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M:\OSIT\Т А Р И Ф Н Ы Е\2023\16-23 от 26.09.2023\"/>
    </mc:Choice>
  </mc:AlternateContent>
  <xr:revisionPtr revIDLastSave="0" documentId="13_ncr:1_{92262440-E0AC-4E9B-8614-1C31B975DCD3}" xr6:coauthVersionLast="36" xr6:coauthVersionMax="36" xr10:uidLastSave="{00000000-0000-0000-0000-000000000000}"/>
  <bookViews>
    <workbookView xWindow="0" yWindow="0" windowWidth="28800" windowHeight="11625" tabRatio="897" firstSheet="1" activeTab="1" xr2:uid="{00000000-000D-0000-FFFF-FFFF00000000}"/>
  </bookViews>
  <sheets>
    <sheet name="на отправку (3)" sheetId="87" state="hidden" r:id="rId1"/>
    <sheet name="СВОД за 9 мес." sheetId="85" r:id="rId2"/>
    <sheet name="УФИЦ РАН" sheetId="1" r:id="rId3"/>
    <sheet name="ГБУЗ РБ Миякинская ЦРБ" sheetId="2" r:id="rId4"/>
    <sheet name="ГБУЗ РБ Давлекановская ЦРБ" sheetId="3" r:id="rId5"/>
    <sheet name="ГБУЗ РБ Раевская ЦРБ" sheetId="4" r:id="rId6"/>
    <sheet name="ГБУЗ РБ ДП № 3 г.Уфа" sheetId="5" r:id="rId7"/>
    <sheet name="ГБУЗ РБ Мраковская ЦРБ" sheetId="6" r:id="rId8"/>
    <sheet name="ГБУЗ РБ Мелеузовская ЦРБ" sheetId="7" r:id="rId9"/>
    <sheet name="ГБУЗ РБ Исянгуловская ЦРБ" sheetId="8" r:id="rId10"/>
    <sheet name="ГБУЗ РБ ДП № 2 г.Уфа" sheetId="9" r:id="rId11"/>
    <sheet name="ГБУЗ РБ ГБ г.Кумертау" sheetId="10" r:id="rId12"/>
    <sheet name="ГБУЗ РБ ДП № 5 г.Уфа" sheetId="11" r:id="rId13"/>
    <sheet name="ГБУЗ РБ ДП № 6 г.Уфа" sheetId="12" r:id="rId14"/>
    <sheet name="ГБУЗ РБ ГДКБ № 17 г.Уфа" sheetId="13" r:id="rId15"/>
    <sheet name="ГБУЗ РБ ГБ г.Нефтекамск" sheetId="14" r:id="rId16"/>
    <sheet name="ГБУЗ РБ Краснокамская ЦРБ" sheetId="15" r:id="rId17"/>
    <sheet name="ГБУЗ РБ Калтасинская ЦРБ" sheetId="16" r:id="rId18"/>
    <sheet name="ГБУЗ РБ ГБ № 1 г.Октябрьский" sheetId="18" r:id="rId19"/>
    <sheet name="ООО &quot;Медсервис&quot; г. Салават" sheetId="19" r:id="rId20"/>
    <sheet name="ГБУЗ РБ Федоровская ЦРБ" sheetId="20" r:id="rId21"/>
    <sheet name="ГБУЗ РБ ГБ г.Салават" sheetId="21" r:id="rId22"/>
    <sheet name="ГБУЗ РБ Акъярская ЦРБ" sheetId="22" r:id="rId23"/>
    <sheet name="ГБУЗ РБ ЦГБ г.Сибай" sheetId="23" r:id="rId24"/>
    <sheet name="ГБУЗ РБ ГКБ № 1 г.Стерлитамак" sheetId="24" r:id="rId25"/>
    <sheet name="ЧУЗ &quot;РЖД-Медицина&quot;г.Стерлитамак" sheetId="26" r:id="rId26"/>
    <sheet name="ГБУЗ РБ Красноусольская ЦРБ" sheetId="27" r:id="rId27"/>
    <sheet name="ГБУЗ РБ Стерлибашевская ЦРБ" sheetId="28" r:id="rId28"/>
    <sheet name="ГБУЗ РБ Толбазинская ЦРБ" sheetId="29" r:id="rId29"/>
    <sheet name="ГБУЗ РБ ДБ г.Стерлитамак" sheetId="30" r:id="rId30"/>
    <sheet name="ГБУЗ РБ Туймазинская ЦРБ" sheetId="31" r:id="rId31"/>
    <sheet name="ГБУЗ РБ Шаранская ЦРБ" sheetId="32" r:id="rId32"/>
    <sheet name="ГБУЗ РБ ГКБ № 8 г.Уфа" sheetId="33" r:id="rId33"/>
    <sheet name="ГБУЗ РБ Учалинская ЦГБ" sheetId="34" r:id="rId34"/>
    <sheet name="ГБУЗ РБ Чишминская ЦРБ" sheetId="35" r:id="rId35"/>
    <sheet name="ГБУЗ РБ Баймакская ЦГБ" sheetId="36" r:id="rId36"/>
    <sheet name="ГБУЗ РБ Буздякская ЦРБ" sheetId="37" r:id="rId37"/>
    <sheet name="ГБУЗ РБ Языковская ЦРБ" sheetId="39" r:id="rId38"/>
    <sheet name="ГБУЗ РБ Зилаирская ЦРБ" sheetId="40" r:id="rId39"/>
    <sheet name="ГБУЗ РБ Верхне-Татыш. ЦРБ" sheetId="41" r:id="rId40"/>
    <sheet name="ГБУЗ РБ Балтачевская ЦРБ" sheetId="42" r:id="rId41"/>
    <sheet name="ГБУЗ РБ Янаульская ЦРБ" sheetId="43" r:id="rId42"/>
    <sheet name="ЧУЗ&quot;КБ&quot;РЖД-Медицина&quot; г.Уфа" sheetId="44" r:id="rId43"/>
    <sheet name="ГБУЗ РБ Иглинская ЦРБ" sheetId="45" r:id="rId44"/>
    <sheet name="ГБУЗ РБ Благовещенская ЦРБ" sheetId="46" r:id="rId45"/>
    <sheet name="ГБУЗ РБ Нуримановская ЦРБ" sheetId="47" r:id="rId46"/>
    <sheet name="ГБУЗ РБ Архангельская ЦРБ" sheetId="48" r:id="rId47"/>
    <sheet name="ГБУЗ РБ Кармаскалинская ЦРБ" sheetId="49" r:id="rId48"/>
    <sheet name="ГБУЗ РБ Кушнаренковская ЦРБ" sheetId="50" r:id="rId49"/>
    <sheet name="ГБУЗ РБ ГКБ № 13 г.Уфа" sheetId="51" r:id="rId50"/>
    <sheet name="ГБУЗ РБ КБСМП г.Уфа" sheetId="52" r:id="rId51"/>
    <sheet name="ГБУЗ РБ ГКБ № 21 г.Уфа" sheetId="53" r:id="rId52"/>
    <sheet name="ФГБОУ ВО БГМУ МЗ РФ" sheetId="54" r:id="rId53"/>
    <sheet name="ГБУЗ РБ Белебеевская ЦРБ" sheetId="55" r:id="rId54"/>
    <sheet name="ГБУЗ РБ Бижбулякская ЦРБ" sheetId="56" r:id="rId55"/>
    <sheet name="ГБУЗ РБ Ермекеевская ЦРБ" sheetId="57" r:id="rId56"/>
    <sheet name="ГБУЗ РБ ГКБ № 5 г.Уфа" sheetId="58" r:id="rId57"/>
    <sheet name="ГБУЗ РБ Аскаровская ЦРБ" sheetId="59" r:id="rId58"/>
    <sheet name="ГБУЗ РБ Бурзянская ЦРБ" sheetId="60" r:id="rId59"/>
    <sheet name="ГБУЗ РБ Белорецкая ЦРКБ" sheetId="61" r:id="rId60"/>
    <sheet name="ФГБУЗ МСЧ №142 ФМБА России" sheetId="62" r:id="rId61"/>
    <sheet name="ГБУЗ РБ ГБ № 9 г.Уфа" sheetId="63" r:id="rId62"/>
    <sheet name="ГБУЗ РБ Бирская ЦРБ" sheetId="64" r:id="rId63"/>
    <sheet name="ГБУЗ РБ Мишкинская ЦРБ" sheetId="65" r:id="rId64"/>
    <sheet name="ГБУЗ РБ Караидельская ЦРБ" sheetId="66" r:id="rId65"/>
    <sheet name="ГБУЗ РБ Аскинская ЦРБ" sheetId="67" r:id="rId66"/>
    <sheet name="ГБУЗ РБ Бураевская ЦРБ" sheetId="68" r:id="rId67"/>
    <sheet name="ГБУЗ РБ Месягутовская ЦРБ" sheetId="69" r:id="rId68"/>
    <sheet name="ГБУЗ РБ Большеустьикинская ЦРБ" sheetId="70" r:id="rId69"/>
    <sheet name="ГБУЗ РБ Малоязовская ЦРБ" sheetId="71" r:id="rId70"/>
    <sheet name="ГБУЗ РБ Кигинская ЦРБ" sheetId="72" r:id="rId71"/>
    <sheet name="ГБУЗ РБ Белокатайская ЦРБ" sheetId="73" r:id="rId72"/>
    <sheet name="ГБУЗ РБ ДП № 4 г.Уфа" sheetId="74" r:id="rId73"/>
    <sheet name="ГБУЗ РБ Дюртюлинская ЦРБ" sheetId="75" r:id="rId74"/>
    <sheet name="ГБУЗ РБ Чекмагушевская ЦРБ" sheetId="76" r:id="rId75"/>
    <sheet name="ГБУЗ РБ ГКБ № 18 г.Уфа" sheetId="77" r:id="rId76"/>
    <sheet name="ГБУЗ РБ Верхнеяркеевская ЦРБ" sheetId="78" r:id="rId77"/>
    <sheet name="ГБУЗ РБ Бакалинская ЦРБ" sheetId="79" r:id="rId78"/>
    <sheet name="ГБУЗ РБ Ишимбайская ЦРБ" sheetId="80" r:id="rId79"/>
    <sheet name="ГБУЗ РБ Поликлиника № 43 г.Уфа" sheetId="81" r:id="rId80"/>
    <sheet name="ГБУЗ РБ ПОликлиника № 46 г.Уфа" sheetId="82" r:id="rId81"/>
    <sheet name="ГБУЗ РБ ГКБ Демского р-на г.Уфы" sheetId="83" r:id="rId82"/>
    <sheet name="ГБУЗ РБ Поликлиника № 50 г.Уфа" sheetId="84" r:id="rId83"/>
  </sheets>
  <definedNames>
    <definedName name="_xlnm._FilterDatabase" localSheetId="0" hidden="1">'на отправку (3)'!$A$5:$AJ$2462</definedName>
    <definedName name="_xlnm._FilterDatabase" localSheetId="1" hidden="1">'СВОД за 9 мес.'!$A$6:$H$86</definedName>
    <definedName name="T_ПР1" localSheetId="22">'ГБУЗ РБ Акъярская ЦРБ'!$H$8</definedName>
    <definedName name="T_ПР1" localSheetId="46">'ГБУЗ РБ Архангельская ЦРБ'!$H$8</definedName>
    <definedName name="T_ПР1" localSheetId="57">'ГБУЗ РБ Аскаровская ЦРБ'!$H$8</definedName>
    <definedName name="T_ПР1" localSheetId="65">'ГБУЗ РБ Аскинская ЦРБ'!$H$8</definedName>
    <definedName name="T_ПР1" localSheetId="35">'ГБУЗ РБ Баймакская ЦГБ'!$H$8</definedName>
    <definedName name="T_ПР1" localSheetId="77">'ГБУЗ РБ Бакалинская ЦРБ'!$H$8</definedName>
    <definedName name="T_ПР1" localSheetId="40">'ГБУЗ РБ Балтачевская ЦРБ'!$H$8</definedName>
    <definedName name="T_ПР1" localSheetId="53">'ГБУЗ РБ Белебеевская ЦРБ'!$H$8</definedName>
    <definedName name="T_ПР1" localSheetId="71">'ГБУЗ РБ Белокатайская ЦРБ'!$H$8</definedName>
    <definedName name="T_ПР1" localSheetId="59">'ГБУЗ РБ Белорецкая ЦРКБ'!$H$8</definedName>
    <definedName name="T_ПР1" localSheetId="54">'ГБУЗ РБ Бижбулякская ЦРБ'!$H$8</definedName>
    <definedName name="T_ПР1" localSheetId="62">'ГБУЗ РБ Бирская ЦРБ'!$H$8</definedName>
    <definedName name="T_ПР1" localSheetId="44">'ГБУЗ РБ Благовещенская ЦРБ'!$H$8</definedName>
    <definedName name="T_ПР1" localSheetId="68">'ГБУЗ РБ Большеустьикинская ЦРБ'!$H$8</definedName>
    <definedName name="T_ПР1" localSheetId="36">'ГБУЗ РБ Буздякская ЦРБ'!$H$8</definedName>
    <definedName name="T_ПР1" localSheetId="66">'ГБУЗ РБ Бураевская ЦРБ'!$H$8</definedName>
    <definedName name="T_ПР1" localSheetId="58">'ГБУЗ РБ Бурзянская ЦРБ'!$H$8</definedName>
    <definedName name="T_ПР1" localSheetId="39">'ГБУЗ РБ Верхне-Татыш. ЦРБ'!$H$8</definedName>
    <definedName name="T_ПР1" localSheetId="76">'ГБУЗ РБ Верхнеяркеевская ЦРБ'!$H$8</definedName>
    <definedName name="T_ПР1" localSheetId="18">'ГБУЗ РБ ГБ № 1 г.Октябрьский'!$H$8</definedName>
    <definedName name="T_ПР1" localSheetId="61">'ГБУЗ РБ ГБ № 9 г.Уфа'!$H$8</definedName>
    <definedName name="T_ПР1" localSheetId="11">'ГБУЗ РБ ГБ г.Кумертау'!$H$8</definedName>
    <definedName name="T_ПР1" localSheetId="15">'ГБУЗ РБ ГБ г.Нефтекамск'!$H$8</definedName>
    <definedName name="T_ПР1" localSheetId="21">'ГБУЗ РБ ГБ г.Салават'!$H$8</definedName>
    <definedName name="T_ПР1" localSheetId="14">'ГБУЗ РБ ГДКБ № 17 г.Уфа'!$H$8</definedName>
    <definedName name="T_ПР1" localSheetId="24">'ГБУЗ РБ ГКБ № 1 г.Стерлитамак'!$H$8</definedName>
    <definedName name="T_ПР1" localSheetId="49">'ГБУЗ РБ ГКБ № 13 г.Уфа'!$H$8</definedName>
    <definedName name="T_ПР1" localSheetId="75">'ГБУЗ РБ ГКБ № 18 г.Уфа'!$H$8</definedName>
    <definedName name="T_ПР1" localSheetId="51">'ГБУЗ РБ ГКБ № 21 г.Уфа'!$H$8</definedName>
    <definedName name="T_ПР1" localSheetId="56">'ГБУЗ РБ ГКБ № 5 г.Уфа'!$H$8</definedName>
    <definedName name="T_ПР1" localSheetId="32">'ГБУЗ РБ ГКБ № 8 г.Уфа'!$H$8</definedName>
    <definedName name="T_ПР1" localSheetId="81">'ГБУЗ РБ ГКБ Демского р-на г.Уфы'!$H$8</definedName>
    <definedName name="T_ПР1" localSheetId="4">'ГБУЗ РБ Давлекановская ЦРБ'!$H$8</definedName>
    <definedName name="T_ПР1" localSheetId="29">'ГБУЗ РБ ДБ г.Стерлитамак'!$H$8</definedName>
    <definedName name="T_ПР1" localSheetId="10">'ГБУЗ РБ ДП № 2 г.Уфа'!$H$8</definedName>
    <definedName name="T_ПР1" localSheetId="6">'ГБУЗ РБ ДП № 3 г.Уфа'!$H$8</definedName>
    <definedName name="T_ПР1" localSheetId="72">'ГБУЗ РБ ДП № 4 г.Уфа'!$H$8</definedName>
    <definedName name="T_ПР1" localSheetId="12">'ГБУЗ РБ ДП № 5 г.Уфа'!$H$8</definedName>
    <definedName name="T_ПР1" localSheetId="13">'ГБУЗ РБ ДП № 6 г.Уфа'!$H$8</definedName>
    <definedName name="T_ПР1" localSheetId="73">'ГБУЗ РБ Дюртюлинская ЦРБ'!$H$8</definedName>
    <definedName name="T_ПР1" localSheetId="55">'ГБУЗ РБ Ермекеевская ЦРБ'!$H$8</definedName>
    <definedName name="T_ПР1" localSheetId="38">'ГБУЗ РБ Зилаирская ЦРБ'!$H$8</definedName>
    <definedName name="T_ПР1" localSheetId="43">'ГБУЗ РБ Иглинская ЦРБ'!$H$8</definedName>
    <definedName name="T_ПР1" localSheetId="9">'ГБУЗ РБ Исянгуловская ЦРБ'!$H$8</definedName>
    <definedName name="T_ПР1" localSheetId="78">'ГБУЗ РБ Ишимбайская ЦРБ'!$H$8</definedName>
    <definedName name="T_ПР1" localSheetId="17">'ГБУЗ РБ Калтасинская ЦРБ'!$H$8</definedName>
    <definedName name="T_ПР1" localSheetId="64">'ГБУЗ РБ Караидельская ЦРБ'!$H$8</definedName>
    <definedName name="T_ПР1" localSheetId="47">'ГБУЗ РБ Кармаскалинская ЦРБ'!$H$8</definedName>
    <definedName name="T_ПР1" localSheetId="50">'ГБУЗ РБ КБСМП г.Уфа'!$H$8</definedName>
    <definedName name="T_ПР1" localSheetId="70">'ГБУЗ РБ Кигинская ЦРБ'!$H$8</definedName>
    <definedName name="T_ПР1" localSheetId="16">'ГБУЗ РБ Краснокамская ЦРБ'!$H$8</definedName>
    <definedName name="T_ПР1" localSheetId="26">'ГБУЗ РБ Красноусольская ЦРБ'!$H$8</definedName>
    <definedName name="T_ПР1" localSheetId="48">'ГБУЗ РБ Кушнаренковская ЦРБ'!$H$8</definedName>
    <definedName name="T_ПР1" localSheetId="69">'ГБУЗ РБ Малоязовская ЦРБ'!$H$8</definedName>
    <definedName name="T_ПР1" localSheetId="8">'ГБУЗ РБ Мелеузовская ЦРБ'!$H$8</definedName>
    <definedName name="T_ПР1" localSheetId="67">'ГБУЗ РБ Месягутовская ЦРБ'!$H$8</definedName>
    <definedName name="T_ПР1" localSheetId="63">'ГБУЗ РБ Мишкинская ЦРБ'!$H$8</definedName>
    <definedName name="T_ПР1" localSheetId="3">'ГБУЗ РБ Миякинская ЦРБ'!$H$8</definedName>
    <definedName name="T_ПР1" localSheetId="7">'ГБУЗ РБ Мраковская ЦРБ'!$H$8</definedName>
    <definedName name="T_ПР1" localSheetId="45">'ГБУЗ РБ Нуримановская ЦРБ'!$H$8</definedName>
    <definedName name="T_ПР1" localSheetId="79">'ГБУЗ РБ Поликлиника № 43 г.Уфа'!$H$8</definedName>
    <definedName name="T_ПР1" localSheetId="80">'ГБУЗ РБ ПОликлиника № 46 г.Уфа'!$H$8</definedName>
    <definedName name="T_ПР1" localSheetId="82">'ГБУЗ РБ Поликлиника № 50 г.Уфа'!$H$8</definedName>
    <definedName name="T_ПР1" localSheetId="5">'ГБУЗ РБ Раевская ЦРБ'!$H$8</definedName>
    <definedName name="T_ПР1" localSheetId="27">'ГБУЗ РБ Стерлибашевская ЦРБ'!$H$8</definedName>
    <definedName name="T_ПР1" localSheetId="28">'ГБУЗ РБ Толбазинская ЦРБ'!$H$8</definedName>
    <definedName name="T_ПР1" localSheetId="30">'ГБУЗ РБ Туймазинская ЦРБ'!$H$8</definedName>
    <definedName name="T_ПР1" localSheetId="33">'ГБУЗ РБ Учалинская ЦГБ'!$H$8</definedName>
    <definedName name="T_ПР1" localSheetId="20">'ГБУЗ РБ Федоровская ЦРБ'!$H$8</definedName>
    <definedName name="T_ПР1" localSheetId="23">'ГБУЗ РБ ЦГБ г.Сибай'!$H$8</definedName>
    <definedName name="T_ПР1" localSheetId="74">'ГБУЗ РБ Чекмагушевская ЦРБ'!$H$8</definedName>
    <definedName name="T_ПР1" localSheetId="34">'ГБУЗ РБ Чишминская ЦРБ'!$H$8</definedName>
    <definedName name="T_ПР1" localSheetId="31">'ГБУЗ РБ Шаранская ЦРБ'!$H$8</definedName>
    <definedName name="T_ПР1" localSheetId="37">'ГБУЗ РБ Языковская ЦРБ'!$H$8</definedName>
    <definedName name="T_ПР1" localSheetId="41">'ГБУЗ РБ Янаульская ЦРБ'!$H$8</definedName>
    <definedName name="T_ПР1" localSheetId="19">'ООО "Медсервис" г. Салават'!$H$8</definedName>
    <definedName name="T_ПР1" localSheetId="2">'УФИЦ РАН'!$H$8</definedName>
    <definedName name="T_ПР1" localSheetId="52">'ФГБОУ ВО БГМУ МЗ РФ'!$H$8</definedName>
    <definedName name="T_ПР1" localSheetId="60">'ФГБУЗ МСЧ №142 ФМБА России'!$H$8</definedName>
    <definedName name="T_ПР1" localSheetId="25">'ЧУЗ "РЖД-Медицина"г.Стерлитамак'!$H$8</definedName>
    <definedName name="T_ПР1" localSheetId="42">'ЧУЗ"КБ"РЖД-Медицина" г.Уфа'!$H$8</definedName>
    <definedName name="T_ПР10" localSheetId="22">'ГБУЗ РБ Акъярская ЦРБ'!$H$17</definedName>
    <definedName name="T_ПР10" localSheetId="46">'ГБУЗ РБ Архангельская ЦРБ'!$H$17</definedName>
    <definedName name="T_ПР10" localSheetId="57">'ГБУЗ РБ Аскаровская ЦРБ'!$H$17</definedName>
    <definedName name="T_ПР10" localSheetId="65">'ГБУЗ РБ Аскинская ЦРБ'!$H$17</definedName>
    <definedName name="T_ПР10" localSheetId="35">'ГБУЗ РБ Баймакская ЦГБ'!$H$17</definedName>
    <definedName name="T_ПР10" localSheetId="77">'ГБУЗ РБ Бакалинская ЦРБ'!$H$17</definedName>
    <definedName name="T_ПР10" localSheetId="40">'ГБУЗ РБ Балтачевская ЦРБ'!$H$17</definedName>
    <definedName name="T_ПР10" localSheetId="53">'ГБУЗ РБ Белебеевская ЦРБ'!$H$17</definedName>
    <definedName name="T_ПР10" localSheetId="71">'ГБУЗ РБ Белокатайская ЦРБ'!$H$17</definedName>
    <definedName name="T_ПР10" localSheetId="59">'ГБУЗ РБ Белорецкая ЦРКБ'!$H$17</definedName>
    <definedName name="T_ПР10" localSheetId="54">'ГБУЗ РБ Бижбулякская ЦРБ'!$H$17</definedName>
    <definedName name="T_ПР10" localSheetId="62">'ГБУЗ РБ Бирская ЦРБ'!$H$17</definedName>
    <definedName name="T_ПР10" localSheetId="44">'ГБУЗ РБ Благовещенская ЦРБ'!$H$17</definedName>
    <definedName name="T_ПР10" localSheetId="68">'ГБУЗ РБ Большеустьикинская ЦРБ'!$H$17</definedName>
    <definedName name="T_ПР10" localSheetId="36">'ГБУЗ РБ Буздякская ЦРБ'!$H$17</definedName>
    <definedName name="T_ПР10" localSheetId="66">'ГБУЗ РБ Бураевская ЦРБ'!$H$17</definedName>
    <definedName name="T_ПР10" localSheetId="58">'ГБУЗ РБ Бурзянская ЦРБ'!$H$17</definedName>
    <definedName name="T_ПР10" localSheetId="39">'ГБУЗ РБ Верхне-Татыш. ЦРБ'!$H$17</definedName>
    <definedName name="T_ПР10" localSheetId="76">'ГБУЗ РБ Верхнеяркеевская ЦРБ'!$H$17</definedName>
    <definedName name="T_ПР10" localSheetId="18">'ГБУЗ РБ ГБ № 1 г.Октябрьский'!$H$17</definedName>
    <definedName name="T_ПР10" localSheetId="61">'ГБУЗ РБ ГБ № 9 г.Уфа'!$H$17</definedName>
    <definedName name="T_ПР10" localSheetId="11">'ГБУЗ РБ ГБ г.Кумертау'!$H$17</definedName>
    <definedName name="T_ПР10" localSheetId="15">'ГБУЗ РБ ГБ г.Нефтекамск'!$H$17</definedName>
    <definedName name="T_ПР10" localSheetId="21">'ГБУЗ РБ ГБ г.Салават'!$H$17</definedName>
    <definedName name="T_ПР10" localSheetId="14">'ГБУЗ РБ ГДКБ № 17 г.Уфа'!$H$17</definedName>
    <definedName name="T_ПР10" localSheetId="24">'ГБУЗ РБ ГКБ № 1 г.Стерлитамак'!$H$17</definedName>
    <definedName name="T_ПР10" localSheetId="49">'ГБУЗ РБ ГКБ № 13 г.Уфа'!$H$17</definedName>
    <definedName name="T_ПР10" localSheetId="75">'ГБУЗ РБ ГКБ № 18 г.Уфа'!$H$17</definedName>
    <definedName name="T_ПР10" localSheetId="51">'ГБУЗ РБ ГКБ № 21 г.Уфа'!$H$17</definedName>
    <definedName name="T_ПР10" localSheetId="56">'ГБУЗ РБ ГКБ № 5 г.Уфа'!$H$17</definedName>
    <definedName name="T_ПР10" localSheetId="32">'ГБУЗ РБ ГКБ № 8 г.Уфа'!$H$17</definedName>
    <definedName name="T_ПР10" localSheetId="81">'ГБУЗ РБ ГКБ Демского р-на г.Уфы'!$H$17</definedName>
    <definedName name="T_ПР10" localSheetId="4">'ГБУЗ РБ Давлекановская ЦРБ'!$H$17</definedName>
    <definedName name="T_ПР10" localSheetId="29">'ГБУЗ РБ ДБ г.Стерлитамак'!$H$17</definedName>
    <definedName name="T_ПР10" localSheetId="10">'ГБУЗ РБ ДП № 2 г.Уфа'!$H$17</definedName>
    <definedName name="T_ПР10" localSheetId="6">'ГБУЗ РБ ДП № 3 г.Уфа'!$H$17</definedName>
    <definedName name="T_ПР10" localSheetId="72">'ГБУЗ РБ ДП № 4 г.Уфа'!$H$17</definedName>
    <definedName name="T_ПР10" localSheetId="12">'ГБУЗ РБ ДП № 5 г.Уфа'!$H$17</definedName>
    <definedName name="T_ПР10" localSheetId="13">'ГБУЗ РБ ДП № 6 г.Уфа'!$H$17</definedName>
    <definedName name="T_ПР10" localSheetId="73">'ГБУЗ РБ Дюртюлинская ЦРБ'!$H$17</definedName>
    <definedName name="T_ПР10" localSheetId="55">'ГБУЗ РБ Ермекеевская ЦРБ'!$H$17</definedName>
    <definedName name="T_ПР10" localSheetId="38">'ГБУЗ РБ Зилаирская ЦРБ'!$H$17</definedName>
    <definedName name="T_ПР10" localSheetId="43">'ГБУЗ РБ Иглинская ЦРБ'!$H$17</definedName>
    <definedName name="T_ПР10" localSheetId="9">'ГБУЗ РБ Исянгуловская ЦРБ'!$H$17</definedName>
    <definedName name="T_ПР10" localSheetId="78">'ГБУЗ РБ Ишимбайская ЦРБ'!$H$17</definedName>
    <definedName name="T_ПР10" localSheetId="17">'ГБУЗ РБ Калтасинская ЦРБ'!$H$17</definedName>
    <definedName name="T_ПР10" localSheetId="64">'ГБУЗ РБ Караидельская ЦРБ'!$H$17</definedName>
    <definedName name="T_ПР10" localSheetId="47">'ГБУЗ РБ Кармаскалинская ЦРБ'!$H$17</definedName>
    <definedName name="T_ПР10" localSheetId="50">'ГБУЗ РБ КБСМП г.Уфа'!$H$17</definedName>
    <definedName name="T_ПР10" localSheetId="70">'ГБУЗ РБ Кигинская ЦРБ'!$H$17</definedName>
    <definedName name="T_ПР10" localSheetId="16">'ГБУЗ РБ Краснокамская ЦРБ'!$H$17</definedName>
    <definedName name="T_ПР10" localSheetId="26">'ГБУЗ РБ Красноусольская ЦРБ'!$H$17</definedName>
    <definedName name="T_ПР10" localSheetId="48">'ГБУЗ РБ Кушнаренковская ЦРБ'!$H$17</definedName>
    <definedName name="T_ПР10" localSheetId="69">'ГБУЗ РБ Малоязовская ЦРБ'!$H$17</definedName>
    <definedName name="T_ПР10" localSheetId="8">'ГБУЗ РБ Мелеузовская ЦРБ'!$H$17</definedName>
    <definedName name="T_ПР10" localSheetId="67">'ГБУЗ РБ Месягутовская ЦРБ'!$H$17</definedName>
    <definedName name="T_ПР10" localSheetId="63">'ГБУЗ РБ Мишкинская ЦРБ'!$H$17</definedName>
    <definedName name="T_ПР10" localSheetId="3">'ГБУЗ РБ Миякинская ЦРБ'!$H$17</definedName>
    <definedName name="T_ПР10" localSheetId="7">'ГБУЗ РБ Мраковская ЦРБ'!$H$17</definedName>
    <definedName name="T_ПР10" localSheetId="45">'ГБУЗ РБ Нуримановская ЦРБ'!$H$17</definedName>
    <definedName name="T_ПР10" localSheetId="79">'ГБУЗ РБ Поликлиника № 43 г.Уфа'!$H$17</definedName>
    <definedName name="T_ПР10" localSheetId="80">'ГБУЗ РБ ПОликлиника № 46 г.Уфа'!$H$17</definedName>
    <definedName name="T_ПР10" localSheetId="82">'ГБУЗ РБ Поликлиника № 50 г.Уфа'!$H$17</definedName>
    <definedName name="T_ПР10" localSheetId="5">'ГБУЗ РБ Раевская ЦРБ'!$H$17</definedName>
    <definedName name="T_ПР10" localSheetId="27">'ГБУЗ РБ Стерлибашевская ЦРБ'!$H$17</definedName>
    <definedName name="T_ПР10" localSheetId="28">'ГБУЗ РБ Толбазинская ЦРБ'!$H$17</definedName>
    <definedName name="T_ПР10" localSheetId="30">'ГБУЗ РБ Туймазинская ЦРБ'!$H$17</definedName>
    <definedName name="T_ПР10" localSheetId="33">'ГБУЗ РБ Учалинская ЦГБ'!$H$17</definedName>
    <definedName name="T_ПР10" localSheetId="20">'ГБУЗ РБ Федоровская ЦРБ'!$H$17</definedName>
    <definedName name="T_ПР10" localSheetId="23">'ГБУЗ РБ ЦГБ г.Сибай'!$H$17</definedName>
    <definedName name="T_ПР10" localSheetId="74">'ГБУЗ РБ Чекмагушевская ЦРБ'!$H$17</definedName>
    <definedName name="T_ПР10" localSheetId="34">'ГБУЗ РБ Чишминская ЦРБ'!$H$17</definedName>
    <definedName name="T_ПР10" localSheetId="31">'ГБУЗ РБ Шаранская ЦРБ'!$H$17</definedName>
    <definedName name="T_ПР10" localSheetId="37">'ГБУЗ РБ Языковская ЦРБ'!$H$17</definedName>
    <definedName name="T_ПР10" localSheetId="41">'ГБУЗ РБ Янаульская ЦРБ'!$H$17</definedName>
    <definedName name="T_ПР10" localSheetId="19">'ООО "Медсервис" г. Салават'!$H$17</definedName>
    <definedName name="T_ПР10" localSheetId="2">'УФИЦ РАН'!$H$17</definedName>
    <definedName name="T_ПР10" localSheetId="52">'ФГБОУ ВО БГМУ МЗ РФ'!$H$17</definedName>
    <definedName name="T_ПР10" localSheetId="60">'ФГБУЗ МСЧ №142 ФМБА России'!$H$17</definedName>
    <definedName name="T_ПР10" localSheetId="25">'ЧУЗ "РЖД-Медицина"г.Стерлитамак'!$H$17</definedName>
    <definedName name="T_ПР10" localSheetId="42">'ЧУЗ"КБ"РЖД-Медицина" г.Уфа'!$H$17</definedName>
    <definedName name="T_ПР11" localSheetId="22">'ГБУЗ РБ Акъярская ЦРБ'!$H$18</definedName>
    <definedName name="T_ПР11" localSheetId="46">'ГБУЗ РБ Архангельская ЦРБ'!$H$18</definedName>
    <definedName name="T_ПР11" localSheetId="57">'ГБУЗ РБ Аскаровская ЦРБ'!$H$18</definedName>
    <definedName name="T_ПР11" localSheetId="65">'ГБУЗ РБ Аскинская ЦРБ'!$H$18</definedName>
    <definedName name="T_ПР11" localSheetId="35">'ГБУЗ РБ Баймакская ЦГБ'!$H$18</definedName>
    <definedName name="T_ПР11" localSheetId="77">'ГБУЗ РБ Бакалинская ЦРБ'!$H$18</definedName>
    <definedName name="T_ПР11" localSheetId="40">'ГБУЗ РБ Балтачевская ЦРБ'!$H$18</definedName>
    <definedName name="T_ПР11" localSheetId="53">'ГБУЗ РБ Белебеевская ЦРБ'!$H$18</definedName>
    <definedName name="T_ПР11" localSheetId="71">'ГБУЗ РБ Белокатайская ЦРБ'!$H$18</definedName>
    <definedName name="T_ПР11" localSheetId="59">'ГБУЗ РБ Белорецкая ЦРКБ'!$H$18</definedName>
    <definedName name="T_ПР11" localSheetId="54">'ГБУЗ РБ Бижбулякская ЦРБ'!$H$18</definedName>
    <definedName name="T_ПР11" localSheetId="62">'ГБУЗ РБ Бирская ЦРБ'!$H$18</definedName>
    <definedName name="T_ПР11" localSheetId="44">'ГБУЗ РБ Благовещенская ЦРБ'!$H$18</definedName>
    <definedName name="T_ПР11" localSheetId="68">'ГБУЗ РБ Большеустьикинская ЦРБ'!$H$18</definedName>
    <definedName name="T_ПР11" localSheetId="36">'ГБУЗ РБ Буздякская ЦРБ'!$H$18</definedName>
    <definedName name="T_ПР11" localSheetId="66">'ГБУЗ РБ Бураевская ЦРБ'!$H$18</definedName>
    <definedName name="T_ПР11" localSheetId="58">'ГБУЗ РБ Бурзянская ЦРБ'!$H$18</definedName>
    <definedName name="T_ПР11" localSheetId="39">'ГБУЗ РБ Верхне-Татыш. ЦРБ'!$H$18</definedName>
    <definedName name="T_ПР11" localSheetId="76">'ГБУЗ РБ Верхнеяркеевская ЦРБ'!$H$18</definedName>
    <definedName name="T_ПР11" localSheetId="18">'ГБУЗ РБ ГБ № 1 г.Октябрьский'!$H$18</definedName>
    <definedName name="T_ПР11" localSheetId="61">'ГБУЗ РБ ГБ № 9 г.Уфа'!$H$18</definedName>
    <definedName name="T_ПР11" localSheetId="11">'ГБУЗ РБ ГБ г.Кумертау'!$H$18</definedName>
    <definedName name="T_ПР11" localSheetId="15">'ГБУЗ РБ ГБ г.Нефтекамск'!$H$18</definedName>
    <definedName name="T_ПР11" localSheetId="21">'ГБУЗ РБ ГБ г.Салават'!$H$18</definedName>
    <definedName name="T_ПР11" localSheetId="14">'ГБУЗ РБ ГДКБ № 17 г.Уфа'!$H$18</definedName>
    <definedName name="T_ПР11" localSheetId="24">'ГБУЗ РБ ГКБ № 1 г.Стерлитамак'!$H$18</definedName>
    <definedName name="T_ПР11" localSheetId="49">'ГБУЗ РБ ГКБ № 13 г.Уфа'!$H$18</definedName>
    <definedName name="T_ПР11" localSheetId="75">'ГБУЗ РБ ГКБ № 18 г.Уфа'!$H$18</definedName>
    <definedName name="T_ПР11" localSheetId="51">'ГБУЗ РБ ГКБ № 21 г.Уфа'!$H$18</definedName>
    <definedName name="T_ПР11" localSheetId="56">'ГБУЗ РБ ГКБ № 5 г.Уфа'!$H$18</definedName>
    <definedName name="T_ПР11" localSheetId="32">'ГБУЗ РБ ГКБ № 8 г.Уфа'!$H$18</definedName>
    <definedName name="T_ПР11" localSheetId="81">'ГБУЗ РБ ГКБ Демского р-на г.Уфы'!$H$18</definedName>
    <definedName name="T_ПР11" localSheetId="4">'ГБУЗ РБ Давлекановская ЦРБ'!$H$18</definedName>
    <definedName name="T_ПР11" localSheetId="29">'ГБУЗ РБ ДБ г.Стерлитамак'!$H$18</definedName>
    <definedName name="T_ПР11" localSheetId="10">'ГБУЗ РБ ДП № 2 г.Уфа'!$H$18</definedName>
    <definedName name="T_ПР11" localSheetId="6">'ГБУЗ РБ ДП № 3 г.Уфа'!$H$18</definedName>
    <definedName name="T_ПР11" localSheetId="72">'ГБУЗ РБ ДП № 4 г.Уфа'!$H$18</definedName>
    <definedName name="T_ПР11" localSheetId="12">'ГБУЗ РБ ДП № 5 г.Уфа'!$H$18</definedName>
    <definedName name="T_ПР11" localSheetId="13">'ГБУЗ РБ ДП № 6 г.Уфа'!$H$18</definedName>
    <definedName name="T_ПР11" localSheetId="73">'ГБУЗ РБ Дюртюлинская ЦРБ'!$H$18</definedName>
    <definedName name="T_ПР11" localSheetId="55">'ГБУЗ РБ Ермекеевская ЦРБ'!$H$18</definedName>
    <definedName name="T_ПР11" localSheetId="38">'ГБУЗ РБ Зилаирская ЦРБ'!$H$18</definedName>
    <definedName name="T_ПР11" localSheetId="43">'ГБУЗ РБ Иглинская ЦРБ'!$H$18</definedName>
    <definedName name="T_ПР11" localSheetId="9">'ГБУЗ РБ Исянгуловская ЦРБ'!$H$18</definedName>
    <definedName name="T_ПР11" localSheetId="78">'ГБУЗ РБ Ишимбайская ЦРБ'!$H$18</definedName>
    <definedName name="T_ПР11" localSheetId="17">'ГБУЗ РБ Калтасинская ЦРБ'!$H$18</definedName>
    <definedName name="T_ПР11" localSheetId="64">'ГБУЗ РБ Караидельская ЦРБ'!$H$18</definedName>
    <definedName name="T_ПР11" localSheetId="47">'ГБУЗ РБ Кармаскалинская ЦРБ'!$H$18</definedName>
    <definedName name="T_ПР11" localSheetId="50">'ГБУЗ РБ КБСМП г.Уфа'!$H$18</definedName>
    <definedName name="T_ПР11" localSheetId="70">'ГБУЗ РБ Кигинская ЦРБ'!$H$18</definedName>
    <definedName name="T_ПР11" localSheetId="16">'ГБУЗ РБ Краснокамская ЦРБ'!$H$18</definedName>
    <definedName name="T_ПР11" localSheetId="26">'ГБУЗ РБ Красноусольская ЦРБ'!$H$18</definedName>
    <definedName name="T_ПР11" localSheetId="48">'ГБУЗ РБ Кушнаренковская ЦРБ'!$H$18</definedName>
    <definedName name="T_ПР11" localSheetId="69">'ГБУЗ РБ Малоязовская ЦРБ'!$H$18</definedName>
    <definedName name="T_ПР11" localSheetId="8">'ГБУЗ РБ Мелеузовская ЦРБ'!$H$18</definedName>
    <definedName name="T_ПР11" localSheetId="67">'ГБУЗ РБ Месягутовская ЦРБ'!$H$18</definedName>
    <definedName name="T_ПР11" localSheetId="63">'ГБУЗ РБ Мишкинская ЦРБ'!$H$18</definedName>
    <definedName name="T_ПР11" localSheetId="3">'ГБУЗ РБ Миякинская ЦРБ'!$H$18</definedName>
    <definedName name="T_ПР11" localSheetId="7">'ГБУЗ РБ Мраковская ЦРБ'!$H$18</definedName>
    <definedName name="T_ПР11" localSheetId="45">'ГБУЗ РБ Нуримановская ЦРБ'!$H$18</definedName>
    <definedName name="T_ПР11" localSheetId="79">'ГБУЗ РБ Поликлиника № 43 г.Уфа'!$H$18</definedName>
    <definedName name="T_ПР11" localSheetId="80">'ГБУЗ РБ ПОликлиника № 46 г.Уфа'!$H$18</definedName>
    <definedName name="T_ПР11" localSheetId="82">'ГБУЗ РБ Поликлиника № 50 г.Уфа'!$H$18</definedName>
    <definedName name="T_ПР11" localSheetId="5">'ГБУЗ РБ Раевская ЦРБ'!$H$18</definedName>
    <definedName name="T_ПР11" localSheetId="27">'ГБУЗ РБ Стерлибашевская ЦРБ'!$H$18</definedName>
    <definedName name="T_ПР11" localSheetId="28">'ГБУЗ РБ Толбазинская ЦРБ'!$H$18</definedName>
    <definedName name="T_ПР11" localSheetId="30">'ГБУЗ РБ Туймазинская ЦРБ'!$H$18</definedName>
    <definedName name="T_ПР11" localSheetId="33">'ГБУЗ РБ Учалинская ЦГБ'!$H$18</definedName>
    <definedName name="T_ПР11" localSheetId="20">'ГБУЗ РБ Федоровская ЦРБ'!$H$18</definedName>
    <definedName name="T_ПР11" localSheetId="23">'ГБУЗ РБ ЦГБ г.Сибай'!$H$18</definedName>
    <definedName name="T_ПР11" localSheetId="74">'ГБУЗ РБ Чекмагушевская ЦРБ'!$H$18</definedName>
    <definedName name="T_ПР11" localSheetId="34">'ГБУЗ РБ Чишминская ЦРБ'!$H$18</definedName>
    <definedName name="T_ПР11" localSheetId="31">'ГБУЗ РБ Шаранская ЦРБ'!$H$18</definedName>
    <definedName name="T_ПР11" localSheetId="37">'ГБУЗ РБ Языковская ЦРБ'!$H$18</definedName>
    <definedName name="T_ПР11" localSheetId="41">'ГБУЗ РБ Янаульская ЦРБ'!$H$18</definedName>
    <definedName name="T_ПР11" localSheetId="19">'ООО "Медсервис" г. Салават'!$H$18</definedName>
    <definedName name="T_ПР11" localSheetId="2">'УФИЦ РАН'!$H$18</definedName>
    <definedName name="T_ПР11" localSheetId="52">'ФГБОУ ВО БГМУ МЗ РФ'!$H$18</definedName>
    <definedName name="T_ПР11" localSheetId="60">'ФГБУЗ МСЧ №142 ФМБА России'!$H$18</definedName>
    <definedName name="T_ПР11" localSheetId="25">'ЧУЗ "РЖД-Медицина"г.Стерлитамак'!$H$18</definedName>
    <definedName name="T_ПР11" localSheetId="42">'ЧУЗ"КБ"РЖД-Медицина" г.Уфа'!$H$18</definedName>
    <definedName name="T_ПР12" localSheetId="22">'ГБУЗ РБ Акъярская ЦРБ'!$H$19</definedName>
    <definedName name="T_ПР12" localSheetId="46">'ГБУЗ РБ Архангельская ЦРБ'!$H$19</definedName>
    <definedName name="T_ПР12" localSheetId="57">'ГБУЗ РБ Аскаровская ЦРБ'!$H$19</definedName>
    <definedName name="T_ПР12" localSheetId="65">'ГБУЗ РБ Аскинская ЦРБ'!$H$19</definedName>
    <definedName name="T_ПР12" localSheetId="35">'ГБУЗ РБ Баймакская ЦГБ'!$H$19</definedName>
    <definedName name="T_ПР12" localSheetId="77">'ГБУЗ РБ Бакалинская ЦРБ'!$H$19</definedName>
    <definedName name="T_ПР12" localSheetId="40">'ГБУЗ РБ Балтачевская ЦРБ'!$H$19</definedName>
    <definedName name="T_ПР12" localSheetId="53">'ГБУЗ РБ Белебеевская ЦРБ'!$H$19</definedName>
    <definedName name="T_ПР12" localSheetId="71">'ГБУЗ РБ Белокатайская ЦРБ'!$H$19</definedName>
    <definedName name="T_ПР12" localSheetId="59">'ГБУЗ РБ Белорецкая ЦРКБ'!$H$19</definedName>
    <definedName name="T_ПР12" localSheetId="54">'ГБУЗ РБ Бижбулякская ЦРБ'!$H$19</definedName>
    <definedName name="T_ПР12" localSheetId="62">'ГБУЗ РБ Бирская ЦРБ'!$H$19</definedName>
    <definedName name="T_ПР12" localSheetId="44">'ГБУЗ РБ Благовещенская ЦРБ'!$H$19</definedName>
    <definedName name="T_ПР12" localSheetId="68">'ГБУЗ РБ Большеустьикинская ЦРБ'!$H$19</definedName>
    <definedName name="T_ПР12" localSheetId="36">'ГБУЗ РБ Буздякская ЦРБ'!$H$19</definedName>
    <definedName name="T_ПР12" localSheetId="66">'ГБУЗ РБ Бураевская ЦРБ'!$H$19</definedName>
    <definedName name="T_ПР12" localSheetId="58">'ГБУЗ РБ Бурзянская ЦРБ'!$H$19</definedName>
    <definedName name="T_ПР12" localSheetId="39">'ГБУЗ РБ Верхне-Татыш. ЦРБ'!$H$19</definedName>
    <definedName name="T_ПР12" localSheetId="76">'ГБУЗ РБ Верхнеяркеевская ЦРБ'!$H$19</definedName>
    <definedName name="T_ПР12" localSheetId="18">'ГБУЗ РБ ГБ № 1 г.Октябрьский'!$H$19</definedName>
    <definedName name="T_ПР12" localSheetId="61">'ГБУЗ РБ ГБ № 9 г.Уфа'!$H$19</definedName>
    <definedName name="T_ПР12" localSheetId="11">'ГБУЗ РБ ГБ г.Кумертау'!$H$19</definedName>
    <definedName name="T_ПР12" localSheetId="15">'ГБУЗ РБ ГБ г.Нефтекамск'!$H$19</definedName>
    <definedName name="T_ПР12" localSheetId="21">'ГБУЗ РБ ГБ г.Салават'!$H$19</definedName>
    <definedName name="T_ПР12" localSheetId="14">'ГБУЗ РБ ГДКБ № 17 г.Уфа'!$H$19</definedName>
    <definedName name="T_ПР12" localSheetId="24">'ГБУЗ РБ ГКБ № 1 г.Стерлитамак'!$H$19</definedName>
    <definedName name="T_ПР12" localSheetId="49">'ГБУЗ РБ ГКБ № 13 г.Уфа'!$H$19</definedName>
    <definedName name="T_ПР12" localSheetId="75">'ГБУЗ РБ ГКБ № 18 г.Уфа'!$H$19</definedName>
    <definedName name="T_ПР12" localSheetId="51">'ГБУЗ РБ ГКБ № 21 г.Уфа'!$H$19</definedName>
    <definedName name="T_ПР12" localSheetId="56">'ГБУЗ РБ ГКБ № 5 г.Уфа'!$H$19</definedName>
    <definedName name="T_ПР12" localSheetId="32">'ГБУЗ РБ ГКБ № 8 г.Уфа'!$H$19</definedName>
    <definedName name="T_ПР12" localSheetId="81">'ГБУЗ РБ ГКБ Демского р-на г.Уфы'!$H$19</definedName>
    <definedName name="T_ПР12" localSheetId="4">'ГБУЗ РБ Давлекановская ЦРБ'!$H$19</definedName>
    <definedName name="T_ПР12" localSheetId="29">'ГБУЗ РБ ДБ г.Стерлитамак'!$H$19</definedName>
    <definedName name="T_ПР12" localSheetId="10">'ГБУЗ РБ ДП № 2 г.Уфа'!$H$19</definedName>
    <definedName name="T_ПР12" localSheetId="6">'ГБУЗ РБ ДП № 3 г.Уфа'!$H$19</definedName>
    <definedName name="T_ПР12" localSheetId="72">'ГБУЗ РБ ДП № 4 г.Уфа'!$H$19</definedName>
    <definedName name="T_ПР12" localSheetId="12">'ГБУЗ РБ ДП № 5 г.Уфа'!$H$19</definedName>
    <definedName name="T_ПР12" localSheetId="13">'ГБУЗ РБ ДП № 6 г.Уфа'!$H$19</definedName>
    <definedName name="T_ПР12" localSheetId="73">'ГБУЗ РБ Дюртюлинская ЦРБ'!$H$19</definedName>
    <definedName name="T_ПР12" localSheetId="55">'ГБУЗ РБ Ермекеевская ЦРБ'!$H$19</definedName>
    <definedName name="T_ПР12" localSheetId="38">'ГБУЗ РБ Зилаирская ЦРБ'!$H$19</definedName>
    <definedName name="T_ПР12" localSheetId="43">'ГБУЗ РБ Иглинская ЦРБ'!$H$19</definedName>
    <definedName name="T_ПР12" localSheetId="9">'ГБУЗ РБ Исянгуловская ЦРБ'!$H$19</definedName>
    <definedName name="T_ПР12" localSheetId="78">'ГБУЗ РБ Ишимбайская ЦРБ'!$H$19</definedName>
    <definedName name="T_ПР12" localSheetId="17">'ГБУЗ РБ Калтасинская ЦРБ'!$H$19</definedName>
    <definedName name="T_ПР12" localSheetId="64">'ГБУЗ РБ Караидельская ЦРБ'!$H$19</definedName>
    <definedName name="T_ПР12" localSheetId="47">'ГБУЗ РБ Кармаскалинская ЦРБ'!$H$19</definedName>
    <definedName name="T_ПР12" localSheetId="50">'ГБУЗ РБ КБСМП г.Уфа'!$H$19</definedName>
    <definedName name="T_ПР12" localSheetId="70">'ГБУЗ РБ Кигинская ЦРБ'!$H$19</definedName>
    <definedName name="T_ПР12" localSheetId="16">'ГБУЗ РБ Краснокамская ЦРБ'!$H$19</definedName>
    <definedName name="T_ПР12" localSheetId="26">'ГБУЗ РБ Красноусольская ЦРБ'!$H$19</definedName>
    <definedName name="T_ПР12" localSheetId="48">'ГБУЗ РБ Кушнаренковская ЦРБ'!$H$19</definedName>
    <definedName name="T_ПР12" localSheetId="69">'ГБУЗ РБ Малоязовская ЦРБ'!$H$19</definedName>
    <definedName name="T_ПР12" localSheetId="8">'ГБУЗ РБ Мелеузовская ЦРБ'!$H$19</definedName>
    <definedName name="T_ПР12" localSheetId="67">'ГБУЗ РБ Месягутовская ЦРБ'!$H$19</definedName>
    <definedName name="T_ПР12" localSheetId="63">'ГБУЗ РБ Мишкинская ЦРБ'!$H$19</definedName>
    <definedName name="T_ПР12" localSheetId="3">'ГБУЗ РБ Миякинская ЦРБ'!$H$19</definedName>
    <definedName name="T_ПР12" localSheetId="7">'ГБУЗ РБ Мраковская ЦРБ'!$H$19</definedName>
    <definedName name="T_ПР12" localSheetId="45">'ГБУЗ РБ Нуримановская ЦРБ'!$H$19</definedName>
    <definedName name="T_ПР12" localSheetId="79">'ГБУЗ РБ Поликлиника № 43 г.Уфа'!$H$19</definedName>
    <definedName name="T_ПР12" localSheetId="80">'ГБУЗ РБ ПОликлиника № 46 г.Уфа'!$H$19</definedName>
    <definedName name="T_ПР12" localSheetId="82">'ГБУЗ РБ Поликлиника № 50 г.Уфа'!$H$19</definedName>
    <definedName name="T_ПР12" localSheetId="5">'ГБУЗ РБ Раевская ЦРБ'!$H$19</definedName>
    <definedName name="T_ПР12" localSheetId="27">'ГБУЗ РБ Стерлибашевская ЦРБ'!$H$19</definedName>
    <definedName name="T_ПР12" localSheetId="28">'ГБУЗ РБ Толбазинская ЦРБ'!$H$19</definedName>
    <definedName name="T_ПР12" localSheetId="30">'ГБУЗ РБ Туймазинская ЦРБ'!$H$19</definedName>
    <definedName name="T_ПР12" localSheetId="33">'ГБУЗ РБ Учалинская ЦГБ'!$H$19</definedName>
    <definedName name="T_ПР12" localSheetId="20">'ГБУЗ РБ Федоровская ЦРБ'!$H$19</definedName>
    <definedName name="T_ПР12" localSheetId="23">'ГБУЗ РБ ЦГБ г.Сибай'!$H$19</definedName>
    <definedName name="T_ПР12" localSheetId="74">'ГБУЗ РБ Чекмагушевская ЦРБ'!$H$19</definedName>
    <definedName name="T_ПР12" localSheetId="34">'ГБУЗ РБ Чишминская ЦРБ'!$H$19</definedName>
    <definedName name="T_ПР12" localSheetId="31">'ГБУЗ РБ Шаранская ЦРБ'!$H$19</definedName>
    <definedName name="T_ПР12" localSheetId="37">'ГБУЗ РБ Языковская ЦРБ'!$H$19</definedName>
    <definedName name="T_ПР12" localSheetId="41">'ГБУЗ РБ Янаульская ЦРБ'!$H$19</definedName>
    <definedName name="T_ПР12" localSheetId="19">'ООО "Медсервис" г. Салават'!$H$19</definedName>
    <definedName name="T_ПР12" localSheetId="2">'УФИЦ РАН'!$H$19</definedName>
    <definedName name="T_ПР12" localSheetId="52">'ФГБОУ ВО БГМУ МЗ РФ'!$H$19</definedName>
    <definedName name="T_ПР12" localSheetId="60">'ФГБУЗ МСЧ №142 ФМБА России'!$H$19</definedName>
    <definedName name="T_ПР12" localSheetId="25">'ЧУЗ "РЖД-Медицина"г.Стерлитамак'!$H$19</definedName>
    <definedName name="T_ПР12" localSheetId="42">'ЧУЗ"КБ"РЖД-Медицина" г.Уфа'!$H$19</definedName>
    <definedName name="T_ПР13" localSheetId="22">'ГБУЗ РБ Акъярская ЦРБ'!$H$20</definedName>
    <definedName name="T_ПР13" localSheetId="46">'ГБУЗ РБ Архангельская ЦРБ'!$H$20</definedName>
    <definedName name="T_ПР13" localSheetId="57">'ГБУЗ РБ Аскаровская ЦРБ'!$H$20</definedName>
    <definedName name="T_ПР13" localSheetId="65">'ГБУЗ РБ Аскинская ЦРБ'!$H$20</definedName>
    <definedName name="T_ПР13" localSheetId="35">'ГБУЗ РБ Баймакская ЦГБ'!$H$20</definedName>
    <definedName name="T_ПР13" localSheetId="77">'ГБУЗ РБ Бакалинская ЦРБ'!$H$20</definedName>
    <definedName name="T_ПР13" localSheetId="40">'ГБУЗ РБ Балтачевская ЦРБ'!$H$20</definedName>
    <definedName name="T_ПР13" localSheetId="53">'ГБУЗ РБ Белебеевская ЦРБ'!$H$20</definedName>
    <definedName name="T_ПР13" localSheetId="71">'ГБУЗ РБ Белокатайская ЦРБ'!$H$20</definedName>
    <definedName name="T_ПР13" localSheetId="59">'ГБУЗ РБ Белорецкая ЦРКБ'!$H$20</definedName>
    <definedName name="T_ПР13" localSheetId="54">'ГБУЗ РБ Бижбулякская ЦРБ'!$H$20</definedName>
    <definedName name="T_ПР13" localSheetId="62">'ГБУЗ РБ Бирская ЦРБ'!$H$20</definedName>
    <definedName name="T_ПР13" localSheetId="44">'ГБУЗ РБ Благовещенская ЦРБ'!$H$20</definedName>
    <definedName name="T_ПР13" localSheetId="68">'ГБУЗ РБ Большеустьикинская ЦРБ'!$H$20</definedName>
    <definedName name="T_ПР13" localSheetId="36">'ГБУЗ РБ Буздякская ЦРБ'!$H$20</definedName>
    <definedName name="T_ПР13" localSheetId="66">'ГБУЗ РБ Бураевская ЦРБ'!$H$20</definedName>
    <definedName name="T_ПР13" localSheetId="58">'ГБУЗ РБ Бурзянская ЦРБ'!$H$20</definedName>
    <definedName name="T_ПР13" localSheetId="39">'ГБУЗ РБ Верхне-Татыш. ЦРБ'!$H$20</definedName>
    <definedName name="T_ПР13" localSheetId="76">'ГБУЗ РБ Верхнеяркеевская ЦРБ'!$H$20</definedName>
    <definedName name="T_ПР13" localSheetId="18">'ГБУЗ РБ ГБ № 1 г.Октябрьский'!$H$20</definedName>
    <definedName name="T_ПР13" localSheetId="61">'ГБУЗ РБ ГБ № 9 г.Уфа'!$H$20</definedName>
    <definedName name="T_ПР13" localSheetId="11">'ГБУЗ РБ ГБ г.Кумертау'!$H$20</definedName>
    <definedName name="T_ПР13" localSheetId="15">'ГБУЗ РБ ГБ г.Нефтекамск'!$H$20</definedName>
    <definedName name="T_ПР13" localSheetId="21">'ГБУЗ РБ ГБ г.Салават'!$H$20</definedName>
    <definedName name="T_ПР13" localSheetId="14">'ГБУЗ РБ ГДКБ № 17 г.Уфа'!$H$20</definedName>
    <definedName name="T_ПР13" localSheetId="24">'ГБУЗ РБ ГКБ № 1 г.Стерлитамак'!$H$20</definedName>
    <definedName name="T_ПР13" localSheetId="49">'ГБУЗ РБ ГКБ № 13 г.Уфа'!$H$20</definedName>
    <definedName name="T_ПР13" localSheetId="75">'ГБУЗ РБ ГКБ № 18 г.Уфа'!$H$20</definedName>
    <definedName name="T_ПР13" localSheetId="51">'ГБУЗ РБ ГКБ № 21 г.Уфа'!$H$20</definedName>
    <definedName name="T_ПР13" localSheetId="56">'ГБУЗ РБ ГКБ № 5 г.Уфа'!$H$20</definedName>
    <definedName name="T_ПР13" localSheetId="32">'ГБУЗ РБ ГКБ № 8 г.Уфа'!$H$20</definedName>
    <definedName name="T_ПР13" localSheetId="81">'ГБУЗ РБ ГКБ Демского р-на г.Уфы'!$H$20</definedName>
    <definedName name="T_ПР13" localSheetId="4">'ГБУЗ РБ Давлекановская ЦРБ'!$H$20</definedName>
    <definedName name="T_ПР13" localSheetId="29">'ГБУЗ РБ ДБ г.Стерлитамак'!$H$20</definedName>
    <definedName name="T_ПР13" localSheetId="10">'ГБУЗ РБ ДП № 2 г.Уфа'!$H$20</definedName>
    <definedName name="T_ПР13" localSheetId="6">'ГБУЗ РБ ДП № 3 г.Уфа'!$H$20</definedName>
    <definedName name="T_ПР13" localSheetId="72">'ГБУЗ РБ ДП № 4 г.Уфа'!$H$20</definedName>
    <definedName name="T_ПР13" localSheetId="12">'ГБУЗ РБ ДП № 5 г.Уфа'!$H$20</definedName>
    <definedName name="T_ПР13" localSheetId="13">'ГБУЗ РБ ДП № 6 г.Уфа'!$H$20</definedName>
    <definedName name="T_ПР13" localSheetId="73">'ГБУЗ РБ Дюртюлинская ЦРБ'!$H$20</definedName>
    <definedName name="T_ПР13" localSheetId="55">'ГБУЗ РБ Ермекеевская ЦРБ'!$H$20</definedName>
    <definedName name="T_ПР13" localSheetId="38">'ГБУЗ РБ Зилаирская ЦРБ'!$H$20</definedName>
    <definedName name="T_ПР13" localSheetId="43">'ГБУЗ РБ Иглинская ЦРБ'!$H$20</definedName>
    <definedName name="T_ПР13" localSheetId="9">'ГБУЗ РБ Исянгуловская ЦРБ'!$H$20</definedName>
    <definedName name="T_ПР13" localSheetId="78">'ГБУЗ РБ Ишимбайская ЦРБ'!$H$20</definedName>
    <definedName name="T_ПР13" localSheetId="17">'ГБУЗ РБ Калтасинская ЦРБ'!$H$20</definedName>
    <definedName name="T_ПР13" localSheetId="64">'ГБУЗ РБ Караидельская ЦРБ'!$H$20</definedName>
    <definedName name="T_ПР13" localSheetId="47">'ГБУЗ РБ Кармаскалинская ЦРБ'!$H$20</definedName>
    <definedName name="T_ПР13" localSheetId="50">'ГБУЗ РБ КБСМП г.Уфа'!$H$20</definedName>
    <definedName name="T_ПР13" localSheetId="70">'ГБУЗ РБ Кигинская ЦРБ'!$H$20</definedName>
    <definedName name="T_ПР13" localSheetId="16">'ГБУЗ РБ Краснокамская ЦРБ'!$H$20</definedName>
    <definedName name="T_ПР13" localSheetId="26">'ГБУЗ РБ Красноусольская ЦРБ'!$H$20</definedName>
    <definedName name="T_ПР13" localSheetId="48">'ГБУЗ РБ Кушнаренковская ЦРБ'!$H$20</definedName>
    <definedName name="T_ПР13" localSheetId="69">'ГБУЗ РБ Малоязовская ЦРБ'!$H$20</definedName>
    <definedName name="T_ПР13" localSheetId="8">'ГБУЗ РБ Мелеузовская ЦРБ'!$H$20</definedName>
    <definedName name="T_ПР13" localSheetId="67">'ГБУЗ РБ Месягутовская ЦРБ'!$H$20</definedName>
    <definedName name="T_ПР13" localSheetId="63">'ГБУЗ РБ Мишкинская ЦРБ'!$H$20</definedName>
    <definedName name="T_ПР13" localSheetId="3">'ГБУЗ РБ Миякинская ЦРБ'!$H$20</definedName>
    <definedName name="T_ПР13" localSheetId="7">'ГБУЗ РБ Мраковская ЦРБ'!$H$20</definedName>
    <definedName name="T_ПР13" localSheetId="45">'ГБУЗ РБ Нуримановская ЦРБ'!$H$20</definedName>
    <definedName name="T_ПР13" localSheetId="79">'ГБУЗ РБ Поликлиника № 43 г.Уфа'!$H$20</definedName>
    <definedName name="T_ПР13" localSheetId="80">'ГБУЗ РБ ПОликлиника № 46 г.Уфа'!$H$20</definedName>
    <definedName name="T_ПР13" localSheetId="82">'ГБУЗ РБ Поликлиника № 50 г.Уфа'!$H$20</definedName>
    <definedName name="T_ПР13" localSheetId="5">'ГБУЗ РБ Раевская ЦРБ'!$H$20</definedName>
    <definedName name="T_ПР13" localSheetId="27">'ГБУЗ РБ Стерлибашевская ЦРБ'!$H$20</definedName>
    <definedName name="T_ПР13" localSheetId="28">'ГБУЗ РБ Толбазинская ЦРБ'!$H$20</definedName>
    <definedName name="T_ПР13" localSheetId="30">'ГБУЗ РБ Туймазинская ЦРБ'!$H$20</definedName>
    <definedName name="T_ПР13" localSheetId="33">'ГБУЗ РБ Учалинская ЦГБ'!$H$20</definedName>
    <definedName name="T_ПР13" localSheetId="20">'ГБУЗ РБ Федоровская ЦРБ'!$H$20</definedName>
    <definedName name="T_ПР13" localSheetId="23">'ГБУЗ РБ ЦГБ г.Сибай'!$H$20</definedName>
    <definedName name="T_ПР13" localSheetId="74">'ГБУЗ РБ Чекмагушевская ЦРБ'!$H$20</definedName>
    <definedName name="T_ПР13" localSheetId="34">'ГБУЗ РБ Чишминская ЦРБ'!$H$20</definedName>
    <definedName name="T_ПР13" localSheetId="31">'ГБУЗ РБ Шаранская ЦРБ'!$H$20</definedName>
    <definedName name="T_ПР13" localSheetId="37">'ГБУЗ РБ Языковская ЦРБ'!$H$20</definedName>
    <definedName name="T_ПР13" localSheetId="41">'ГБУЗ РБ Янаульская ЦРБ'!$H$20</definedName>
    <definedName name="T_ПР13" localSheetId="19">'ООО "Медсервис" г. Салават'!$H$20</definedName>
    <definedName name="T_ПР13" localSheetId="2">'УФИЦ РАН'!$H$20</definedName>
    <definedName name="T_ПР13" localSheetId="52">'ФГБОУ ВО БГМУ МЗ РФ'!$H$20</definedName>
    <definedName name="T_ПР13" localSheetId="60">'ФГБУЗ МСЧ №142 ФМБА России'!$H$20</definedName>
    <definedName name="T_ПР13" localSheetId="25">'ЧУЗ "РЖД-Медицина"г.Стерлитамак'!$H$20</definedName>
    <definedName name="T_ПР13" localSheetId="42">'ЧУЗ"КБ"РЖД-Медицина" г.Уфа'!$H$20</definedName>
    <definedName name="T_ПР130" localSheetId="22">'ГБУЗ РБ Акъярская ЦРБ'!#REF!</definedName>
    <definedName name="T_ПР130" localSheetId="46">'ГБУЗ РБ Архангельская ЦРБ'!#REF!</definedName>
    <definedName name="T_ПР130" localSheetId="57">'ГБУЗ РБ Аскаровская ЦРБ'!#REF!</definedName>
    <definedName name="T_ПР130" localSheetId="65">'ГБУЗ РБ Аскинская ЦРБ'!#REF!</definedName>
    <definedName name="T_ПР130" localSheetId="35">'ГБУЗ РБ Баймакская ЦГБ'!#REF!</definedName>
    <definedName name="T_ПР130" localSheetId="77">'ГБУЗ РБ Бакалинская ЦРБ'!#REF!</definedName>
    <definedName name="T_ПР130" localSheetId="40">'ГБУЗ РБ Балтачевская ЦРБ'!#REF!</definedName>
    <definedName name="T_ПР130" localSheetId="53">'ГБУЗ РБ Белебеевская ЦРБ'!#REF!</definedName>
    <definedName name="T_ПР130" localSheetId="71">'ГБУЗ РБ Белокатайская ЦРБ'!#REF!</definedName>
    <definedName name="T_ПР130" localSheetId="59">'ГБУЗ РБ Белорецкая ЦРКБ'!#REF!</definedName>
    <definedName name="T_ПР130" localSheetId="54">'ГБУЗ РБ Бижбулякская ЦРБ'!#REF!</definedName>
    <definedName name="T_ПР130" localSheetId="62">'ГБУЗ РБ Бирская ЦРБ'!#REF!</definedName>
    <definedName name="T_ПР130" localSheetId="44">'ГБУЗ РБ Благовещенская ЦРБ'!#REF!</definedName>
    <definedName name="T_ПР130" localSheetId="68">'ГБУЗ РБ Большеустьикинская ЦРБ'!#REF!</definedName>
    <definedName name="T_ПР130" localSheetId="36">'ГБУЗ РБ Буздякская ЦРБ'!#REF!</definedName>
    <definedName name="T_ПР130" localSheetId="66">'ГБУЗ РБ Бураевская ЦРБ'!#REF!</definedName>
    <definedName name="T_ПР130" localSheetId="58">'ГБУЗ РБ Бурзянская ЦРБ'!#REF!</definedName>
    <definedName name="T_ПР130" localSheetId="39">'ГБУЗ РБ Верхне-Татыш. ЦРБ'!#REF!</definedName>
    <definedName name="T_ПР130" localSheetId="76">'ГБУЗ РБ Верхнеяркеевская ЦРБ'!#REF!</definedName>
    <definedName name="T_ПР130" localSheetId="18">'ГБУЗ РБ ГБ № 1 г.Октябрьский'!#REF!</definedName>
    <definedName name="T_ПР130" localSheetId="61">'ГБУЗ РБ ГБ № 9 г.Уфа'!#REF!</definedName>
    <definedName name="T_ПР130" localSheetId="11">'ГБУЗ РБ ГБ г.Кумертау'!#REF!</definedName>
    <definedName name="T_ПР130" localSheetId="15">'ГБУЗ РБ ГБ г.Нефтекамск'!#REF!</definedName>
    <definedName name="T_ПР130" localSheetId="21">'ГБУЗ РБ ГБ г.Салават'!#REF!</definedName>
    <definedName name="T_ПР130" localSheetId="14">'ГБУЗ РБ ГДКБ № 17 г.Уфа'!#REF!</definedName>
    <definedName name="T_ПР130" localSheetId="24">'ГБУЗ РБ ГКБ № 1 г.Стерлитамак'!#REF!</definedName>
    <definedName name="T_ПР130" localSheetId="49">'ГБУЗ РБ ГКБ № 13 г.Уфа'!#REF!</definedName>
    <definedName name="T_ПР130" localSheetId="75">'ГБУЗ РБ ГКБ № 18 г.Уфа'!#REF!</definedName>
    <definedName name="T_ПР130" localSheetId="51">'ГБУЗ РБ ГКБ № 21 г.Уфа'!#REF!</definedName>
    <definedName name="T_ПР130" localSheetId="56">'ГБУЗ РБ ГКБ № 5 г.Уфа'!#REF!</definedName>
    <definedName name="T_ПР130" localSheetId="32">'ГБУЗ РБ ГКБ № 8 г.Уфа'!#REF!</definedName>
    <definedName name="T_ПР130" localSheetId="81">'ГБУЗ РБ ГКБ Демского р-на г.Уфы'!#REF!</definedName>
    <definedName name="T_ПР130" localSheetId="4">'ГБУЗ РБ Давлекановская ЦРБ'!#REF!</definedName>
    <definedName name="T_ПР130" localSheetId="29">'ГБУЗ РБ ДБ г.Стерлитамак'!#REF!</definedName>
    <definedName name="T_ПР130" localSheetId="10">'ГБУЗ РБ ДП № 2 г.Уфа'!#REF!</definedName>
    <definedName name="T_ПР130" localSheetId="6">'ГБУЗ РБ ДП № 3 г.Уфа'!#REF!</definedName>
    <definedName name="T_ПР130" localSheetId="72">'ГБУЗ РБ ДП № 4 г.Уфа'!#REF!</definedName>
    <definedName name="T_ПР130" localSheetId="12">'ГБУЗ РБ ДП № 5 г.Уфа'!#REF!</definedName>
    <definedName name="T_ПР130" localSheetId="13">'ГБУЗ РБ ДП № 6 г.Уфа'!#REF!</definedName>
    <definedName name="T_ПР130" localSheetId="73">'ГБУЗ РБ Дюртюлинская ЦРБ'!#REF!</definedName>
    <definedName name="T_ПР130" localSheetId="55">'ГБУЗ РБ Ермекеевская ЦРБ'!#REF!</definedName>
    <definedName name="T_ПР130" localSheetId="38">'ГБУЗ РБ Зилаирская ЦРБ'!#REF!</definedName>
    <definedName name="T_ПР130" localSheetId="43">'ГБУЗ РБ Иглинская ЦРБ'!#REF!</definedName>
    <definedName name="T_ПР130" localSheetId="9">'ГБУЗ РБ Исянгуловская ЦРБ'!#REF!</definedName>
    <definedName name="T_ПР130" localSheetId="78">'ГБУЗ РБ Ишимбайская ЦРБ'!#REF!</definedName>
    <definedName name="T_ПР130" localSheetId="17">'ГБУЗ РБ Калтасинская ЦРБ'!#REF!</definedName>
    <definedName name="T_ПР130" localSheetId="64">'ГБУЗ РБ Караидельская ЦРБ'!#REF!</definedName>
    <definedName name="T_ПР130" localSheetId="47">'ГБУЗ РБ Кармаскалинская ЦРБ'!#REF!</definedName>
    <definedName name="T_ПР130" localSheetId="50">'ГБУЗ РБ КБСМП г.Уфа'!#REF!</definedName>
    <definedName name="T_ПР130" localSheetId="70">'ГБУЗ РБ Кигинская ЦРБ'!#REF!</definedName>
    <definedName name="T_ПР130" localSheetId="16">'ГБУЗ РБ Краснокамская ЦРБ'!#REF!</definedName>
    <definedName name="T_ПР130" localSheetId="26">'ГБУЗ РБ Красноусольская ЦРБ'!#REF!</definedName>
    <definedName name="T_ПР130" localSheetId="48">'ГБУЗ РБ Кушнаренковская ЦРБ'!#REF!</definedName>
    <definedName name="T_ПР130" localSheetId="69">'ГБУЗ РБ Малоязовская ЦРБ'!#REF!</definedName>
    <definedName name="T_ПР130" localSheetId="8">'ГБУЗ РБ Мелеузовская ЦРБ'!#REF!</definedName>
    <definedName name="T_ПР130" localSheetId="67">'ГБУЗ РБ Месягутовская ЦРБ'!#REF!</definedName>
    <definedName name="T_ПР130" localSheetId="63">'ГБУЗ РБ Мишкинская ЦРБ'!#REF!</definedName>
    <definedName name="T_ПР130" localSheetId="3">'ГБУЗ РБ Миякинская ЦРБ'!#REF!</definedName>
    <definedName name="T_ПР130" localSheetId="7">'ГБУЗ РБ Мраковская ЦРБ'!#REF!</definedName>
    <definedName name="T_ПР130" localSheetId="45">'ГБУЗ РБ Нуримановская ЦРБ'!#REF!</definedName>
    <definedName name="T_ПР130" localSheetId="79">'ГБУЗ РБ Поликлиника № 43 г.Уфа'!#REF!</definedName>
    <definedName name="T_ПР130" localSheetId="80">'ГБУЗ РБ ПОликлиника № 46 г.Уфа'!#REF!</definedName>
    <definedName name="T_ПР130" localSheetId="82">'ГБУЗ РБ Поликлиника № 50 г.Уфа'!#REF!</definedName>
    <definedName name="T_ПР130" localSheetId="5">'ГБУЗ РБ Раевская ЦРБ'!#REF!</definedName>
    <definedName name="T_ПР130" localSheetId="27">'ГБУЗ РБ Стерлибашевская ЦРБ'!#REF!</definedName>
    <definedName name="T_ПР130" localSheetId="28">'ГБУЗ РБ Толбазинская ЦРБ'!#REF!</definedName>
    <definedName name="T_ПР130" localSheetId="30">'ГБУЗ РБ Туймазинская ЦРБ'!#REF!</definedName>
    <definedName name="T_ПР130" localSheetId="33">'ГБУЗ РБ Учалинская ЦГБ'!#REF!</definedName>
    <definedName name="T_ПР130" localSheetId="20">'ГБУЗ РБ Федоровская ЦРБ'!#REF!</definedName>
    <definedName name="T_ПР130" localSheetId="23">'ГБУЗ РБ ЦГБ г.Сибай'!#REF!</definedName>
    <definedName name="T_ПР130" localSheetId="74">'ГБУЗ РБ Чекмагушевская ЦРБ'!#REF!</definedName>
    <definedName name="T_ПР130" localSheetId="34">'ГБУЗ РБ Чишминская ЦРБ'!#REF!</definedName>
    <definedName name="T_ПР130" localSheetId="31">'ГБУЗ РБ Шаранская ЦРБ'!#REF!</definedName>
    <definedName name="T_ПР130" localSheetId="37">'ГБУЗ РБ Языковская ЦРБ'!#REF!</definedName>
    <definedName name="T_ПР130" localSheetId="41">'ГБУЗ РБ Янаульская ЦРБ'!#REF!</definedName>
    <definedName name="T_ПР130" localSheetId="19">'ООО "Медсервис" г. Салават'!#REF!</definedName>
    <definedName name="T_ПР130" localSheetId="2">'УФИЦ РАН'!#REF!</definedName>
    <definedName name="T_ПР130" localSheetId="52">'ФГБОУ ВО БГМУ МЗ РФ'!#REF!</definedName>
    <definedName name="T_ПР130" localSheetId="60">'ФГБУЗ МСЧ №142 ФМБА России'!#REF!</definedName>
    <definedName name="T_ПР130" localSheetId="25">'ЧУЗ "РЖД-Медицина"г.Стерлитамак'!#REF!</definedName>
    <definedName name="T_ПР130" localSheetId="42">'ЧУЗ"КБ"РЖД-Медицина" г.Уфа'!#REF!</definedName>
    <definedName name="T_ПР131" localSheetId="22">'ГБУЗ РБ Акъярская ЦРБ'!#REF!</definedName>
    <definedName name="T_ПР131" localSheetId="46">'ГБУЗ РБ Архангельская ЦРБ'!#REF!</definedName>
    <definedName name="T_ПР131" localSheetId="57">'ГБУЗ РБ Аскаровская ЦРБ'!#REF!</definedName>
    <definedName name="T_ПР131" localSheetId="65">'ГБУЗ РБ Аскинская ЦРБ'!#REF!</definedName>
    <definedName name="T_ПР131" localSheetId="35">'ГБУЗ РБ Баймакская ЦГБ'!#REF!</definedName>
    <definedName name="T_ПР131" localSheetId="77">'ГБУЗ РБ Бакалинская ЦРБ'!#REF!</definedName>
    <definedName name="T_ПР131" localSheetId="40">'ГБУЗ РБ Балтачевская ЦРБ'!#REF!</definedName>
    <definedName name="T_ПР131" localSheetId="53">'ГБУЗ РБ Белебеевская ЦРБ'!#REF!</definedName>
    <definedName name="T_ПР131" localSheetId="71">'ГБУЗ РБ Белокатайская ЦРБ'!#REF!</definedName>
    <definedName name="T_ПР131" localSheetId="59">'ГБУЗ РБ Белорецкая ЦРКБ'!#REF!</definedName>
    <definedName name="T_ПР131" localSheetId="54">'ГБУЗ РБ Бижбулякская ЦРБ'!#REF!</definedName>
    <definedName name="T_ПР131" localSheetId="62">'ГБУЗ РБ Бирская ЦРБ'!#REF!</definedName>
    <definedName name="T_ПР131" localSheetId="44">'ГБУЗ РБ Благовещенская ЦРБ'!#REF!</definedName>
    <definedName name="T_ПР131" localSheetId="68">'ГБУЗ РБ Большеустьикинская ЦРБ'!#REF!</definedName>
    <definedName name="T_ПР131" localSheetId="36">'ГБУЗ РБ Буздякская ЦРБ'!#REF!</definedName>
    <definedName name="T_ПР131" localSheetId="66">'ГБУЗ РБ Бураевская ЦРБ'!#REF!</definedName>
    <definedName name="T_ПР131" localSheetId="58">'ГБУЗ РБ Бурзянская ЦРБ'!#REF!</definedName>
    <definedName name="T_ПР131" localSheetId="39">'ГБУЗ РБ Верхне-Татыш. ЦРБ'!#REF!</definedName>
    <definedName name="T_ПР131" localSheetId="76">'ГБУЗ РБ Верхнеяркеевская ЦРБ'!#REF!</definedName>
    <definedName name="T_ПР131" localSheetId="18">'ГБУЗ РБ ГБ № 1 г.Октябрьский'!#REF!</definedName>
    <definedName name="T_ПР131" localSheetId="61">'ГБУЗ РБ ГБ № 9 г.Уфа'!#REF!</definedName>
    <definedName name="T_ПР131" localSheetId="11">'ГБУЗ РБ ГБ г.Кумертау'!#REF!</definedName>
    <definedName name="T_ПР131" localSheetId="15">'ГБУЗ РБ ГБ г.Нефтекамск'!#REF!</definedName>
    <definedName name="T_ПР131" localSheetId="21">'ГБУЗ РБ ГБ г.Салават'!#REF!</definedName>
    <definedName name="T_ПР131" localSheetId="14">'ГБУЗ РБ ГДКБ № 17 г.Уфа'!#REF!</definedName>
    <definedName name="T_ПР131" localSheetId="24">'ГБУЗ РБ ГКБ № 1 г.Стерлитамак'!#REF!</definedName>
    <definedName name="T_ПР131" localSheetId="49">'ГБУЗ РБ ГКБ № 13 г.Уфа'!#REF!</definedName>
    <definedName name="T_ПР131" localSheetId="75">'ГБУЗ РБ ГКБ № 18 г.Уфа'!#REF!</definedName>
    <definedName name="T_ПР131" localSheetId="51">'ГБУЗ РБ ГКБ № 21 г.Уфа'!#REF!</definedName>
    <definedName name="T_ПР131" localSheetId="56">'ГБУЗ РБ ГКБ № 5 г.Уфа'!#REF!</definedName>
    <definedName name="T_ПР131" localSheetId="32">'ГБУЗ РБ ГКБ № 8 г.Уфа'!#REF!</definedName>
    <definedName name="T_ПР131" localSheetId="81">'ГБУЗ РБ ГКБ Демского р-на г.Уфы'!#REF!</definedName>
    <definedName name="T_ПР131" localSheetId="4">'ГБУЗ РБ Давлекановская ЦРБ'!#REF!</definedName>
    <definedName name="T_ПР131" localSheetId="29">'ГБУЗ РБ ДБ г.Стерлитамак'!#REF!</definedName>
    <definedName name="T_ПР131" localSheetId="10">'ГБУЗ РБ ДП № 2 г.Уфа'!#REF!</definedName>
    <definedName name="T_ПР131" localSheetId="6">'ГБУЗ РБ ДП № 3 г.Уфа'!#REF!</definedName>
    <definedName name="T_ПР131" localSheetId="72">'ГБУЗ РБ ДП № 4 г.Уфа'!#REF!</definedName>
    <definedName name="T_ПР131" localSheetId="12">'ГБУЗ РБ ДП № 5 г.Уфа'!#REF!</definedName>
    <definedName name="T_ПР131" localSheetId="13">'ГБУЗ РБ ДП № 6 г.Уфа'!#REF!</definedName>
    <definedName name="T_ПР131" localSheetId="73">'ГБУЗ РБ Дюртюлинская ЦРБ'!#REF!</definedName>
    <definedName name="T_ПР131" localSheetId="55">'ГБУЗ РБ Ермекеевская ЦРБ'!#REF!</definedName>
    <definedName name="T_ПР131" localSheetId="38">'ГБУЗ РБ Зилаирская ЦРБ'!#REF!</definedName>
    <definedName name="T_ПР131" localSheetId="43">'ГБУЗ РБ Иглинская ЦРБ'!#REF!</definedName>
    <definedName name="T_ПР131" localSheetId="9">'ГБУЗ РБ Исянгуловская ЦРБ'!#REF!</definedName>
    <definedName name="T_ПР131" localSheetId="78">'ГБУЗ РБ Ишимбайская ЦРБ'!#REF!</definedName>
    <definedName name="T_ПР131" localSheetId="17">'ГБУЗ РБ Калтасинская ЦРБ'!#REF!</definedName>
    <definedName name="T_ПР131" localSheetId="64">'ГБУЗ РБ Караидельская ЦРБ'!#REF!</definedName>
    <definedName name="T_ПР131" localSheetId="47">'ГБУЗ РБ Кармаскалинская ЦРБ'!#REF!</definedName>
    <definedName name="T_ПР131" localSheetId="50">'ГБУЗ РБ КБСМП г.Уфа'!#REF!</definedName>
    <definedName name="T_ПР131" localSheetId="70">'ГБУЗ РБ Кигинская ЦРБ'!#REF!</definedName>
    <definedName name="T_ПР131" localSheetId="16">'ГБУЗ РБ Краснокамская ЦРБ'!#REF!</definedName>
    <definedName name="T_ПР131" localSheetId="26">'ГБУЗ РБ Красноусольская ЦРБ'!#REF!</definedName>
    <definedName name="T_ПР131" localSheetId="48">'ГБУЗ РБ Кушнаренковская ЦРБ'!#REF!</definedName>
    <definedName name="T_ПР131" localSheetId="69">'ГБУЗ РБ Малоязовская ЦРБ'!#REF!</definedName>
    <definedName name="T_ПР131" localSheetId="8">'ГБУЗ РБ Мелеузовская ЦРБ'!#REF!</definedName>
    <definedName name="T_ПР131" localSheetId="67">'ГБУЗ РБ Месягутовская ЦРБ'!#REF!</definedName>
    <definedName name="T_ПР131" localSheetId="63">'ГБУЗ РБ Мишкинская ЦРБ'!#REF!</definedName>
    <definedName name="T_ПР131" localSheetId="3">'ГБУЗ РБ Миякинская ЦРБ'!#REF!</definedName>
    <definedName name="T_ПР131" localSheetId="7">'ГБУЗ РБ Мраковская ЦРБ'!#REF!</definedName>
    <definedName name="T_ПР131" localSheetId="45">'ГБУЗ РБ Нуримановская ЦРБ'!#REF!</definedName>
    <definedName name="T_ПР131" localSheetId="79">'ГБУЗ РБ Поликлиника № 43 г.Уфа'!#REF!</definedName>
    <definedName name="T_ПР131" localSheetId="80">'ГБУЗ РБ ПОликлиника № 46 г.Уфа'!#REF!</definedName>
    <definedName name="T_ПР131" localSheetId="82">'ГБУЗ РБ Поликлиника № 50 г.Уфа'!#REF!</definedName>
    <definedName name="T_ПР131" localSheetId="5">'ГБУЗ РБ Раевская ЦРБ'!#REF!</definedName>
    <definedName name="T_ПР131" localSheetId="27">'ГБУЗ РБ Стерлибашевская ЦРБ'!#REF!</definedName>
    <definedName name="T_ПР131" localSheetId="28">'ГБУЗ РБ Толбазинская ЦРБ'!#REF!</definedName>
    <definedName name="T_ПР131" localSheetId="30">'ГБУЗ РБ Туймазинская ЦРБ'!#REF!</definedName>
    <definedName name="T_ПР131" localSheetId="33">'ГБУЗ РБ Учалинская ЦГБ'!#REF!</definedName>
    <definedName name="T_ПР131" localSheetId="20">'ГБУЗ РБ Федоровская ЦРБ'!#REF!</definedName>
    <definedName name="T_ПР131" localSheetId="23">'ГБУЗ РБ ЦГБ г.Сибай'!#REF!</definedName>
    <definedName name="T_ПР131" localSheetId="74">'ГБУЗ РБ Чекмагушевская ЦРБ'!#REF!</definedName>
    <definedName name="T_ПР131" localSheetId="34">'ГБУЗ РБ Чишминская ЦРБ'!#REF!</definedName>
    <definedName name="T_ПР131" localSheetId="31">'ГБУЗ РБ Шаранская ЦРБ'!#REF!</definedName>
    <definedName name="T_ПР131" localSheetId="37">'ГБУЗ РБ Языковская ЦРБ'!#REF!</definedName>
    <definedName name="T_ПР131" localSheetId="41">'ГБУЗ РБ Янаульская ЦРБ'!#REF!</definedName>
    <definedName name="T_ПР131" localSheetId="19">'ООО "Медсервис" г. Салават'!#REF!</definedName>
    <definedName name="T_ПР131" localSheetId="2">'УФИЦ РАН'!#REF!</definedName>
    <definedName name="T_ПР131" localSheetId="52">'ФГБОУ ВО БГМУ МЗ РФ'!#REF!</definedName>
    <definedName name="T_ПР131" localSheetId="60">'ФГБУЗ МСЧ №142 ФМБА России'!#REF!</definedName>
    <definedName name="T_ПР131" localSheetId="25">'ЧУЗ "РЖД-Медицина"г.Стерлитамак'!#REF!</definedName>
    <definedName name="T_ПР131" localSheetId="42">'ЧУЗ"КБ"РЖД-Медицина" г.Уфа'!#REF!</definedName>
    <definedName name="T_ПР132" localSheetId="22">'ГБУЗ РБ Акъярская ЦРБ'!#REF!</definedName>
    <definedName name="T_ПР132" localSheetId="46">'ГБУЗ РБ Архангельская ЦРБ'!#REF!</definedName>
    <definedName name="T_ПР132" localSheetId="57">'ГБУЗ РБ Аскаровская ЦРБ'!#REF!</definedName>
    <definedName name="T_ПР132" localSheetId="65">'ГБУЗ РБ Аскинская ЦРБ'!#REF!</definedName>
    <definedName name="T_ПР132" localSheetId="35">'ГБУЗ РБ Баймакская ЦГБ'!#REF!</definedName>
    <definedName name="T_ПР132" localSheetId="77">'ГБУЗ РБ Бакалинская ЦРБ'!#REF!</definedName>
    <definedName name="T_ПР132" localSheetId="40">'ГБУЗ РБ Балтачевская ЦРБ'!#REF!</definedName>
    <definedName name="T_ПР132" localSheetId="53">'ГБУЗ РБ Белебеевская ЦРБ'!#REF!</definedName>
    <definedName name="T_ПР132" localSheetId="71">'ГБУЗ РБ Белокатайская ЦРБ'!#REF!</definedName>
    <definedName name="T_ПР132" localSheetId="59">'ГБУЗ РБ Белорецкая ЦРКБ'!#REF!</definedName>
    <definedName name="T_ПР132" localSheetId="54">'ГБУЗ РБ Бижбулякская ЦРБ'!#REF!</definedName>
    <definedName name="T_ПР132" localSheetId="62">'ГБУЗ РБ Бирская ЦРБ'!#REF!</definedName>
    <definedName name="T_ПР132" localSheetId="44">'ГБУЗ РБ Благовещенская ЦРБ'!#REF!</definedName>
    <definedName name="T_ПР132" localSheetId="68">'ГБУЗ РБ Большеустьикинская ЦРБ'!#REF!</definedName>
    <definedName name="T_ПР132" localSheetId="36">'ГБУЗ РБ Буздякская ЦРБ'!#REF!</definedName>
    <definedName name="T_ПР132" localSheetId="66">'ГБУЗ РБ Бураевская ЦРБ'!#REF!</definedName>
    <definedName name="T_ПР132" localSheetId="58">'ГБУЗ РБ Бурзянская ЦРБ'!#REF!</definedName>
    <definedName name="T_ПР132" localSheetId="39">'ГБУЗ РБ Верхне-Татыш. ЦРБ'!#REF!</definedName>
    <definedName name="T_ПР132" localSheetId="76">'ГБУЗ РБ Верхнеяркеевская ЦРБ'!#REF!</definedName>
    <definedName name="T_ПР132" localSheetId="18">'ГБУЗ РБ ГБ № 1 г.Октябрьский'!#REF!</definedName>
    <definedName name="T_ПР132" localSheetId="61">'ГБУЗ РБ ГБ № 9 г.Уфа'!#REF!</definedName>
    <definedName name="T_ПР132" localSheetId="11">'ГБУЗ РБ ГБ г.Кумертау'!#REF!</definedName>
    <definedName name="T_ПР132" localSheetId="15">'ГБУЗ РБ ГБ г.Нефтекамск'!#REF!</definedName>
    <definedName name="T_ПР132" localSheetId="21">'ГБУЗ РБ ГБ г.Салават'!#REF!</definedName>
    <definedName name="T_ПР132" localSheetId="14">'ГБУЗ РБ ГДКБ № 17 г.Уфа'!#REF!</definedName>
    <definedName name="T_ПР132" localSheetId="24">'ГБУЗ РБ ГКБ № 1 г.Стерлитамак'!#REF!</definedName>
    <definedName name="T_ПР132" localSheetId="49">'ГБУЗ РБ ГКБ № 13 г.Уфа'!#REF!</definedName>
    <definedName name="T_ПР132" localSheetId="75">'ГБУЗ РБ ГКБ № 18 г.Уфа'!#REF!</definedName>
    <definedName name="T_ПР132" localSheetId="51">'ГБУЗ РБ ГКБ № 21 г.Уфа'!#REF!</definedName>
    <definedName name="T_ПР132" localSheetId="56">'ГБУЗ РБ ГКБ № 5 г.Уфа'!#REF!</definedName>
    <definedName name="T_ПР132" localSheetId="32">'ГБУЗ РБ ГКБ № 8 г.Уфа'!#REF!</definedName>
    <definedName name="T_ПР132" localSheetId="81">'ГБУЗ РБ ГКБ Демского р-на г.Уфы'!#REF!</definedName>
    <definedName name="T_ПР132" localSheetId="4">'ГБУЗ РБ Давлекановская ЦРБ'!#REF!</definedName>
    <definedName name="T_ПР132" localSheetId="29">'ГБУЗ РБ ДБ г.Стерлитамак'!#REF!</definedName>
    <definedName name="T_ПР132" localSheetId="10">'ГБУЗ РБ ДП № 2 г.Уфа'!#REF!</definedName>
    <definedName name="T_ПР132" localSheetId="6">'ГБУЗ РБ ДП № 3 г.Уфа'!#REF!</definedName>
    <definedName name="T_ПР132" localSheetId="72">'ГБУЗ РБ ДП № 4 г.Уфа'!#REF!</definedName>
    <definedName name="T_ПР132" localSheetId="12">'ГБУЗ РБ ДП № 5 г.Уфа'!#REF!</definedName>
    <definedName name="T_ПР132" localSheetId="13">'ГБУЗ РБ ДП № 6 г.Уфа'!#REF!</definedName>
    <definedName name="T_ПР132" localSheetId="73">'ГБУЗ РБ Дюртюлинская ЦРБ'!#REF!</definedName>
    <definedName name="T_ПР132" localSheetId="55">'ГБУЗ РБ Ермекеевская ЦРБ'!#REF!</definedName>
    <definedName name="T_ПР132" localSheetId="38">'ГБУЗ РБ Зилаирская ЦРБ'!#REF!</definedName>
    <definedName name="T_ПР132" localSheetId="43">'ГБУЗ РБ Иглинская ЦРБ'!#REF!</definedName>
    <definedName name="T_ПР132" localSheetId="9">'ГБУЗ РБ Исянгуловская ЦРБ'!#REF!</definedName>
    <definedName name="T_ПР132" localSheetId="78">'ГБУЗ РБ Ишимбайская ЦРБ'!#REF!</definedName>
    <definedName name="T_ПР132" localSheetId="17">'ГБУЗ РБ Калтасинская ЦРБ'!#REF!</definedName>
    <definedName name="T_ПР132" localSheetId="64">'ГБУЗ РБ Караидельская ЦРБ'!#REF!</definedName>
    <definedName name="T_ПР132" localSheetId="47">'ГБУЗ РБ Кармаскалинская ЦРБ'!#REF!</definedName>
    <definedName name="T_ПР132" localSheetId="50">'ГБУЗ РБ КБСМП г.Уфа'!#REF!</definedName>
    <definedName name="T_ПР132" localSheetId="70">'ГБУЗ РБ Кигинская ЦРБ'!#REF!</definedName>
    <definedName name="T_ПР132" localSheetId="16">'ГБУЗ РБ Краснокамская ЦРБ'!#REF!</definedName>
    <definedName name="T_ПР132" localSheetId="26">'ГБУЗ РБ Красноусольская ЦРБ'!#REF!</definedName>
    <definedName name="T_ПР132" localSheetId="48">'ГБУЗ РБ Кушнаренковская ЦРБ'!#REF!</definedName>
    <definedName name="T_ПР132" localSheetId="69">'ГБУЗ РБ Малоязовская ЦРБ'!#REF!</definedName>
    <definedName name="T_ПР132" localSheetId="8">'ГБУЗ РБ Мелеузовская ЦРБ'!#REF!</definedName>
    <definedName name="T_ПР132" localSheetId="67">'ГБУЗ РБ Месягутовская ЦРБ'!#REF!</definedName>
    <definedName name="T_ПР132" localSheetId="63">'ГБУЗ РБ Мишкинская ЦРБ'!#REF!</definedName>
    <definedName name="T_ПР132" localSheetId="3">'ГБУЗ РБ Миякинская ЦРБ'!#REF!</definedName>
    <definedName name="T_ПР132" localSheetId="7">'ГБУЗ РБ Мраковская ЦРБ'!#REF!</definedName>
    <definedName name="T_ПР132" localSheetId="45">'ГБУЗ РБ Нуримановская ЦРБ'!#REF!</definedName>
    <definedName name="T_ПР132" localSheetId="79">'ГБУЗ РБ Поликлиника № 43 г.Уфа'!#REF!</definedName>
    <definedName name="T_ПР132" localSheetId="80">'ГБУЗ РБ ПОликлиника № 46 г.Уфа'!#REF!</definedName>
    <definedName name="T_ПР132" localSheetId="82">'ГБУЗ РБ Поликлиника № 50 г.Уфа'!#REF!</definedName>
    <definedName name="T_ПР132" localSheetId="5">'ГБУЗ РБ Раевская ЦРБ'!#REF!</definedName>
    <definedName name="T_ПР132" localSheetId="27">'ГБУЗ РБ Стерлибашевская ЦРБ'!#REF!</definedName>
    <definedName name="T_ПР132" localSheetId="28">'ГБУЗ РБ Толбазинская ЦРБ'!#REF!</definedName>
    <definedName name="T_ПР132" localSheetId="30">'ГБУЗ РБ Туймазинская ЦРБ'!#REF!</definedName>
    <definedName name="T_ПР132" localSheetId="33">'ГБУЗ РБ Учалинская ЦГБ'!#REF!</definedName>
    <definedName name="T_ПР132" localSheetId="20">'ГБУЗ РБ Федоровская ЦРБ'!#REF!</definedName>
    <definedName name="T_ПР132" localSheetId="23">'ГБУЗ РБ ЦГБ г.Сибай'!#REF!</definedName>
    <definedName name="T_ПР132" localSheetId="74">'ГБУЗ РБ Чекмагушевская ЦРБ'!#REF!</definedName>
    <definedName name="T_ПР132" localSheetId="34">'ГБУЗ РБ Чишминская ЦРБ'!#REF!</definedName>
    <definedName name="T_ПР132" localSheetId="31">'ГБУЗ РБ Шаранская ЦРБ'!#REF!</definedName>
    <definedName name="T_ПР132" localSheetId="37">'ГБУЗ РБ Языковская ЦРБ'!#REF!</definedName>
    <definedName name="T_ПР132" localSheetId="41">'ГБУЗ РБ Янаульская ЦРБ'!#REF!</definedName>
    <definedName name="T_ПР132" localSheetId="19">'ООО "Медсервис" г. Салават'!#REF!</definedName>
    <definedName name="T_ПР132" localSheetId="2">'УФИЦ РАН'!#REF!</definedName>
    <definedName name="T_ПР132" localSheetId="52">'ФГБОУ ВО БГМУ МЗ РФ'!#REF!</definedName>
    <definedName name="T_ПР132" localSheetId="60">'ФГБУЗ МСЧ №142 ФМБА России'!#REF!</definedName>
    <definedName name="T_ПР132" localSheetId="25">'ЧУЗ "РЖД-Медицина"г.Стерлитамак'!#REF!</definedName>
    <definedName name="T_ПР132" localSheetId="42">'ЧУЗ"КБ"РЖД-Медицина" г.Уфа'!#REF!</definedName>
    <definedName name="T_ПР133" localSheetId="22">'ГБУЗ РБ Акъярская ЦРБ'!#REF!</definedName>
    <definedName name="T_ПР133" localSheetId="46">'ГБУЗ РБ Архангельская ЦРБ'!#REF!</definedName>
    <definedName name="T_ПР133" localSheetId="57">'ГБУЗ РБ Аскаровская ЦРБ'!#REF!</definedName>
    <definedName name="T_ПР133" localSheetId="65">'ГБУЗ РБ Аскинская ЦРБ'!#REF!</definedName>
    <definedName name="T_ПР133" localSheetId="35">'ГБУЗ РБ Баймакская ЦГБ'!#REF!</definedName>
    <definedName name="T_ПР133" localSheetId="77">'ГБУЗ РБ Бакалинская ЦРБ'!#REF!</definedName>
    <definedName name="T_ПР133" localSheetId="40">'ГБУЗ РБ Балтачевская ЦРБ'!#REF!</definedName>
    <definedName name="T_ПР133" localSheetId="53">'ГБУЗ РБ Белебеевская ЦРБ'!#REF!</definedName>
    <definedName name="T_ПР133" localSheetId="71">'ГБУЗ РБ Белокатайская ЦРБ'!#REF!</definedName>
    <definedName name="T_ПР133" localSheetId="59">'ГБУЗ РБ Белорецкая ЦРКБ'!#REF!</definedName>
    <definedName name="T_ПР133" localSheetId="54">'ГБУЗ РБ Бижбулякская ЦРБ'!#REF!</definedName>
    <definedName name="T_ПР133" localSheetId="62">'ГБУЗ РБ Бирская ЦРБ'!#REF!</definedName>
    <definedName name="T_ПР133" localSheetId="44">'ГБУЗ РБ Благовещенская ЦРБ'!#REF!</definedName>
    <definedName name="T_ПР133" localSheetId="68">'ГБУЗ РБ Большеустьикинская ЦРБ'!#REF!</definedName>
    <definedName name="T_ПР133" localSheetId="36">'ГБУЗ РБ Буздякская ЦРБ'!#REF!</definedName>
    <definedName name="T_ПР133" localSheetId="66">'ГБУЗ РБ Бураевская ЦРБ'!#REF!</definedName>
    <definedName name="T_ПР133" localSheetId="58">'ГБУЗ РБ Бурзянская ЦРБ'!#REF!</definedName>
    <definedName name="T_ПР133" localSheetId="39">'ГБУЗ РБ Верхне-Татыш. ЦРБ'!#REF!</definedName>
    <definedName name="T_ПР133" localSheetId="76">'ГБУЗ РБ Верхнеяркеевская ЦРБ'!#REF!</definedName>
    <definedName name="T_ПР133" localSheetId="18">'ГБУЗ РБ ГБ № 1 г.Октябрьский'!#REF!</definedName>
    <definedName name="T_ПР133" localSheetId="61">'ГБУЗ РБ ГБ № 9 г.Уфа'!#REF!</definedName>
    <definedName name="T_ПР133" localSheetId="11">'ГБУЗ РБ ГБ г.Кумертау'!#REF!</definedName>
    <definedName name="T_ПР133" localSheetId="15">'ГБУЗ РБ ГБ г.Нефтекамск'!#REF!</definedName>
    <definedName name="T_ПР133" localSheetId="21">'ГБУЗ РБ ГБ г.Салават'!#REF!</definedName>
    <definedName name="T_ПР133" localSheetId="14">'ГБУЗ РБ ГДКБ № 17 г.Уфа'!#REF!</definedName>
    <definedName name="T_ПР133" localSheetId="24">'ГБУЗ РБ ГКБ № 1 г.Стерлитамак'!#REF!</definedName>
    <definedName name="T_ПР133" localSheetId="49">'ГБУЗ РБ ГКБ № 13 г.Уфа'!#REF!</definedName>
    <definedName name="T_ПР133" localSheetId="75">'ГБУЗ РБ ГКБ № 18 г.Уфа'!#REF!</definedName>
    <definedName name="T_ПР133" localSheetId="51">'ГБУЗ РБ ГКБ № 21 г.Уфа'!#REF!</definedName>
    <definedName name="T_ПР133" localSheetId="56">'ГБУЗ РБ ГКБ № 5 г.Уфа'!#REF!</definedName>
    <definedName name="T_ПР133" localSheetId="32">'ГБУЗ РБ ГКБ № 8 г.Уфа'!#REF!</definedName>
    <definedName name="T_ПР133" localSheetId="81">'ГБУЗ РБ ГКБ Демского р-на г.Уфы'!#REF!</definedName>
    <definedName name="T_ПР133" localSheetId="4">'ГБУЗ РБ Давлекановская ЦРБ'!#REF!</definedName>
    <definedName name="T_ПР133" localSheetId="29">'ГБУЗ РБ ДБ г.Стерлитамак'!#REF!</definedName>
    <definedName name="T_ПР133" localSheetId="10">'ГБУЗ РБ ДП № 2 г.Уфа'!#REF!</definedName>
    <definedName name="T_ПР133" localSheetId="6">'ГБУЗ РБ ДП № 3 г.Уфа'!#REF!</definedName>
    <definedName name="T_ПР133" localSheetId="72">'ГБУЗ РБ ДП № 4 г.Уфа'!#REF!</definedName>
    <definedName name="T_ПР133" localSheetId="12">'ГБУЗ РБ ДП № 5 г.Уфа'!#REF!</definedName>
    <definedName name="T_ПР133" localSheetId="13">'ГБУЗ РБ ДП № 6 г.Уфа'!#REF!</definedName>
    <definedName name="T_ПР133" localSheetId="73">'ГБУЗ РБ Дюртюлинская ЦРБ'!#REF!</definedName>
    <definedName name="T_ПР133" localSheetId="55">'ГБУЗ РБ Ермекеевская ЦРБ'!#REF!</definedName>
    <definedName name="T_ПР133" localSheetId="38">'ГБУЗ РБ Зилаирская ЦРБ'!#REF!</definedName>
    <definedName name="T_ПР133" localSheetId="43">'ГБУЗ РБ Иглинская ЦРБ'!#REF!</definedName>
    <definedName name="T_ПР133" localSheetId="9">'ГБУЗ РБ Исянгуловская ЦРБ'!#REF!</definedName>
    <definedName name="T_ПР133" localSheetId="78">'ГБУЗ РБ Ишимбайская ЦРБ'!#REF!</definedName>
    <definedName name="T_ПР133" localSheetId="17">'ГБУЗ РБ Калтасинская ЦРБ'!#REF!</definedName>
    <definedName name="T_ПР133" localSheetId="64">'ГБУЗ РБ Караидельская ЦРБ'!#REF!</definedName>
    <definedName name="T_ПР133" localSheetId="47">'ГБУЗ РБ Кармаскалинская ЦРБ'!#REF!</definedName>
    <definedName name="T_ПР133" localSheetId="50">'ГБУЗ РБ КБСМП г.Уфа'!#REF!</definedName>
    <definedName name="T_ПР133" localSheetId="70">'ГБУЗ РБ Кигинская ЦРБ'!#REF!</definedName>
    <definedName name="T_ПР133" localSheetId="16">'ГБУЗ РБ Краснокамская ЦРБ'!#REF!</definedName>
    <definedName name="T_ПР133" localSheetId="26">'ГБУЗ РБ Красноусольская ЦРБ'!#REF!</definedName>
    <definedName name="T_ПР133" localSheetId="48">'ГБУЗ РБ Кушнаренковская ЦРБ'!#REF!</definedName>
    <definedName name="T_ПР133" localSheetId="69">'ГБУЗ РБ Малоязовская ЦРБ'!#REF!</definedName>
    <definedName name="T_ПР133" localSheetId="8">'ГБУЗ РБ Мелеузовская ЦРБ'!#REF!</definedName>
    <definedName name="T_ПР133" localSheetId="67">'ГБУЗ РБ Месягутовская ЦРБ'!#REF!</definedName>
    <definedName name="T_ПР133" localSheetId="63">'ГБУЗ РБ Мишкинская ЦРБ'!#REF!</definedName>
    <definedName name="T_ПР133" localSheetId="3">'ГБУЗ РБ Миякинская ЦРБ'!#REF!</definedName>
    <definedName name="T_ПР133" localSheetId="7">'ГБУЗ РБ Мраковская ЦРБ'!#REF!</definedName>
    <definedName name="T_ПР133" localSheetId="45">'ГБУЗ РБ Нуримановская ЦРБ'!#REF!</definedName>
    <definedName name="T_ПР133" localSheetId="79">'ГБУЗ РБ Поликлиника № 43 г.Уфа'!#REF!</definedName>
    <definedName name="T_ПР133" localSheetId="80">'ГБУЗ РБ ПОликлиника № 46 г.Уфа'!#REF!</definedName>
    <definedName name="T_ПР133" localSheetId="82">'ГБУЗ РБ Поликлиника № 50 г.Уфа'!#REF!</definedName>
    <definedName name="T_ПР133" localSheetId="5">'ГБУЗ РБ Раевская ЦРБ'!#REF!</definedName>
    <definedName name="T_ПР133" localSheetId="27">'ГБУЗ РБ Стерлибашевская ЦРБ'!#REF!</definedName>
    <definedName name="T_ПР133" localSheetId="28">'ГБУЗ РБ Толбазинская ЦРБ'!#REF!</definedName>
    <definedName name="T_ПР133" localSheetId="30">'ГБУЗ РБ Туймазинская ЦРБ'!#REF!</definedName>
    <definedName name="T_ПР133" localSheetId="33">'ГБУЗ РБ Учалинская ЦГБ'!#REF!</definedName>
    <definedName name="T_ПР133" localSheetId="20">'ГБУЗ РБ Федоровская ЦРБ'!#REF!</definedName>
    <definedName name="T_ПР133" localSheetId="23">'ГБУЗ РБ ЦГБ г.Сибай'!#REF!</definedName>
    <definedName name="T_ПР133" localSheetId="74">'ГБУЗ РБ Чекмагушевская ЦРБ'!#REF!</definedName>
    <definedName name="T_ПР133" localSheetId="34">'ГБУЗ РБ Чишминская ЦРБ'!#REF!</definedName>
    <definedName name="T_ПР133" localSheetId="31">'ГБУЗ РБ Шаранская ЦРБ'!#REF!</definedName>
    <definedName name="T_ПР133" localSheetId="37">'ГБУЗ РБ Языковская ЦРБ'!#REF!</definedName>
    <definedName name="T_ПР133" localSheetId="41">'ГБУЗ РБ Янаульская ЦРБ'!#REF!</definedName>
    <definedName name="T_ПР133" localSheetId="19">'ООО "Медсервис" г. Салават'!#REF!</definedName>
    <definedName name="T_ПР133" localSheetId="2">'УФИЦ РАН'!#REF!</definedName>
    <definedName name="T_ПР133" localSheetId="52">'ФГБОУ ВО БГМУ МЗ РФ'!#REF!</definedName>
    <definedName name="T_ПР133" localSheetId="60">'ФГБУЗ МСЧ №142 ФМБА России'!#REF!</definedName>
    <definedName name="T_ПР133" localSheetId="25">'ЧУЗ "РЖД-Медицина"г.Стерлитамак'!#REF!</definedName>
    <definedName name="T_ПР133" localSheetId="42">'ЧУЗ"КБ"РЖД-Медицина" г.Уфа'!#REF!</definedName>
    <definedName name="T_ПР134" localSheetId="22">'ГБУЗ РБ Акъярская ЦРБ'!#REF!</definedName>
    <definedName name="T_ПР134" localSheetId="46">'ГБУЗ РБ Архангельская ЦРБ'!#REF!</definedName>
    <definedName name="T_ПР134" localSheetId="57">'ГБУЗ РБ Аскаровская ЦРБ'!#REF!</definedName>
    <definedName name="T_ПР134" localSheetId="65">'ГБУЗ РБ Аскинская ЦРБ'!#REF!</definedName>
    <definedName name="T_ПР134" localSheetId="35">'ГБУЗ РБ Баймакская ЦГБ'!#REF!</definedName>
    <definedName name="T_ПР134" localSheetId="77">'ГБУЗ РБ Бакалинская ЦРБ'!#REF!</definedName>
    <definedName name="T_ПР134" localSheetId="40">'ГБУЗ РБ Балтачевская ЦРБ'!#REF!</definedName>
    <definedName name="T_ПР134" localSheetId="53">'ГБУЗ РБ Белебеевская ЦРБ'!#REF!</definedName>
    <definedName name="T_ПР134" localSheetId="71">'ГБУЗ РБ Белокатайская ЦРБ'!#REF!</definedName>
    <definedName name="T_ПР134" localSheetId="59">'ГБУЗ РБ Белорецкая ЦРКБ'!#REF!</definedName>
    <definedName name="T_ПР134" localSheetId="54">'ГБУЗ РБ Бижбулякская ЦРБ'!#REF!</definedName>
    <definedName name="T_ПР134" localSheetId="62">'ГБУЗ РБ Бирская ЦРБ'!#REF!</definedName>
    <definedName name="T_ПР134" localSheetId="44">'ГБУЗ РБ Благовещенская ЦРБ'!#REF!</definedName>
    <definedName name="T_ПР134" localSheetId="68">'ГБУЗ РБ Большеустьикинская ЦРБ'!#REF!</definedName>
    <definedName name="T_ПР134" localSheetId="36">'ГБУЗ РБ Буздякская ЦРБ'!#REF!</definedName>
    <definedName name="T_ПР134" localSheetId="66">'ГБУЗ РБ Бураевская ЦРБ'!#REF!</definedName>
    <definedName name="T_ПР134" localSheetId="58">'ГБУЗ РБ Бурзянская ЦРБ'!#REF!</definedName>
    <definedName name="T_ПР134" localSheetId="39">'ГБУЗ РБ Верхне-Татыш. ЦРБ'!#REF!</definedName>
    <definedName name="T_ПР134" localSheetId="76">'ГБУЗ РБ Верхнеяркеевская ЦРБ'!#REF!</definedName>
    <definedName name="T_ПР134" localSheetId="18">'ГБУЗ РБ ГБ № 1 г.Октябрьский'!#REF!</definedName>
    <definedName name="T_ПР134" localSheetId="61">'ГБУЗ РБ ГБ № 9 г.Уфа'!#REF!</definedName>
    <definedName name="T_ПР134" localSheetId="11">'ГБУЗ РБ ГБ г.Кумертау'!#REF!</definedName>
    <definedName name="T_ПР134" localSheetId="15">'ГБУЗ РБ ГБ г.Нефтекамск'!#REF!</definedName>
    <definedName name="T_ПР134" localSheetId="21">'ГБУЗ РБ ГБ г.Салават'!#REF!</definedName>
    <definedName name="T_ПР134" localSheetId="14">'ГБУЗ РБ ГДКБ № 17 г.Уфа'!#REF!</definedName>
    <definedName name="T_ПР134" localSheetId="24">'ГБУЗ РБ ГКБ № 1 г.Стерлитамак'!#REF!</definedName>
    <definedName name="T_ПР134" localSheetId="49">'ГБУЗ РБ ГКБ № 13 г.Уфа'!#REF!</definedName>
    <definedName name="T_ПР134" localSheetId="75">'ГБУЗ РБ ГКБ № 18 г.Уфа'!#REF!</definedName>
    <definedName name="T_ПР134" localSheetId="51">'ГБУЗ РБ ГКБ № 21 г.Уфа'!#REF!</definedName>
    <definedName name="T_ПР134" localSheetId="56">'ГБУЗ РБ ГКБ № 5 г.Уфа'!#REF!</definedName>
    <definedName name="T_ПР134" localSheetId="32">'ГБУЗ РБ ГКБ № 8 г.Уфа'!#REF!</definedName>
    <definedName name="T_ПР134" localSheetId="81">'ГБУЗ РБ ГКБ Демского р-на г.Уфы'!#REF!</definedName>
    <definedName name="T_ПР134" localSheetId="4">'ГБУЗ РБ Давлекановская ЦРБ'!#REF!</definedName>
    <definedName name="T_ПР134" localSheetId="29">'ГБУЗ РБ ДБ г.Стерлитамак'!#REF!</definedName>
    <definedName name="T_ПР134" localSheetId="10">'ГБУЗ РБ ДП № 2 г.Уфа'!#REF!</definedName>
    <definedName name="T_ПР134" localSheetId="6">'ГБУЗ РБ ДП № 3 г.Уфа'!#REF!</definedName>
    <definedName name="T_ПР134" localSheetId="72">'ГБУЗ РБ ДП № 4 г.Уфа'!#REF!</definedName>
    <definedName name="T_ПР134" localSheetId="12">'ГБУЗ РБ ДП № 5 г.Уфа'!#REF!</definedName>
    <definedName name="T_ПР134" localSheetId="13">'ГБУЗ РБ ДП № 6 г.Уфа'!#REF!</definedName>
    <definedName name="T_ПР134" localSheetId="73">'ГБУЗ РБ Дюртюлинская ЦРБ'!#REF!</definedName>
    <definedName name="T_ПР134" localSheetId="55">'ГБУЗ РБ Ермекеевская ЦРБ'!#REF!</definedName>
    <definedName name="T_ПР134" localSheetId="38">'ГБУЗ РБ Зилаирская ЦРБ'!#REF!</definedName>
    <definedName name="T_ПР134" localSheetId="43">'ГБУЗ РБ Иглинская ЦРБ'!#REF!</definedName>
    <definedName name="T_ПР134" localSheetId="9">'ГБУЗ РБ Исянгуловская ЦРБ'!#REF!</definedName>
    <definedName name="T_ПР134" localSheetId="78">'ГБУЗ РБ Ишимбайская ЦРБ'!#REF!</definedName>
    <definedName name="T_ПР134" localSheetId="17">'ГБУЗ РБ Калтасинская ЦРБ'!#REF!</definedName>
    <definedName name="T_ПР134" localSheetId="64">'ГБУЗ РБ Караидельская ЦРБ'!#REF!</definedName>
    <definedName name="T_ПР134" localSheetId="47">'ГБУЗ РБ Кармаскалинская ЦРБ'!#REF!</definedName>
    <definedName name="T_ПР134" localSheetId="50">'ГБУЗ РБ КБСМП г.Уфа'!#REF!</definedName>
    <definedName name="T_ПР134" localSheetId="70">'ГБУЗ РБ Кигинская ЦРБ'!#REF!</definedName>
    <definedName name="T_ПР134" localSheetId="16">'ГБУЗ РБ Краснокамская ЦРБ'!#REF!</definedName>
    <definedName name="T_ПР134" localSheetId="26">'ГБУЗ РБ Красноусольская ЦРБ'!#REF!</definedName>
    <definedName name="T_ПР134" localSheetId="48">'ГБУЗ РБ Кушнаренковская ЦРБ'!#REF!</definedName>
    <definedName name="T_ПР134" localSheetId="69">'ГБУЗ РБ Малоязовская ЦРБ'!#REF!</definedName>
    <definedName name="T_ПР134" localSheetId="8">'ГБУЗ РБ Мелеузовская ЦРБ'!#REF!</definedName>
    <definedName name="T_ПР134" localSheetId="67">'ГБУЗ РБ Месягутовская ЦРБ'!#REF!</definedName>
    <definedName name="T_ПР134" localSheetId="63">'ГБУЗ РБ Мишкинская ЦРБ'!#REF!</definedName>
    <definedName name="T_ПР134" localSheetId="3">'ГБУЗ РБ Миякинская ЦРБ'!#REF!</definedName>
    <definedName name="T_ПР134" localSheetId="7">'ГБУЗ РБ Мраковская ЦРБ'!#REF!</definedName>
    <definedName name="T_ПР134" localSheetId="45">'ГБУЗ РБ Нуримановская ЦРБ'!#REF!</definedName>
    <definedName name="T_ПР134" localSheetId="79">'ГБУЗ РБ Поликлиника № 43 г.Уфа'!#REF!</definedName>
    <definedName name="T_ПР134" localSheetId="80">'ГБУЗ РБ ПОликлиника № 46 г.Уфа'!#REF!</definedName>
    <definedName name="T_ПР134" localSheetId="82">'ГБУЗ РБ Поликлиника № 50 г.Уфа'!#REF!</definedName>
    <definedName name="T_ПР134" localSheetId="5">'ГБУЗ РБ Раевская ЦРБ'!#REF!</definedName>
    <definedName name="T_ПР134" localSheetId="27">'ГБУЗ РБ Стерлибашевская ЦРБ'!#REF!</definedName>
    <definedName name="T_ПР134" localSheetId="28">'ГБУЗ РБ Толбазинская ЦРБ'!#REF!</definedName>
    <definedName name="T_ПР134" localSheetId="30">'ГБУЗ РБ Туймазинская ЦРБ'!#REF!</definedName>
    <definedName name="T_ПР134" localSheetId="33">'ГБУЗ РБ Учалинская ЦГБ'!#REF!</definedName>
    <definedName name="T_ПР134" localSheetId="20">'ГБУЗ РБ Федоровская ЦРБ'!#REF!</definedName>
    <definedName name="T_ПР134" localSheetId="23">'ГБУЗ РБ ЦГБ г.Сибай'!#REF!</definedName>
    <definedName name="T_ПР134" localSheetId="74">'ГБУЗ РБ Чекмагушевская ЦРБ'!#REF!</definedName>
    <definedName name="T_ПР134" localSheetId="34">'ГБУЗ РБ Чишминская ЦРБ'!#REF!</definedName>
    <definedName name="T_ПР134" localSheetId="31">'ГБУЗ РБ Шаранская ЦРБ'!#REF!</definedName>
    <definedName name="T_ПР134" localSheetId="37">'ГБУЗ РБ Языковская ЦРБ'!#REF!</definedName>
    <definedName name="T_ПР134" localSheetId="41">'ГБУЗ РБ Янаульская ЦРБ'!#REF!</definedName>
    <definedName name="T_ПР134" localSheetId="19">'ООО "Медсервис" г. Салават'!#REF!</definedName>
    <definedName name="T_ПР134" localSheetId="2">'УФИЦ РАН'!#REF!</definedName>
    <definedName name="T_ПР134" localSheetId="52">'ФГБОУ ВО БГМУ МЗ РФ'!#REF!</definedName>
    <definedName name="T_ПР134" localSheetId="60">'ФГБУЗ МСЧ №142 ФМБА России'!#REF!</definedName>
    <definedName name="T_ПР134" localSheetId="25">'ЧУЗ "РЖД-Медицина"г.Стерлитамак'!#REF!</definedName>
    <definedName name="T_ПР134" localSheetId="42">'ЧУЗ"КБ"РЖД-Медицина" г.Уфа'!#REF!</definedName>
    <definedName name="T_ПР135" localSheetId="22">'ГБУЗ РБ Акъярская ЦРБ'!#REF!</definedName>
    <definedName name="T_ПР135" localSheetId="46">'ГБУЗ РБ Архангельская ЦРБ'!#REF!</definedName>
    <definedName name="T_ПР135" localSheetId="57">'ГБУЗ РБ Аскаровская ЦРБ'!#REF!</definedName>
    <definedName name="T_ПР135" localSheetId="65">'ГБУЗ РБ Аскинская ЦРБ'!#REF!</definedName>
    <definedName name="T_ПР135" localSheetId="35">'ГБУЗ РБ Баймакская ЦГБ'!#REF!</definedName>
    <definedName name="T_ПР135" localSheetId="77">'ГБУЗ РБ Бакалинская ЦРБ'!#REF!</definedName>
    <definedName name="T_ПР135" localSheetId="40">'ГБУЗ РБ Балтачевская ЦРБ'!#REF!</definedName>
    <definedName name="T_ПР135" localSheetId="53">'ГБУЗ РБ Белебеевская ЦРБ'!#REF!</definedName>
    <definedName name="T_ПР135" localSheetId="71">'ГБУЗ РБ Белокатайская ЦРБ'!#REF!</definedName>
    <definedName name="T_ПР135" localSheetId="59">'ГБУЗ РБ Белорецкая ЦРКБ'!#REF!</definedName>
    <definedName name="T_ПР135" localSheetId="54">'ГБУЗ РБ Бижбулякская ЦРБ'!#REF!</definedName>
    <definedName name="T_ПР135" localSheetId="62">'ГБУЗ РБ Бирская ЦРБ'!#REF!</definedName>
    <definedName name="T_ПР135" localSheetId="44">'ГБУЗ РБ Благовещенская ЦРБ'!#REF!</definedName>
    <definedName name="T_ПР135" localSheetId="68">'ГБУЗ РБ Большеустьикинская ЦРБ'!#REF!</definedName>
    <definedName name="T_ПР135" localSheetId="36">'ГБУЗ РБ Буздякская ЦРБ'!#REF!</definedName>
    <definedName name="T_ПР135" localSheetId="66">'ГБУЗ РБ Бураевская ЦРБ'!#REF!</definedName>
    <definedName name="T_ПР135" localSheetId="58">'ГБУЗ РБ Бурзянская ЦРБ'!#REF!</definedName>
    <definedName name="T_ПР135" localSheetId="39">'ГБУЗ РБ Верхне-Татыш. ЦРБ'!#REF!</definedName>
    <definedName name="T_ПР135" localSheetId="76">'ГБУЗ РБ Верхнеяркеевская ЦРБ'!#REF!</definedName>
    <definedName name="T_ПР135" localSheetId="18">'ГБУЗ РБ ГБ № 1 г.Октябрьский'!#REF!</definedName>
    <definedName name="T_ПР135" localSheetId="61">'ГБУЗ РБ ГБ № 9 г.Уфа'!#REF!</definedName>
    <definedName name="T_ПР135" localSheetId="11">'ГБУЗ РБ ГБ г.Кумертау'!#REF!</definedName>
    <definedName name="T_ПР135" localSheetId="15">'ГБУЗ РБ ГБ г.Нефтекамск'!#REF!</definedName>
    <definedName name="T_ПР135" localSheetId="21">'ГБУЗ РБ ГБ г.Салават'!#REF!</definedName>
    <definedName name="T_ПР135" localSheetId="14">'ГБУЗ РБ ГДКБ № 17 г.Уфа'!#REF!</definedName>
    <definedName name="T_ПР135" localSheetId="24">'ГБУЗ РБ ГКБ № 1 г.Стерлитамак'!#REF!</definedName>
    <definedName name="T_ПР135" localSheetId="49">'ГБУЗ РБ ГКБ № 13 г.Уфа'!#REF!</definedName>
    <definedName name="T_ПР135" localSheetId="75">'ГБУЗ РБ ГКБ № 18 г.Уфа'!#REF!</definedName>
    <definedName name="T_ПР135" localSheetId="51">'ГБУЗ РБ ГКБ № 21 г.Уфа'!#REF!</definedName>
    <definedName name="T_ПР135" localSheetId="56">'ГБУЗ РБ ГКБ № 5 г.Уфа'!#REF!</definedName>
    <definedName name="T_ПР135" localSheetId="32">'ГБУЗ РБ ГКБ № 8 г.Уфа'!#REF!</definedName>
    <definedName name="T_ПР135" localSheetId="81">'ГБУЗ РБ ГКБ Демского р-на г.Уфы'!#REF!</definedName>
    <definedName name="T_ПР135" localSheetId="4">'ГБУЗ РБ Давлекановская ЦРБ'!#REF!</definedName>
    <definedName name="T_ПР135" localSheetId="29">'ГБУЗ РБ ДБ г.Стерлитамак'!#REF!</definedName>
    <definedName name="T_ПР135" localSheetId="10">'ГБУЗ РБ ДП № 2 г.Уфа'!#REF!</definedName>
    <definedName name="T_ПР135" localSheetId="6">'ГБУЗ РБ ДП № 3 г.Уфа'!#REF!</definedName>
    <definedName name="T_ПР135" localSheetId="72">'ГБУЗ РБ ДП № 4 г.Уфа'!#REF!</definedName>
    <definedName name="T_ПР135" localSheetId="12">'ГБУЗ РБ ДП № 5 г.Уфа'!#REF!</definedName>
    <definedName name="T_ПР135" localSheetId="13">'ГБУЗ РБ ДП № 6 г.Уфа'!#REF!</definedName>
    <definedName name="T_ПР135" localSheetId="73">'ГБУЗ РБ Дюртюлинская ЦРБ'!#REF!</definedName>
    <definedName name="T_ПР135" localSheetId="55">'ГБУЗ РБ Ермекеевская ЦРБ'!#REF!</definedName>
    <definedName name="T_ПР135" localSheetId="38">'ГБУЗ РБ Зилаирская ЦРБ'!#REF!</definedName>
    <definedName name="T_ПР135" localSheetId="43">'ГБУЗ РБ Иглинская ЦРБ'!#REF!</definedName>
    <definedName name="T_ПР135" localSheetId="9">'ГБУЗ РБ Исянгуловская ЦРБ'!#REF!</definedName>
    <definedName name="T_ПР135" localSheetId="78">'ГБУЗ РБ Ишимбайская ЦРБ'!#REF!</definedName>
    <definedName name="T_ПР135" localSheetId="17">'ГБУЗ РБ Калтасинская ЦРБ'!#REF!</definedName>
    <definedName name="T_ПР135" localSheetId="64">'ГБУЗ РБ Караидельская ЦРБ'!#REF!</definedName>
    <definedName name="T_ПР135" localSheetId="47">'ГБУЗ РБ Кармаскалинская ЦРБ'!#REF!</definedName>
    <definedName name="T_ПР135" localSheetId="50">'ГБУЗ РБ КБСМП г.Уфа'!#REF!</definedName>
    <definedName name="T_ПР135" localSheetId="70">'ГБУЗ РБ Кигинская ЦРБ'!#REF!</definedName>
    <definedName name="T_ПР135" localSheetId="16">'ГБУЗ РБ Краснокамская ЦРБ'!#REF!</definedName>
    <definedName name="T_ПР135" localSheetId="26">'ГБУЗ РБ Красноусольская ЦРБ'!#REF!</definedName>
    <definedName name="T_ПР135" localSheetId="48">'ГБУЗ РБ Кушнаренковская ЦРБ'!#REF!</definedName>
    <definedName name="T_ПР135" localSheetId="69">'ГБУЗ РБ Малоязовская ЦРБ'!#REF!</definedName>
    <definedName name="T_ПР135" localSheetId="8">'ГБУЗ РБ Мелеузовская ЦРБ'!#REF!</definedName>
    <definedName name="T_ПР135" localSheetId="67">'ГБУЗ РБ Месягутовская ЦРБ'!#REF!</definedName>
    <definedName name="T_ПР135" localSheetId="63">'ГБУЗ РБ Мишкинская ЦРБ'!#REF!</definedName>
    <definedName name="T_ПР135" localSheetId="3">'ГБУЗ РБ Миякинская ЦРБ'!#REF!</definedName>
    <definedName name="T_ПР135" localSheetId="7">'ГБУЗ РБ Мраковская ЦРБ'!#REF!</definedName>
    <definedName name="T_ПР135" localSheetId="45">'ГБУЗ РБ Нуримановская ЦРБ'!#REF!</definedName>
    <definedName name="T_ПР135" localSheetId="79">'ГБУЗ РБ Поликлиника № 43 г.Уфа'!#REF!</definedName>
    <definedName name="T_ПР135" localSheetId="80">'ГБУЗ РБ ПОликлиника № 46 г.Уфа'!#REF!</definedName>
    <definedName name="T_ПР135" localSheetId="82">'ГБУЗ РБ Поликлиника № 50 г.Уфа'!#REF!</definedName>
    <definedName name="T_ПР135" localSheetId="5">'ГБУЗ РБ Раевская ЦРБ'!#REF!</definedName>
    <definedName name="T_ПР135" localSheetId="27">'ГБУЗ РБ Стерлибашевская ЦРБ'!#REF!</definedName>
    <definedName name="T_ПР135" localSheetId="28">'ГБУЗ РБ Толбазинская ЦРБ'!#REF!</definedName>
    <definedName name="T_ПР135" localSheetId="30">'ГБУЗ РБ Туймазинская ЦРБ'!#REF!</definedName>
    <definedName name="T_ПР135" localSheetId="33">'ГБУЗ РБ Учалинская ЦГБ'!#REF!</definedName>
    <definedName name="T_ПР135" localSheetId="20">'ГБУЗ РБ Федоровская ЦРБ'!#REF!</definedName>
    <definedName name="T_ПР135" localSheetId="23">'ГБУЗ РБ ЦГБ г.Сибай'!#REF!</definedName>
    <definedName name="T_ПР135" localSheetId="74">'ГБУЗ РБ Чекмагушевская ЦРБ'!#REF!</definedName>
    <definedName name="T_ПР135" localSheetId="34">'ГБУЗ РБ Чишминская ЦРБ'!#REF!</definedName>
    <definedName name="T_ПР135" localSheetId="31">'ГБУЗ РБ Шаранская ЦРБ'!#REF!</definedName>
    <definedName name="T_ПР135" localSheetId="37">'ГБУЗ РБ Языковская ЦРБ'!#REF!</definedName>
    <definedName name="T_ПР135" localSheetId="41">'ГБУЗ РБ Янаульская ЦРБ'!#REF!</definedName>
    <definedName name="T_ПР135" localSheetId="19">'ООО "Медсервис" г. Салават'!#REF!</definedName>
    <definedName name="T_ПР135" localSheetId="2">'УФИЦ РАН'!#REF!</definedName>
    <definedName name="T_ПР135" localSheetId="52">'ФГБОУ ВО БГМУ МЗ РФ'!#REF!</definedName>
    <definedName name="T_ПР135" localSheetId="60">'ФГБУЗ МСЧ №142 ФМБА России'!#REF!</definedName>
    <definedName name="T_ПР135" localSheetId="25">'ЧУЗ "РЖД-Медицина"г.Стерлитамак'!#REF!</definedName>
    <definedName name="T_ПР135" localSheetId="42">'ЧУЗ"КБ"РЖД-Медицина" г.Уфа'!#REF!</definedName>
    <definedName name="T_ПР14" localSheetId="22">'ГБУЗ РБ Акъярская ЦРБ'!$H$21</definedName>
    <definedName name="T_ПР14" localSheetId="46">'ГБУЗ РБ Архангельская ЦРБ'!$H$21</definedName>
    <definedName name="T_ПР14" localSheetId="57">'ГБУЗ РБ Аскаровская ЦРБ'!$H$21</definedName>
    <definedName name="T_ПР14" localSheetId="65">'ГБУЗ РБ Аскинская ЦРБ'!$H$21</definedName>
    <definedName name="T_ПР14" localSheetId="35">'ГБУЗ РБ Баймакская ЦГБ'!$H$21</definedName>
    <definedName name="T_ПР14" localSheetId="77">'ГБУЗ РБ Бакалинская ЦРБ'!$H$21</definedName>
    <definedName name="T_ПР14" localSheetId="40">'ГБУЗ РБ Балтачевская ЦРБ'!$H$21</definedName>
    <definedName name="T_ПР14" localSheetId="53">'ГБУЗ РБ Белебеевская ЦРБ'!$H$21</definedName>
    <definedName name="T_ПР14" localSheetId="71">'ГБУЗ РБ Белокатайская ЦРБ'!$H$21</definedName>
    <definedName name="T_ПР14" localSheetId="59">'ГБУЗ РБ Белорецкая ЦРКБ'!$H$21</definedName>
    <definedName name="T_ПР14" localSheetId="54">'ГБУЗ РБ Бижбулякская ЦРБ'!$H$21</definedName>
    <definedName name="T_ПР14" localSheetId="62">'ГБУЗ РБ Бирская ЦРБ'!$H$21</definedName>
    <definedName name="T_ПР14" localSheetId="44">'ГБУЗ РБ Благовещенская ЦРБ'!$H$21</definedName>
    <definedName name="T_ПР14" localSheetId="68">'ГБУЗ РБ Большеустьикинская ЦРБ'!$H$21</definedName>
    <definedName name="T_ПР14" localSheetId="36">'ГБУЗ РБ Буздякская ЦРБ'!$H$21</definedName>
    <definedName name="T_ПР14" localSheetId="66">'ГБУЗ РБ Бураевская ЦРБ'!$H$21</definedName>
    <definedName name="T_ПР14" localSheetId="58">'ГБУЗ РБ Бурзянская ЦРБ'!$H$21</definedName>
    <definedName name="T_ПР14" localSheetId="39">'ГБУЗ РБ Верхне-Татыш. ЦРБ'!$H$21</definedName>
    <definedName name="T_ПР14" localSheetId="76">'ГБУЗ РБ Верхнеяркеевская ЦРБ'!$H$21</definedName>
    <definedName name="T_ПР14" localSheetId="18">'ГБУЗ РБ ГБ № 1 г.Октябрьский'!$H$21</definedName>
    <definedName name="T_ПР14" localSheetId="61">'ГБУЗ РБ ГБ № 9 г.Уфа'!$H$21</definedName>
    <definedName name="T_ПР14" localSheetId="11">'ГБУЗ РБ ГБ г.Кумертау'!$H$21</definedName>
    <definedName name="T_ПР14" localSheetId="15">'ГБУЗ РБ ГБ г.Нефтекамск'!$H$21</definedName>
    <definedName name="T_ПР14" localSheetId="21">'ГБУЗ РБ ГБ г.Салават'!$H$21</definedName>
    <definedName name="T_ПР14" localSheetId="14">'ГБУЗ РБ ГДКБ № 17 г.Уфа'!$H$21</definedName>
    <definedName name="T_ПР14" localSheetId="24">'ГБУЗ РБ ГКБ № 1 г.Стерлитамак'!$H$21</definedName>
    <definedName name="T_ПР14" localSheetId="49">'ГБУЗ РБ ГКБ № 13 г.Уфа'!$H$21</definedName>
    <definedName name="T_ПР14" localSheetId="75">'ГБУЗ РБ ГКБ № 18 г.Уфа'!$H$21</definedName>
    <definedName name="T_ПР14" localSheetId="51">'ГБУЗ РБ ГКБ № 21 г.Уфа'!$H$21</definedName>
    <definedName name="T_ПР14" localSheetId="56">'ГБУЗ РБ ГКБ № 5 г.Уфа'!$H$21</definedName>
    <definedName name="T_ПР14" localSheetId="32">'ГБУЗ РБ ГКБ № 8 г.Уфа'!$H$21</definedName>
    <definedName name="T_ПР14" localSheetId="81">'ГБУЗ РБ ГКБ Демского р-на г.Уфы'!$H$21</definedName>
    <definedName name="T_ПР14" localSheetId="4">'ГБУЗ РБ Давлекановская ЦРБ'!$H$21</definedName>
    <definedName name="T_ПР14" localSheetId="29">'ГБУЗ РБ ДБ г.Стерлитамак'!$H$21</definedName>
    <definedName name="T_ПР14" localSheetId="10">'ГБУЗ РБ ДП № 2 г.Уфа'!$H$21</definedName>
    <definedName name="T_ПР14" localSheetId="6">'ГБУЗ РБ ДП № 3 г.Уфа'!$H$21</definedName>
    <definedName name="T_ПР14" localSheetId="72">'ГБУЗ РБ ДП № 4 г.Уфа'!$H$21</definedName>
    <definedName name="T_ПР14" localSheetId="12">'ГБУЗ РБ ДП № 5 г.Уфа'!$H$21</definedName>
    <definedName name="T_ПР14" localSheetId="13">'ГБУЗ РБ ДП № 6 г.Уфа'!$H$21</definedName>
    <definedName name="T_ПР14" localSheetId="73">'ГБУЗ РБ Дюртюлинская ЦРБ'!$H$21</definedName>
    <definedName name="T_ПР14" localSheetId="55">'ГБУЗ РБ Ермекеевская ЦРБ'!$H$21</definedName>
    <definedName name="T_ПР14" localSheetId="38">'ГБУЗ РБ Зилаирская ЦРБ'!$H$21</definedName>
    <definedName name="T_ПР14" localSheetId="43">'ГБУЗ РБ Иглинская ЦРБ'!$H$21</definedName>
    <definedName name="T_ПР14" localSheetId="9">'ГБУЗ РБ Исянгуловская ЦРБ'!$H$21</definedName>
    <definedName name="T_ПР14" localSheetId="78">'ГБУЗ РБ Ишимбайская ЦРБ'!$H$21</definedName>
    <definedName name="T_ПР14" localSheetId="17">'ГБУЗ РБ Калтасинская ЦРБ'!$H$21</definedName>
    <definedName name="T_ПР14" localSheetId="64">'ГБУЗ РБ Караидельская ЦРБ'!$H$21</definedName>
    <definedName name="T_ПР14" localSheetId="47">'ГБУЗ РБ Кармаскалинская ЦРБ'!$H$21</definedName>
    <definedName name="T_ПР14" localSheetId="50">'ГБУЗ РБ КБСМП г.Уфа'!$H$21</definedName>
    <definedName name="T_ПР14" localSheetId="70">'ГБУЗ РБ Кигинская ЦРБ'!$H$21</definedName>
    <definedName name="T_ПР14" localSheetId="16">'ГБУЗ РБ Краснокамская ЦРБ'!$H$21</definedName>
    <definedName name="T_ПР14" localSheetId="26">'ГБУЗ РБ Красноусольская ЦРБ'!$H$21</definedName>
    <definedName name="T_ПР14" localSheetId="48">'ГБУЗ РБ Кушнаренковская ЦРБ'!$H$21</definedName>
    <definedName name="T_ПР14" localSheetId="69">'ГБУЗ РБ Малоязовская ЦРБ'!$H$21</definedName>
    <definedName name="T_ПР14" localSheetId="8">'ГБУЗ РБ Мелеузовская ЦРБ'!$H$21</definedName>
    <definedName name="T_ПР14" localSheetId="67">'ГБУЗ РБ Месягутовская ЦРБ'!$H$21</definedName>
    <definedName name="T_ПР14" localSheetId="63">'ГБУЗ РБ Мишкинская ЦРБ'!$H$21</definedName>
    <definedName name="T_ПР14" localSheetId="3">'ГБУЗ РБ Миякинская ЦРБ'!$H$21</definedName>
    <definedName name="T_ПР14" localSheetId="7">'ГБУЗ РБ Мраковская ЦРБ'!$H$21</definedName>
    <definedName name="T_ПР14" localSheetId="45">'ГБУЗ РБ Нуримановская ЦРБ'!$H$21</definedName>
    <definedName name="T_ПР14" localSheetId="79">'ГБУЗ РБ Поликлиника № 43 г.Уфа'!$H$21</definedName>
    <definedName name="T_ПР14" localSheetId="80">'ГБУЗ РБ ПОликлиника № 46 г.Уфа'!$H$21</definedName>
    <definedName name="T_ПР14" localSheetId="82">'ГБУЗ РБ Поликлиника № 50 г.Уфа'!$H$21</definedName>
    <definedName name="T_ПР14" localSheetId="5">'ГБУЗ РБ Раевская ЦРБ'!$H$21</definedName>
    <definedName name="T_ПР14" localSheetId="27">'ГБУЗ РБ Стерлибашевская ЦРБ'!$H$21</definedName>
    <definedName name="T_ПР14" localSheetId="28">'ГБУЗ РБ Толбазинская ЦРБ'!$H$21</definedName>
    <definedName name="T_ПР14" localSheetId="30">'ГБУЗ РБ Туймазинская ЦРБ'!$H$21</definedName>
    <definedName name="T_ПР14" localSheetId="33">'ГБУЗ РБ Учалинская ЦГБ'!$H$21</definedName>
    <definedName name="T_ПР14" localSheetId="20">'ГБУЗ РБ Федоровская ЦРБ'!$H$21</definedName>
    <definedName name="T_ПР14" localSheetId="23">'ГБУЗ РБ ЦГБ г.Сибай'!$H$21</definedName>
    <definedName name="T_ПР14" localSheetId="74">'ГБУЗ РБ Чекмагушевская ЦРБ'!$H$21</definedName>
    <definedName name="T_ПР14" localSheetId="34">'ГБУЗ РБ Чишминская ЦРБ'!$H$21</definedName>
    <definedName name="T_ПР14" localSheetId="31">'ГБУЗ РБ Шаранская ЦРБ'!$H$21</definedName>
    <definedName name="T_ПР14" localSheetId="37">'ГБУЗ РБ Языковская ЦРБ'!$H$21</definedName>
    <definedName name="T_ПР14" localSheetId="41">'ГБУЗ РБ Янаульская ЦРБ'!$H$21</definedName>
    <definedName name="T_ПР14" localSheetId="19">'ООО "Медсервис" г. Салават'!$H$21</definedName>
    <definedName name="T_ПР14" localSheetId="2">'УФИЦ РАН'!$H$21</definedName>
    <definedName name="T_ПР14" localSheetId="52">'ФГБОУ ВО БГМУ МЗ РФ'!$H$21</definedName>
    <definedName name="T_ПР14" localSheetId="60">'ФГБУЗ МСЧ №142 ФМБА России'!$H$21</definedName>
    <definedName name="T_ПР14" localSheetId="25">'ЧУЗ "РЖД-Медицина"г.Стерлитамак'!$H$21</definedName>
    <definedName name="T_ПР14" localSheetId="42">'ЧУЗ"КБ"РЖД-Медицина" г.Уфа'!$H$21</definedName>
    <definedName name="T_ПР15" localSheetId="22">'ГБУЗ РБ Акъярская ЦРБ'!#REF!</definedName>
    <definedName name="T_ПР15" localSheetId="46">'ГБУЗ РБ Архангельская ЦРБ'!#REF!</definedName>
    <definedName name="T_ПР15" localSheetId="57">'ГБУЗ РБ Аскаровская ЦРБ'!#REF!</definedName>
    <definedName name="T_ПР15" localSheetId="65">'ГБУЗ РБ Аскинская ЦРБ'!#REF!</definedName>
    <definedName name="T_ПР15" localSheetId="35">'ГБУЗ РБ Баймакская ЦГБ'!#REF!</definedName>
    <definedName name="T_ПР15" localSheetId="77">'ГБУЗ РБ Бакалинская ЦРБ'!#REF!</definedName>
    <definedName name="T_ПР15" localSheetId="40">'ГБУЗ РБ Балтачевская ЦРБ'!#REF!</definedName>
    <definedName name="T_ПР15" localSheetId="53">'ГБУЗ РБ Белебеевская ЦРБ'!#REF!</definedName>
    <definedName name="T_ПР15" localSheetId="71">'ГБУЗ РБ Белокатайская ЦРБ'!#REF!</definedName>
    <definedName name="T_ПР15" localSheetId="59">'ГБУЗ РБ Белорецкая ЦРКБ'!#REF!</definedName>
    <definedName name="T_ПР15" localSheetId="54">'ГБУЗ РБ Бижбулякская ЦРБ'!#REF!</definedName>
    <definedName name="T_ПР15" localSheetId="62">'ГБУЗ РБ Бирская ЦРБ'!#REF!</definedName>
    <definedName name="T_ПР15" localSheetId="44">'ГБУЗ РБ Благовещенская ЦРБ'!#REF!</definedName>
    <definedName name="T_ПР15" localSheetId="68">'ГБУЗ РБ Большеустьикинская ЦРБ'!#REF!</definedName>
    <definedName name="T_ПР15" localSheetId="36">'ГБУЗ РБ Буздякская ЦРБ'!#REF!</definedName>
    <definedName name="T_ПР15" localSheetId="66">'ГБУЗ РБ Бураевская ЦРБ'!#REF!</definedName>
    <definedName name="T_ПР15" localSheetId="58">'ГБУЗ РБ Бурзянская ЦРБ'!#REF!</definedName>
    <definedName name="T_ПР15" localSheetId="39">'ГБУЗ РБ Верхне-Татыш. ЦРБ'!#REF!</definedName>
    <definedName name="T_ПР15" localSheetId="76">'ГБУЗ РБ Верхнеяркеевская ЦРБ'!#REF!</definedName>
    <definedName name="T_ПР15" localSheetId="18">'ГБУЗ РБ ГБ № 1 г.Октябрьский'!#REF!</definedName>
    <definedName name="T_ПР15" localSheetId="61">'ГБУЗ РБ ГБ № 9 г.Уфа'!#REF!</definedName>
    <definedName name="T_ПР15" localSheetId="11">'ГБУЗ РБ ГБ г.Кумертау'!#REF!</definedName>
    <definedName name="T_ПР15" localSheetId="15">'ГБУЗ РБ ГБ г.Нефтекамск'!#REF!</definedName>
    <definedName name="T_ПР15" localSheetId="21">'ГБУЗ РБ ГБ г.Салават'!#REF!</definedName>
    <definedName name="T_ПР15" localSheetId="14">'ГБУЗ РБ ГДКБ № 17 г.Уфа'!#REF!</definedName>
    <definedName name="T_ПР15" localSheetId="24">'ГБУЗ РБ ГКБ № 1 г.Стерлитамак'!#REF!</definedName>
    <definedName name="T_ПР15" localSheetId="49">'ГБУЗ РБ ГКБ № 13 г.Уфа'!#REF!</definedName>
    <definedName name="T_ПР15" localSheetId="75">'ГБУЗ РБ ГКБ № 18 г.Уфа'!#REF!</definedName>
    <definedName name="T_ПР15" localSheetId="51">'ГБУЗ РБ ГКБ № 21 г.Уфа'!#REF!</definedName>
    <definedName name="T_ПР15" localSheetId="56">'ГБУЗ РБ ГКБ № 5 г.Уфа'!#REF!</definedName>
    <definedName name="T_ПР15" localSheetId="32">'ГБУЗ РБ ГКБ № 8 г.Уфа'!#REF!</definedName>
    <definedName name="T_ПР15" localSheetId="81">'ГБУЗ РБ ГКБ Демского р-на г.Уфы'!#REF!</definedName>
    <definedName name="T_ПР15" localSheetId="4">'ГБУЗ РБ Давлекановская ЦРБ'!#REF!</definedName>
    <definedName name="T_ПР15" localSheetId="29">'ГБУЗ РБ ДБ г.Стерлитамак'!#REF!</definedName>
    <definedName name="T_ПР15" localSheetId="10">'ГБУЗ РБ ДП № 2 г.Уфа'!#REF!</definedName>
    <definedName name="T_ПР15" localSheetId="6">'ГБУЗ РБ ДП № 3 г.Уфа'!#REF!</definedName>
    <definedName name="T_ПР15" localSheetId="72">'ГБУЗ РБ ДП № 4 г.Уфа'!#REF!</definedName>
    <definedName name="T_ПР15" localSheetId="12">'ГБУЗ РБ ДП № 5 г.Уфа'!#REF!</definedName>
    <definedName name="T_ПР15" localSheetId="13">'ГБУЗ РБ ДП № 6 г.Уфа'!#REF!</definedName>
    <definedName name="T_ПР15" localSheetId="73">'ГБУЗ РБ Дюртюлинская ЦРБ'!#REF!</definedName>
    <definedName name="T_ПР15" localSheetId="55">'ГБУЗ РБ Ермекеевская ЦРБ'!#REF!</definedName>
    <definedName name="T_ПР15" localSheetId="38">'ГБУЗ РБ Зилаирская ЦРБ'!#REF!</definedName>
    <definedName name="T_ПР15" localSheetId="43">'ГБУЗ РБ Иглинская ЦРБ'!#REF!</definedName>
    <definedName name="T_ПР15" localSheetId="9">'ГБУЗ РБ Исянгуловская ЦРБ'!#REF!</definedName>
    <definedName name="T_ПР15" localSheetId="78">'ГБУЗ РБ Ишимбайская ЦРБ'!#REF!</definedName>
    <definedName name="T_ПР15" localSheetId="17">'ГБУЗ РБ Калтасинская ЦРБ'!#REF!</definedName>
    <definedName name="T_ПР15" localSheetId="64">'ГБУЗ РБ Караидельская ЦРБ'!#REF!</definedName>
    <definedName name="T_ПР15" localSheetId="47">'ГБУЗ РБ Кармаскалинская ЦРБ'!#REF!</definedName>
    <definedName name="T_ПР15" localSheetId="50">'ГБУЗ РБ КБСМП г.Уфа'!#REF!</definedName>
    <definedName name="T_ПР15" localSheetId="70">'ГБУЗ РБ Кигинская ЦРБ'!#REF!</definedName>
    <definedName name="T_ПР15" localSheetId="16">'ГБУЗ РБ Краснокамская ЦРБ'!#REF!</definedName>
    <definedName name="T_ПР15" localSheetId="26">'ГБУЗ РБ Красноусольская ЦРБ'!#REF!</definedName>
    <definedName name="T_ПР15" localSheetId="48">'ГБУЗ РБ Кушнаренковская ЦРБ'!#REF!</definedName>
    <definedName name="T_ПР15" localSheetId="69">'ГБУЗ РБ Малоязовская ЦРБ'!#REF!</definedName>
    <definedName name="T_ПР15" localSheetId="8">'ГБУЗ РБ Мелеузовская ЦРБ'!#REF!</definedName>
    <definedName name="T_ПР15" localSheetId="67">'ГБУЗ РБ Месягутовская ЦРБ'!#REF!</definedName>
    <definedName name="T_ПР15" localSheetId="63">'ГБУЗ РБ Мишкинская ЦРБ'!#REF!</definedName>
    <definedName name="T_ПР15" localSheetId="3">'ГБУЗ РБ Миякинская ЦРБ'!#REF!</definedName>
    <definedName name="T_ПР15" localSheetId="7">'ГБУЗ РБ Мраковская ЦРБ'!#REF!</definedName>
    <definedName name="T_ПР15" localSheetId="45">'ГБУЗ РБ Нуримановская ЦРБ'!#REF!</definedName>
    <definedName name="T_ПР15" localSheetId="79">'ГБУЗ РБ Поликлиника № 43 г.Уфа'!#REF!</definedName>
    <definedName name="T_ПР15" localSheetId="80">'ГБУЗ РБ ПОликлиника № 46 г.Уфа'!#REF!</definedName>
    <definedName name="T_ПР15" localSheetId="82">'ГБУЗ РБ Поликлиника № 50 г.Уфа'!#REF!</definedName>
    <definedName name="T_ПР15" localSheetId="5">'ГБУЗ РБ Раевская ЦРБ'!#REF!</definedName>
    <definedName name="T_ПР15" localSheetId="27">'ГБУЗ РБ Стерлибашевская ЦРБ'!#REF!</definedName>
    <definedName name="T_ПР15" localSheetId="28">'ГБУЗ РБ Толбазинская ЦРБ'!#REF!</definedName>
    <definedName name="T_ПР15" localSheetId="30">'ГБУЗ РБ Туймазинская ЦРБ'!#REF!</definedName>
    <definedName name="T_ПР15" localSheetId="33">'ГБУЗ РБ Учалинская ЦГБ'!#REF!</definedName>
    <definedName name="T_ПР15" localSheetId="20">'ГБУЗ РБ Федоровская ЦРБ'!#REF!</definedName>
    <definedName name="T_ПР15" localSheetId="23">'ГБУЗ РБ ЦГБ г.Сибай'!#REF!</definedName>
    <definedName name="T_ПР15" localSheetId="74">'ГБУЗ РБ Чекмагушевская ЦРБ'!#REF!</definedName>
    <definedName name="T_ПР15" localSheetId="34">'ГБУЗ РБ Чишминская ЦРБ'!#REF!</definedName>
    <definedName name="T_ПР15" localSheetId="31">'ГБУЗ РБ Шаранская ЦРБ'!#REF!</definedName>
    <definedName name="T_ПР15" localSheetId="37">'ГБУЗ РБ Языковская ЦРБ'!#REF!</definedName>
    <definedName name="T_ПР15" localSheetId="41">'ГБУЗ РБ Янаульская ЦРБ'!#REF!</definedName>
    <definedName name="T_ПР15" localSheetId="19">'ООО "Медсервис" г. Салават'!#REF!</definedName>
    <definedName name="T_ПР15" localSheetId="2">'УФИЦ РАН'!#REF!</definedName>
    <definedName name="T_ПР15" localSheetId="52">'ФГБОУ ВО БГМУ МЗ РФ'!#REF!</definedName>
    <definedName name="T_ПР15" localSheetId="60">'ФГБУЗ МСЧ №142 ФМБА России'!#REF!</definedName>
    <definedName name="T_ПР15" localSheetId="25">'ЧУЗ "РЖД-Медицина"г.Стерлитамак'!#REF!</definedName>
    <definedName name="T_ПР15" localSheetId="42">'ЧУЗ"КБ"РЖД-Медицина" г.Уфа'!#REF!</definedName>
    <definedName name="T_ПР16" localSheetId="22">'ГБУЗ РБ Акъярская ЦРБ'!#REF!</definedName>
    <definedName name="T_ПР16" localSheetId="46">'ГБУЗ РБ Архангельская ЦРБ'!#REF!</definedName>
    <definedName name="T_ПР16" localSheetId="57">'ГБУЗ РБ Аскаровская ЦРБ'!#REF!</definedName>
    <definedName name="T_ПР16" localSheetId="65">'ГБУЗ РБ Аскинская ЦРБ'!#REF!</definedName>
    <definedName name="T_ПР16" localSheetId="35">'ГБУЗ РБ Баймакская ЦГБ'!#REF!</definedName>
    <definedName name="T_ПР16" localSheetId="77">'ГБУЗ РБ Бакалинская ЦРБ'!#REF!</definedName>
    <definedName name="T_ПР16" localSheetId="40">'ГБУЗ РБ Балтачевская ЦРБ'!#REF!</definedName>
    <definedName name="T_ПР16" localSheetId="53">'ГБУЗ РБ Белебеевская ЦРБ'!#REF!</definedName>
    <definedName name="T_ПР16" localSheetId="71">'ГБУЗ РБ Белокатайская ЦРБ'!#REF!</definedName>
    <definedName name="T_ПР16" localSheetId="59">'ГБУЗ РБ Белорецкая ЦРКБ'!#REF!</definedName>
    <definedName name="T_ПР16" localSheetId="54">'ГБУЗ РБ Бижбулякская ЦРБ'!#REF!</definedName>
    <definedName name="T_ПР16" localSheetId="62">'ГБУЗ РБ Бирская ЦРБ'!#REF!</definedName>
    <definedName name="T_ПР16" localSheetId="44">'ГБУЗ РБ Благовещенская ЦРБ'!#REF!</definedName>
    <definedName name="T_ПР16" localSheetId="68">'ГБУЗ РБ Большеустьикинская ЦРБ'!#REF!</definedName>
    <definedName name="T_ПР16" localSheetId="36">'ГБУЗ РБ Буздякская ЦРБ'!#REF!</definedName>
    <definedName name="T_ПР16" localSheetId="66">'ГБУЗ РБ Бураевская ЦРБ'!#REF!</definedName>
    <definedName name="T_ПР16" localSheetId="58">'ГБУЗ РБ Бурзянская ЦРБ'!#REF!</definedName>
    <definedName name="T_ПР16" localSheetId="39">'ГБУЗ РБ Верхне-Татыш. ЦРБ'!#REF!</definedName>
    <definedName name="T_ПР16" localSheetId="76">'ГБУЗ РБ Верхнеяркеевская ЦРБ'!#REF!</definedName>
    <definedName name="T_ПР16" localSheetId="18">'ГБУЗ РБ ГБ № 1 г.Октябрьский'!#REF!</definedName>
    <definedName name="T_ПР16" localSheetId="61">'ГБУЗ РБ ГБ № 9 г.Уфа'!#REF!</definedName>
    <definedName name="T_ПР16" localSheetId="11">'ГБУЗ РБ ГБ г.Кумертау'!#REF!</definedName>
    <definedName name="T_ПР16" localSheetId="15">'ГБУЗ РБ ГБ г.Нефтекамск'!#REF!</definedName>
    <definedName name="T_ПР16" localSheetId="21">'ГБУЗ РБ ГБ г.Салават'!#REF!</definedName>
    <definedName name="T_ПР16" localSheetId="14">'ГБУЗ РБ ГДКБ № 17 г.Уфа'!#REF!</definedName>
    <definedName name="T_ПР16" localSheetId="24">'ГБУЗ РБ ГКБ № 1 г.Стерлитамак'!#REF!</definedName>
    <definedName name="T_ПР16" localSheetId="49">'ГБУЗ РБ ГКБ № 13 г.Уфа'!#REF!</definedName>
    <definedName name="T_ПР16" localSheetId="75">'ГБУЗ РБ ГКБ № 18 г.Уфа'!#REF!</definedName>
    <definedName name="T_ПР16" localSheetId="51">'ГБУЗ РБ ГКБ № 21 г.Уфа'!#REF!</definedName>
    <definedName name="T_ПР16" localSheetId="56">'ГБУЗ РБ ГКБ № 5 г.Уфа'!#REF!</definedName>
    <definedName name="T_ПР16" localSheetId="32">'ГБУЗ РБ ГКБ № 8 г.Уфа'!#REF!</definedName>
    <definedName name="T_ПР16" localSheetId="81">'ГБУЗ РБ ГКБ Демского р-на г.Уфы'!#REF!</definedName>
    <definedName name="T_ПР16" localSheetId="4">'ГБУЗ РБ Давлекановская ЦРБ'!#REF!</definedName>
    <definedName name="T_ПР16" localSheetId="29">'ГБУЗ РБ ДБ г.Стерлитамак'!#REF!</definedName>
    <definedName name="T_ПР16" localSheetId="10">'ГБУЗ РБ ДП № 2 г.Уфа'!#REF!</definedName>
    <definedName name="T_ПР16" localSheetId="6">'ГБУЗ РБ ДП № 3 г.Уфа'!#REF!</definedName>
    <definedName name="T_ПР16" localSheetId="72">'ГБУЗ РБ ДП № 4 г.Уфа'!#REF!</definedName>
    <definedName name="T_ПР16" localSheetId="12">'ГБУЗ РБ ДП № 5 г.Уфа'!#REF!</definedName>
    <definedName name="T_ПР16" localSheetId="13">'ГБУЗ РБ ДП № 6 г.Уфа'!#REF!</definedName>
    <definedName name="T_ПР16" localSheetId="73">'ГБУЗ РБ Дюртюлинская ЦРБ'!#REF!</definedName>
    <definedName name="T_ПР16" localSheetId="55">'ГБУЗ РБ Ермекеевская ЦРБ'!#REF!</definedName>
    <definedName name="T_ПР16" localSheetId="38">'ГБУЗ РБ Зилаирская ЦРБ'!#REF!</definedName>
    <definedName name="T_ПР16" localSheetId="43">'ГБУЗ РБ Иглинская ЦРБ'!#REF!</definedName>
    <definedName name="T_ПР16" localSheetId="9">'ГБУЗ РБ Исянгуловская ЦРБ'!#REF!</definedName>
    <definedName name="T_ПР16" localSheetId="78">'ГБУЗ РБ Ишимбайская ЦРБ'!#REF!</definedName>
    <definedName name="T_ПР16" localSheetId="17">'ГБУЗ РБ Калтасинская ЦРБ'!#REF!</definedName>
    <definedName name="T_ПР16" localSheetId="64">'ГБУЗ РБ Караидельская ЦРБ'!#REF!</definedName>
    <definedName name="T_ПР16" localSheetId="47">'ГБУЗ РБ Кармаскалинская ЦРБ'!#REF!</definedName>
    <definedName name="T_ПР16" localSheetId="50">'ГБУЗ РБ КБСМП г.Уфа'!#REF!</definedName>
    <definedName name="T_ПР16" localSheetId="70">'ГБУЗ РБ Кигинская ЦРБ'!#REF!</definedName>
    <definedName name="T_ПР16" localSheetId="16">'ГБУЗ РБ Краснокамская ЦРБ'!#REF!</definedName>
    <definedName name="T_ПР16" localSheetId="26">'ГБУЗ РБ Красноусольская ЦРБ'!#REF!</definedName>
    <definedName name="T_ПР16" localSheetId="48">'ГБУЗ РБ Кушнаренковская ЦРБ'!#REF!</definedName>
    <definedName name="T_ПР16" localSheetId="69">'ГБУЗ РБ Малоязовская ЦРБ'!#REF!</definedName>
    <definedName name="T_ПР16" localSheetId="8">'ГБУЗ РБ Мелеузовская ЦРБ'!#REF!</definedName>
    <definedName name="T_ПР16" localSheetId="67">'ГБУЗ РБ Месягутовская ЦРБ'!#REF!</definedName>
    <definedName name="T_ПР16" localSheetId="63">'ГБУЗ РБ Мишкинская ЦРБ'!#REF!</definedName>
    <definedName name="T_ПР16" localSheetId="3">'ГБУЗ РБ Миякинская ЦРБ'!#REF!</definedName>
    <definedName name="T_ПР16" localSheetId="7">'ГБУЗ РБ Мраковская ЦРБ'!#REF!</definedName>
    <definedName name="T_ПР16" localSheetId="45">'ГБУЗ РБ Нуримановская ЦРБ'!#REF!</definedName>
    <definedName name="T_ПР16" localSheetId="79">'ГБУЗ РБ Поликлиника № 43 г.Уфа'!#REF!</definedName>
    <definedName name="T_ПР16" localSheetId="80">'ГБУЗ РБ ПОликлиника № 46 г.Уфа'!#REF!</definedName>
    <definedName name="T_ПР16" localSheetId="82">'ГБУЗ РБ Поликлиника № 50 г.Уфа'!#REF!</definedName>
    <definedName name="T_ПР16" localSheetId="5">'ГБУЗ РБ Раевская ЦРБ'!#REF!</definedName>
    <definedName name="T_ПР16" localSheetId="27">'ГБУЗ РБ Стерлибашевская ЦРБ'!#REF!</definedName>
    <definedName name="T_ПР16" localSheetId="28">'ГБУЗ РБ Толбазинская ЦРБ'!#REF!</definedName>
    <definedName name="T_ПР16" localSheetId="30">'ГБУЗ РБ Туймазинская ЦРБ'!#REF!</definedName>
    <definedName name="T_ПР16" localSheetId="33">'ГБУЗ РБ Учалинская ЦГБ'!#REF!</definedName>
    <definedName name="T_ПР16" localSheetId="20">'ГБУЗ РБ Федоровская ЦРБ'!#REF!</definedName>
    <definedName name="T_ПР16" localSheetId="23">'ГБУЗ РБ ЦГБ г.Сибай'!#REF!</definedName>
    <definedName name="T_ПР16" localSheetId="74">'ГБУЗ РБ Чекмагушевская ЦРБ'!#REF!</definedName>
    <definedName name="T_ПР16" localSheetId="34">'ГБУЗ РБ Чишминская ЦРБ'!#REF!</definedName>
    <definedName name="T_ПР16" localSheetId="31">'ГБУЗ РБ Шаранская ЦРБ'!#REF!</definedName>
    <definedName name="T_ПР16" localSheetId="37">'ГБУЗ РБ Языковская ЦРБ'!#REF!</definedName>
    <definedName name="T_ПР16" localSheetId="41">'ГБУЗ РБ Янаульская ЦРБ'!#REF!</definedName>
    <definedName name="T_ПР16" localSheetId="19">'ООО "Медсервис" г. Салават'!#REF!</definedName>
    <definedName name="T_ПР16" localSheetId="2">'УФИЦ РАН'!#REF!</definedName>
    <definedName name="T_ПР16" localSheetId="52">'ФГБОУ ВО БГМУ МЗ РФ'!#REF!</definedName>
    <definedName name="T_ПР16" localSheetId="60">'ФГБУЗ МСЧ №142 ФМБА России'!#REF!</definedName>
    <definedName name="T_ПР16" localSheetId="25">'ЧУЗ "РЖД-Медицина"г.Стерлитамак'!#REF!</definedName>
    <definedName name="T_ПР16" localSheetId="42">'ЧУЗ"КБ"РЖД-Медицина" г.Уфа'!#REF!</definedName>
    <definedName name="T_ПР17" localSheetId="22">'ГБУЗ РБ Акъярская ЦРБ'!$H$23</definedName>
    <definedName name="T_ПР17" localSheetId="46">'ГБУЗ РБ Архангельская ЦРБ'!$H$23</definedName>
    <definedName name="T_ПР17" localSheetId="57">'ГБУЗ РБ Аскаровская ЦРБ'!$H$23</definedName>
    <definedName name="T_ПР17" localSheetId="65">'ГБУЗ РБ Аскинская ЦРБ'!$H$23</definedName>
    <definedName name="T_ПР17" localSheetId="35">'ГБУЗ РБ Баймакская ЦГБ'!$H$23</definedName>
    <definedName name="T_ПР17" localSheetId="77">'ГБУЗ РБ Бакалинская ЦРБ'!$H$23</definedName>
    <definedName name="T_ПР17" localSheetId="40">'ГБУЗ РБ Балтачевская ЦРБ'!$H$23</definedName>
    <definedName name="T_ПР17" localSheetId="53">'ГБУЗ РБ Белебеевская ЦРБ'!$H$23</definedName>
    <definedName name="T_ПР17" localSheetId="71">'ГБУЗ РБ Белокатайская ЦРБ'!$H$23</definedName>
    <definedName name="T_ПР17" localSheetId="59">'ГБУЗ РБ Белорецкая ЦРКБ'!$H$23</definedName>
    <definedName name="T_ПР17" localSheetId="54">'ГБУЗ РБ Бижбулякская ЦРБ'!$H$23</definedName>
    <definedName name="T_ПР17" localSheetId="62">'ГБУЗ РБ Бирская ЦРБ'!$H$23</definedName>
    <definedName name="T_ПР17" localSheetId="44">'ГБУЗ РБ Благовещенская ЦРБ'!$H$23</definedName>
    <definedName name="T_ПР17" localSheetId="68">'ГБУЗ РБ Большеустьикинская ЦРБ'!$H$23</definedName>
    <definedName name="T_ПР17" localSheetId="36">'ГБУЗ РБ Буздякская ЦРБ'!$H$23</definedName>
    <definedName name="T_ПР17" localSheetId="66">'ГБУЗ РБ Бураевская ЦРБ'!$H$23</definedName>
    <definedName name="T_ПР17" localSheetId="58">'ГБУЗ РБ Бурзянская ЦРБ'!$H$23</definedName>
    <definedName name="T_ПР17" localSheetId="39">'ГБУЗ РБ Верхне-Татыш. ЦРБ'!$H$23</definedName>
    <definedName name="T_ПР17" localSheetId="76">'ГБУЗ РБ Верхнеяркеевская ЦРБ'!$H$23</definedName>
    <definedName name="T_ПР17" localSheetId="18">'ГБУЗ РБ ГБ № 1 г.Октябрьский'!$H$23</definedName>
    <definedName name="T_ПР17" localSheetId="61">'ГБУЗ РБ ГБ № 9 г.Уфа'!$H$23</definedName>
    <definedName name="T_ПР17" localSheetId="11">'ГБУЗ РБ ГБ г.Кумертау'!$H$23</definedName>
    <definedName name="T_ПР17" localSheetId="15">'ГБУЗ РБ ГБ г.Нефтекамск'!$H$23</definedName>
    <definedName name="T_ПР17" localSheetId="21">'ГБУЗ РБ ГБ г.Салават'!$H$23</definedName>
    <definedName name="T_ПР17" localSheetId="14">'ГБУЗ РБ ГДКБ № 17 г.Уфа'!$H$23</definedName>
    <definedName name="T_ПР17" localSheetId="24">'ГБУЗ РБ ГКБ № 1 г.Стерлитамак'!$H$23</definedName>
    <definedName name="T_ПР17" localSheetId="49">'ГБУЗ РБ ГКБ № 13 г.Уфа'!$H$23</definedName>
    <definedName name="T_ПР17" localSheetId="75">'ГБУЗ РБ ГКБ № 18 г.Уфа'!$H$23</definedName>
    <definedName name="T_ПР17" localSheetId="51">'ГБУЗ РБ ГКБ № 21 г.Уфа'!$H$23</definedName>
    <definedName name="T_ПР17" localSheetId="56">'ГБУЗ РБ ГКБ № 5 г.Уфа'!$H$23</definedName>
    <definedName name="T_ПР17" localSheetId="32">'ГБУЗ РБ ГКБ № 8 г.Уфа'!$H$23</definedName>
    <definedName name="T_ПР17" localSheetId="81">'ГБУЗ РБ ГКБ Демского р-на г.Уфы'!$H$23</definedName>
    <definedName name="T_ПР17" localSheetId="4">'ГБУЗ РБ Давлекановская ЦРБ'!$H$23</definedName>
    <definedName name="T_ПР17" localSheetId="29">'ГБУЗ РБ ДБ г.Стерлитамак'!$H$23</definedName>
    <definedName name="T_ПР17" localSheetId="10">'ГБУЗ РБ ДП № 2 г.Уфа'!$H$23</definedName>
    <definedName name="T_ПР17" localSheetId="6">'ГБУЗ РБ ДП № 3 г.Уфа'!$H$23</definedName>
    <definedName name="T_ПР17" localSheetId="72">'ГБУЗ РБ ДП № 4 г.Уфа'!$H$23</definedName>
    <definedName name="T_ПР17" localSheetId="12">'ГБУЗ РБ ДП № 5 г.Уфа'!$H$23</definedName>
    <definedName name="T_ПР17" localSheetId="13">'ГБУЗ РБ ДП № 6 г.Уфа'!$H$23</definedName>
    <definedName name="T_ПР17" localSheetId="73">'ГБУЗ РБ Дюртюлинская ЦРБ'!$H$23</definedName>
    <definedName name="T_ПР17" localSheetId="55">'ГБУЗ РБ Ермекеевская ЦРБ'!$H$23</definedName>
    <definedName name="T_ПР17" localSheetId="38">'ГБУЗ РБ Зилаирская ЦРБ'!$H$23</definedName>
    <definedName name="T_ПР17" localSheetId="43">'ГБУЗ РБ Иглинская ЦРБ'!$H$23</definedName>
    <definedName name="T_ПР17" localSheetId="9">'ГБУЗ РБ Исянгуловская ЦРБ'!$H$23</definedName>
    <definedName name="T_ПР17" localSheetId="78">'ГБУЗ РБ Ишимбайская ЦРБ'!$H$23</definedName>
    <definedName name="T_ПР17" localSheetId="17">'ГБУЗ РБ Калтасинская ЦРБ'!$H$23</definedName>
    <definedName name="T_ПР17" localSheetId="64">'ГБУЗ РБ Караидельская ЦРБ'!$H$23</definedName>
    <definedName name="T_ПР17" localSheetId="47">'ГБУЗ РБ Кармаскалинская ЦРБ'!$H$23</definedName>
    <definedName name="T_ПР17" localSheetId="50">'ГБУЗ РБ КБСМП г.Уфа'!$H$23</definedName>
    <definedName name="T_ПР17" localSheetId="70">'ГБУЗ РБ Кигинская ЦРБ'!$H$23</definedName>
    <definedName name="T_ПР17" localSheetId="16">'ГБУЗ РБ Краснокамская ЦРБ'!$H$23</definedName>
    <definedName name="T_ПР17" localSheetId="26">'ГБУЗ РБ Красноусольская ЦРБ'!$H$23</definedName>
    <definedName name="T_ПР17" localSheetId="48">'ГБУЗ РБ Кушнаренковская ЦРБ'!$H$23</definedName>
    <definedName name="T_ПР17" localSheetId="69">'ГБУЗ РБ Малоязовская ЦРБ'!$H$23</definedName>
    <definedName name="T_ПР17" localSheetId="8">'ГБУЗ РБ Мелеузовская ЦРБ'!$H$23</definedName>
    <definedName name="T_ПР17" localSheetId="67">'ГБУЗ РБ Месягутовская ЦРБ'!$H$23</definedName>
    <definedName name="T_ПР17" localSheetId="63">'ГБУЗ РБ Мишкинская ЦРБ'!$H$23</definedName>
    <definedName name="T_ПР17" localSheetId="3">'ГБУЗ РБ Миякинская ЦРБ'!$H$23</definedName>
    <definedName name="T_ПР17" localSheetId="7">'ГБУЗ РБ Мраковская ЦРБ'!$H$23</definedName>
    <definedName name="T_ПР17" localSheetId="45">'ГБУЗ РБ Нуримановская ЦРБ'!$H$23</definedName>
    <definedName name="T_ПР17" localSheetId="79">'ГБУЗ РБ Поликлиника № 43 г.Уфа'!$H$23</definedName>
    <definedName name="T_ПР17" localSheetId="80">'ГБУЗ РБ ПОликлиника № 46 г.Уфа'!$H$23</definedName>
    <definedName name="T_ПР17" localSheetId="82">'ГБУЗ РБ Поликлиника № 50 г.Уфа'!$H$23</definedName>
    <definedName name="T_ПР17" localSheetId="5">'ГБУЗ РБ Раевская ЦРБ'!$H$23</definedName>
    <definedName name="T_ПР17" localSheetId="27">'ГБУЗ РБ Стерлибашевская ЦРБ'!$H$23</definedName>
    <definedName name="T_ПР17" localSheetId="28">'ГБУЗ РБ Толбазинская ЦРБ'!$H$23</definedName>
    <definedName name="T_ПР17" localSheetId="30">'ГБУЗ РБ Туймазинская ЦРБ'!$H$23</definedName>
    <definedName name="T_ПР17" localSheetId="33">'ГБУЗ РБ Учалинская ЦГБ'!$H$23</definedName>
    <definedName name="T_ПР17" localSheetId="20">'ГБУЗ РБ Федоровская ЦРБ'!$H$23</definedName>
    <definedName name="T_ПР17" localSheetId="23">'ГБУЗ РБ ЦГБ г.Сибай'!$H$23</definedName>
    <definedName name="T_ПР17" localSheetId="74">'ГБУЗ РБ Чекмагушевская ЦРБ'!$H$23</definedName>
    <definedName name="T_ПР17" localSheetId="34">'ГБУЗ РБ Чишминская ЦРБ'!$H$23</definedName>
    <definedName name="T_ПР17" localSheetId="31">'ГБУЗ РБ Шаранская ЦРБ'!$H$23</definedName>
    <definedName name="T_ПР17" localSheetId="37">'ГБУЗ РБ Языковская ЦРБ'!$H$23</definedName>
    <definedName name="T_ПР17" localSheetId="41">'ГБУЗ РБ Янаульская ЦРБ'!$H$23</definedName>
    <definedName name="T_ПР17" localSheetId="19">'ООО "Медсервис" г. Салават'!$H$23</definedName>
    <definedName name="T_ПР17" localSheetId="2">'УФИЦ РАН'!$H$23</definedName>
    <definedName name="T_ПР17" localSheetId="52">'ФГБОУ ВО БГМУ МЗ РФ'!$H$23</definedName>
    <definedName name="T_ПР17" localSheetId="60">'ФГБУЗ МСЧ №142 ФМБА России'!$H$23</definedName>
    <definedName name="T_ПР17" localSheetId="25">'ЧУЗ "РЖД-Медицина"г.Стерлитамак'!$H$23</definedName>
    <definedName name="T_ПР17" localSheetId="42">'ЧУЗ"КБ"РЖД-Медицина" г.Уфа'!$H$23</definedName>
    <definedName name="T_ПР18" localSheetId="22">'ГБУЗ РБ Акъярская ЦРБ'!#REF!</definedName>
    <definedName name="T_ПР18" localSheetId="46">'ГБУЗ РБ Архангельская ЦРБ'!#REF!</definedName>
    <definedName name="T_ПР18" localSheetId="57">'ГБУЗ РБ Аскаровская ЦРБ'!#REF!</definedName>
    <definedName name="T_ПР18" localSheetId="65">'ГБУЗ РБ Аскинская ЦРБ'!#REF!</definedName>
    <definedName name="T_ПР18" localSheetId="35">'ГБУЗ РБ Баймакская ЦГБ'!#REF!</definedName>
    <definedName name="T_ПР18" localSheetId="77">'ГБУЗ РБ Бакалинская ЦРБ'!#REF!</definedName>
    <definedName name="T_ПР18" localSheetId="40">'ГБУЗ РБ Балтачевская ЦРБ'!#REF!</definedName>
    <definedName name="T_ПР18" localSheetId="53">'ГБУЗ РБ Белебеевская ЦРБ'!#REF!</definedName>
    <definedName name="T_ПР18" localSheetId="71">'ГБУЗ РБ Белокатайская ЦРБ'!#REF!</definedName>
    <definedName name="T_ПР18" localSheetId="59">'ГБУЗ РБ Белорецкая ЦРКБ'!#REF!</definedName>
    <definedName name="T_ПР18" localSheetId="54">'ГБУЗ РБ Бижбулякская ЦРБ'!#REF!</definedName>
    <definedName name="T_ПР18" localSheetId="62">'ГБУЗ РБ Бирская ЦРБ'!#REF!</definedName>
    <definedName name="T_ПР18" localSheetId="44">'ГБУЗ РБ Благовещенская ЦРБ'!#REF!</definedName>
    <definedName name="T_ПР18" localSheetId="68">'ГБУЗ РБ Большеустьикинская ЦРБ'!#REF!</definedName>
    <definedName name="T_ПР18" localSheetId="36">'ГБУЗ РБ Буздякская ЦРБ'!#REF!</definedName>
    <definedName name="T_ПР18" localSheetId="66">'ГБУЗ РБ Бураевская ЦРБ'!#REF!</definedName>
    <definedName name="T_ПР18" localSheetId="58">'ГБУЗ РБ Бурзянская ЦРБ'!#REF!</definedName>
    <definedName name="T_ПР18" localSheetId="39">'ГБУЗ РБ Верхне-Татыш. ЦРБ'!#REF!</definedName>
    <definedName name="T_ПР18" localSheetId="76">'ГБУЗ РБ Верхнеяркеевская ЦРБ'!#REF!</definedName>
    <definedName name="T_ПР18" localSheetId="18">'ГБУЗ РБ ГБ № 1 г.Октябрьский'!#REF!</definedName>
    <definedName name="T_ПР18" localSheetId="61">'ГБУЗ РБ ГБ № 9 г.Уфа'!#REF!</definedName>
    <definedName name="T_ПР18" localSheetId="11">'ГБУЗ РБ ГБ г.Кумертау'!#REF!</definedName>
    <definedName name="T_ПР18" localSheetId="15">'ГБУЗ РБ ГБ г.Нефтекамск'!#REF!</definedName>
    <definedName name="T_ПР18" localSheetId="21">'ГБУЗ РБ ГБ г.Салават'!#REF!</definedName>
    <definedName name="T_ПР18" localSheetId="14">'ГБУЗ РБ ГДКБ № 17 г.Уфа'!#REF!</definedName>
    <definedName name="T_ПР18" localSheetId="24">'ГБУЗ РБ ГКБ № 1 г.Стерлитамак'!#REF!</definedName>
    <definedName name="T_ПР18" localSheetId="49">'ГБУЗ РБ ГКБ № 13 г.Уфа'!#REF!</definedName>
    <definedName name="T_ПР18" localSheetId="75">'ГБУЗ РБ ГКБ № 18 г.Уфа'!#REF!</definedName>
    <definedName name="T_ПР18" localSheetId="51">'ГБУЗ РБ ГКБ № 21 г.Уфа'!#REF!</definedName>
    <definedName name="T_ПР18" localSheetId="56">'ГБУЗ РБ ГКБ № 5 г.Уфа'!#REF!</definedName>
    <definedName name="T_ПР18" localSheetId="32">'ГБУЗ РБ ГКБ № 8 г.Уфа'!#REF!</definedName>
    <definedName name="T_ПР18" localSheetId="81">'ГБУЗ РБ ГКБ Демского р-на г.Уфы'!#REF!</definedName>
    <definedName name="T_ПР18" localSheetId="4">'ГБУЗ РБ Давлекановская ЦРБ'!#REF!</definedName>
    <definedName name="T_ПР18" localSheetId="29">'ГБУЗ РБ ДБ г.Стерлитамак'!#REF!</definedName>
    <definedName name="T_ПР18" localSheetId="10">'ГБУЗ РБ ДП № 2 г.Уфа'!#REF!</definedName>
    <definedName name="T_ПР18" localSheetId="6">'ГБУЗ РБ ДП № 3 г.Уфа'!#REF!</definedName>
    <definedName name="T_ПР18" localSheetId="72">'ГБУЗ РБ ДП № 4 г.Уфа'!#REF!</definedName>
    <definedName name="T_ПР18" localSheetId="12">'ГБУЗ РБ ДП № 5 г.Уфа'!#REF!</definedName>
    <definedName name="T_ПР18" localSheetId="13">'ГБУЗ РБ ДП № 6 г.Уфа'!#REF!</definedName>
    <definedName name="T_ПР18" localSheetId="73">'ГБУЗ РБ Дюртюлинская ЦРБ'!#REF!</definedName>
    <definedName name="T_ПР18" localSheetId="55">'ГБУЗ РБ Ермекеевская ЦРБ'!#REF!</definedName>
    <definedName name="T_ПР18" localSheetId="38">'ГБУЗ РБ Зилаирская ЦРБ'!#REF!</definedName>
    <definedName name="T_ПР18" localSheetId="43">'ГБУЗ РБ Иглинская ЦРБ'!#REF!</definedName>
    <definedName name="T_ПР18" localSheetId="9">'ГБУЗ РБ Исянгуловская ЦРБ'!#REF!</definedName>
    <definedName name="T_ПР18" localSheetId="78">'ГБУЗ РБ Ишимбайская ЦРБ'!#REF!</definedName>
    <definedName name="T_ПР18" localSheetId="17">'ГБУЗ РБ Калтасинская ЦРБ'!#REF!</definedName>
    <definedName name="T_ПР18" localSheetId="64">'ГБУЗ РБ Караидельская ЦРБ'!#REF!</definedName>
    <definedName name="T_ПР18" localSheetId="47">'ГБУЗ РБ Кармаскалинская ЦРБ'!#REF!</definedName>
    <definedName name="T_ПР18" localSheetId="50">'ГБУЗ РБ КБСМП г.Уфа'!#REF!</definedName>
    <definedName name="T_ПР18" localSheetId="70">'ГБУЗ РБ Кигинская ЦРБ'!#REF!</definedName>
    <definedName name="T_ПР18" localSheetId="16">'ГБУЗ РБ Краснокамская ЦРБ'!#REF!</definedName>
    <definedName name="T_ПР18" localSheetId="26">'ГБУЗ РБ Красноусольская ЦРБ'!#REF!</definedName>
    <definedName name="T_ПР18" localSheetId="48">'ГБУЗ РБ Кушнаренковская ЦРБ'!#REF!</definedName>
    <definedName name="T_ПР18" localSheetId="69">'ГБУЗ РБ Малоязовская ЦРБ'!#REF!</definedName>
    <definedName name="T_ПР18" localSheetId="8">'ГБУЗ РБ Мелеузовская ЦРБ'!#REF!</definedName>
    <definedName name="T_ПР18" localSheetId="67">'ГБУЗ РБ Месягутовская ЦРБ'!#REF!</definedName>
    <definedName name="T_ПР18" localSheetId="63">'ГБУЗ РБ Мишкинская ЦРБ'!#REF!</definedName>
    <definedName name="T_ПР18" localSheetId="3">'ГБУЗ РБ Миякинская ЦРБ'!#REF!</definedName>
    <definedName name="T_ПР18" localSheetId="7">'ГБУЗ РБ Мраковская ЦРБ'!#REF!</definedName>
    <definedName name="T_ПР18" localSheetId="45">'ГБУЗ РБ Нуримановская ЦРБ'!#REF!</definedName>
    <definedName name="T_ПР18" localSheetId="79">'ГБУЗ РБ Поликлиника № 43 г.Уфа'!#REF!</definedName>
    <definedName name="T_ПР18" localSheetId="80">'ГБУЗ РБ ПОликлиника № 46 г.Уфа'!#REF!</definedName>
    <definedName name="T_ПР18" localSheetId="82">'ГБУЗ РБ Поликлиника № 50 г.Уфа'!#REF!</definedName>
    <definedName name="T_ПР18" localSheetId="5">'ГБУЗ РБ Раевская ЦРБ'!#REF!</definedName>
    <definedName name="T_ПР18" localSheetId="27">'ГБУЗ РБ Стерлибашевская ЦРБ'!#REF!</definedName>
    <definedName name="T_ПР18" localSheetId="28">'ГБУЗ РБ Толбазинская ЦРБ'!#REF!</definedName>
    <definedName name="T_ПР18" localSheetId="30">'ГБУЗ РБ Туймазинская ЦРБ'!#REF!</definedName>
    <definedName name="T_ПР18" localSheetId="33">'ГБУЗ РБ Учалинская ЦГБ'!#REF!</definedName>
    <definedName name="T_ПР18" localSheetId="20">'ГБУЗ РБ Федоровская ЦРБ'!#REF!</definedName>
    <definedName name="T_ПР18" localSheetId="23">'ГБУЗ РБ ЦГБ г.Сибай'!#REF!</definedName>
    <definedName name="T_ПР18" localSheetId="74">'ГБУЗ РБ Чекмагушевская ЦРБ'!#REF!</definedName>
    <definedName name="T_ПР18" localSheetId="34">'ГБУЗ РБ Чишминская ЦРБ'!#REF!</definedName>
    <definedName name="T_ПР18" localSheetId="31">'ГБУЗ РБ Шаранская ЦРБ'!#REF!</definedName>
    <definedName name="T_ПР18" localSheetId="37">'ГБУЗ РБ Языковская ЦРБ'!#REF!</definedName>
    <definedName name="T_ПР18" localSheetId="41">'ГБУЗ РБ Янаульская ЦРБ'!#REF!</definedName>
    <definedName name="T_ПР18" localSheetId="19">'ООО "Медсервис" г. Салават'!#REF!</definedName>
    <definedName name="T_ПР18" localSheetId="2">'УФИЦ РАН'!#REF!</definedName>
    <definedName name="T_ПР18" localSheetId="52">'ФГБОУ ВО БГМУ МЗ РФ'!#REF!</definedName>
    <definedName name="T_ПР18" localSheetId="60">'ФГБУЗ МСЧ №142 ФМБА России'!#REF!</definedName>
    <definedName name="T_ПР18" localSheetId="25">'ЧУЗ "РЖД-Медицина"г.Стерлитамак'!#REF!</definedName>
    <definedName name="T_ПР18" localSheetId="42">'ЧУЗ"КБ"РЖД-Медицина" г.Уфа'!#REF!</definedName>
    <definedName name="T_ПР19" localSheetId="22">'ГБУЗ РБ Акъярская ЦРБ'!$H$25</definedName>
    <definedName name="T_ПР19" localSheetId="46">'ГБУЗ РБ Архангельская ЦРБ'!$H$25</definedName>
    <definedName name="T_ПР19" localSheetId="57">'ГБУЗ РБ Аскаровская ЦРБ'!$H$25</definedName>
    <definedName name="T_ПР19" localSheetId="65">'ГБУЗ РБ Аскинская ЦРБ'!$H$25</definedName>
    <definedName name="T_ПР19" localSheetId="35">'ГБУЗ РБ Баймакская ЦГБ'!$H$25</definedName>
    <definedName name="T_ПР19" localSheetId="77">'ГБУЗ РБ Бакалинская ЦРБ'!$H$25</definedName>
    <definedName name="T_ПР19" localSheetId="40">'ГБУЗ РБ Балтачевская ЦРБ'!$H$25</definedName>
    <definedName name="T_ПР19" localSheetId="53">'ГБУЗ РБ Белебеевская ЦРБ'!$H$25</definedName>
    <definedName name="T_ПР19" localSheetId="71">'ГБУЗ РБ Белокатайская ЦРБ'!$H$25</definedName>
    <definedName name="T_ПР19" localSheetId="59">'ГБУЗ РБ Белорецкая ЦРКБ'!$H$25</definedName>
    <definedName name="T_ПР19" localSheetId="54">'ГБУЗ РБ Бижбулякская ЦРБ'!$H$25</definedName>
    <definedName name="T_ПР19" localSheetId="62">'ГБУЗ РБ Бирская ЦРБ'!$H$25</definedName>
    <definedName name="T_ПР19" localSheetId="44">'ГБУЗ РБ Благовещенская ЦРБ'!$H$25</definedName>
    <definedName name="T_ПР19" localSheetId="68">'ГБУЗ РБ Большеустьикинская ЦРБ'!$H$25</definedName>
    <definedName name="T_ПР19" localSheetId="36">'ГБУЗ РБ Буздякская ЦРБ'!$H$25</definedName>
    <definedName name="T_ПР19" localSheetId="66">'ГБУЗ РБ Бураевская ЦРБ'!$H$25</definedName>
    <definedName name="T_ПР19" localSheetId="58">'ГБУЗ РБ Бурзянская ЦРБ'!$H$25</definedName>
    <definedName name="T_ПР19" localSheetId="39">'ГБУЗ РБ Верхне-Татыш. ЦРБ'!$H$25</definedName>
    <definedName name="T_ПР19" localSheetId="76">'ГБУЗ РБ Верхнеяркеевская ЦРБ'!$H$25</definedName>
    <definedName name="T_ПР19" localSheetId="18">'ГБУЗ РБ ГБ № 1 г.Октябрьский'!$H$25</definedName>
    <definedName name="T_ПР19" localSheetId="61">'ГБУЗ РБ ГБ № 9 г.Уфа'!$H$25</definedName>
    <definedName name="T_ПР19" localSheetId="11">'ГБУЗ РБ ГБ г.Кумертау'!$H$25</definedName>
    <definedName name="T_ПР19" localSheetId="15">'ГБУЗ РБ ГБ г.Нефтекамск'!$H$25</definedName>
    <definedName name="T_ПР19" localSheetId="21">'ГБУЗ РБ ГБ г.Салават'!$H$25</definedName>
    <definedName name="T_ПР19" localSheetId="14">'ГБУЗ РБ ГДКБ № 17 г.Уфа'!$H$25</definedName>
    <definedName name="T_ПР19" localSheetId="24">'ГБУЗ РБ ГКБ № 1 г.Стерлитамак'!$H$25</definedName>
    <definedName name="T_ПР19" localSheetId="49">'ГБУЗ РБ ГКБ № 13 г.Уфа'!$H$25</definedName>
    <definedName name="T_ПР19" localSheetId="75">'ГБУЗ РБ ГКБ № 18 г.Уфа'!$H$25</definedName>
    <definedName name="T_ПР19" localSheetId="51">'ГБУЗ РБ ГКБ № 21 г.Уфа'!$H$25</definedName>
    <definedName name="T_ПР19" localSheetId="56">'ГБУЗ РБ ГКБ № 5 г.Уфа'!$H$25</definedName>
    <definedName name="T_ПР19" localSheetId="32">'ГБУЗ РБ ГКБ № 8 г.Уфа'!$H$25</definedName>
    <definedName name="T_ПР19" localSheetId="81">'ГБУЗ РБ ГКБ Демского р-на г.Уфы'!$H$25</definedName>
    <definedName name="T_ПР19" localSheetId="4">'ГБУЗ РБ Давлекановская ЦРБ'!$H$25</definedName>
    <definedName name="T_ПР19" localSheetId="29">'ГБУЗ РБ ДБ г.Стерлитамак'!$H$25</definedName>
    <definedName name="T_ПР19" localSheetId="10">'ГБУЗ РБ ДП № 2 г.Уфа'!$H$25</definedName>
    <definedName name="T_ПР19" localSheetId="6">'ГБУЗ РБ ДП № 3 г.Уфа'!$H$25</definedName>
    <definedName name="T_ПР19" localSheetId="72">'ГБУЗ РБ ДП № 4 г.Уфа'!$H$25</definedName>
    <definedName name="T_ПР19" localSheetId="12">'ГБУЗ РБ ДП № 5 г.Уфа'!$H$25</definedName>
    <definedName name="T_ПР19" localSheetId="13">'ГБУЗ РБ ДП № 6 г.Уфа'!$H$25</definedName>
    <definedName name="T_ПР19" localSheetId="73">'ГБУЗ РБ Дюртюлинская ЦРБ'!$H$25</definedName>
    <definedName name="T_ПР19" localSheetId="55">'ГБУЗ РБ Ермекеевская ЦРБ'!$H$25</definedName>
    <definedName name="T_ПР19" localSheetId="38">'ГБУЗ РБ Зилаирская ЦРБ'!$H$25</definedName>
    <definedName name="T_ПР19" localSheetId="43">'ГБУЗ РБ Иглинская ЦРБ'!$H$25</definedName>
    <definedName name="T_ПР19" localSheetId="9">'ГБУЗ РБ Исянгуловская ЦРБ'!$H$25</definedName>
    <definedName name="T_ПР19" localSheetId="78">'ГБУЗ РБ Ишимбайская ЦРБ'!$H$25</definedName>
    <definedName name="T_ПР19" localSheetId="17">'ГБУЗ РБ Калтасинская ЦРБ'!$H$25</definedName>
    <definedName name="T_ПР19" localSheetId="64">'ГБУЗ РБ Караидельская ЦРБ'!$H$25</definedName>
    <definedName name="T_ПР19" localSheetId="47">'ГБУЗ РБ Кармаскалинская ЦРБ'!$H$25</definedName>
    <definedName name="T_ПР19" localSheetId="50">'ГБУЗ РБ КБСМП г.Уфа'!$H$25</definedName>
    <definedName name="T_ПР19" localSheetId="70">'ГБУЗ РБ Кигинская ЦРБ'!$H$25</definedName>
    <definedName name="T_ПР19" localSheetId="16">'ГБУЗ РБ Краснокамская ЦРБ'!$H$25</definedName>
    <definedName name="T_ПР19" localSheetId="26">'ГБУЗ РБ Красноусольская ЦРБ'!$H$25</definedName>
    <definedName name="T_ПР19" localSheetId="48">'ГБУЗ РБ Кушнаренковская ЦРБ'!$H$25</definedName>
    <definedName name="T_ПР19" localSheetId="69">'ГБУЗ РБ Малоязовская ЦРБ'!$H$25</definedName>
    <definedName name="T_ПР19" localSheetId="8">'ГБУЗ РБ Мелеузовская ЦРБ'!$H$25</definedName>
    <definedName name="T_ПР19" localSheetId="67">'ГБУЗ РБ Месягутовская ЦРБ'!$H$25</definedName>
    <definedName name="T_ПР19" localSheetId="63">'ГБУЗ РБ Мишкинская ЦРБ'!$H$25</definedName>
    <definedName name="T_ПР19" localSheetId="3">'ГБУЗ РБ Миякинская ЦРБ'!$H$25</definedName>
    <definedName name="T_ПР19" localSheetId="7">'ГБУЗ РБ Мраковская ЦРБ'!$H$25</definedName>
    <definedName name="T_ПР19" localSheetId="45">'ГБУЗ РБ Нуримановская ЦРБ'!$H$25</definedName>
    <definedName name="T_ПР19" localSheetId="79">'ГБУЗ РБ Поликлиника № 43 г.Уфа'!$H$25</definedName>
    <definedName name="T_ПР19" localSheetId="80">'ГБУЗ РБ ПОликлиника № 46 г.Уфа'!$H$25</definedName>
    <definedName name="T_ПР19" localSheetId="82">'ГБУЗ РБ Поликлиника № 50 г.Уфа'!$H$25</definedName>
    <definedName name="T_ПР19" localSheetId="5">'ГБУЗ РБ Раевская ЦРБ'!$H$25</definedName>
    <definedName name="T_ПР19" localSheetId="27">'ГБУЗ РБ Стерлибашевская ЦРБ'!$H$25</definedName>
    <definedName name="T_ПР19" localSheetId="28">'ГБУЗ РБ Толбазинская ЦРБ'!$H$25</definedName>
    <definedName name="T_ПР19" localSheetId="30">'ГБУЗ РБ Туймазинская ЦРБ'!$H$25</definedName>
    <definedName name="T_ПР19" localSheetId="33">'ГБУЗ РБ Учалинская ЦГБ'!$H$25</definedName>
    <definedName name="T_ПР19" localSheetId="20">'ГБУЗ РБ Федоровская ЦРБ'!$H$25</definedName>
    <definedName name="T_ПР19" localSheetId="23">'ГБУЗ РБ ЦГБ г.Сибай'!$H$25</definedName>
    <definedName name="T_ПР19" localSheetId="74">'ГБУЗ РБ Чекмагушевская ЦРБ'!$H$25</definedName>
    <definedName name="T_ПР19" localSheetId="34">'ГБУЗ РБ Чишминская ЦРБ'!$H$25</definedName>
    <definedName name="T_ПР19" localSheetId="31">'ГБУЗ РБ Шаранская ЦРБ'!$H$25</definedName>
    <definedName name="T_ПР19" localSheetId="37">'ГБУЗ РБ Языковская ЦРБ'!$H$25</definedName>
    <definedName name="T_ПР19" localSheetId="41">'ГБУЗ РБ Янаульская ЦРБ'!$H$25</definedName>
    <definedName name="T_ПР19" localSheetId="19">'ООО "Медсервис" г. Салават'!$H$25</definedName>
    <definedName name="T_ПР19" localSheetId="2">'УФИЦ РАН'!$H$25</definedName>
    <definedName name="T_ПР19" localSheetId="52">'ФГБОУ ВО БГМУ МЗ РФ'!$H$25</definedName>
    <definedName name="T_ПР19" localSheetId="60">'ФГБУЗ МСЧ №142 ФМБА России'!$H$25</definedName>
    <definedName name="T_ПР19" localSheetId="25">'ЧУЗ "РЖД-Медицина"г.Стерлитамак'!$H$25</definedName>
    <definedName name="T_ПР19" localSheetId="42">'ЧУЗ"КБ"РЖД-Медицина" г.Уфа'!$H$25</definedName>
    <definedName name="T_ПР2" localSheetId="22">'ГБУЗ РБ Акъярская ЦРБ'!$H$9</definedName>
    <definedName name="T_ПР2" localSheetId="46">'ГБУЗ РБ Архангельская ЦРБ'!$H$9</definedName>
    <definedName name="T_ПР2" localSheetId="57">'ГБУЗ РБ Аскаровская ЦРБ'!$H$9</definedName>
    <definedName name="T_ПР2" localSheetId="65">'ГБУЗ РБ Аскинская ЦРБ'!$H$9</definedName>
    <definedName name="T_ПР2" localSheetId="35">'ГБУЗ РБ Баймакская ЦГБ'!$H$9</definedName>
    <definedName name="T_ПР2" localSheetId="77">'ГБУЗ РБ Бакалинская ЦРБ'!$H$9</definedName>
    <definedName name="T_ПР2" localSheetId="40">'ГБУЗ РБ Балтачевская ЦРБ'!$H$9</definedName>
    <definedName name="T_ПР2" localSheetId="53">'ГБУЗ РБ Белебеевская ЦРБ'!$H$9</definedName>
    <definedName name="T_ПР2" localSheetId="71">'ГБУЗ РБ Белокатайская ЦРБ'!$H$9</definedName>
    <definedName name="T_ПР2" localSheetId="59">'ГБУЗ РБ Белорецкая ЦРКБ'!$H$9</definedName>
    <definedName name="T_ПР2" localSheetId="54">'ГБУЗ РБ Бижбулякская ЦРБ'!$H$9</definedName>
    <definedName name="T_ПР2" localSheetId="62">'ГБУЗ РБ Бирская ЦРБ'!$H$9</definedName>
    <definedName name="T_ПР2" localSheetId="44">'ГБУЗ РБ Благовещенская ЦРБ'!$H$9</definedName>
    <definedName name="T_ПР2" localSheetId="68">'ГБУЗ РБ Большеустьикинская ЦРБ'!$H$9</definedName>
    <definedName name="T_ПР2" localSheetId="36">'ГБУЗ РБ Буздякская ЦРБ'!$H$9</definedName>
    <definedName name="T_ПР2" localSheetId="66">'ГБУЗ РБ Бураевская ЦРБ'!$H$9</definedName>
    <definedName name="T_ПР2" localSheetId="58">'ГБУЗ РБ Бурзянская ЦРБ'!$H$9</definedName>
    <definedName name="T_ПР2" localSheetId="39">'ГБУЗ РБ Верхне-Татыш. ЦРБ'!$H$9</definedName>
    <definedName name="T_ПР2" localSheetId="76">'ГБУЗ РБ Верхнеяркеевская ЦРБ'!$H$9</definedName>
    <definedName name="T_ПР2" localSheetId="18">'ГБУЗ РБ ГБ № 1 г.Октябрьский'!$H$9</definedName>
    <definedName name="T_ПР2" localSheetId="61">'ГБУЗ РБ ГБ № 9 г.Уфа'!$H$9</definedName>
    <definedName name="T_ПР2" localSheetId="11">'ГБУЗ РБ ГБ г.Кумертау'!$H$9</definedName>
    <definedName name="T_ПР2" localSheetId="15">'ГБУЗ РБ ГБ г.Нефтекамск'!$H$9</definedName>
    <definedName name="T_ПР2" localSheetId="21">'ГБУЗ РБ ГБ г.Салават'!$H$9</definedName>
    <definedName name="T_ПР2" localSheetId="14">'ГБУЗ РБ ГДКБ № 17 г.Уфа'!$H$9</definedName>
    <definedName name="T_ПР2" localSheetId="24">'ГБУЗ РБ ГКБ № 1 г.Стерлитамак'!$H$9</definedName>
    <definedName name="T_ПР2" localSheetId="49">'ГБУЗ РБ ГКБ № 13 г.Уфа'!$H$9</definedName>
    <definedName name="T_ПР2" localSheetId="75">'ГБУЗ РБ ГКБ № 18 г.Уфа'!$H$9</definedName>
    <definedName name="T_ПР2" localSheetId="51">'ГБУЗ РБ ГКБ № 21 г.Уфа'!$H$9</definedName>
    <definedName name="T_ПР2" localSheetId="56">'ГБУЗ РБ ГКБ № 5 г.Уфа'!$H$9</definedName>
    <definedName name="T_ПР2" localSheetId="32">'ГБУЗ РБ ГКБ № 8 г.Уфа'!$H$9</definedName>
    <definedName name="T_ПР2" localSheetId="81">'ГБУЗ РБ ГКБ Демского р-на г.Уфы'!$H$9</definedName>
    <definedName name="T_ПР2" localSheetId="4">'ГБУЗ РБ Давлекановская ЦРБ'!$H$9</definedName>
    <definedName name="T_ПР2" localSheetId="29">'ГБУЗ РБ ДБ г.Стерлитамак'!$H$9</definedName>
    <definedName name="T_ПР2" localSheetId="10">'ГБУЗ РБ ДП № 2 г.Уфа'!$H$9</definedName>
    <definedName name="T_ПР2" localSheetId="6">'ГБУЗ РБ ДП № 3 г.Уфа'!$H$9</definedName>
    <definedName name="T_ПР2" localSheetId="72">'ГБУЗ РБ ДП № 4 г.Уфа'!$H$9</definedName>
    <definedName name="T_ПР2" localSheetId="12">'ГБУЗ РБ ДП № 5 г.Уфа'!$H$9</definedName>
    <definedName name="T_ПР2" localSheetId="13">'ГБУЗ РБ ДП № 6 г.Уфа'!$H$9</definedName>
    <definedName name="T_ПР2" localSheetId="73">'ГБУЗ РБ Дюртюлинская ЦРБ'!$H$9</definedName>
    <definedName name="T_ПР2" localSheetId="55">'ГБУЗ РБ Ермекеевская ЦРБ'!$H$9</definedName>
    <definedName name="T_ПР2" localSheetId="38">'ГБУЗ РБ Зилаирская ЦРБ'!$H$9</definedName>
    <definedName name="T_ПР2" localSheetId="43">'ГБУЗ РБ Иглинская ЦРБ'!$H$9</definedName>
    <definedName name="T_ПР2" localSheetId="9">'ГБУЗ РБ Исянгуловская ЦРБ'!$H$9</definedName>
    <definedName name="T_ПР2" localSheetId="78">'ГБУЗ РБ Ишимбайская ЦРБ'!$H$9</definedName>
    <definedName name="T_ПР2" localSheetId="17">'ГБУЗ РБ Калтасинская ЦРБ'!$H$9</definedName>
    <definedName name="T_ПР2" localSheetId="64">'ГБУЗ РБ Караидельская ЦРБ'!$H$9</definedName>
    <definedName name="T_ПР2" localSheetId="47">'ГБУЗ РБ Кармаскалинская ЦРБ'!$H$9</definedName>
    <definedName name="T_ПР2" localSheetId="50">'ГБУЗ РБ КБСМП г.Уфа'!$H$9</definedName>
    <definedName name="T_ПР2" localSheetId="70">'ГБУЗ РБ Кигинская ЦРБ'!$H$9</definedName>
    <definedName name="T_ПР2" localSheetId="16">'ГБУЗ РБ Краснокамская ЦРБ'!$H$9</definedName>
    <definedName name="T_ПР2" localSheetId="26">'ГБУЗ РБ Красноусольская ЦРБ'!$H$9</definedName>
    <definedName name="T_ПР2" localSheetId="48">'ГБУЗ РБ Кушнаренковская ЦРБ'!$H$9</definedName>
    <definedName name="T_ПР2" localSheetId="69">'ГБУЗ РБ Малоязовская ЦРБ'!$H$9</definedName>
    <definedName name="T_ПР2" localSheetId="8">'ГБУЗ РБ Мелеузовская ЦРБ'!$H$9</definedName>
    <definedName name="T_ПР2" localSheetId="67">'ГБУЗ РБ Месягутовская ЦРБ'!$H$9</definedName>
    <definedName name="T_ПР2" localSheetId="63">'ГБУЗ РБ Мишкинская ЦРБ'!$H$9</definedName>
    <definedName name="T_ПР2" localSheetId="3">'ГБУЗ РБ Миякинская ЦРБ'!$H$9</definedName>
    <definedName name="T_ПР2" localSheetId="7">'ГБУЗ РБ Мраковская ЦРБ'!$H$9</definedName>
    <definedName name="T_ПР2" localSheetId="45">'ГБУЗ РБ Нуримановская ЦРБ'!$H$9</definedName>
    <definedName name="T_ПР2" localSheetId="79">'ГБУЗ РБ Поликлиника № 43 г.Уфа'!$H$9</definedName>
    <definedName name="T_ПР2" localSheetId="80">'ГБУЗ РБ ПОликлиника № 46 г.Уфа'!$H$9</definedName>
    <definedName name="T_ПР2" localSheetId="82">'ГБУЗ РБ Поликлиника № 50 г.Уфа'!$H$9</definedName>
    <definedName name="T_ПР2" localSheetId="5">'ГБУЗ РБ Раевская ЦРБ'!$H$9</definedName>
    <definedName name="T_ПР2" localSheetId="27">'ГБУЗ РБ Стерлибашевская ЦРБ'!$H$9</definedName>
    <definedName name="T_ПР2" localSheetId="28">'ГБУЗ РБ Толбазинская ЦРБ'!$H$9</definedName>
    <definedName name="T_ПР2" localSheetId="30">'ГБУЗ РБ Туймазинская ЦРБ'!$H$9</definedName>
    <definedName name="T_ПР2" localSheetId="33">'ГБУЗ РБ Учалинская ЦГБ'!$H$9</definedName>
    <definedName name="T_ПР2" localSheetId="20">'ГБУЗ РБ Федоровская ЦРБ'!$H$9</definedName>
    <definedName name="T_ПР2" localSheetId="23">'ГБУЗ РБ ЦГБ г.Сибай'!$H$9</definedName>
    <definedName name="T_ПР2" localSheetId="74">'ГБУЗ РБ Чекмагушевская ЦРБ'!$H$9</definedName>
    <definedName name="T_ПР2" localSheetId="34">'ГБУЗ РБ Чишминская ЦРБ'!$H$9</definedName>
    <definedName name="T_ПР2" localSheetId="31">'ГБУЗ РБ Шаранская ЦРБ'!$H$9</definedName>
    <definedName name="T_ПР2" localSheetId="37">'ГБУЗ РБ Языковская ЦРБ'!$H$9</definedName>
    <definedName name="T_ПР2" localSheetId="41">'ГБУЗ РБ Янаульская ЦРБ'!$H$9</definedName>
    <definedName name="T_ПР2" localSheetId="19">'ООО "Медсервис" г. Салават'!$H$9</definedName>
    <definedName name="T_ПР2" localSheetId="2">'УФИЦ РАН'!$H$9</definedName>
    <definedName name="T_ПР2" localSheetId="52">'ФГБОУ ВО БГМУ МЗ РФ'!$H$9</definedName>
    <definedName name="T_ПР2" localSheetId="60">'ФГБУЗ МСЧ №142 ФМБА России'!$H$9</definedName>
    <definedName name="T_ПР2" localSheetId="25">'ЧУЗ "РЖД-Медицина"г.Стерлитамак'!$H$9</definedName>
    <definedName name="T_ПР2" localSheetId="42">'ЧУЗ"КБ"РЖД-Медицина" г.Уфа'!$H$9</definedName>
    <definedName name="T_ПР20" localSheetId="22">'ГБУЗ РБ Акъярская ЦРБ'!$H$26</definedName>
    <definedName name="T_ПР20" localSheetId="46">'ГБУЗ РБ Архангельская ЦРБ'!$H$26</definedName>
    <definedName name="T_ПР20" localSheetId="57">'ГБУЗ РБ Аскаровская ЦРБ'!$H$26</definedName>
    <definedName name="T_ПР20" localSheetId="65">'ГБУЗ РБ Аскинская ЦРБ'!$H$26</definedName>
    <definedName name="T_ПР20" localSheetId="35">'ГБУЗ РБ Баймакская ЦГБ'!$H$26</definedName>
    <definedName name="T_ПР20" localSheetId="77">'ГБУЗ РБ Бакалинская ЦРБ'!$H$26</definedName>
    <definedName name="T_ПР20" localSheetId="40">'ГБУЗ РБ Балтачевская ЦРБ'!$H$26</definedName>
    <definedName name="T_ПР20" localSheetId="53">'ГБУЗ РБ Белебеевская ЦРБ'!$H$26</definedName>
    <definedName name="T_ПР20" localSheetId="71">'ГБУЗ РБ Белокатайская ЦРБ'!$H$26</definedName>
    <definedName name="T_ПР20" localSheetId="59">'ГБУЗ РБ Белорецкая ЦРКБ'!$H$26</definedName>
    <definedName name="T_ПР20" localSheetId="54">'ГБУЗ РБ Бижбулякская ЦРБ'!$H$26</definedName>
    <definedName name="T_ПР20" localSheetId="62">'ГБУЗ РБ Бирская ЦРБ'!$H$26</definedName>
    <definedName name="T_ПР20" localSheetId="44">'ГБУЗ РБ Благовещенская ЦРБ'!$H$26</definedName>
    <definedName name="T_ПР20" localSheetId="68">'ГБУЗ РБ Большеустьикинская ЦРБ'!$H$26</definedName>
    <definedName name="T_ПР20" localSheetId="36">'ГБУЗ РБ Буздякская ЦРБ'!$H$26</definedName>
    <definedName name="T_ПР20" localSheetId="66">'ГБУЗ РБ Бураевская ЦРБ'!$H$26</definedName>
    <definedName name="T_ПР20" localSheetId="58">'ГБУЗ РБ Бурзянская ЦРБ'!$H$26</definedName>
    <definedName name="T_ПР20" localSheetId="39">'ГБУЗ РБ Верхне-Татыш. ЦРБ'!$H$26</definedName>
    <definedName name="T_ПР20" localSheetId="76">'ГБУЗ РБ Верхнеяркеевская ЦРБ'!$H$26</definedName>
    <definedName name="T_ПР20" localSheetId="18">'ГБУЗ РБ ГБ № 1 г.Октябрьский'!$H$26</definedName>
    <definedName name="T_ПР20" localSheetId="61">'ГБУЗ РБ ГБ № 9 г.Уфа'!$H$26</definedName>
    <definedName name="T_ПР20" localSheetId="11">'ГБУЗ РБ ГБ г.Кумертау'!$H$26</definedName>
    <definedName name="T_ПР20" localSheetId="15">'ГБУЗ РБ ГБ г.Нефтекамск'!$H$26</definedName>
    <definedName name="T_ПР20" localSheetId="21">'ГБУЗ РБ ГБ г.Салават'!$H$26</definedName>
    <definedName name="T_ПР20" localSheetId="14">'ГБУЗ РБ ГДКБ № 17 г.Уфа'!$H$26</definedName>
    <definedName name="T_ПР20" localSheetId="24">'ГБУЗ РБ ГКБ № 1 г.Стерлитамак'!$H$26</definedName>
    <definedName name="T_ПР20" localSheetId="49">'ГБУЗ РБ ГКБ № 13 г.Уфа'!$H$26</definedName>
    <definedName name="T_ПР20" localSheetId="75">'ГБУЗ РБ ГКБ № 18 г.Уфа'!$H$26</definedName>
    <definedName name="T_ПР20" localSheetId="51">'ГБУЗ РБ ГКБ № 21 г.Уфа'!$H$26</definedName>
    <definedName name="T_ПР20" localSheetId="56">'ГБУЗ РБ ГКБ № 5 г.Уфа'!$H$26</definedName>
    <definedName name="T_ПР20" localSheetId="32">'ГБУЗ РБ ГКБ № 8 г.Уфа'!$H$26</definedName>
    <definedName name="T_ПР20" localSheetId="81">'ГБУЗ РБ ГКБ Демского р-на г.Уфы'!$H$26</definedName>
    <definedName name="T_ПР20" localSheetId="4">'ГБУЗ РБ Давлекановская ЦРБ'!$H$26</definedName>
    <definedName name="T_ПР20" localSheetId="29">'ГБУЗ РБ ДБ г.Стерлитамак'!$H$26</definedName>
    <definedName name="T_ПР20" localSheetId="10">'ГБУЗ РБ ДП № 2 г.Уфа'!$H$26</definedName>
    <definedName name="T_ПР20" localSheetId="6">'ГБУЗ РБ ДП № 3 г.Уфа'!$H$26</definedName>
    <definedName name="T_ПР20" localSheetId="72">'ГБУЗ РБ ДП № 4 г.Уфа'!$H$26</definedName>
    <definedName name="T_ПР20" localSheetId="12">'ГБУЗ РБ ДП № 5 г.Уфа'!$H$26</definedName>
    <definedName name="T_ПР20" localSheetId="13">'ГБУЗ РБ ДП № 6 г.Уфа'!$H$26</definedName>
    <definedName name="T_ПР20" localSheetId="73">'ГБУЗ РБ Дюртюлинская ЦРБ'!$H$26</definedName>
    <definedName name="T_ПР20" localSheetId="55">'ГБУЗ РБ Ермекеевская ЦРБ'!$H$26</definedName>
    <definedName name="T_ПР20" localSheetId="38">'ГБУЗ РБ Зилаирская ЦРБ'!$H$26</definedName>
    <definedName name="T_ПР20" localSheetId="43">'ГБУЗ РБ Иглинская ЦРБ'!$H$26</definedName>
    <definedName name="T_ПР20" localSheetId="9">'ГБУЗ РБ Исянгуловская ЦРБ'!$H$26</definedName>
    <definedName name="T_ПР20" localSheetId="78">'ГБУЗ РБ Ишимбайская ЦРБ'!$H$26</definedName>
    <definedName name="T_ПР20" localSheetId="17">'ГБУЗ РБ Калтасинская ЦРБ'!$H$26</definedName>
    <definedName name="T_ПР20" localSheetId="64">'ГБУЗ РБ Караидельская ЦРБ'!$H$26</definedName>
    <definedName name="T_ПР20" localSheetId="47">'ГБУЗ РБ Кармаскалинская ЦРБ'!$H$26</definedName>
    <definedName name="T_ПР20" localSheetId="50">'ГБУЗ РБ КБСМП г.Уфа'!$H$26</definedName>
    <definedName name="T_ПР20" localSheetId="70">'ГБУЗ РБ Кигинская ЦРБ'!$H$26</definedName>
    <definedName name="T_ПР20" localSheetId="16">'ГБУЗ РБ Краснокамская ЦРБ'!$H$26</definedName>
    <definedName name="T_ПР20" localSheetId="26">'ГБУЗ РБ Красноусольская ЦРБ'!$H$26</definedName>
    <definedName name="T_ПР20" localSheetId="48">'ГБУЗ РБ Кушнаренковская ЦРБ'!$H$26</definedName>
    <definedName name="T_ПР20" localSheetId="69">'ГБУЗ РБ Малоязовская ЦРБ'!$H$26</definedName>
    <definedName name="T_ПР20" localSheetId="8">'ГБУЗ РБ Мелеузовская ЦРБ'!$H$26</definedName>
    <definedName name="T_ПР20" localSheetId="67">'ГБУЗ РБ Месягутовская ЦРБ'!$H$26</definedName>
    <definedName name="T_ПР20" localSheetId="63">'ГБУЗ РБ Мишкинская ЦРБ'!$H$26</definedName>
    <definedName name="T_ПР20" localSheetId="3">'ГБУЗ РБ Миякинская ЦРБ'!$H$26</definedName>
    <definedName name="T_ПР20" localSheetId="7">'ГБУЗ РБ Мраковская ЦРБ'!$H$26</definedName>
    <definedName name="T_ПР20" localSheetId="45">'ГБУЗ РБ Нуримановская ЦРБ'!$H$26</definedName>
    <definedName name="T_ПР20" localSheetId="79">'ГБУЗ РБ Поликлиника № 43 г.Уфа'!$H$26</definedName>
    <definedName name="T_ПР20" localSheetId="80">'ГБУЗ РБ ПОликлиника № 46 г.Уфа'!$H$26</definedName>
    <definedName name="T_ПР20" localSheetId="82">'ГБУЗ РБ Поликлиника № 50 г.Уфа'!$H$26</definedName>
    <definedName name="T_ПР20" localSheetId="5">'ГБУЗ РБ Раевская ЦРБ'!$H$26</definedName>
    <definedName name="T_ПР20" localSheetId="27">'ГБУЗ РБ Стерлибашевская ЦРБ'!$H$26</definedName>
    <definedName name="T_ПР20" localSheetId="28">'ГБУЗ РБ Толбазинская ЦРБ'!$H$26</definedName>
    <definedName name="T_ПР20" localSheetId="30">'ГБУЗ РБ Туймазинская ЦРБ'!$H$26</definedName>
    <definedName name="T_ПР20" localSheetId="33">'ГБУЗ РБ Учалинская ЦГБ'!$H$26</definedName>
    <definedName name="T_ПР20" localSheetId="20">'ГБУЗ РБ Федоровская ЦРБ'!$H$26</definedName>
    <definedName name="T_ПР20" localSheetId="23">'ГБУЗ РБ ЦГБ г.Сибай'!$H$26</definedName>
    <definedName name="T_ПР20" localSheetId="74">'ГБУЗ РБ Чекмагушевская ЦРБ'!$H$26</definedName>
    <definedName name="T_ПР20" localSheetId="34">'ГБУЗ РБ Чишминская ЦРБ'!$H$26</definedName>
    <definedName name="T_ПР20" localSheetId="31">'ГБУЗ РБ Шаранская ЦРБ'!$H$26</definedName>
    <definedName name="T_ПР20" localSheetId="37">'ГБУЗ РБ Языковская ЦРБ'!$H$26</definedName>
    <definedName name="T_ПР20" localSheetId="41">'ГБУЗ РБ Янаульская ЦРБ'!$H$26</definedName>
    <definedName name="T_ПР20" localSheetId="19">'ООО "Медсервис" г. Салават'!$H$26</definedName>
    <definedName name="T_ПР20" localSheetId="2">'УФИЦ РАН'!$H$26</definedName>
    <definedName name="T_ПР20" localSheetId="52">'ФГБОУ ВО БГМУ МЗ РФ'!$H$26</definedName>
    <definedName name="T_ПР20" localSheetId="60">'ФГБУЗ МСЧ №142 ФМБА России'!$H$26</definedName>
    <definedName name="T_ПР20" localSheetId="25">'ЧУЗ "РЖД-Медицина"г.Стерлитамак'!$H$26</definedName>
    <definedName name="T_ПР20" localSheetId="42">'ЧУЗ"КБ"РЖД-Медицина" г.Уфа'!$H$26</definedName>
    <definedName name="T_ПР21" localSheetId="22">'ГБУЗ РБ Акъярская ЦРБ'!$H$27</definedName>
    <definedName name="T_ПР21" localSheetId="46">'ГБУЗ РБ Архангельская ЦРБ'!$H$27</definedName>
    <definedName name="T_ПР21" localSheetId="57">'ГБУЗ РБ Аскаровская ЦРБ'!$H$27</definedName>
    <definedName name="T_ПР21" localSheetId="65">'ГБУЗ РБ Аскинская ЦРБ'!$H$27</definedName>
    <definedName name="T_ПР21" localSheetId="35">'ГБУЗ РБ Баймакская ЦГБ'!$H$27</definedName>
    <definedName name="T_ПР21" localSheetId="77">'ГБУЗ РБ Бакалинская ЦРБ'!$H$27</definedName>
    <definedName name="T_ПР21" localSheetId="40">'ГБУЗ РБ Балтачевская ЦРБ'!$H$27</definedName>
    <definedName name="T_ПР21" localSheetId="53">'ГБУЗ РБ Белебеевская ЦРБ'!$H$27</definedName>
    <definedName name="T_ПР21" localSheetId="71">'ГБУЗ РБ Белокатайская ЦРБ'!$H$27</definedName>
    <definedName name="T_ПР21" localSheetId="59">'ГБУЗ РБ Белорецкая ЦРКБ'!$H$27</definedName>
    <definedName name="T_ПР21" localSheetId="54">'ГБУЗ РБ Бижбулякская ЦРБ'!$H$27</definedName>
    <definedName name="T_ПР21" localSheetId="62">'ГБУЗ РБ Бирская ЦРБ'!$H$27</definedName>
    <definedName name="T_ПР21" localSheetId="44">'ГБУЗ РБ Благовещенская ЦРБ'!$H$27</definedName>
    <definedName name="T_ПР21" localSheetId="68">'ГБУЗ РБ Большеустьикинская ЦРБ'!$H$27</definedName>
    <definedName name="T_ПР21" localSheetId="36">'ГБУЗ РБ Буздякская ЦРБ'!$H$27</definedName>
    <definedName name="T_ПР21" localSheetId="66">'ГБУЗ РБ Бураевская ЦРБ'!$H$27</definedName>
    <definedName name="T_ПР21" localSheetId="58">'ГБУЗ РБ Бурзянская ЦРБ'!$H$27</definedName>
    <definedName name="T_ПР21" localSheetId="39">'ГБУЗ РБ Верхне-Татыш. ЦРБ'!$H$27</definedName>
    <definedName name="T_ПР21" localSheetId="76">'ГБУЗ РБ Верхнеяркеевская ЦРБ'!$H$27</definedName>
    <definedName name="T_ПР21" localSheetId="18">'ГБУЗ РБ ГБ № 1 г.Октябрьский'!$H$27</definedName>
    <definedName name="T_ПР21" localSheetId="61">'ГБУЗ РБ ГБ № 9 г.Уфа'!$H$27</definedName>
    <definedName name="T_ПР21" localSheetId="11">'ГБУЗ РБ ГБ г.Кумертау'!$H$27</definedName>
    <definedName name="T_ПР21" localSheetId="15">'ГБУЗ РБ ГБ г.Нефтекамск'!$H$27</definedName>
    <definedName name="T_ПР21" localSheetId="21">'ГБУЗ РБ ГБ г.Салават'!$H$27</definedName>
    <definedName name="T_ПР21" localSheetId="14">'ГБУЗ РБ ГДКБ № 17 г.Уфа'!$H$27</definedName>
    <definedName name="T_ПР21" localSheetId="24">'ГБУЗ РБ ГКБ № 1 г.Стерлитамак'!$H$27</definedName>
    <definedName name="T_ПР21" localSheetId="49">'ГБУЗ РБ ГКБ № 13 г.Уфа'!$H$27</definedName>
    <definedName name="T_ПР21" localSheetId="75">'ГБУЗ РБ ГКБ № 18 г.Уфа'!$H$27</definedName>
    <definedName name="T_ПР21" localSheetId="51">'ГБУЗ РБ ГКБ № 21 г.Уфа'!$H$27</definedName>
    <definedName name="T_ПР21" localSheetId="56">'ГБУЗ РБ ГКБ № 5 г.Уфа'!$H$27</definedName>
    <definedName name="T_ПР21" localSheetId="32">'ГБУЗ РБ ГКБ № 8 г.Уфа'!$H$27</definedName>
    <definedName name="T_ПР21" localSheetId="81">'ГБУЗ РБ ГКБ Демского р-на г.Уфы'!$H$27</definedName>
    <definedName name="T_ПР21" localSheetId="4">'ГБУЗ РБ Давлекановская ЦРБ'!$H$27</definedName>
    <definedName name="T_ПР21" localSheetId="29">'ГБУЗ РБ ДБ г.Стерлитамак'!$H$27</definedName>
    <definedName name="T_ПР21" localSheetId="10">'ГБУЗ РБ ДП № 2 г.Уфа'!$H$27</definedName>
    <definedName name="T_ПР21" localSheetId="6">'ГБУЗ РБ ДП № 3 г.Уфа'!$H$27</definedName>
    <definedName name="T_ПР21" localSheetId="72">'ГБУЗ РБ ДП № 4 г.Уфа'!$H$27</definedName>
    <definedName name="T_ПР21" localSheetId="12">'ГБУЗ РБ ДП № 5 г.Уфа'!$H$27</definedName>
    <definedName name="T_ПР21" localSheetId="13">'ГБУЗ РБ ДП № 6 г.Уфа'!$H$27</definedName>
    <definedName name="T_ПР21" localSheetId="73">'ГБУЗ РБ Дюртюлинская ЦРБ'!$H$27</definedName>
    <definedName name="T_ПР21" localSheetId="55">'ГБУЗ РБ Ермекеевская ЦРБ'!$H$27</definedName>
    <definedName name="T_ПР21" localSheetId="38">'ГБУЗ РБ Зилаирская ЦРБ'!$H$27</definedName>
    <definedName name="T_ПР21" localSheetId="43">'ГБУЗ РБ Иглинская ЦРБ'!$H$27</definedName>
    <definedName name="T_ПР21" localSheetId="9">'ГБУЗ РБ Исянгуловская ЦРБ'!$H$27</definedName>
    <definedName name="T_ПР21" localSheetId="78">'ГБУЗ РБ Ишимбайская ЦРБ'!$H$27</definedName>
    <definedName name="T_ПР21" localSheetId="17">'ГБУЗ РБ Калтасинская ЦРБ'!$H$27</definedName>
    <definedName name="T_ПР21" localSheetId="64">'ГБУЗ РБ Караидельская ЦРБ'!$H$27</definedName>
    <definedName name="T_ПР21" localSheetId="47">'ГБУЗ РБ Кармаскалинская ЦРБ'!$H$27</definedName>
    <definedName name="T_ПР21" localSheetId="50">'ГБУЗ РБ КБСМП г.Уфа'!$H$27</definedName>
    <definedName name="T_ПР21" localSheetId="70">'ГБУЗ РБ Кигинская ЦРБ'!$H$27</definedName>
    <definedName name="T_ПР21" localSheetId="16">'ГБУЗ РБ Краснокамская ЦРБ'!$H$27</definedName>
    <definedName name="T_ПР21" localSheetId="26">'ГБУЗ РБ Красноусольская ЦРБ'!$H$27</definedName>
    <definedName name="T_ПР21" localSheetId="48">'ГБУЗ РБ Кушнаренковская ЦРБ'!$H$27</definedName>
    <definedName name="T_ПР21" localSheetId="69">'ГБУЗ РБ Малоязовская ЦРБ'!$H$27</definedName>
    <definedName name="T_ПР21" localSheetId="8">'ГБУЗ РБ Мелеузовская ЦРБ'!$H$27</definedName>
    <definedName name="T_ПР21" localSheetId="67">'ГБУЗ РБ Месягутовская ЦРБ'!$H$27</definedName>
    <definedName name="T_ПР21" localSheetId="63">'ГБУЗ РБ Мишкинская ЦРБ'!$H$27</definedName>
    <definedName name="T_ПР21" localSheetId="3">'ГБУЗ РБ Миякинская ЦРБ'!$H$27</definedName>
    <definedName name="T_ПР21" localSheetId="7">'ГБУЗ РБ Мраковская ЦРБ'!$H$27</definedName>
    <definedName name="T_ПР21" localSheetId="45">'ГБУЗ РБ Нуримановская ЦРБ'!$H$27</definedName>
    <definedName name="T_ПР21" localSheetId="79">'ГБУЗ РБ Поликлиника № 43 г.Уфа'!$H$27</definedName>
    <definedName name="T_ПР21" localSheetId="80">'ГБУЗ РБ ПОликлиника № 46 г.Уфа'!$H$27</definedName>
    <definedName name="T_ПР21" localSheetId="82">'ГБУЗ РБ Поликлиника № 50 г.Уфа'!$H$27</definedName>
    <definedName name="T_ПР21" localSheetId="5">'ГБУЗ РБ Раевская ЦРБ'!$H$27</definedName>
    <definedName name="T_ПР21" localSheetId="27">'ГБУЗ РБ Стерлибашевская ЦРБ'!$H$27</definedName>
    <definedName name="T_ПР21" localSheetId="28">'ГБУЗ РБ Толбазинская ЦРБ'!$H$27</definedName>
    <definedName name="T_ПР21" localSheetId="30">'ГБУЗ РБ Туймазинская ЦРБ'!$H$27</definedName>
    <definedName name="T_ПР21" localSheetId="33">'ГБУЗ РБ Учалинская ЦГБ'!$H$27</definedName>
    <definedName name="T_ПР21" localSheetId="20">'ГБУЗ РБ Федоровская ЦРБ'!$H$27</definedName>
    <definedName name="T_ПР21" localSheetId="23">'ГБУЗ РБ ЦГБ г.Сибай'!$H$27</definedName>
    <definedName name="T_ПР21" localSheetId="74">'ГБУЗ РБ Чекмагушевская ЦРБ'!$H$27</definedName>
    <definedName name="T_ПР21" localSheetId="34">'ГБУЗ РБ Чишминская ЦРБ'!$H$27</definedName>
    <definedName name="T_ПР21" localSheetId="31">'ГБУЗ РБ Шаранская ЦРБ'!$H$27</definedName>
    <definedName name="T_ПР21" localSheetId="37">'ГБУЗ РБ Языковская ЦРБ'!$H$27</definedName>
    <definedName name="T_ПР21" localSheetId="41">'ГБУЗ РБ Янаульская ЦРБ'!$H$27</definedName>
    <definedName name="T_ПР21" localSheetId="19">'ООО "Медсервис" г. Салават'!$H$27</definedName>
    <definedName name="T_ПР21" localSheetId="2">'УФИЦ РАН'!$H$27</definedName>
    <definedName name="T_ПР21" localSheetId="52">'ФГБОУ ВО БГМУ МЗ РФ'!$H$27</definedName>
    <definedName name="T_ПР21" localSheetId="60">'ФГБУЗ МСЧ №142 ФМБА России'!$H$27</definedName>
    <definedName name="T_ПР21" localSheetId="25">'ЧУЗ "РЖД-Медицина"г.Стерлитамак'!$H$27</definedName>
    <definedName name="T_ПР21" localSheetId="42">'ЧУЗ"КБ"РЖД-Медицина" г.Уфа'!$H$27</definedName>
    <definedName name="T_ПР22" localSheetId="22">'ГБУЗ РБ Акъярская ЦРБ'!$H$28</definedName>
    <definedName name="T_ПР22" localSheetId="46">'ГБУЗ РБ Архангельская ЦРБ'!$H$28</definedName>
    <definedName name="T_ПР22" localSheetId="57">'ГБУЗ РБ Аскаровская ЦРБ'!$H$28</definedName>
    <definedName name="T_ПР22" localSheetId="65">'ГБУЗ РБ Аскинская ЦРБ'!$H$28</definedName>
    <definedName name="T_ПР22" localSheetId="35">'ГБУЗ РБ Баймакская ЦГБ'!$H$28</definedName>
    <definedName name="T_ПР22" localSheetId="77">'ГБУЗ РБ Бакалинская ЦРБ'!$H$28</definedName>
    <definedName name="T_ПР22" localSheetId="40">'ГБУЗ РБ Балтачевская ЦРБ'!$H$28</definedName>
    <definedName name="T_ПР22" localSheetId="53">'ГБУЗ РБ Белебеевская ЦРБ'!$H$28</definedName>
    <definedName name="T_ПР22" localSheetId="71">'ГБУЗ РБ Белокатайская ЦРБ'!$H$28</definedName>
    <definedName name="T_ПР22" localSheetId="59">'ГБУЗ РБ Белорецкая ЦРКБ'!$H$28</definedName>
    <definedName name="T_ПР22" localSheetId="54">'ГБУЗ РБ Бижбулякская ЦРБ'!$H$28</definedName>
    <definedName name="T_ПР22" localSheetId="62">'ГБУЗ РБ Бирская ЦРБ'!$H$28</definedName>
    <definedName name="T_ПР22" localSheetId="44">'ГБУЗ РБ Благовещенская ЦРБ'!$H$28</definedName>
    <definedName name="T_ПР22" localSheetId="68">'ГБУЗ РБ Большеустьикинская ЦРБ'!$H$28</definedName>
    <definedName name="T_ПР22" localSheetId="36">'ГБУЗ РБ Буздякская ЦРБ'!$H$28</definedName>
    <definedName name="T_ПР22" localSheetId="66">'ГБУЗ РБ Бураевская ЦРБ'!$H$28</definedName>
    <definedName name="T_ПР22" localSheetId="58">'ГБУЗ РБ Бурзянская ЦРБ'!$H$28</definedName>
    <definedName name="T_ПР22" localSheetId="39">'ГБУЗ РБ Верхне-Татыш. ЦРБ'!$H$28</definedName>
    <definedName name="T_ПР22" localSheetId="76">'ГБУЗ РБ Верхнеяркеевская ЦРБ'!$H$28</definedName>
    <definedName name="T_ПР22" localSheetId="18">'ГБУЗ РБ ГБ № 1 г.Октябрьский'!$H$28</definedName>
    <definedName name="T_ПР22" localSheetId="61">'ГБУЗ РБ ГБ № 9 г.Уфа'!$H$28</definedName>
    <definedName name="T_ПР22" localSheetId="11">'ГБУЗ РБ ГБ г.Кумертау'!$H$28</definedName>
    <definedName name="T_ПР22" localSheetId="15">'ГБУЗ РБ ГБ г.Нефтекамск'!$H$28</definedName>
    <definedName name="T_ПР22" localSheetId="21">'ГБУЗ РБ ГБ г.Салават'!$H$28</definedName>
    <definedName name="T_ПР22" localSheetId="14">'ГБУЗ РБ ГДКБ № 17 г.Уфа'!$H$28</definedName>
    <definedName name="T_ПР22" localSheetId="24">'ГБУЗ РБ ГКБ № 1 г.Стерлитамак'!$H$28</definedName>
    <definedName name="T_ПР22" localSheetId="49">'ГБУЗ РБ ГКБ № 13 г.Уфа'!$H$28</definedName>
    <definedName name="T_ПР22" localSheetId="75">'ГБУЗ РБ ГКБ № 18 г.Уфа'!$H$28</definedName>
    <definedName name="T_ПР22" localSheetId="51">'ГБУЗ РБ ГКБ № 21 г.Уфа'!$H$28</definedName>
    <definedName name="T_ПР22" localSheetId="56">'ГБУЗ РБ ГКБ № 5 г.Уфа'!$H$28</definedName>
    <definedName name="T_ПР22" localSheetId="32">'ГБУЗ РБ ГКБ № 8 г.Уфа'!$H$28</definedName>
    <definedName name="T_ПР22" localSheetId="81">'ГБУЗ РБ ГКБ Демского р-на г.Уфы'!$H$28</definedName>
    <definedName name="T_ПР22" localSheetId="4">'ГБУЗ РБ Давлекановская ЦРБ'!$H$28</definedName>
    <definedName name="T_ПР22" localSheetId="29">'ГБУЗ РБ ДБ г.Стерлитамак'!$H$28</definedName>
    <definedName name="T_ПР22" localSheetId="10">'ГБУЗ РБ ДП № 2 г.Уфа'!$H$28</definedName>
    <definedName name="T_ПР22" localSheetId="6">'ГБУЗ РБ ДП № 3 г.Уфа'!$H$28</definedName>
    <definedName name="T_ПР22" localSheetId="72">'ГБУЗ РБ ДП № 4 г.Уфа'!$H$28</definedName>
    <definedName name="T_ПР22" localSheetId="12">'ГБУЗ РБ ДП № 5 г.Уфа'!$H$28</definedName>
    <definedName name="T_ПР22" localSheetId="13">'ГБУЗ РБ ДП № 6 г.Уфа'!$H$28</definedName>
    <definedName name="T_ПР22" localSheetId="73">'ГБУЗ РБ Дюртюлинская ЦРБ'!$H$28</definedName>
    <definedName name="T_ПР22" localSheetId="55">'ГБУЗ РБ Ермекеевская ЦРБ'!$H$28</definedName>
    <definedName name="T_ПР22" localSheetId="38">'ГБУЗ РБ Зилаирская ЦРБ'!$H$28</definedName>
    <definedName name="T_ПР22" localSheetId="43">'ГБУЗ РБ Иглинская ЦРБ'!$H$28</definedName>
    <definedName name="T_ПР22" localSheetId="9">'ГБУЗ РБ Исянгуловская ЦРБ'!$H$28</definedName>
    <definedName name="T_ПР22" localSheetId="78">'ГБУЗ РБ Ишимбайская ЦРБ'!$H$28</definedName>
    <definedName name="T_ПР22" localSheetId="17">'ГБУЗ РБ Калтасинская ЦРБ'!$H$28</definedName>
    <definedName name="T_ПР22" localSheetId="64">'ГБУЗ РБ Караидельская ЦРБ'!$H$28</definedName>
    <definedName name="T_ПР22" localSheetId="47">'ГБУЗ РБ Кармаскалинская ЦРБ'!$H$28</definedName>
    <definedName name="T_ПР22" localSheetId="50">'ГБУЗ РБ КБСМП г.Уфа'!$H$28</definedName>
    <definedName name="T_ПР22" localSheetId="70">'ГБУЗ РБ Кигинская ЦРБ'!$H$28</definedName>
    <definedName name="T_ПР22" localSheetId="16">'ГБУЗ РБ Краснокамская ЦРБ'!$H$28</definedName>
    <definedName name="T_ПР22" localSheetId="26">'ГБУЗ РБ Красноусольская ЦРБ'!$H$28</definedName>
    <definedName name="T_ПР22" localSheetId="48">'ГБУЗ РБ Кушнаренковская ЦРБ'!$H$28</definedName>
    <definedName name="T_ПР22" localSheetId="69">'ГБУЗ РБ Малоязовская ЦРБ'!$H$28</definedName>
    <definedName name="T_ПР22" localSheetId="8">'ГБУЗ РБ Мелеузовская ЦРБ'!$H$28</definedName>
    <definedName name="T_ПР22" localSheetId="67">'ГБУЗ РБ Месягутовская ЦРБ'!$H$28</definedName>
    <definedName name="T_ПР22" localSheetId="63">'ГБУЗ РБ Мишкинская ЦРБ'!$H$28</definedName>
    <definedName name="T_ПР22" localSheetId="3">'ГБУЗ РБ Миякинская ЦРБ'!$H$28</definedName>
    <definedName name="T_ПР22" localSheetId="7">'ГБУЗ РБ Мраковская ЦРБ'!$H$28</definedName>
    <definedName name="T_ПР22" localSheetId="45">'ГБУЗ РБ Нуримановская ЦРБ'!$H$28</definedName>
    <definedName name="T_ПР22" localSheetId="79">'ГБУЗ РБ Поликлиника № 43 г.Уфа'!$H$28</definedName>
    <definedName name="T_ПР22" localSheetId="80">'ГБУЗ РБ ПОликлиника № 46 г.Уфа'!$H$28</definedName>
    <definedName name="T_ПР22" localSheetId="82">'ГБУЗ РБ Поликлиника № 50 г.Уфа'!$H$28</definedName>
    <definedName name="T_ПР22" localSheetId="5">'ГБУЗ РБ Раевская ЦРБ'!$H$28</definedName>
    <definedName name="T_ПР22" localSheetId="27">'ГБУЗ РБ Стерлибашевская ЦРБ'!$H$28</definedName>
    <definedName name="T_ПР22" localSheetId="28">'ГБУЗ РБ Толбазинская ЦРБ'!$H$28</definedName>
    <definedName name="T_ПР22" localSheetId="30">'ГБУЗ РБ Туймазинская ЦРБ'!$H$28</definedName>
    <definedName name="T_ПР22" localSheetId="33">'ГБУЗ РБ Учалинская ЦГБ'!$H$28</definedName>
    <definedName name="T_ПР22" localSheetId="20">'ГБУЗ РБ Федоровская ЦРБ'!$H$28</definedName>
    <definedName name="T_ПР22" localSheetId="23">'ГБУЗ РБ ЦГБ г.Сибай'!$H$28</definedName>
    <definedName name="T_ПР22" localSheetId="74">'ГБУЗ РБ Чекмагушевская ЦРБ'!$H$28</definedName>
    <definedName name="T_ПР22" localSheetId="34">'ГБУЗ РБ Чишминская ЦРБ'!$H$28</definedName>
    <definedName name="T_ПР22" localSheetId="31">'ГБУЗ РБ Шаранская ЦРБ'!$H$28</definedName>
    <definedName name="T_ПР22" localSheetId="37">'ГБУЗ РБ Языковская ЦРБ'!$H$28</definedName>
    <definedName name="T_ПР22" localSheetId="41">'ГБУЗ РБ Янаульская ЦРБ'!$H$28</definedName>
    <definedName name="T_ПР22" localSheetId="19">'ООО "Медсервис" г. Салават'!$H$28</definedName>
    <definedName name="T_ПР22" localSheetId="2">'УФИЦ РАН'!$H$28</definedName>
    <definedName name="T_ПР22" localSheetId="52">'ФГБОУ ВО БГМУ МЗ РФ'!$H$28</definedName>
    <definedName name="T_ПР22" localSheetId="60">'ФГБУЗ МСЧ №142 ФМБА России'!$H$28</definedName>
    <definedName name="T_ПР22" localSheetId="25">'ЧУЗ "РЖД-Медицина"г.Стерлитамак'!$H$28</definedName>
    <definedName name="T_ПР22" localSheetId="42">'ЧУЗ"КБ"РЖД-Медицина" г.Уфа'!$H$28</definedName>
    <definedName name="T_ПР23" localSheetId="22">'ГБУЗ РБ Акъярская ЦРБ'!#REF!</definedName>
    <definedName name="T_ПР23" localSheetId="46">'ГБУЗ РБ Архангельская ЦРБ'!#REF!</definedName>
    <definedName name="T_ПР23" localSheetId="57">'ГБУЗ РБ Аскаровская ЦРБ'!#REF!</definedName>
    <definedName name="T_ПР23" localSheetId="65">'ГБУЗ РБ Аскинская ЦРБ'!#REF!</definedName>
    <definedName name="T_ПР23" localSheetId="35">'ГБУЗ РБ Баймакская ЦГБ'!#REF!</definedName>
    <definedName name="T_ПР23" localSheetId="77">'ГБУЗ РБ Бакалинская ЦРБ'!#REF!</definedName>
    <definedName name="T_ПР23" localSheetId="40">'ГБУЗ РБ Балтачевская ЦРБ'!#REF!</definedName>
    <definedName name="T_ПР23" localSheetId="53">'ГБУЗ РБ Белебеевская ЦРБ'!#REF!</definedName>
    <definedName name="T_ПР23" localSheetId="71">'ГБУЗ РБ Белокатайская ЦРБ'!#REF!</definedName>
    <definedName name="T_ПР23" localSheetId="59">'ГБУЗ РБ Белорецкая ЦРКБ'!#REF!</definedName>
    <definedName name="T_ПР23" localSheetId="54">'ГБУЗ РБ Бижбулякская ЦРБ'!#REF!</definedName>
    <definedName name="T_ПР23" localSheetId="62">'ГБУЗ РБ Бирская ЦРБ'!#REF!</definedName>
    <definedName name="T_ПР23" localSheetId="44">'ГБУЗ РБ Благовещенская ЦРБ'!#REF!</definedName>
    <definedName name="T_ПР23" localSheetId="68">'ГБУЗ РБ Большеустьикинская ЦРБ'!#REF!</definedName>
    <definedName name="T_ПР23" localSheetId="36">'ГБУЗ РБ Буздякская ЦРБ'!#REF!</definedName>
    <definedName name="T_ПР23" localSheetId="66">'ГБУЗ РБ Бураевская ЦРБ'!#REF!</definedName>
    <definedName name="T_ПР23" localSheetId="58">'ГБУЗ РБ Бурзянская ЦРБ'!#REF!</definedName>
    <definedName name="T_ПР23" localSheetId="39">'ГБУЗ РБ Верхне-Татыш. ЦРБ'!#REF!</definedName>
    <definedName name="T_ПР23" localSheetId="76">'ГБУЗ РБ Верхнеяркеевская ЦРБ'!#REF!</definedName>
    <definedName name="T_ПР23" localSheetId="18">'ГБУЗ РБ ГБ № 1 г.Октябрьский'!#REF!</definedName>
    <definedName name="T_ПР23" localSheetId="61">'ГБУЗ РБ ГБ № 9 г.Уфа'!#REF!</definedName>
    <definedName name="T_ПР23" localSheetId="11">'ГБУЗ РБ ГБ г.Кумертау'!#REF!</definedName>
    <definedName name="T_ПР23" localSheetId="15">'ГБУЗ РБ ГБ г.Нефтекамск'!#REF!</definedName>
    <definedName name="T_ПР23" localSheetId="21">'ГБУЗ РБ ГБ г.Салават'!#REF!</definedName>
    <definedName name="T_ПР23" localSheetId="14">'ГБУЗ РБ ГДКБ № 17 г.Уфа'!#REF!</definedName>
    <definedName name="T_ПР23" localSheetId="24">'ГБУЗ РБ ГКБ № 1 г.Стерлитамак'!#REF!</definedName>
    <definedName name="T_ПР23" localSheetId="49">'ГБУЗ РБ ГКБ № 13 г.Уфа'!#REF!</definedName>
    <definedName name="T_ПР23" localSheetId="75">'ГБУЗ РБ ГКБ № 18 г.Уфа'!#REF!</definedName>
    <definedName name="T_ПР23" localSheetId="51">'ГБУЗ РБ ГКБ № 21 г.Уфа'!#REF!</definedName>
    <definedName name="T_ПР23" localSheetId="56">'ГБУЗ РБ ГКБ № 5 г.Уфа'!#REF!</definedName>
    <definedName name="T_ПР23" localSheetId="32">'ГБУЗ РБ ГКБ № 8 г.Уфа'!#REF!</definedName>
    <definedName name="T_ПР23" localSheetId="81">'ГБУЗ РБ ГКБ Демского р-на г.Уфы'!#REF!</definedName>
    <definedName name="T_ПР23" localSheetId="4">'ГБУЗ РБ Давлекановская ЦРБ'!#REF!</definedName>
    <definedName name="T_ПР23" localSheetId="29">'ГБУЗ РБ ДБ г.Стерлитамак'!#REF!</definedName>
    <definedName name="T_ПР23" localSheetId="10">'ГБУЗ РБ ДП № 2 г.Уфа'!#REF!</definedName>
    <definedName name="T_ПР23" localSheetId="6">'ГБУЗ РБ ДП № 3 г.Уфа'!#REF!</definedName>
    <definedName name="T_ПР23" localSheetId="72">'ГБУЗ РБ ДП № 4 г.Уфа'!#REF!</definedName>
    <definedName name="T_ПР23" localSheetId="12">'ГБУЗ РБ ДП № 5 г.Уфа'!#REF!</definedName>
    <definedName name="T_ПР23" localSheetId="13">'ГБУЗ РБ ДП № 6 г.Уфа'!#REF!</definedName>
    <definedName name="T_ПР23" localSheetId="73">'ГБУЗ РБ Дюртюлинская ЦРБ'!#REF!</definedName>
    <definedName name="T_ПР23" localSheetId="55">'ГБУЗ РБ Ермекеевская ЦРБ'!#REF!</definedName>
    <definedName name="T_ПР23" localSheetId="38">'ГБУЗ РБ Зилаирская ЦРБ'!#REF!</definedName>
    <definedName name="T_ПР23" localSheetId="43">'ГБУЗ РБ Иглинская ЦРБ'!#REF!</definedName>
    <definedName name="T_ПР23" localSheetId="9">'ГБУЗ РБ Исянгуловская ЦРБ'!#REF!</definedName>
    <definedName name="T_ПР23" localSheetId="78">'ГБУЗ РБ Ишимбайская ЦРБ'!#REF!</definedName>
    <definedName name="T_ПР23" localSheetId="17">'ГБУЗ РБ Калтасинская ЦРБ'!#REF!</definedName>
    <definedName name="T_ПР23" localSheetId="64">'ГБУЗ РБ Караидельская ЦРБ'!#REF!</definedName>
    <definedName name="T_ПР23" localSheetId="47">'ГБУЗ РБ Кармаскалинская ЦРБ'!#REF!</definedName>
    <definedName name="T_ПР23" localSheetId="50">'ГБУЗ РБ КБСМП г.Уфа'!#REF!</definedName>
    <definedName name="T_ПР23" localSheetId="70">'ГБУЗ РБ Кигинская ЦРБ'!#REF!</definedName>
    <definedName name="T_ПР23" localSheetId="16">'ГБУЗ РБ Краснокамская ЦРБ'!#REF!</definedName>
    <definedName name="T_ПР23" localSheetId="26">'ГБУЗ РБ Красноусольская ЦРБ'!#REF!</definedName>
    <definedName name="T_ПР23" localSheetId="48">'ГБУЗ РБ Кушнаренковская ЦРБ'!#REF!</definedName>
    <definedName name="T_ПР23" localSheetId="69">'ГБУЗ РБ Малоязовская ЦРБ'!#REF!</definedName>
    <definedName name="T_ПР23" localSheetId="8">'ГБУЗ РБ Мелеузовская ЦРБ'!#REF!</definedName>
    <definedName name="T_ПР23" localSheetId="67">'ГБУЗ РБ Месягутовская ЦРБ'!#REF!</definedName>
    <definedName name="T_ПР23" localSheetId="63">'ГБУЗ РБ Мишкинская ЦРБ'!#REF!</definedName>
    <definedName name="T_ПР23" localSheetId="3">'ГБУЗ РБ Миякинская ЦРБ'!#REF!</definedName>
    <definedName name="T_ПР23" localSheetId="7">'ГБУЗ РБ Мраковская ЦРБ'!#REF!</definedName>
    <definedName name="T_ПР23" localSheetId="45">'ГБУЗ РБ Нуримановская ЦРБ'!#REF!</definedName>
    <definedName name="T_ПР23" localSheetId="79">'ГБУЗ РБ Поликлиника № 43 г.Уфа'!#REF!</definedName>
    <definedName name="T_ПР23" localSheetId="80">'ГБУЗ РБ ПОликлиника № 46 г.Уфа'!#REF!</definedName>
    <definedName name="T_ПР23" localSheetId="82">'ГБУЗ РБ Поликлиника № 50 г.Уфа'!#REF!</definedName>
    <definedName name="T_ПР23" localSheetId="5">'ГБУЗ РБ Раевская ЦРБ'!#REF!</definedName>
    <definedName name="T_ПР23" localSheetId="27">'ГБУЗ РБ Стерлибашевская ЦРБ'!#REF!</definedName>
    <definedName name="T_ПР23" localSheetId="28">'ГБУЗ РБ Толбазинская ЦРБ'!#REF!</definedName>
    <definedName name="T_ПР23" localSheetId="30">'ГБУЗ РБ Туймазинская ЦРБ'!#REF!</definedName>
    <definedName name="T_ПР23" localSheetId="33">'ГБУЗ РБ Учалинская ЦГБ'!#REF!</definedName>
    <definedName name="T_ПР23" localSheetId="20">'ГБУЗ РБ Федоровская ЦРБ'!#REF!</definedName>
    <definedName name="T_ПР23" localSheetId="23">'ГБУЗ РБ ЦГБ г.Сибай'!#REF!</definedName>
    <definedName name="T_ПР23" localSheetId="74">'ГБУЗ РБ Чекмагушевская ЦРБ'!#REF!</definedName>
    <definedName name="T_ПР23" localSheetId="34">'ГБУЗ РБ Чишминская ЦРБ'!#REF!</definedName>
    <definedName name="T_ПР23" localSheetId="31">'ГБУЗ РБ Шаранская ЦРБ'!#REF!</definedName>
    <definedName name="T_ПР23" localSheetId="37">'ГБУЗ РБ Языковская ЦРБ'!#REF!</definedName>
    <definedName name="T_ПР23" localSheetId="41">'ГБУЗ РБ Янаульская ЦРБ'!#REF!</definedName>
    <definedName name="T_ПР23" localSheetId="19">'ООО "Медсервис" г. Салават'!#REF!</definedName>
    <definedName name="T_ПР23" localSheetId="2">'УФИЦ РАН'!#REF!</definedName>
    <definedName name="T_ПР23" localSheetId="52">'ФГБОУ ВО БГМУ МЗ РФ'!#REF!</definedName>
    <definedName name="T_ПР23" localSheetId="60">'ФГБУЗ МСЧ №142 ФМБА России'!#REF!</definedName>
    <definedName name="T_ПР23" localSheetId="25">'ЧУЗ "РЖД-Медицина"г.Стерлитамак'!#REF!</definedName>
    <definedName name="T_ПР23" localSheetId="42">'ЧУЗ"КБ"РЖД-Медицина" г.Уфа'!#REF!</definedName>
    <definedName name="T_ПР24" localSheetId="22">'ГБУЗ РБ Акъярская ЦРБ'!$H$30</definedName>
    <definedName name="T_ПР24" localSheetId="46">'ГБУЗ РБ Архангельская ЦРБ'!$H$30</definedName>
    <definedName name="T_ПР24" localSheetId="57">'ГБУЗ РБ Аскаровская ЦРБ'!$H$30</definedName>
    <definedName name="T_ПР24" localSheetId="65">'ГБУЗ РБ Аскинская ЦРБ'!$H$30</definedName>
    <definedName name="T_ПР24" localSheetId="35">'ГБУЗ РБ Баймакская ЦГБ'!$H$30</definedName>
    <definedName name="T_ПР24" localSheetId="77">'ГБУЗ РБ Бакалинская ЦРБ'!$H$30</definedName>
    <definedName name="T_ПР24" localSheetId="40">'ГБУЗ РБ Балтачевская ЦРБ'!$H$30</definedName>
    <definedName name="T_ПР24" localSheetId="53">'ГБУЗ РБ Белебеевская ЦРБ'!$H$30</definedName>
    <definedName name="T_ПР24" localSheetId="71">'ГБУЗ РБ Белокатайская ЦРБ'!$H$30</definedName>
    <definedName name="T_ПР24" localSheetId="59">'ГБУЗ РБ Белорецкая ЦРКБ'!$H$30</definedName>
    <definedName name="T_ПР24" localSheetId="54">'ГБУЗ РБ Бижбулякская ЦРБ'!$H$30</definedName>
    <definedName name="T_ПР24" localSheetId="62">'ГБУЗ РБ Бирская ЦРБ'!$H$30</definedName>
    <definedName name="T_ПР24" localSheetId="44">'ГБУЗ РБ Благовещенская ЦРБ'!$H$30</definedName>
    <definedName name="T_ПР24" localSheetId="68">'ГБУЗ РБ Большеустьикинская ЦРБ'!$H$30</definedName>
    <definedName name="T_ПР24" localSheetId="36">'ГБУЗ РБ Буздякская ЦРБ'!$H$30</definedName>
    <definedName name="T_ПР24" localSheetId="66">'ГБУЗ РБ Бураевская ЦРБ'!$H$30</definedName>
    <definedName name="T_ПР24" localSheetId="58">'ГБУЗ РБ Бурзянская ЦРБ'!$H$30</definedName>
    <definedName name="T_ПР24" localSheetId="39">'ГБУЗ РБ Верхне-Татыш. ЦРБ'!$H$30</definedName>
    <definedName name="T_ПР24" localSheetId="76">'ГБУЗ РБ Верхнеяркеевская ЦРБ'!$H$30</definedName>
    <definedName name="T_ПР24" localSheetId="18">'ГБУЗ РБ ГБ № 1 г.Октябрьский'!$H$30</definedName>
    <definedName name="T_ПР24" localSheetId="61">'ГБУЗ РБ ГБ № 9 г.Уфа'!$H$30</definedName>
    <definedName name="T_ПР24" localSheetId="11">'ГБУЗ РБ ГБ г.Кумертау'!$H$30</definedName>
    <definedName name="T_ПР24" localSheetId="15">'ГБУЗ РБ ГБ г.Нефтекамск'!$H$30</definedName>
    <definedName name="T_ПР24" localSheetId="21">'ГБУЗ РБ ГБ г.Салават'!$H$30</definedName>
    <definedName name="T_ПР24" localSheetId="14">'ГБУЗ РБ ГДКБ № 17 г.Уфа'!$H$30</definedName>
    <definedName name="T_ПР24" localSheetId="24">'ГБУЗ РБ ГКБ № 1 г.Стерлитамак'!$H$30</definedName>
    <definedName name="T_ПР24" localSheetId="49">'ГБУЗ РБ ГКБ № 13 г.Уфа'!$H$30</definedName>
    <definedName name="T_ПР24" localSheetId="75">'ГБУЗ РБ ГКБ № 18 г.Уфа'!$H$30</definedName>
    <definedName name="T_ПР24" localSheetId="51">'ГБУЗ РБ ГКБ № 21 г.Уфа'!$H$30</definedName>
    <definedName name="T_ПР24" localSheetId="56">'ГБУЗ РБ ГКБ № 5 г.Уфа'!$H$30</definedName>
    <definedName name="T_ПР24" localSheetId="32">'ГБУЗ РБ ГКБ № 8 г.Уфа'!$H$30</definedName>
    <definedName name="T_ПР24" localSheetId="81">'ГБУЗ РБ ГКБ Демского р-на г.Уфы'!$H$30</definedName>
    <definedName name="T_ПР24" localSheetId="4">'ГБУЗ РБ Давлекановская ЦРБ'!$H$30</definedName>
    <definedName name="T_ПР24" localSheetId="29">'ГБУЗ РБ ДБ г.Стерлитамак'!$H$30</definedName>
    <definedName name="T_ПР24" localSheetId="10">'ГБУЗ РБ ДП № 2 г.Уфа'!$H$30</definedName>
    <definedName name="T_ПР24" localSheetId="6">'ГБУЗ РБ ДП № 3 г.Уфа'!$H$30</definedName>
    <definedName name="T_ПР24" localSheetId="72">'ГБУЗ РБ ДП № 4 г.Уфа'!$H$30</definedName>
    <definedName name="T_ПР24" localSheetId="12">'ГБУЗ РБ ДП № 5 г.Уфа'!$H$30</definedName>
    <definedName name="T_ПР24" localSheetId="13">'ГБУЗ РБ ДП № 6 г.Уфа'!$H$30</definedName>
    <definedName name="T_ПР24" localSheetId="73">'ГБУЗ РБ Дюртюлинская ЦРБ'!$H$30</definedName>
    <definedName name="T_ПР24" localSheetId="55">'ГБУЗ РБ Ермекеевская ЦРБ'!$H$30</definedName>
    <definedName name="T_ПР24" localSheetId="38">'ГБУЗ РБ Зилаирская ЦРБ'!$H$30</definedName>
    <definedName name="T_ПР24" localSheetId="43">'ГБУЗ РБ Иглинская ЦРБ'!$H$30</definedName>
    <definedName name="T_ПР24" localSheetId="9">'ГБУЗ РБ Исянгуловская ЦРБ'!$H$30</definedName>
    <definedName name="T_ПР24" localSheetId="78">'ГБУЗ РБ Ишимбайская ЦРБ'!$H$30</definedName>
    <definedName name="T_ПР24" localSheetId="17">'ГБУЗ РБ Калтасинская ЦРБ'!$H$30</definedName>
    <definedName name="T_ПР24" localSheetId="64">'ГБУЗ РБ Караидельская ЦРБ'!$H$30</definedName>
    <definedName name="T_ПР24" localSheetId="47">'ГБУЗ РБ Кармаскалинская ЦРБ'!$H$30</definedName>
    <definedName name="T_ПР24" localSheetId="50">'ГБУЗ РБ КБСМП г.Уфа'!$H$30</definedName>
    <definedName name="T_ПР24" localSheetId="70">'ГБУЗ РБ Кигинская ЦРБ'!$H$30</definedName>
    <definedName name="T_ПР24" localSheetId="16">'ГБУЗ РБ Краснокамская ЦРБ'!$H$30</definedName>
    <definedName name="T_ПР24" localSheetId="26">'ГБУЗ РБ Красноусольская ЦРБ'!$H$30</definedName>
    <definedName name="T_ПР24" localSheetId="48">'ГБУЗ РБ Кушнаренковская ЦРБ'!$H$30</definedName>
    <definedName name="T_ПР24" localSheetId="69">'ГБУЗ РБ Малоязовская ЦРБ'!$H$30</definedName>
    <definedName name="T_ПР24" localSheetId="8">'ГБУЗ РБ Мелеузовская ЦРБ'!$H$30</definedName>
    <definedName name="T_ПР24" localSheetId="67">'ГБУЗ РБ Месягутовская ЦРБ'!$H$30</definedName>
    <definedName name="T_ПР24" localSheetId="63">'ГБУЗ РБ Мишкинская ЦРБ'!$H$30</definedName>
    <definedName name="T_ПР24" localSheetId="3">'ГБУЗ РБ Миякинская ЦРБ'!$H$30</definedName>
    <definedName name="T_ПР24" localSheetId="7">'ГБУЗ РБ Мраковская ЦРБ'!$H$30</definedName>
    <definedName name="T_ПР24" localSheetId="45">'ГБУЗ РБ Нуримановская ЦРБ'!$H$30</definedName>
    <definedName name="T_ПР24" localSheetId="79">'ГБУЗ РБ Поликлиника № 43 г.Уфа'!$H$30</definedName>
    <definedName name="T_ПР24" localSheetId="80">'ГБУЗ РБ ПОликлиника № 46 г.Уфа'!$H$30</definedName>
    <definedName name="T_ПР24" localSheetId="82">'ГБУЗ РБ Поликлиника № 50 г.Уфа'!$H$30</definedName>
    <definedName name="T_ПР24" localSheetId="5">'ГБУЗ РБ Раевская ЦРБ'!$H$30</definedName>
    <definedName name="T_ПР24" localSheetId="27">'ГБУЗ РБ Стерлибашевская ЦРБ'!$H$30</definedName>
    <definedName name="T_ПР24" localSheetId="28">'ГБУЗ РБ Толбазинская ЦРБ'!$H$30</definedName>
    <definedName name="T_ПР24" localSheetId="30">'ГБУЗ РБ Туймазинская ЦРБ'!$H$30</definedName>
    <definedName name="T_ПР24" localSheetId="33">'ГБУЗ РБ Учалинская ЦГБ'!$H$30</definedName>
    <definedName name="T_ПР24" localSheetId="20">'ГБУЗ РБ Федоровская ЦРБ'!$H$30</definedName>
    <definedName name="T_ПР24" localSheetId="23">'ГБУЗ РБ ЦГБ г.Сибай'!$H$30</definedName>
    <definedName name="T_ПР24" localSheetId="74">'ГБУЗ РБ Чекмагушевская ЦРБ'!$H$30</definedName>
    <definedName name="T_ПР24" localSheetId="34">'ГБУЗ РБ Чишминская ЦРБ'!$H$30</definedName>
    <definedName name="T_ПР24" localSheetId="31">'ГБУЗ РБ Шаранская ЦРБ'!$H$30</definedName>
    <definedName name="T_ПР24" localSheetId="37">'ГБУЗ РБ Языковская ЦРБ'!$H$30</definedName>
    <definedName name="T_ПР24" localSheetId="41">'ГБУЗ РБ Янаульская ЦРБ'!$H$30</definedName>
    <definedName name="T_ПР24" localSheetId="19">'ООО "Медсервис" г. Салават'!$H$30</definedName>
    <definedName name="T_ПР24" localSheetId="2">'УФИЦ РАН'!$H$30</definedName>
    <definedName name="T_ПР24" localSheetId="52">'ФГБОУ ВО БГМУ МЗ РФ'!$H$30</definedName>
    <definedName name="T_ПР24" localSheetId="60">'ФГБУЗ МСЧ №142 ФМБА России'!$H$30</definedName>
    <definedName name="T_ПР24" localSheetId="25">'ЧУЗ "РЖД-Медицина"г.Стерлитамак'!$H$30</definedName>
    <definedName name="T_ПР24" localSheetId="42">'ЧУЗ"КБ"РЖД-Медицина" г.Уфа'!$H$30</definedName>
    <definedName name="T_ПР25" localSheetId="22">'ГБУЗ РБ Акъярская ЦРБ'!#REF!</definedName>
    <definedName name="T_ПР25" localSheetId="46">'ГБУЗ РБ Архангельская ЦРБ'!#REF!</definedName>
    <definedName name="T_ПР25" localSheetId="57">'ГБУЗ РБ Аскаровская ЦРБ'!#REF!</definedName>
    <definedName name="T_ПР25" localSheetId="65">'ГБУЗ РБ Аскинская ЦРБ'!#REF!</definedName>
    <definedName name="T_ПР25" localSheetId="35">'ГБУЗ РБ Баймакская ЦГБ'!#REF!</definedName>
    <definedName name="T_ПР25" localSheetId="77">'ГБУЗ РБ Бакалинская ЦРБ'!#REF!</definedName>
    <definedName name="T_ПР25" localSheetId="40">'ГБУЗ РБ Балтачевская ЦРБ'!#REF!</definedName>
    <definedName name="T_ПР25" localSheetId="53">'ГБУЗ РБ Белебеевская ЦРБ'!#REF!</definedName>
    <definedName name="T_ПР25" localSheetId="71">'ГБУЗ РБ Белокатайская ЦРБ'!#REF!</definedName>
    <definedName name="T_ПР25" localSheetId="59">'ГБУЗ РБ Белорецкая ЦРКБ'!#REF!</definedName>
    <definedName name="T_ПР25" localSheetId="54">'ГБУЗ РБ Бижбулякская ЦРБ'!#REF!</definedName>
    <definedName name="T_ПР25" localSheetId="62">'ГБУЗ РБ Бирская ЦРБ'!#REF!</definedName>
    <definedName name="T_ПР25" localSheetId="44">'ГБУЗ РБ Благовещенская ЦРБ'!#REF!</definedName>
    <definedName name="T_ПР25" localSheetId="68">'ГБУЗ РБ Большеустьикинская ЦРБ'!#REF!</definedName>
    <definedName name="T_ПР25" localSheetId="36">'ГБУЗ РБ Буздякская ЦРБ'!#REF!</definedName>
    <definedName name="T_ПР25" localSheetId="66">'ГБУЗ РБ Бураевская ЦРБ'!#REF!</definedName>
    <definedName name="T_ПР25" localSheetId="58">'ГБУЗ РБ Бурзянская ЦРБ'!#REF!</definedName>
    <definedName name="T_ПР25" localSheetId="39">'ГБУЗ РБ Верхне-Татыш. ЦРБ'!#REF!</definedName>
    <definedName name="T_ПР25" localSheetId="76">'ГБУЗ РБ Верхнеяркеевская ЦРБ'!#REF!</definedName>
    <definedName name="T_ПР25" localSheetId="18">'ГБУЗ РБ ГБ № 1 г.Октябрьский'!#REF!</definedName>
    <definedName name="T_ПР25" localSheetId="61">'ГБУЗ РБ ГБ № 9 г.Уфа'!#REF!</definedName>
    <definedName name="T_ПР25" localSheetId="11">'ГБУЗ РБ ГБ г.Кумертау'!#REF!</definedName>
    <definedName name="T_ПР25" localSheetId="15">'ГБУЗ РБ ГБ г.Нефтекамск'!#REF!</definedName>
    <definedName name="T_ПР25" localSheetId="21">'ГБУЗ РБ ГБ г.Салават'!#REF!</definedName>
    <definedName name="T_ПР25" localSheetId="14">'ГБУЗ РБ ГДКБ № 17 г.Уфа'!#REF!</definedName>
    <definedName name="T_ПР25" localSheetId="24">'ГБУЗ РБ ГКБ № 1 г.Стерлитамак'!#REF!</definedName>
    <definedName name="T_ПР25" localSheetId="49">'ГБУЗ РБ ГКБ № 13 г.Уфа'!#REF!</definedName>
    <definedName name="T_ПР25" localSheetId="75">'ГБУЗ РБ ГКБ № 18 г.Уфа'!#REF!</definedName>
    <definedName name="T_ПР25" localSheetId="51">'ГБУЗ РБ ГКБ № 21 г.Уфа'!#REF!</definedName>
    <definedName name="T_ПР25" localSheetId="56">'ГБУЗ РБ ГКБ № 5 г.Уфа'!#REF!</definedName>
    <definedName name="T_ПР25" localSheetId="32">'ГБУЗ РБ ГКБ № 8 г.Уфа'!#REF!</definedName>
    <definedName name="T_ПР25" localSheetId="81">'ГБУЗ РБ ГКБ Демского р-на г.Уфы'!#REF!</definedName>
    <definedName name="T_ПР25" localSheetId="4">'ГБУЗ РБ Давлекановская ЦРБ'!#REF!</definedName>
    <definedName name="T_ПР25" localSheetId="29">'ГБУЗ РБ ДБ г.Стерлитамак'!#REF!</definedName>
    <definedName name="T_ПР25" localSheetId="10">'ГБУЗ РБ ДП № 2 г.Уфа'!#REF!</definedName>
    <definedName name="T_ПР25" localSheetId="6">'ГБУЗ РБ ДП № 3 г.Уфа'!#REF!</definedName>
    <definedName name="T_ПР25" localSheetId="72">'ГБУЗ РБ ДП № 4 г.Уфа'!#REF!</definedName>
    <definedName name="T_ПР25" localSheetId="12">'ГБУЗ РБ ДП № 5 г.Уфа'!#REF!</definedName>
    <definedName name="T_ПР25" localSheetId="13">'ГБУЗ РБ ДП № 6 г.Уфа'!#REF!</definedName>
    <definedName name="T_ПР25" localSheetId="73">'ГБУЗ РБ Дюртюлинская ЦРБ'!#REF!</definedName>
    <definedName name="T_ПР25" localSheetId="55">'ГБУЗ РБ Ермекеевская ЦРБ'!#REF!</definedName>
    <definedName name="T_ПР25" localSheetId="38">'ГБУЗ РБ Зилаирская ЦРБ'!#REF!</definedName>
    <definedName name="T_ПР25" localSheetId="43">'ГБУЗ РБ Иглинская ЦРБ'!#REF!</definedName>
    <definedName name="T_ПР25" localSheetId="9">'ГБУЗ РБ Исянгуловская ЦРБ'!#REF!</definedName>
    <definedName name="T_ПР25" localSheetId="78">'ГБУЗ РБ Ишимбайская ЦРБ'!#REF!</definedName>
    <definedName name="T_ПР25" localSheetId="17">'ГБУЗ РБ Калтасинская ЦРБ'!#REF!</definedName>
    <definedName name="T_ПР25" localSheetId="64">'ГБУЗ РБ Караидельская ЦРБ'!#REF!</definedName>
    <definedName name="T_ПР25" localSheetId="47">'ГБУЗ РБ Кармаскалинская ЦРБ'!#REF!</definedName>
    <definedName name="T_ПР25" localSheetId="50">'ГБУЗ РБ КБСМП г.Уфа'!#REF!</definedName>
    <definedName name="T_ПР25" localSheetId="70">'ГБУЗ РБ Кигинская ЦРБ'!#REF!</definedName>
    <definedName name="T_ПР25" localSheetId="16">'ГБУЗ РБ Краснокамская ЦРБ'!#REF!</definedName>
    <definedName name="T_ПР25" localSheetId="26">'ГБУЗ РБ Красноусольская ЦРБ'!#REF!</definedName>
    <definedName name="T_ПР25" localSheetId="48">'ГБУЗ РБ Кушнаренковская ЦРБ'!#REF!</definedName>
    <definedName name="T_ПР25" localSheetId="69">'ГБУЗ РБ Малоязовская ЦРБ'!#REF!</definedName>
    <definedName name="T_ПР25" localSheetId="8">'ГБУЗ РБ Мелеузовская ЦРБ'!#REF!</definedName>
    <definedName name="T_ПР25" localSheetId="67">'ГБУЗ РБ Месягутовская ЦРБ'!#REF!</definedName>
    <definedName name="T_ПР25" localSheetId="63">'ГБУЗ РБ Мишкинская ЦРБ'!#REF!</definedName>
    <definedName name="T_ПР25" localSheetId="3">'ГБУЗ РБ Миякинская ЦРБ'!#REF!</definedName>
    <definedName name="T_ПР25" localSheetId="7">'ГБУЗ РБ Мраковская ЦРБ'!#REF!</definedName>
    <definedName name="T_ПР25" localSheetId="45">'ГБУЗ РБ Нуримановская ЦРБ'!#REF!</definedName>
    <definedName name="T_ПР25" localSheetId="79">'ГБУЗ РБ Поликлиника № 43 г.Уфа'!#REF!</definedName>
    <definedName name="T_ПР25" localSheetId="80">'ГБУЗ РБ ПОликлиника № 46 г.Уфа'!#REF!</definedName>
    <definedName name="T_ПР25" localSheetId="82">'ГБУЗ РБ Поликлиника № 50 г.Уфа'!#REF!</definedName>
    <definedName name="T_ПР25" localSheetId="5">'ГБУЗ РБ Раевская ЦРБ'!#REF!</definedName>
    <definedName name="T_ПР25" localSheetId="27">'ГБУЗ РБ Стерлибашевская ЦРБ'!#REF!</definedName>
    <definedName name="T_ПР25" localSheetId="28">'ГБУЗ РБ Толбазинская ЦРБ'!#REF!</definedName>
    <definedName name="T_ПР25" localSheetId="30">'ГБУЗ РБ Туймазинская ЦРБ'!#REF!</definedName>
    <definedName name="T_ПР25" localSheetId="33">'ГБУЗ РБ Учалинская ЦГБ'!#REF!</definedName>
    <definedName name="T_ПР25" localSheetId="20">'ГБУЗ РБ Федоровская ЦРБ'!#REF!</definedName>
    <definedName name="T_ПР25" localSheetId="23">'ГБУЗ РБ ЦГБ г.Сибай'!#REF!</definedName>
    <definedName name="T_ПР25" localSheetId="74">'ГБУЗ РБ Чекмагушевская ЦРБ'!#REF!</definedName>
    <definedName name="T_ПР25" localSheetId="34">'ГБУЗ РБ Чишминская ЦРБ'!#REF!</definedName>
    <definedName name="T_ПР25" localSheetId="31">'ГБУЗ РБ Шаранская ЦРБ'!#REF!</definedName>
    <definedName name="T_ПР25" localSheetId="37">'ГБУЗ РБ Языковская ЦРБ'!#REF!</definedName>
    <definedName name="T_ПР25" localSheetId="41">'ГБУЗ РБ Янаульская ЦРБ'!#REF!</definedName>
    <definedName name="T_ПР25" localSheetId="19">'ООО "Медсервис" г. Салават'!#REF!</definedName>
    <definedName name="T_ПР25" localSheetId="2">'УФИЦ РАН'!#REF!</definedName>
    <definedName name="T_ПР25" localSheetId="52">'ФГБОУ ВО БГМУ МЗ РФ'!#REF!</definedName>
    <definedName name="T_ПР25" localSheetId="60">'ФГБУЗ МСЧ №142 ФМБА России'!#REF!</definedName>
    <definedName name="T_ПР25" localSheetId="25">'ЧУЗ "РЖД-Медицина"г.Стерлитамак'!#REF!</definedName>
    <definedName name="T_ПР25" localSheetId="42">'ЧУЗ"КБ"РЖД-Медицина" г.Уфа'!#REF!</definedName>
    <definedName name="T_ПР26" localSheetId="22">'ГБУЗ РБ Акъярская ЦРБ'!$H$32</definedName>
    <definedName name="T_ПР26" localSheetId="46">'ГБУЗ РБ Архангельская ЦРБ'!$H$32</definedName>
    <definedName name="T_ПР26" localSheetId="57">'ГБУЗ РБ Аскаровская ЦРБ'!$H$32</definedName>
    <definedName name="T_ПР26" localSheetId="65">'ГБУЗ РБ Аскинская ЦРБ'!$H$32</definedName>
    <definedName name="T_ПР26" localSheetId="35">'ГБУЗ РБ Баймакская ЦГБ'!$H$32</definedName>
    <definedName name="T_ПР26" localSheetId="77">'ГБУЗ РБ Бакалинская ЦРБ'!$H$32</definedName>
    <definedName name="T_ПР26" localSheetId="40">'ГБУЗ РБ Балтачевская ЦРБ'!$H$32</definedName>
    <definedName name="T_ПР26" localSheetId="53">'ГБУЗ РБ Белебеевская ЦРБ'!$H$32</definedName>
    <definedName name="T_ПР26" localSheetId="71">'ГБУЗ РБ Белокатайская ЦРБ'!$H$32</definedName>
    <definedName name="T_ПР26" localSheetId="59">'ГБУЗ РБ Белорецкая ЦРКБ'!$H$32</definedName>
    <definedName name="T_ПР26" localSheetId="54">'ГБУЗ РБ Бижбулякская ЦРБ'!$H$32</definedName>
    <definedName name="T_ПР26" localSheetId="62">'ГБУЗ РБ Бирская ЦРБ'!$H$32</definedName>
    <definedName name="T_ПР26" localSheetId="44">'ГБУЗ РБ Благовещенская ЦРБ'!$H$32</definedName>
    <definedName name="T_ПР26" localSheetId="68">'ГБУЗ РБ Большеустьикинская ЦРБ'!$H$32</definedName>
    <definedName name="T_ПР26" localSheetId="36">'ГБУЗ РБ Буздякская ЦРБ'!$H$32</definedName>
    <definedName name="T_ПР26" localSheetId="66">'ГБУЗ РБ Бураевская ЦРБ'!$H$32</definedName>
    <definedName name="T_ПР26" localSheetId="58">'ГБУЗ РБ Бурзянская ЦРБ'!$H$32</definedName>
    <definedName name="T_ПР26" localSheetId="39">'ГБУЗ РБ Верхне-Татыш. ЦРБ'!$H$32</definedName>
    <definedName name="T_ПР26" localSheetId="76">'ГБУЗ РБ Верхнеяркеевская ЦРБ'!$H$32</definedName>
    <definedName name="T_ПР26" localSheetId="18">'ГБУЗ РБ ГБ № 1 г.Октябрьский'!$H$32</definedName>
    <definedName name="T_ПР26" localSheetId="61">'ГБУЗ РБ ГБ № 9 г.Уфа'!$H$32</definedName>
    <definedName name="T_ПР26" localSheetId="11">'ГБУЗ РБ ГБ г.Кумертау'!$H$32</definedName>
    <definedName name="T_ПР26" localSheetId="15">'ГБУЗ РБ ГБ г.Нефтекамск'!$H$32</definedName>
    <definedName name="T_ПР26" localSheetId="21">'ГБУЗ РБ ГБ г.Салават'!$H$32</definedName>
    <definedName name="T_ПР26" localSheetId="14">'ГБУЗ РБ ГДКБ № 17 г.Уфа'!$H$32</definedName>
    <definedName name="T_ПР26" localSheetId="24">'ГБУЗ РБ ГКБ № 1 г.Стерлитамак'!$H$32</definedName>
    <definedName name="T_ПР26" localSheetId="49">'ГБУЗ РБ ГКБ № 13 г.Уфа'!$H$32</definedName>
    <definedName name="T_ПР26" localSheetId="75">'ГБУЗ РБ ГКБ № 18 г.Уфа'!$H$32</definedName>
    <definedName name="T_ПР26" localSheetId="51">'ГБУЗ РБ ГКБ № 21 г.Уфа'!$H$32</definedName>
    <definedName name="T_ПР26" localSheetId="56">'ГБУЗ РБ ГКБ № 5 г.Уфа'!$H$32</definedName>
    <definedName name="T_ПР26" localSheetId="32">'ГБУЗ РБ ГКБ № 8 г.Уфа'!$H$32</definedName>
    <definedName name="T_ПР26" localSheetId="81">'ГБУЗ РБ ГКБ Демского р-на г.Уфы'!$H$32</definedName>
    <definedName name="T_ПР26" localSheetId="4">'ГБУЗ РБ Давлекановская ЦРБ'!$H$32</definedName>
    <definedName name="T_ПР26" localSheetId="29">'ГБУЗ РБ ДБ г.Стерлитамак'!$H$32</definedName>
    <definedName name="T_ПР26" localSheetId="10">'ГБУЗ РБ ДП № 2 г.Уфа'!$H$32</definedName>
    <definedName name="T_ПР26" localSheetId="6">'ГБУЗ РБ ДП № 3 г.Уфа'!$H$32</definedName>
    <definedName name="T_ПР26" localSheetId="72">'ГБУЗ РБ ДП № 4 г.Уфа'!$H$32</definedName>
    <definedName name="T_ПР26" localSheetId="12">'ГБУЗ РБ ДП № 5 г.Уфа'!$H$32</definedName>
    <definedName name="T_ПР26" localSheetId="13">'ГБУЗ РБ ДП № 6 г.Уфа'!$H$32</definedName>
    <definedName name="T_ПР26" localSheetId="73">'ГБУЗ РБ Дюртюлинская ЦРБ'!$H$32</definedName>
    <definedName name="T_ПР26" localSheetId="55">'ГБУЗ РБ Ермекеевская ЦРБ'!$H$32</definedName>
    <definedName name="T_ПР26" localSheetId="38">'ГБУЗ РБ Зилаирская ЦРБ'!$H$32</definedName>
    <definedName name="T_ПР26" localSheetId="43">'ГБУЗ РБ Иглинская ЦРБ'!$H$32</definedName>
    <definedName name="T_ПР26" localSheetId="9">'ГБУЗ РБ Исянгуловская ЦРБ'!$H$32</definedName>
    <definedName name="T_ПР26" localSheetId="78">'ГБУЗ РБ Ишимбайская ЦРБ'!$H$32</definedName>
    <definedName name="T_ПР26" localSheetId="17">'ГБУЗ РБ Калтасинская ЦРБ'!$H$32</definedName>
    <definedName name="T_ПР26" localSheetId="64">'ГБУЗ РБ Караидельская ЦРБ'!$H$32</definedName>
    <definedName name="T_ПР26" localSheetId="47">'ГБУЗ РБ Кармаскалинская ЦРБ'!$H$32</definedName>
    <definedName name="T_ПР26" localSheetId="50">'ГБУЗ РБ КБСМП г.Уфа'!$H$32</definedName>
    <definedName name="T_ПР26" localSheetId="70">'ГБУЗ РБ Кигинская ЦРБ'!$H$32</definedName>
    <definedName name="T_ПР26" localSheetId="16">'ГБУЗ РБ Краснокамская ЦРБ'!$H$32</definedName>
    <definedName name="T_ПР26" localSheetId="26">'ГБУЗ РБ Красноусольская ЦРБ'!$H$32</definedName>
    <definedName name="T_ПР26" localSheetId="48">'ГБУЗ РБ Кушнаренковская ЦРБ'!$H$32</definedName>
    <definedName name="T_ПР26" localSheetId="69">'ГБУЗ РБ Малоязовская ЦРБ'!$H$32</definedName>
    <definedName name="T_ПР26" localSheetId="8">'ГБУЗ РБ Мелеузовская ЦРБ'!$H$32</definedName>
    <definedName name="T_ПР26" localSheetId="67">'ГБУЗ РБ Месягутовская ЦРБ'!$H$32</definedName>
    <definedName name="T_ПР26" localSheetId="63">'ГБУЗ РБ Мишкинская ЦРБ'!$H$32</definedName>
    <definedName name="T_ПР26" localSheetId="3">'ГБУЗ РБ Миякинская ЦРБ'!$H$32</definedName>
    <definedName name="T_ПР26" localSheetId="7">'ГБУЗ РБ Мраковская ЦРБ'!$H$32</definedName>
    <definedName name="T_ПР26" localSheetId="45">'ГБУЗ РБ Нуримановская ЦРБ'!$H$32</definedName>
    <definedName name="T_ПР26" localSheetId="79">'ГБУЗ РБ Поликлиника № 43 г.Уфа'!$H$32</definedName>
    <definedName name="T_ПР26" localSheetId="80">'ГБУЗ РБ ПОликлиника № 46 г.Уфа'!$H$32</definedName>
    <definedName name="T_ПР26" localSheetId="82">'ГБУЗ РБ Поликлиника № 50 г.Уфа'!$H$32</definedName>
    <definedName name="T_ПР26" localSheetId="5">'ГБУЗ РБ Раевская ЦРБ'!$H$32</definedName>
    <definedName name="T_ПР26" localSheetId="27">'ГБУЗ РБ Стерлибашевская ЦРБ'!$H$32</definedName>
    <definedName name="T_ПР26" localSheetId="28">'ГБУЗ РБ Толбазинская ЦРБ'!$H$32</definedName>
    <definedName name="T_ПР26" localSheetId="30">'ГБУЗ РБ Туймазинская ЦРБ'!$H$32</definedName>
    <definedName name="T_ПР26" localSheetId="33">'ГБУЗ РБ Учалинская ЦГБ'!$H$32</definedName>
    <definedName name="T_ПР26" localSheetId="20">'ГБУЗ РБ Федоровская ЦРБ'!$H$32</definedName>
    <definedName name="T_ПР26" localSheetId="23">'ГБУЗ РБ ЦГБ г.Сибай'!$H$32</definedName>
    <definedName name="T_ПР26" localSheetId="74">'ГБУЗ РБ Чекмагушевская ЦРБ'!$H$32</definedName>
    <definedName name="T_ПР26" localSheetId="34">'ГБУЗ РБ Чишминская ЦРБ'!$H$32</definedName>
    <definedName name="T_ПР26" localSheetId="31">'ГБУЗ РБ Шаранская ЦРБ'!$H$32</definedName>
    <definedName name="T_ПР26" localSheetId="37">'ГБУЗ РБ Языковская ЦРБ'!$H$32</definedName>
    <definedName name="T_ПР26" localSheetId="41">'ГБУЗ РБ Янаульская ЦРБ'!$H$32</definedName>
    <definedName name="T_ПР26" localSheetId="19">'ООО "Медсервис" г. Салават'!$H$32</definedName>
    <definedName name="T_ПР26" localSheetId="2">'УФИЦ РАН'!$H$32</definedName>
    <definedName name="T_ПР26" localSheetId="52">'ФГБОУ ВО БГМУ МЗ РФ'!$H$32</definedName>
    <definedName name="T_ПР26" localSheetId="60">'ФГБУЗ МСЧ №142 ФМБА России'!$H$32</definedName>
    <definedName name="T_ПР26" localSheetId="25">'ЧУЗ "РЖД-Медицина"г.Стерлитамак'!$H$32</definedName>
    <definedName name="T_ПР26" localSheetId="42">'ЧУЗ"КБ"РЖД-Медицина" г.Уфа'!$H$32</definedName>
    <definedName name="T_ПР27" localSheetId="22">'ГБУЗ РБ Акъярская ЦРБ'!$H$33</definedName>
    <definedName name="T_ПР27" localSheetId="46">'ГБУЗ РБ Архангельская ЦРБ'!$H$33</definedName>
    <definedName name="T_ПР27" localSheetId="57">'ГБУЗ РБ Аскаровская ЦРБ'!$H$33</definedName>
    <definedName name="T_ПР27" localSheetId="65">'ГБУЗ РБ Аскинская ЦРБ'!$H$33</definedName>
    <definedName name="T_ПР27" localSheetId="35">'ГБУЗ РБ Баймакская ЦГБ'!$H$33</definedName>
    <definedName name="T_ПР27" localSheetId="77">'ГБУЗ РБ Бакалинская ЦРБ'!$H$33</definedName>
    <definedName name="T_ПР27" localSheetId="40">'ГБУЗ РБ Балтачевская ЦРБ'!$H$33</definedName>
    <definedName name="T_ПР27" localSheetId="53">'ГБУЗ РБ Белебеевская ЦРБ'!$H$33</definedName>
    <definedName name="T_ПР27" localSheetId="71">'ГБУЗ РБ Белокатайская ЦРБ'!$H$33</definedName>
    <definedName name="T_ПР27" localSheetId="59">'ГБУЗ РБ Белорецкая ЦРКБ'!$H$33</definedName>
    <definedName name="T_ПР27" localSheetId="54">'ГБУЗ РБ Бижбулякская ЦРБ'!$H$33</definedName>
    <definedName name="T_ПР27" localSheetId="62">'ГБУЗ РБ Бирская ЦРБ'!$H$33</definedName>
    <definedName name="T_ПР27" localSheetId="44">'ГБУЗ РБ Благовещенская ЦРБ'!$H$33</definedName>
    <definedName name="T_ПР27" localSheetId="68">'ГБУЗ РБ Большеустьикинская ЦРБ'!$H$33</definedName>
    <definedName name="T_ПР27" localSheetId="36">'ГБУЗ РБ Буздякская ЦРБ'!$H$33</definedName>
    <definedName name="T_ПР27" localSheetId="66">'ГБУЗ РБ Бураевская ЦРБ'!$H$33</definedName>
    <definedName name="T_ПР27" localSheetId="58">'ГБУЗ РБ Бурзянская ЦРБ'!$H$33</definedName>
    <definedName name="T_ПР27" localSheetId="39">'ГБУЗ РБ Верхне-Татыш. ЦРБ'!$H$33</definedName>
    <definedName name="T_ПР27" localSheetId="76">'ГБУЗ РБ Верхнеяркеевская ЦРБ'!$H$33</definedName>
    <definedName name="T_ПР27" localSheetId="18">'ГБУЗ РБ ГБ № 1 г.Октябрьский'!$H$33</definedName>
    <definedName name="T_ПР27" localSheetId="61">'ГБУЗ РБ ГБ № 9 г.Уфа'!$H$33</definedName>
    <definedName name="T_ПР27" localSheetId="11">'ГБУЗ РБ ГБ г.Кумертау'!$H$33</definedName>
    <definedName name="T_ПР27" localSheetId="15">'ГБУЗ РБ ГБ г.Нефтекамск'!$H$33</definedName>
    <definedName name="T_ПР27" localSheetId="21">'ГБУЗ РБ ГБ г.Салават'!$H$33</definedName>
    <definedName name="T_ПР27" localSheetId="14">'ГБУЗ РБ ГДКБ № 17 г.Уфа'!$H$33</definedName>
    <definedName name="T_ПР27" localSheetId="24">'ГБУЗ РБ ГКБ № 1 г.Стерлитамак'!$H$33</definedName>
    <definedName name="T_ПР27" localSheetId="49">'ГБУЗ РБ ГКБ № 13 г.Уфа'!$H$33</definedName>
    <definedName name="T_ПР27" localSheetId="75">'ГБУЗ РБ ГКБ № 18 г.Уфа'!$H$33</definedName>
    <definedName name="T_ПР27" localSheetId="51">'ГБУЗ РБ ГКБ № 21 г.Уфа'!$H$33</definedName>
    <definedName name="T_ПР27" localSheetId="56">'ГБУЗ РБ ГКБ № 5 г.Уфа'!$H$33</definedName>
    <definedName name="T_ПР27" localSheetId="32">'ГБУЗ РБ ГКБ № 8 г.Уфа'!$H$33</definedName>
    <definedName name="T_ПР27" localSheetId="81">'ГБУЗ РБ ГКБ Демского р-на г.Уфы'!$H$33</definedName>
    <definedName name="T_ПР27" localSheetId="4">'ГБУЗ РБ Давлекановская ЦРБ'!$H$33</definedName>
    <definedName name="T_ПР27" localSheetId="29">'ГБУЗ РБ ДБ г.Стерлитамак'!$H$33</definedName>
    <definedName name="T_ПР27" localSheetId="10">'ГБУЗ РБ ДП № 2 г.Уфа'!$H$33</definedName>
    <definedName name="T_ПР27" localSheetId="6">'ГБУЗ РБ ДП № 3 г.Уфа'!$H$33</definedName>
    <definedName name="T_ПР27" localSheetId="72">'ГБУЗ РБ ДП № 4 г.Уфа'!$H$33</definedName>
    <definedName name="T_ПР27" localSheetId="12">'ГБУЗ РБ ДП № 5 г.Уфа'!$H$33</definedName>
    <definedName name="T_ПР27" localSheetId="13">'ГБУЗ РБ ДП № 6 г.Уфа'!$H$33</definedName>
    <definedName name="T_ПР27" localSheetId="73">'ГБУЗ РБ Дюртюлинская ЦРБ'!$H$33</definedName>
    <definedName name="T_ПР27" localSheetId="55">'ГБУЗ РБ Ермекеевская ЦРБ'!$H$33</definedName>
    <definedName name="T_ПР27" localSheetId="38">'ГБУЗ РБ Зилаирская ЦРБ'!$H$33</definedName>
    <definedName name="T_ПР27" localSheetId="43">'ГБУЗ РБ Иглинская ЦРБ'!$H$33</definedName>
    <definedName name="T_ПР27" localSheetId="9">'ГБУЗ РБ Исянгуловская ЦРБ'!$H$33</definedName>
    <definedName name="T_ПР27" localSheetId="78">'ГБУЗ РБ Ишимбайская ЦРБ'!$H$33</definedName>
    <definedName name="T_ПР27" localSheetId="17">'ГБУЗ РБ Калтасинская ЦРБ'!$H$33</definedName>
    <definedName name="T_ПР27" localSheetId="64">'ГБУЗ РБ Караидельская ЦРБ'!$H$33</definedName>
    <definedName name="T_ПР27" localSheetId="47">'ГБУЗ РБ Кармаскалинская ЦРБ'!$H$33</definedName>
    <definedName name="T_ПР27" localSheetId="50">'ГБУЗ РБ КБСМП г.Уфа'!$H$33</definedName>
    <definedName name="T_ПР27" localSheetId="70">'ГБУЗ РБ Кигинская ЦРБ'!$H$33</definedName>
    <definedName name="T_ПР27" localSheetId="16">'ГБУЗ РБ Краснокамская ЦРБ'!$H$33</definedName>
    <definedName name="T_ПР27" localSheetId="26">'ГБУЗ РБ Красноусольская ЦРБ'!$H$33</definedName>
    <definedName name="T_ПР27" localSheetId="48">'ГБУЗ РБ Кушнаренковская ЦРБ'!$H$33</definedName>
    <definedName name="T_ПР27" localSheetId="69">'ГБУЗ РБ Малоязовская ЦРБ'!$H$33</definedName>
    <definedName name="T_ПР27" localSheetId="8">'ГБУЗ РБ Мелеузовская ЦРБ'!$H$33</definedName>
    <definedName name="T_ПР27" localSheetId="67">'ГБУЗ РБ Месягутовская ЦРБ'!$H$33</definedName>
    <definedName name="T_ПР27" localSheetId="63">'ГБУЗ РБ Мишкинская ЦРБ'!$H$33</definedName>
    <definedName name="T_ПР27" localSheetId="3">'ГБУЗ РБ Миякинская ЦРБ'!$H$33</definedName>
    <definedName name="T_ПР27" localSheetId="7">'ГБУЗ РБ Мраковская ЦРБ'!$H$33</definedName>
    <definedName name="T_ПР27" localSheetId="45">'ГБУЗ РБ Нуримановская ЦРБ'!$H$33</definedName>
    <definedName name="T_ПР27" localSheetId="79">'ГБУЗ РБ Поликлиника № 43 г.Уфа'!$H$33</definedName>
    <definedName name="T_ПР27" localSheetId="80">'ГБУЗ РБ ПОликлиника № 46 г.Уфа'!$H$33</definedName>
    <definedName name="T_ПР27" localSheetId="82">'ГБУЗ РБ Поликлиника № 50 г.Уфа'!$H$33</definedName>
    <definedName name="T_ПР27" localSheetId="5">'ГБУЗ РБ Раевская ЦРБ'!$H$33</definedName>
    <definedName name="T_ПР27" localSheetId="27">'ГБУЗ РБ Стерлибашевская ЦРБ'!$H$33</definedName>
    <definedName name="T_ПР27" localSheetId="28">'ГБУЗ РБ Толбазинская ЦРБ'!$H$33</definedName>
    <definedName name="T_ПР27" localSheetId="30">'ГБУЗ РБ Туймазинская ЦРБ'!$H$33</definedName>
    <definedName name="T_ПР27" localSheetId="33">'ГБУЗ РБ Учалинская ЦГБ'!$H$33</definedName>
    <definedName name="T_ПР27" localSheetId="20">'ГБУЗ РБ Федоровская ЦРБ'!$H$33</definedName>
    <definedName name="T_ПР27" localSheetId="23">'ГБУЗ РБ ЦГБ г.Сибай'!$H$33</definedName>
    <definedName name="T_ПР27" localSheetId="74">'ГБУЗ РБ Чекмагушевская ЦРБ'!$H$33</definedName>
    <definedName name="T_ПР27" localSheetId="34">'ГБУЗ РБ Чишминская ЦРБ'!$H$33</definedName>
    <definedName name="T_ПР27" localSheetId="31">'ГБУЗ РБ Шаранская ЦРБ'!$H$33</definedName>
    <definedName name="T_ПР27" localSheetId="37">'ГБУЗ РБ Языковская ЦРБ'!$H$33</definedName>
    <definedName name="T_ПР27" localSheetId="41">'ГБУЗ РБ Янаульская ЦРБ'!$H$33</definedName>
    <definedName name="T_ПР27" localSheetId="19">'ООО "Медсервис" г. Салават'!$H$33</definedName>
    <definedName name="T_ПР27" localSheetId="2">'УФИЦ РАН'!$H$33</definedName>
    <definedName name="T_ПР27" localSheetId="52">'ФГБОУ ВО БГМУ МЗ РФ'!$H$33</definedName>
    <definedName name="T_ПР27" localSheetId="60">'ФГБУЗ МСЧ №142 ФМБА России'!$H$33</definedName>
    <definedName name="T_ПР27" localSheetId="25">'ЧУЗ "РЖД-Медицина"г.Стерлитамак'!$H$33</definedName>
    <definedName name="T_ПР27" localSheetId="42">'ЧУЗ"КБ"РЖД-Медицина" г.Уфа'!$H$33</definedName>
    <definedName name="T_ПР28" localSheetId="22">'ГБУЗ РБ Акъярская ЦРБ'!$H$34</definedName>
    <definedName name="T_ПР28" localSheetId="46">'ГБУЗ РБ Архангельская ЦРБ'!$H$34</definedName>
    <definedName name="T_ПР28" localSheetId="57">'ГБУЗ РБ Аскаровская ЦРБ'!$H$34</definedName>
    <definedName name="T_ПР28" localSheetId="65">'ГБУЗ РБ Аскинская ЦРБ'!$H$34</definedName>
    <definedName name="T_ПР28" localSheetId="35">'ГБУЗ РБ Баймакская ЦГБ'!$H$34</definedName>
    <definedName name="T_ПР28" localSheetId="77">'ГБУЗ РБ Бакалинская ЦРБ'!$H$34</definedName>
    <definedName name="T_ПР28" localSheetId="40">'ГБУЗ РБ Балтачевская ЦРБ'!$H$34</definedName>
    <definedName name="T_ПР28" localSheetId="53">'ГБУЗ РБ Белебеевская ЦРБ'!$H$34</definedName>
    <definedName name="T_ПР28" localSheetId="71">'ГБУЗ РБ Белокатайская ЦРБ'!$H$34</definedName>
    <definedName name="T_ПР28" localSheetId="59">'ГБУЗ РБ Белорецкая ЦРКБ'!$H$34</definedName>
    <definedName name="T_ПР28" localSheetId="54">'ГБУЗ РБ Бижбулякская ЦРБ'!$H$34</definedName>
    <definedName name="T_ПР28" localSheetId="62">'ГБУЗ РБ Бирская ЦРБ'!$H$34</definedName>
    <definedName name="T_ПР28" localSheetId="44">'ГБУЗ РБ Благовещенская ЦРБ'!$H$34</definedName>
    <definedName name="T_ПР28" localSheetId="68">'ГБУЗ РБ Большеустьикинская ЦРБ'!$H$34</definedName>
    <definedName name="T_ПР28" localSheetId="36">'ГБУЗ РБ Буздякская ЦРБ'!$H$34</definedName>
    <definedName name="T_ПР28" localSheetId="66">'ГБУЗ РБ Бураевская ЦРБ'!$H$34</definedName>
    <definedName name="T_ПР28" localSheetId="58">'ГБУЗ РБ Бурзянская ЦРБ'!$H$34</definedName>
    <definedName name="T_ПР28" localSheetId="39">'ГБУЗ РБ Верхне-Татыш. ЦРБ'!$H$34</definedName>
    <definedName name="T_ПР28" localSheetId="76">'ГБУЗ РБ Верхнеяркеевская ЦРБ'!$H$34</definedName>
    <definedName name="T_ПР28" localSheetId="18">'ГБУЗ РБ ГБ № 1 г.Октябрьский'!$H$34</definedName>
    <definedName name="T_ПР28" localSheetId="61">'ГБУЗ РБ ГБ № 9 г.Уфа'!$H$34</definedName>
    <definedName name="T_ПР28" localSheetId="11">'ГБУЗ РБ ГБ г.Кумертау'!$H$34</definedName>
    <definedName name="T_ПР28" localSheetId="15">'ГБУЗ РБ ГБ г.Нефтекамск'!$H$34</definedName>
    <definedName name="T_ПР28" localSheetId="21">'ГБУЗ РБ ГБ г.Салават'!$H$34</definedName>
    <definedName name="T_ПР28" localSheetId="14">'ГБУЗ РБ ГДКБ № 17 г.Уфа'!$H$34</definedName>
    <definedName name="T_ПР28" localSheetId="24">'ГБУЗ РБ ГКБ № 1 г.Стерлитамак'!$H$34</definedName>
    <definedName name="T_ПР28" localSheetId="49">'ГБУЗ РБ ГКБ № 13 г.Уфа'!$H$34</definedName>
    <definedName name="T_ПР28" localSheetId="75">'ГБУЗ РБ ГКБ № 18 г.Уфа'!$H$34</definedName>
    <definedName name="T_ПР28" localSheetId="51">'ГБУЗ РБ ГКБ № 21 г.Уфа'!$H$34</definedName>
    <definedName name="T_ПР28" localSheetId="56">'ГБУЗ РБ ГКБ № 5 г.Уфа'!$H$34</definedName>
    <definedName name="T_ПР28" localSheetId="32">'ГБУЗ РБ ГКБ № 8 г.Уфа'!$H$34</definedName>
    <definedName name="T_ПР28" localSheetId="81">'ГБУЗ РБ ГКБ Демского р-на г.Уфы'!$H$34</definedName>
    <definedName name="T_ПР28" localSheetId="4">'ГБУЗ РБ Давлекановская ЦРБ'!$H$34</definedName>
    <definedName name="T_ПР28" localSheetId="29">'ГБУЗ РБ ДБ г.Стерлитамак'!$H$34</definedName>
    <definedName name="T_ПР28" localSheetId="10">'ГБУЗ РБ ДП № 2 г.Уфа'!$H$34</definedName>
    <definedName name="T_ПР28" localSheetId="6">'ГБУЗ РБ ДП № 3 г.Уфа'!$H$34</definedName>
    <definedName name="T_ПР28" localSheetId="72">'ГБУЗ РБ ДП № 4 г.Уфа'!$H$34</definedName>
    <definedName name="T_ПР28" localSheetId="12">'ГБУЗ РБ ДП № 5 г.Уфа'!$H$34</definedName>
    <definedName name="T_ПР28" localSheetId="13">'ГБУЗ РБ ДП № 6 г.Уфа'!$H$34</definedName>
    <definedName name="T_ПР28" localSheetId="73">'ГБУЗ РБ Дюртюлинская ЦРБ'!$H$34</definedName>
    <definedName name="T_ПР28" localSheetId="55">'ГБУЗ РБ Ермекеевская ЦРБ'!$H$34</definedName>
    <definedName name="T_ПР28" localSheetId="38">'ГБУЗ РБ Зилаирская ЦРБ'!$H$34</definedName>
    <definedName name="T_ПР28" localSheetId="43">'ГБУЗ РБ Иглинская ЦРБ'!$H$34</definedName>
    <definedName name="T_ПР28" localSheetId="9">'ГБУЗ РБ Исянгуловская ЦРБ'!$H$34</definedName>
    <definedName name="T_ПР28" localSheetId="78">'ГБУЗ РБ Ишимбайская ЦРБ'!$H$34</definedName>
    <definedName name="T_ПР28" localSheetId="17">'ГБУЗ РБ Калтасинская ЦРБ'!$H$34</definedName>
    <definedName name="T_ПР28" localSheetId="64">'ГБУЗ РБ Караидельская ЦРБ'!$H$34</definedName>
    <definedName name="T_ПР28" localSheetId="47">'ГБУЗ РБ Кармаскалинская ЦРБ'!$H$34</definedName>
    <definedName name="T_ПР28" localSheetId="50">'ГБУЗ РБ КБСМП г.Уфа'!$H$34</definedName>
    <definedName name="T_ПР28" localSheetId="70">'ГБУЗ РБ Кигинская ЦРБ'!$H$34</definedName>
    <definedName name="T_ПР28" localSheetId="16">'ГБУЗ РБ Краснокамская ЦРБ'!$H$34</definedName>
    <definedName name="T_ПР28" localSheetId="26">'ГБУЗ РБ Красноусольская ЦРБ'!$H$34</definedName>
    <definedName name="T_ПР28" localSheetId="48">'ГБУЗ РБ Кушнаренковская ЦРБ'!$H$34</definedName>
    <definedName name="T_ПР28" localSheetId="69">'ГБУЗ РБ Малоязовская ЦРБ'!$H$34</definedName>
    <definedName name="T_ПР28" localSheetId="8">'ГБУЗ РБ Мелеузовская ЦРБ'!$H$34</definedName>
    <definedName name="T_ПР28" localSheetId="67">'ГБУЗ РБ Месягутовская ЦРБ'!$H$34</definedName>
    <definedName name="T_ПР28" localSheetId="63">'ГБУЗ РБ Мишкинская ЦРБ'!$H$34</definedName>
    <definedName name="T_ПР28" localSheetId="3">'ГБУЗ РБ Миякинская ЦРБ'!$H$34</definedName>
    <definedName name="T_ПР28" localSheetId="7">'ГБУЗ РБ Мраковская ЦРБ'!$H$34</definedName>
    <definedName name="T_ПР28" localSheetId="45">'ГБУЗ РБ Нуримановская ЦРБ'!$H$34</definedName>
    <definedName name="T_ПР28" localSheetId="79">'ГБУЗ РБ Поликлиника № 43 г.Уфа'!$H$34</definedName>
    <definedName name="T_ПР28" localSheetId="80">'ГБУЗ РБ ПОликлиника № 46 г.Уфа'!$H$34</definedName>
    <definedName name="T_ПР28" localSheetId="82">'ГБУЗ РБ Поликлиника № 50 г.Уфа'!$H$34</definedName>
    <definedName name="T_ПР28" localSheetId="5">'ГБУЗ РБ Раевская ЦРБ'!$H$34</definedName>
    <definedName name="T_ПР28" localSheetId="27">'ГБУЗ РБ Стерлибашевская ЦРБ'!$H$34</definedName>
    <definedName name="T_ПР28" localSheetId="28">'ГБУЗ РБ Толбазинская ЦРБ'!$H$34</definedName>
    <definedName name="T_ПР28" localSheetId="30">'ГБУЗ РБ Туймазинская ЦРБ'!$H$34</definedName>
    <definedName name="T_ПР28" localSheetId="33">'ГБУЗ РБ Учалинская ЦГБ'!$H$34</definedName>
    <definedName name="T_ПР28" localSheetId="20">'ГБУЗ РБ Федоровская ЦРБ'!$H$34</definedName>
    <definedName name="T_ПР28" localSheetId="23">'ГБУЗ РБ ЦГБ г.Сибай'!$H$34</definedName>
    <definedName name="T_ПР28" localSheetId="74">'ГБУЗ РБ Чекмагушевская ЦРБ'!$H$34</definedName>
    <definedName name="T_ПР28" localSheetId="34">'ГБУЗ РБ Чишминская ЦРБ'!$H$34</definedName>
    <definedName name="T_ПР28" localSheetId="31">'ГБУЗ РБ Шаранская ЦРБ'!$H$34</definedName>
    <definedName name="T_ПР28" localSheetId="37">'ГБУЗ РБ Языковская ЦРБ'!$H$34</definedName>
    <definedName name="T_ПР28" localSheetId="41">'ГБУЗ РБ Янаульская ЦРБ'!$H$34</definedName>
    <definedName name="T_ПР28" localSheetId="19">'ООО "Медсервис" г. Салават'!$H$34</definedName>
    <definedName name="T_ПР28" localSheetId="2">'УФИЦ РАН'!$H$34</definedName>
    <definedName name="T_ПР28" localSheetId="52">'ФГБОУ ВО БГМУ МЗ РФ'!$H$34</definedName>
    <definedName name="T_ПР28" localSheetId="60">'ФГБУЗ МСЧ №142 ФМБА России'!$H$34</definedName>
    <definedName name="T_ПР28" localSheetId="25">'ЧУЗ "РЖД-Медицина"г.Стерлитамак'!$H$34</definedName>
    <definedName name="T_ПР28" localSheetId="42">'ЧУЗ"КБ"РЖД-Медицина" г.Уфа'!$H$34</definedName>
    <definedName name="T_ПР29" localSheetId="22">'ГБУЗ РБ Акъярская ЦРБ'!#REF!</definedName>
    <definedName name="T_ПР29" localSheetId="46">'ГБУЗ РБ Архангельская ЦРБ'!#REF!</definedName>
    <definedName name="T_ПР29" localSheetId="57">'ГБУЗ РБ Аскаровская ЦРБ'!#REF!</definedName>
    <definedName name="T_ПР29" localSheetId="65">'ГБУЗ РБ Аскинская ЦРБ'!#REF!</definedName>
    <definedName name="T_ПР29" localSheetId="35">'ГБУЗ РБ Баймакская ЦГБ'!#REF!</definedName>
    <definedName name="T_ПР29" localSheetId="77">'ГБУЗ РБ Бакалинская ЦРБ'!#REF!</definedName>
    <definedName name="T_ПР29" localSheetId="40">'ГБУЗ РБ Балтачевская ЦРБ'!#REF!</definedName>
    <definedName name="T_ПР29" localSheetId="53">'ГБУЗ РБ Белебеевская ЦРБ'!#REF!</definedName>
    <definedName name="T_ПР29" localSheetId="71">'ГБУЗ РБ Белокатайская ЦРБ'!#REF!</definedName>
    <definedName name="T_ПР29" localSheetId="59">'ГБУЗ РБ Белорецкая ЦРКБ'!#REF!</definedName>
    <definedName name="T_ПР29" localSheetId="54">'ГБУЗ РБ Бижбулякская ЦРБ'!#REF!</definedName>
    <definedName name="T_ПР29" localSheetId="62">'ГБУЗ РБ Бирская ЦРБ'!#REF!</definedName>
    <definedName name="T_ПР29" localSheetId="44">'ГБУЗ РБ Благовещенская ЦРБ'!#REF!</definedName>
    <definedName name="T_ПР29" localSheetId="68">'ГБУЗ РБ Большеустьикинская ЦРБ'!#REF!</definedName>
    <definedName name="T_ПР29" localSheetId="36">'ГБУЗ РБ Буздякская ЦРБ'!#REF!</definedName>
    <definedName name="T_ПР29" localSheetId="66">'ГБУЗ РБ Бураевская ЦРБ'!#REF!</definedName>
    <definedName name="T_ПР29" localSheetId="58">'ГБУЗ РБ Бурзянская ЦРБ'!#REF!</definedName>
    <definedName name="T_ПР29" localSheetId="39">'ГБУЗ РБ Верхне-Татыш. ЦРБ'!#REF!</definedName>
    <definedName name="T_ПР29" localSheetId="76">'ГБУЗ РБ Верхнеяркеевская ЦРБ'!#REF!</definedName>
    <definedName name="T_ПР29" localSheetId="18">'ГБУЗ РБ ГБ № 1 г.Октябрьский'!#REF!</definedName>
    <definedName name="T_ПР29" localSheetId="61">'ГБУЗ РБ ГБ № 9 г.Уфа'!#REF!</definedName>
    <definedName name="T_ПР29" localSheetId="11">'ГБУЗ РБ ГБ г.Кумертау'!#REF!</definedName>
    <definedName name="T_ПР29" localSheetId="15">'ГБУЗ РБ ГБ г.Нефтекамск'!#REF!</definedName>
    <definedName name="T_ПР29" localSheetId="21">'ГБУЗ РБ ГБ г.Салават'!#REF!</definedName>
    <definedName name="T_ПР29" localSheetId="14">'ГБУЗ РБ ГДКБ № 17 г.Уфа'!#REF!</definedName>
    <definedName name="T_ПР29" localSheetId="24">'ГБУЗ РБ ГКБ № 1 г.Стерлитамак'!#REF!</definedName>
    <definedName name="T_ПР29" localSheetId="49">'ГБУЗ РБ ГКБ № 13 г.Уфа'!#REF!</definedName>
    <definedName name="T_ПР29" localSheetId="75">'ГБУЗ РБ ГКБ № 18 г.Уфа'!#REF!</definedName>
    <definedName name="T_ПР29" localSheetId="51">'ГБУЗ РБ ГКБ № 21 г.Уфа'!#REF!</definedName>
    <definedName name="T_ПР29" localSheetId="56">'ГБУЗ РБ ГКБ № 5 г.Уфа'!#REF!</definedName>
    <definedName name="T_ПР29" localSheetId="32">'ГБУЗ РБ ГКБ № 8 г.Уфа'!#REF!</definedName>
    <definedName name="T_ПР29" localSheetId="81">'ГБУЗ РБ ГКБ Демского р-на г.Уфы'!#REF!</definedName>
    <definedName name="T_ПР29" localSheetId="4">'ГБУЗ РБ Давлекановская ЦРБ'!#REF!</definedName>
    <definedName name="T_ПР29" localSheetId="29">'ГБУЗ РБ ДБ г.Стерлитамак'!#REF!</definedName>
    <definedName name="T_ПР29" localSheetId="10">'ГБУЗ РБ ДП № 2 г.Уфа'!#REF!</definedName>
    <definedName name="T_ПР29" localSheetId="6">'ГБУЗ РБ ДП № 3 г.Уфа'!#REF!</definedName>
    <definedName name="T_ПР29" localSheetId="72">'ГБУЗ РБ ДП № 4 г.Уфа'!#REF!</definedName>
    <definedName name="T_ПР29" localSheetId="12">'ГБУЗ РБ ДП № 5 г.Уфа'!#REF!</definedName>
    <definedName name="T_ПР29" localSheetId="13">'ГБУЗ РБ ДП № 6 г.Уфа'!#REF!</definedName>
    <definedName name="T_ПР29" localSheetId="73">'ГБУЗ РБ Дюртюлинская ЦРБ'!#REF!</definedName>
    <definedName name="T_ПР29" localSheetId="55">'ГБУЗ РБ Ермекеевская ЦРБ'!#REF!</definedName>
    <definedName name="T_ПР29" localSheetId="38">'ГБУЗ РБ Зилаирская ЦРБ'!#REF!</definedName>
    <definedName name="T_ПР29" localSheetId="43">'ГБУЗ РБ Иглинская ЦРБ'!#REF!</definedName>
    <definedName name="T_ПР29" localSheetId="9">'ГБУЗ РБ Исянгуловская ЦРБ'!#REF!</definedName>
    <definedName name="T_ПР29" localSheetId="78">'ГБУЗ РБ Ишимбайская ЦРБ'!#REF!</definedName>
    <definedName name="T_ПР29" localSheetId="17">'ГБУЗ РБ Калтасинская ЦРБ'!#REF!</definedName>
    <definedName name="T_ПР29" localSheetId="64">'ГБУЗ РБ Караидельская ЦРБ'!#REF!</definedName>
    <definedName name="T_ПР29" localSheetId="47">'ГБУЗ РБ Кармаскалинская ЦРБ'!#REF!</definedName>
    <definedName name="T_ПР29" localSheetId="50">'ГБУЗ РБ КБСМП г.Уфа'!#REF!</definedName>
    <definedName name="T_ПР29" localSheetId="70">'ГБУЗ РБ Кигинская ЦРБ'!#REF!</definedName>
    <definedName name="T_ПР29" localSheetId="16">'ГБУЗ РБ Краснокамская ЦРБ'!#REF!</definedName>
    <definedName name="T_ПР29" localSheetId="26">'ГБУЗ РБ Красноусольская ЦРБ'!#REF!</definedName>
    <definedName name="T_ПР29" localSheetId="48">'ГБУЗ РБ Кушнаренковская ЦРБ'!#REF!</definedName>
    <definedName name="T_ПР29" localSheetId="69">'ГБУЗ РБ Малоязовская ЦРБ'!#REF!</definedName>
    <definedName name="T_ПР29" localSheetId="8">'ГБУЗ РБ Мелеузовская ЦРБ'!#REF!</definedName>
    <definedName name="T_ПР29" localSheetId="67">'ГБУЗ РБ Месягутовская ЦРБ'!#REF!</definedName>
    <definedName name="T_ПР29" localSheetId="63">'ГБУЗ РБ Мишкинская ЦРБ'!#REF!</definedName>
    <definedName name="T_ПР29" localSheetId="3">'ГБУЗ РБ Миякинская ЦРБ'!#REF!</definedName>
    <definedName name="T_ПР29" localSheetId="7">'ГБУЗ РБ Мраковская ЦРБ'!#REF!</definedName>
    <definedName name="T_ПР29" localSheetId="45">'ГБУЗ РБ Нуримановская ЦРБ'!#REF!</definedName>
    <definedName name="T_ПР29" localSheetId="79">'ГБУЗ РБ Поликлиника № 43 г.Уфа'!#REF!</definedName>
    <definedName name="T_ПР29" localSheetId="80">'ГБУЗ РБ ПОликлиника № 46 г.Уфа'!#REF!</definedName>
    <definedName name="T_ПР29" localSheetId="82">'ГБУЗ РБ Поликлиника № 50 г.Уфа'!#REF!</definedName>
    <definedName name="T_ПР29" localSheetId="5">'ГБУЗ РБ Раевская ЦРБ'!#REF!</definedName>
    <definedName name="T_ПР29" localSheetId="27">'ГБУЗ РБ Стерлибашевская ЦРБ'!#REF!</definedName>
    <definedName name="T_ПР29" localSheetId="28">'ГБУЗ РБ Толбазинская ЦРБ'!#REF!</definedName>
    <definedName name="T_ПР29" localSheetId="30">'ГБУЗ РБ Туймазинская ЦРБ'!#REF!</definedName>
    <definedName name="T_ПР29" localSheetId="33">'ГБУЗ РБ Учалинская ЦГБ'!#REF!</definedName>
    <definedName name="T_ПР29" localSheetId="20">'ГБУЗ РБ Федоровская ЦРБ'!#REF!</definedName>
    <definedName name="T_ПР29" localSheetId="23">'ГБУЗ РБ ЦГБ г.Сибай'!#REF!</definedName>
    <definedName name="T_ПР29" localSheetId="74">'ГБУЗ РБ Чекмагушевская ЦРБ'!#REF!</definedName>
    <definedName name="T_ПР29" localSheetId="34">'ГБУЗ РБ Чишминская ЦРБ'!#REF!</definedName>
    <definedName name="T_ПР29" localSheetId="31">'ГБУЗ РБ Шаранская ЦРБ'!#REF!</definedName>
    <definedName name="T_ПР29" localSheetId="37">'ГБУЗ РБ Языковская ЦРБ'!#REF!</definedName>
    <definedName name="T_ПР29" localSheetId="41">'ГБУЗ РБ Янаульская ЦРБ'!#REF!</definedName>
    <definedName name="T_ПР29" localSheetId="19">'ООО "Медсервис" г. Салават'!#REF!</definedName>
    <definedName name="T_ПР29" localSheetId="2">'УФИЦ РАН'!#REF!</definedName>
    <definedName name="T_ПР29" localSheetId="52">'ФГБОУ ВО БГМУ МЗ РФ'!#REF!</definedName>
    <definedName name="T_ПР29" localSheetId="60">'ФГБУЗ МСЧ №142 ФМБА России'!#REF!</definedName>
    <definedName name="T_ПР29" localSheetId="25">'ЧУЗ "РЖД-Медицина"г.Стерлитамак'!#REF!</definedName>
    <definedName name="T_ПР29" localSheetId="42">'ЧУЗ"КБ"РЖД-Медицина" г.Уфа'!#REF!</definedName>
    <definedName name="T_ПР3" localSheetId="22">'ГБУЗ РБ Акъярская ЦРБ'!$H$10</definedName>
    <definedName name="T_ПР3" localSheetId="46">'ГБУЗ РБ Архангельская ЦРБ'!$H$10</definedName>
    <definedName name="T_ПР3" localSheetId="57">'ГБУЗ РБ Аскаровская ЦРБ'!$H$10</definedName>
    <definedName name="T_ПР3" localSheetId="65">'ГБУЗ РБ Аскинская ЦРБ'!$H$10</definedName>
    <definedName name="T_ПР3" localSheetId="35">'ГБУЗ РБ Баймакская ЦГБ'!$H$10</definedName>
    <definedName name="T_ПР3" localSheetId="77">'ГБУЗ РБ Бакалинская ЦРБ'!$H$10</definedName>
    <definedName name="T_ПР3" localSheetId="40">'ГБУЗ РБ Балтачевская ЦРБ'!$H$10</definedName>
    <definedName name="T_ПР3" localSheetId="53">'ГБУЗ РБ Белебеевская ЦРБ'!$H$10</definedName>
    <definedName name="T_ПР3" localSheetId="71">'ГБУЗ РБ Белокатайская ЦРБ'!$H$10</definedName>
    <definedName name="T_ПР3" localSheetId="59">'ГБУЗ РБ Белорецкая ЦРКБ'!$H$10</definedName>
    <definedName name="T_ПР3" localSheetId="54">'ГБУЗ РБ Бижбулякская ЦРБ'!$H$10</definedName>
    <definedName name="T_ПР3" localSheetId="62">'ГБУЗ РБ Бирская ЦРБ'!$H$10</definedName>
    <definedName name="T_ПР3" localSheetId="44">'ГБУЗ РБ Благовещенская ЦРБ'!$H$10</definedName>
    <definedName name="T_ПР3" localSheetId="68">'ГБУЗ РБ Большеустьикинская ЦРБ'!$H$10</definedName>
    <definedName name="T_ПР3" localSheetId="36">'ГБУЗ РБ Буздякская ЦРБ'!$H$10</definedName>
    <definedName name="T_ПР3" localSheetId="66">'ГБУЗ РБ Бураевская ЦРБ'!$H$10</definedName>
    <definedName name="T_ПР3" localSheetId="58">'ГБУЗ РБ Бурзянская ЦРБ'!$H$10</definedName>
    <definedName name="T_ПР3" localSheetId="39">'ГБУЗ РБ Верхне-Татыш. ЦРБ'!$H$10</definedName>
    <definedName name="T_ПР3" localSheetId="76">'ГБУЗ РБ Верхнеяркеевская ЦРБ'!$H$10</definedName>
    <definedName name="T_ПР3" localSheetId="18">'ГБУЗ РБ ГБ № 1 г.Октябрьский'!$H$10</definedName>
    <definedName name="T_ПР3" localSheetId="61">'ГБУЗ РБ ГБ № 9 г.Уфа'!$H$10</definedName>
    <definedName name="T_ПР3" localSheetId="11">'ГБУЗ РБ ГБ г.Кумертау'!$H$10</definedName>
    <definedName name="T_ПР3" localSheetId="15">'ГБУЗ РБ ГБ г.Нефтекамск'!$H$10</definedName>
    <definedName name="T_ПР3" localSheetId="21">'ГБУЗ РБ ГБ г.Салават'!$H$10</definedName>
    <definedName name="T_ПР3" localSheetId="14">'ГБУЗ РБ ГДКБ № 17 г.Уфа'!$H$10</definedName>
    <definedName name="T_ПР3" localSheetId="24">'ГБУЗ РБ ГКБ № 1 г.Стерлитамак'!$H$10</definedName>
    <definedName name="T_ПР3" localSheetId="49">'ГБУЗ РБ ГКБ № 13 г.Уфа'!$H$10</definedName>
    <definedName name="T_ПР3" localSheetId="75">'ГБУЗ РБ ГКБ № 18 г.Уфа'!$H$10</definedName>
    <definedName name="T_ПР3" localSheetId="51">'ГБУЗ РБ ГКБ № 21 г.Уфа'!$H$10</definedName>
    <definedName name="T_ПР3" localSheetId="56">'ГБУЗ РБ ГКБ № 5 г.Уфа'!$H$10</definedName>
    <definedName name="T_ПР3" localSheetId="32">'ГБУЗ РБ ГКБ № 8 г.Уфа'!$H$10</definedName>
    <definedName name="T_ПР3" localSheetId="81">'ГБУЗ РБ ГКБ Демского р-на г.Уфы'!$H$10</definedName>
    <definedName name="T_ПР3" localSheetId="4">'ГБУЗ РБ Давлекановская ЦРБ'!$H$10</definedName>
    <definedName name="T_ПР3" localSheetId="29">'ГБУЗ РБ ДБ г.Стерлитамак'!$H$10</definedName>
    <definedName name="T_ПР3" localSheetId="10">'ГБУЗ РБ ДП № 2 г.Уфа'!$H$10</definedName>
    <definedName name="T_ПР3" localSheetId="6">'ГБУЗ РБ ДП № 3 г.Уфа'!$H$10</definedName>
    <definedName name="T_ПР3" localSheetId="72">'ГБУЗ РБ ДП № 4 г.Уфа'!$H$10</definedName>
    <definedName name="T_ПР3" localSheetId="12">'ГБУЗ РБ ДП № 5 г.Уфа'!$H$10</definedName>
    <definedName name="T_ПР3" localSheetId="13">'ГБУЗ РБ ДП № 6 г.Уфа'!$H$10</definedName>
    <definedName name="T_ПР3" localSheetId="73">'ГБУЗ РБ Дюртюлинская ЦРБ'!$H$10</definedName>
    <definedName name="T_ПР3" localSheetId="55">'ГБУЗ РБ Ермекеевская ЦРБ'!$H$10</definedName>
    <definedName name="T_ПР3" localSheetId="38">'ГБУЗ РБ Зилаирская ЦРБ'!$H$10</definedName>
    <definedName name="T_ПР3" localSheetId="43">'ГБУЗ РБ Иглинская ЦРБ'!$H$10</definedName>
    <definedName name="T_ПР3" localSheetId="9">'ГБУЗ РБ Исянгуловская ЦРБ'!$H$10</definedName>
    <definedName name="T_ПР3" localSheetId="78">'ГБУЗ РБ Ишимбайская ЦРБ'!$H$10</definedName>
    <definedName name="T_ПР3" localSheetId="17">'ГБУЗ РБ Калтасинская ЦРБ'!$H$10</definedName>
    <definedName name="T_ПР3" localSheetId="64">'ГБУЗ РБ Караидельская ЦРБ'!$H$10</definedName>
    <definedName name="T_ПР3" localSheetId="47">'ГБУЗ РБ Кармаскалинская ЦРБ'!$H$10</definedName>
    <definedName name="T_ПР3" localSheetId="50">'ГБУЗ РБ КБСМП г.Уфа'!$H$10</definedName>
    <definedName name="T_ПР3" localSheetId="70">'ГБУЗ РБ Кигинская ЦРБ'!$H$10</definedName>
    <definedName name="T_ПР3" localSheetId="16">'ГБУЗ РБ Краснокамская ЦРБ'!$H$10</definedName>
    <definedName name="T_ПР3" localSheetId="26">'ГБУЗ РБ Красноусольская ЦРБ'!$H$10</definedName>
    <definedName name="T_ПР3" localSheetId="48">'ГБУЗ РБ Кушнаренковская ЦРБ'!$H$10</definedName>
    <definedName name="T_ПР3" localSheetId="69">'ГБУЗ РБ Малоязовская ЦРБ'!$H$10</definedName>
    <definedName name="T_ПР3" localSheetId="8">'ГБУЗ РБ Мелеузовская ЦРБ'!$H$10</definedName>
    <definedName name="T_ПР3" localSheetId="67">'ГБУЗ РБ Месягутовская ЦРБ'!$H$10</definedName>
    <definedName name="T_ПР3" localSheetId="63">'ГБУЗ РБ Мишкинская ЦРБ'!$H$10</definedName>
    <definedName name="T_ПР3" localSheetId="3">'ГБУЗ РБ Миякинская ЦРБ'!$H$10</definedName>
    <definedName name="T_ПР3" localSheetId="7">'ГБУЗ РБ Мраковская ЦРБ'!$H$10</definedName>
    <definedName name="T_ПР3" localSheetId="45">'ГБУЗ РБ Нуримановская ЦРБ'!$H$10</definedName>
    <definedName name="T_ПР3" localSheetId="79">'ГБУЗ РБ Поликлиника № 43 г.Уфа'!$H$10</definedName>
    <definedName name="T_ПР3" localSheetId="80">'ГБУЗ РБ ПОликлиника № 46 г.Уфа'!$H$10</definedName>
    <definedName name="T_ПР3" localSheetId="82">'ГБУЗ РБ Поликлиника № 50 г.Уфа'!$H$10</definedName>
    <definedName name="T_ПР3" localSheetId="5">'ГБУЗ РБ Раевская ЦРБ'!$H$10</definedName>
    <definedName name="T_ПР3" localSheetId="27">'ГБУЗ РБ Стерлибашевская ЦРБ'!$H$10</definedName>
    <definedName name="T_ПР3" localSheetId="28">'ГБУЗ РБ Толбазинская ЦРБ'!$H$10</definedName>
    <definedName name="T_ПР3" localSheetId="30">'ГБУЗ РБ Туймазинская ЦРБ'!$H$10</definedName>
    <definedName name="T_ПР3" localSheetId="33">'ГБУЗ РБ Учалинская ЦГБ'!$H$10</definedName>
    <definedName name="T_ПР3" localSheetId="20">'ГБУЗ РБ Федоровская ЦРБ'!$H$10</definedName>
    <definedName name="T_ПР3" localSheetId="23">'ГБУЗ РБ ЦГБ г.Сибай'!$H$10</definedName>
    <definedName name="T_ПР3" localSheetId="74">'ГБУЗ РБ Чекмагушевская ЦРБ'!$H$10</definedName>
    <definedName name="T_ПР3" localSheetId="34">'ГБУЗ РБ Чишминская ЦРБ'!$H$10</definedName>
    <definedName name="T_ПР3" localSheetId="31">'ГБУЗ РБ Шаранская ЦРБ'!$H$10</definedName>
    <definedName name="T_ПР3" localSheetId="37">'ГБУЗ РБ Языковская ЦРБ'!$H$10</definedName>
    <definedName name="T_ПР3" localSheetId="41">'ГБУЗ РБ Янаульская ЦРБ'!$H$10</definedName>
    <definedName name="T_ПР3" localSheetId="19">'ООО "Медсервис" г. Салават'!$H$10</definedName>
    <definedName name="T_ПР3" localSheetId="2">'УФИЦ РАН'!$H$10</definedName>
    <definedName name="T_ПР3" localSheetId="52">'ФГБОУ ВО БГМУ МЗ РФ'!$H$10</definedName>
    <definedName name="T_ПР3" localSheetId="60">'ФГБУЗ МСЧ №142 ФМБА России'!$H$10</definedName>
    <definedName name="T_ПР3" localSheetId="25">'ЧУЗ "РЖД-Медицина"г.Стерлитамак'!$H$10</definedName>
    <definedName name="T_ПР3" localSheetId="42">'ЧУЗ"КБ"РЖД-Медицина" г.Уфа'!$H$10</definedName>
    <definedName name="T_ПР30" localSheetId="22">'ГБУЗ РБ Акъярская ЦРБ'!#REF!</definedName>
    <definedName name="T_ПР30" localSheetId="46">'ГБУЗ РБ Архангельская ЦРБ'!#REF!</definedName>
    <definedName name="T_ПР30" localSheetId="57">'ГБУЗ РБ Аскаровская ЦРБ'!#REF!</definedName>
    <definedName name="T_ПР30" localSheetId="65">'ГБУЗ РБ Аскинская ЦРБ'!#REF!</definedName>
    <definedName name="T_ПР30" localSheetId="35">'ГБУЗ РБ Баймакская ЦГБ'!#REF!</definedName>
    <definedName name="T_ПР30" localSheetId="77">'ГБУЗ РБ Бакалинская ЦРБ'!#REF!</definedName>
    <definedName name="T_ПР30" localSheetId="40">'ГБУЗ РБ Балтачевская ЦРБ'!#REF!</definedName>
    <definedName name="T_ПР30" localSheetId="53">'ГБУЗ РБ Белебеевская ЦРБ'!#REF!</definedName>
    <definedName name="T_ПР30" localSheetId="71">'ГБУЗ РБ Белокатайская ЦРБ'!#REF!</definedName>
    <definedName name="T_ПР30" localSheetId="59">'ГБУЗ РБ Белорецкая ЦРКБ'!#REF!</definedName>
    <definedName name="T_ПР30" localSheetId="54">'ГБУЗ РБ Бижбулякская ЦРБ'!#REF!</definedName>
    <definedName name="T_ПР30" localSheetId="62">'ГБУЗ РБ Бирская ЦРБ'!#REF!</definedName>
    <definedName name="T_ПР30" localSheetId="44">'ГБУЗ РБ Благовещенская ЦРБ'!#REF!</definedName>
    <definedName name="T_ПР30" localSheetId="68">'ГБУЗ РБ Большеустьикинская ЦРБ'!#REF!</definedName>
    <definedName name="T_ПР30" localSheetId="36">'ГБУЗ РБ Буздякская ЦРБ'!#REF!</definedName>
    <definedName name="T_ПР30" localSheetId="66">'ГБУЗ РБ Бураевская ЦРБ'!#REF!</definedName>
    <definedName name="T_ПР30" localSheetId="58">'ГБУЗ РБ Бурзянская ЦРБ'!#REF!</definedName>
    <definedName name="T_ПР30" localSheetId="39">'ГБУЗ РБ Верхне-Татыш. ЦРБ'!#REF!</definedName>
    <definedName name="T_ПР30" localSheetId="76">'ГБУЗ РБ Верхнеяркеевская ЦРБ'!#REF!</definedName>
    <definedName name="T_ПР30" localSheetId="18">'ГБУЗ РБ ГБ № 1 г.Октябрьский'!#REF!</definedName>
    <definedName name="T_ПР30" localSheetId="61">'ГБУЗ РБ ГБ № 9 г.Уфа'!#REF!</definedName>
    <definedName name="T_ПР30" localSheetId="11">'ГБУЗ РБ ГБ г.Кумертау'!#REF!</definedName>
    <definedName name="T_ПР30" localSheetId="15">'ГБУЗ РБ ГБ г.Нефтекамск'!#REF!</definedName>
    <definedName name="T_ПР30" localSheetId="21">'ГБУЗ РБ ГБ г.Салават'!#REF!</definedName>
    <definedName name="T_ПР30" localSheetId="14">'ГБУЗ РБ ГДКБ № 17 г.Уфа'!#REF!</definedName>
    <definedName name="T_ПР30" localSheetId="24">'ГБУЗ РБ ГКБ № 1 г.Стерлитамак'!#REF!</definedName>
    <definedName name="T_ПР30" localSheetId="49">'ГБУЗ РБ ГКБ № 13 г.Уфа'!#REF!</definedName>
    <definedName name="T_ПР30" localSheetId="75">'ГБУЗ РБ ГКБ № 18 г.Уфа'!#REF!</definedName>
    <definedName name="T_ПР30" localSheetId="51">'ГБУЗ РБ ГКБ № 21 г.Уфа'!#REF!</definedName>
    <definedName name="T_ПР30" localSheetId="56">'ГБУЗ РБ ГКБ № 5 г.Уфа'!#REF!</definedName>
    <definedName name="T_ПР30" localSheetId="32">'ГБУЗ РБ ГКБ № 8 г.Уфа'!#REF!</definedName>
    <definedName name="T_ПР30" localSheetId="81">'ГБУЗ РБ ГКБ Демского р-на г.Уфы'!#REF!</definedName>
    <definedName name="T_ПР30" localSheetId="4">'ГБУЗ РБ Давлекановская ЦРБ'!#REF!</definedName>
    <definedName name="T_ПР30" localSheetId="29">'ГБУЗ РБ ДБ г.Стерлитамак'!#REF!</definedName>
    <definedName name="T_ПР30" localSheetId="10">'ГБУЗ РБ ДП № 2 г.Уфа'!#REF!</definedName>
    <definedName name="T_ПР30" localSheetId="6">'ГБУЗ РБ ДП № 3 г.Уфа'!#REF!</definedName>
    <definedName name="T_ПР30" localSheetId="72">'ГБУЗ РБ ДП № 4 г.Уфа'!#REF!</definedName>
    <definedName name="T_ПР30" localSheetId="12">'ГБУЗ РБ ДП № 5 г.Уфа'!#REF!</definedName>
    <definedName name="T_ПР30" localSheetId="13">'ГБУЗ РБ ДП № 6 г.Уфа'!#REF!</definedName>
    <definedName name="T_ПР30" localSheetId="73">'ГБУЗ РБ Дюртюлинская ЦРБ'!#REF!</definedName>
    <definedName name="T_ПР30" localSheetId="55">'ГБУЗ РБ Ермекеевская ЦРБ'!#REF!</definedName>
    <definedName name="T_ПР30" localSheetId="38">'ГБУЗ РБ Зилаирская ЦРБ'!#REF!</definedName>
    <definedName name="T_ПР30" localSheetId="43">'ГБУЗ РБ Иглинская ЦРБ'!#REF!</definedName>
    <definedName name="T_ПР30" localSheetId="9">'ГБУЗ РБ Исянгуловская ЦРБ'!#REF!</definedName>
    <definedName name="T_ПР30" localSheetId="78">'ГБУЗ РБ Ишимбайская ЦРБ'!#REF!</definedName>
    <definedName name="T_ПР30" localSheetId="17">'ГБУЗ РБ Калтасинская ЦРБ'!#REF!</definedName>
    <definedName name="T_ПР30" localSheetId="64">'ГБУЗ РБ Караидельская ЦРБ'!#REF!</definedName>
    <definedName name="T_ПР30" localSheetId="47">'ГБУЗ РБ Кармаскалинская ЦРБ'!#REF!</definedName>
    <definedName name="T_ПР30" localSheetId="50">'ГБУЗ РБ КБСМП г.Уфа'!#REF!</definedName>
    <definedName name="T_ПР30" localSheetId="70">'ГБУЗ РБ Кигинская ЦРБ'!#REF!</definedName>
    <definedName name="T_ПР30" localSheetId="16">'ГБУЗ РБ Краснокамская ЦРБ'!#REF!</definedName>
    <definedName name="T_ПР30" localSheetId="26">'ГБУЗ РБ Красноусольская ЦРБ'!#REF!</definedName>
    <definedName name="T_ПР30" localSheetId="48">'ГБУЗ РБ Кушнаренковская ЦРБ'!#REF!</definedName>
    <definedName name="T_ПР30" localSheetId="69">'ГБУЗ РБ Малоязовская ЦРБ'!#REF!</definedName>
    <definedName name="T_ПР30" localSheetId="8">'ГБУЗ РБ Мелеузовская ЦРБ'!#REF!</definedName>
    <definedName name="T_ПР30" localSheetId="67">'ГБУЗ РБ Месягутовская ЦРБ'!#REF!</definedName>
    <definedName name="T_ПР30" localSheetId="63">'ГБУЗ РБ Мишкинская ЦРБ'!#REF!</definedName>
    <definedName name="T_ПР30" localSheetId="3">'ГБУЗ РБ Миякинская ЦРБ'!#REF!</definedName>
    <definedName name="T_ПР30" localSheetId="7">'ГБУЗ РБ Мраковская ЦРБ'!#REF!</definedName>
    <definedName name="T_ПР30" localSheetId="45">'ГБУЗ РБ Нуримановская ЦРБ'!#REF!</definedName>
    <definedName name="T_ПР30" localSheetId="79">'ГБУЗ РБ Поликлиника № 43 г.Уфа'!#REF!</definedName>
    <definedName name="T_ПР30" localSheetId="80">'ГБУЗ РБ ПОликлиника № 46 г.Уфа'!#REF!</definedName>
    <definedName name="T_ПР30" localSheetId="82">'ГБУЗ РБ Поликлиника № 50 г.Уфа'!#REF!</definedName>
    <definedName name="T_ПР30" localSheetId="5">'ГБУЗ РБ Раевская ЦРБ'!#REF!</definedName>
    <definedName name="T_ПР30" localSheetId="27">'ГБУЗ РБ Стерлибашевская ЦРБ'!#REF!</definedName>
    <definedName name="T_ПР30" localSheetId="28">'ГБУЗ РБ Толбазинская ЦРБ'!#REF!</definedName>
    <definedName name="T_ПР30" localSheetId="30">'ГБУЗ РБ Туймазинская ЦРБ'!#REF!</definedName>
    <definedName name="T_ПР30" localSheetId="33">'ГБУЗ РБ Учалинская ЦГБ'!#REF!</definedName>
    <definedName name="T_ПР30" localSheetId="20">'ГБУЗ РБ Федоровская ЦРБ'!#REF!</definedName>
    <definedName name="T_ПР30" localSheetId="23">'ГБУЗ РБ ЦГБ г.Сибай'!#REF!</definedName>
    <definedName name="T_ПР30" localSheetId="74">'ГБУЗ РБ Чекмагушевская ЦРБ'!#REF!</definedName>
    <definedName name="T_ПР30" localSheetId="34">'ГБУЗ РБ Чишминская ЦРБ'!#REF!</definedName>
    <definedName name="T_ПР30" localSheetId="31">'ГБУЗ РБ Шаранская ЦРБ'!#REF!</definedName>
    <definedName name="T_ПР30" localSheetId="37">'ГБУЗ РБ Языковская ЦРБ'!#REF!</definedName>
    <definedName name="T_ПР30" localSheetId="41">'ГБУЗ РБ Янаульская ЦРБ'!#REF!</definedName>
    <definedName name="T_ПР30" localSheetId="19">'ООО "Медсервис" г. Салават'!#REF!</definedName>
    <definedName name="T_ПР30" localSheetId="2">'УФИЦ РАН'!#REF!</definedName>
    <definedName name="T_ПР30" localSheetId="52">'ФГБОУ ВО БГМУ МЗ РФ'!#REF!</definedName>
    <definedName name="T_ПР30" localSheetId="60">'ФГБУЗ МСЧ №142 ФМБА России'!#REF!</definedName>
    <definedName name="T_ПР30" localSheetId="25">'ЧУЗ "РЖД-Медицина"г.Стерлитамак'!#REF!</definedName>
    <definedName name="T_ПР30" localSheetId="42">'ЧУЗ"КБ"РЖД-Медицина" г.Уфа'!#REF!</definedName>
    <definedName name="T_ПР31" localSheetId="22">'ГБУЗ РБ Акъярская ЦРБ'!#REF!</definedName>
    <definedName name="T_ПР31" localSheetId="46">'ГБУЗ РБ Архангельская ЦРБ'!#REF!</definedName>
    <definedName name="T_ПР31" localSheetId="57">'ГБУЗ РБ Аскаровская ЦРБ'!#REF!</definedName>
    <definedName name="T_ПР31" localSheetId="65">'ГБУЗ РБ Аскинская ЦРБ'!#REF!</definedName>
    <definedName name="T_ПР31" localSheetId="35">'ГБУЗ РБ Баймакская ЦГБ'!#REF!</definedName>
    <definedName name="T_ПР31" localSheetId="77">'ГБУЗ РБ Бакалинская ЦРБ'!#REF!</definedName>
    <definedName name="T_ПР31" localSheetId="40">'ГБУЗ РБ Балтачевская ЦРБ'!#REF!</definedName>
    <definedName name="T_ПР31" localSheetId="53">'ГБУЗ РБ Белебеевская ЦРБ'!#REF!</definedName>
    <definedName name="T_ПР31" localSheetId="71">'ГБУЗ РБ Белокатайская ЦРБ'!#REF!</definedName>
    <definedName name="T_ПР31" localSheetId="59">'ГБУЗ РБ Белорецкая ЦРКБ'!#REF!</definedName>
    <definedName name="T_ПР31" localSheetId="54">'ГБУЗ РБ Бижбулякская ЦРБ'!#REF!</definedName>
    <definedName name="T_ПР31" localSheetId="62">'ГБУЗ РБ Бирская ЦРБ'!#REF!</definedName>
    <definedName name="T_ПР31" localSheetId="44">'ГБУЗ РБ Благовещенская ЦРБ'!#REF!</definedName>
    <definedName name="T_ПР31" localSheetId="68">'ГБУЗ РБ Большеустьикинская ЦРБ'!#REF!</definedName>
    <definedName name="T_ПР31" localSheetId="36">'ГБУЗ РБ Буздякская ЦРБ'!#REF!</definedName>
    <definedName name="T_ПР31" localSheetId="66">'ГБУЗ РБ Бураевская ЦРБ'!#REF!</definedName>
    <definedName name="T_ПР31" localSheetId="58">'ГБУЗ РБ Бурзянская ЦРБ'!#REF!</definedName>
    <definedName name="T_ПР31" localSheetId="39">'ГБУЗ РБ Верхне-Татыш. ЦРБ'!#REF!</definedName>
    <definedName name="T_ПР31" localSheetId="76">'ГБУЗ РБ Верхнеяркеевская ЦРБ'!#REF!</definedName>
    <definedName name="T_ПР31" localSheetId="18">'ГБУЗ РБ ГБ № 1 г.Октябрьский'!#REF!</definedName>
    <definedName name="T_ПР31" localSheetId="61">'ГБУЗ РБ ГБ № 9 г.Уфа'!#REF!</definedName>
    <definedName name="T_ПР31" localSheetId="11">'ГБУЗ РБ ГБ г.Кумертау'!#REF!</definedName>
    <definedName name="T_ПР31" localSheetId="15">'ГБУЗ РБ ГБ г.Нефтекамск'!#REF!</definedName>
    <definedName name="T_ПР31" localSheetId="21">'ГБУЗ РБ ГБ г.Салават'!#REF!</definedName>
    <definedName name="T_ПР31" localSheetId="14">'ГБУЗ РБ ГДКБ № 17 г.Уфа'!#REF!</definedName>
    <definedName name="T_ПР31" localSheetId="24">'ГБУЗ РБ ГКБ № 1 г.Стерлитамак'!#REF!</definedName>
    <definedName name="T_ПР31" localSheetId="49">'ГБУЗ РБ ГКБ № 13 г.Уфа'!#REF!</definedName>
    <definedName name="T_ПР31" localSheetId="75">'ГБУЗ РБ ГКБ № 18 г.Уфа'!#REF!</definedName>
    <definedName name="T_ПР31" localSheetId="51">'ГБУЗ РБ ГКБ № 21 г.Уфа'!#REF!</definedName>
    <definedName name="T_ПР31" localSheetId="56">'ГБУЗ РБ ГКБ № 5 г.Уфа'!#REF!</definedName>
    <definedName name="T_ПР31" localSheetId="32">'ГБУЗ РБ ГКБ № 8 г.Уфа'!#REF!</definedName>
    <definedName name="T_ПР31" localSheetId="81">'ГБУЗ РБ ГКБ Демского р-на г.Уфы'!#REF!</definedName>
    <definedName name="T_ПР31" localSheetId="4">'ГБУЗ РБ Давлекановская ЦРБ'!#REF!</definedName>
    <definedName name="T_ПР31" localSheetId="29">'ГБУЗ РБ ДБ г.Стерлитамак'!#REF!</definedName>
    <definedName name="T_ПР31" localSheetId="10">'ГБУЗ РБ ДП № 2 г.Уфа'!#REF!</definedName>
    <definedName name="T_ПР31" localSheetId="6">'ГБУЗ РБ ДП № 3 г.Уфа'!#REF!</definedName>
    <definedName name="T_ПР31" localSheetId="72">'ГБУЗ РБ ДП № 4 г.Уфа'!#REF!</definedName>
    <definedName name="T_ПР31" localSheetId="12">'ГБУЗ РБ ДП № 5 г.Уфа'!#REF!</definedName>
    <definedName name="T_ПР31" localSheetId="13">'ГБУЗ РБ ДП № 6 г.Уфа'!#REF!</definedName>
    <definedName name="T_ПР31" localSheetId="73">'ГБУЗ РБ Дюртюлинская ЦРБ'!#REF!</definedName>
    <definedName name="T_ПР31" localSheetId="55">'ГБУЗ РБ Ермекеевская ЦРБ'!#REF!</definedName>
    <definedName name="T_ПР31" localSheetId="38">'ГБУЗ РБ Зилаирская ЦРБ'!#REF!</definedName>
    <definedName name="T_ПР31" localSheetId="43">'ГБУЗ РБ Иглинская ЦРБ'!#REF!</definedName>
    <definedName name="T_ПР31" localSheetId="9">'ГБУЗ РБ Исянгуловская ЦРБ'!#REF!</definedName>
    <definedName name="T_ПР31" localSheetId="78">'ГБУЗ РБ Ишимбайская ЦРБ'!#REF!</definedName>
    <definedName name="T_ПР31" localSheetId="17">'ГБУЗ РБ Калтасинская ЦРБ'!#REF!</definedName>
    <definedName name="T_ПР31" localSheetId="64">'ГБУЗ РБ Караидельская ЦРБ'!#REF!</definedName>
    <definedName name="T_ПР31" localSheetId="47">'ГБУЗ РБ Кармаскалинская ЦРБ'!#REF!</definedName>
    <definedName name="T_ПР31" localSheetId="50">'ГБУЗ РБ КБСМП г.Уфа'!#REF!</definedName>
    <definedName name="T_ПР31" localSheetId="70">'ГБУЗ РБ Кигинская ЦРБ'!#REF!</definedName>
    <definedName name="T_ПР31" localSheetId="16">'ГБУЗ РБ Краснокамская ЦРБ'!#REF!</definedName>
    <definedName name="T_ПР31" localSheetId="26">'ГБУЗ РБ Красноусольская ЦРБ'!#REF!</definedName>
    <definedName name="T_ПР31" localSheetId="48">'ГБУЗ РБ Кушнаренковская ЦРБ'!#REF!</definedName>
    <definedName name="T_ПР31" localSheetId="69">'ГБУЗ РБ Малоязовская ЦРБ'!#REF!</definedName>
    <definedName name="T_ПР31" localSheetId="8">'ГБУЗ РБ Мелеузовская ЦРБ'!#REF!</definedName>
    <definedName name="T_ПР31" localSheetId="67">'ГБУЗ РБ Месягутовская ЦРБ'!#REF!</definedName>
    <definedName name="T_ПР31" localSheetId="63">'ГБУЗ РБ Мишкинская ЦРБ'!#REF!</definedName>
    <definedName name="T_ПР31" localSheetId="3">'ГБУЗ РБ Миякинская ЦРБ'!#REF!</definedName>
    <definedName name="T_ПР31" localSheetId="7">'ГБУЗ РБ Мраковская ЦРБ'!#REF!</definedName>
    <definedName name="T_ПР31" localSheetId="45">'ГБУЗ РБ Нуримановская ЦРБ'!#REF!</definedName>
    <definedName name="T_ПР31" localSheetId="79">'ГБУЗ РБ Поликлиника № 43 г.Уфа'!#REF!</definedName>
    <definedName name="T_ПР31" localSheetId="80">'ГБУЗ РБ ПОликлиника № 46 г.Уфа'!#REF!</definedName>
    <definedName name="T_ПР31" localSheetId="82">'ГБУЗ РБ Поликлиника № 50 г.Уфа'!#REF!</definedName>
    <definedName name="T_ПР31" localSheetId="5">'ГБУЗ РБ Раевская ЦРБ'!#REF!</definedName>
    <definedName name="T_ПР31" localSheetId="27">'ГБУЗ РБ Стерлибашевская ЦРБ'!#REF!</definedName>
    <definedName name="T_ПР31" localSheetId="28">'ГБУЗ РБ Толбазинская ЦРБ'!#REF!</definedName>
    <definedName name="T_ПР31" localSheetId="30">'ГБУЗ РБ Туймазинская ЦРБ'!#REF!</definedName>
    <definedName name="T_ПР31" localSheetId="33">'ГБУЗ РБ Учалинская ЦГБ'!#REF!</definedName>
    <definedName name="T_ПР31" localSheetId="20">'ГБУЗ РБ Федоровская ЦРБ'!#REF!</definedName>
    <definedName name="T_ПР31" localSheetId="23">'ГБУЗ РБ ЦГБ г.Сибай'!#REF!</definedName>
    <definedName name="T_ПР31" localSheetId="74">'ГБУЗ РБ Чекмагушевская ЦРБ'!#REF!</definedName>
    <definedName name="T_ПР31" localSheetId="34">'ГБУЗ РБ Чишминская ЦРБ'!#REF!</definedName>
    <definedName name="T_ПР31" localSheetId="31">'ГБУЗ РБ Шаранская ЦРБ'!#REF!</definedName>
    <definedName name="T_ПР31" localSheetId="37">'ГБУЗ РБ Языковская ЦРБ'!#REF!</definedName>
    <definedName name="T_ПР31" localSheetId="41">'ГБУЗ РБ Янаульская ЦРБ'!#REF!</definedName>
    <definedName name="T_ПР31" localSheetId="19">'ООО "Медсервис" г. Салават'!#REF!</definedName>
    <definedName name="T_ПР31" localSheetId="2">'УФИЦ РАН'!#REF!</definedName>
    <definedName name="T_ПР31" localSheetId="52">'ФГБОУ ВО БГМУ МЗ РФ'!#REF!</definedName>
    <definedName name="T_ПР31" localSheetId="60">'ФГБУЗ МСЧ №142 ФМБА России'!#REF!</definedName>
    <definedName name="T_ПР31" localSheetId="25">'ЧУЗ "РЖД-Медицина"г.Стерлитамак'!#REF!</definedName>
    <definedName name="T_ПР31" localSheetId="42">'ЧУЗ"КБ"РЖД-Медицина" г.Уфа'!#REF!</definedName>
    <definedName name="T_ПР32" localSheetId="22">'ГБУЗ РБ Акъярская ЦРБ'!#REF!</definedName>
    <definedName name="T_ПР32" localSheetId="46">'ГБУЗ РБ Архангельская ЦРБ'!#REF!</definedName>
    <definedName name="T_ПР32" localSheetId="57">'ГБУЗ РБ Аскаровская ЦРБ'!#REF!</definedName>
    <definedName name="T_ПР32" localSheetId="65">'ГБУЗ РБ Аскинская ЦРБ'!#REF!</definedName>
    <definedName name="T_ПР32" localSheetId="35">'ГБУЗ РБ Баймакская ЦГБ'!#REF!</definedName>
    <definedName name="T_ПР32" localSheetId="77">'ГБУЗ РБ Бакалинская ЦРБ'!#REF!</definedName>
    <definedName name="T_ПР32" localSheetId="40">'ГБУЗ РБ Балтачевская ЦРБ'!#REF!</definedName>
    <definedName name="T_ПР32" localSheetId="53">'ГБУЗ РБ Белебеевская ЦРБ'!#REF!</definedName>
    <definedName name="T_ПР32" localSheetId="71">'ГБУЗ РБ Белокатайская ЦРБ'!#REF!</definedName>
    <definedName name="T_ПР32" localSheetId="59">'ГБУЗ РБ Белорецкая ЦРКБ'!#REF!</definedName>
    <definedName name="T_ПР32" localSheetId="54">'ГБУЗ РБ Бижбулякская ЦРБ'!#REF!</definedName>
    <definedName name="T_ПР32" localSheetId="62">'ГБУЗ РБ Бирская ЦРБ'!#REF!</definedName>
    <definedName name="T_ПР32" localSheetId="44">'ГБУЗ РБ Благовещенская ЦРБ'!#REF!</definedName>
    <definedName name="T_ПР32" localSheetId="68">'ГБУЗ РБ Большеустьикинская ЦРБ'!#REF!</definedName>
    <definedName name="T_ПР32" localSheetId="36">'ГБУЗ РБ Буздякская ЦРБ'!#REF!</definedName>
    <definedName name="T_ПР32" localSheetId="66">'ГБУЗ РБ Бураевская ЦРБ'!#REF!</definedName>
    <definedName name="T_ПР32" localSheetId="58">'ГБУЗ РБ Бурзянская ЦРБ'!#REF!</definedName>
    <definedName name="T_ПР32" localSheetId="39">'ГБУЗ РБ Верхне-Татыш. ЦРБ'!#REF!</definedName>
    <definedName name="T_ПР32" localSheetId="76">'ГБУЗ РБ Верхнеяркеевская ЦРБ'!#REF!</definedName>
    <definedName name="T_ПР32" localSheetId="18">'ГБУЗ РБ ГБ № 1 г.Октябрьский'!#REF!</definedName>
    <definedName name="T_ПР32" localSheetId="61">'ГБУЗ РБ ГБ № 9 г.Уфа'!#REF!</definedName>
    <definedName name="T_ПР32" localSheetId="11">'ГБУЗ РБ ГБ г.Кумертау'!#REF!</definedName>
    <definedName name="T_ПР32" localSheetId="15">'ГБУЗ РБ ГБ г.Нефтекамск'!#REF!</definedName>
    <definedName name="T_ПР32" localSheetId="21">'ГБУЗ РБ ГБ г.Салават'!#REF!</definedName>
    <definedName name="T_ПР32" localSheetId="14">'ГБУЗ РБ ГДКБ № 17 г.Уфа'!#REF!</definedName>
    <definedName name="T_ПР32" localSheetId="24">'ГБУЗ РБ ГКБ № 1 г.Стерлитамак'!#REF!</definedName>
    <definedName name="T_ПР32" localSheetId="49">'ГБУЗ РБ ГКБ № 13 г.Уфа'!#REF!</definedName>
    <definedName name="T_ПР32" localSheetId="75">'ГБУЗ РБ ГКБ № 18 г.Уфа'!#REF!</definedName>
    <definedName name="T_ПР32" localSheetId="51">'ГБУЗ РБ ГКБ № 21 г.Уфа'!#REF!</definedName>
    <definedName name="T_ПР32" localSheetId="56">'ГБУЗ РБ ГКБ № 5 г.Уфа'!#REF!</definedName>
    <definedName name="T_ПР32" localSheetId="32">'ГБУЗ РБ ГКБ № 8 г.Уфа'!#REF!</definedName>
    <definedName name="T_ПР32" localSheetId="81">'ГБУЗ РБ ГКБ Демского р-на г.Уфы'!#REF!</definedName>
    <definedName name="T_ПР32" localSheetId="4">'ГБУЗ РБ Давлекановская ЦРБ'!#REF!</definedName>
    <definedName name="T_ПР32" localSheetId="29">'ГБУЗ РБ ДБ г.Стерлитамак'!#REF!</definedName>
    <definedName name="T_ПР32" localSheetId="10">'ГБУЗ РБ ДП № 2 г.Уфа'!#REF!</definedName>
    <definedName name="T_ПР32" localSheetId="6">'ГБУЗ РБ ДП № 3 г.Уфа'!#REF!</definedName>
    <definedName name="T_ПР32" localSheetId="72">'ГБУЗ РБ ДП № 4 г.Уфа'!#REF!</definedName>
    <definedName name="T_ПР32" localSheetId="12">'ГБУЗ РБ ДП № 5 г.Уфа'!#REF!</definedName>
    <definedName name="T_ПР32" localSheetId="13">'ГБУЗ РБ ДП № 6 г.Уфа'!#REF!</definedName>
    <definedName name="T_ПР32" localSheetId="73">'ГБУЗ РБ Дюртюлинская ЦРБ'!#REF!</definedName>
    <definedName name="T_ПР32" localSheetId="55">'ГБУЗ РБ Ермекеевская ЦРБ'!#REF!</definedName>
    <definedName name="T_ПР32" localSheetId="38">'ГБУЗ РБ Зилаирская ЦРБ'!#REF!</definedName>
    <definedName name="T_ПР32" localSheetId="43">'ГБУЗ РБ Иглинская ЦРБ'!#REF!</definedName>
    <definedName name="T_ПР32" localSheetId="9">'ГБУЗ РБ Исянгуловская ЦРБ'!#REF!</definedName>
    <definedName name="T_ПР32" localSheetId="78">'ГБУЗ РБ Ишимбайская ЦРБ'!#REF!</definedName>
    <definedName name="T_ПР32" localSheetId="17">'ГБУЗ РБ Калтасинская ЦРБ'!#REF!</definedName>
    <definedName name="T_ПР32" localSheetId="64">'ГБУЗ РБ Караидельская ЦРБ'!#REF!</definedName>
    <definedName name="T_ПР32" localSheetId="47">'ГБУЗ РБ Кармаскалинская ЦРБ'!#REF!</definedName>
    <definedName name="T_ПР32" localSheetId="50">'ГБУЗ РБ КБСМП г.Уфа'!#REF!</definedName>
    <definedName name="T_ПР32" localSheetId="70">'ГБУЗ РБ Кигинская ЦРБ'!#REF!</definedName>
    <definedName name="T_ПР32" localSheetId="16">'ГБУЗ РБ Краснокамская ЦРБ'!#REF!</definedName>
    <definedName name="T_ПР32" localSheetId="26">'ГБУЗ РБ Красноусольская ЦРБ'!#REF!</definedName>
    <definedName name="T_ПР32" localSheetId="48">'ГБУЗ РБ Кушнаренковская ЦРБ'!#REF!</definedName>
    <definedName name="T_ПР32" localSheetId="69">'ГБУЗ РБ Малоязовская ЦРБ'!#REF!</definedName>
    <definedName name="T_ПР32" localSheetId="8">'ГБУЗ РБ Мелеузовская ЦРБ'!#REF!</definedName>
    <definedName name="T_ПР32" localSheetId="67">'ГБУЗ РБ Месягутовская ЦРБ'!#REF!</definedName>
    <definedName name="T_ПР32" localSheetId="63">'ГБУЗ РБ Мишкинская ЦРБ'!#REF!</definedName>
    <definedName name="T_ПР32" localSheetId="3">'ГБУЗ РБ Миякинская ЦРБ'!#REF!</definedName>
    <definedName name="T_ПР32" localSheetId="7">'ГБУЗ РБ Мраковская ЦРБ'!#REF!</definedName>
    <definedName name="T_ПР32" localSheetId="45">'ГБУЗ РБ Нуримановская ЦРБ'!#REF!</definedName>
    <definedName name="T_ПР32" localSheetId="79">'ГБУЗ РБ Поликлиника № 43 г.Уфа'!#REF!</definedName>
    <definedName name="T_ПР32" localSheetId="80">'ГБУЗ РБ ПОликлиника № 46 г.Уфа'!#REF!</definedName>
    <definedName name="T_ПР32" localSheetId="82">'ГБУЗ РБ Поликлиника № 50 г.Уфа'!#REF!</definedName>
    <definedName name="T_ПР32" localSheetId="5">'ГБУЗ РБ Раевская ЦРБ'!#REF!</definedName>
    <definedName name="T_ПР32" localSheetId="27">'ГБУЗ РБ Стерлибашевская ЦРБ'!#REF!</definedName>
    <definedName name="T_ПР32" localSheetId="28">'ГБУЗ РБ Толбазинская ЦРБ'!#REF!</definedName>
    <definedName name="T_ПР32" localSheetId="30">'ГБУЗ РБ Туймазинская ЦРБ'!#REF!</definedName>
    <definedName name="T_ПР32" localSheetId="33">'ГБУЗ РБ Учалинская ЦГБ'!#REF!</definedName>
    <definedName name="T_ПР32" localSheetId="20">'ГБУЗ РБ Федоровская ЦРБ'!#REF!</definedName>
    <definedName name="T_ПР32" localSheetId="23">'ГБУЗ РБ ЦГБ г.Сибай'!#REF!</definedName>
    <definedName name="T_ПР32" localSheetId="74">'ГБУЗ РБ Чекмагушевская ЦРБ'!#REF!</definedName>
    <definedName name="T_ПР32" localSheetId="34">'ГБУЗ РБ Чишминская ЦРБ'!#REF!</definedName>
    <definedName name="T_ПР32" localSheetId="31">'ГБУЗ РБ Шаранская ЦРБ'!#REF!</definedName>
    <definedName name="T_ПР32" localSheetId="37">'ГБУЗ РБ Языковская ЦРБ'!#REF!</definedName>
    <definedName name="T_ПР32" localSheetId="41">'ГБУЗ РБ Янаульская ЦРБ'!#REF!</definedName>
    <definedName name="T_ПР32" localSheetId="19">'ООО "Медсервис" г. Салават'!#REF!</definedName>
    <definedName name="T_ПР32" localSheetId="2">'УФИЦ РАН'!#REF!</definedName>
    <definedName name="T_ПР32" localSheetId="52">'ФГБОУ ВО БГМУ МЗ РФ'!#REF!</definedName>
    <definedName name="T_ПР32" localSheetId="60">'ФГБУЗ МСЧ №142 ФМБА России'!#REF!</definedName>
    <definedName name="T_ПР32" localSheetId="25">'ЧУЗ "РЖД-Медицина"г.Стерлитамак'!#REF!</definedName>
    <definedName name="T_ПР32" localSheetId="42">'ЧУЗ"КБ"РЖД-Медицина" г.Уфа'!#REF!</definedName>
    <definedName name="T_ПР33" localSheetId="22">'ГБУЗ РБ Акъярская ЦРБ'!#REF!</definedName>
    <definedName name="T_ПР33" localSheetId="46">'ГБУЗ РБ Архангельская ЦРБ'!#REF!</definedName>
    <definedName name="T_ПР33" localSheetId="57">'ГБУЗ РБ Аскаровская ЦРБ'!#REF!</definedName>
    <definedName name="T_ПР33" localSheetId="65">'ГБУЗ РБ Аскинская ЦРБ'!#REF!</definedName>
    <definedName name="T_ПР33" localSheetId="35">'ГБУЗ РБ Баймакская ЦГБ'!#REF!</definedName>
    <definedName name="T_ПР33" localSheetId="77">'ГБУЗ РБ Бакалинская ЦРБ'!#REF!</definedName>
    <definedName name="T_ПР33" localSheetId="40">'ГБУЗ РБ Балтачевская ЦРБ'!#REF!</definedName>
    <definedName name="T_ПР33" localSheetId="53">'ГБУЗ РБ Белебеевская ЦРБ'!#REF!</definedName>
    <definedName name="T_ПР33" localSheetId="71">'ГБУЗ РБ Белокатайская ЦРБ'!#REF!</definedName>
    <definedName name="T_ПР33" localSheetId="59">'ГБУЗ РБ Белорецкая ЦРКБ'!#REF!</definedName>
    <definedName name="T_ПР33" localSheetId="54">'ГБУЗ РБ Бижбулякская ЦРБ'!#REF!</definedName>
    <definedName name="T_ПР33" localSheetId="62">'ГБУЗ РБ Бирская ЦРБ'!#REF!</definedName>
    <definedName name="T_ПР33" localSheetId="44">'ГБУЗ РБ Благовещенская ЦРБ'!#REF!</definedName>
    <definedName name="T_ПР33" localSheetId="68">'ГБУЗ РБ Большеустьикинская ЦРБ'!#REF!</definedName>
    <definedName name="T_ПР33" localSheetId="36">'ГБУЗ РБ Буздякская ЦРБ'!#REF!</definedName>
    <definedName name="T_ПР33" localSheetId="66">'ГБУЗ РБ Бураевская ЦРБ'!#REF!</definedName>
    <definedName name="T_ПР33" localSheetId="58">'ГБУЗ РБ Бурзянская ЦРБ'!#REF!</definedName>
    <definedName name="T_ПР33" localSheetId="39">'ГБУЗ РБ Верхне-Татыш. ЦРБ'!#REF!</definedName>
    <definedName name="T_ПР33" localSheetId="76">'ГБУЗ РБ Верхнеяркеевская ЦРБ'!#REF!</definedName>
    <definedName name="T_ПР33" localSheetId="18">'ГБУЗ РБ ГБ № 1 г.Октябрьский'!#REF!</definedName>
    <definedName name="T_ПР33" localSheetId="61">'ГБУЗ РБ ГБ № 9 г.Уфа'!#REF!</definedName>
    <definedName name="T_ПР33" localSheetId="11">'ГБУЗ РБ ГБ г.Кумертау'!#REF!</definedName>
    <definedName name="T_ПР33" localSheetId="15">'ГБУЗ РБ ГБ г.Нефтекамск'!#REF!</definedName>
    <definedName name="T_ПР33" localSheetId="21">'ГБУЗ РБ ГБ г.Салават'!#REF!</definedName>
    <definedName name="T_ПР33" localSheetId="14">'ГБУЗ РБ ГДКБ № 17 г.Уфа'!#REF!</definedName>
    <definedName name="T_ПР33" localSheetId="24">'ГБУЗ РБ ГКБ № 1 г.Стерлитамак'!#REF!</definedName>
    <definedName name="T_ПР33" localSheetId="49">'ГБУЗ РБ ГКБ № 13 г.Уфа'!#REF!</definedName>
    <definedName name="T_ПР33" localSheetId="75">'ГБУЗ РБ ГКБ № 18 г.Уфа'!#REF!</definedName>
    <definedName name="T_ПР33" localSheetId="51">'ГБУЗ РБ ГКБ № 21 г.Уфа'!#REF!</definedName>
    <definedName name="T_ПР33" localSheetId="56">'ГБУЗ РБ ГКБ № 5 г.Уфа'!#REF!</definedName>
    <definedName name="T_ПР33" localSheetId="32">'ГБУЗ РБ ГКБ № 8 г.Уфа'!#REF!</definedName>
    <definedName name="T_ПР33" localSheetId="81">'ГБУЗ РБ ГКБ Демского р-на г.Уфы'!#REF!</definedName>
    <definedName name="T_ПР33" localSheetId="4">'ГБУЗ РБ Давлекановская ЦРБ'!#REF!</definedName>
    <definedName name="T_ПР33" localSheetId="29">'ГБУЗ РБ ДБ г.Стерлитамак'!#REF!</definedName>
    <definedName name="T_ПР33" localSheetId="10">'ГБУЗ РБ ДП № 2 г.Уфа'!#REF!</definedName>
    <definedName name="T_ПР33" localSheetId="6">'ГБУЗ РБ ДП № 3 г.Уфа'!#REF!</definedName>
    <definedName name="T_ПР33" localSheetId="72">'ГБУЗ РБ ДП № 4 г.Уфа'!#REF!</definedName>
    <definedName name="T_ПР33" localSheetId="12">'ГБУЗ РБ ДП № 5 г.Уфа'!#REF!</definedName>
    <definedName name="T_ПР33" localSheetId="13">'ГБУЗ РБ ДП № 6 г.Уфа'!#REF!</definedName>
    <definedName name="T_ПР33" localSheetId="73">'ГБУЗ РБ Дюртюлинская ЦРБ'!#REF!</definedName>
    <definedName name="T_ПР33" localSheetId="55">'ГБУЗ РБ Ермекеевская ЦРБ'!#REF!</definedName>
    <definedName name="T_ПР33" localSheetId="38">'ГБУЗ РБ Зилаирская ЦРБ'!#REF!</definedName>
    <definedName name="T_ПР33" localSheetId="43">'ГБУЗ РБ Иглинская ЦРБ'!#REF!</definedName>
    <definedName name="T_ПР33" localSheetId="9">'ГБУЗ РБ Исянгуловская ЦРБ'!#REF!</definedName>
    <definedName name="T_ПР33" localSheetId="78">'ГБУЗ РБ Ишимбайская ЦРБ'!#REF!</definedName>
    <definedName name="T_ПР33" localSheetId="17">'ГБУЗ РБ Калтасинская ЦРБ'!#REF!</definedName>
    <definedName name="T_ПР33" localSheetId="64">'ГБУЗ РБ Караидельская ЦРБ'!#REF!</definedName>
    <definedName name="T_ПР33" localSheetId="47">'ГБУЗ РБ Кармаскалинская ЦРБ'!#REF!</definedName>
    <definedName name="T_ПР33" localSheetId="50">'ГБУЗ РБ КБСМП г.Уфа'!#REF!</definedName>
    <definedName name="T_ПР33" localSheetId="70">'ГБУЗ РБ Кигинская ЦРБ'!#REF!</definedName>
    <definedName name="T_ПР33" localSheetId="16">'ГБУЗ РБ Краснокамская ЦРБ'!#REF!</definedName>
    <definedName name="T_ПР33" localSheetId="26">'ГБУЗ РБ Красноусольская ЦРБ'!#REF!</definedName>
    <definedName name="T_ПР33" localSheetId="48">'ГБУЗ РБ Кушнаренковская ЦРБ'!#REF!</definedName>
    <definedName name="T_ПР33" localSheetId="69">'ГБУЗ РБ Малоязовская ЦРБ'!#REF!</definedName>
    <definedName name="T_ПР33" localSheetId="8">'ГБУЗ РБ Мелеузовская ЦРБ'!#REF!</definedName>
    <definedName name="T_ПР33" localSheetId="67">'ГБУЗ РБ Месягутовская ЦРБ'!#REF!</definedName>
    <definedName name="T_ПР33" localSheetId="63">'ГБУЗ РБ Мишкинская ЦРБ'!#REF!</definedName>
    <definedName name="T_ПР33" localSheetId="3">'ГБУЗ РБ Миякинская ЦРБ'!#REF!</definedName>
    <definedName name="T_ПР33" localSheetId="7">'ГБУЗ РБ Мраковская ЦРБ'!#REF!</definedName>
    <definedName name="T_ПР33" localSheetId="45">'ГБУЗ РБ Нуримановская ЦРБ'!#REF!</definedName>
    <definedName name="T_ПР33" localSheetId="79">'ГБУЗ РБ Поликлиника № 43 г.Уфа'!#REF!</definedName>
    <definedName name="T_ПР33" localSheetId="80">'ГБУЗ РБ ПОликлиника № 46 г.Уфа'!#REF!</definedName>
    <definedName name="T_ПР33" localSheetId="82">'ГБУЗ РБ Поликлиника № 50 г.Уфа'!#REF!</definedName>
    <definedName name="T_ПР33" localSheetId="5">'ГБУЗ РБ Раевская ЦРБ'!#REF!</definedName>
    <definedName name="T_ПР33" localSheetId="27">'ГБУЗ РБ Стерлибашевская ЦРБ'!#REF!</definedName>
    <definedName name="T_ПР33" localSheetId="28">'ГБУЗ РБ Толбазинская ЦРБ'!#REF!</definedName>
    <definedName name="T_ПР33" localSheetId="30">'ГБУЗ РБ Туймазинская ЦРБ'!#REF!</definedName>
    <definedName name="T_ПР33" localSheetId="33">'ГБУЗ РБ Учалинская ЦГБ'!#REF!</definedName>
    <definedName name="T_ПР33" localSheetId="20">'ГБУЗ РБ Федоровская ЦРБ'!#REF!</definedName>
    <definedName name="T_ПР33" localSheetId="23">'ГБУЗ РБ ЦГБ г.Сибай'!#REF!</definedName>
    <definedName name="T_ПР33" localSheetId="74">'ГБУЗ РБ Чекмагушевская ЦРБ'!#REF!</definedName>
    <definedName name="T_ПР33" localSheetId="34">'ГБУЗ РБ Чишминская ЦРБ'!#REF!</definedName>
    <definedName name="T_ПР33" localSheetId="31">'ГБУЗ РБ Шаранская ЦРБ'!#REF!</definedName>
    <definedName name="T_ПР33" localSheetId="37">'ГБУЗ РБ Языковская ЦРБ'!#REF!</definedName>
    <definedName name="T_ПР33" localSheetId="41">'ГБУЗ РБ Янаульская ЦРБ'!#REF!</definedName>
    <definedName name="T_ПР33" localSheetId="19">'ООО "Медсервис" г. Салават'!#REF!</definedName>
    <definedName name="T_ПР33" localSheetId="2">'УФИЦ РАН'!#REF!</definedName>
    <definedName name="T_ПР33" localSheetId="52">'ФГБОУ ВО БГМУ МЗ РФ'!#REF!</definedName>
    <definedName name="T_ПР33" localSheetId="60">'ФГБУЗ МСЧ №142 ФМБА России'!#REF!</definedName>
    <definedName name="T_ПР33" localSheetId="25">'ЧУЗ "РЖД-Медицина"г.Стерлитамак'!#REF!</definedName>
    <definedName name="T_ПР33" localSheetId="42">'ЧУЗ"КБ"РЖД-Медицина" г.Уфа'!#REF!</definedName>
    <definedName name="T_ПР34" localSheetId="22">'ГБУЗ РБ Акъярская ЦРБ'!#REF!</definedName>
    <definedName name="T_ПР34" localSheetId="46">'ГБУЗ РБ Архангельская ЦРБ'!#REF!</definedName>
    <definedName name="T_ПР34" localSheetId="57">'ГБУЗ РБ Аскаровская ЦРБ'!#REF!</definedName>
    <definedName name="T_ПР34" localSheetId="65">'ГБУЗ РБ Аскинская ЦРБ'!#REF!</definedName>
    <definedName name="T_ПР34" localSheetId="35">'ГБУЗ РБ Баймакская ЦГБ'!#REF!</definedName>
    <definedName name="T_ПР34" localSheetId="77">'ГБУЗ РБ Бакалинская ЦРБ'!#REF!</definedName>
    <definedName name="T_ПР34" localSheetId="40">'ГБУЗ РБ Балтачевская ЦРБ'!#REF!</definedName>
    <definedName name="T_ПР34" localSheetId="53">'ГБУЗ РБ Белебеевская ЦРБ'!#REF!</definedName>
    <definedName name="T_ПР34" localSheetId="71">'ГБУЗ РБ Белокатайская ЦРБ'!#REF!</definedName>
    <definedName name="T_ПР34" localSheetId="59">'ГБУЗ РБ Белорецкая ЦРКБ'!#REF!</definedName>
    <definedName name="T_ПР34" localSheetId="54">'ГБУЗ РБ Бижбулякская ЦРБ'!#REF!</definedName>
    <definedName name="T_ПР34" localSheetId="62">'ГБУЗ РБ Бирская ЦРБ'!#REF!</definedName>
    <definedName name="T_ПР34" localSheetId="44">'ГБУЗ РБ Благовещенская ЦРБ'!#REF!</definedName>
    <definedName name="T_ПР34" localSheetId="68">'ГБУЗ РБ Большеустьикинская ЦРБ'!#REF!</definedName>
    <definedName name="T_ПР34" localSheetId="36">'ГБУЗ РБ Буздякская ЦРБ'!#REF!</definedName>
    <definedName name="T_ПР34" localSheetId="66">'ГБУЗ РБ Бураевская ЦРБ'!#REF!</definedName>
    <definedName name="T_ПР34" localSheetId="58">'ГБУЗ РБ Бурзянская ЦРБ'!#REF!</definedName>
    <definedName name="T_ПР34" localSheetId="39">'ГБУЗ РБ Верхне-Татыш. ЦРБ'!#REF!</definedName>
    <definedName name="T_ПР34" localSheetId="76">'ГБУЗ РБ Верхнеяркеевская ЦРБ'!#REF!</definedName>
    <definedName name="T_ПР34" localSheetId="18">'ГБУЗ РБ ГБ № 1 г.Октябрьский'!#REF!</definedName>
    <definedName name="T_ПР34" localSheetId="61">'ГБУЗ РБ ГБ № 9 г.Уфа'!#REF!</definedName>
    <definedName name="T_ПР34" localSheetId="11">'ГБУЗ РБ ГБ г.Кумертау'!#REF!</definedName>
    <definedName name="T_ПР34" localSheetId="15">'ГБУЗ РБ ГБ г.Нефтекамск'!#REF!</definedName>
    <definedName name="T_ПР34" localSheetId="21">'ГБУЗ РБ ГБ г.Салават'!#REF!</definedName>
    <definedName name="T_ПР34" localSheetId="14">'ГБУЗ РБ ГДКБ № 17 г.Уфа'!#REF!</definedName>
    <definedName name="T_ПР34" localSheetId="24">'ГБУЗ РБ ГКБ № 1 г.Стерлитамак'!#REF!</definedName>
    <definedName name="T_ПР34" localSheetId="49">'ГБУЗ РБ ГКБ № 13 г.Уфа'!#REF!</definedName>
    <definedName name="T_ПР34" localSheetId="75">'ГБУЗ РБ ГКБ № 18 г.Уфа'!#REF!</definedName>
    <definedName name="T_ПР34" localSheetId="51">'ГБУЗ РБ ГКБ № 21 г.Уфа'!#REF!</definedName>
    <definedName name="T_ПР34" localSheetId="56">'ГБУЗ РБ ГКБ № 5 г.Уфа'!#REF!</definedName>
    <definedName name="T_ПР34" localSheetId="32">'ГБУЗ РБ ГКБ № 8 г.Уфа'!#REF!</definedName>
    <definedName name="T_ПР34" localSheetId="81">'ГБУЗ РБ ГКБ Демского р-на г.Уфы'!#REF!</definedName>
    <definedName name="T_ПР34" localSheetId="4">'ГБУЗ РБ Давлекановская ЦРБ'!#REF!</definedName>
    <definedName name="T_ПР34" localSheetId="29">'ГБУЗ РБ ДБ г.Стерлитамак'!#REF!</definedName>
    <definedName name="T_ПР34" localSheetId="10">'ГБУЗ РБ ДП № 2 г.Уфа'!#REF!</definedName>
    <definedName name="T_ПР34" localSheetId="6">'ГБУЗ РБ ДП № 3 г.Уфа'!#REF!</definedName>
    <definedName name="T_ПР34" localSheetId="72">'ГБУЗ РБ ДП № 4 г.Уфа'!#REF!</definedName>
    <definedName name="T_ПР34" localSheetId="12">'ГБУЗ РБ ДП № 5 г.Уфа'!#REF!</definedName>
    <definedName name="T_ПР34" localSheetId="13">'ГБУЗ РБ ДП № 6 г.Уфа'!#REF!</definedName>
    <definedName name="T_ПР34" localSheetId="73">'ГБУЗ РБ Дюртюлинская ЦРБ'!#REF!</definedName>
    <definedName name="T_ПР34" localSheetId="55">'ГБУЗ РБ Ермекеевская ЦРБ'!#REF!</definedName>
    <definedName name="T_ПР34" localSheetId="38">'ГБУЗ РБ Зилаирская ЦРБ'!#REF!</definedName>
    <definedName name="T_ПР34" localSheetId="43">'ГБУЗ РБ Иглинская ЦРБ'!#REF!</definedName>
    <definedName name="T_ПР34" localSheetId="9">'ГБУЗ РБ Исянгуловская ЦРБ'!#REF!</definedName>
    <definedName name="T_ПР34" localSheetId="78">'ГБУЗ РБ Ишимбайская ЦРБ'!#REF!</definedName>
    <definedName name="T_ПР34" localSheetId="17">'ГБУЗ РБ Калтасинская ЦРБ'!#REF!</definedName>
    <definedName name="T_ПР34" localSheetId="64">'ГБУЗ РБ Караидельская ЦРБ'!#REF!</definedName>
    <definedName name="T_ПР34" localSheetId="47">'ГБУЗ РБ Кармаскалинская ЦРБ'!#REF!</definedName>
    <definedName name="T_ПР34" localSheetId="50">'ГБУЗ РБ КБСМП г.Уфа'!#REF!</definedName>
    <definedName name="T_ПР34" localSheetId="70">'ГБУЗ РБ Кигинская ЦРБ'!#REF!</definedName>
    <definedName name="T_ПР34" localSheetId="16">'ГБУЗ РБ Краснокамская ЦРБ'!#REF!</definedName>
    <definedName name="T_ПР34" localSheetId="26">'ГБУЗ РБ Красноусольская ЦРБ'!#REF!</definedName>
    <definedName name="T_ПР34" localSheetId="48">'ГБУЗ РБ Кушнаренковская ЦРБ'!#REF!</definedName>
    <definedName name="T_ПР34" localSheetId="69">'ГБУЗ РБ Малоязовская ЦРБ'!#REF!</definedName>
    <definedName name="T_ПР34" localSheetId="8">'ГБУЗ РБ Мелеузовская ЦРБ'!#REF!</definedName>
    <definedName name="T_ПР34" localSheetId="67">'ГБУЗ РБ Месягутовская ЦРБ'!#REF!</definedName>
    <definedName name="T_ПР34" localSheetId="63">'ГБУЗ РБ Мишкинская ЦРБ'!#REF!</definedName>
    <definedName name="T_ПР34" localSheetId="3">'ГБУЗ РБ Миякинская ЦРБ'!#REF!</definedName>
    <definedName name="T_ПР34" localSheetId="7">'ГБУЗ РБ Мраковская ЦРБ'!#REF!</definedName>
    <definedName name="T_ПР34" localSheetId="45">'ГБУЗ РБ Нуримановская ЦРБ'!#REF!</definedName>
    <definedName name="T_ПР34" localSheetId="79">'ГБУЗ РБ Поликлиника № 43 г.Уфа'!#REF!</definedName>
    <definedName name="T_ПР34" localSheetId="80">'ГБУЗ РБ ПОликлиника № 46 г.Уфа'!#REF!</definedName>
    <definedName name="T_ПР34" localSheetId="82">'ГБУЗ РБ Поликлиника № 50 г.Уфа'!#REF!</definedName>
    <definedName name="T_ПР34" localSheetId="5">'ГБУЗ РБ Раевская ЦРБ'!#REF!</definedName>
    <definedName name="T_ПР34" localSheetId="27">'ГБУЗ РБ Стерлибашевская ЦРБ'!#REF!</definedName>
    <definedName name="T_ПР34" localSheetId="28">'ГБУЗ РБ Толбазинская ЦРБ'!#REF!</definedName>
    <definedName name="T_ПР34" localSheetId="30">'ГБУЗ РБ Туймазинская ЦРБ'!#REF!</definedName>
    <definedName name="T_ПР34" localSheetId="33">'ГБУЗ РБ Учалинская ЦГБ'!#REF!</definedName>
    <definedName name="T_ПР34" localSheetId="20">'ГБУЗ РБ Федоровская ЦРБ'!#REF!</definedName>
    <definedName name="T_ПР34" localSheetId="23">'ГБУЗ РБ ЦГБ г.Сибай'!#REF!</definedName>
    <definedName name="T_ПР34" localSheetId="74">'ГБУЗ РБ Чекмагушевская ЦРБ'!#REF!</definedName>
    <definedName name="T_ПР34" localSheetId="34">'ГБУЗ РБ Чишминская ЦРБ'!#REF!</definedName>
    <definedName name="T_ПР34" localSheetId="31">'ГБУЗ РБ Шаранская ЦРБ'!#REF!</definedName>
    <definedName name="T_ПР34" localSheetId="37">'ГБУЗ РБ Языковская ЦРБ'!#REF!</definedName>
    <definedName name="T_ПР34" localSheetId="41">'ГБУЗ РБ Янаульская ЦРБ'!#REF!</definedName>
    <definedName name="T_ПР34" localSheetId="19">'ООО "Медсервис" г. Салават'!#REF!</definedName>
    <definedName name="T_ПР34" localSheetId="2">'УФИЦ РАН'!#REF!</definedName>
    <definedName name="T_ПР34" localSheetId="52">'ФГБОУ ВО БГМУ МЗ РФ'!#REF!</definedName>
    <definedName name="T_ПР34" localSheetId="60">'ФГБУЗ МСЧ №142 ФМБА России'!#REF!</definedName>
    <definedName name="T_ПР34" localSheetId="25">'ЧУЗ "РЖД-Медицина"г.Стерлитамак'!#REF!</definedName>
    <definedName name="T_ПР34" localSheetId="42">'ЧУЗ"КБ"РЖД-Медицина" г.Уфа'!#REF!</definedName>
    <definedName name="T_ПР35" localSheetId="22">'ГБУЗ РБ Акъярская ЦРБ'!#REF!</definedName>
    <definedName name="T_ПР35" localSheetId="46">'ГБУЗ РБ Архангельская ЦРБ'!#REF!</definedName>
    <definedName name="T_ПР35" localSheetId="57">'ГБУЗ РБ Аскаровская ЦРБ'!#REF!</definedName>
    <definedName name="T_ПР35" localSheetId="65">'ГБУЗ РБ Аскинская ЦРБ'!#REF!</definedName>
    <definedName name="T_ПР35" localSheetId="35">'ГБУЗ РБ Баймакская ЦГБ'!#REF!</definedName>
    <definedName name="T_ПР35" localSheetId="77">'ГБУЗ РБ Бакалинская ЦРБ'!#REF!</definedName>
    <definedName name="T_ПР35" localSheetId="40">'ГБУЗ РБ Балтачевская ЦРБ'!#REF!</definedName>
    <definedName name="T_ПР35" localSheetId="53">'ГБУЗ РБ Белебеевская ЦРБ'!#REF!</definedName>
    <definedName name="T_ПР35" localSheetId="71">'ГБУЗ РБ Белокатайская ЦРБ'!#REF!</definedName>
    <definedName name="T_ПР35" localSheetId="59">'ГБУЗ РБ Белорецкая ЦРКБ'!#REF!</definedName>
    <definedName name="T_ПР35" localSheetId="54">'ГБУЗ РБ Бижбулякская ЦРБ'!#REF!</definedName>
    <definedName name="T_ПР35" localSheetId="62">'ГБУЗ РБ Бирская ЦРБ'!#REF!</definedName>
    <definedName name="T_ПР35" localSheetId="44">'ГБУЗ РБ Благовещенская ЦРБ'!#REF!</definedName>
    <definedName name="T_ПР35" localSheetId="68">'ГБУЗ РБ Большеустьикинская ЦРБ'!#REF!</definedName>
    <definedName name="T_ПР35" localSheetId="36">'ГБУЗ РБ Буздякская ЦРБ'!#REF!</definedName>
    <definedName name="T_ПР35" localSheetId="66">'ГБУЗ РБ Бураевская ЦРБ'!#REF!</definedName>
    <definedName name="T_ПР35" localSheetId="58">'ГБУЗ РБ Бурзянская ЦРБ'!#REF!</definedName>
    <definedName name="T_ПР35" localSheetId="39">'ГБУЗ РБ Верхне-Татыш. ЦРБ'!#REF!</definedName>
    <definedName name="T_ПР35" localSheetId="76">'ГБУЗ РБ Верхнеяркеевская ЦРБ'!#REF!</definedName>
    <definedName name="T_ПР35" localSheetId="18">'ГБУЗ РБ ГБ № 1 г.Октябрьский'!#REF!</definedName>
    <definedName name="T_ПР35" localSheetId="61">'ГБУЗ РБ ГБ № 9 г.Уфа'!#REF!</definedName>
    <definedName name="T_ПР35" localSheetId="11">'ГБУЗ РБ ГБ г.Кумертау'!#REF!</definedName>
    <definedName name="T_ПР35" localSheetId="15">'ГБУЗ РБ ГБ г.Нефтекамск'!#REF!</definedName>
    <definedName name="T_ПР35" localSheetId="21">'ГБУЗ РБ ГБ г.Салават'!#REF!</definedName>
    <definedName name="T_ПР35" localSheetId="14">'ГБУЗ РБ ГДКБ № 17 г.Уфа'!#REF!</definedName>
    <definedName name="T_ПР35" localSheetId="24">'ГБУЗ РБ ГКБ № 1 г.Стерлитамак'!#REF!</definedName>
    <definedName name="T_ПР35" localSheetId="49">'ГБУЗ РБ ГКБ № 13 г.Уфа'!#REF!</definedName>
    <definedName name="T_ПР35" localSheetId="75">'ГБУЗ РБ ГКБ № 18 г.Уфа'!#REF!</definedName>
    <definedName name="T_ПР35" localSheetId="51">'ГБУЗ РБ ГКБ № 21 г.Уфа'!#REF!</definedName>
    <definedName name="T_ПР35" localSheetId="56">'ГБУЗ РБ ГКБ № 5 г.Уфа'!#REF!</definedName>
    <definedName name="T_ПР35" localSheetId="32">'ГБУЗ РБ ГКБ № 8 г.Уфа'!#REF!</definedName>
    <definedName name="T_ПР35" localSheetId="81">'ГБУЗ РБ ГКБ Демского р-на г.Уфы'!#REF!</definedName>
    <definedName name="T_ПР35" localSheetId="4">'ГБУЗ РБ Давлекановская ЦРБ'!#REF!</definedName>
    <definedName name="T_ПР35" localSheetId="29">'ГБУЗ РБ ДБ г.Стерлитамак'!#REF!</definedName>
    <definedName name="T_ПР35" localSheetId="10">'ГБУЗ РБ ДП № 2 г.Уфа'!#REF!</definedName>
    <definedName name="T_ПР35" localSheetId="6">'ГБУЗ РБ ДП № 3 г.Уфа'!#REF!</definedName>
    <definedName name="T_ПР35" localSheetId="72">'ГБУЗ РБ ДП № 4 г.Уфа'!#REF!</definedName>
    <definedName name="T_ПР35" localSheetId="12">'ГБУЗ РБ ДП № 5 г.Уфа'!#REF!</definedName>
    <definedName name="T_ПР35" localSheetId="13">'ГБУЗ РБ ДП № 6 г.Уфа'!#REF!</definedName>
    <definedName name="T_ПР35" localSheetId="73">'ГБУЗ РБ Дюртюлинская ЦРБ'!#REF!</definedName>
    <definedName name="T_ПР35" localSheetId="55">'ГБУЗ РБ Ермекеевская ЦРБ'!#REF!</definedName>
    <definedName name="T_ПР35" localSheetId="38">'ГБУЗ РБ Зилаирская ЦРБ'!#REF!</definedName>
    <definedName name="T_ПР35" localSheetId="43">'ГБУЗ РБ Иглинская ЦРБ'!#REF!</definedName>
    <definedName name="T_ПР35" localSheetId="9">'ГБУЗ РБ Исянгуловская ЦРБ'!#REF!</definedName>
    <definedName name="T_ПР35" localSheetId="78">'ГБУЗ РБ Ишимбайская ЦРБ'!#REF!</definedName>
    <definedName name="T_ПР35" localSheetId="17">'ГБУЗ РБ Калтасинская ЦРБ'!#REF!</definedName>
    <definedName name="T_ПР35" localSheetId="64">'ГБУЗ РБ Караидельская ЦРБ'!#REF!</definedName>
    <definedName name="T_ПР35" localSheetId="47">'ГБУЗ РБ Кармаскалинская ЦРБ'!#REF!</definedName>
    <definedName name="T_ПР35" localSheetId="50">'ГБУЗ РБ КБСМП г.Уфа'!#REF!</definedName>
    <definedName name="T_ПР35" localSheetId="70">'ГБУЗ РБ Кигинская ЦРБ'!#REF!</definedName>
    <definedName name="T_ПР35" localSheetId="16">'ГБУЗ РБ Краснокамская ЦРБ'!#REF!</definedName>
    <definedName name="T_ПР35" localSheetId="26">'ГБУЗ РБ Красноусольская ЦРБ'!#REF!</definedName>
    <definedName name="T_ПР35" localSheetId="48">'ГБУЗ РБ Кушнаренковская ЦРБ'!#REF!</definedName>
    <definedName name="T_ПР35" localSheetId="69">'ГБУЗ РБ Малоязовская ЦРБ'!#REF!</definedName>
    <definedName name="T_ПР35" localSheetId="8">'ГБУЗ РБ Мелеузовская ЦРБ'!#REF!</definedName>
    <definedName name="T_ПР35" localSheetId="67">'ГБУЗ РБ Месягутовская ЦРБ'!#REF!</definedName>
    <definedName name="T_ПР35" localSheetId="63">'ГБУЗ РБ Мишкинская ЦРБ'!#REF!</definedName>
    <definedName name="T_ПР35" localSheetId="3">'ГБУЗ РБ Миякинская ЦРБ'!#REF!</definedName>
    <definedName name="T_ПР35" localSheetId="7">'ГБУЗ РБ Мраковская ЦРБ'!#REF!</definedName>
    <definedName name="T_ПР35" localSheetId="45">'ГБУЗ РБ Нуримановская ЦРБ'!#REF!</definedName>
    <definedName name="T_ПР35" localSheetId="79">'ГБУЗ РБ Поликлиника № 43 г.Уфа'!#REF!</definedName>
    <definedName name="T_ПР35" localSheetId="80">'ГБУЗ РБ ПОликлиника № 46 г.Уфа'!#REF!</definedName>
    <definedName name="T_ПР35" localSheetId="82">'ГБУЗ РБ Поликлиника № 50 г.Уфа'!#REF!</definedName>
    <definedName name="T_ПР35" localSheetId="5">'ГБУЗ РБ Раевская ЦРБ'!#REF!</definedName>
    <definedName name="T_ПР35" localSheetId="27">'ГБУЗ РБ Стерлибашевская ЦРБ'!#REF!</definedName>
    <definedName name="T_ПР35" localSheetId="28">'ГБУЗ РБ Толбазинская ЦРБ'!#REF!</definedName>
    <definedName name="T_ПР35" localSheetId="30">'ГБУЗ РБ Туймазинская ЦРБ'!#REF!</definedName>
    <definedName name="T_ПР35" localSheetId="33">'ГБУЗ РБ Учалинская ЦГБ'!#REF!</definedName>
    <definedName name="T_ПР35" localSheetId="20">'ГБУЗ РБ Федоровская ЦРБ'!#REF!</definedName>
    <definedName name="T_ПР35" localSheetId="23">'ГБУЗ РБ ЦГБ г.Сибай'!#REF!</definedName>
    <definedName name="T_ПР35" localSheetId="74">'ГБУЗ РБ Чекмагушевская ЦРБ'!#REF!</definedName>
    <definedName name="T_ПР35" localSheetId="34">'ГБУЗ РБ Чишминская ЦРБ'!#REF!</definedName>
    <definedName name="T_ПР35" localSheetId="31">'ГБУЗ РБ Шаранская ЦРБ'!#REF!</definedName>
    <definedName name="T_ПР35" localSheetId="37">'ГБУЗ РБ Языковская ЦРБ'!#REF!</definedName>
    <definedName name="T_ПР35" localSheetId="41">'ГБУЗ РБ Янаульская ЦРБ'!#REF!</definedName>
    <definedName name="T_ПР35" localSheetId="19">'ООО "Медсервис" г. Салават'!#REF!</definedName>
    <definedName name="T_ПР35" localSheetId="2">'УФИЦ РАН'!#REF!</definedName>
    <definedName name="T_ПР35" localSheetId="52">'ФГБОУ ВО БГМУ МЗ РФ'!#REF!</definedName>
    <definedName name="T_ПР35" localSheetId="60">'ФГБУЗ МСЧ №142 ФМБА России'!#REF!</definedName>
    <definedName name="T_ПР35" localSheetId="25">'ЧУЗ "РЖД-Медицина"г.Стерлитамак'!#REF!</definedName>
    <definedName name="T_ПР35" localSheetId="42">'ЧУЗ"КБ"РЖД-Медицина" г.Уфа'!#REF!</definedName>
    <definedName name="T_ПР4" localSheetId="22">'ГБУЗ РБ Акъярская ЦРБ'!$H$11</definedName>
    <definedName name="T_ПР4" localSheetId="46">'ГБУЗ РБ Архангельская ЦРБ'!$H$11</definedName>
    <definedName name="T_ПР4" localSheetId="57">'ГБУЗ РБ Аскаровская ЦРБ'!$H$11</definedName>
    <definedName name="T_ПР4" localSheetId="65">'ГБУЗ РБ Аскинская ЦРБ'!$H$11</definedName>
    <definedName name="T_ПР4" localSheetId="35">'ГБУЗ РБ Баймакская ЦГБ'!$H$11</definedName>
    <definedName name="T_ПР4" localSheetId="77">'ГБУЗ РБ Бакалинская ЦРБ'!$H$11</definedName>
    <definedName name="T_ПР4" localSheetId="40">'ГБУЗ РБ Балтачевская ЦРБ'!$H$11</definedName>
    <definedName name="T_ПР4" localSheetId="53">'ГБУЗ РБ Белебеевская ЦРБ'!$H$11</definedName>
    <definedName name="T_ПР4" localSheetId="71">'ГБУЗ РБ Белокатайская ЦРБ'!$H$11</definedName>
    <definedName name="T_ПР4" localSheetId="59">'ГБУЗ РБ Белорецкая ЦРКБ'!$H$11</definedName>
    <definedName name="T_ПР4" localSheetId="54">'ГБУЗ РБ Бижбулякская ЦРБ'!$H$11</definedName>
    <definedName name="T_ПР4" localSheetId="62">'ГБУЗ РБ Бирская ЦРБ'!$H$11</definedName>
    <definedName name="T_ПР4" localSheetId="44">'ГБУЗ РБ Благовещенская ЦРБ'!$H$11</definedName>
    <definedName name="T_ПР4" localSheetId="68">'ГБУЗ РБ Большеустьикинская ЦРБ'!$H$11</definedName>
    <definedName name="T_ПР4" localSheetId="36">'ГБУЗ РБ Буздякская ЦРБ'!$H$11</definedName>
    <definedName name="T_ПР4" localSheetId="66">'ГБУЗ РБ Бураевская ЦРБ'!$H$11</definedName>
    <definedName name="T_ПР4" localSheetId="58">'ГБУЗ РБ Бурзянская ЦРБ'!$H$11</definedName>
    <definedName name="T_ПР4" localSheetId="39">'ГБУЗ РБ Верхне-Татыш. ЦРБ'!$H$11</definedName>
    <definedName name="T_ПР4" localSheetId="76">'ГБУЗ РБ Верхнеяркеевская ЦРБ'!$H$11</definedName>
    <definedName name="T_ПР4" localSheetId="18">'ГБУЗ РБ ГБ № 1 г.Октябрьский'!$H$11</definedName>
    <definedName name="T_ПР4" localSheetId="61">'ГБУЗ РБ ГБ № 9 г.Уфа'!$H$11</definedName>
    <definedName name="T_ПР4" localSheetId="11">'ГБУЗ РБ ГБ г.Кумертау'!$H$11</definedName>
    <definedName name="T_ПР4" localSheetId="15">'ГБУЗ РБ ГБ г.Нефтекамск'!$H$11</definedName>
    <definedName name="T_ПР4" localSheetId="21">'ГБУЗ РБ ГБ г.Салават'!$H$11</definedName>
    <definedName name="T_ПР4" localSheetId="14">'ГБУЗ РБ ГДКБ № 17 г.Уфа'!$H$11</definedName>
    <definedName name="T_ПР4" localSheetId="24">'ГБУЗ РБ ГКБ № 1 г.Стерлитамак'!$H$11</definedName>
    <definedName name="T_ПР4" localSheetId="49">'ГБУЗ РБ ГКБ № 13 г.Уфа'!$H$11</definedName>
    <definedName name="T_ПР4" localSheetId="75">'ГБУЗ РБ ГКБ № 18 г.Уфа'!$H$11</definedName>
    <definedName name="T_ПР4" localSheetId="51">'ГБУЗ РБ ГКБ № 21 г.Уфа'!$H$11</definedName>
    <definedName name="T_ПР4" localSheetId="56">'ГБУЗ РБ ГКБ № 5 г.Уфа'!$H$11</definedName>
    <definedName name="T_ПР4" localSheetId="32">'ГБУЗ РБ ГКБ № 8 г.Уфа'!$H$11</definedName>
    <definedName name="T_ПР4" localSheetId="81">'ГБУЗ РБ ГКБ Демского р-на г.Уфы'!$H$11</definedName>
    <definedName name="T_ПР4" localSheetId="4">'ГБУЗ РБ Давлекановская ЦРБ'!$H$11</definedName>
    <definedName name="T_ПР4" localSheetId="29">'ГБУЗ РБ ДБ г.Стерлитамак'!$H$11</definedName>
    <definedName name="T_ПР4" localSheetId="10">'ГБУЗ РБ ДП № 2 г.Уфа'!$H$11</definedName>
    <definedName name="T_ПР4" localSheetId="6">'ГБУЗ РБ ДП № 3 г.Уфа'!$H$11</definedName>
    <definedName name="T_ПР4" localSheetId="72">'ГБУЗ РБ ДП № 4 г.Уфа'!$H$11</definedName>
    <definedName name="T_ПР4" localSheetId="12">'ГБУЗ РБ ДП № 5 г.Уфа'!$H$11</definedName>
    <definedName name="T_ПР4" localSheetId="13">'ГБУЗ РБ ДП № 6 г.Уфа'!$H$11</definedName>
    <definedName name="T_ПР4" localSheetId="73">'ГБУЗ РБ Дюртюлинская ЦРБ'!$H$11</definedName>
    <definedName name="T_ПР4" localSheetId="55">'ГБУЗ РБ Ермекеевская ЦРБ'!$H$11</definedName>
    <definedName name="T_ПР4" localSheetId="38">'ГБУЗ РБ Зилаирская ЦРБ'!$H$11</definedName>
    <definedName name="T_ПР4" localSheetId="43">'ГБУЗ РБ Иглинская ЦРБ'!$H$11</definedName>
    <definedName name="T_ПР4" localSheetId="9">'ГБУЗ РБ Исянгуловская ЦРБ'!$H$11</definedName>
    <definedName name="T_ПР4" localSheetId="78">'ГБУЗ РБ Ишимбайская ЦРБ'!$H$11</definedName>
    <definedName name="T_ПР4" localSheetId="17">'ГБУЗ РБ Калтасинская ЦРБ'!$H$11</definedName>
    <definedName name="T_ПР4" localSheetId="64">'ГБУЗ РБ Караидельская ЦРБ'!$H$11</definedName>
    <definedName name="T_ПР4" localSheetId="47">'ГБУЗ РБ Кармаскалинская ЦРБ'!$H$11</definedName>
    <definedName name="T_ПР4" localSheetId="50">'ГБУЗ РБ КБСМП г.Уфа'!$H$11</definedName>
    <definedName name="T_ПР4" localSheetId="70">'ГБУЗ РБ Кигинская ЦРБ'!$H$11</definedName>
    <definedName name="T_ПР4" localSheetId="16">'ГБУЗ РБ Краснокамская ЦРБ'!$H$11</definedName>
    <definedName name="T_ПР4" localSheetId="26">'ГБУЗ РБ Красноусольская ЦРБ'!$H$11</definedName>
    <definedName name="T_ПР4" localSheetId="48">'ГБУЗ РБ Кушнаренковская ЦРБ'!$H$11</definedName>
    <definedName name="T_ПР4" localSheetId="69">'ГБУЗ РБ Малоязовская ЦРБ'!$H$11</definedName>
    <definedName name="T_ПР4" localSheetId="8">'ГБУЗ РБ Мелеузовская ЦРБ'!$H$11</definedName>
    <definedName name="T_ПР4" localSheetId="67">'ГБУЗ РБ Месягутовская ЦРБ'!$H$11</definedName>
    <definedName name="T_ПР4" localSheetId="63">'ГБУЗ РБ Мишкинская ЦРБ'!$H$11</definedName>
    <definedName name="T_ПР4" localSheetId="3">'ГБУЗ РБ Миякинская ЦРБ'!$H$11</definedName>
    <definedName name="T_ПР4" localSheetId="7">'ГБУЗ РБ Мраковская ЦРБ'!$H$11</definedName>
    <definedName name="T_ПР4" localSheetId="45">'ГБУЗ РБ Нуримановская ЦРБ'!$H$11</definedName>
    <definedName name="T_ПР4" localSheetId="79">'ГБУЗ РБ Поликлиника № 43 г.Уфа'!$H$11</definedName>
    <definedName name="T_ПР4" localSheetId="80">'ГБУЗ РБ ПОликлиника № 46 г.Уфа'!$H$11</definedName>
    <definedName name="T_ПР4" localSheetId="82">'ГБУЗ РБ Поликлиника № 50 г.Уфа'!$H$11</definedName>
    <definedName name="T_ПР4" localSheetId="5">'ГБУЗ РБ Раевская ЦРБ'!$H$11</definedName>
    <definedName name="T_ПР4" localSheetId="27">'ГБУЗ РБ Стерлибашевская ЦРБ'!$H$11</definedName>
    <definedName name="T_ПР4" localSheetId="28">'ГБУЗ РБ Толбазинская ЦРБ'!$H$11</definedName>
    <definedName name="T_ПР4" localSheetId="30">'ГБУЗ РБ Туймазинская ЦРБ'!$H$11</definedName>
    <definedName name="T_ПР4" localSheetId="33">'ГБУЗ РБ Учалинская ЦГБ'!$H$11</definedName>
    <definedName name="T_ПР4" localSheetId="20">'ГБУЗ РБ Федоровская ЦРБ'!$H$11</definedName>
    <definedName name="T_ПР4" localSheetId="23">'ГБУЗ РБ ЦГБ г.Сибай'!$H$11</definedName>
    <definedName name="T_ПР4" localSheetId="74">'ГБУЗ РБ Чекмагушевская ЦРБ'!$H$11</definedName>
    <definedName name="T_ПР4" localSheetId="34">'ГБУЗ РБ Чишминская ЦРБ'!$H$11</definedName>
    <definedName name="T_ПР4" localSheetId="31">'ГБУЗ РБ Шаранская ЦРБ'!$H$11</definedName>
    <definedName name="T_ПР4" localSheetId="37">'ГБУЗ РБ Языковская ЦРБ'!$H$11</definedName>
    <definedName name="T_ПР4" localSheetId="41">'ГБУЗ РБ Янаульская ЦРБ'!$H$11</definedName>
    <definedName name="T_ПР4" localSheetId="19">'ООО "Медсервис" г. Салават'!$H$11</definedName>
    <definedName name="T_ПР4" localSheetId="2">'УФИЦ РАН'!$H$11</definedName>
    <definedName name="T_ПР4" localSheetId="52">'ФГБОУ ВО БГМУ МЗ РФ'!$H$11</definedName>
    <definedName name="T_ПР4" localSheetId="60">'ФГБУЗ МСЧ №142 ФМБА России'!$H$11</definedName>
    <definedName name="T_ПР4" localSheetId="25">'ЧУЗ "РЖД-Медицина"г.Стерлитамак'!$H$11</definedName>
    <definedName name="T_ПР4" localSheetId="42">'ЧУЗ"КБ"РЖД-Медицина" г.Уфа'!$H$11</definedName>
    <definedName name="T_ПР5" localSheetId="22">'ГБУЗ РБ Акъярская ЦРБ'!$H$12</definedName>
    <definedName name="T_ПР5" localSheetId="46">'ГБУЗ РБ Архангельская ЦРБ'!$H$12</definedName>
    <definedName name="T_ПР5" localSheetId="57">'ГБУЗ РБ Аскаровская ЦРБ'!$H$12</definedName>
    <definedName name="T_ПР5" localSheetId="65">'ГБУЗ РБ Аскинская ЦРБ'!$H$12</definedName>
    <definedName name="T_ПР5" localSheetId="35">'ГБУЗ РБ Баймакская ЦГБ'!$H$12</definedName>
    <definedName name="T_ПР5" localSheetId="77">'ГБУЗ РБ Бакалинская ЦРБ'!$H$12</definedName>
    <definedName name="T_ПР5" localSheetId="40">'ГБУЗ РБ Балтачевская ЦРБ'!$H$12</definedName>
    <definedName name="T_ПР5" localSheetId="53">'ГБУЗ РБ Белебеевская ЦРБ'!$H$12</definedName>
    <definedName name="T_ПР5" localSheetId="71">'ГБУЗ РБ Белокатайская ЦРБ'!$H$12</definedName>
    <definedName name="T_ПР5" localSheetId="59">'ГБУЗ РБ Белорецкая ЦРКБ'!$H$12</definedName>
    <definedName name="T_ПР5" localSheetId="54">'ГБУЗ РБ Бижбулякская ЦРБ'!$H$12</definedName>
    <definedName name="T_ПР5" localSheetId="62">'ГБУЗ РБ Бирская ЦРБ'!$H$12</definedName>
    <definedName name="T_ПР5" localSheetId="44">'ГБУЗ РБ Благовещенская ЦРБ'!$H$12</definedName>
    <definedName name="T_ПР5" localSheetId="68">'ГБУЗ РБ Большеустьикинская ЦРБ'!$H$12</definedName>
    <definedName name="T_ПР5" localSheetId="36">'ГБУЗ РБ Буздякская ЦРБ'!$H$12</definedName>
    <definedName name="T_ПР5" localSheetId="66">'ГБУЗ РБ Бураевская ЦРБ'!$H$12</definedName>
    <definedName name="T_ПР5" localSheetId="58">'ГБУЗ РБ Бурзянская ЦРБ'!$H$12</definedName>
    <definedName name="T_ПР5" localSheetId="39">'ГБУЗ РБ Верхне-Татыш. ЦРБ'!$H$12</definedName>
    <definedName name="T_ПР5" localSheetId="76">'ГБУЗ РБ Верхнеяркеевская ЦРБ'!$H$12</definedName>
    <definedName name="T_ПР5" localSheetId="18">'ГБУЗ РБ ГБ № 1 г.Октябрьский'!$H$12</definedName>
    <definedName name="T_ПР5" localSheetId="61">'ГБУЗ РБ ГБ № 9 г.Уфа'!$H$12</definedName>
    <definedName name="T_ПР5" localSheetId="11">'ГБУЗ РБ ГБ г.Кумертау'!$H$12</definedName>
    <definedName name="T_ПР5" localSheetId="15">'ГБУЗ РБ ГБ г.Нефтекамск'!$H$12</definedName>
    <definedName name="T_ПР5" localSheetId="21">'ГБУЗ РБ ГБ г.Салават'!$H$12</definedName>
    <definedName name="T_ПР5" localSheetId="14">'ГБУЗ РБ ГДКБ № 17 г.Уфа'!$H$12</definedName>
    <definedName name="T_ПР5" localSheetId="24">'ГБУЗ РБ ГКБ № 1 г.Стерлитамак'!$H$12</definedName>
    <definedName name="T_ПР5" localSheetId="49">'ГБУЗ РБ ГКБ № 13 г.Уфа'!$H$12</definedName>
    <definedName name="T_ПР5" localSheetId="75">'ГБУЗ РБ ГКБ № 18 г.Уфа'!$H$12</definedName>
    <definedName name="T_ПР5" localSheetId="51">'ГБУЗ РБ ГКБ № 21 г.Уфа'!$H$12</definedName>
    <definedName name="T_ПР5" localSheetId="56">'ГБУЗ РБ ГКБ № 5 г.Уфа'!$H$12</definedName>
    <definedName name="T_ПР5" localSheetId="32">'ГБУЗ РБ ГКБ № 8 г.Уфа'!$H$12</definedName>
    <definedName name="T_ПР5" localSheetId="81">'ГБУЗ РБ ГКБ Демского р-на г.Уфы'!$H$12</definedName>
    <definedName name="T_ПР5" localSheetId="4">'ГБУЗ РБ Давлекановская ЦРБ'!$H$12</definedName>
    <definedName name="T_ПР5" localSheetId="29">'ГБУЗ РБ ДБ г.Стерлитамак'!$H$12</definedName>
    <definedName name="T_ПР5" localSheetId="10">'ГБУЗ РБ ДП № 2 г.Уфа'!$H$12</definedName>
    <definedName name="T_ПР5" localSheetId="6">'ГБУЗ РБ ДП № 3 г.Уфа'!$H$12</definedName>
    <definedName name="T_ПР5" localSheetId="72">'ГБУЗ РБ ДП № 4 г.Уфа'!$H$12</definedName>
    <definedName name="T_ПР5" localSheetId="12">'ГБУЗ РБ ДП № 5 г.Уфа'!$H$12</definedName>
    <definedName name="T_ПР5" localSheetId="13">'ГБУЗ РБ ДП № 6 г.Уфа'!$H$12</definedName>
    <definedName name="T_ПР5" localSheetId="73">'ГБУЗ РБ Дюртюлинская ЦРБ'!$H$12</definedName>
    <definedName name="T_ПР5" localSheetId="55">'ГБУЗ РБ Ермекеевская ЦРБ'!$H$12</definedName>
    <definedName name="T_ПР5" localSheetId="38">'ГБУЗ РБ Зилаирская ЦРБ'!$H$12</definedName>
    <definedName name="T_ПР5" localSheetId="43">'ГБУЗ РБ Иглинская ЦРБ'!$H$12</definedName>
    <definedName name="T_ПР5" localSheetId="9">'ГБУЗ РБ Исянгуловская ЦРБ'!$H$12</definedName>
    <definedName name="T_ПР5" localSheetId="78">'ГБУЗ РБ Ишимбайская ЦРБ'!$H$12</definedName>
    <definedName name="T_ПР5" localSheetId="17">'ГБУЗ РБ Калтасинская ЦРБ'!$H$12</definedName>
    <definedName name="T_ПР5" localSheetId="64">'ГБУЗ РБ Караидельская ЦРБ'!$H$12</definedName>
    <definedName name="T_ПР5" localSheetId="47">'ГБУЗ РБ Кармаскалинская ЦРБ'!$H$12</definedName>
    <definedName name="T_ПР5" localSheetId="50">'ГБУЗ РБ КБСМП г.Уфа'!$H$12</definedName>
    <definedName name="T_ПР5" localSheetId="70">'ГБУЗ РБ Кигинская ЦРБ'!$H$12</definedName>
    <definedName name="T_ПР5" localSheetId="16">'ГБУЗ РБ Краснокамская ЦРБ'!$H$12</definedName>
    <definedName name="T_ПР5" localSheetId="26">'ГБУЗ РБ Красноусольская ЦРБ'!$H$12</definedName>
    <definedName name="T_ПР5" localSheetId="48">'ГБУЗ РБ Кушнаренковская ЦРБ'!$H$12</definedName>
    <definedName name="T_ПР5" localSheetId="69">'ГБУЗ РБ Малоязовская ЦРБ'!$H$12</definedName>
    <definedName name="T_ПР5" localSheetId="8">'ГБУЗ РБ Мелеузовская ЦРБ'!$H$12</definedName>
    <definedName name="T_ПР5" localSheetId="67">'ГБУЗ РБ Месягутовская ЦРБ'!$H$12</definedName>
    <definedName name="T_ПР5" localSheetId="63">'ГБУЗ РБ Мишкинская ЦРБ'!$H$12</definedName>
    <definedName name="T_ПР5" localSheetId="3">'ГБУЗ РБ Миякинская ЦРБ'!$H$12</definedName>
    <definedName name="T_ПР5" localSheetId="7">'ГБУЗ РБ Мраковская ЦРБ'!$H$12</definedName>
    <definedName name="T_ПР5" localSheetId="45">'ГБУЗ РБ Нуримановская ЦРБ'!$H$12</definedName>
    <definedName name="T_ПР5" localSheetId="79">'ГБУЗ РБ Поликлиника № 43 г.Уфа'!$H$12</definedName>
    <definedName name="T_ПР5" localSheetId="80">'ГБУЗ РБ ПОликлиника № 46 г.Уфа'!$H$12</definedName>
    <definedName name="T_ПР5" localSheetId="82">'ГБУЗ РБ Поликлиника № 50 г.Уфа'!$H$12</definedName>
    <definedName name="T_ПР5" localSheetId="5">'ГБУЗ РБ Раевская ЦРБ'!$H$12</definedName>
    <definedName name="T_ПР5" localSheetId="27">'ГБУЗ РБ Стерлибашевская ЦРБ'!$H$12</definedName>
    <definedName name="T_ПР5" localSheetId="28">'ГБУЗ РБ Толбазинская ЦРБ'!$H$12</definedName>
    <definedName name="T_ПР5" localSheetId="30">'ГБУЗ РБ Туймазинская ЦРБ'!$H$12</definedName>
    <definedName name="T_ПР5" localSheetId="33">'ГБУЗ РБ Учалинская ЦГБ'!$H$12</definedName>
    <definedName name="T_ПР5" localSheetId="20">'ГБУЗ РБ Федоровская ЦРБ'!$H$12</definedName>
    <definedName name="T_ПР5" localSheetId="23">'ГБУЗ РБ ЦГБ г.Сибай'!$H$12</definedName>
    <definedName name="T_ПР5" localSheetId="74">'ГБУЗ РБ Чекмагушевская ЦРБ'!$H$12</definedName>
    <definedName name="T_ПР5" localSheetId="34">'ГБУЗ РБ Чишминская ЦРБ'!$H$12</definedName>
    <definedName name="T_ПР5" localSheetId="31">'ГБУЗ РБ Шаранская ЦРБ'!$H$12</definedName>
    <definedName name="T_ПР5" localSheetId="37">'ГБУЗ РБ Языковская ЦРБ'!$H$12</definedName>
    <definedName name="T_ПР5" localSheetId="41">'ГБУЗ РБ Янаульская ЦРБ'!$H$12</definedName>
    <definedName name="T_ПР5" localSheetId="19">'ООО "Медсервис" г. Салават'!$H$12</definedName>
    <definedName name="T_ПР5" localSheetId="2">'УФИЦ РАН'!$H$12</definedName>
    <definedName name="T_ПР5" localSheetId="52">'ФГБОУ ВО БГМУ МЗ РФ'!$H$12</definedName>
    <definedName name="T_ПР5" localSheetId="60">'ФГБУЗ МСЧ №142 ФМБА России'!$H$12</definedName>
    <definedName name="T_ПР5" localSheetId="25">'ЧУЗ "РЖД-Медицина"г.Стерлитамак'!$H$12</definedName>
    <definedName name="T_ПР5" localSheetId="42">'ЧУЗ"КБ"РЖД-Медицина" г.Уфа'!$H$12</definedName>
    <definedName name="T_ПР6" localSheetId="22">'ГБУЗ РБ Акъярская ЦРБ'!$H$13</definedName>
    <definedName name="T_ПР6" localSheetId="46">'ГБУЗ РБ Архангельская ЦРБ'!$H$13</definedName>
    <definedName name="T_ПР6" localSheetId="57">'ГБУЗ РБ Аскаровская ЦРБ'!$H$13</definedName>
    <definedName name="T_ПР6" localSheetId="65">'ГБУЗ РБ Аскинская ЦРБ'!$H$13</definedName>
    <definedName name="T_ПР6" localSheetId="35">'ГБУЗ РБ Баймакская ЦГБ'!$H$13</definedName>
    <definedName name="T_ПР6" localSheetId="77">'ГБУЗ РБ Бакалинская ЦРБ'!$H$13</definedName>
    <definedName name="T_ПР6" localSheetId="40">'ГБУЗ РБ Балтачевская ЦРБ'!$H$13</definedName>
    <definedName name="T_ПР6" localSheetId="53">'ГБУЗ РБ Белебеевская ЦРБ'!$H$13</definedName>
    <definedName name="T_ПР6" localSheetId="71">'ГБУЗ РБ Белокатайская ЦРБ'!$H$13</definedName>
    <definedName name="T_ПР6" localSheetId="59">'ГБУЗ РБ Белорецкая ЦРКБ'!$H$13</definedName>
    <definedName name="T_ПР6" localSheetId="54">'ГБУЗ РБ Бижбулякская ЦРБ'!$H$13</definedName>
    <definedName name="T_ПР6" localSheetId="62">'ГБУЗ РБ Бирская ЦРБ'!$H$13</definedName>
    <definedName name="T_ПР6" localSheetId="44">'ГБУЗ РБ Благовещенская ЦРБ'!$H$13</definedName>
    <definedName name="T_ПР6" localSheetId="68">'ГБУЗ РБ Большеустьикинская ЦРБ'!$H$13</definedName>
    <definedName name="T_ПР6" localSheetId="36">'ГБУЗ РБ Буздякская ЦРБ'!$H$13</definedName>
    <definedName name="T_ПР6" localSheetId="66">'ГБУЗ РБ Бураевская ЦРБ'!$H$13</definedName>
    <definedName name="T_ПР6" localSheetId="58">'ГБУЗ РБ Бурзянская ЦРБ'!$H$13</definedName>
    <definedName name="T_ПР6" localSheetId="39">'ГБУЗ РБ Верхне-Татыш. ЦРБ'!$H$13</definedName>
    <definedName name="T_ПР6" localSheetId="76">'ГБУЗ РБ Верхнеяркеевская ЦРБ'!$H$13</definedName>
    <definedName name="T_ПР6" localSheetId="18">'ГБУЗ РБ ГБ № 1 г.Октябрьский'!$H$13</definedName>
    <definedName name="T_ПР6" localSheetId="61">'ГБУЗ РБ ГБ № 9 г.Уфа'!$H$13</definedName>
    <definedName name="T_ПР6" localSheetId="11">'ГБУЗ РБ ГБ г.Кумертау'!$H$13</definedName>
    <definedName name="T_ПР6" localSheetId="15">'ГБУЗ РБ ГБ г.Нефтекамск'!$H$13</definedName>
    <definedName name="T_ПР6" localSheetId="21">'ГБУЗ РБ ГБ г.Салават'!$H$13</definedName>
    <definedName name="T_ПР6" localSheetId="14">'ГБУЗ РБ ГДКБ № 17 г.Уфа'!$H$13</definedName>
    <definedName name="T_ПР6" localSheetId="24">'ГБУЗ РБ ГКБ № 1 г.Стерлитамак'!$H$13</definedName>
    <definedName name="T_ПР6" localSheetId="49">'ГБУЗ РБ ГКБ № 13 г.Уфа'!$H$13</definedName>
    <definedName name="T_ПР6" localSheetId="75">'ГБУЗ РБ ГКБ № 18 г.Уфа'!$H$13</definedName>
    <definedName name="T_ПР6" localSheetId="51">'ГБУЗ РБ ГКБ № 21 г.Уфа'!$H$13</definedName>
    <definedName name="T_ПР6" localSheetId="56">'ГБУЗ РБ ГКБ № 5 г.Уфа'!$H$13</definedName>
    <definedName name="T_ПР6" localSheetId="32">'ГБУЗ РБ ГКБ № 8 г.Уфа'!$H$13</definedName>
    <definedName name="T_ПР6" localSheetId="81">'ГБУЗ РБ ГКБ Демского р-на г.Уфы'!$H$13</definedName>
    <definedName name="T_ПР6" localSheetId="4">'ГБУЗ РБ Давлекановская ЦРБ'!$H$13</definedName>
    <definedName name="T_ПР6" localSheetId="29">'ГБУЗ РБ ДБ г.Стерлитамак'!$H$13</definedName>
    <definedName name="T_ПР6" localSheetId="10">'ГБУЗ РБ ДП № 2 г.Уфа'!$H$13</definedName>
    <definedName name="T_ПР6" localSheetId="6">'ГБУЗ РБ ДП № 3 г.Уфа'!$H$13</definedName>
    <definedName name="T_ПР6" localSheetId="72">'ГБУЗ РБ ДП № 4 г.Уфа'!$H$13</definedName>
    <definedName name="T_ПР6" localSheetId="12">'ГБУЗ РБ ДП № 5 г.Уфа'!$H$13</definedName>
    <definedName name="T_ПР6" localSheetId="13">'ГБУЗ РБ ДП № 6 г.Уфа'!$H$13</definedName>
    <definedName name="T_ПР6" localSheetId="73">'ГБУЗ РБ Дюртюлинская ЦРБ'!$H$13</definedName>
    <definedName name="T_ПР6" localSheetId="55">'ГБУЗ РБ Ермекеевская ЦРБ'!$H$13</definedName>
    <definedName name="T_ПР6" localSheetId="38">'ГБУЗ РБ Зилаирская ЦРБ'!$H$13</definedName>
    <definedName name="T_ПР6" localSheetId="43">'ГБУЗ РБ Иглинская ЦРБ'!$H$13</definedName>
    <definedName name="T_ПР6" localSheetId="9">'ГБУЗ РБ Исянгуловская ЦРБ'!$H$13</definedName>
    <definedName name="T_ПР6" localSheetId="78">'ГБУЗ РБ Ишимбайская ЦРБ'!$H$13</definedName>
    <definedName name="T_ПР6" localSheetId="17">'ГБУЗ РБ Калтасинская ЦРБ'!$H$13</definedName>
    <definedName name="T_ПР6" localSheetId="64">'ГБУЗ РБ Караидельская ЦРБ'!$H$13</definedName>
    <definedName name="T_ПР6" localSheetId="47">'ГБУЗ РБ Кармаскалинская ЦРБ'!$H$13</definedName>
    <definedName name="T_ПР6" localSheetId="50">'ГБУЗ РБ КБСМП г.Уфа'!$H$13</definedName>
    <definedName name="T_ПР6" localSheetId="70">'ГБУЗ РБ Кигинская ЦРБ'!$H$13</definedName>
    <definedName name="T_ПР6" localSheetId="16">'ГБУЗ РБ Краснокамская ЦРБ'!$H$13</definedName>
    <definedName name="T_ПР6" localSheetId="26">'ГБУЗ РБ Красноусольская ЦРБ'!$H$13</definedName>
    <definedName name="T_ПР6" localSheetId="48">'ГБУЗ РБ Кушнаренковская ЦРБ'!$H$13</definedName>
    <definedName name="T_ПР6" localSheetId="69">'ГБУЗ РБ Малоязовская ЦРБ'!$H$13</definedName>
    <definedName name="T_ПР6" localSheetId="8">'ГБУЗ РБ Мелеузовская ЦРБ'!$H$13</definedName>
    <definedName name="T_ПР6" localSheetId="67">'ГБУЗ РБ Месягутовская ЦРБ'!$H$13</definedName>
    <definedName name="T_ПР6" localSheetId="63">'ГБУЗ РБ Мишкинская ЦРБ'!$H$13</definedName>
    <definedName name="T_ПР6" localSheetId="3">'ГБУЗ РБ Миякинская ЦРБ'!$H$13</definedName>
    <definedName name="T_ПР6" localSheetId="7">'ГБУЗ РБ Мраковская ЦРБ'!$H$13</definedName>
    <definedName name="T_ПР6" localSheetId="45">'ГБУЗ РБ Нуримановская ЦРБ'!$H$13</definedName>
    <definedName name="T_ПР6" localSheetId="79">'ГБУЗ РБ Поликлиника № 43 г.Уфа'!$H$13</definedName>
    <definedName name="T_ПР6" localSheetId="80">'ГБУЗ РБ ПОликлиника № 46 г.Уфа'!$H$13</definedName>
    <definedName name="T_ПР6" localSheetId="82">'ГБУЗ РБ Поликлиника № 50 г.Уфа'!$H$13</definedName>
    <definedName name="T_ПР6" localSheetId="5">'ГБУЗ РБ Раевская ЦРБ'!$H$13</definedName>
    <definedName name="T_ПР6" localSheetId="27">'ГБУЗ РБ Стерлибашевская ЦРБ'!$H$13</definedName>
    <definedName name="T_ПР6" localSheetId="28">'ГБУЗ РБ Толбазинская ЦРБ'!$H$13</definedName>
    <definedName name="T_ПР6" localSheetId="30">'ГБУЗ РБ Туймазинская ЦРБ'!$H$13</definedName>
    <definedName name="T_ПР6" localSheetId="33">'ГБУЗ РБ Учалинская ЦГБ'!$H$13</definedName>
    <definedName name="T_ПР6" localSheetId="20">'ГБУЗ РБ Федоровская ЦРБ'!$H$13</definedName>
    <definedName name="T_ПР6" localSheetId="23">'ГБУЗ РБ ЦГБ г.Сибай'!$H$13</definedName>
    <definedName name="T_ПР6" localSheetId="74">'ГБУЗ РБ Чекмагушевская ЦРБ'!$H$13</definedName>
    <definedName name="T_ПР6" localSheetId="34">'ГБУЗ РБ Чишминская ЦРБ'!$H$13</definedName>
    <definedName name="T_ПР6" localSheetId="31">'ГБУЗ РБ Шаранская ЦРБ'!$H$13</definedName>
    <definedName name="T_ПР6" localSheetId="37">'ГБУЗ РБ Языковская ЦРБ'!$H$13</definedName>
    <definedName name="T_ПР6" localSheetId="41">'ГБУЗ РБ Янаульская ЦРБ'!$H$13</definedName>
    <definedName name="T_ПР6" localSheetId="19">'ООО "Медсервис" г. Салават'!$H$13</definedName>
    <definedName name="T_ПР6" localSheetId="2">'УФИЦ РАН'!$H$13</definedName>
    <definedName name="T_ПР6" localSheetId="52">'ФГБОУ ВО БГМУ МЗ РФ'!$H$13</definedName>
    <definedName name="T_ПР6" localSheetId="60">'ФГБУЗ МСЧ №142 ФМБА России'!$H$13</definedName>
    <definedName name="T_ПР6" localSheetId="25">'ЧУЗ "РЖД-Медицина"г.Стерлитамак'!$H$13</definedName>
    <definedName name="T_ПР6" localSheetId="42">'ЧУЗ"КБ"РЖД-Медицина" г.Уфа'!$H$13</definedName>
    <definedName name="T_ПР7" localSheetId="22">'ГБУЗ РБ Акъярская ЦРБ'!$H$14</definedName>
    <definedName name="T_ПР7" localSheetId="46">'ГБУЗ РБ Архангельская ЦРБ'!$H$14</definedName>
    <definedName name="T_ПР7" localSheetId="57">'ГБУЗ РБ Аскаровская ЦРБ'!$H$14</definedName>
    <definedName name="T_ПР7" localSheetId="65">'ГБУЗ РБ Аскинская ЦРБ'!$H$14</definedName>
    <definedName name="T_ПР7" localSheetId="35">'ГБУЗ РБ Баймакская ЦГБ'!$H$14</definedName>
    <definedName name="T_ПР7" localSheetId="77">'ГБУЗ РБ Бакалинская ЦРБ'!$H$14</definedName>
    <definedName name="T_ПР7" localSheetId="40">'ГБУЗ РБ Балтачевская ЦРБ'!$H$14</definedName>
    <definedName name="T_ПР7" localSheetId="53">'ГБУЗ РБ Белебеевская ЦРБ'!$H$14</definedName>
    <definedName name="T_ПР7" localSheetId="71">'ГБУЗ РБ Белокатайская ЦРБ'!$H$14</definedName>
    <definedName name="T_ПР7" localSheetId="59">'ГБУЗ РБ Белорецкая ЦРКБ'!$H$14</definedName>
    <definedName name="T_ПР7" localSheetId="54">'ГБУЗ РБ Бижбулякская ЦРБ'!$H$14</definedName>
    <definedName name="T_ПР7" localSheetId="62">'ГБУЗ РБ Бирская ЦРБ'!$H$14</definedName>
    <definedName name="T_ПР7" localSheetId="44">'ГБУЗ РБ Благовещенская ЦРБ'!$H$14</definedName>
    <definedName name="T_ПР7" localSheetId="68">'ГБУЗ РБ Большеустьикинская ЦРБ'!$H$14</definedName>
    <definedName name="T_ПР7" localSheetId="36">'ГБУЗ РБ Буздякская ЦРБ'!$H$14</definedName>
    <definedName name="T_ПР7" localSheetId="66">'ГБУЗ РБ Бураевская ЦРБ'!$H$14</definedName>
    <definedName name="T_ПР7" localSheetId="58">'ГБУЗ РБ Бурзянская ЦРБ'!$H$14</definedName>
    <definedName name="T_ПР7" localSheetId="39">'ГБУЗ РБ Верхне-Татыш. ЦРБ'!$H$14</definedName>
    <definedName name="T_ПР7" localSheetId="76">'ГБУЗ РБ Верхнеяркеевская ЦРБ'!$H$14</definedName>
    <definedName name="T_ПР7" localSheetId="18">'ГБУЗ РБ ГБ № 1 г.Октябрьский'!$H$14</definedName>
    <definedName name="T_ПР7" localSheetId="61">'ГБУЗ РБ ГБ № 9 г.Уфа'!$H$14</definedName>
    <definedName name="T_ПР7" localSheetId="11">'ГБУЗ РБ ГБ г.Кумертау'!$H$14</definedName>
    <definedName name="T_ПР7" localSheetId="15">'ГБУЗ РБ ГБ г.Нефтекамск'!$H$14</definedName>
    <definedName name="T_ПР7" localSheetId="21">'ГБУЗ РБ ГБ г.Салават'!$H$14</definedName>
    <definedName name="T_ПР7" localSheetId="14">'ГБУЗ РБ ГДКБ № 17 г.Уфа'!$H$14</definedName>
    <definedName name="T_ПР7" localSheetId="24">'ГБУЗ РБ ГКБ № 1 г.Стерлитамак'!$H$14</definedName>
    <definedName name="T_ПР7" localSheetId="49">'ГБУЗ РБ ГКБ № 13 г.Уфа'!$H$14</definedName>
    <definedName name="T_ПР7" localSheetId="75">'ГБУЗ РБ ГКБ № 18 г.Уфа'!$H$14</definedName>
    <definedName name="T_ПР7" localSheetId="51">'ГБУЗ РБ ГКБ № 21 г.Уфа'!$H$14</definedName>
    <definedName name="T_ПР7" localSheetId="56">'ГБУЗ РБ ГКБ № 5 г.Уфа'!$H$14</definedName>
    <definedName name="T_ПР7" localSheetId="32">'ГБУЗ РБ ГКБ № 8 г.Уфа'!$H$14</definedName>
    <definedName name="T_ПР7" localSheetId="81">'ГБУЗ РБ ГКБ Демского р-на г.Уфы'!$H$14</definedName>
    <definedName name="T_ПР7" localSheetId="4">'ГБУЗ РБ Давлекановская ЦРБ'!$H$14</definedName>
    <definedName name="T_ПР7" localSheetId="29">'ГБУЗ РБ ДБ г.Стерлитамак'!$H$14</definedName>
    <definedName name="T_ПР7" localSheetId="10">'ГБУЗ РБ ДП № 2 г.Уфа'!$H$14</definedName>
    <definedName name="T_ПР7" localSheetId="6">'ГБУЗ РБ ДП № 3 г.Уфа'!$H$14</definedName>
    <definedName name="T_ПР7" localSheetId="72">'ГБУЗ РБ ДП № 4 г.Уфа'!$H$14</definedName>
    <definedName name="T_ПР7" localSheetId="12">'ГБУЗ РБ ДП № 5 г.Уфа'!$H$14</definedName>
    <definedName name="T_ПР7" localSheetId="13">'ГБУЗ РБ ДП № 6 г.Уфа'!$H$14</definedName>
    <definedName name="T_ПР7" localSheetId="73">'ГБУЗ РБ Дюртюлинская ЦРБ'!$H$14</definedName>
    <definedName name="T_ПР7" localSheetId="55">'ГБУЗ РБ Ермекеевская ЦРБ'!$H$14</definedName>
    <definedName name="T_ПР7" localSheetId="38">'ГБУЗ РБ Зилаирская ЦРБ'!$H$14</definedName>
    <definedName name="T_ПР7" localSheetId="43">'ГБУЗ РБ Иглинская ЦРБ'!$H$14</definedName>
    <definedName name="T_ПР7" localSheetId="9">'ГБУЗ РБ Исянгуловская ЦРБ'!$H$14</definedName>
    <definedName name="T_ПР7" localSheetId="78">'ГБУЗ РБ Ишимбайская ЦРБ'!$H$14</definedName>
    <definedName name="T_ПР7" localSheetId="17">'ГБУЗ РБ Калтасинская ЦРБ'!$H$14</definedName>
    <definedName name="T_ПР7" localSheetId="64">'ГБУЗ РБ Караидельская ЦРБ'!$H$14</definedName>
    <definedName name="T_ПР7" localSheetId="47">'ГБУЗ РБ Кармаскалинская ЦРБ'!$H$14</definedName>
    <definedName name="T_ПР7" localSheetId="50">'ГБУЗ РБ КБСМП г.Уфа'!$H$14</definedName>
    <definedName name="T_ПР7" localSheetId="70">'ГБУЗ РБ Кигинская ЦРБ'!$H$14</definedName>
    <definedName name="T_ПР7" localSheetId="16">'ГБУЗ РБ Краснокамская ЦРБ'!$H$14</definedName>
    <definedName name="T_ПР7" localSheetId="26">'ГБУЗ РБ Красноусольская ЦРБ'!$H$14</definedName>
    <definedName name="T_ПР7" localSheetId="48">'ГБУЗ РБ Кушнаренковская ЦРБ'!$H$14</definedName>
    <definedName name="T_ПР7" localSheetId="69">'ГБУЗ РБ Малоязовская ЦРБ'!$H$14</definedName>
    <definedName name="T_ПР7" localSheetId="8">'ГБУЗ РБ Мелеузовская ЦРБ'!$H$14</definedName>
    <definedName name="T_ПР7" localSheetId="67">'ГБУЗ РБ Месягутовская ЦРБ'!$H$14</definedName>
    <definedName name="T_ПР7" localSheetId="63">'ГБУЗ РБ Мишкинская ЦРБ'!$H$14</definedName>
    <definedName name="T_ПР7" localSheetId="3">'ГБУЗ РБ Миякинская ЦРБ'!$H$14</definedName>
    <definedName name="T_ПР7" localSheetId="7">'ГБУЗ РБ Мраковская ЦРБ'!$H$14</definedName>
    <definedName name="T_ПР7" localSheetId="45">'ГБУЗ РБ Нуримановская ЦРБ'!$H$14</definedName>
    <definedName name="T_ПР7" localSheetId="79">'ГБУЗ РБ Поликлиника № 43 г.Уфа'!$H$14</definedName>
    <definedName name="T_ПР7" localSheetId="80">'ГБУЗ РБ ПОликлиника № 46 г.Уфа'!$H$14</definedName>
    <definedName name="T_ПР7" localSheetId="82">'ГБУЗ РБ Поликлиника № 50 г.Уфа'!$H$14</definedName>
    <definedName name="T_ПР7" localSheetId="5">'ГБУЗ РБ Раевская ЦРБ'!$H$14</definedName>
    <definedName name="T_ПР7" localSheetId="27">'ГБУЗ РБ Стерлибашевская ЦРБ'!$H$14</definedName>
    <definedName name="T_ПР7" localSheetId="28">'ГБУЗ РБ Толбазинская ЦРБ'!$H$14</definedName>
    <definedName name="T_ПР7" localSheetId="30">'ГБУЗ РБ Туймазинская ЦРБ'!$H$14</definedName>
    <definedName name="T_ПР7" localSheetId="33">'ГБУЗ РБ Учалинская ЦГБ'!$H$14</definedName>
    <definedName name="T_ПР7" localSheetId="20">'ГБУЗ РБ Федоровская ЦРБ'!$H$14</definedName>
    <definedName name="T_ПР7" localSheetId="23">'ГБУЗ РБ ЦГБ г.Сибай'!$H$14</definedName>
    <definedName name="T_ПР7" localSheetId="74">'ГБУЗ РБ Чекмагушевская ЦРБ'!$H$14</definedName>
    <definedName name="T_ПР7" localSheetId="34">'ГБУЗ РБ Чишминская ЦРБ'!$H$14</definedName>
    <definedName name="T_ПР7" localSheetId="31">'ГБУЗ РБ Шаранская ЦРБ'!$H$14</definedName>
    <definedName name="T_ПР7" localSheetId="37">'ГБУЗ РБ Языковская ЦРБ'!$H$14</definedName>
    <definedName name="T_ПР7" localSheetId="41">'ГБУЗ РБ Янаульская ЦРБ'!$H$14</definedName>
    <definedName name="T_ПР7" localSheetId="19">'ООО "Медсервис" г. Салават'!$H$14</definedName>
    <definedName name="T_ПР7" localSheetId="2">'УФИЦ РАН'!$H$14</definedName>
    <definedName name="T_ПР7" localSheetId="52">'ФГБОУ ВО БГМУ МЗ РФ'!$H$14</definedName>
    <definedName name="T_ПР7" localSheetId="60">'ФГБУЗ МСЧ №142 ФМБА России'!$H$14</definedName>
    <definedName name="T_ПР7" localSheetId="25">'ЧУЗ "РЖД-Медицина"г.Стерлитамак'!$H$14</definedName>
    <definedName name="T_ПР7" localSheetId="42">'ЧУЗ"КБ"РЖД-Медицина" г.Уфа'!$H$14</definedName>
    <definedName name="T_ПР8" localSheetId="22">'ГБУЗ РБ Акъярская ЦРБ'!$H$15</definedName>
    <definedName name="T_ПР8" localSheetId="46">'ГБУЗ РБ Архангельская ЦРБ'!$H$15</definedName>
    <definedName name="T_ПР8" localSheetId="57">'ГБУЗ РБ Аскаровская ЦРБ'!$H$15</definedName>
    <definedName name="T_ПР8" localSheetId="65">'ГБУЗ РБ Аскинская ЦРБ'!$H$15</definedName>
    <definedName name="T_ПР8" localSheetId="35">'ГБУЗ РБ Баймакская ЦГБ'!$H$15</definedName>
    <definedName name="T_ПР8" localSheetId="77">'ГБУЗ РБ Бакалинская ЦРБ'!$H$15</definedName>
    <definedName name="T_ПР8" localSheetId="40">'ГБУЗ РБ Балтачевская ЦРБ'!$H$15</definedName>
    <definedName name="T_ПР8" localSheetId="53">'ГБУЗ РБ Белебеевская ЦРБ'!$H$15</definedName>
    <definedName name="T_ПР8" localSheetId="71">'ГБУЗ РБ Белокатайская ЦРБ'!$H$15</definedName>
    <definedName name="T_ПР8" localSheetId="59">'ГБУЗ РБ Белорецкая ЦРКБ'!$H$15</definedName>
    <definedName name="T_ПР8" localSheetId="54">'ГБУЗ РБ Бижбулякская ЦРБ'!$H$15</definedName>
    <definedName name="T_ПР8" localSheetId="62">'ГБУЗ РБ Бирская ЦРБ'!$H$15</definedName>
    <definedName name="T_ПР8" localSheetId="44">'ГБУЗ РБ Благовещенская ЦРБ'!$H$15</definedName>
    <definedName name="T_ПР8" localSheetId="68">'ГБУЗ РБ Большеустьикинская ЦРБ'!$H$15</definedName>
    <definedName name="T_ПР8" localSheetId="36">'ГБУЗ РБ Буздякская ЦРБ'!$H$15</definedName>
    <definedName name="T_ПР8" localSheetId="66">'ГБУЗ РБ Бураевская ЦРБ'!$H$15</definedName>
    <definedName name="T_ПР8" localSheetId="58">'ГБУЗ РБ Бурзянская ЦРБ'!$H$15</definedName>
    <definedName name="T_ПР8" localSheetId="39">'ГБУЗ РБ Верхне-Татыш. ЦРБ'!$H$15</definedName>
    <definedName name="T_ПР8" localSheetId="76">'ГБУЗ РБ Верхнеяркеевская ЦРБ'!$H$15</definedName>
    <definedName name="T_ПР8" localSheetId="18">'ГБУЗ РБ ГБ № 1 г.Октябрьский'!$H$15</definedName>
    <definedName name="T_ПР8" localSheetId="61">'ГБУЗ РБ ГБ № 9 г.Уфа'!$H$15</definedName>
    <definedName name="T_ПР8" localSheetId="11">'ГБУЗ РБ ГБ г.Кумертау'!$H$15</definedName>
    <definedName name="T_ПР8" localSheetId="15">'ГБУЗ РБ ГБ г.Нефтекамск'!$H$15</definedName>
    <definedName name="T_ПР8" localSheetId="21">'ГБУЗ РБ ГБ г.Салават'!$H$15</definedName>
    <definedName name="T_ПР8" localSheetId="14">'ГБУЗ РБ ГДКБ № 17 г.Уфа'!$H$15</definedName>
    <definedName name="T_ПР8" localSheetId="24">'ГБУЗ РБ ГКБ № 1 г.Стерлитамак'!$H$15</definedName>
    <definedName name="T_ПР8" localSheetId="49">'ГБУЗ РБ ГКБ № 13 г.Уфа'!$H$15</definedName>
    <definedName name="T_ПР8" localSheetId="75">'ГБУЗ РБ ГКБ № 18 г.Уфа'!$H$15</definedName>
    <definedName name="T_ПР8" localSheetId="51">'ГБУЗ РБ ГКБ № 21 г.Уфа'!$H$15</definedName>
    <definedName name="T_ПР8" localSheetId="56">'ГБУЗ РБ ГКБ № 5 г.Уфа'!$H$15</definedName>
    <definedName name="T_ПР8" localSheetId="32">'ГБУЗ РБ ГКБ № 8 г.Уфа'!$H$15</definedName>
    <definedName name="T_ПР8" localSheetId="81">'ГБУЗ РБ ГКБ Демского р-на г.Уфы'!$H$15</definedName>
    <definedName name="T_ПР8" localSheetId="4">'ГБУЗ РБ Давлекановская ЦРБ'!$H$15</definedName>
    <definedName name="T_ПР8" localSheetId="29">'ГБУЗ РБ ДБ г.Стерлитамак'!$H$15</definedName>
    <definedName name="T_ПР8" localSheetId="10">'ГБУЗ РБ ДП № 2 г.Уфа'!$H$15</definedName>
    <definedName name="T_ПР8" localSheetId="6">'ГБУЗ РБ ДП № 3 г.Уфа'!$H$15</definedName>
    <definedName name="T_ПР8" localSheetId="72">'ГБУЗ РБ ДП № 4 г.Уфа'!$H$15</definedName>
    <definedName name="T_ПР8" localSheetId="12">'ГБУЗ РБ ДП № 5 г.Уфа'!$H$15</definedName>
    <definedName name="T_ПР8" localSheetId="13">'ГБУЗ РБ ДП № 6 г.Уфа'!$H$15</definedName>
    <definedName name="T_ПР8" localSheetId="73">'ГБУЗ РБ Дюртюлинская ЦРБ'!$H$15</definedName>
    <definedName name="T_ПР8" localSheetId="55">'ГБУЗ РБ Ермекеевская ЦРБ'!$H$15</definedName>
    <definedName name="T_ПР8" localSheetId="38">'ГБУЗ РБ Зилаирская ЦРБ'!$H$15</definedName>
    <definedName name="T_ПР8" localSheetId="43">'ГБУЗ РБ Иглинская ЦРБ'!$H$15</definedName>
    <definedName name="T_ПР8" localSheetId="9">'ГБУЗ РБ Исянгуловская ЦРБ'!$H$15</definedName>
    <definedName name="T_ПР8" localSheetId="78">'ГБУЗ РБ Ишимбайская ЦРБ'!$H$15</definedName>
    <definedName name="T_ПР8" localSheetId="17">'ГБУЗ РБ Калтасинская ЦРБ'!$H$15</definedName>
    <definedName name="T_ПР8" localSheetId="64">'ГБУЗ РБ Караидельская ЦРБ'!$H$15</definedName>
    <definedName name="T_ПР8" localSheetId="47">'ГБУЗ РБ Кармаскалинская ЦРБ'!$H$15</definedName>
    <definedName name="T_ПР8" localSheetId="50">'ГБУЗ РБ КБСМП г.Уфа'!$H$15</definedName>
    <definedName name="T_ПР8" localSheetId="70">'ГБУЗ РБ Кигинская ЦРБ'!$H$15</definedName>
    <definedName name="T_ПР8" localSheetId="16">'ГБУЗ РБ Краснокамская ЦРБ'!$H$15</definedName>
    <definedName name="T_ПР8" localSheetId="26">'ГБУЗ РБ Красноусольская ЦРБ'!$H$15</definedName>
    <definedName name="T_ПР8" localSheetId="48">'ГБУЗ РБ Кушнаренковская ЦРБ'!$H$15</definedName>
    <definedName name="T_ПР8" localSheetId="69">'ГБУЗ РБ Малоязовская ЦРБ'!$H$15</definedName>
    <definedName name="T_ПР8" localSheetId="8">'ГБУЗ РБ Мелеузовская ЦРБ'!$H$15</definedName>
    <definedName name="T_ПР8" localSheetId="67">'ГБУЗ РБ Месягутовская ЦРБ'!$H$15</definedName>
    <definedName name="T_ПР8" localSheetId="63">'ГБУЗ РБ Мишкинская ЦРБ'!$H$15</definedName>
    <definedName name="T_ПР8" localSheetId="3">'ГБУЗ РБ Миякинская ЦРБ'!$H$15</definedName>
    <definedName name="T_ПР8" localSheetId="7">'ГБУЗ РБ Мраковская ЦРБ'!$H$15</definedName>
    <definedName name="T_ПР8" localSheetId="45">'ГБУЗ РБ Нуримановская ЦРБ'!$H$15</definedName>
    <definedName name="T_ПР8" localSheetId="79">'ГБУЗ РБ Поликлиника № 43 г.Уфа'!$H$15</definedName>
    <definedName name="T_ПР8" localSheetId="80">'ГБУЗ РБ ПОликлиника № 46 г.Уфа'!$H$15</definedName>
    <definedName name="T_ПР8" localSheetId="82">'ГБУЗ РБ Поликлиника № 50 г.Уфа'!$H$15</definedName>
    <definedName name="T_ПР8" localSheetId="5">'ГБУЗ РБ Раевская ЦРБ'!$H$15</definedName>
    <definedName name="T_ПР8" localSheetId="27">'ГБУЗ РБ Стерлибашевская ЦРБ'!$H$15</definedName>
    <definedName name="T_ПР8" localSheetId="28">'ГБУЗ РБ Толбазинская ЦРБ'!$H$15</definedName>
    <definedName name="T_ПР8" localSheetId="30">'ГБУЗ РБ Туймазинская ЦРБ'!$H$15</definedName>
    <definedName name="T_ПР8" localSheetId="33">'ГБУЗ РБ Учалинская ЦГБ'!$H$15</definedName>
    <definedName name="T_ПР8" localSheetId="20">'ГБУЗ РБ Федоровская ЦРБ'!$H$15</definedName>
    <definedName name="T_ПР8" localSheetId="23">'ГБУЗ РБ ЦГБ г.Сибай'!$H$15</definedName>
    <definedName name="T_ПР8" localSheetId="74">'ГБУЗ РБ Чекмагушевская ЦРБ'!$H$15</definedName>
    <definedName name="T_ПР8" localSheetId="34">'ГБУЗ РБ Чишминская ЦРБ'!$H$15</definedName>
    <definedName name="T_ПР8" localSheetId="31">'ГБУЗ РБ Шаранская ЦРБ'!$H$15</definedName>
    <definedName name="T_ПР8" localSheetId="37">'ГБУЗ РБ Языковская ЦРБ'!$H$15</definedName>
    <definedName name="T_ПР8" localSheetId="41">'ГБУЗ РБ Янаульская ЦРБ'!$H$15</definedName>
    <definedName name="T_ПР8" localSheetId="19">'ООО "Медсервис" г. Салават'!$H$15</definedName>
    <definedName name="T_ПР8" localSheetId="2">'УФИЦ РАН'!$H$15</definedName>
    <definedName name="T_ПР8" localSheetId="52">'ФГБОУ ВО БГМУ МЗ РФ'!$H$15</definedName>
    <definedName name="T_ПР8" localSheetId="60">'ФГБУЗ МСЧ №142 ФМБА России'!$H$15</definedName>
    <definedName name="T_ПР8" localSheetId="25">'ЧУЗ "РЖД-Медицина"г.Стерлитамак'!$H$15</definedName>
    <definedName name="T_ПР8" localSheetId="42">'ЧУЗ"КБ"РЖД-Медицина" г.Уфа'!$H$15</definedName>
    <definedName name="T_ПР9" localSheetId="22">'ГБУЗ РБ Акъярская ЦРБ'!$H$16</definedName>
    <definedName name="T_ПР9" localSheetId="46">'ГБУЗ РБ Архангельская ЦРБ'!$H$16</definedName>
    <definedName name="T_ПР9" localSheetId="57">'ГБУЗ РБ Аскаровская ЦРБ'!$H$16</definedName>
    <definedName name="T_ПР9" localSheetId="65">'ГБУЗ РБ Аскинская ЦРБ'!$H$16</definedName>
    <definedName name="T_ПР9" localSheetId="35">'ГБУЗ РБ Баймакская ЦГБ'!$H$16</definedName>
    <definedName name="T_ПР9" localSheetId="77">'ГБУЗ РБ Бакалинская ЦРБ'!$H$16</definedName>
    <definedName name="T_ПР9" localSheetId="40">'ГБУЗ РБ Балтачевская ЦРБ'!$H$16</definedName>
    <definedName name="T_ПР9" localSheetId="53">'ГБУЗ РБ Белебеевская ЦРБ'!$H$16</definedName>
    <definedName name="T_ПР9" localSheetId="71">'ГБУЗ РБ Белокатайская ЦРБ'!$H$16</definedName>
    <definedName name="T_ПР9" localSheetId="59">'ГБУЗ РБ Белорецкая ЦРКБ'!$H$16</definedName>
    <definedName name="T_ПР9" localSheetId="54">'ГБУЗ РБ Бижбулякская ЦРБ'!$H$16</definedName>
    <definedName name="T_ПР9" localSheetId="62">'ГБУЗ РБ Бирская ЦРБ'!$H$16</definedName>
    <definedName name="T_ПР9" localSheetId="44">'ГБУЗ РБ Благовещенская ЦРБ'!$H$16</definedName>
    <definedName name="T_ПР9" localSheetId="68">'ГБУЗ РБ Большеустьикинская ЦРБ'!$H$16</definedName>
    <definedName name="T_ПР9" localSheetId="36">'ГБУЗ РБ Буздякская ЦРБ'!$H$16</definedName>
    <definedName name="T_ПР9" localSheetId="66">'ГБУЗ РБ Бураевская ЦРБ'!$H$16</definedName>
    <definedName name="T_ПР9" localSheetId="58">'ГБУЗ РБ Бурзянская ЦРБ'!$H$16</definedName>
    <definedName name="T_ПР9" localSheetId="39">'ГБУЗ РБ Верхне-Татыш. ЦРБ'!$H$16</definedName>
    <definedName name="T_ПР9" localSheetId="76">'ГБУЗ РБ Верхнеяркеевская ЦРБ'!$H$16</definedName>
    <definedName name="T_ПР9" localSheetId="18">'ГБУЗ РБ ГБ № 1 г.Октябрьский'!$H$16</definedName>
    <definedName name="T_ПР9" localSheetId="61">'ГБУЗ РБ ГБ № 9 г.Уфа'!$H$16</definedName>
    <definedName name="T_ПР9" localSheetId="11">'ГБУЗ РБ ГБ г.Кумертау'!$H$16</definedName>
    <definedName name="T_ПР9" localSheetId="15">'ГБУЗ РБ ГБ г.Нефтекамск'!$H$16</definedName>
    <definedName name="T_ПР9" localSheetId="21">'ГБУЗ РБ ГБ г.Салават'!$H$16</definedName>
    <definedName name="T_ПР9" localSheetId="14">'ГБУЗ РБ ГДКБ № 17 г.Уфа'!$H$16</definedName>
    <definedName name="T_ПР9" localSheetId="24">'ГБУЗ РБ ГКБ № 1 г.Стерлитамак'!$H$16</definedName>
    <definedName name="T_ПР9" localSheetId="49">'ГБУЗ РБ ГКБ № 13 г.Уфа'!$H$16</definedName>
    <definedName name="T_ПР9" localSheetId="75">'ГБУЗ РБ ГКБ № 18 г.Уфа'!$H$16</definedName>
    <definedName name="T_ПР9" localSheetId="51">'ГБУЗ РБ ГКБ № 21 г.Уфа'!$H$16</definedName>
    <definedName name="T_ПР9" localSheetId="56">'ГБУЗ РБ ГКБ № 5 г.Уфа'!$H$16</definedName>
    <definedName name="T_ПР9" localSheetId="32">'ГБУЗ РБ ГКБ № 8 г.Уфа'!$H$16</definedName>
    <definedName name="T_ПР9" localSheetId="81">'ГБУЗ РБ ГКБ Демского р-на г.Уфы'!$H$16</definedName>
    <definedName name="T_ПР9" localSheetId="4">'ГБУЗ РБ Давлекановская ЦРБ'!$H$16</definedName>
    <definedName name="T_ПР9" localSheetId="29">'ГБУЗ РБ ДБ г.Стерлитамак'!$H$16</definedName>
    <definedName name="T_ПР9" localSheetId="10">'ГБУЗ РБ ДП № 2 г.Уфа'!$H$16</definedName>
    <definedName name="T_ПР9" localSheetId="6">'ГБУЗ РБ ДП № 3 г.Уфа'!$H$16</definedName>
    <definedName name="T_ПР9" localSheetId="72">'ГБУЗ РБ ДП № 4 г.Уфа'!$H$16</definedName>
    <definedName name="T_ПР9" localSheetId="12">'ГБУЗ РБ ДП № 5 г.Уфа'!$H$16</definedName>
    <definedName name="T_ПР9" localSheetId="13">'ГБУЗ РБ ДП № 6 г.Уфа'!$H$16</definedName>
    <definedName name="T_ПР9" localSheetId="73">'ГБУЗ РБ Дюртюлинская ЦРБ'!$H$16</definedName>
    <definedName name="T_ПР9" localSheetId="55">'ГБУЗ РБ Ермекеевская ЦРБ'!$H$16</definedName>
    <definedName name="T_ПР9" localSheetId="38">'ГБУЗ РБ Зилаирская ЦРБ'!$H$16</definedName>
    <definedName name="T_ПР9" localSheetId="43">'ГБУЗ РБ Иглинская ЦРБ'!$H$16</definedName>
    <definedName name="T_ПР9" localSheetId="9">'ГБУЗ РБ Исянгуловская ЦРБ'!$H$16</definedName>
    <definedName name="T_ПР9" localSheetId="78">'ГБУЗ РБ Ишимбайская ЦРБ'!$H$16</definedName>
    <definedName name="T_ПР9" localSheetId="17">'ГБУЗ РБ Калтасинская ЦРБ'!$H$16</definedName>
    <definedName name="T_ПР9" localSheetId="64">'ГБУЗ РБ Караидельская ЦРБ'!$H$16</definedName>
    <definedName name="T_ПР9" localSheetId="47">'ГБУЗ РБ Кармаскалинская ЦРБ'!$H$16</definedName>
    <definedName name="T_ПР9" localSheetId="50">'ГБУЗ РБ КБСМП г.Уфа'!$H$16</definedName>
    <definedName name="T_ПР9" localSheetId="70">'ГБУЗ РБ Кигинская ЦРБ'!$H$16</definedName>
    <definedName name="T_ПР9" localSheetId="16">'ГБУЗ РБ Краснокамская ЦРБ'!$H$16</definedName>
    <definedName name="T_ПР9" localSheetId="26">'ГБУЗ РБ Красноусольская ЦРБ'!$H$16</definedName>
    <definedName name="T_ПР9" localSheetId="48">'ГБУЗ РБ Кушнаренковская ЦРБ'!$H$16</definedName>
    <definedName name="T_ПР9" localSheetId="69">'ГБУЗ РБ Малоязовская ЦРБ'!$H$16</definedName>
    <definedName name="T_ПР9" localSheetId="8">'ГБУЗ РБ Мелеузовская ЦРБ'!$H$16</definedName>
    <definedName name="T_ПР9" localSheetId="67">'ГБУЗ РБ Месягутовская ЦРБ'!$H$16</definedName>
    <definedName name="T_ПР9" localSheetId="63">'ГБУЗ РБ Мишкинская ЦРБ'!$H$16</definedName>
    <definedName name="T_ПР9" localSheetId="3">'ГБУЗ РБ Миякинская ЦРБ'!$H$16</definedName>
    <definedName name="T_ПР9" localSheetId="7">'ГБУЗ РБ Мраковская ЦРБ'!$H$16</definedName>
    <definedName name="T_ПР9" localSheetId="45">'ГБУЗ РБ Нуримановская ЦРБ'!$H$16</definedName>
    <definedName name="T_ПР9" localSheetId="79">'ГБУЗ РБ Поликлиника № 43 г.Уфа'!$H$16</definedName>
    <definedName name="T_ПР9" localSheetId="80">'ГБУЗ РБ ПОликлиника № 46 г.Уфа'!$H$16</definedName>
    <definedName name="T_ПР9" localSheetId="82">'ГБУЗ РБ Поликлиника № 50 г.Уфа'!$H$16</definedName>
    <definedName name="T_ПР9" localSheetId="5">'ГБУЗ РБ Раевская ЦРБ'!$H$16</definedName>
    <definedName name="T_ПР9" localSheetId="27">'ГБУЗ РБ Стерлибашевская ЦРБ'!$H$16</definedName>
    <definedName name="T_ПР9" localSheetId="28">'ГБУЗ РБ Толбазинская ЦРБ'!$H$16</definedName>
    <definedName name="T_ПР9" localSheetId="30">'ГБУЗ РБ Туймазинская ЦРБ'!$H$16</definedName>
    <definedName name="T_ПР9" localSheetId="33">'ГБУЗ РБ Учалинская ЦГБ'!$H$16</definedName>
    <definedName name="T_ПР9" localSheetId="20">'ГБУЗ РБ Федоровская ЦРБ'!$H$16</definedName>
    <definedName name="T_ПР9" localSheetId="23">'ГБУЗ РБ ЦГБ г.Сибай'!$H$16</definedName>
    <definedName name="T_ПР9" localSheetId="74">'ГБУЗ РБ Чекмагушевская ЦРБ'!$H$16</definedName>
    <definedName name="T_ПР9" localSheetId="34">'ГБУЗ РБ Чишминская ЦРБ'!$H$16</definedName>
    <definedName name="T_ПР9" localSheetId="31">'ГБУЗ РБ Шаранская ЦРБ'!$H$16</definedName>
    <definedName name="T_ПР9" localSheetId="37">'ГБУЗ РБ Языковская ЦРБ'!$H$16</definedName>
    <definedName name="T_ПР9" localSheetId="41">'ГБУЗ РБ Янаульская ЦРБ'!$H$16</definedName>
    <definedName name="T_ПР9" localSheetId="19">'ООО "Медсервис" г. Салават'!$H$16</definedName>
    <definedName name="T_ПР9" localSheetId="2">'УФИЦ РАН'!$H$16</definedName>
    <definedName name="T_ПР9" localSheetId="52">'ФГБОУ ВО БГМУ МЗ РФ'!$H$16</definedName>
    <definedName name="T_ПР9" localSheetId="60">'ФГБУЗ МСЧ №142 ФМБА России'!$H$16</definedName>
    <definedName name="T_ПР9" localSheetId="25">'ЧУЗ "РЖД-Медицина"г.Стерлитамак'!$H$16</definedName>
    <definedName name="T_ПР9" localSheetId="42">'ЧУЗ"КБ"РЖД-Медицина" г.Уфа'!$H$16</definedName>
    <definedName name="T_РЕЗ1" localSheetId="22">'ГБУЗ РБ Акъярская ЦРБ'!$I$8</definedName>
    <definedName name="T_РЕЗ1" localSheetId="46">'ГБУЗ РБ Архангельская ЦРБ'!$I$8</definedName>
    <definedName name="T_РЕЗ1" localSheetId="57">'ГБУЗ РБ Аскаровская ЦРБ'!$I$8</definedName>
    <definedName name="T_РЕЗ1" localSheetId="65">'ГБУЗ РБ Аскинская ЦРБ'!$I$8</definedName>
    <definedName name="T_РЕЗ1" localSheetId="35">'ГБУЗ РБ Баймакская ЦГБ'!$I$8</definedName>
    <definedName name="T_РЕЗ1" localSheetId="77">'ГБУЗ РБ Бакалинская ЦРБ'!$I$8</definedName>
    <definedName name="T_РЕЗ1" localSheetId="40">'ГБУЗ РБ Балтачевская ЦРБ'!$I$8</definedName>
    <definedName name="T_РЕЗ1" localSheetId="53">'ГБУЗ РБ Белебеевская ЦРБ'!$I$8</definedName>
    <definedName name="T_РЕЗ1" localSheetId="71">'ГБУЗ РБ Белокатайская ЦРБ'!$I$8</definedName>
    <definedName name="T_РЕЗ1" localSheetId="59">'ГБУЗ РБ Белорецкая ЦРКБ'!$I$8</definedName>
    <definedName name="T_РЕЗ1" localSheetId="54">'ГБУЗ РБ Бижбулякская ЦРБ'!$I$8</definedName>
    <definedName name="T_РЕЗ1" localSheetId="62">'ГБУЗ РБ Бирская ЦРБ'!$I$8</definedName>
    <definedName name="T_РЕЗ1" localSheetId="44">'ГБУЗ РБ Благовещенская ЦРБ'!$I$8</definedName>
    <definedName name="T_РЕЗ1" localSheetId="68">'ГБУЗ РБ Большеустьикинская ЦРБ'!$I$8</definedName>
    <definedName name="T_РЕЗ1" localSheetId="36">'ГБУЗ РБ Буздякская ЦРБ'!$I$8</definedName>
    <definedName name="T_РЕЗ1" localSheetId="66">'ГБУЗ РБ Бураевская ЦРБ'!$I$8</definedName>
    <definedName name="T_РЕЗ1" localSheetId="58">'ГБУЗ РБ Бурзянская ЦРБ'!$I$8</definedName>
    <definedName name="T_РЕЗ1" localSheetId="39">'ГБУЗ РБ Верхне-Татыш. ЦРБ'!$I$8</definedName>
    <definedName name="T_РЕЗ1" localSheetId="76">'ГБУЗ РБ Верхнеяркеевская ЦРБ'!$I$8</definedName>
    <definedName name="T_РЕЗ1" localSheetId="18">'ГБУЗ РБ ГБ № 1 г.Октябрьский'!$I$8</definedName>
    <definedName name="T_РЕЗ1" localSheetId="61">'ГБУЗ РБ ГБ № 9 г.Уфа'!$I$8</definedName>
    <definedName name="T_РЕЗ1" localSheetId="11">'ГБУЗ РБ ГБ г.Кумертау'!$I$8</definedName>
    <definedName name="T_РЕЗ1" localSheetId="15">'ГБУЗ РБ ГБ г.Нефтекамск'!$I$8</definedName>
    <definedName name="T_РЕЗ1" localSheetId="21">'ГБУЗ РБ ГБ г.Салават'!$I$8</definedName>
    <definedName name="T_РЕЗ1" localSheetId="14">'ГБУЗ РБ ГДКБ № 17 г.Уфа'!$I$8</definedName>
    <definedName name="T_РЕЗ1" localSheetId="24">'ГБУЗ РБ ГКБ № 1 г.Стерлитамак'!$I$8</definedName>
    <definedName name="T_РЕЗ1" localSheetId="49">'ГБУЗ РБ ГКБ № 13 г.Уфа'!$I$8</definedName>
    <definedName name="T_РЕЗ1" localSheetId="75">'ГБУЗ РБ ГКБ № 18 г.Уфа'!$I$8</definedName>
    <definedName name="T_РЕЗ1" localSheetId="51">'ГБУЗ РБ ГКБ № 21 г.Уфа'!$I$8</definedName>
    <definedName name="T_РЕЗ1" localSheetId="56">'ГБУЗ РБ ГКБ № 5 г.Уфа'!$I$8</definedName>
    <definedName name="T_РЕЗ1" localSheetId="32">'ГБУЗ РБ ГКБ № 8 г.Уфа'!$I$8</definedName>
    <definedName name="T_РЕЗ1" localSheetId="81">'ГБУЗ РБ ГКБ Демского р-на г.Уфы'!$I$8</definedName>
    <definedName name="T_РЕЗ1" localSheetId="4">'ГБУЗ РБ Давлекановская ЦРБ'!$I$8</definedName>
    <definedName name="T_РЕЗ1" localSheetId="29">'ГБУЗ РБ ДБ г.Стерлитамак'!$I$8</definedName>
    <definedName name="T_РЕЗ1" localSheetId="10">'ГБУЗ РБ ДП № 2 г.Уфа'!$I$8</definedName>
    <definedName name="T_РЕЗ1" localSheetId="6">'ГБУЗ РБ ДП № 3 г.Уфа'!$I$8</definedName>
    <definedName name="T_РЕЗ1" localSheetId="72">'ГБУЗ РБ ДП № 4 г.Уфа'!$I$8</definedName>
    <definedName name="T_РЕЗ1" localSheetId="12">'ГБУЗ РБ ДП № 5 г.Уфа'!$I$8</definedName>
    <definedName name="T_РЕЗ1" localSheetId="13">'ГБУЗ РБ ДП № 6 г.Уфа'!$I$8</definedName>
    <definedName name="T_РЕЗ1" localSheetId="73">'ГБУЗ РБ Дюртюлинская ЦРБ'!$I$8</definedName>
    <definedName name="T_РЕЗ1" localSheetId="55">'ГБУЗ РБ Ермекеевская ЦРБ'!$I$8</definedName>
    <definedName name="T_РЕЗ1" localSheetId="38">'ГБУЗ РБ Зилаирская ЦРБ'!$I$8</definedName>
    <definedName name="T_РЕЗ1" localSheetId="43">'ГБУЗ РБ Иглинская ЦРБ'!$I$8</definedName>
    <definedName name="T_РЕЗ1" localSheetId="9">'ГБУЗ РБ Исянгуловская ЦРБ'!$I$8</definedName>
    <definedName name="T_РЕЗ1" localSheetId="78">'ГБУЗ РБ Ишимбайская ЦРБ'!$I$8</definedName>
    <definedName name="T_РЕЗ1" localSheetId="17">'ГБУЗ РБ Калтасинская ЦРБ'!$I$8</definedName>
    <definedName name="T_РЕЗ1" localSheetId="64">'ГБУЗ РБ Караидельская ЦРБ'!$I$8</definedName>
    <definedName name="T_РЕЗ1" localSheetId="47">'ГБУЗ РБ Кармаскалинская ЦРБ'!$I$8</definedName>
    <definedName name="T_РЕЗ1" localSheetId="50">'ГБУЗ РБ КБСМП г.Уфа'!$I$8</definedName>
    <definedName name="T_РЕЗ1" localSheetId="70">'ГБУЗ РБ Кигинская ЦРБ'!$I$8</definedName>
    <definedName name="T_РЕЗ1" localSheetId="16">'ГБУЗ РБ Краснокамская ЦРБ'!$I$8</definedName>
    <definedName name="T_РЕЗ1" localSheetId="26">'ГБУЗ РБ Красноусольская ЦРБ'!$I$8</definedName>
    <definedName name="T_РЕЗ1" localSheetId="48">'ГБУЗ РБ Кушнаренковская ЦРБ'!$I$8</definedName>
    <definedName name="T_РЕЗ1" localSheetId="69">'ГБУЗ РБ Малоязовская ЦРБ'!$I$8</definedName>
    <definedName name="T_РЕЗ1" localSheetId="8">'ГБУЗ РБ Мелеузовская ЦРБ'!$I$8</definedName>
    <definedName name="T_РЕЗ1" localSheetId="67">'ГБУЗ РБ Месягутовская ЦРБ'!$I$8</definedName>
    <definedName name="T_РЕЗ1" localSheetId="63">'ГБУЗ РБ Мишкинская ЦРБ'!$I$8</definedName>
    <definedName name="T_РЕЗ1" localSheetId="3">'ГБУЗ РБ Миякинская ЦРБ'!$I$8</definedName>
    <definedName name="T_РЕЗ1" localSheetId="7">'ГБУЗ РБ Мраковская ЦРБ'!$I$8</definedName>
    <definedName name="T_РЕЗ1" localSheetId="45">'ГБУЗ РБ Нуримановская ЦРБ'!$I$8</definedName>
    <definedName name="T_РЕЗ1" localSheetId="79">'ГБУЗ РБ Поликлиника № 43 г.Уфа'!$I$8</definedName>
    <definedName name="T_РЕЗ1" localSheetId="80">'ГБУЗ РБ ПОликлиника № 46 г.Уфа'!$I$8</definedName>
    <definedName name="T_РЕЗ1" localSheetId="82">'ГБУЗ РБ Поликлиника № 50 г.Уфа'!$I$8</definedName>
    <definedName name="T_РЕЗ1" localSheetId="5">'ГБУЗ РБ Раевская ЦРБ'!$I$8</definedName>
    <definedName name="T_РЕЗ1" localSheetId="27">'ГБУЗ РБ Стерлибашевская ЦРБ'!$I$8</definedName>
    <definedName name="T_РЕЗ1" localSheetId="28">'ГБУЗ РБ Толбазинская ЦРБ'!$I$8</definedName>
    <definedName name="T_РЕЗ1" localSheetId="30">'ГБУЗ РБ Туймазинская ЦРБ'!$I$8</definedName>
    <definedName name="T_РЕЗ1" localSheetId="33">'ГБУЗ РБ Учалинская ЦГБ'!$I$8</definedName>
    <definedName name="T_РЕЗ1" localSheetId="20">'ГБУЗ РБ Федоровская ЦРБ'!$I$8</definedName>
    <definedName name="T_РЕЗ1" localSheetId="23">'ГБУЗ РБ ЦГБ г.Сибай'!$I$8</definedName>
    <definedName name="T_РЕЗ1" localSheetId="74">'ГБУЗ РБ Чекмагушевская ЦРБ'!$I$8</definedName>
    <definedName name="T_РЕЗ1" localSheetId="34">'ГБУЗ РБ Чишминская ЦРБ'!$I$8</definedName>
    <definedName name="T_РЕЗ1" localSheetId="31">'ГБУЗ РБ Шаранская ЦРБ'!$I$8</definedName>
    <definedName name="T_РЕЗ1" localSheetId="37">'ГБУЗ РБ Языковская ЦРБ'!$I$8</definedName>
    <definedName name="T_РЕЗ1" localSheetId="41">'ГБУЗ РБ Янаульская ЦРБ'!$I$8</definedName>
    <definedName name="T_РЕЗ1" localSheetId="19">'ООО "Медсервис" г. Салават'!$I$8</definedName>
    <definedName name="T_РЕЗ1" localSheetId="2">'УФИЦ РАН'!$I$8</definedName>
    <definedName name="T_РЕЗ1" localSheetId="52">'ФГБОУ ВО БГМУ МЗ РФ'!$I$8</definedName>
    <definedName name="T_РЕЗ1" localSheetId="60">'ФГБУЗ МСЧ №142 ФМБА России'!$I$8</definedName>
    <definedName name="T_РЕЗ1" localSheetId="25">'ЧУЗ "РЖД-Медицина"г.Стерлитамак'!$I$8</definedName>
    <definedName name="T_РЕЗ1" localSheetId="42">'ЧУЗ"КБ"РЖД-Медицина" г.Уфа'!$I$8</definedName>
    <definedName name="T_РЕЗ10" localSheetId="22">'ГБУЗ РБ Акъярская ЦРБ'!$I$17</definedName>
    <definedName name="T_РЕЗ10" localSheetId="46">'ГБУЗ РБ Архангельская ЦРБ'!$I$17</definedName>
    <definedName name="T_РЕЗ10" localSheetId="57">'ГБУЗ РБ Аскаровская ЦРБ'!$I$17</definedName>
    <definedName name="T_РЕЗ10" localSheetId="65">'ГБУЗ РБ Аскинская ЦРБ'!$I$17</definedName>
    <definedName name="T_РЕЗ10" localSheetId="35">'ГБУЗ РБ Баймакская ЦГБ'!$I$17</definedName>
    <definedName name="T_РЕЗ10" localSheetId="77">'ГБУЗ РБ Бакалинская ЦРБ'!$I$17</definedName>
    <definedName name="T_РЕЗ10" localSheetId="40">'ГБУЗ РБ Балтачевская ЦРБ'!$I$17</definedName>
    <definedName name="T_РЕЗ10" localSheetId="53">'ГБУЗ РБ Белебеевская ЦРБ'!$I$17</definedName>
    <definedName name="T_РЕЗ10" localSheetId="71">'ГБУЗ РБ Белокатайская ЦРБ'!$I$17</definedName>
    <definedName name="T_РЕЗ10" localSheetId="59">'ГБУЗ РБ Белорецкая ЦРКБ'!$I$17</definedName>
    <definedName name="T_РЕЗ10" localSheetId="54">'ГБУЗ РБ Бижбулякская ЦРБ'!$I$17</definedName>
    <definedName name="T_РЕЗ10" localSheetId="62">'ГБУЗ РБ Бирская ЦРБ'!$I$17</definedName>
    <definedName name="T_РЕЗ10" localSheetId="44">'ГБУЗ РБ Благовещенская ЦРБ'!$I$17</definedName>
    <definedName name="T_РЕЗ10" localSheetId="68">'ГБУЗ РБ Большеустьикинская ЦРБ'!$I$17</definedName>
    <definedName name="T_РЕЗ10" localSheetId="36">'ГБУЗ РБ Буздякская ЦРБ'!$I$17</definedName>
    <definedName name="T_РЕЗ10" localSheetId="66">'ГБУЗ РБ Бураевская ЦРБ'!$I$17</definedName>
    <definedName name="T_РЕЗ10" localSheetId="58">'ГБУЗ РБ Бурзянская ЦРБ'!$I$17</definedName>
    <definedName name="T_РЕЗ10" localSheetId="39">'ГБУЗ РБ Верхне-Татыш. ЦРБ'!$I$17</definedName>
    <definedName name="T_РЕЗ10" localSheetId="76">'ГБУЗ РБ Верхнеяркеевская ЦРБ'!$I$17</definedName>
    <definedName name="T_РЕЗ10" localSheetId="18">'ГБУЗ РБ ГБ № 1 г.Октябрьский'!$I$17</definedName>
    <definedName name="T_РЕЗ10" localSheetId="61">'ГБУЗ РБ ГБ № 9 г.Уфа'!$I$17</definedName>
    <definedName name="T_РЕЗ10" localSheetId="11">'ГБУЗ РБ ГБ г.Кумертау'!$I$17</definedName>
    <definedName name="T_РЕЗ10" localSheetId="15">'ГБУЗ РБ ГБ г.Нефтекамск'!$I$17</definedName>
    <definedName name="T_РЕЗ10" localSheetId="21">'ГБУЗ РБ ГБ г.Салават'!$I$17</definedName>
    <definedName name="T_РЕЗ10" localSheetId="14">'ГБУЗ РБ ГДКБ № 17 г.Уфа'!$I$17</definedName>
    <definedName name="T_РЕЗ10" localSheetId="24">'ГБУЗ РБ ГКБ № 1 г.Стерлитамак'!$I$17</definedName>
    <definedName name="T_РЕЗ10" localSheetId="49">'ГБУЗ РБ ГКБ № 13 г.Уфа'!$I$17</definedName>
    <definedName name="T_РЕЗ10" localSheetId="75">'ГБУЗ РБ ГКБ № 18 г.Уфа'!$I$17</definedName>
    <definedName name="T_РЕЗ10" localSheetId="51">'ГБУЗ РБ ГКБ № 21 г.Уфа'!$I$17</definedName>
    <definedName name="T_РЕЗ10" localSheetId="56">'ГБУЗ РБ ГКБ № 5 г.Уфа'!$I$17</definedName>
    <definedName name="T_РЕЗ10" localSheetId="32">'ГБУЗ РБ ГКБ № 8 г.Уфа'!$I$17</definedName>
    <definedName name="T_РЕЗ10" localSheetId="81">'ГБУЗ РБ ГКБ Демского р-на г.Уфы'!$I$17</definedName>
    <definedName name="T_РЕЗ10" localSheetId="4">'ГБУЗ РБ Давлекановская ЦРБ'!$I$17</definedName>
    <definedName name="T_РЕЗ10" localSheetId="29">'ГБУЗ РБ ДБ г.Стерлитамак'!$I$17</definedName>
    <definedName name="T_РЕЗ10" localSheetId="10">'ГБУЗ РБ ДП № 2 г.Уфа'!$I$17</definedName>
    <definedName name="T_РЕЗ10" localSheetId="6">'ГБУЗ РБ ДП № 3 г.Уфа'!$I$17</definedName>
    <definedName name="T_РЕЗ10" localSheetId="72">'ГБУЗ РБ ДП № 4 г.Уфа'!$I$17</definedName>
    <definedName name="T_РЕЗ10" localSheetId="12">'ГБУЗ РБ ДП № 5 г.Уфа'!$I$17</definedName>
    <definedName name="T_РЕЗ10" localSheetId="13">'ГБУЗ РБ ДП № 6 г.Уфа'!$I$17</definedName>
    <definedName name="T_РЕЗ10" localSheetId="73">'ГБУЗ РБ Дюртюлинская ЦРБ'!$I$17</definedName>
    <definedName name="T_РЕЗ10" localSheetId="55">'ГБУЗ РБ Ермекеевская ЦРБ'!$I$17</definedName>
    <definedName name="T_РЕЗ10" localSheetId="38">'ГБУЗ РБ Зилаирская ЦРБ'!$I$17</definedName>
    <definedName name="T_РЕЗ10" localSheetId="43">'ГБУЗ РБ Иглинская ЦРБ'!$I$17</definedName>
    <definedName name="T_РЕЗ10" localSheetId="9">'ГБУЗ РБ Исянгуловская ЦРБ'!$I$17</definedName>
    <definedName name="T_РЕЗ10" localSheetId="78">'ГБУЗ РБ Ишимбайская ЦРБ'!$I$17</definedName>
    <definedName name="T_РЕЗ10" localSheetId="17">'ГБУЗ РБ Калтасинская ЦРБ'!$I$17</definedName>
    <definedName name="T_РЕЗ10" localSheetId="64">'ГБУЗ РБ Караидельская ЦРБ'!$I$17</definedName>
    <definedName name="T_РЕЗ10" localSheetId="47">'ГБУЗ РБ Кармаскалинская ЦРБ'!$I$17</definedName>
    <definedName name="T_РЕЗ10" localSheetId="50">'ГБУЗ РБ КБСМП г.Уфа'!$I$17</definedName>
    <definedName name="T_РЕЗ10" localSheetId="70">'ГБУЗ РБ Кигинская ЦРБ'!$I$17</definedName>
    <definedName name="T_РЕЗ10" localSheetId="16">'ГБУЗ РБ Краснокамская ЦРБ'!$I$17</definedName>
    <definedName name="T_РЕЗ10" localSheetId="26">'ГБУЗ РБ Красноусольская ЦРБ'!$I$17</definedName>
    <definedName name="T_РЕЗ10" localSheetId="48">'ГБУЗ РБ Кушнаренковская ЦРБ'!$I$17</definedName>
    <definedName name="T_РЕЗ10" localSheetId="69">'ГБУЗ РБ Малоязовская ЦРБ'!$I$17</definedName>
    <definedName name="T_РЕЗ10" localSheetId="8">'ГБУЗ РБ Мелеузовская ЦРБ'!$I$17</definedName>
    <definedName name="T_РЕЗ10" localSheetId="67">'ГБУЗ РБ Месягутовская ЦРБ'!$I$17</definedName>
    <definedName name="T_РЕЗ10" localSheetId="63">'ГБУЗ РБ Мишкинская ЦРБ'!$I$17</definedName>
    <definedName name="T_РЕЗ10" localSheetId="3">'ГБУЗ РБ Миякинская ЦРБ'!$I$17</definedName>
    <definedName name="T_РЕЗ10" localSheetId="7">'ГБУЗ РБ Мраковская ЦРБ'!$I$17</definedName>
    <definedName name="T_РЕЗ10" localSheetId="45">'ГБУЗ РБ Нуримановская ЦРБ'!$I$17</definedName>
    <definedName name="T_РЕЗ10" localSheetId="79">'ГБУЗ РБ Поликлиника № 43 г.Уфа'!$I$17</definedName>
    <definedName name="T_РЕЗ10" localSheetId="80">'ГБУЗ РБ ПОликлиника № 46 г.Уфа'!$I$17</definedName>
    <definedName name="T_РЕЗ10" localSheetId="82">'ГБУЗ РБ Поликлиника № 50 г.Уфа'!$I$17</definedName>
    <definedName name="T_РЕЗ10" localSheetId="5">'ГБУЗ РБ Раевская ЦРБ'!$I$17</definedName>
    <definedName name="T_РЕЗ10" localSheetId="27">'ГБУЗ РБ Стерлибашевская ЦРБ'!$I$17</definedName>
    <definedName name="T_РЕЗ10" localSheetId="28">'ГБУЗ РБ Толбазинская ЦРБ'!$I$17</definedName>
    <definedName name="T_РЕЗ10" localSheetId="30">'ГБУЗ РБ Туймазинская ЦРБ'!$I$17</definedName>
    <definedName name="T_РЕЗ10" localSheetId="33">'ГБУЗ РБ Учалинская ЦГБ'!$I$17</definedName>
    <definedName name="T_РЕЗ10" localSheetId="20">'ГБУЗ РБ Федоровская ЦРБ'!$I$17</definedName>
    <definedName name="T_РЕЗ10" localSheetId="23">'ГБУЗ РБ ЦГБ г.Сибай'!$I$17</definedName>
    <definedName name="T_РЕЗ10" localSheetId="74">'ГБУЗ РБ Чекмагушевская ЦРБ'!$I$17</definedName>
    <definedName name="T_РЕЗ10" localSheetId="34">'ГБУЗ РБ Чишминская ЦРБ'!$I$17</definedName>
    <definedName name="T_РЕЗ10" localSheetId="31">'ГБУЗ РБ Шаранская ЦРБ'!$I$17</definedName>
    <definedName name="T_РЕЗ10" localSheetId="37">'ГБУЗ РБ Языковская ЦРБ'!$I$17</definedName>
    <definedName name="T_РЕЗ10" localSheetId="41">'ГБУЗ РБ Янаульская ЦРБ'!$I$17</definedName>
    <definedName name="T_РЕЗ10" localSheetId="19">'ООО "Медсервис" г. Салават'!$I$17</definedName>
    <definedName name="T_РЕЗ10" localSheetId="2">'УФИЦ РАН'!$I$17</definedName>
    <definedName name="T_РЕЗ10" localSheetId="52">'ФГБОУ ВО БГМУ МЗ РФ'!$I$17</definedName>
    <definedName name="T_РЕЗ10" localSheetId="60">'ФГБУЗ МСЧ №142 ФМБА России'!$I$17</definedName>
    <definedName name="T_РЕЗ10" localSheetId="25">'ЧУЗ "РЖД-Медицина"г.Стерлитамак'!$I$17</definedName>
    <definedName name="T_РЕЗ10" localSheetId="42">'ЧУЗ"КБ"РЖД-Медицина" г.Уфа'!$I$17</definedName>
    <definedName name="T_РЕЗ11" localSheetId="22">'ГБУЗ РБ Акъярская ЦРБ'!$I$18</definedName>
    <definedName name="T_РЕЗ11" localSheetId="46">'ГБУЗ РБ Архангельская ЦРБ'!$I$18</definedName>
    <definedName name="T_РЕЗ11" localSheetId="57">'ГБУЗ РБ Аскаровская ЦРБ'!$I$18</definedName>
    <definedName name="T_РЕЗ11" localSheetId="65">'ГБУЗ РБ Аскинская ЦРБ'!$I$18</definedName>
    <definedName name="T_РЕЗ11" localSheetId="35">'ГБУЗ РБ Баймакская ЦГБ'!$I$18</definedName>
    <definedName name="T_РЕЗ11" localSheetId="77">'ГБУЗ РБ Бакалинская ЦРБ'!$I$18</definedName>
    <definedName name="T_РЕЗ11" localSheetId="40">'ГБУЗ РБ Балтачевская ЦРБ'!$I$18</definedName>
    <definedName name="T_РЕЗ11" localSheetId="53">'ГБУЗ РБ Белебеевская ЦРБ'!$I$18</definedName>
    <definedName name="T_РЕЗ11" localSheetId="71">'ГБУЗ РБ Белокатайская ЦРБ'!$I$18</definedName>
    <definedName name="T_РЕЗ11" localSheetId="59">'ГБУЗ РБ Белорецкая ЦРКБ'!$I$18</definedName>
    <definedName name="T_РЕЗ11" localSheetId="54">'ГБУЗ РБ Бижбулякская ЦРБ'!$I$18</definedName>
    <definedName name="T_РЕЗ11" localSheetId="62">'ГБУЗ РБ Бирская ЦРБ'!$I$18</definedName>
    <definedName name="T_РЕЗ11" localSheetId="44">'ГБУЗ РБ Благовещенская ЦРБ'!$I$18</definedName>
    <definedName name="T_РЕЗ11" localSheetId="68">'ГБУЗ РБ Большеустьикинская ЦРБ'!$I$18</definedName>
    <definedName name="T_РЕЗ11" localSheetId="36">'ГБУЗ РБ Буздякская ЦРБ'!$I$18</definedName>
    <definedName name="T_РЕЗ11" localSheetId="66">'ГБУЗ РБ Бураевская ЦРБ'!$I$18</definedName>
    <definedName name="T_РЕЗ11" localSheetId="58">'ГБУЗ РБ Бурзянская ЦРБ'!$I$18</definedName>
    <definedName name="T_РЕЗ11" localSheetId="39">'ГБУЗ РБ Верхне-Татыш. ЦРБ'!$I$18</definedName>
    <definedName name="T_РЕЗ11" localSheetId="76">'ГБУЗ РБ Верхнеяркеевская ЦРБ'!$I$18</definedName>
    <definedName name="T_РЕЗ11" localSheetId="18">'ГБУЗ РБ ГБ № 1 г.Октябрьский'!$I$18</definedName>
    <definedName name="T_РЕЗ11" localSheetId="61">'ГБУЗ РБ ГБ № 9 г.Уфа'!$I$18</definedName>
    <definedName name="T_РЕЗ11" localSheetId="11">'ГБУЗ РБ ГБ г.Кумертау'!$I$18</definedName>
    <definedName name="T_РЕЗ11" localSheetId="15">'ГБУЗ РБ ГБ г.Нефтекамск'!$I$18</definedName>
    <definedName name="T_РЕЗ11" localSheetId="21">'ГБУЗ РБ ГБ г.Салават'!$I$18</definedName>
    <definedName name="T_РЕЗ11" localSheetId="14">'ГБУЗ РБ ГДКБ № 17 г.Уфа'!$I$18</definedName>
    <definedName name="T_РЕЗ11" localSheetId="24">'ГБУЗ РБ ГКБ № 1 г.Стерлитамак'!$I$18</definedName>
    <definedName name="T_РЕЗ11" localSheetId="49">'ГБУЗ РБ ГКБ № 13 г.Уфа'!$I$18</definedName>
    <definedName name="T_РЕЗ11" localSheetId="75">'ГБУЗ РБ ГКБ № 18 г.Уфа'!$I$18</definedName>
    <definedName name="T_РЕЗ11" localSheetId="51">'ГБУЗ РБ ГКБ № 21 г.Уфа'!$I$18</definedName>
    <definedName name="T_РЕЗ11" localSheetId="56">'ГБУЗ РБ ГКБ № 5 г.Уфа'!$I$18</definedName>
    <definedName name="T_РЕЗ11" localSheetId="32">'ГБУЗ РБ ГКБ № 8 г.Уфа'!$I$18</definedName>
    <definedName name="T_РЕЗ11" localSheetId="81">'ГБУЗ РБ ГКБ Демского р-на г.Уфы'!$I$18</definedName>
    <definedName name="T_РЕЗ11" localSheetId="4">'ГБУЗ РБ Давлекановская ЦРБ'!$I$18</definedName>
    <definedName name="T_РЕЗ11" localSheetId="29">'ГБУЗ РБ ДБ г.Стерлитамак'!$I$18</definedName>
    <definedName name="T_РЕЗ11" localSheetId="10">'ГБУЗ РБ ДП № 2 г.Уфа'!$I$18</definedName>
    <definedName name="T_РЕЗ11" localSheetId="6">'ГБУЗ РБ ДП № 3 г.Уфа'!$I$18</definedName>
    <definedName name="T_РЕЗ11" localSheetId="72">'ГБУЗ РБ ДП № 4 г.Уфа'!$I$18</definedName>
    <definedName name="T_РЕЗ11" localSheetId="12">'ГБУЗ РБ ДП № 5 г.Уфа'!$I$18</definedName>
    <definedName name="T_РЕЗ11" localSheetId="13">'ГБУЗ РБ ДП № 6 г.Уфа'!$I$18</definedName>
    <definedName name="T_РЕЗ11" localSheetId="73">'ГБУЗ РБ Дюртюлинская ЦРБ'!$I$18</definedName>
    <definedName name="T_РЕЗ11" localSheetId="55">'ГБУЗ РБ Ермекеевская ЦРБ'!$I$18</definedName>
    <definedName name="T_РЕЗ11" localSheetId="38">'ГБУЗ РБ Зилаирская ЦРБ'!$I$18</definedName>
    <definedName name="T_РЕЗ11" localSheetId="43">'ГБУЗ РБ Иглинская ЦРБ'!$I$18</definedName>
    <definedName name="T_РЕЗ11" localSheetId="9">'ГБУЗ РБ Исянгуловская ЦРБ'!$I$18</definedName>
    <definedName name="T_РЕЗ11" localSheetId="78">'ГБУЗ РБ Ишимбайская ЦРБ'!$I$18</definedName>
    <definedName name="T_РЕЗ11" localSheetId="17">'ГБУЗ РБ Калтасинская ЦРБ'!$I$18</definedName>
    <definedName name="T_РЕЗ11" localSheetId="64">'ГБУЗ РБ Караидельская ЦРБ'!$I$18</definedName>
    <definedName name="T_РЕЗ11" localSheetId="47">'ГБУЗ РБ Кармаскалинская ЦРБ'!$I$18</definedName>
    <definedName name="T_РЕЗ11" localSheetId="50">'ГБУЗ РБ КБСМП г.Уфа'!$I$18</definedName>
    <definedName name="T_РЕЗ11" localSheetId="70">'ГБУЗ РБ Кигинская ЦРБ'!$I$18</definedName>
    <definedName name="T_РЕЗ11" localSheetId="16">'ГБУЗ РБ Краснокамская ЦРБ'!$I$18</definedName>
    <definedName name="T_РЕЗ11" localSheetId="26">'ГБУЗ РБ Красноусольская ЦРБ'!$I$18</definedName>
    <definedName name="T_РЕЗ11" localSheetId="48">'ГБУЗ РБ Кушнаренковская ЦРБ'!$I$18</definedName>
    <definedName name="T_РЕЗ11" localSheetId="69">'ГБУЗ РБ Малоязовская ЦРБ'!$I$18</definedName>
    <definedName name="T_РЕЗ11" localSheetId="8">'ГБУЗ РБ Мелеузовская ЦРБ'!$I$18</definedName>
    <definedName name="T_РЕЗ11" localSheetId="67">'ГБУЗ РБ Месягутовская ЦРБ'!$I$18</definedName>
    <definedName name="T_РЕЗ11" localSheetId="63">'ГБУЗ РБ Мишкинская ЦРБ'!$I$18</definedName>
    <definedName name="T_РЕЗ11" localSheetId="3">'ГБУЗ РБ Миякинская ЦРБ'!$I$18</definedName>
    <definedName name="T_РЕЗ11" localSheetId="7">'ГБУЗ РБ Мраковская ЦРБ'!$I$18</definedName>
    <definedName name="T_РЕЗ11" localSheetId="45">'ГБУЗ РБ Нуримановская ЦРБ'!$I$18</definedName>
    <definedName name="T_РЕЗ11" localSheetId="79">'ГБУЗ РБ Поликлиника № 43 г.Уфа'!$I$18</definedName>
    <definedName name="T_РЕЗ11" localSheetId="80">'ГБУЗ РБ ПОликлиника № 46 г.Уфа'!$I$18</definedName>
    <definedName name="T_РЕЗ11" localSheetId="82">'ГБУЗ РБ Поликлиника № 50 г.Уфа'!$I$18</definedName>
    <definedName name="T_РЕЗ11" localSheetId="5">'ГБУЗ РБ Раевская ЦРБ'!$I$18</definedName>
    <definedName name="T_РЕЗ11" localSheetId="27">'ГБУЗ РБ Стерлибашевская ЦРБ'!$I$18</definedName>
    <definedName name="T_РЕЗ11" localSheetId="28">'ГБУЗ РБ Толбазинская ЦРБ'!$I$18</definedName>
    <definedName name="T_РЕЗ11" localSheetId="30">'ГБУЗ РБ Туймазинская ЦРБ'!$I$18</definedName>
    <definedName name="T_РЕЗ11" localSheetId="33">'ГБУЗ РБ Учалинская ЦГБ'!$I$18</definedName>
    <definedName name="T_РЕЗ11" localSheetId="20">'ГБУЗ РБ Федоровская ЦРБ'!$I$18</definedName>
    <definedName name="T_РЕЗ11" localSheetId="23">'ГБУЗ РБ ЦГБ г.Сибай'!$I$18</definedName>
    <definedName name="T_РЕЗ11" localSheetId="74">'ГБУЗ РБ Чекмагушевская ЦРБ'!$I$18</definedName>
    <definedName name="T_РЕЗ11" localSheetId="34">'ГБУЗ РБ Чишминская ЦРБ'!$I$18</definedName>
    <definedName name="T_РЕЗ11" localSheetId="31">'ГБУЗ РБ Шаранская ЦРБ'!$I$18</definedName>
    <definedName name="T_РЕЗ11" localSheetId="37">'ГБУЗ РБ Языковская ЦРБ'!$I$18</definedName>
    <definedName name="T_РЕЗ11" localSheetId="41">'ГБУЗ РБ Янаульская ЦРБ'!$I$18</definedName>
    <definedName name="T_РЕЗ11" localSheetId="19">'ООО "Медсервис" г. Салават'!$I$18</definedName>
    <definedName name="T_РЕЗ11" localSheetId="2">'УФИЦ РАН'!$I$18</definedName>
    <definedName name="T_РЕЗ11" localSheetId="52">'ФГБОУ ВО БГМУ МЗ РФ'!$I$18</definedName>
    <definedName name="T_РЕЗ11" localSheetId="60">'ФГБУЗ МСЧ №142 ФМБА России'!$I$18</definedName>
    <definedName name="T_РЕЗ11" localSheetId="25">'ЧУЗ "РЖД-Медицина"г.Стерлитамак'!$I$18</definedName>
    <definedName name="T_РЕЗ11" localSheetId="42">'ЧУЗ"КБ"РЖД-Медицина" г.Уфа'!$I$18</definedName>
    <definedName name="T_РЕЗ12" localSheetId="22">'ГБУЗ РБ Акъярская ЦРБ'!$I$19</definedName>
    <definedName name="T_РЕЗ12" localSheetId="46">'ГБУЗ РБ Архангельская ЦРБ'!$I$19</definedName>
    <definedName name="T_РЕЗ12" localSheetId="57">'ГБУЗ РБ Аскаровская ЦРБ'!$I$19</definedName>
    <definedName name="T_РЕЗ12" localSheetId="65">'ГБУЗ РБ Аскинская ЦРБ'!$I$19</definedName>
    <definedName name="T_РЕЗ12" localSheetId="35">'ГБУЗ РБ Баймакская ЦГБ'!$I$19</definedName>
    <definedName name="T_РЕЗ12" localSheetId="77">'ГБУЗ РБ Бакалинская ЦРБ'!$I$19</definedName>
    <definedName name="T_РЕЗ12" localSheetId="40">'ГБУЗ РБ Балтачевская ЦРБ'!$I$19</definedName>
    <definedName name="T_РЕЗ12" localSheetId="53">'ГБУЗ РБ Белебеевская ЦРБ'!$I$19</definedName>
    <definedName name="T_РЕЗ12" localSheetId="71">'ГБУЗ РБ Белокатайская ЦРБ'!$I$19</definedName>
    <definedName name="T_РЕЗ12" localSheetId="59">'ГБУЗ РБ Белорецкая ЦРКБ'!$I$19</definedName>
    <definedName name="T_РЕЗ12" localSheetId="54">'ГБУЗ РБ Бижбулякская ЦРБ'!$I$19</definedName>
    <definedName name="T_РЕЗ12" localSheetId="62">'ГБУЗ РБ Бирская ЦРБ'!$I$19</definedName>
    <definedName name="T_РЕЗ12" localSheetId="44">'ГБУЗ РБ Благовещенская ЦРБ'!$I$19</definedName>
    <definedName name="T_РЕЗ12" localSheetId="68">'ГБУЗ РБ Большеустьикинская ЦРБ'!$I$19</definedName>
    <definedName name="T_РЕЗ12" localSheetId="36">'ГБУЗ РБ Буздякская ЦРБ'!$I$19</definedName>
    <definedName name="T_РЕЗ12" localSheetId="66">'ГБУЗ РБ Бураевская ЦРБ'!$I$19</definedName>
    <definedName name="T_РЕЗ12" localSheetId="58">'ГБУЗ РБ Бурзянская ЦРБ'!$I$19</definedName>
    <definedName name="T_РЕЗ12" localSheetId="39">'ГБУЗ РБ Верхне-Татыш. ЦРБ'!$I$19</definedName>
    <definedName name="T_РЕЗ12" localSheetId="76">'ГБУЗ РБ Верхнеяркеевская ЦРБ'!$I$19</definedName>
    <definedName name="T_РЕЗ12" localSheetId="18">'ГБУЗ РБ ГБ № 1 г.Октябрьский'!$I$19</definedName>
    <definedName name="T_РЕЗ12" localSheetId="61">'ГБУЗ РБ ГБ № 9 г.Уфа'!$I$19</definedName>
    <definedName name="T_РЕЗ12" localSheetId="11">'ГБУЗ РБ ГБ г.Кумертау'!$I$19</definedName>
    <definedName name="T_РЕЗ12" localSheetId="15">'ГБУЗ РБ ГБ г.Нефтекамск'!$I$19</definedName>
    <definedName name="T_РЕЗ12" localSheetId="21">'ГБУЗ РБ ГБ г.Салават'!$I$19</definedName>
    <definedName name="T_РЕЗ12" localSheetId="14">'ГБУЗ РБ ГДКБ № 17 г.Уфа'!$I$19</definedName>
    <definedName name="T_РЕЗ12" localSheetId="24">'ГБУЗ РБ ГКБ № 1 г.Стерлитамак'!$I$19</definedName>
    <definedName name="T_РЕЗ12" localSheetId="49">'ГБУЗ РБ ГКБ № 13 г.Уфа'!$I$19</definedName>
    <definedName name="T_РЕЗ12" localSheetId="75">'ГБУЗ РБ ГКБ № 18 г.Уфа'!$I$19</definedName>
    <definedName name="T_РЕЗ12" localSheetId="51">'ГБУЗ РБ ГКБ № 21 г.Уфа'!$I$19</definedName>
    <definedName name="T_РЕЗ12" localSheetId="56">'ГБУЗ РБ ГКБ № 5 г.Уфа'!$I$19</definedName>
    <definedName name="T_РЕЗ12" localSheetId="32">'ГБУЗ РБ ГКБ № 8 г.Уфа'!$I$19</definedName>
    <definedName name="T_РЕЗ12" localSheetId="81">'ГБУЗ РБ ГКБ Демского р-на г.Уфы'!$I$19</definedName>
    <definedName name="T_РЕЗ12" localSheetId="4">'ГБУЗ РБ Давлекановская ЦРБ'!$I$19</definedName>
    <definedName name="T_РЕЗ12" localSheetId="29">'ГБУЗ РБ ДБ г.Стерлитамак'!$I$19</definedName>
    <definedName name="T_РЕЗ12" localSheetId="10">'ГБУЗ РБ ДП № 2 г.Уфа'!$I$19</definedName>
    <definedName name="T_РЕЗ12" localSheetId="6">'ГБУЗ РБ ДП № 3 г.Уфа'!$I$19</definedName>
    <definedName name="T_РЕЗ12" localSheetId="72">'ГБУЗ РБ ДП № 4 г.Уфа'!$I$19</definedName>
    <definedName name="T_РЕЗ12" localSheetId="12">'ГБУЗ РБ ДП № 5 г.Уфа'!$I$19</definedName>
    <definedName name="T_РЕЗ12" localSheetId="13">'ГБУЗ РБ ДП № 6 г.Уфа'!$I$19</definedName>
    <definedName name="T_РЕЗ12" localSheetId="73">'ГБУЗ РБ Дюртюлинская ЦРБ'!$I$19</definedName>
    <definedName name="T_РЕЗ12" localSheetId="55">'ГБУЗ РБ Ермекеевская ЦРБ'!$I$19</definedName>
    <definedName name="T_РЕЗ12" localSheetId="38">'ГБУЗ РБ Зилаирская ЦРБ'!$I$19</definedName>
    <definedName name="T_РЕЗ12" localSheetId="43">'ГБУЗ РБ Иглинская ЦРБ'!$I$19</definedName>
    <definedName name="T_РЕЗ12" localSheetId="9">'ГБУЗ РБ Исянгуловская ЦРБ'!$I$19</definedName>
    <definedName name="T_РЕЗ12" localSheetId="78">'ГБУЗ РБ Ишимбайская ЦРБ'!$I$19</definedName>
    <definedName name="T_РЕЗ12" localSheetId="17">'ГБУЗ РБ Калтасинская ЦРБ'!$I$19</definedName>
    <definedName name="T_РЕЗ12" localSheetId="64">'ГБУЗ РБ Караидельская ЦРБ'!$I$19</definedName>
    <definedName name="T_РЕЗ12" localSheetId="47">'ГБУЗ РБ Кармаскалинская ЦРБ'!$I$19</definedName>
    <definedName name="T_РЕЗ12" localSheetId="50">'ГБУЗ РБ КБСМП г.Уфа'!$I$19</definedName>
    <definedName name="T_РЕЗ12" localSheetId="70">'ГБУЗ РБ Кигинская ЦРБ'!$I$19</definedName>
    <definedName name="T_РЕЗ12" localSheetId="16">'ГБУЗ РБ Краснокамская ЦРБ'!$I$19</definedName>
    <definedName name="T_РЕЗ12" localSheetId="26">'ГБУЗ РБ Красноусольская ЦРБ'!$I$19</definedName>
    <definedName name="T_РЕЗ12" localSheetId="48">'ГБУЗ РБ Кушнаренковская ЦРБ'!$I$19</definedName>
    <definedName name="T_РЕЗ12" localSheetId="69">'ГБУЗ РБ Малоязовская ЦРБ'!$I$19</definedName>
    <definedName name="T_РЕЗ12" localSheetId="8">'ГБУЗ РБ Мелеузовская ЦРБ'!$I$19</definedName>
    <definedName name="T_РЕЗ12" localSheetId="67">'ГБУЗ РБ Месягутовская ЦРБ'!$I$19</definedName>
    <definedName name="T_РЕЗ12" localSheetId="63">'ГБУЗ РБ Мишкинская ЦРБ'!$I$19</definedName>
    <definedName name="T_РЕЗ12" localSheetId="3">'ГБУЗ РБ Миякинская ЦРБ'!$I$19</definedName>
    <definedName name="T_РЕЗ12" localSheetId="7">'ГБУЗ РБ Мраковская ЦРБ'!$I$19</definedName>
    <definedName name="T_РЕЗ12" localSheetId="45">'ГБУЗ РБ Нуримановская ЦРБ'!$I$19</definedName>
    <definedName name="T_РЕЗ12" localSheetId="79">'ГБУЗ РБ Поликлиника № 43 г.Уфа'!$I$19</definedName>
    <definedName name="T_РЕЗ12" localSheetId="80">'ГБУЗ РБ ПОликлиника № 46 г.Уфа'!$I$19</definedName>
    <definedName name="T_РЕЗ12" localSheetId="82">'ГБУЗ РБ Поликлиника № 50 г.Уфа'!$I$19</definedName>
    <definedName name="T_РЕЗ12" localSheetId="5">'ГБУЗ РБ Раевская ЦРБ'!$I$19</definedName>
    <definedName name="T_РЕЗ12" localSheetId="27">'ГБУЗ РБ Стерлибашевская ЦРБ'!$I$19</definedName>
    <definedName name="T_РЕЗ12" localSheetId="28">'ГБУЗ РБ Толбазинская ЦРБ'!$I$19</definedName>
    <definedName name="T_РЕЗ12" localSheetId="30">'ГБУЗ РБ Туймазинская ЦРБ'!$I$19</definedName>
    <definedName name="T_РЕЗ12" localSheetId="33">'ГБУЗ РБ Учалинская ЦГБ'!$I$19</definedName>
    <definedName name="T_РЕЗ12" localSheetId="20">'ГБУЗ РБ Федоровская ЦРБ'!$I$19</definedName>
    <definedName name="T_РЕЗ12" localSheetId="23">'ГБУЗ РБ ЦГБ г.Сибай'!$I$19</definedName>
    <definedName name="T_РЕЗ12" localSheetId="74">'ГБУЗ РБ Чекмагушевская ЦРБ'!$I$19</definedName>
    <definedName name="T_РЕЗ12" localSheetId="34">'ГБУЗ РБ Чишминская ЦРБ'!$I$19</definedName>
    <definedName name="T_РЕЗ12" localSheetId="31">'ГБУЗ РБ Шаранская ЦРБ'!$I$19</definedName>
    <definedName name="T_РЕЗ12" localSheetId="37">'ГБУЗ РБ Языковская ЦРБ'!$I$19</definedName>
    <definedName name="T_РЕЗ12" localSheetId="41">'ГБУЗ РБ Янаульская ЦРБ'!$I$19</definedName>
    <definedName name="T_РЕЗ12" localSheetId="19">'ООО "Медсервис" г. Салават'!$I$19</definedName>
    <definedName name="T_РЕЗ12" localSheetId="2">'УФИЦ РАН'!$I$19</definedName>
    <definedName name="T_РЕЗ12" localSheetId="52">'ФГБОУ ВО БГМУ МЗ РФ'!$I$19</definedName>
    <definedName name="T_РЕЗ12" localSheetId="60">'ФГБУЗ МСЧ №142 ФМБА России'!$I$19</definedName>
    <definedName name="T_РЕЗ12" localSheetId="25">'ЧУЗ "РЖД-Медицина"г.Стерлитамак'!$I$19</definedName>
    <definedName name="T_РЕЗ12" localSheetId="42">'ЧУЗ"КБ"РЖД-Медицина" г.Уфа'!$I$19</definedName>
    <definedName name="T_РЕЗ13" localSheetId="22">'ГБУЗ РБ Акъярская ЦРБ'!$I$20</definedName>
    <definedName name="T_РЕЗ13" localSheetId="46">'ГБУЗ РБ Архангельская ЦРБ'!$I$20</definedName>
    <definedName name="T_РЕЗ13" localSheetId="57">'ГБУЗ РБ Аскаровская ЦРБ'!$I$20</definedName>
    <definedName name="T_РЕЗ13" localSheetId="65">'ГБУЗ РБ Аскинская ЦРБ'!$I$20</definedName>
    <definedName name="T_РЕЗ13" localSheetId="35">'ГБУЗ РБ Баймакская ЦГБ'!$I$20</definedName>
    <definedName name="T_РЕЗ13" localSheetId="77">'ГБУЗ РБ Бакалинская ЦРБ'!$I$20</definedName>
    <definedName name="T_РЕЗ13" localSheetId="40">'ГБУЗ РБ Балтачевская ЦРБ'!$I$20</definedName>
    <definedName name="T_РЕЗ13" localSheetId="53">'ГБУЗ РБ Белебеевская ЦРБ'!$I$20</definedName>
    <definedName name="T_РЕЗ13" localSheetId="71">'ГБУЗ РБ Белокатайская ЦРБ'!$I$20</definedName>
    <definedName name="T_РЕЗ13" localSheetId="59">'ГБУЗ РБ Белорецкая ЦРКБ'!$I$20</definedName>
    <definedName name="T_РЕЗ13" localSheetId="54">'ГБУЗ РБ Бижбулякская ЦРБ'!$I$20</definedName>
    <definedName name="T_РЕЗ13" localSheetId="62">'ГБУЗ РБ Бирская ЦРБ'!$I$20</definedName>
    <definedName name="T_РЕЗ13" localSheetId="44">'ГБУЗ РБ Благовещенская ЦРБ'!$I$20</definedName>
    <definedName name="T_РЕЗ13" localSheetId="68">'ГБУЗ РБ Большеустьикинская ЦРБ'!$I$20</definedName>
    <definedName name="T_РЕЗ13" localSheetId="36">'ГБУЗ РБ Буздякская ЦРБ'!$I$20</definedName>
    <definedName name="T_РЕЗ13" localSheetId="66">'ГБУЗ РБ Бураевская ЦРБ'!$I$20</definedName>
    <definedName name="T_РЕЗ13" localSheetId="58">'ГБУЗ РБ Бурзянская ЦРБ'!$I$20</definedName>
    <definedName name="T_РЕЗ13" localSheetId="39">'ГБУЗ РБ Верхне-Татыш. ЦРБ'!$I$20</definedName>
    <definedName name="T_РЕЗ13" localSheetId="76">'ГБУЗ РБ Верхнеяркеевская ЦРБ'!$I$20</definedName>
    <definedName name="T_РЕЗ13" localSheetId="18">'ГБУЗ РБ ГБ № 1 г.Октябрьский'!$I$20</definedName>
    <definedName name="T_РЕЗ13" localSheetId="61">'ГБУЗ РБ ГБ № 9 г.Уфа'!$I$20</definedName>
    <definedName name="T_РЕЗ13" localSheetId="11">'ГБУЗ РБ ГБ г.Кумертау'!$I$20</definedName>
    <definedName name="T_РЕЗ13" localSheetId="15">'ГБУЗ РБ ГБ г.Нефтекамск'!$I$20</definedName>
    <definedName name="T_РЕЗ13" localSheetId="21">'ГБУЗ РБ ГБ г.Салават'!$I$20</definedName>
    <definedName name="T_РЕЗ13" localSheetId="14">'ГБУЗ РБ ГДКБ № 17 г.Уфа'!$I$20</definedName>
    <definedName name="T_РЕЗ13" localSheetId="24">'ГБУЗ РБ ГКБ № 1 г.Стерлитамак'!$I$20</definedName>
    <definedName name="T_РЕЗ13" localSheetId="49">'ГБУЗ РБ ГКБ № 13 г.Уфа'!$I$20</definedName>
    <definedName name="T_РЕЗ13" localSheetId="75">'ГБУЗ РБ ГКБ № 18 г.Уфа'!$I$20</definedName>
    <definedName name="T_РЕЗ13" localSheetId="51">'ГБУЗ РБ ГКБ № 21 г.Уфа'!$I$20</definedName>
    <definedName name="T_РЕЗ13" localSheetId="56">'ГБУЗ РБ ГКБ № 5 г.Уфа'!$I$20</definedName>
    <definedName name="T_РЕЗ13" localSheetId="32">'ГБУЗ РБ ГКБ № 8 г.Уфа'!$I$20</definedName>
    <definedName name="T_РЕЗ13" localSheetId="81">'ГБУЗ РБ ГКБ Демского р-на г.Уфы'!$I$20</definedName>
    <definedName name="T_РЕЗ13" localSheetId="4">'ГБУЗ РБ Давлекановская ЦРБ'!$I$20</definedName>
    <definedName name="T_РЕЗ13" localSheetId="29">'ГБУЗ РБ ДБ г.Стерлитамак'!$I$20</definedName>
    <definedName name="T_РЕЗ13" localSheetId="10">'ГБУЗ РБ ДП № 2 г.Уфа'!$I$20</definedName>
    <definedName name="T_РЕЗ13" localSheetId="6">'ГБУЗ РБ ДП № 3 г.Уфа'!$I$20</definedName>
    <definedName name="T_РЕЗ13" localSheetId="72">'ГБУЗ РБ ДП № 4 г.Уфа'!$I$20</definedName>
    <definedName name="T_РЕЗ13" localSheetId="12">'ГБУЗ РБ ДП № 5 г.Уфа'!$I$20</definedName>
    <definedName name="T_РЕЗ13" localSheetId="13">'ГБУЗ РБ ДП № 6 г.Уфа'!$I$20</definedName>
    <definedName name="T_РЕЗ13" localSheetId="73">'ГБУЗ РБ Дюртюлинская ЦРБ'!$I$20</definedName>
    <definedName name="T_РЕЗ13" localSheetId="55">'ГБУЗ РБ Ермекеевская ЦРБ'!$I$20</definedName>
    <definedName name="T_РЕЗ13" localSheetId="38">'ГБУЗ РБ Зилаирская ЦРБ'!$I$20</definedName>
    <definedName name="T_РЕЗ13" localSheetId="43">'ГБУЗ РБ Иглинская ЦРБ'!$I$20</definedName>
    <definedName name="T_РЕЗ13" localSheetId="9">'ГБУЗ РБ Исянгуловская ЦРБ'!$I$20</definedName>
    <definedName name="T_РЕЗ13" localSheetId="78">'ГБУЗ РБ Ишимбайская ЦРБ'!$I$20</definedName>
    <definedName name="T_РЕЗ13" localSheetId="17">'ГБУЗ РБ Калтасинская ЦРБ'!$I$20</definedName>
    <definedName name="T_РЕЗ13" localSheetId="64">'ГБУЗ РБ Караидельская ЦРБ'!$I$20</definedName>
    <definedName name="T_РЕЗ13" localSheetId="47">'ГБУЗ РБ Кармаскалинская ЦРБ'!$I$20</definedName>
    <definedName name="T_РЕЗ13" localSheetId="50">'ГБУЗ РБ КБСМП г.Уфа'!$I$20</definedName>
    <definedName name="T_РЕЗ13" localSheetId="70">'ГБУЗ РБ Кигинская ЦРБ'!$I$20</definedName>
    <definedName name="T_РЕЗ13" localSheetId="16">'ГБУЗ РБ Краснокамская ЦРБ'!$I$20</definedName>
    <definedName name="T_РЕЗ13" localSheetId="26">'ГБУЗ РБ Красноусольская ЦРБ'!$I$20</definedName>
    <definedName name="T_РЕЗ13" localSheetId="48">'ГБУЗ РБ Кушнаренковская ЦРБ'!$I$20</definedName>
    <definedName name="T_РЕЗ13" localSheetId="69">'ГБУЗ РБ Малоязовская ЦРБ'!$I$20</definedName>
    <definedName name="T_РЕЗ13" localSheetId="8">'ГБУЗ РБ Мелеузовская ЦРБ'!$I$20</definedName>
    <definedName name="T_РЕЗ13" localSheetId="67">'ГБУЗ РБ Месягутовская ЦРБ'!$I$20</definedName>
    <definedName name="T_РЕЗ13" localSheetId="63">'ГБУЗ РБ Мишкинская ЦРБ'!$I$20</definedName>
    <definedName name="T_РЕЗ13" localSheetId="3">'ГБУЗ РБ Миякинская ЦРБ'!$I$20</definedName>
    <definedName name="T_РЕЗ13" localSheetId="7">'ГБУЗ РБ Мраковская ЦРБ'!$I$20</definedName>
    <definedName name="T_РЕЗ13" localSheetId="45">'ГБУЗ РБ Нуримановская ЦРБ'!$I$20</definedName>
    <definedName name="T_РЕЗ13" localSheetId="79">'ГБУЗ РБ Поликлиника № 43 г.Уфа'!$I$20</definedName>
    <definedName name="T_РЕЗ13" localSheetId="80">'ГБУЗ РБ ПОликлиника № 46 г.Уфа'!$I$20</definedName>
    <definedName name="T_РЕЗ13" localSheetId="82">'ГБУЗ РБ Поликлиника № 50 г.Уфа'!$I$20</definedName>
    <definedName name="T_РЕЗ13" localSheetId="5">'ГБУЗ РБ Раевская ЦРБ'!$I$20</definedName>
    <definedName name="T_РЕЗ13" localSheetId="27">'ГБУЗ РБ Стерлибашевская ЦРБ'!$I$20</definedName>
    <definedName name="T_РЕЗ13" localSheetId="28">'ГБУЗ РБ Толбазинская ЦРБ'!$I$20</definedName>
    <definedName name="T_РЕЗ13" localSheetId="30">'ГБУЗ РБ Туймазинская ЦРБ'!$I$20</definedName>
    <definedName name="T_РЕЗ13" localSheetId="33">'ГБУЗ РБ Учалинская ЦГБ'!$I$20</definedName>
    <definedName name="T_РЕЗ13" localSheetId="20">'ГБУЗ РБ Федоровская ЦРБ'!$I$20</definedName>
    <definedName name="T_РЕЗ13" localSheetId="23">'ГБУЗ РБ ЦГБ г.Сибай'!$I$20</definedName>
    <definedName name="T_РЕЗ13" localSheetId="74">'ГБУЗ РБ Чекмагушевская ЦРБ'!$I$20</definedName>
    <definedName name="T_РЕЗ13" localSheetId="34">'ГБУЗ РБ Чишминская ЦРБ'!$I$20</definedName>
    <definedName name="T_РЕЗ13" localSheetId="31">'ГБУЗ РБ Шаранская ЦРБ'!$I$20</definedName>
    <definedName name="T_РЕЗ13" localSheetId="37">'ГБУЗ РБ Языковская ЦРБ'!$I$20</definedName>
    <definedName name="T_РЕЗ13" localSheetId="41">'ГБУЗ РБ Янаульская ЦРБ'!$I$20</definedName>
    <definedName name="T_РЕЗ13" localSheetId="19">'ООО "Медсервис" г. Салават'!$I$20</definedName>
    <definedName name="T_РЕЗ13" localSheetId="2">'УФИЦ РАН'!$I$20</definedName>
    <definedName name="T_РЕЗ13" localSheetId="52">'ФГБОУ ВО БГМУ МЗ РФ'!$I$20</definedName>
    <definedName name="T_РЕЗ13" localSheetId="60">'ФГБУЗ МСЧ №142 ФМБА России'!$I$20</definedName>
    <definedName name="T_РЕЗ13" localSheetId="25">'ЧУЗ "РЖД-Медицина"г.Стерлитамак'!$I$20</definedName>
    <definedName name="T_РЕЗ13" localSheetId="42">'ЧУЗ"КБ"РЖД-Медицина" г.Уфа'!$I$20</definedName>
    <definedName name="T_РЕЗ14" localSheetId="22">'ГБУЗ РБ Акъярская ЦРБ'!$I$21</definedName>
    <definedName name="T_РЕЗ14" localSheetId="46">'ГБУЗ РБ Архангельская ЦРБ'!$I$21</definedName>
    <definedName name="T_РЕЗ14" localSheetId="57">'ГБУЗ РБ Аскаровская ЦРБ'!$I$21</definedName>
    <definedName name="T_РЕЗ14" localSheetId="65">'ГБУЗ РБ Аскинская ЦРБ'!$I$21</definedName>
    <definedName name="T_РЕЗ14" localSheetId="35">'ГБУЗ РБ Баймакская ЦГБ'!$I$21</definedName>
    <definedName name="T_РЕЗ14" localSheetId="77">'ГБУЗ РБ Бакалинская ЦРБ'!$I$21</definedName>
    <definedName name="T_РЕЗ14" localSheetId="40">'ГБУЗ РБ Балтачевская ЦРБ'!$I$21</definedName>
    <definedName name="T_РЕЗ14" localSheetId="53">'ГБУЗ РБ Белебеевская ЦРБ'!$I$21</definedName>
    <definedName name="T_РЕЗ14" localSheetId="71">'ГБУЗ РБ Белокатайская ЦРБ'!$I$21</definedName>
    <definedName name="T_РЕЗ14" localSheetId="59">'ГБУЗ РБ Белорецкая ЦРКБ'!$I$21</definedName>
    <definedName name="T_РЕЗ14" localSheetId="54">'ГБУЗ РБ Бижбулякская ЦРБ'!$I$21</definedName>
    <definedName name="T_РЕЗ14" localSheetId="62">'ГБУЗ РБ Бирская ЦРБ'!$I$21</definedName>
    <definedName name="T_РЕЗ14" localSheetId="44">'ГБУЗ РБ Благовещенская ЦРБ'!$I$21</definedName>
    <definedName name="T_РЕЗ14" localSheetId="68">'ГБУЗ РБ Большеустьикинская ЦРБ'!$I$21</definedName>
    <definedName name="T_РЕЗ14" localSheetId="36">'ГБУЗ РБ Буздякская ЦРБ'!$I$21</definedName>
    <definedName name="T_РЕЗ14" localSheetId="66">'ГБУЗ РБ Бураевская ЦРБ'!$I$21</definedName>
    <definedName name="T_РЕЗ14" localSheetId="58">'ГБУЗ РБ Бурзянская ЦРБ'!$I$21</definedName>
    <definedName name="T_РЕЗ14" localSheetId="39">'ГБУЗ РБ Верхне-Татыш. ЦРБ'!$I$21</definedName>
    <definedName name="T_РЕЗ14" localSheetId="76">'ГБУЗ РБ Верхнеяркеевская ЦРБ'!$I$21</definedName>
    <definedName name="T_РЕЗ14" localSheetId="18">'ГБУЗ РБ ГБ № 1 г.Октябрьский'!$I$21</definedName>
    <definedName name="T_РЕЗ14" localSheetId="61">'ГБУЗ РБ ГБ № 9 г.Уфа'!$I$21</definedName>
    <definedName name="T_РЕЗ14" localSheetId="11">'ГБУЗ РБ ГБ г.Кумертау'!$I$21</definedName>
    <definedName name="T_РЕЗ14" localSheetId="15">'ГБУЗ РБ ГБ г.Нефтекамск'!$I$21</definedName>
    <definedName name="T_РЕЗ14" localSheetId="21">'ГБУЗ РБ ГБ г.Салават'!$I$21</definedName>
    <definedName name="T_РЕЗ14" localSheetId="14">'ГБУЗ РБ ГДКБ № 17 г.Уфа'!$I$21</definedName>
    <definedName name="T_РЕЗ14" localSheetId="24">'ГБУЗ РБ ГКБ № 1 г.Стерлитамак'!$I$21</definedName>
    <definedName name="T_РЕЗ14" localSheetId="49">'ГБУЗ РБ ГКБ № 13 г.Уфа'!$I$21</definedName>
    <definedName name="T_РЕЗ14" localSheetId="75">'ГБУЗ РБ ГКБ № 18 г.Уфа'!$I$21</definedName>
    <definedName name="T_РЕЗ14" localSheetId="51">'ГБУЗ РБ ГКБ № 21 г.Уфа'!$I$21</definedName>
    <definedName name="T_РЕЗ14" localSheetId="56">'ГБУЗ РБ ГКБ № 5 г.Уфа'!$I$21</definedName>
    <definedName name="T_РЕЗ14" localSheetId="32">'ГБУЗ РБ ГКБ № 8 г.Уфа'!$I$21</definedName>
    <definedName name="T_РЕЗ14" localSheetId="81">'ГБУЗ РБ ГКБ Демского р-на г.Уфы'!$I$21</definedName>
    <definedName name="T_РЕЗ14" localSheetId="4">'ГБУЗ РБ Давлекановская ЦРБ'!$I$21</definedName>
    <definedName name="T_РЕЗ14" localSheetId="29">'ГБУЗ РБ ДБ г.Стерлитамак'!$I$21</definedName>
    <definedName name="T_РЕЗ14" localSheetId="10">'ГБУЗ РБ ДП № 2 г.Уфа'!$I$21</definedName>
    <definedName name="T_РЕЗ14" localSheetId="6">'ГБУЗ РБ ДП № 3 г.Уфа'!$I$21</definedName>
    <definedName name="T_РЕЗ14" localSheetId="72">'ГБУЗ РБ ДП № 4 г.Уфа'!$I$21</definedName>
    <definedName name="T_РЕЗ14" localSheetId="12">'ГБУЗ РБ ДП № 5 г.Уфа'!$I$21</definedName>
    <definedName name="T_РЕЗ14" localSheetId="13">'ГБУЗ РБ ДП № 6 г.Уфа'!$I$21</definedName>
    <definedName name="T_РЕЗ14" localSheetId="73">'ГБУЗ РБ Дюртюлинская ЦРБ'!$I$21</definedName>
    <definedName name="T_РЕЗ14" localSheetId="55">'ГБУЗ РБ Ермекеевская ЦРБ'!$I$21</definedName>
    <definedName name="T_РЕЗ14" localSheetId="38">'ГБУЗ РБ Зилаирская ЦРБ'!$I$21</definedName>
    <definedName name="T_РЕЗ14" localSheetId="43">'ГБУЗ РБ Иглинская ЦРБ'!$I$21</definedName>
    <definedName name="T_РЕЗ14" localSheetId="9">'ГБУЗ РБ Исянгуловская ЦРБ'!$I$21</definedName>
    <definedName name="T_РЕЗ14" localSheetId="78">'ГБУЗ РБ Ишимбайская ЦРБ'!$I$21</definedName>
    <definedName name="T_РЕЗ14" localSheetId="17">'ГБУЗ РБ Калтасинская ЦРБ'!$I$21</definedName>
    <definedName name="T_РЕЗ14" localSheetId="64">'ГБУЗ РБ Караидельская ЦРБ'!$I$21</definedName>
    <definedName name="T_РЕЗ14" localSheetId="47">'ГБУЗ РБ Кармаскалинская ЦРБ'!$I$21</definedName>
    <definedName name="T_РЕЗ14" localSheetId="50">'ГБУЗ РБ КБСМП г.Уфа'!$I$21</definedName>
    <definedName name="T_РЕЗ14" localSheetId="70">'ГБУЗ РБ Кигинская ЦРБ'!$I$21</definedName>
    <definedName name="T_РЕЗ14" localSheetId="16">'ГБУЗ РБ Краснокамская ЦРБ'!$I$21</definedName>
    <definedName name="T_РЕЗ14" localSheetId="26">'ГБУЗ РБ Красноусольская ЦРБ'!$I$21</definedName>
    <definedName name="T_РЕЗ14" localSheetId="48">'ГБУЗ РБ Кушнаренковская ЦРБ'!$I$21</definedName>
    <definedName name="T_РЕЗ14" localSheetId="69">'ГБУЗ РБ Малоязовская ЦРБ'!$I$21</definedName>
    <definedName name="T_РЕЗ14" localSheetId="8">'ГБУЗ РБ Мелеузовская ЦРБ'!$I$21</definedName>
    <definedName name="T_РЕЗ14" localSheetId="67">'ГБУЗ РБ Месягутовская ЦРБ'!$I$21</definedName>
    <definedName name="T_РЕЗ14" localSheetId="63">'ГБУЗ РБ Мишкинская ЦРБ'!$I$21</definedName>
    <definedName name="T_РЕЗ14" localSheetId="3">'ГБУЗ РБ Миякинская ЦРБ'!$I$21</definedName>
    <definedName name="T_РЕЗ14" localSheetId="7">'ГБУЗ РБ Мраковская ЦРБ'!$I$21</definedName>
    <definedName name="T_РЕЗ14" localSheetId="45">'ГБУЗ РБ Нуримановская ЦРБ'!$I$21</definedName>
    <definedName name="T_РЕЗ14" localSheetId="79">'ГБУЗ РБ Поликлиника № 43 г.Уфа'!$I$21</definedName>
    <definedName name="T_РЕЗ14" localSheetId="80">'ГБУЗ РБ ПОликлиника № 46 г.Уфа'!$I$21</definedName>
    <definedName name="T_РЕЗ14" localSheetId="82">'ГБУЗ РБ Поликлиника № 50 г.Уфа'!$I$21</definedName>
    <definedName name="T_РЕЗ14" localSheetId="5">'ГБУЗ РБ Раевская ЦРБ'!$I$21</definedName>
    <definedName name="T_РЕЗ14" localSheetId="27">'ГБУЗ РБ Стерлибашевская ЦРБ'!$I$21</definedName>
    <definedName name="T_РЕЗ14" localSheetId="28">'ГБУЗ РБ Толбазинская ЦРБ'!$I$21</definedName>
    <definedName name="T_РЕЗ14" localSheetId="30">'ГБУЗ РБ Туймазинская ЦРБ'!$I$21</definedName>
    <definedName name="T_РЕЗ14" localSheetId="33">'ГБУЗ РБ Учалинская ЦГБ'!$I$21</definedName>
    <definedName name="T_РЕЗ14" localSheetId="20">'ГБУЗ РБ Федоровская ЦРБ'!$I$21</definedName>
    <definedName name="T_РЕЗ14" localSheetId="23">'ГБУЗ РБ ЦГБ г.Сибай'!$I$21</definedName>
    <definedName name="T_РЕЗ14" localSheetId="74">'ГБУЗ РБ Чекмагушевская ЦРБ'!$I$21</definedName>
    <definedName name="T_РЕЗ14" localSheetId="34">'ГБУЗ РБ Чишминская ЦРБ'!$I$21</definedName>
    <definedName name="T_РЕЗ14" localSheetId="31">'ГБУЗ РБ Шаранская ЦРБ'!$I$21</definedName>
    <definedName name="T_РЕЗ14" localSheetId="37">'ГБУЗ РБ Языковская ЦРБ'!$I$21</definedName>
    <definedName name="T_РЕЗ14" localSheetId="41">'ГБУЗ РБ Янаульская ЦРБ'!$I$21</definedName>
    <definedName name="T_РЕЗ14" localSheetId="19">'ООО "Медсервис" г. Салават'!$I$21</definedName>
    <definedName name="T_РЕЗ14" localSheetId="2">'УФИЦ РАН'!$I$21</definedName>
    <definedName name="T_РЕЗ14" localSheetId="52">'ФГБОУ ВО БГМУ МЗ РФ'!$I$21</definedName>
    <definedName name="T_РЕЗ14" localSheetId="60">'ФГБУЗ МСЧ №142 ФМБА России'!$I$21</definedName>
    <definedName name="T_РЕЗ14" localSheetId="25">'ЧУЗ "РЖД-Медицина"г.Стерлитамак'!$I$21</definedName>
    <definedName name="T_РЕЗ14" localSheetId="42">'ЧУЗ"КБ"РЖД-Медицина" г.Уфа'!$I$21</definedName>
    <definedName name="T_РЕЗ15" localSheetId="22">'ГБУЗ РБ Акъярская ЦРБ'!#REF!</definedName>
    <definedName name="T_РЕЗ15" localSheetId="46">'ГБУЗ РБ Архангельская ЦРБ'!#REF!</definedName>
    <definedName name="T_РЕЗ15" localSheetId="57">'ГБУЗ РБ Аскаровская ЦРБ'!#REF!</definedName>
    <definedName name="T_РЕЗ15" localSheetId="65">'ГБУЗ РБ Аскинская ЦРБ'!#REF!</definedName>
    <definedName name="T_РЕЗ15" localSheetId="35">'ГБУЗ РБ Баймакская ЦГБ'!#REF!</definedName>
    <definedName name="T_РЕЗ15" localSheetId="77">'ГБУЗ РБ Бакалинская ЦРБ'!#REF!</definedName>
    <definedName name="T_РЕЗ15" localSheetId="40">'ГБУЗ РБ Балтачевская ЦРБ'!#REF!</definedName>
    <definedName name="T_РЕЗ15" localSheetId="53">'ГБУЗ РБ Белебеевская ЦРБ'!#REF!</definedName>
    <definedName name="T_РЕЗ15" localSheetId="71">'ГБУЗ РБ Белокатайская ЦРБ'!#REF!</definedName>
    <definedName name="T_РЕЗ15" localSheetId="59">'ГБУЗ РБ Белорецкая ЦРКБ'!#REF!</definedName>
    <definedName name="T_РЕЗ15" localSheetId="54">'ГБУЗ РБ Бижбулякская ЦРБ'!#REF!</definedName>
    <definedName name="T_РЕЗ15" localSheetId="62">'ГБУЗ РБ Бирская ЦРБ'!#REF!</definedName>
    <definedName name="T_РЕЗ15" localSheetId="44">'ГБУЗ РБ Благовещенская ЦРБ'!#REF!</definedName>
    <definedName name="T_РЕЗ15" localSheetId="68">'ГБУЗ РБ Большеустьикинская ЦРБ'!#REF!</definedName>
    <definedName name="T_РЕЗ15" localSheetId="36">'ГБУЗ РБ Буздякская ЦРБ'!#REF!</definedName>
    <definedName name="T_РЕЗ15" localSheetId="66">'ГБУЗ РБ Бураевская ЦРБ'!#REF!</definedName>
    <definedName name="T_РЕЗ15" localSheetId="58">'ГБУЗ РБ Бурзянская ЦРБ'!#REF!</definedName>
    <definedName name="T_РЕЗ15" localSheetId="39">'ГБУЗ РБ Верхне-Татыш. ЦРБ'!#REF!</definedName>
    <definedName name="T_РЕЗ15" localSheetId="76">'ГБУЗ РБ Верхнеяркеевская ЦРБ'!#REF!</definedName>
    <definedName name="T_РЕЗ15" localSheetId="18">'ГБУЗ РБ ГБ № 1 г.Октябрьский'!#REF!</definedName>
    <definedName name="T_РЕЗ15" localSheetId="61">'ГБУЗ РБ ГБ № 9 г.Уфа'!#REF!</definedName>
    <definedName name="T_РЕЗ15" localSheetId="11">'ГБУЗ РБ ГБ г.Кумертау'!#REF!</definedName>
    <definedName name="T_РЕЗ15" localSheetId="15">'ГБУЗ РБ ГБ г.Нефтекамск'!#REF!</definedName>
    <definedName name="T_РЕЗ15" localSheetId="21">'ГБУЗ РБ ГБ г.Салават'!#REF!</definedName>
    <definedName name="T_РЕЗ15" localSheetId="14">'ГБУЗ РБ ГДКБ № 17 г.Уфа'!#REF!</definedName>
    <definedName name="T_РЕЗ15" localSheetId="24">'ГБУЗ РБ ГКБ № 1 г.Стерлитамак'!#REF!</definedName>
    <definedName name="T_РЕЗ15" localSheetId="49">'ГБУЗ РБ ГКБ № 13 г.Уфа'!#REF!</definedName>
    <definedName name="T_РЕЗ15" localSheetId="75">'ГБУЗ РБ ГКБ № 18 г.Уфа'!#REF!</definedName>
    <definedName name="T_РЕЗ15" localSheetId="51">'ГБУЗ РБ ГКБ № 21 г.Уфа'!#REF!</definedName>
    <definedName name="T_РЕЗ15" localSheetId="56">'ГБУЗ РБ ГКБ № 5 г.Уфа'!#REF!</definedName>
    <definedName name="T_РЕЗ15" localSheetId="32">'ГБУЗ РБ ГКБ № 8 г.Уфа'!#REF!</definedName>
    <definedName name="T_РЕЗ15" localSheetId="81">'ГБУЗ РБ ГКБ Демского р-на г.Уфы'!#REF!</definedName>
    <definedName name="T_РЕЗ15" localSheetId="4">'ГБУЗ РБ Давлекановская ЦРБ'!#REF!</definedName>
    <definedName name="T_РЕЗ15" localSheetId="29">'ГБУЗ РБ ДБ г.Стерлитамак'!#REF!</definedName>
    <definedName name="T_РЕЗ15" localSheetId="10">'ГБУЗ РБ ДП № 2 г.Уфа'!#REF!</definedName>
    <definedName name="T_РЕЗ15" localSheetId="6">'ГБУЗ РБ ДП № 3 г.Уфа'!#REF!</definedName>
    <definedName name="T_РЕЗ15" localSheetId="72">'ГБУЗ РБ ДП № 4 г.Уфа'!#REF!</definedName>
    <definedName name="T_РЕЗ15" localSheetId="12">'ГБУЗ РБ ДП № 5 г.Уфа'!#REF!</definedName>
    <definedName name="T_РЕЗ15" localSheetId="13">'ГБУЗ РБ ДП № 6 г.Уфа'!#REF!</definedName>
    <definedName name="T_РЕЗ15" localSheetId="73">'ГБУЗ РБ Дюртюлинская ЦРБ'!#REF!</definedName>
    <definedName name="T_РЕЗ15" localSheetId="55">'ГБУЗ РБ Ермекеевская ЦРБ'!#REF!</definedName>
    <definedName name="T_РЕЗ15" localSheetId="38">'ГБУЗ РБ Зилаирская ЦРБ'!#REF!</definedName>
    <definedName name="T_РЕЗ15" localSheetId="43">'ГБУЗ РБ Иглинская ЦРБ'!#REF!</definedName>
    <definedName name="T_РЕЗ15" localSheetId="9">'ГБУЗ РБ Исянгуловская ЦРБ'!#REF!</definedName>
    <definedName name="T_РЕЗ15" localSheetId="78">'ГБУЗ РБ Ишимбайская ЦРБ'!#REF!</definedName>
    <definedName name="T_РЕЗ15" localSheetId="17">'ГБУЗ РБ Калтасинская ЦРБ'!#REF!</definedName>
    <definedName name="T_РЕЗ15" localSheetId="64">'ГБУЗ РБ Караидельская ЦРБ'!#REF!</definedName>
    <definedName name="T_РЕЗ15" localSheetId="47">'ГБУЗ РБ Кармаскалинская ЦРБ'!#REF!</definedName>
    <definedName name="T_РЕЗ15" localSheetId="50">'ГБУЗ РБ КБСМП г.Уфа'!#REF!</definedName>
    <definedName name="T_РЕЗ15" localSheetId="70">'ГБУЗ РБ Кигинская ЦРБ'!#REF!</definedName>
    <definedName name="T_РЕЗ15" localSheetId="16">'ГБУЗ РБ Краснокамская ЦРБ'!#REF!</definedName>
    <definedName name="T_РЕЗ15" localSheetId="26">'ГБУЗ РБ Красноусольская ЦРБ'!#REF!</definedName>
    <definedName name="T_РЕЗ15" localSheetId="48">'ГБУЗ РБ Кушнаренковская ЦРБ'!#REF!</definedName>
    <definedName name="T_РЕЗ15" localSheetId="69">'ГБУЗ РБ Малоязовская ЦРБ'!#REF!</definedName>
    <definedName name="T_РЕЗ15" localSheetId="8">'ГБУЗ РБ Мелеузовская ЦРБ'!#REF!</definedName>
    <definedName name="T_РЕЗ15" localSheetId="67">'ГБУЗ РБ Месягутовская ЦРБ'!#REF!</definedName>
    <definedName name="T_РЕЗ15" localSheetId="63">'ГБУЗ РБ Мишкинская ЦРБ'!#REF!</definedName>
    <definedName name="T_РЕЗ15" localSheetId="3">'ГБУЗ РБ Миякинская ЦРБ'!#REF!</definedName>
    <definedName name="T_РЕЗ15" localSheetId="7">'ГБУЗ РБ Мраковская ЦРБ'!#REF!</definedName>
    <definedName name="T_РЕЗ15" localSheetId="45">'ГБУЗ РБ Нуримановская ЦРБ'!#REF!</definedName>
    <definedName name="T_РЕЗ15" localSheetId="79">'ГБУЗ РБ Поликлиника № 43 г.Уфа'!#REF!</definedName>
    <definedName name="T_РЕЗ15" localSheetId="80">'ГБУЗ РБ ПОликлиника № 46 г.Уфа'!#REF!</definedName>
    <definedName name="T_РЕЗ15" localSheetId="82">'ГБУЗ РБ Поликлиника № 50 г.Уфа'!#REF!</definedName>
    <definedName name="T_РЕЗ15" localSheetId="5">'ГБУЗ РБ Раевская ЦРБ'!#REF!</definedName>
    <definedName name="T_РЕЗ15" localSheetId="27">'ГБУЗ РБ Стерлибашевская ЦРБ'!#REF!</definedName>
    <definedName name="T_РЕЗ15" localSheetId="28">'ГБУЗ РБ Толбазинская ЦРБ'!#REF!</definedName>
    <definedName name="T_РЕЗ15" localSheetId="30">'ГБУЗ РБ Туймазинская ЦРБ'!#REF!</definedName>
    <definedName name="T_РЕЗ15" localSheetId="33">'ГБУЗ РБ Учалинская ЦГБ'!#REF!</definedName>
    <definedName name="T_РЕЗ15" localSheetId="20">'ГБУЗ РБ Федоровская ЦРБ'!#REF!</definedName>
    <definedName name="T_РЕЗ15" localSheetId="23">'ГБУЗ РБ ЦГБ г.Сибай'!#REF!</definedName>
    <definedName name="T_РЕЗ15" localSheetId="74">'ГБУЗ РБ Чекмагушевская ЦРБ'!#REF!</definedName>
    <definedName name="T_РЕЗ15" localSheetId="34">'ГБУЗ РБ Чишминская ЦРБ'!#REF!</definedName>
    <definedName name="T_РЕЗ15" localSheetId="31">'ГБУЗ РБ Шаранская ЦРБ'!#REF!</definedName>
    <definedName name="T_РЕЗ15" localSheetId="37">'ГБУЗ РБ Языковская ЦРБ'!#REF!</definedName>
    <definedName name="T_РЕЗ15" localSheetId="41">'ГБУЗ РБ Янаульская ЦРБ'!#REF!</definedName>
    <definedName name="T_РЕЗ15" localSheetId="19">'ООО "Медсервис" г. Салават'!#REF!</definedName>
    <definedName name="T_РЕЗ15" localSheetId="2">'УФИЦ РАН'!#REF!</definedName>
    <definedName name="T_РЕЗ15" localSheetId="52">'ФГБОУ ВО БГМУ МЗ РФ'!#REF!</definedName>
    <definedName name="T_РЕЗ15" localSheetId="60">'ФГБУЗ МСЧ №142 ФМБА России'!#REF!</definedName>
    <definedName name="T_РЕЗ15" localSheetId="25">'ЧУЗ "РЖД-Медицина"г.Стерлитамак'!#REF!</definedName>
    <definedName name="T_РЕЗ15" localSheetId="42">'ЧУЗ"КБ"РЖД-Медицина" г.Уфа'!#REF!</definedName>
    <definedName name="T_РЕЗ16" localSheetId="22">'ГБУЗ РБ Акъярская ЦРБ'!#REF!</definedName>
    <definedName name="T_РЕЗ16" localSheetId="46">'ГБУЗ РБ Архангельская ЦРБ'!#REF!</definedName>
    <definedName name="T_РЕЗ16" localSheetId="57">'ГБУЗ РБ Аскаровская ЦРБ'!#REF!</definedName>
    <definedName name="T_РЕЗ16" localSheetId="65">'ГБУЗ РБ Аскинская ЦРБ'!#REF!</definedName>
    <definedName name="T_РЕЗ16" localSheetId="35">'ГБУЗ РБ Баймакская ЦГБ'!#REF!</definedName>
    <definedName name="T_РЕЗ16" localSheetId="77">'ГБУЗ РБ Бакалинская ЦРБ'!#REF!</definedName>
    <definedName name="T_РЕЗ16" localSheetId="40">'ГБУЗ РБ Балтачевская ЦРБ'!#REF!</definedName>
    <definedName name="T_РЕЗ16" localSheetId="53">'ГБУЗ РБ Белебеевская ЦРБ'!#REF!</definedName>
    <definedName name="T_РЕЗ16" localSheetId="71">'ГБУЗ РБ Белокатайская ЦРБ'!#REF!</definedName>
    <definedName name="T_РЕЗ16" localSheetId="59">'ГБУЗ РБ Белорецкая ЦРКБ'!#REF!</definedName>
    <definedName name="T_РЕЗ16" localSheetId="54">'ГБУЗ РБ Бижбулякская ЦРБ'!#REF!</definedName>
    <definedName name="T_РЕЗ16" localSheetId="62">'ГБУЗ РБ Бирская ЦРБ'!#REF!</definedName>
    <definedName name="T_РЕЗ16" localSheetId="44">'ГБУЗ РБ Благовещенская ЦРБ'!#REF!</definedName>
    <definedName name="T_РЕЗ16" localSheetId="68">'ГБУЗ РБ Большеустьикинская ЦРБ'!#REF!</definedName>
    <definedName name="T_РЕЗ16" localSheetId="36">'ГБУЗ РБ Буздякская ЦРБ'!#REF!</definedName>
    <definedName name="T_РЕЗ16" localSheetId="66">'ГБУЗ РБ Бураевская ЦРБ'!#REF!</definedName>
    <definedName name="T_РЕЗ16" localSheetId="58">'ГБУЗ РБ Бурзянская ЦРБ'!#REF!</definedName>
    <definedName name="T_РЕЗ16" localSheetId="39">'ГБУЗ РБ Верхне-Татыш. ЦРБ'!#REF!</definedName>
    <definedName name="T_РЕЗ16" localSheetId="76">'ГБУЗ РБ Верхнеяркеевская ЦРБ'!#REF!</definedName>
    <definedName name="T_РЕЗ16" localSheetId="18">'ГБУЗ РБ ГБ № 1 г.Октябрьский'!#REF!</definedName>
    <definedName name="T_РЕЗ16" localSheetId="61">'ГБУЗ РБ ГБ № 9 г.Уфа'!#REF!</definedName>
    <definedName name="T_РЕЗ16" localSheetId="11">'ГБУЗ РБ ГБ г.Кумертау'!#REF!</definedName>
    <definedName name="T_РЕЗ16" localSheetId="15">'ГБУЗ РБ ГБ г.Нефтекамск'!#REF!</definedName>
    <definedName name="T_РЕЗ16" localSheetId="21">'ГБУЗ РБ ГБ г.Салават'!#REF!</definedName>
    <definedName name="T_РЕЗ16" localSheetId="14">'ГБУЗ РБ ГДКБ № 17 г.Уфа'!#REF!</definedName>
    <definedName name="T_РЕЗ16" localSheetId="24">'ГБУЗ РБ ГКБ № 1 г.Стерлитамак'!#REF!</definedName>
    <definedName name="T_РЕЗ16" localSheetId="49">'ГБУЗ РБ ГКБ № 13 г.Уфа'!#REF!</definedName>
    <definedName name="T_РЕЗ16" localSheetId="75">'ГБУЗ РБ ГКБ № 18 г.Уфа'!#REF!</definedName>
    <definedName name="T_РЕЗ16" localSheetId="51">'ГБУЗ РБ ГКБ № 21 г.Уфа'!#REF!</definedName>
    <definedName name="T_РЕЗ16" localSheetId="56">'ГБУЗ РБ ГКБ № 5 г.Уфа'!#REF!</definedName>
    <definedName name="T_РЕЗ16" localSheetId="32">'ГБУЗ РБ ГКБ № 8 г.Уфа'!#REF!</definedName>
    <definedName name="T_РЕЗ16" localSheetId="81">'ГБУЗ РБ ГКБ Демского р-на г.Уфы'!#REF!</definedName>
    <definedName name="T_РЕЗ16" localSheetId="4">'ГБУЗ РБ Давлекановская ЦРБ'!#REF!</definedName>
    <definedName name="T_РЕЗ16" localSheetId="29">'ГБУЗ РБ ДБ г.Стерлитамак'!#REF!</definedName>
    <definedName name="T_РЕЗ16" localSheetId="10">'ГБУЗ РБ ДП № 2 г.Уфа'!#REF!</definedName>
    <definedName name="T_РЕЗ16" localSheetId="6">'ГБУЗ РБ ДП № 3 г.Уфа'!#REF!</definedName>
    <definedName name="T_РЕЗ16" localSheetId="72">'ГБУЗ РБ ДП № 4 г.Уфа'!#REF!</definedName>
    <definedName name="T_РЕЗ16" localSheetId="12">'ГБУЗ РБ ДП № 5 г.Уфа'!#REF!</definedName>
    <definedName name="T_РЕЗ16" localSheetId="13">'ГБУЗ РБ ДП № 6 г.Уфа'!#REF!</definedName>
    <definedName name="T_РЕЗ16" localSheetId="73">'ГБУЗ РБ Дюртюлинская ЦРБ'!#REF!</definedName>
    <definedName name="T_РЕЗ16" localSheetId="55">'ГБУЗ РБ Ермекеевская ЦРБ'!#REF!</definedName>
    <definedName name="T_РЕЗ16" localSheetId="38">'ГБУЗ РБ Зилаирская ЦРБ'!#REF!</definedName>
    <definedName name="T_РЕЗ16" localSheetId="43">'ГБУЗ РБ Иглинская ЦРБ'!#REF!</definedName>
    <definedName name="T_РЕЗ16" localSheetId="9">'ГБУЗ РБ Исянгуловская ЦРБ'!#REF!</definedName>
    <definedName name="T_РЕЗ16" localSheetId="78">'ГБУЗ РБ Ишимбайская ЦРБ'!#REF!</definedName>
    <definedName name="T_РЕЗ16" localSheetId="17">'ГБУЗ РБ Калтасинская ЦРБ'!#REF!</definedName>
    <definedName name="T_РЕЗ16" localSheetId="64">'ГБУЗ РБ Караидельская ЦРБ'!#REF!</definedName>
    <definedName name="T_РЕЗ16" localSheetId="47">'ГБУЗ РБ Кармаскалинская ЦРБ'!#REF!</definedName>
    <definedName name="T_РЕЗ16" localSheetId="50">'ГБУЗ РБ КБСМП г.Уфа'!#REF!</definedName>
    <definedName name="T_РЕЗ16" localSheetId="70">'ГБУЗ РБ Кигинская ЦРБ'!#REF!</definedName>
    <definedName name="T_РЕЗ16" localSheetId="16">'ГБУЗ РБ Краснокамская ЦРБ'!#REF!</definedName>
    <definedName name="T_РЕЗ16" localSheetId="26">'ГБУЗ РБ Красноусольская ЦРБ'!#REF!</definedName>
    <definedName name="T_РЕЗ16" localSheetId="48">'ГБУЗ РБ Кушнаренковская ЦРБ'!#REF!</definedName>
    <definedName name="T_РЕЗ16" localSheetId="69">'ГБУЗ РБ Малоязовская ЦРБ'!#REF!</definedName>
    <definedName name="T_РЕЗ16" localSheetId="8">'ГБУЗ РБ Мелеузовская ЦРБ'!#REF!</definedName>
    <definedName name="T_РЕЗ16" localSheetId="67">'ГБУЗ РБ Месягутовская ЦРБ'!#REF!</definedName>
    <definedName name="T_РЕЗ16" localSheetId="63">'ГБУЗ РБ Мишкинская ЦРБ'!#REF!</definedName>
    <definedName name="T_РЕЗ16" localSheetId="3">'ГБУЗ РБ Миякинская ЦРБ'!#REF!</definedName>
    <definedName name="T_РЕЗ16" localSheetId="7">'ГБУЗ РБ Мраковская ЦРБ'!#REF!</definedName>
    <definedName name="T_РЕЗ16" localSheetId="45">'ГБУЗ РБ Нуримановская ЦРБ'!#REF!</definedName>
    <definedName name="T_РЕЗ16" localSheetId="79">'ГБУЗ РБ Поликлиника № 43 г.Уфа'!#REF!</definedName>
    <definedName name="T_РЕЗ16" localSheetId="80">'ГБУЗ РБ ПОликлиника № 46 г.Уфа'!#REF!</definedName>
    <definedName name="T_РЕЗ16" localSheetId="82">'ГБУЗ РБ Поликлиника № 50 г.Уфа'!#REF!</definedName>
    <definedName name="T_РЕЗ16" localSheetId="5">'ГБУЗ РБ Раевская ЦРБ'!#REF!</definedName>
    <definedName name="T_РЕЗ16" localSheetId="27">'ГБУЗ РБ Стерлибашевская ЦРБ'!#REF!</definedName>
    <definedName name="T_РЕЗ16" localSheetId="28">'ГБУЗ РБ Толбазинская ЦРБ'!#REF!</definedName>
    <definedName name="T_РЕЗ16" localSheetId="30">'ГБУЗ РБ Туймазинская ЦРБ'!#REF!</definedName>
    <definedName name="T_РЕЗ16" localSheetId="33">'ГБУЗ РБ Учалинская ЦГБ'!#REF!</definedName>
    <definedName name="T_РЕЗ16" localSheetId="20">'ГБУЗ РБ Федоровская ЦРБ'!#REF!</definedName>
    <definedName name="T_РЕЗ16" localSheetId="23">'ГБУЗ РБ ЦГБ г.Сибай'!#REF!</definedName>
    <definedName name="T_РЕЗ16" localSheetId="74">'ГБУЗ РБ Чекмагушевская ЦРБ'!#REF!</definedName>
    <definedName name="T_РЕЗ16" localSheetId="34">'ГБУЗ РБ Чишминская ЦРБ'!#REF!</definedName>
    <definedName name="T_РЕЗ16" localSheetId="31">'ГБУЗ РБ Шаранская ЦРБ'!#REF!</definedName>
    <definedName name="T_РЕЗ16" localSheetId="37">'ГБУЗ РБ Языковская ЦРБ'!#REF!</definedName>
    <definedName name="T_РЕЗ16" localSheetId="41">'ГБУЗ РБ Янаульская ЦРБ'!#REF!</definedName>
    <definedName name="T_РЕЗ16" localSheetId="19">'ООО "Медсервис" г. Салават'!#REF!</definedName>
    <definedName name="T_РЕЗ16" localSheetId="2">'УФИЦ РАН'!#REF!</definedName>
    <definedName name="T_РЕЗ16" localSheetId="52">'ФГБОУ ВО БГМУ МЗ РФ'!#REF!</definedName>
    <definedName name="T_РЕЗ16" localSheetId="60">'ФГБУЗ МСЧ №142 ФМБА России'!#REF!</definedName>
    <definedName name="T_РЕЗ16" localSheetId="25">'ЧУЗ "РЖД-Медицина"г.Стерлитамак'!#REF!</definedName>
    <definedName name="T_РЕЗ16" localSheetId="42">'ЧУЗ"КБ"РЖД-Медицина" г.Уфа'!#REF!</definedName>
    <definedName name="T_РЕЗ17" localSheetId="22">'ГБУЗ РБ Акъярская ЦРБ'!$I$23</definedName>
    <definedName name="T_РЕЗ17" localSheetId="46">'ГБУЗ РБ Архангельская ЦРБ'!$I$23</definedName>
    <definedName name="T_РЕЗ17" localSheetId="57">'ГБУЗ РБ Аскаровская ЦРБ'!$I$23</definedName>
    <definedName name="T_РЕЗ17" localSheetId="65">'ГБУЗ РБ Аскинская ЦРБ'!$I$23</definedName>
    <definedName name="T_РЕЗ17" localSheetId="35">'ГБУЗ РБ Баймакская ЦГБ'!$I$23</definedName>
    <definedName name="T_РЕЗ17" localSheetId="77">'ГБУЗ РБ Бакалинская ЦРБ'!$I$23</definedName>
    <definedName name="T_РЕЗ17" localSheetId="40">'ГБУЗ РБ Балтачевская ЦРБ'!$I$23</definedName>
    <definedName name="T_РЕЗ17" localSheetId="53">'ГБУЗ РБ Белебеевская ЦРБ'!$I$23</definedName>
    <definedName name="T_РЕЗ17" localSheetId="71">'ГБУЗ РБ Белокатайская ЦРБ'!$I$23</definedName>
    <definedName name="T_РЕЗ17" localSheetId="59">'ГБУЗ РБ Белорецкая ЦРКБ'!$I$23</definedName>
    <definedName name="T_РЕЗ17" localSheetId="54">'ГБУЗ РБ Бижбулякская ЦРБ'!$I$23</definedName>
    <definedName name="T_РЕЗ17" localSheetId="62">'ГБУЗ РБ Бирская ЦРБ'!$I$23</definedName>
    <definedName name="T_РЕЗ17" localSheetId="44">'ГБУЗ РБ Благовещенская ЦРБ'!$I$23</definedName>
    <definedName name="T_РЕЗ17" localSheetId="68">'ГБУЗ РБ Большеустьикинская ЦРБ'!$I$23</definedName>
    <definedName name="T_РЕЗ17" localSheetId="36">'ГБУЗ РБ Буздякская ЦРБ'!$I$23</definedName>
    <definedName name="T_РЕЗ17" localSheetId="66">'ГБУЗ РБ Бураевская ЦРБ'!$I$23</definedName>
    <definedName name="T_РЕЗ17" localSheetId="58">'ГБУЗ РБ Бурзянская ЦРБ'!$I$23</definedName>
    <definedName name="T_РЕЗ17" localSheetId="39">'ГБУЗ РБ Верхне-Татыш. ЦРБ'!$I$23</definedName>
    <definedName name="T_РЕЗ17" localSheetId="76">'ГБУЗ РБ Верхнеяркеевская ЦРБ'!$I$23</definedName>
    <definedName name="T_РЕЗ17" localSheetId="18">'ГБУЗ РБ ГБ № 1 г.Октябрьский'!$I$23</definedName>
    <definedName name="T_РЕЗ17" localSheetId="61">'ГБУЗ РБ ГБ № 9 г.Уфа'!$I$23</definedName>
    <definedName name="T_РЕЗ17" localSheetId="11">'ГБУЗ РБ ГБ г.Кумертау'!$I$23</definedName>
    <definedName name="T_РЕЗ17" localSheetId="15">'ГБУЗ РБ ГБ г.Нефтекамск'!$I$23</definedName>
    <definedName name="T_РЕЗ17" localSheetId="21">'ГБУЗ РБ ГБ г.Салават'!$I$23</definedName>
    <definedName name="T_РЕЗ17" localSheetId="14">'ГБУЗ РБ ГДКБ № 17 г.Уфа'!$I$23</definedName>
    <definedName name="T_РЕЗ17" localSheetId="24">'ГБУЗ РБ ГКБ № 1 г.Стерлитамак'!$I$23</definedName>
    <definedName name="T_РЕЗ17" localSheetId="49">'ГБУЗ РБ ГКБ № 13 г.Уфа'!$I$23</definedName>
    <definedName name="T_РЕЗ17" localSheetId="75">'ГБУЗ РБ ГКБ № 18 г.Уфа'!$I$23</definedName>
    <definedName name="T_РЕЗ17" localSheetId="51">'ГБУЗ РБ ГКБ № 21 г.Уфа'!$I$23</definedName>
    <definedName name="T_РЕЗ17" localSheetId="56">'ГБУЗ РБ ГКБ № 5 г.Уфа'!$I$23</definedName>
    <definedName name="T_РЕЗ17" localSheetId="32">'ГБУЗ РБ ГКБ № 8 г.Уфа'!$I$23</definedName>
    <definedName name="T_РЕЗ17" localSheetId="81">'ГБУЗ РБ ГКБ Демского р-на г.Уфы'!$I$23</definedName>
    <definedName name="T_РЕЗ17" localSheetId="4">'ГБУЗ РБ Давлекановская ЦРБ'!$I$23</definedName>
    <definedName name="T_РЕЗ17" localSheetId="29">'ГБУЗ РБ ДБ г.Стерлитамак'!$I$23</definedName>
    <definedName name="T_РЕЗ17" localSheetId="10">'ГБУЗ РБ ДП № 2 г.Уфа'!$I$23</definedName>
    <definedName name="T_РЕЗ17" localSheetId="6">'ГБУЗ РБ ДП № 3 г.Уфа'!$I$23</definedName>
    <definedName name="T_РЕЗ17" localSheetId="72">'ГБУЗ РБ ДП № 4 г.Уфа'!$I$23</definedName>
    <definedName name="T_РЕЗ17" localSheetId="12">'ГБУЗ РБ ДП № 5 г.Уфа'!$I$23</definedName>
    <definedName name="T_РЕЗ17" localSheetId="13">'ГБУЗ РБ ДП № 6 г.Уфа'!$I$23</definedName>
    <definedName name="T_РЕЗ17" localSheetId="73">'ГБУЗ РБ Дюртюлинская ЦРБ'!$I$23</definedName>
    <definedName name="T_РЕЗ17" localSheetId="55">'ГБУЗ РБ Ермекеевская ЦРБ'!$I$23</definedName>
    <definedName name="T_РЕЗ17" localSheetId="38">'ГБУЗ РБ Зилаирская ЦРБ'!$I$23</definedName>
    <definedName name="T_РЕЗ17" localSheetId="43">'ГБУЗ РБ Иглинская ЦРБ'!$I$23</definedName>
    <definedName name="T_РЕЗ17" localSheetId="9">'ГБУЗ РБ Исянгуловская ЦРБ'!$I$23</definedName>
    <definedName name="T_РЕЗ17" localSheetId="78">'ГБУЗ РБ Ишимбайская ЦРБ'!$I$23</definedName>
    <definedName name="T_РЕЗ17" localSheetId="17">'ГБУЗ РБ Калтасинская ЦРБ'!$I$23</definedName>
    <definedName name="T_РЕЗ17" localSheetId="64">'ГБУЗ РБ Караидельская ЦРБ'!$I$23</definedName>
    <definedName name="T_РЕЗ17" localSheetId="47">'ГБУЗ РБ Кармаскалинская ЦРБ'!$I$23</definedName>
    <definedName name="T_РЕЗ17" localSheetId="50">'ГБУЗ РБ КБСМП г.Уфа'!$I$23</definedName>
    <definedName name="T_РЕЗ17" localSheetId="70">'ГБУЗ РБ Кигинская ЦРБ'!$I$23</definedName>
    <definedName name="T_РЕЗ17" localSheetId="16">'ГБУЗ РБ Краснокамская ЦРБ'!$I$23</definedName>
    <definedName name="T_РЕЗ17" localSheetId="26">'ГБУЗ РБ Красноусольская ЦРБ'!$I$23</definedName>
    <definedName name="T_РЕЗ17" localSheetId="48">'ГБУЗ РБ Кушнаренковская ЦРБ'!$I$23</definedName>
    <definedName name="T_РЕЗ17" localSheetId="69">'ГБУЗ РБ Малоязовская ЦРБ'!$I$23</definedName>
    <definedName name="T_РЕЗ17" localSheetId="8">'ГБУЗ РБ Мелеузовская ЦРБ'!$I$23</definedName>
    <definedName name="T_РЕЗ17" localSheetId="67">'ГБУЗ РБ Месягутовская ЦРБ'!$I$23</definedName>
    <definedName name="T_РЕЗ17" localSheetId="63">'ГБУЗ РБ Мишкинская ЦРБ'!$I$23</definedName>
    <definedName name="T_РЕЗ17" localSheetId="3">'ГБУЗ РБ Миякинская ЦРБ'!$I$23</definedName>
    <definedName name="T_РЕЗ17" localSheetId="7">'ГБУЗ РБ Мраковская ЦРБ'!$I$23</definedName>
    <definedName name="T_РЕЗ17" localSheetId="45">'ГБУЗ РБ Нуримановская ЦРБ'!$I$23</definedName>
    <definedName name="T_РЕЗ17" localSheetId="79">'ГБУЗ РБ Поликлиника № 43 г.Уфа'!$I$23</definedName>
    <definedName name="T_РЕЗ17" localSheetId="80">'ГБУЗ РБ ПОликлиника № 46 г.Уфа'!$I$23</definedName>
    <definedName name="T_РЕЗ17" localSheetId="82">'ГБУЗ РБ Поликлиника № 50 г.Уфа'!$I$23</definedName>
    <definedName name="T_РЕЗ17" localSheetId="5">'ГБУЗ РБ Раевская ЦРБ'!$I$23</definedName>
    <definedName name="T_РЕЗ17" localSheetId="27">'ГБУЗ РБ Стерлибашевская ЦРБ'!$I$23</definedName>
    <definedName name="T_РЕЗ17" localSheetId="28">'ГБУЗ РБ Толбазинская ЦРБ'!$I$23</definedName>
    <definedName name="T_РЕЗ17" localSheetId="30">'ГБУЗ РБ Туймазинская ЦРБ'!$I$23</definedName>
    <definedName name="T_РЕЗ17" localSheetId="33">'ГБУЗ РБ Учалинская ЦГБ'!$I$23</definedName>
    <definedName name="T_РЕЗ17" localSheetId="20">'ГБУЗ РБ Федоровская ЦРБ'!$I$23</definedName>
    <definedName name="T_РЕЗ17" localSheetId="23">'ГБУЗ РБ ЦГБ г.Сибай'!$I$23</definedName>
    <definedName name="T_РЕЗ17" localSheetId="74">'ГБУЗ РБ Чекмагушевская ЦРБ'!$I$23</definedName>
    <definedName name="T_РЕЗ17" localSheetId="34">'ГБУЗ РБ Чишминская ЦРБ'!$I$23</definedName>
    <definedName name="T_РЕЗ17" localSheetId="31">'ГБУЗ РБ Шаранская ЦРБ'!$I$23</definedName>
    <definedName name="T_РЕЗ17" localSheetId="37">'ГБУЗ РБ Языковская ЦРБ'!$I$23</definedName>
    <definedName name="T_РЕЗ17" localSheetId="41">'ГБУЗ РБ Янаульская ЦРБ'!$I$23</definedName>
    <definedName name="T_РЕЗ17" localSheetId="19">'ООО "Медсервис" г. Салават'!$I$23</definedName>
    <definedName name="T_РЕЗ17" localSheetId="2">'УФИЦ РАН'!$I$23</definedName>
    <definedName name="T_РЕЗ17" localSheetId="52">'ФГБОУ ВО БГМУ МЗ РФ'!$I$23</definedName>
    <definedName name="T_РЕЗ17" localSheetId="60">'ФГБУЗ МСЧ №142 ФМБА России'!$I$23</definedName>
    <definedName name="T_РЕЗ17" localSheetId="25">'ЧУЗ "РЖД-Медицина"г.Стерлитамак'!$I$23</definedName>
    <definedName name="T_РЕЗ17" localSheetId="42">'ЧУЗ"КБ"РЖД-Медицина" г.Уфа'!$I$23</definedName>
    <definedName name="T_РЕЗ18" localSheetId="22">'ГБУЗ РБ Акъярская ЦРБ'!#REF!</definedName>
    <definedName name="T_РЕЗ18" localSheetId="46">'ГБУЗ РБ Архангельская ЦРБ'!#REF!</definedName>
    <definedName name="T_РЕЗ18" localSheetId="57">'ГБУЗ РБ Аскаровская ЦРБ'!#REF!</definedName>
    <definedName name="T_РЕЗ18" localSheetId="65">'ГБУЗ РБ Аскинская ЦРБ'!#REF!</definedName>
    <definedName name="T_РЕЗ18" localSheetId="35">'ГБУЗ РБ Баймакская ЦГБ'!#REF!</definedName>
    <definedName name="T_РЕЗ18" localSheetId="77">'ГБУЗ РБ Бакалинская ЦРБ'!#REF!</definedName>
    <definedName name="T_РЕЗ18" localSheetId="40">'ГБУЗ РБ Балтачевская ЦРБ'!#REF!</definedName>
    <definedName name="T_РЕЗ18" localSheetId="53">'ГБУЗ РБ Белебеевская ЦРБ'!#REF!</definedName>
    <definedName name="T_РЕЗ18" localSheetId="71">'ГБУЗ РБ Белокатайская ЦРБ'!#REF!</definedName>
    <definedName name="T_РЕЗ18" localSheetId="59">'ГБУЗ РБ Белорецкая ЦРКБ'!#REF!</definedName>
    <definedName name="T_РЕЗ18" localSheetId="54">'ГБУЗ РБ Бижбулякская ЦРБ'!#REF!</definedName>
    <definedName name="T_РЕЗ18" localSheetId="62">'ГБУЗ РБ Бирская ЦРБ'!#REF!</definedName>
    <definedName name="T_РЕЗ18" localSheetId="44">'ГБУЗ РБ Благовещенская ЦРБ'!#REF!</definedName>
    <definedName name="T_РЕЗ18" localSheetId="68">'ГБУЗ РБ Большеустьикинская ЦРБ'!#REF!</definedName>
    <definedName name="T_РЕЗ18" localSheetId="36">'ГБУЗ РБ Буздякская ЦРБ'!#REF!</definedName>
    <definedName name="T_РЕЗ18" localSheetId="66">'ГБУЗ РБ Бураевская ЦРБ'!#REF!</definedName>
    <definedName name="T_РЕЗ18" localSheetId="58">'ГБУЗ РБ Бурзянская ЦРБ'!#REF!</definedName>
    <definedName name="T_РЕЗ18" localSheetId="39">'ГБУЗ РБ Верхне-Татыш. ЦРБ'!#REF!</definedName>
    <definedName name="T_РЕЗ18" localSheetId="76">'ГБУЗ РБ Верхнеяркеевская ЦРБ'!#REF!</definedName>
    <definedName name="T_РЕЗ18" localSheetId="18">'ГБУЗ РБ ГБ № 1 г.Октябрьский'!#REF!</definedName>
    <definedName name="T_РЕЗ18" localSheetId="61">'ГБУЗ РБ ГБ № 9 г.Уфа'!#REF!</definedName>
    <definedName name="T_РЕЗ18" localSheetId="11">'ГБУЗ РБ ГБ г.Кумертау'!#REF!</definedName>
    <definedName name="T_РЕЗ18" localSheetId="15">'ГБУЗ РБ ГБ г.Нефтекамск'!#REF!</definedName>
    <definedName name="T_РЕЗ18" localSheetId="21">'ГБУЗ РБ ГБ г.Салават'!#REF!</definedName>
    <definedName name="T_РЕЗ18" localSheetId="14">'ГБУЗ РБ ГДКБ № 17 г.Уфа'!#REF!</definedName>
    <definedName name="T_РЕЗ18" localSheetId="24">'ГБУЗ РБ ГКБ № 1 г.Стерлитамак'!#REF!</definedName>
    <definedName name="T_РЕЗ18" localSheetId="49">'ГБУЗ РБ ГКБ № 13 г.Уфа'!#REF!</definedName>
    <definedName name="T_РЕЗ18" localSheetId="75">'ГБУЗ РБ ГКБ № 18 г.Уфа'!#REF!</definedName>
    <definedName name="T_РЕЗ18" localSheetId="51">'ГБУЗ РБ ГКБ № 21 г.Уфа'!#REF!</definedName>
    <definedName name="T_РЕЗ18" localSheetId="56">'ГБУЗ РБ ГКБ № 5 г.Уфа'!#REF!</definedName>
    <definedName name="T_РЕЗ18" localSheetId="32">'ГБУЗ РБ ГКБ № 8 г.Уфа'!#REF!</definedName>
    <definedName name="T_РЕЗ18" localSheetId="81">'ГБУЗ РБ ГКБ Демского р-на г.Уфы'!#REF!</definedName>
    <definedName name="T_РЕЗ18" localSheetId="4">'ГБУЗ РБ Давлекановская ЦРБ'!#REF!</definedName>
    <definedName name="T_РЕЗ18" localSheetId="29">'ГБУЗ РБ ДБ г.Стерлитамак'!#REF!</definedName>
    <definedName name="T_РЕЗ18" localSheetId="10">'ГБУЗ РБ ДП № 2 г.Уфа'!#REF!</definedName>
    <definedName name="T_РЕЗ18" localSheetId="6">'ГБУЗ РБ ДП № 3 г.Уфа'!#REF!</definedName>
    <definedName name="T_РЕЗ18" localSheetId="72">'ГБУЗ РБ ДП № 4 г.Уфа'!#REF!</definedName>
    <definedName name="T_РЕЗ18" localSheetId="12">'ГБУЗ РБ ДП № 5 г.Уфа'!#REF!</definedName>
    <definedName name="T_РЕЗ18" localSheetId="13">'ГБУЗ РБ ДП № 6 г.Уфа'!#REF!</definedName>
    <definedName name="T_РЕЗ18" localSheetId="73">'ГБУЗ РБ Дюртюлинская ЦРБ'!#REF!</definedName>
    <definedName name="T_РЕЗ18" localSheetId="55">'ГБУЗ РБ Ермекеевская ЦРБ'!#REF!</definedName>
    <definedName name="T_РЕЗ18" localSheetId="38">'ГБУЗ РБ Зилаирская ЦРБ'!#REF!</definedName>
    <definedName name="T_РЕЗ18" localSheetId="43">'ГБУЗ РБ Иглинская ЦРБ'!#REF!</definedName>
    <definedName name="T_РЕЗ18" localSheetId="9">'ГБУЗ РБ Исянгуловская ЦРБ'!#REF!</definedName>
    <definedName name="T_РЕЗ18" localSheetId="78">'ГБУЗ РБ Ишимбайская ЦРБ'!#REF!</definedName>
    <definedName name="T_РЕЗ18" localSheetId="17">'ГБУЗ РБ Калтасинская ЦРБ'!#REF!</definedName>
    <definedName name="T_РЕЗ18" localSheetId="64">'ГБУЗ РБ Караидельская ЦРБ'!#REF!</definedName>
    <definedName name="T_РЕЗ18" localSheetId="47">'ГБУЗ РБ Кармаскалинская ЦРБ'!#REF!</definedName>
    <definedName name="T_РЕЗ18" localSheetId="50">'ГБУЗ РБ КБСМП г.Уфа'!#REF!</definedName>
    <definedName name="T_РЕЗ18" localSheetId="70">'ГБУЗ РБ Кигинская ЦРБ'!#REF!</definedName>
    <definedName name="T_РЕЗ18" localSheetId="16">'ГБУЗ РБ Краснокамская ЦРБ'!#REF!</definedName>
    <definedName name="T_РЕЗ18" localSheetId="26">'ГБУЗ РБ Красноусольская ЦРБ'!#REF!</definedName>
    <definedName name="T_РЕЗ18" localSheetId="48">'ГБУЗ РБ Кушнаренковская ЦРБ'!#REF!</definedName>
    <definedName name="T_РЕЗ18" localSheetId="69">'ГБУЗ РБ Малоязовская ЦРБ'!#REF!</definedName>
    <definedName name="T_РЕЗ18" localSheetId="8">'ГБУЗ РБ Мелеузовская ЦРБ'!#REF!</definedName>
    <definedName name="T_РЕЗ18" localSheetId="67">'ГБУЗ РБ Месягутовская ЦРБ'!#REF!</definedName>
    <definedName name="T_РЕЗ18" localSheetId="63">'ГБУЗ РБ Мишкинская ЦРБ'!#REF!</definedName>
    <definedName name="T_РЕЗ18" localSheetId="3">'ГБУЗ РБ Миякинская ЦРБ'!#REF!</definedName>
    <definedName name="T_РЕЗ18" localSheetId="7">'ГБУЗ РБ Мраковская ЦРБ'!#REF!</definedName>
    <definedName name="T_РЕЗ18" localSheetId="45">'ГБУЗ РБ Нуримановская ЦРБ'!#REF!</definedName>
    <definedName name="T_РЕЗ18" localSheetId="79">'ГБУЗ РБ Поликлиника № 43 г.Уфа'!#REF!</definedName>
    <definedName name="T_РЕЗ18" localSheetId="80">'ГБУЗ РБ ПОликлиника № 46 г.Уфа'!#REF!</definedName>
    <definedName name="T_РЕЗ18" localSheetId="82">'ГБУЗ РБ Поликлиника № 50 г.Уфа'!#REF!</definedName>
    <definedName name="T_РЕЗ18" localSheetId="5">'ГБУЗ РБ Раевская ЦРБ'!#REF!</definedName>
    <definedName name="T_РЕЗ18" localSheetId="27">'ГБУЗ РБ Стерлибашевская ЦРБ'!#REF!</definedName>
    <definedName name="T_РЕЗ18" localSheetId="28">'ГБУЗ РБ Толбазинская ЦРБ'!#REF!</definedName>
    <definedName name="T_РЕЗ18" localSheetId="30">'ГБУЗ РБ Туймазинская ЦРБ'!#REF!</definedName>
    <definedName name="T_РЕЗ18" localSheetId="33">'ГБУЗ РБ Учалинская ЦГБ'!#REF!</definedName>
    <definedName name="T_РЕЗ18" localSheetId="20">'ГБУЗ РБ Федоровская ЦРБ'!#REF!</definedName>
    <definedName name="T_РЕЗ18" localSheetId="23">'ГБУЗ РБ ЦГБ г.Сибай'!#REF!</definedName>
    <definedName name="T_РЕЗ18" localSheetId="74">'ГБУЗ РБ Чекмагушевская ЦРБ'!#REF!</definedName>
    <definedName name="T_РЕЗ18" localSheetId="34">'ГБУЗ РБ Чишминская ЦРБ'!#REF!</definedName>
    <definedName name="T_РЕЗ18" localSheetId="31">'ГБУЗ РБ Шаранская ЦРБ'!#REF!</definedName>
    <definedName name="T_РЕЗ18" localSheetId="37">'ГБУЗ РБ Языковская ЦРБ'!#REF!</definedName>
    <definedName name="T_РЕЗ18" localSheetId="41">'ГБУЗ РБ Янаульская ЦРБ'!#REF!</definedName>
    <definedName name="T_РЕЗ18" localSheetId="19">'ООО "Медсервис" г. Салават'!#REF!</definedName>
    <definedName name="T_РЕЗ18" localSheetId="2">'УФИЦ РАН'!#REF!</definedName>
    <definedName name="T_РЕЗ18" localSheetId="52">'ФГБОУ ВО БГМУ МЗ РФ'!#REF!</definedName>
    <definedName name="T_РЕЗ18" localSheetId="60">'ФГБУЗ МСЧ №142 ФМБА России'!#REF!</definedName>
    <definedName name="T_РЕЗ18" localSheetId="25">'ЧУЗ "РЖД-Медицина"г.Стерлитамак'!#REF!</definedName>
    <definedName name="T_РЕЗ18" localSheetId="42">'ЧУЗ"КБ"РЖД-Медицина" г.Уфа'!#REF!</definedName>
    <definedName name="T_РЕЗ19" localSheetId="22">'ГБУЗ РБ Акъярская ЦРБ'!$I$25</definedName>
    <definedName name="T_РЕЗ19" localSheetId="46">'ГБУЗ РБ Архангельская ЦРБ'!$I$25</definedName>
    <definedName name="T_РЕЗ19" localSheetId="57">'ГБУЗ РБ Аскаровская ЦРБ'!$I$25</definedName>
    <definedName name="T_РЕЗ19" localSheetId="65">'ГБУЗ РБ Аскинская ЦРБ'!$I$25</definedName>
    <definedName name="T_РЕЗ19" localSheetId="35">'ГБУЗ РБ Баймакская ЦГБ'!$I$25</definedName>
    <definedName name="T_РЕЗ19" localSheetId="77">'ГБУЗ РБ Бакалинская ЦРБ'!$I$25</definedName>
    <definedName name="T_РЕЗ19" localSheetId="40">'ГБУЗ РБ Балтачевская ЦРБ'!$I$25</definedName>
    <definedName name="T_РЕЗ19" localSheetId="53">'ГБУЗ РБ Белебеевская ЦРБ'!$I$25</definedName>
    <definedName name="T_РЕЗ19" localSheetId="71">'ГБУЗ РБ Белокатайская ЦРБ'!$I$25</definedName>
    <definedName name="T_РЕЗ19" localSheetId="59">'ГБУЗ РБ Белорецкая ЦРКБ'!$I$25</definedName>
    <definedName name="T_РЕЗ19" localSheetId="54">'ГБУЗ РБ Бижбулякская ЦРБ'!$I$25</definedName>
    <definedName name="T_РЕЗ19" localSheetId="62">'ГБУЗ РБ Бирская ЦРБ'!$I$25</definedName>
    <definedName name="T_РЕЗ19" localSheetId="44">'ГБУЗ РБ Благовещенская ЦРБ'!$I$25</definedName>
    <definedName name="T_РЕЗ19" localSheetId="68">'ГБУЗ РБ Большеустьикинская ЦРБ'!$I$25</definedName>
    <definedName name="T_РЕЗ19" localSheetId="36">'ГБУЗ РБ Буздякская ЦРБ'!$I$25</definedName>
    <definedName name="T_РЕЗ19" localSheetId="66">'ГБУЗ РБ Бураевская ЦРБ'!$I$25</definedName>
    <definedName name="T_РЕЗ19" localSheetId="58">'ГБУЗ РБ Бурзянская ЦРБ'!$I$25</definedName>
    <definedName name="T_РЕЗ19" localSheetId="39">'ГБУЗ РБ Верхне-Татыш. ЦРБ'!$I$25</definedName>
    <definedName name="T_РЕЗ19" localSheetId="76">'ГБУЗ РБ Верхнеяркеевская ЦРБ'!$I$25</definedName>
    <definedName name="T_РЕЗ19" localSheetId="18">'ГБУЗ РБ ГБ № 1 г.Октябрьский'!$I$25</definedName>
    <definedName name="T_РЕЗ19" localSheetId="61">'ГБУЗ РБ ГБ № 9 г.Уфа'!$I$25</definedName>
    <definedName name="T_РЕЗ19" localSheetId="11">'ГБУЗ РБ ГБ г.Кумертау'!$I$25</definedName>
    <definedName name="T_РЕЗ19" localSheetId="15">'ГБУЗ РБ ГБ г.Нефтекамск'!$I$25</definedName>
    <definedName name="T_РЕЗ19" localSheetId="21">'ГБУЗ РБ ГБ г.Салават'!$I$25</definedName>
    <definedName name="T_РЕЗ19" localSheetId="14">'ГБУЗ РБ ГДКБ № 17 г.Уфа'!$I$25</definedName>
    <definedName name="T_РЕЗ19" localSheetId="24">'ГБУЗ РБ ГКБ № 1 г.Стерлитамак'!$I$25</definedName>
    <definedName name="T_РЕЗ19" localSheetId="49">'ГБУЗ РБ ГКБ № 13 г.Уфа'!$I$25</definedName>
    <definedName name="T_РЕЗ19" localSheetId="75">'ГБУЗ РБ ГКБ № 18 г.Уфа'!$I$25</definedName>
    <definedName name="T_РЕЗ19" localSheetId="51">'ГБУЗ РБ ГКБ № 21 г.Уфа'!$I$25</definedName>
    <definedName name="T_РЕЗ19" localSheetId="56">'ГБУЗ РБ ГКБ № 5 г.Уфа'!$I$25</definedName>
    <definedName name="T_РЕЗ19" localSheetId="32">'ГБУЗ РБ ГКБ № 8 г.Уфа'!$I$25</definedName>
    <definedName name="T_РЕЗ19" localSheetId="81">'ГБУЗ РБ ГКБ Демского р-на г.Уфы'!$I$25</definedName>
    <definedName name="T_РЕЗ19" localSheetId="4">'ГБУЗ РБ Давлекановская ЦРБ'!$I$25</definedName>
    <definedName name="T_РЕЗ19" localSheetId="29">'ГБУЗ РБ ДБ г.Стерлитамак'!$I$25</definedName>
    <definedName name="T_РЕЗ19" localSheetId="10">'ГБУЗ РБ ДП № 2 г.Уфа'!$I$25</definedName>
    <definedName name="T_РЕЗ19" localSheetId="6">'ГБУЗ РБ ДП № 3 г.Уфа'!$I$25</definedName>
    <definedName name="T_РЕЗ19" localSheetId="72">'ГБУЗ РБ ДП № 4 г.Уфа'!$I$25</definedName>
    <definedName name="T_РЕЗ19" localSheetId="12">'ГБУЗ РБ ДП № 5 г.Уфа'!$I$25</definedName>
    <definedName name="T_РЕЗ19" localSheetId="13">'ГБУЗ РБ ДП № 6 г.Уфа'!$I$25</definedName>
    <definedName name="T_РЕЗ19" localSheetId="73">'ГБУЗ РБ Дюртюлинская ЦРБ'!$I$25</definedName>
    <definedName name="T_РЕЗ19" localSheetId="55">'ГБУЗ РБ Ермекеевская ЦРБ'!$I$25</definedName>
    <definedName name="T_РЕЗ19" localSheetId="38">'ГБУЗ РБ Зилаирская ЦРБ'!$I$25</definedName>
    <definedName name="T_РЕЗ19" localSheetId="43">'ГБУЗ РБ Иглинская ЦРБ'!$I$25</definedName>
    <definedName name="T_РЕЗ19" localSheetId="9">'ГБУЗ РБ Исянгуловская ЦРБ'!$I$25</definedName>
    <definedName name="T_РЕЗ19" localSheetId="78">'ГБУЗ РБ Ишимбайская ЦРБ'!$I$25</definedName>
    <definedName name="T_РЕЗ19" localSheetId="17">'ГБУЗ РБ Калтасинская ЦРБ'!$I$25</definedName>
    <definedName name="T_РЕЗ19" localSheetId="64">'ГБУЗ РБ Караидельская ЦРБ'!$I$25</definedName>
    <definedName name="T_РЕЗ19" localSheetId="47">'ГБУЗ РБ Кармаскалинская ЦРБ'!$I$25</definedName>
    <definedName name="T_РЕЗ19" localSheetId="50">'ГБУЗ РБ КБСМП г.Уфа'!$I$25</definedName>
    <definedName name="T_РЕЗ19" localSheetId="70">'ГБУЗ РБ Кигинская ЦРБ'!$I$25</definedName>
    <definedName name="T_РЕЗ19" localSheetId="16">'ГБУЗ РБ Краснокамская ЦРБ'!$I$25</definedName>
    <definedName name="T_РЕЗ19" localSheetId="26">'ГБУЗ РБ Красноусольская ЦРБ'!$I$25</definedName>
    <definedName name="T_РЕЗ19" localSheetId="48">'ГБУЗ РБ Кушнаренковская ЦРБ'!$I$25</definedName>
    <definedName name="T_РЕЗ19" localSheetId="69">'ГБУЗ РБ Малоязовская ЦРБ'!$I$25</definedName>
    <definedName name="T_РЕЗ19" localSheetId="8">'ГБУЗ РБ Мелеузовская ЦРБ'!$I$25</definedName>
    <definedName name="T_РЕЗ19" localSheetId="67">'ГБУЗ РБ Месягутовская ЦРБ'!$I$25</definedName>
    <definedName name="T_РЕЗ19" localSheetId="63">'ГБУЗ РБ Мишкинская ЦРБ'!$I$25</definedName>
    <definedName name="T_РЕЗ19" localSheetId="3">'ГБУЗ РБ Миякинская ЦРБ'!$I$25</definedName>
    <definedName name="T_РЕЗ19" localSheetId="7">'ГБУЗ РБ Мраковская ЦРБ'!$I$25</definedName>
    <definedName name="T_РЕЗ19" localSheetId="45">'ГБУЗ РБ Нуримановская ЦРБ'!$I$25</definedName>
    <definedName name="T_РЕЗ19" localSheetId="79">'ГБУЗ РБ Поликлиника № 43 г.Уфа'!$I$25</definedName>
    <definedName name="T_РЕЗ19" localSheetId="80">'ГБУЗ РБ ПОликлиника № 46 г.Уфа'!$I$25</definedName>
    <definedName name="T_РЕЗ19" localSheetId="82">'ГБУЗ РБ Поликлиника № 50 г.Уфа'!$I$25</definedName>
    <definedName name="T_РЕЗ19" localSheetId="5">'ГБУЗ РБ Раевская ЦРБ'!$I$25</definedName>
    <definedName name="T_РЕЗ19" localSheetId="27">'ГБУЗ РБ Стерлибашевская ЦРБ'!$I$25</definedName>
    <definedName name="T_РЕЗ19" localSheetId="28">'ГБУЗ РБ Толбазинская ЦРБ'!$I$25</definedName>
    <definedName name="T_РЕЗ19" localSheetId="30">'ГБУЗ РБ Туймазинская ЦРБ'!$I$25</definedName>
    <definedName name="T_РЕЗ19" localSheetId="33">'ГБУЗ РБ Учалинская ЦГБ'!$I$25</definedName>
    <definedName name="T_РЕЗ19" localSheetId="20">'ГБУЗ РБ Федоровская ЦРБ'!$I$25</definedName>
    <definedName name="T_РЕЗ19" localSheetId="23">'ГБУЗ РБ ЦГБ г.Сибай'!$I$25</definedName>
    <definedName name="T_РЕЗ19" localSheetId="74">'ГБУЗ РБ Чекмагушевская ЦРБ'!$I$25</definedName>
    <definedName name="T_РЕЗ19" localSheetId="34">'ГБУЗ РБ Чишминская ЦРБ'!$I$25</definedName>
    <definedName name="T_РЕЗ19" localSheetId="31">'ГБУЗ РБ Шаранская ЦРБ'!$I$25</definedName>
    <definedName name="T_РЕЗ19" localSheetId="37">'ГБУЗ РБ Языковская ЦРБ'!$I$25</definedName>
    <definedName name="T_РЕЗ19" localSheetId="41">'ГБУЗ РБ Янаульская ЦРБ'!$I$25</definedName>
    <definedName name="T_РЕЗ19" localSheetId="19">'ООО "Медсервис" г. Салават'!$I$25</definedName>
    <definedName name="T_РЕЗ19" localSheetId="2">'УФИЦ РАН'!$I$25</definedName>
    <definedName name="T_РЕЗ19" localSheetId="52">'ФГБОУ ВО БГМУ МЗ РФ'!$I$25</definedName>
    <definedName name="T_РЕЗ19" localSheetId="60">'ФГБУЗ МСЧ №142 ФМБА России'!$I$25</definedName>
    <definedName name="T_РЕЗ19" localSheetId="25">'ЧУЗ "РЖД-Медицина"г.Стерлитамак'!$I$25</definedName>
    <definedName name="T_РЕЗ19" localSheetId="42">'ЧУЗ"КБ"РЖД-Медицина" г.Уфа'!$I$25</definedName>
    <definedName name="T_РЕЗ2" localSheetId="22">'ГБУЗ РБ Акъярская ЦРБ'!$I$9</definedName>
    <definedName name="T_РЕЗ2" localSheetId="46">'ГБУЗ РБ Архангельская ЦРБ'!$I$9</definedName>
    <definedName name="T_РЕЗ2" localSheetId="57">'ГБУЗ РБ Аскаровская ЦРБ'!$I$9</definedName>
    <definedName name="T_РЕЗ2" localSheetId="65">'ГБУЗ РБ Аскинская ЦРБ'!$I$9</definedName>
    <definedName name="T_РЕЗ2" localSheetId="35">'ГБУЗ РБ Баймакская ЦГБ'!$I$9</definedName>
    <definedName name="T_РЕЗ2" localSheetId="77">'ГБУЗ РБ Бакалинская ЦРБ'!$I$9</definedName>
    <definedName name="T_РЕЗ2" localSheetId="40">'ГБУЗ РБ Балтачевская ЦРБ'!$I$9</definedName>
    <definedName name="T_РЕЗ2" localSheetId="53">'ГБУЗ РБ Белебеевская ЦРБ'!$I$9</definedName>
    <definedName name="T_РЕЗ2" localSheetId="71">'ГБУЗ РБ Белокатайская ЦРБ'!$I$9</definedName>
    <definedName name="T_РЕЗ2" localSheetId="59">'ГБУЗ РБ Белорецкая ЦРКБ'!$I$9</definedName>
    <definedName name="T_РЕЗ2" localSheetId="54">'ГБУЗ РБ Бижбулякская ЦРБ'!$I$9</definedName>
    <definedName name="T_РЕЗ2" localSheetId="62">'ГБУЗ РБ Бирская ЦРБ'!$I$9</definedName>
    <definedName name="T_РЕЗ2" localSheetId="44">'ГБУЗ РБ Благовещенская ЦРБ'!$I$9</definedName>
    <definedName name="T_РЕЗ2" localSheetId="68">'ГБУЗ РБ Большеустьикинская ЦРБ'!$I$9</definedName>
    <definedName name="T_РЕЗ2" localSheetId="36">'ГБУЗ РБ Буздякская ЦРБ'!$I$9</definedName>
    <definedName name="T_РЕЗ2" localSheetId="66">'ГБУЗ РБ Бураевская ЦРБ'!$I$9</definedName>
    <definedName name="T_РЕЗ2" localSheetId="58">'ГБУЗ РБ Бурзянская ЦРБ'!$I$9</definedName>
    <definedName name="T_РЕЗ2" localSheetId="39">'ГБУЗ РБ Верхне-Татыш. ЦРБ'!$I$9</definedName>
    <definedName name="T_РЕЗ2" localSheetId="76">'ГБУЗ РБ Верхнеяркеевская ЦРБ'!$I$9</definedName>
    <definedName name="T_РЕЗ2" localSheetId="18">'ГБУЗ РБ ГБ № 1 г.Октябрьский'!$I$9</definedName>
    <definedName name="T_РЕЗ2" localSheetId="61">'ГБУЗ РБ ГБ № 9 г.Уфа'!$I$9</definedName>
    <definedName name="T_РЕЗ2" localSheetId="11">'ГБУЗ РБ ГБ г.Кумертау'!$I$9</definedName>
    <definedName name="T_РЕЗ2" localSheetId="15">'ГБУЗ РБ ГБ г.Нефтекамск'!$I$9</definedName>
    <definedName name="T_РЕЗ2" localSheetId="21">'ГБУЗ РБ ГБ г.Салават'!$I$9</definedName>
    <definedName name="T_РЕЗ2" localSheetId="14">'ГБУЗ РБ ГДКБ № 17 г.Уфа'!$I$9</definedName>
    <definedName name="T_РЕЗ2" localSheetId="24">'ГБУЗ РБ ГКБ № 1 г.Стерлитамак'!$I$9</definedName>
    <definedName name="T_РЕЗ2" localSheetId="49">'ГБУЗ РБ ГКБ № 13 г.Уфа'!$I$9</definedName>
    <definedName name="T_РЕЗ2" localSheetId="75">'ГБУЗ РБ ГКБ № 18 г.Уфа'!$I$9</definedName>
    <definedName name="T_РЕЗ2" localSheetId="51">'ГБУЗ РБ ГКБ № 21 г.Уфа'!$I$9</definedName>
    <definedName name="T_РЕЗ2" localSheetId="56">'ГБУЗ РБ ГКБ № 5 г.Уфа'!$I$9</definedName>
    <definedName name="T_РЕЗ2" localSheetId="32">'ГБУЗ РБ ГКБ № 8 г.Уфа'!$I$9</definedName>
    <definedName name="T_РЕЗ2" localSheetId="81">'ГБУЗ РБ ГКБ Демского р-на г.Уфы'!$I$9</definedName>
    <definedName name="T_РЕЗ2" localSheetId="4">'ГБУЗ РБ Давлекановская ЦРБ'!$I$9</definedName>
    <definedName name="T_РЕЗ2" localSheetId="29">'ГБУЗ РБ ДБ г.Стерлитамак'!$I$9</definedName>
    <definedName name="T_РЕЗ2" localSheetId="10">'ГБУЗ РБ ДП № 2 г.Уфа'!$I$9</definedName>
    <definedName name="T_РЕЗ2" localSheetId="6">'ГБУЗ РБ ДП № 3 г.Уфа'!$I$9</definedName>
    <definedName name="T_РЕЗ2" localSheetId="72">'ГБУЗ РБ ДП № 4 г.Уфа'!$I$9</definedName>
    <definedName name="T_РЕЗ2" localSheetId="12">'ГБУЗ РБ ДП № 5 г.Уфа'!$I$9</definedName>
    <definedName name="T_РЕЗ2" localSheetId="13">'ГБУЗ РБ ДП № 6 г.Уфа'!$I$9</definedName>
    <definedName name="T_РЕЗ2" localSheetId="73">'ГБУЗ РБ Дюртюлинская ЦРБ'!$I$9</definedName>
    <definedName name="T_РЕЗ2" localSheetId="55">'ГБУЗ РБ Ермекеевская ЦРБ'!$I$9</definedName>
    <definedName name="T_РЕЗ2" localSheetId="38">'ГБУЗ РБ Зилаирская ЦРБ'!$I$9</definedName>
    <definedName name="T_РЕЗ2" localSheetId="43">'ГБУЗ РБ Иглинская ЦРБ'!$I$9</definedName>
    <definedName name="T_РЕЗ2" localSheetId="9">'ГБУЗ РБ Исянгуловская ЦРБ'!$I$9</definedName>
    <definedName name="T_РЕЗ2" localSheetId="78">'ГБУЗ РБ Ишимбайская ЦРБ'!$I$9</definedName>
    <definedName name="T_РЕЗ2" localSheetId="17">'ГБУЗ РБ Калтасинская ЦРБ'!$I$9</definedName>
    <definedName name="T_РЕЗ2" localSheetId="64">'ГБУЗ РБ Караидельская ЦРБ'!$I$9</definedName>
    <definedName name="T_РЕЗ2" localSheetId="47">'ГБУЗ РБ Кармаскалинская ЦРБ'!$I$9</definedName>
    <definedName name="T_РЕЗ2" localSheetId="50">'ГБУЗ РБ КБСМП г.Уфа'!$I$9</definedName>
    <definedName name="T_РЕЗ2" localSheetId="70">'ГБУЗ РБ Кигинская ЦРБ'!$I$9</definedName>
    <definedName name="T_РЕЗ2" localSheetId="16">'ГБУЗ РБ Краснокамская ЦРБ'!$I$9</definedName>
    <definedName name="T_РЕЗ2" localSheetId="26">'ГБУЗ РБ Красноусольская ЦРБ'!$I$9</definedName>
    <definedName name="T_РЕЗ2" localSheetId="48">'ГБУЗ РБ Кушнаренковская ЦРБ'!$I$9</definedName>
    <definedName name="T_РЕЗ2" localSheetId="69">'ГБУЗ РБ Малоязовская ЦРБ'!$I$9</definedName>
    <definedName name="T_РЕЗ2" localSheetId="8">'ГБУЗ РБ Мелеузовская ЦРБ'!$I$9</definedName>
    <definedName name="T_РЕЗ2" localSheetId="67">'ГБУЗ РБ Месягутовская ЦРБ'!$I$9</definedName>
    <definedName name="T_РЕЗ2" localSheetId="63">'ГБУЗ РБ Мишкинская ЦРБ'!$I$9</definedName>
    <definedName name="T_РЕЗ2" localSheetId="3">'ГБУЗ РБ Миякинская ЦРБ'!$I$9</definedName>
    <definedName name="T_РЕЗ2" localSheetId="7">'ГБУЗ РБ Мраковская ЦРБ'!$I$9</definedName>
    <definedName name="T_РЕЗ2" localSheetId="45">'ГБУЗ РБ Нуримановская ЦРБ'!$I$9</definedName>
    <definedName name="T_РЕЗ2" localSheetId="79">'ГБУЗ РБ Поликлиника № 43 г.Уфа'!$I$9</definedName>
    <definedName name="T_РЕЗ2" localSheetId="80">'ГБУЗ РБ ПОликлиника № 46 г.Уфа'!$I$9</definedName>
    <definedName name="T_РЕЗ2" localSheetId="82">'ГБУЗ РБ Поликлиника № 50 г.Уфа'!$I$9</definedName>
    <definedName name="T_РЕЗ2" localSheetId="5">'ГБУЗ РБ Раевская ЦРБ'!$I$9</definedName>
    <definedName name="T_РЕЗ2" localSheetId="27">'ГБУЗ РБ Стерлибашевская ЦРБ'!$I$9</definedName>
    <definedName name="T_РЕЗ2" localSheetId="28">'ГБУЗ РБ Толбазинская ЦРБ'!$I$9</definedName>
    <definedName name="T_РЕЗ2" localSheetId="30">'ГБУЗ РБ Туймазинская ЦРБ'!$I$9</definedName>
    <definedName name="T_РЕЗ2" localSheetId="33">'ГБУЗ РБ Учалинская ЦГБ'!$I$9</definedName>
    <definedName name="T_РЕЗ2" localSheetId="20">'ГБУЗ РБ Федоровская ЦРБ'!$I$9</definedName>
    <definedName name="T_РЕЗ2" localSheetId="23">'ГБУЗ РБ ЦГБ г.Сибай'!$I$9</definedName>
    <definedName name="T_РЕЗ2" localSheetId="74">'ГБУЗ РБ Чекмагушевская ЦРБ'!$I$9</definedName>
    <definedName name="T_РЕЗ2" localSheetId="34">'ГБУЗ РБ Чишминская ЦРБ'!$I$9</definedName>
    <definedName name="T_РЕЗ2" localSheetId="31">'ГБУЗ РБ Шаранская ЦРБ'!$I$9</definedName>
    <definedName name="T_РЕЗ2" localSheetId="37">'ГБУЗ РБ Языковская ЦРБ'!$I$9</definedName>
    <definedName name="T_РЕЗ2" localSheetId="41">'ГБУЗ РБ Янаульская ЦРБ'!$I$9</definedName>
    <definedName name="T_РЕЗ2" localSheetId="19">'ООО "Медсервис" г. Салават'!$I$9</definedName>
    <definedName name="T_РЕЗ2" localSheetId="2">'УФИЦ РАН'!$I$9</definedName>
    <definedName name="T_РЕЗ2" localSheetId="52">'ФГБОУ ВО БГМУ МЗ РФ'!$I$9</definedName>
    <definedName name="T_РЕЗ2" localSheetId="60">'ФГБУЗ МСЧ №142 ФМБА России'!$I$9</definedName>
    <definedName name="T_РЕЗ2" localSheetId="25">'ЧУЗ "РЖД-Медицина"г.Стерлитамак'!$I$9</definedName>
    <definedName name="T_РЕЗ2" localSheetId="42">'ЧУЗ"КБ"РЖД-Медицина" г.Уфа'!$I$9</definedName>
    <definedName name="T_РЕЗ20" localSheetId="22">'ГБУЗ РБ Акъярская ЦРБ'!$I$26</definedName>
    <definedName name="T_РЕЗ20" localSheetId="46">'ГБУЗ РБ Архангельская ЦРБ'!$I$26</definedName>
    <definedName name="T_РЕЗ20" localSheetId="57">'ГБУЗ РБ Аскаровская ЦРБ'!$I$26</definedName>
    <definedName name="T_РЕЗ20" localSheetId="65">'ГБУЗ РБ Аскинская ЦРБ'!$I$26</definedName>
    <definedName name="T_РЕЗ20" localSheetId="35">'ГБУЗ РБ Баймакская ЦГБ'!$I$26</definedName>
    <definedName name="T_РЕЗ20" localSheetId="77">'ГБУЗ РБ Бакалинская ЦРБ'!$I$26</definedName>
    <definedName name="T_РЕЗ20" localSheetId="40">'ГБУЗ РБ Балтачевская ЦРБ'!$I$26</definedName>
    <definedName name="T_РЕЗ20" localSheetId="53">'ГБУЗ РБ Белебеевская ЦРБ'!$I$26</definedName>
    <definedName name="T_РЕЗ20" localSheetId="71">'ГБУЗ РБ Белокатайская ЦРБ'!$I$26</definedName>
    <definedName name="T_РЕЗ20" localSheetId="59">'ГБУЗ РБ Белорецкая ЦРКБ'!$I$26</definedName>
    <definedName name="T_РЕЗ20" localSheetId="54">'ГБУЗ РБ Бижбулякская ЦРБ'!$I$26</definedName>
    <definedName name="T_РЕЗ20" localSheetId="62">'ГБУЗ РБ Бирская ЦРБ'!$I$26</definedName>
    <definedName name="T_РЕЗ20" localSheetId="44">'ГБУЗ РБ Благовещенская ЦРБ'!$I$26</definedName>
    <definedName name="T_РЕЗ20" localSheetId="68">'ГБУЗ РБ Большеустьикинская ЦРБ'!$I$26</definedName>
    <definedName name="T_РЕЗ20" localSheetId="36">'ГБУЗ РБ Буздякская ЦРБ'!$I$26</definedName>
    <definedName name="T_РЕЗ20" localSheetId="66">'ГБУЗ РБ Бураевская ЦРБ'!$I$26</definedName>
    <definedName name="T_РЕЗ20" localSheetId="58">'ГБУЗ РБ Бурзянская ЦРБ'!$I$26</definedName>
    <definedName name="T_РЕЗ20" localSheetId="39">'ГБУЗ РБ Верхне-Татыш. ЦРБ'!$I$26</definedName>
    <definedName name="T_РЕЗ20" localSheetId="76">'ГБУЗ РБ Верхнеяркеевская ЦРБ'!$I$26</definedName>
    <definedName name="T_РЕЗ20" localSheetId="18">'ГБУЗ РБ ГБ № 1 г.Октябрьский'!$I$26</definedName>
    <definedName name="T_РЕЗ20" localSheetId="61">'ГБУЗ РБ ГБ № 9 г.Уфа'!$I$26</definedName>
    <definedName name="T_РЕЗ20" localSheetId="11">'ГБУЗ РБ ГБ г.Кумертау'!$I$26</definedName>
    <definedName name="T_РЕЗ20" localSheetId="15">'ГБУЗ РБ ГБ г.Нефтекамск'!$I$26</definedName>
    <definedName name="T_РЕЗ20" localSheetId="21">'ГБУЗ РБ ГБ г.Салават'!$I$26</definedName>
    <definedName name="T_РЕЗ20" localSheetId="14">'ГБУЗ РБ ГДКБ № 17 г.Уфа'!$I$26</definedName>
    <definedName name="T_РЕЗ20" localSheetId="24">'ГБУЗ РБ ГКБ № 1 г.Стерлитамак'!$I$26</definedName>
    <definedName name="T_РЕЗ20" localSheetId="49">'ГБУЗ РБ ГКБ № 13 г.Уфа'!$I$26</definedName>
    <definedName name="T_РЕЗ20" localSheetId="75">'ГБУЗ РБ ГКБ № 18 г.Уфа'!$I$26</definedName>
    <definedName name="T_РЕЗ20" localSheetId="51">'ГБУЗ РБ ГКБ № 21 г.Уфа'!$I$26</definedName>
    <definedName name="T_РЕЗ20" localSheetId="56">'ГБУЗ РБ ГКБ № 5 г.Уфа'!$I$26</definedName>
    <definedName name="T_РЕЗ20" localSheetId="32">'ГБУЗ РБ ГКБ № 8 г.Уфа'!$I$26</definedName>
    <definedName name="T_РЕЗ20" localSheetId="81">'ГБУЗ РБ ГКБ Демского р-на г.Уфы'!$I$26</definedName>
    <definedName name="T_РЕЗ20" localSheetId="4">'ГБУЗ РБ Давлекановская ЦРБ'!$I$26</definedName>
    <definedName name="T_РЕЗ20" localSheetId="29">'ГБУЗ РБ ДБ г.Стерлитамак'!$I$26</definedName>
    <definedName name="T_РЕЗ20" localSheetId="10">'ГБУЗ РБ ДП № 2 г.Уфа'!$I$26</definedName>
    <definedName name="T_РЕЗ20" localSheetId="6">'ГБУЗ РБ ДП № 3 г.Уфа'!$I$26</definedName>
    <definedName name="T_РЕЗ20" localSheetId="72">'ГБУЗ РБ ДП № 4 г.Уфа'!$I$26</definedName>
    <definedName name="T_РЕЗ20" localSheetId="12">'ГБУЗ РБ ДП № 5 г.Уфа'!$I$26</definedName>
    <definedName name="T_РЕЗ20" localSheetId="13">'ГБУЗ РБ ДП № 6 г.Уфа'!$I$26</definedName>
    <definedName name="T_РЕЗ20" localSheetId="73">'ГБУЗ РБ Дюртюлинская ЦРБ'!$I$26</definedName>
    <definedName name="T_РЕЗ20" localSheetId="55">'ГБУЗ РБ Ермекеевская ЦРБ'!$I$26</definedName>
    <definedName name="T_РЕЗ20" localSheetId="38">'ГБУЗ РБ Зилаирская ЦРБ'!$I$26</definedName>
    <definedName name="T_РЕЗ20" localSheetId="43">'ГБУЗ РБ Иглинская ЦРБ'!$I$26</definedName>
    <definedName name="T_РЕЗ20" localSheetId="9">'ГБУЗ РБ Исянгуловская ЦРБ'!$I$26</definedName>
    <definedName name="T_РЕЗ20" localSheetId="78">'ГБУЗ РБ Ишимбайская ЦРБ'!$I$26</definedName>
    <definedName name="T_РЕЗ20" localSheetId="17">'ГБУЗ РБ Калтасинская ЦРБ'!$I$26</definedName>
    <definedName name="T_РЕЗ20" localSheetId="64">'ГБУЗ РБ Караидельская ЦРБ'!$I$26</definedName>
    <definedName name="T_РЕЗ20" localSheetId="47">'ГБУЗ РБ Кармаскалинская ЦРБ'!$I$26</definedName>
    <definedName name="T_РЕЗ20" localSheetId="50">'ГБУЗ РБ КБСМП г.Уфа'!$I$26</definedName>
    <definedName name="T_РЕЗ20" localSheetId="70">'ГБУЗ РБ Кигинская ЦРБ'!$I$26</definedName>
    <definedName name="T_РЕЗ20" localSheetId="16">'ГБУЗ РБ Краснокамская ЦРБ'!$I$26</definedName>
    <definedName name="T_РЕЗ20" localSheetId="26">'ГБУЗ РБ Красноусольская ЦРБ'!$I$26</definedName>
    <definedName name="T_РЕЗ20" localSheetId="48">'ГБУЗ РБ Кушнаренковская ЦРБ'!$I$26</definedName>
    <definedName name="T_РЕЗ20" localSheetId="69">'ГБУЗ РБ Малоязовская ЦРБ'!$I$26</definedName>
    <definedName name="T_РЕЗ20" localSheetId="8">'ГБУЗ РБ Мелеузовская ЦРБ'!$I$26</definedName>
    <definedName name="T_РЕЗ20" localSheetId="67">'ГБУЗ РБ Месягутовская ЦРБ'!$I$26</definedName>
    <definedName name="T_РЕЗ20" localSheetId="63">'ГБУЗ РБ Мишкинская ЦРБ'!$I$26</definedName>
    <definedName name="T_РЕЗ20" localSheetId="3">'ГБУЗ РБ Миякинская ЦРБ'!$I$26</definedName>
    <definedName name="T_РЕЗ20" localSheetId="7">'ГБУЗ РБ Мраковская ЦРБ'!$I$26</definedName>
    <definedName name="T_РЕЗ20" localSheetId="45">'ГБУЗ РБ Нуримановская ЦРБ'!$I$26</definedName>
    <definedName name="T_РЕЗ20" localSheetId="79">'ГБУЗ РБ Поликлиника № 43 г.Уфа'!$I$26</definedName>
    <definedName name="T_РЕЗ20" localSheetId="80">'ГБУЗ РБ ПОликлиника № 46 г.Уфа'!$I$26</definedName>
    <definedName name="T_РЕЗ20" localSheetId="82">'ГБУЗ РБ Поликлиника № 50 г.Уфа'!$I$26</definedName>
    <definedName name="T_РЕЗ20" localSheetId="5">'ГБУЗ РБ Раевская ЦРБ'!$I$26</definedName>
    <definedName name="T_РЕЗ20" localSheetId="27">'ГБУЗ РБ Стерлибашевская ЦРБ'!$I$26</definedName>
    <definedName name="T_РЕЗ20" localSheetId="28">'ГБУЗ РБ Толбазинская ЦРБ'!$I$26</definedName>
    <definedName name="T_РЕЗ20" localSheetId="30">'ГБУЗ РБ Туймазинская ЦРБ'!$I$26</definedName>
    <definedName name="T_РЕЗ20" localSheetId="33">'ГБУЗ РБ Учалинская ЦГБ'!$I$26</definedName>
    <definedName name="T_РЕЗ20" localSheetId="20">'ГБУЗ РБ Федоровская ЦРБ'!$I$26</definedName>
    <definedName name="T_РЕЗ20" localSheetId="23">'ГБУЗ РБ ЦГБ г.Сибай'!$I$26</definedName>
    <definedName name="T_РЕЗ20" localSheetId="74">'ГБУЗ РБ Чекмагушевская ЦРБ'!$I$26</definedName>
    <definedName name="T_РЕЗ20" localSheetId="34">'ГБУЗ РБ Чишминская ЦРБ'!$I$26</definedName>
    <definedName name="T_РЕЗ20" localSheetId="31">'ГБУЗ РБ Шаранская ЦРБ'!$I$26</definedName>
    <definedName name="T_РЕЗ20" localSheetId="37">'ГБУЗ РБ Языковская ЦРБ'!$I$26</definedName>
    <definedName name="T_РЕЗ20" localSheetId="41">'ГБУЗ РБ Янаульская ЦРБ'!$I$26</definedName>
    <definedName name="T_РЕЗ20" localSheetId="19">'ООО "Медсервис" г. Салават'!$I$26</definedName>
    <definedName name="T_РЕЗ20" localSheetId="2">'УФИЦ РАН'!$I$26</definedName>
    <definedName name="T_РЕЗ20" localSheetId="52">'ФГБОУ ВО БГМУ МЗ РФ'!$I$26</definedName>
    <definedName name="T_РЕЗ20" localSheetId="60">'ФГБУЗ МСЧ №142 ФМБА России'!$I$26</definedName>
    <definedName name="T_РЕЗ20" localSheetId="25">'ЧУЗ "РЖД-Медицина"г.Стерлитамак'!$I$26</definedName>
    <definedName name="T_РЕЗ20" localSheetId="42">'ЧУЗ"КБ"РЖД-Медицина" г.Уфа'!$I$26</definedName>
    <definedName name="T_РЕЗ21" localSheetId="22">'ГБУЗ РБ Акъярская ЦРБ'!$I$27</definedName>
    <definedName name="T_РЕЗ21" localSheetId="46">'ГБУЗ РБ Архангельская ЦРБ'!$I$27</definedName>
    <definedName name="T_РЕЗ21" localSheetId="57">'ГБУЗ РБ Аскаровская ЦРБ'!$I$27</definedName>
    <definedName name="T_РЕЗ21" localSheetId="65">'ГБУЗ РБ Аскинская ЦРБ'!$I$27</definedName>
    <definedName name="T_РЕЗ21" localSheetId="35">'ГБУЗ РБ Баймакская ЦГБ'!$I$27</definedName>
    <definedName name="T_РЕЗ21" localSheetId="77">'ГБУЗ РБ Бакалинская ЦРБ'!$I$27</definedName>
    <definedName name="T_РЕЗ21" localSheetId="40">'ГБУЗ РБ Балтачевская ЦРБ'!$I$27</definedName>
    <definedName name="T_РЕЗ21" localSheetId="53">'ГБУЗ РБ Белебеевская ЦРБ'!$I$27</definedName>
    <definedName name="T_РЕЗ21" localSheetId="71">'ГБУЗ РБ Белокатайская ЦРБ'!$I$27</definedName>
    <definedName name="T_РЕЗ21" localSheetId="59">'ГБУЗ РБ Белорецкая ЦРКБ'!$I$27</definedName>
    <definedName name="T_РЕЗ21" localSheetId="54">'ГБУЗ РБ Бижбулякская ЦРБ'!$I$27</definedName>
    <definedName name="T_РЕЗ21" localSheetId="62">'ГБУЗ РБ Бирская ЦРБ'!$I$27</definedName>
    <definedName name="T_РЕЗ21" localSheetId="44">'ГБУЗ РБ Благовещенская ЦРБ'!$I$27</definedName>
    <definedName name="T_РЕЗ21" localSheetId="68">'ГБУЗ РБ Большеустьикинская ЦРБ'!$I$27</definedName>
    <definedName name="T_РЕЗ21" localSheetId="36">'ГБУЗ РБ Буздякская ЦРБ'!$I$27</definedName>
    <definedName name="T_РЕЗ21" localSheetId="66">'ГБУЗ РБ Бураевская ЦРБ'!$I$27</definedName>
    <definedName name="T_РЕЗ21" localSheetId="58">'ГБУЗ РБ Бурзянская ЦРБ'!$I$27</definedName>
    <definedName name="T_РЕЗ21" localSheetId="39">'ГБУЗ РБ Верхне-Татыш. ЦРБ'!$I$27</definedName>
    <definedName name="T_РЕЗ21" localSheetId="76">'ГБУЗ РБ Верхнеяркеевская ЦРБ'!$I$27</definedName>
    <definedName name="T_РЕЗ21" localSheetId="18">'ГБУЗ РБ ГБ № 1 г.Октябрьский'!$I$27</definedName>
    <definedName name="T_РЕЗ21" localSheetId="61">'ГБУЗ РБ ГБ № 9 г.Уфа'!$I$27</definedName>
    <definedName name="T_РЕЗ21" localSheetId="11">'ГБУЗ РБ ГБ г.Кумертау'!$I$27</definedName>
    <definedName name="T_РЕЗ21" localSheetId="15">'ГБУЗ РБ ГБ г.Нефтекамск'!$I$27</definedName>
    <definedName name="T_РЕЗ21" localSheetId="21">'ГБУЗ РБ ГБ г.Салават'!$I$27</definedName>
    <definedName name="T_РЕЗ21" localSheetId="14">'ГБУЗ РБ ГДКБ № 17 г.Уфа'!$I$27</definedName>
    <definedName name="T_РЕЗ21" localSheetId="24">'ГБУЗ РБ ГКБ № 1 г.Стерлитамак'!$I$27</definedName>
    <definedName name="T_РЕЗ21" localSheetId="49">'ГБУЗ РБ ГКБ № 13 г.Уфа'!$I$27</definedName>
    <definedName name="T_РЕЗ21" localSheetId="75">'ГБУЗ РБ ГКБ № 18 г.Уфа'!$I$27</definedName>
    <definedName name="T_РЕЗ21" localSheetId="51">'ГБУЗ РБ ГКБ № 21 г.Уфа'!$I$27</definedName>
    <definedName name="T_РЕЗ21" localSheetId="56">'ГБУЗ РБ ГКБ № 5 г.Уфа'!$I$27</definedName>
    <definedName name="T_РЕЗ21" localSheetId="32">'ГБУЗ РБ ГКБ № 8 г.Уфа'!$I$27</definedName>
    <definedName name="T_РЕЗ21" localSheetId="81">'ГБУЗ РБ ГКБ Демского р-на г.Уфы'!$I$27</definedName>
    <definedName name="T_РЕЗ21" localSheetId="4">'ГБУЗ РБ Давлекановская ЦРБ'!$I$27</definedName>
    <definedName name="T_РЕЗ21" localSheetId="29">'ГБУЗ РБ ДБ г.Стерлитамак'!$I$27</definedName>
    <definedName name="T_РЕЗ21" localSheetId="10">'ГБУЗ РБ ДП № 2 г.Уфа'!$I$27</definedName>
    <definedName name="T_РЕЗ21" localSheetId="6">'ГБУЗ РБ ДП № 3 г.Уфа'!$I$27</definedName>
    <definedName name="T_РЕЗ21" localSheetId="72">'ГБУЗ РБ ДП № 4 г.Уфа'!$I$27</definedName>
    <definedName name="T_РЕЗ21" localSheetId="12">'ГБУЗ РБ ДП № 5 г.Уфа'!$I$27</definedName>
    <definedName name="T_РЕЗ21" localSheetId="13">'ГБУЗ РБ ДП № 6 г.Уфа'!$I$27</definedName>
    <definedName name="T_РЕЗ21" localSheetId="73">'ГБУЗ РБ Дюртюлинская ЦРБ'!$I$27</definedName>
    <definedName name="T_РЕЗ21" localSheetId="55">'ГБУЗ РБ Ермекеевская ЦРБ'!$I$27</definedName>
    <definedName name="T_РЕЗ21" localSheetId="38">'ГБУЗ РБ Зилаирская ЦРБ'!$I$27</definedName>
    <definedName name="T_РЕЗ21" localSheetId="43">'ГБУЗ РБ Иглинская ЦРБ'!$I$27</definedName>
    <definedName name="T_РЕЗ21" localSheetId="9">'ГБУЗ РБ Исянгуловская ЦРБ'!$I$27</definedName>
    <definedName name="T_РЕЗ21" localSheetId="78">'ГБУЗ РБ Ишимбайская ЦРБ'!$I$27</definedName>
    <definedName name="T_РЕЗ21" localSheetId="17">'ГБУЗ РБ Калтасинская ЦРБ'!$I$27</definedName>
    <definedName name="T_РЕЗ21" localSheetId="64">'ГБУЗ РБ Караидельская ЦРБ'!$I$27</definedName>
    <definedName name="T_РЕЗ21" localSheetId="47">'ГБУЗ РБ Кармаскалинская ЦРБ'!$I$27</definedName>
    <definedName name="T_РЕЗ21" localSheetId="50">'ГБУЗ РБ КБСМП г.Уфа'!$I$27</definedName>
    <definedName name="T_РЕЗ21" localSheetId="70">'ГБУЗ РБ Кигинская ЦРБ'!$I$27</definedName>
    <definedName name="T_РЕЗ21" localSheetId="16">'ГБУЗ РБ Краснокамская ЦРБ'!$I$27</definedName>
    <definedName name="T_РЕЗ21" localSheetId="26">'ГБУЗ РБ Красноусольская ЦРБ'!$I$27</definedName>
    <definedName name="T_РЕЗ21" localSheetId="48">'ГБУЗ РБ Кушнаренковская ЦРБ'!$I$27</definedName>
    <definedName name="T_РЕЗ21" localSheetId="69">'ГБУЗ РБ Малоязовская ЦРБ'!$I$27</definedName>
    <definedName name="T_РЕЗ21" localSheetId="8">'ГБУЗ РБ Мелеузовская ЦРБ'!$I$27</definedName>
    <definedName name="T_РЕЗ21" localSheetId="67">'ГБУЗ РБ Месягутовская ЦРБ'!$I$27</definedName>
    <definedName name="T_РЕЗ21" localSheetId="63">'ГБУЗ РБ Мишкинская ЦРБ'!$I$27</definedName>
    <definedName name="T_РЕЗ21" localSheetId="3">'ГБУЗ РБ Миякинская ЦРБ'!$I$27</definedName>
    <definedName name="T_РЕЗ21" localSheetId="7">'ГБУЗ РБ Мраковская ЦРБ'!$I$27</definedName>
    <definedName name="T_РЕЗ21" localSheetId="45">'ГБУЗ РБ Нуримановская ЦРБ'!$I$27</definedName>
    <definedName name="T_РЕЗ21" localSheetId="79">'ГБУЗ РБ Поликлиника № 43 г.Уфа'!$I$27</definedName>
    <definedName name="T_РЕЗ21" localSheetId="80">'ГБУЗ РБ ПОликлиника № 46 г.Уфа'!$I$27</definedName>
    <definedName name="T_РЕЗ21" localSheetId="82">'ГБУЗ РБ Поликлиника № 50 г.Уфа'!$I$27</definedName>
    <definedName name="T_РЕЗ21" localSheetId="5">'ГБУЗ РБ Раевская ЦРБ'!$I$27</definedName>
    <definedName name="T_РЕЗ21" localSheetId="27">'ГБУЗ РБ Стерлибашевская ЦРБ'!$I$27</definedName>
    <definedName name="T_РЕЗ21" localSheetId="28">'ГБУЗ РБ Толбазинская ЦРБ'!$I$27</definedName>
    <definedName name="T_РЕЗ21" localSheetId="30">'ГБУЗ РБ Туймазинская ЦРБ'!$I$27</definedName>
    <definedName name="T_РЕЗ21" localSheetId="33">'ГБУЗ РБ Учалинская ЦГБ'!$I$27</definedName>
    <definedName name="T_РЕЗ21" localSheetId="20">'ГБУЗ РБ Федоровская ЦРБ'!$I$27</definedName>
    <definedName name="T_РЕЗ21" localSheetId="23">'ГБУЗ РБ ЦГБ г.Сибай'!$I$27</definedName>
    <definedName name="T_РЕЗ21" localSheetId="74">'ГБУЗ РБ Чекмагушевская ЦРБ'!$I$27</definedName>
    <definedName name="T_РЕЗ21" localSheetId="34">'ГБУЗ РБ Чишминская ЦРБ'!$I$27</definedName>
    <definedName name="T_РЕЗ21" localSheetId="31">'ГБУЗ РБ Шаранская ЦРБ'!$I$27</definedName>
    <definedName name="T_РЕЗ21" localSheetId="37">'ГБУЗ РБ Языковская ЦРБ'!$I$27</definedName>
    <definedName name="T_РЕЗ21" localSheetId="41">'ГБУЗ РБ Янаульская ЦРБ'!$I$27</definedName>
    <definedName name="T_РЕЗ21" localSheetId="19">'ООО "Медсервис" г. Салават'!$I$27</definedName>
    <definedName name="T_РЕЗ21" localSheetId="2">'УФИЦ РАН'!$I$27</definedName>
    <definedName name="T_РЕЗ21" localSheetId="52">'ФГБОУ ВО БГМУ МЗ РФ'!$I$27</definedName>
    <definedName name="T_РЕЗ21" localSheetId="60">'ФГБУЗ МСЧ №142 ФМБА России'!$I$27</definedName>
    <definedName name="T_РЕЗ21" localSheetId="25">'ЧУЗ "РЖД-Медицина"г.Стерлитамак'!$I$27</definedName>
    <definedName name="T_РЕЗ21" localSheetId="42">'ЧУЗ"КБ"РЖД-Медицина" г.Уфа'!$I$27</definedName>
    <definedName name="T_РЕЗ22" localSheetId="22">'ГБУЗ РБ Акъярская ЦРБ'!$I$28</definedName>
    <definedName name="T_РЕЗ22" localSheetId="46">'ГБУЗ РБ Архангельская ЦРБ'!$I$28</definedName>
    <definedName name="T_РЕЗ22" localSheetId="57">'ГБУЗ РБ Аскаровская ЦРБ'!$I$28</definedName>
    <definedName name="T_РЕЗ22" localSheetId="65">'ГБУЗ РБ Аскинская ЦРБ'!$I$28</definedName>
    <definedName name="T_РЕЗ22" localSheetId="35">'ГБУЗ РБ Баймакская ЦГБ'!$I$28</definedName>
    <definedName name="T_РЕЗ22" localSheetId="77">'ГБУЗ РБ Бакалинская ЦРБ'!$I$28</definedName>
    <definedName name="T_РЕЗ22" localSheetId="40">'ГБУЗ РБ Балтачевская ЦРБ'!$I$28</definedName>
    <definedName name="T_РЕЗ22" localSheetId="53">'ГБУЗ РБ Белебеевская ЦРБ'!$I$28</definedName>
    <definedName name="T_РЕЗ22" localSheetId="71">'ГБУЗ РБ Белокатайская ЦРБ'!$I$28</definedName>
    <definedName name="T_РЕЗ22" localSheetId="59">'ГБУЗ РБ Белорецкая ЦРКБ'!$I$28</definedName>
    <definedName name="T_РЕЗ22" localSheetId="54">'ГБУЗ РБ Бижбулякская ЦРБ'!$I$28</definedName>
    <definedName name="T_РЕЗ22" localSheetId="62">'ГБУЗ РБ Бирская ЦРБ'!$I$28</definedName>
    <definedName name="T_РЕЗ22" localSheetId="44">'ГБУЗ РБ Благовещенская ЦРБ'!$I$28</definedName>
    <definedName name="T_РЕЗ22" localSheetId="68">'ГБУЗ РБ Большеустьикинская ЦРБ'!$I$28</definedName>
    <definedName name="T_РЕЗ22" localSheetId="36">'ГБУЗ РБ Буздякская ЦРБ'!$I$28</definedName>
    <definedName name="T_РЕЗ22" localSheetId="66">'ГБУЗ РБ Бураевская ЦРБ'!$I$28</definedName>
    <definedName name="T_РЕЗ22" localSheetId="58">'ГБУЗ РБ Бурзянская ЦРБ'!$I$28</definedName>
    <definedName name="T_РЕЗ22" localSheetId="39">'ГБУЗ РБ Верхне-Татыш. ЦРБ'!$I$28</definedName>
    <definedName name="T_РЕЗ22" localSheetId="76">'ГБУЗ РБ Верхнеяркеевская ЦРБ'!$I$28</definedName>
    <definedName name="T_РЕЗ22" localSheetId="18">'ГБУЗ РБ ГБ № 1 г.Октябрьский'!$I$28</definedName>
    <definedName name="T_РЕЗ22" localSheetId="61">'ГБУЗ РБ ГБ № 9 г.Уфа'!$I$28</definedName>
    <definedName name="T_РЕЗ22" localSheetId="11">'ГБУЗ РБ ГБ г.Кумертау'!$I$28</definedName>
    <definedName name="T_РЕЗ22" localSheetId="15">'ГБУЗ РБ ГБ г.Нефтекамск'!$I$28</definedName>
    <definedName name="T_РЕЗ22" localSheetId="21">'ГБУЗ РБ ГБ г.Салават'!$I$28</definedName>
    <definedName name="T_РЕЗ22" localSheetId="14">'ГБУЗ РБ ГДКБ № 17 г.Уфа'!$I$28</definedName>
    <definedName name="T_РЕЗ22" localSheetId="24">'ГБУЗ РБ ГКБ № 1 г.Стерлитамак'!$I$28</definedName>
    <definedName name="T_РЕЗ22" localSheetId="49">'ГБУЗ РБ ГКБ № 13 г.Уфа'!$I$28</definedName>
    <definedName name="T_РЕЗ22" localSheetId="75">'ГБУЗ РБ ГКБ № 18 г.Уфа'!$I$28</definedName>
    <definedName name="T_РЕЗ22" localSheetId="51">'ГБУЗ РБ ГКБ № 21 г.Уфа'!$I$28</definedName>
    <definedName name="T_РЕЗ22" localSheetId="56">'ГБУЗ РБ ГКБ № 5 г.Уфа'!$I$28</definedName>
    <definedName name="T_РЕЗ22" localSheetId="32">'ГБУЗ РБ ГКБ № 8 г.Уфа'!$I$28</definedName>
    <definedName name="T_РЕЗ22" localSheetId="81">'ГБУЗ РБ ГКБ Демского р-на г.Уфы'!$I$28</definedName>
    <definedName name="T_РЕЗ22" localSheetId="4">'ГБУЗ РБ Давлекановская ЦРБ'!$I$28</definedName>
    <definedName name="T_РЕЗ22" localSheetId="29">'ГБУЗ РБ ДБ г.Стерлитамак'!$I$28</definedName>
    <definedName name="T_РЕЗ22" localSheetId="10">'ГБУЗ РБ ДП № 2 г.Уфа'!$I$28</definedName>
    <definedName name="T_РЕЗ22" localSheetId="6">'ГБУЗ РБ ДП № 3 г.Уфа'!$I$28</definedName>
    <definedName name="T_РЕЗ22" localSheetId="72">'ГБУЗ РБ ДП № 4 г.Уфа'!$I$28</definedName>
    <definedName name="T_РЕЗ22" localSheetId="12">'ГБУЗ РБ ДП № 5 г.Уфа'!$I$28</definedName>
    <definedName name="T_РЕЗ22" localSheetId="13">'ГБУЗ РБ ДП № 6 г.Уфа'!$I$28</definedName>
    <definedName name="T_РЕЗ22" localSheetId="73">'ГБУЗ РБ Дюртюлинская ЦРБ'!$I$28</definedName>
    <definedName name="T_РЕЗ22" localSheetId="55">'ГБУЗ РБ Ермекеевская ЦРБ'!$I$28</definedName>
    <definedName name="T_РЕЗ22" localSheetId="38">'ГБУЗ РБ Зилаирская ЦРБ'!$I$28</definedName>
    <definedName name="T_РЕЗ22" localSheetId="43">'ГБУЗ РБ Иглинская ЦРБ'!$I$28</definedName>
    <definedName name="T_РЕЗ22" localSheetId="9">'ГБУЗ РБ Исянгуловская ЦРБ'!$I$28</definedName>
    <definedName name="T_РЕЗ22" localSheetId="78">'ГБУЗ РБ Ишимбайская ЦРБ'!$I$28</definedName>
    <definedName name="T_РЕЗ22" localSheetId="17">'ГБУЗ РБ Калтасинская ЦРБ'!$I$28</definedName>
    <definedName name="T_РЕЗ22" localSheetId="64">'ГБУЗ РБ Караидельская ЦРБ'!$I$28</definedName>
    <definedName name="T_РЕЗ22" localSheetId="47">'ГБУЗ РБ Кармаскалинская ЦРБ'!$I$28</definedName>
    <definedName name="T_РЕЗ22" localSheetId="50">'ГБУЗ РБ КБСМП г.Уфа'!$I$28</definedName>
    <definedName name="T_РЕЗ22" localSheetId="70">'ГБУЗ РБ Кигинская ЦРБ'!$I$28</definedName>
    <definedName name="T_РЕЗ22" localSheetId="16">'ГБУЗ РБ Краснокамская ЦРБ'!$I$28</definedName>
    <definedName name="T_РЕЗ22" localSheetId="26">'ГБУЗ РБ Красноусольская ЦРБ'!$I$28</definedName>
    <definedName name="T_РЕЗ22" localSheetId="48">'ГБУЗ РБ Кушнаренковская ЦРБ'!$I$28</definedName>
    <definedName name="T_РЕЗ22" localSheetId="69">'ГБУЗ РБ Малоязовская ЦРБ'!$I$28</definedName>
    <definedName name="T_РЕЗ22" localSheetId="8">'ГБУЗ РБ Мелеузовская ЦРБ'!$I$28</definedName>
    <definedName name="T_РЕЗ22" localSheetId="67">'ГБУЗ РБ Месягутовская ЦРБ'!$I$28</definedName>
    <definedName name="T_РЕЗ22" localSheetId="63">'ГБУЗ РБ Мишкинская ЦРБ'!$I$28</definedName>
    <definedName name="T_РЕЗ22" localSheetId="3">'ГБУЗ РБ Миякинская ЦРБ'!$I$28</definedName>
    <definedName name="T_РЕЗ22" localSheetId="7">'ГБУЗ РБ Мраковская ЦРБ'!$I$28</definedName>
    <definedName name="T_РЕЗ22" localSheetId="45">'ГБУЗ РБ Нуримановская ЦРБ'!$I$28</definedName>
    <definedName name="T_РЕЗ22" localSheetId="79">'ГБУЗ РБ Поликлиника № 43 г.Уфа'!$I$28</definedName>
    <definedName name="T_РЕЗ22" localSheetId="80">'ГБУЗ РБ ПОликлиника № 46 г.Уфа'!$I$28</definedName>
    <definedName name="T_РЕЗ22" localSheetId="82">'ГБУЗ РБ Поликлиника № 50 г.Уфа'!$I$28</definedName>
    <definedName name="T_РЕЗ22" localSheetId="5">'ГБУЗ РБ Раевская ЦРБ'!$I$28</definedName>
    <definedName name="T_РЕЗ22" localSheetId="27">'ГБУЗ РБ Стерлибашевская ЦРБ'!$I$28</definedName>
    <definedName name="T_РЕЗ22" localSheetId="28">'ГБУЗ РБ Толбазинская ЦРБ'!$I$28</definedName>
    <definedName name="T_РЕЗ22" localSheetId="30">'ГБУЗ РБ Туймазинская ЦРБ'!$I$28</definedName>
    <definedName name="T_РЕЗ22" localSheetId="33">'ГБУЗ РБ Учалинская ЦГБ'!$I$28</definedName>
    <definedName name="T_РЕЗ22" localSheetId="20">'ГБУЗ РБ Федоровская ЦРБ'!$I$28</definedName>
    <definedName name="T_РЕЗ22" localSheetId="23">'ГБУЗ РБ ЦГБ г.Сибай'!$I$28</definedName>
    <definedName name="T_РЕЗ22" localSheetId="74">'ГБУЗ РБ Чекмагушевская ЦРБ'!$I$28</definedName>
    <definedName name="T_РЕЗ22" localSheetId="34">'ГБУЗ РБ Чишминская ЦРБ'!$I$28</definedName>
    <definedName name="T_РЕЗ22" localSheetId="31">'ГБУЗ РБ Шаранская ЦРБ'!$I$28</definedName>
    <definedName name="T_РЕЗ22" localSheetId="37">'ГБУЗ РБ Языковская ЦРБ'!$I$28</definedName>
    <definedName name="T_РЕЗ22" localSheetId="41">'ГБУЗ РБ Янаульская ЦРБ'!$I$28</definedName>
    <definedName name="T_РЕЗ22" localSheetId="19">'ООО "Медсервис" г. Салават'!$I$28</definedName>
    <definedName name="T_РЕЗ22" localSheetId="2">'УФИЦ РАН'!$I$28</definedName>
    <definedName name="T_РЕЗ22" localSheetId="52">'ФГБОУ ВО БГМУ МЗ РФ'!$I$28</definedName>
    <definedName name="T_РЕЗ22" localSheetId="60">'ФГБУЗ МСЧ №142 ФМБА России'!$I$28</definedName>
    <definedName name="T_РЕЗ22" localSheetId="25">'ЧУЗ "РЖД-Медицина"г.Стерлитамак'!$I$28</definedName>
    <definedName name="T_РЕЗ22" localSheetId="42">'ЧУЗ"КБ"РЖД-Медицина" г.Уфа'!$I$28</definedName>
    <definedName name="T_РЕЗ23" localSheetId="22">'ГБУЗ РБ Акъярская ЦРБ'!#REF!</definedName>
    <definedName name="T_РЕЗ23" localSheetId="46">'ГБУЗ РБ Архангельская ЦРБ'!#REF!</definedName>
    <definedName name="T_РЕЗ23" localSheetId="57">'ГБУЗ РБ Аскаровская ЦРБ'!#REF!</definedName>
    <definedName name="T_РЕЗ23" localSheetId="65">'ГБУЗ РБ Аскинская ЦРБ'!#REF!</definedName>
    <definedName name="T_РЕЗ23" localSheetId="35">'ГБУЗ РБ Баймакская ЦГБ'!#REF!</definedName>
    <definedName name="T_РЕЗ23" localSheetId="77">'ГБУЗ РБ Бакалинская ЦРБ'!#REF!</definedName>
    <definedName name="T_РЕЗ23" localSheetId="40">'ГБУЗ РБ Балтачевская ЦРБ'!#REF!</definedName>
    <definedName name="T_РЕЗ23" localSheetId="53">'ГБУЗ РБ Белебеевская ЦРБ'!#REF!</definedName>
    <definedName name="T_РЕЗ23" localSheetId="71">'ГБУЗ РБ Белокатайская ЦРБ'!#REF!</definedName>
    <definedName name="T_РЕЗ23" localSheetId="59">'ГБУЗ РБ Белорецкая ЦРКБ'!#REF!</definedName>
    <definedName name="T_РЕЗ23" localSheetId="54">'ГБУЗ РБ Бижбулякская ЦРБ'!#REF!</definedName>
    <definedName name="T_РЕЗ23" localSheetId="62">'ГБУЗ РБ Бирская ЦРБ'!#REF!</definedName>
    <definedName name="T_РЕЗ23" localSheetId="44">'ГБУЗ РБ Благовещенская ЦРБ'!#REF!</definedName>
    <definedName name="T_РЕЗ23" localSheetId="68">'ГБУЗ РБ Большеустьикинская ЦРБ'!#REF!</definedName>
    <definedName name="T_РЕЗ23" localSheetId="36">'ГБУЗ РБ Буздякская ЦРБ'!#REF!</definedName>
    <definedName name="T_РЕЗ23" localSheetId="66">'ГБУЗ РБ Бураевская ЦРБ'!#REF!</definedName>
    <definedName name="T_РЕЗ23" localSheetId="58">'ГБУЗ РБ Бурзянская ЦРБ'!#REF!</definedName>
    <definedName name="T_РЕЗ23" localSheetId="39">'ГБУЗ РБ Верхне-Татыш. ЦРБ'!#REF!</definedName>
    <definedName name="T_РЕЗ23" localSheetId="76">'ГБУЗ РБ Верхнеяркеевская ЦРБ'!#REF!</definedName>
    <definedName name="T_РЕЗ23" localSheetId="18">'ГБУЗ РБ ГБ № 1 г.Октябрьский'!#REF!</definedName>
    <definedName name="T_РЕЗ23" localSheetId="61">'ГБУЗ РБ ГБ № 9 г.Уфа'!#REF!</definedName>
    <definedName name="T_РЕЗ23" localSheetId="11">'ГБУЗ РБ ГБ г.Кумертау'!#REF!</definedName>
    <definedName name="T_РЕЗ23" localSheetId="15">'ГБУЗ РБ ГБ г.Нефтекамск'!#REF!</definedName>
    <definedName name="T_РЕЗ23" localSheetId="21">'ГБУЗ РБ ГБ г.Салават'!#REF!</definedName>
    <definedName name="T_РЕЗ23" localSheetId="14">'ГБУЗ РБ ГДКБ № 17 г.Уфа'!#REF!</definedName>
    <definedName name="T_РЕЗ23" localSheetId="24">'ГБУЗ РБ ГКБ № 1 г.Стерлитамак'!#REF!</definedName>
    <definedName name="T_РЕЗ23" localSheetId="49">'ГБУЗ РБ ГКБ № 13 г.Уфа'!#REF!</definedName>
    <definedName name="T_РЕЗ23" localSheetId="75">'ГБУЗ РБ ГКБ № 18 г.Уфа'!#REF!</definedName>
    <definedName name="T_РЕЗ23" localSheetId="51">'ГБУЗ РБ ГКБ № 21 г.Уфа'!#REF!</definedName>
    <definedName name="T_РЕЗ23" localSheetId="56">'ГБУЗ РБ ГКБ № 5 г.Уфа'!#REF!</definedName>
    <definedName name="T_РЕЗ23" localSheetId="32">'ГБУЗ РБ ГКБ № 8 г.Уфа'!#REF!</definedName>
    <definedName name="T_РЕЗ23" localSheetId="81">'ГБУЗ РБ ГКБ Демского р-на г.Уфы'!#REF!</definedName>
    <definedName name="T_РЕЗ23" localSheetId="4">'ГБУЗ РБ Давлекановская ЦРБ'!#REF!</definedName>
    <definedName name="T_РЕЗ23" localSheetId="29">'ГБУЗ РБ ДБ г.Стерлитамак'!#REF!</definedName>
    <definedName name="T_РЕЗ23" localSheetId="10">'ГБУЗ РБ ДП № 2 г.Уфа'!#REF!</definedName>
    <definedName name="T_РЕЗ23" localSheetId="6">'ГБУЗ РБ ДП № 3 г.Уфа'!#REF!</definedName>
    <definedName name="T_РЕЗ23" localSheetId="72">'ГБУЗ РБ ДП № 4 г.Уфа'!#REF!</definedName>
    <definedName name="T_РЕЗ23" localSheetId="12">'ГБУЗ РБ ДП № 5 г.Уфа'!#REF!</definedName>
    <definedName name="T_РЕЗ23" localSheetId="13">'ГБУЗ РБ ДП № 6 г.Уфа'!#REF!</definedName>
    <definedName name="T_РЕЗ23" localSheetId="73">'ГБУЗ РБ Дюртюлинская ЦРБ'!#REF!</definedName>
    <definedName name="T_РЕЗ23" localSheetId="55">'ГБУЗ РБ Ермекеевская ЦРБ'!#REF!</definedName>
    <definedName name="T_РЕЗ23" localSheetId="38">'ГБУЗ РБ Зилаирская ЦРБ'!#REF!</definedName>
    <definedName name="T_РЕЗ23" localSheetId="43">'ГБУЗ РБ Иглинская ЦРБ'!#REF!</definedName>
    <definedName name="T_РЕЗ23" localSheetId="9">'ГБУЗ РБ Исянгуловская ЦРБ'!#REF!</definedName>
    <definedName name="T_РЕЗ23" localSheetId="78">'ГБУЗ РБ Ишимбайская ЦРБ'!#REF!</definedName>
    <definedName name="T_РЕЗ23" localSheetId="17">'ГБУЗ РБ Калтасинская ЦРБ'!#REF!</definedName>
    <definedName name="T_РЕЗ23" localSheetId="64">'ГБУЗ РБ Караидельская ЦРБ'!#REF!</definedName>
    <definedName name="T_РЕЗ23" localSheetId="47">'ГБУЗ РБ Кармаскалинская ЦРБ'!#REF!</definedName>
    <definedName name="T_РЕЗ23" localSheetId="50">'ГБУЗ РБ КБСМП г.Уфа'!#REF!</definedName>
    <definedName name="T_РЕЗ23" localSheetId="70">'ГБУЗ РБ Кигинская ЦРБ'!#REF!</definedName>
    <definedName name="T_РЕЗ23" localSheetId="16">'ГБУЗ РБ Краснокамская ЦРБ'!#REF!</definedName>
    <definedName name="T_РЕЗ23" localSheetId="26">'ГБУЗ РБ Красноусольская ЦРБ'!#REF!</definedName>
    <definedName name="T_РЕЗ23" localSheetId="48">'ГБУЗ РБ Кушнаренковская ЦРБ'!#REF!</definedName>
    <definedName name="T_РЕЗ23" localSheetId="69">'ГБУЗ РБ Малоязовская ЦРБ'!#REF!</definedName>
    <definedName name="T_РЕЗ23" localSheetId="8">'ГБУЗ РБ Мелеузовская ЦРБ'!#REF!</definedName>
    <definedName name="T_РЕЗ23" localSheetId="67">'ГБУЗ РБ Месягутовская ЦРБ'!#REF!</definedName>
    <definedName name="T_РЕЗ23" localSheetId="63">'ГБУЗ РБ Мишкинская ЦРБ'!#REF!</definedName>
    <definedName name="T_РЕЗ23" localSheetId="3">'ГБУЗ РБ Миякинская ЦРБ'!#REF!</definedName>
    <definedName name="T_РЕЗ23" localSheetId="7">'ГБУЗ РБ Мраковская ЦРБ'!#REF!</definedName>
    <definedName name="T_РЕЗ23" localSheetId="45">'ГБУЗ РБ Нуримановская ЦРБ'!#REF!</definedName>
    <definedName name="T_РЕЗ23" localSheetId="79">'ГБУЗ РБ Поликлиника № 43 г.Уфа'!#REF!</definedName>
    <definedName name="T_РЕЗ23" localSheetId="80">'ГБУЗ РБ ПОликлиника № 46 г.Уфа'!#REF!</definedName>
    <definedName name="T_РЕЗ23" localSheetId="82">'ГБУЗ РБ Поликлиника № 50 г.Уфа'!#REF!</definedName>
    <definedName name="T_РЕЗ23" localSheetId="5">'ГБУЗ РБ Раевская ЦРБ'!#REF!</definedName>
    <definedName name="T_РЕЗ23" localSheetId="27">'ГБУЗ РБ Стерлибашевская ЦРБ'!#REF!</definedName>
    <definedName name="T_РЕЗ23" localSheetId="28">'ГБУЗ РБ Толбазинская ЦРБ'!#REF!</definedName>
    <definedName name="T_РЕЗ23" localSheetId="30">'ГБУЗ РБ Туймазинская ЦРБ'!#REF!</definedName>
    <definedName name="T_РЕЗ23" localSheetId="33">'ГБУЗ РБ Учалинская ЦГБ'!#REF!</definedName>
    <definedName name="T_РЕЗ23" localSheetId="20">'ГБУЗ РБ Федоровская ЦРБ'!#REF!</definedName>
    <definedName name="T_РЕЗ23" localSheetId="23">'ГБУЗ РБ ЦГБ г.Сибай'!#REF!</definedName>
    <definedName name="T_РЕЗ23" localSheetId="74">'ГБУЗ РБ Чекмагушевская ЦРБ'!#REF!</definedName>
    <definedName name="T_РЕЗ23" localSheetId="34">'ГБУЗ РБ Чишминская ЦРБ'!#REF!</definedName>
    <definedName name="T_РЕЗ23" localSheetId="31">'ГБУЗ РБ Шаранская ЦРБ'!#REF!</definedName>
    <definedName name="T_РЕЗ23" localSheetId="37">'ГБУЗ РБ Языковская ЦРБ'!#REF!</definedName>
    <definedName name="T_РЕЗ23" localSheetId="41">'ГБУЗ РБ Янаульская ЦРБ'!#REF!</definedName>
    <definedName name="T_РЕЗ23" localSheetId="19">'ООО "Медсервис" г. Салават'!#REF!</definedName>
    <definedName name="T_РЕЗ23" localSheetId="2">'УФИЦ РАН'!#REF!</definedName>
    <definedName name="T_РЕЗ23" localSheetId="52">'ФГБОУ ВО БГМУ МЗ РФ'!#REF!</definedName>
    <definedName name="T_РЕЗ23" localSheetId="60">'ФГБУЗ МСЧ №142 ФМБА России'!#REF!</definedName>
    <definedName name="T_РЕЗ23" localSheetId="25">'ЧУЗ "РЖД-Медицина"г.Стерлитамак'!#REF!</definedName>
    <definedName name="T_РЕЗ23" localSheetId="42">'ЧУЗ"КБ"РЖД-Медицина" г.Уфа'!#REF!</definedName>
    <definedName name="T_РЕЗ24" localSheetId="22">'ГБУЗ РБ Акъярская ЦРБ'!$I$30</definedName>
    <definedName name="T_РЕЗ24" localSheetId="46">'ГБУЗ РБ Архангельская ЦРБ'!$I$30</definedName>
    <definedName name="T_РЕЗ24" localSheetId="57">'ГБУЗ РБ Аскаровская ЦРБ'!$I$30</definedName>
    <definedName name="T_РЕЗ24" localSheetId="65">'ГБУЗ РБ Аскинская ЦРБ'!$I$30</definedName>
    <definedName name="T_РЕЗ24" localSheetId="35">'ГБУЗ РБ Баймакская ЦГБ'!$I$30</definedName>
    <definedName name="T_РЕЗ24" localSheetId="77">'ГБУЗ РБ Бакалинская ЦРБ'!$I$30</definedName>
    <definedName name="T_РЕЗ24" localSheetId="40">'ГБУЗ РБ Балтачевская ЦРБ'!$I$30</definedName>
    <definedName name="T_РЕЗ24" localSheetId="53">'ГБУЗ РБ Белебеевская ЦРБ'!$I$30</definedName>
    <definedName name="T_РЕЗ24" localSheetId="71">'ГБУЗ РБ Белокатайская ЦРБ'!$I$30</definedName>
    <definedName name="T_РЕЗ24" localSheetId="59">'ГБУЗ РБ Белорецкая ЦРКБ'!$I$30</definedName>
    <definedName name="T_РЕЗ24" localSheetId="54">'ГБУЗ РБ Бижбулякская ЦРБ'!$I$30</definedName>
    <definedName name="T_РЕЗ24" localSheetId="62">'ГБУЗ РБ Бирская ЦРБ'!$I$30</definedName>
    <definedName name="T_РЕЗ24" localSheetId="44">'ГБУЗ РБ Благовещенская ЦРБ'!$I$30</definedName>
    <definedName name="T_РЕЗ24" localSheetId="68">'ГБУЗ РБ Большеустьикинская ЦРБ'!$I$30</definedName>
    <definedName name="T_РЕЗ24" localSheetId="36">'ГБУЗ РБ Буздякская ЦРБ'!$I$30</definedName>
    <definedName name="T_РЕЗ24" localSheetId="66">'ГБУЗ РБ Бураевская ЦРБ'!$I$30</definedName>
    <definedName name="T_РЕЗ24" localSheetId="58">'ГБУЗ РБ Бурзянская ЦРБ'!$I$30</definedName>
    <definedName name="T_РЕЗ24" localSheetId="39">'ГБУЗ РБ Верхне-Татыш. ЦРБ'!$I$30</definedName>
    <definedName name="T_РЕЗ24" localSheetId="76">'ГБУЗ РБ Верхнеяркеевская ЦРБ'!$I$30</definedName>
    <definedName name="T_РЕЗ24" localSheetId="18">'ГБУЗ РБ ГБ № 1 г.Октябрьский'!$I$30</definedName>
    <definedName name="T_РЕЗ24" localSheetId="61">'ГБУЗ РБ ГБ № 9 г.Уфа'!$I$30</definedName>
    <definedName name="T_РЕЗ24" localSheetId="11">'ГБУЗ РБ ГБ г.Кумертау'!$I$30</definedName>
    <definedName name="T_РЕЗ24" localSheetId="15">'ГБУЗ РБ ГБ г.Нефтекамск'!$I$30</definedName>
    <definedName name="T_РЕЗ24" localSheetId="21">'ГБУЗ РБ ГБ г.Салават'!$I$30</definedName>
    <definedName name="T_РЕЗ24" localSheetId="14">'ГБУЗ РБ ГДКБ № 17 г.Уфа'!$I$30</definedName>
    <definedName name="T_РЕЗ24" localSheetId="24">'ГБУЗ РБ ГКБ № 1 г.Стерлитамак'!$I$30</definedName>
    <definedName name="T_РЕЗ24" localSheetId="49">'ГБУЗ РБ ГКБ № 13 г.Уфа'!$I$30</definedName>
    <definedName name="T_РЕЗ24" localSheetId="75">'ГБУЗ РБ ГКБ № 18 г.Уфа'!$I$30</definedName>
    <definedName name="T_РЕЗ24" localSheetId="51">'ГБУЗ РБ ГКБ № 21 г.Уфа'!$I$30</definedName>
    <definedName name="T_РЕЗ24" localSheetId="56">'ГБУЗ РБ ГКБ № 5 г.Уфа'!$I$30</definedName>
    <definedName name="T_РЕЗ24" localSheetId="32">'ГБУЗ РБ ГКБ № 8 г.Уфа'!$I$30</definedName>
    <definedName name="T_РЕЗ24" localSheetId="81">'ГБУЗ РБ ГКБ Демского р-на г.Уфы'!$I$30</definedName>
    <definedName name="T_РЕЗ24" localSheetId="4">'ГБУЗ РБ Давлекановская ЦРБ'!$I$30</definedName>
    <definedName name="T_РЕЗ24" localSheetId="29">'ГБУЗ РБ ДБ г.Стерлитамак'!$I$30</definedName>
    <definedName name="T_РЕЗ24" localSheetId="10">'ГБУЗ РБ ДП № 2 г.Уфа'!$I$30</definedName>
    <definedName name="T_РЕЗ24" localSheetId="6">'ГБУЗ РБ ДП № 3 г.Уфа'!$I$30</definedName>
    <definedName name="T_РЕЗ24" localSheetId="72">'ГБУЗ РБ ДП № 4 г.Уфа'!$I$30</definedName>
    <definedName name="T_РЕЗ24" localSheetId="12">'ГБУЗ РБ ДП № 5 г.Уфа'!$I$30</definedName>
    <definedName name="T_РЕЗ24" localSheetId="13">'ГБУЗ РБ ДП № 6 г.Уфа'!$I$30</definedName>
    <definedName name="T_РЕЗ24" localSheetId="73">'ГБУЗ РБ Дюртюлинская ЦРБ'!$I$30</definedName>
    <definedName name="T_РЕЗ24" localSheetId="55">'ГБУЗ РБ Ермекеевская ЦРБ'!$I$30</definedName>
    <definedName name="T_РЕЗ24" localSheetId="38">'ГБУЗ РБ Зилаирская ЦРБ'!$I$30</definedName>
    <definedName name="T_РЕЗ24" localSheetId="43">'ГБУЗ РБ Иглинская ЦРБ'!$I$30</definedName>
    <definedName name="T_РЕЗ24" localSheetId="9">'ГБУЗ РБ Исянгуловская ЦРБ'!$I$30</definedName>
    <definedName name="T_РЕЗ24" localSheetId="78">'ГБУЗ РБ Ишимбайская ЦРБ'!$I$30</definedName>
    <definedName name="T_РЕЗ24" localSheetId="17">'ГБУЗ РБ Калтасинская ЦРБ'!$I$30</definedName>
    <definedName name="T_РЕЗ24" localSheetId="64">'ГБУЗ РБ Караидельская ЦРБ'!$I$30</definedName>
    <definedName name="T_РЕЗ24" localSheetId="47">'ГБУЗ РБ Кармаскалинская ЦРБ'!$I$30</definedName>
    <definedName name="T_РЕЗ24" localSheetId="50">'ГБУЗ РБ КБСМП г.Уфа'!$I$30</definedName>
    <definedName name="T_РЕЗ24" localSheetId="70">'ГБУЗ РБ Кигинская ЦРБ'!$I$30</definedName>
    <definedName name="T_РЕЗ24" localSheetId="16">'ГБУЗ РБ Краснокамская ЦРБ'!$I$30</definedName>
    <definedName name="T_РЕЗ24" localSheetId="26">'ГБУЗ РБ Красноусольская ЦРБ'!$I$30</definedName>
    <definedName name="T_РЕЗ24" localSheetId="48">'ГБУЗ РБ Кушнаренковская ЦРБ'!$I$30</definedName>
    <definedName name="T_РЕЗ24" localSheetId="69">'ГБУЗ РБ Малоязовская ЦРБ'!$I$30</definedName>
    <definedName name="T_РЕЗ24" localSheetId="8">'ГБУЗ РБ Мелеузовская ЦРБ'!$I$30</definedName>
    <definedName name="T_РЕЗ24" localSheetId="67">'ГБУЗ РБ Месягутовская ЦРБ'!$I$30</definedName>
    <definedName name="T_РЕЗ24" localSheetId="63">'ГБУЗ РБ Мишкинская ЦРБ'!$I$30</definedName>
    <definedName name="T_РЕЗ24" localSheetId="3">'ГБУЗ РБ Миякинская ЦРБ'!$I$30</definedName>
    <definedName name="T_РЕЗ24" localSheetId="7">'ГБУЗ РБ Мраковская ЦРБ'!$I$30</definedName>
    <definedName name="T_РЕЗ24" localSheetId="45">'ГБУЗ РБ Нуримановская ЦРБ'!$I$30</definedName>
    <definedName name="T_РЕЗ24" localSheetId="79">'ГБУЗ РБ Поликлиника № 43 г.Уфа'!$I$30</definedName>
    <definedName name="T_РЕЗ24" localSheetId="80">'ГБУЗ РБ ПОликлиника № 46 г.Уфа'!$I$30</definedName>
    <definedName name="T_РЕЗ24" localSheetId="82">'ГБУЗ РБ Поликлиника № 50 г.Уфа'!$I$30</definedName>
    <definedName name="T_РЕЗ24" localSheetId="5">'ГБУЗ РБ Раевская ЦРБ'!$I$30</definedName>
    <definedName name="T_РЕЗ24" localSheetId="27">'ГБУЗ РБ Стерлибашевская ЦРБ'!$I$30</definedName>
    <definedName name="T_РЕЗ24" localSheetId="28">'ГБУЗ РБ Толбазинская ЦРБ'!$I$30</definedName>
    <definedName name="T_РЕЗ24" localSheetId="30">'ГБУЗ РБ Туймазинская ЦРБ'!$I$30</definedName>
    <definedName name="T_РЕЗ24" localSheetId="33">'ГБУЗ РБ Учалинская ЦГБ'!$I$30</definedName>
    <definedName name="T_РЕЗ24" localSheetId="20">'ГБУЗ РБ Федоровская ЦРБ'!$I$30</definedName>
    <definedName name="T_РЕЗ24" localSheetId="23">'ГБУЗ РБ ЦГБ г.Сибай'!$I$30</definedName>
    <definedName name="T_РЕЗ24" localSheetId="74">'ГБУЗ РБ Чекмагушевская ЦРБ'!$I$30</definedName>
    <definedName name="T_РЕЗ24" localSheetId="34">'ГБУЗ РБ Чишминская ЦРБ'!$I$30</definedName>
    <definedName name="T_РЕЗ24" localSheetId="31">'ГБУЗ РБ Шаранская ЦРБ'!$I$30</definedName>
    <definedName name="T_РЕЗ24" localSheetId="37">'ГБУЗ РБ Языковская ЦРБ'!$I$30</definedName>
    <definedName name="T_РЕЗ24" localSheetId="41">'ГБУЗ РБ Янаульская ЦРБ'!$I$30</definedName>
    <definedName name="T_РЕЗ24" localSheetId="19">'ООО "Медсервис" г. Салават'!$I$30</definedName>
    <definedName name="T_РЕЗ24" localSheetId="2">'УФИЦ РАН'!$I$30</definedName>
    <definedName name="T_РЕЗ24" localSheetId="52">'ФГБОУ ВО БГМУ МЗ РФ'!$I$30</definedName>
    <definedName name="T_РЕЗ24" localSheetId="60">'ФГБУЗ МСЧ №142 ФМБА России'!$I$30</definedName>
    <definedName name="T_РЕЗ24" localSheetId="25">'ЧУЗ "РЖД-Медицина"г.Стерлитамак'!$I$30</definedName>
    <definedName name="T_РЕЗ24" localSheetId="42">'ЧУЗ"КБ"РЖД-Медицина" г.Уфа'!$I$30</definedName>
    <definedName name="T_РЕЗ25" localSheetId="22">'ГБУЗ РБ Акъярская ЦРБ'!#REF!</definedName>
    <definedName name="T_РЕЗ25" localSheetId="46">'ГБУЗ РБ Архангельская ЦРБ'!#REF!</definedName>
    <definedName name="T_РЕЗ25" localSheetId="57">'ГБУЗ РБ Аскаровская ЦРБ'!#REF!</definedName>
    <definedName name="T_РЕЗ25" localSheetId="65">'ГБУЗ РБ Аскинская ЦРБ'!#REF!</definedName>
    <definedName name="T_РЕЗ25" localSheetId="35">'ГБУЗ РБ Баймакская ЦГБ'!#REF!</definedName>
    <definedName name="T_РЕЗ25" localSheetId="77">'ГБУЗ РБ Бакалинская ЦРБ'!#REF!</definedName>
    <definedName name="T_РЕЗ25" localSheetId="40">'ГБУЗ РБ Балтачевская ЦРБ'!#REF!</definedName>
    <definedName name="T_РЕЗ25" localSheetId="53">'ГБУЗ РБ Белебеевская ЦРБ'!#REF!</definedName>
    <definedName name="T_РЕЗ25" localSheetId="71">'ГБУЗ РБ Белокатайская ЦРБ'!#REF!</definedName>
    <definedName name="T_РЕЗ25" localSheetId="59">'ГБУЗ РБ Белорецкая ЦРКБ'!#REF!</definedName>
    <definedName name="T_РЕЗ25" localSheetId="54">'ГБУЗ РБ Бижбулякская ЦРБ'!#REF!</definedName>
    <definedName name="T_РЕЗ25" localSheetId="62">'ГБУЗ РБ Бирская ЦРБ'!#REF!</definedName>
    <definedName name="T_РЕЗ25" localSheetId="44">'ГБУЗ РБ Благовещенская ЦРБ'!#REF!</definedName>
    <definedName name="T_РЕЗ25" localSheetId="68">'ГБУЗ РБ Большеустьикинская ЦРБ'!#REF!</definedName>
    <definedName name="T_РЕЗ25" localSheetId="36">'ГБУЗ РБ Буздякская ЦРБ'!#REF!</definedName>
    <definedName name="T_РЕЗ25" localSheetId="66">'ГБУЗ РБ Бураевская ЦРБ'!#REF!</definedName>
    <definedName name="T_РЕЗ25" localSheetId="58">'ГБУЗ РБ Бурзянская ЦРБ'!#REF!</definedName>
    <definedName name="T_РЕЗ25" localSheetId="39">'ГБУЗ РБ Верхне-Татыш. ЦРБ'!#REF!</definedName>
    <definedName name="T_РЕЗ25" localSheetId="76">'ГБУЗ РБ Верхнеяркеевская ЦРБ'!#REF!</definedName>
    <definedName name="T_РЕЗ25" localSheetId="18">'ГБУЗ РБ ГБ № 1 г.Октябрьский'!#REF!</definedName>
    <definedName name="T_РЕЗ25" localSheetId="61">'ГБУЗ РБ ГБ № 9 г.Уфа'!#REF!</definedName>
    <definedName name="T_РЕЗ25" localSheetId="11">'ГБУЗ РБ ГБ г.Кумертау'!#REF!</definedName>
    <definedName name="T_РЕЗ25" localSheetId="15">'ГБУЗ РБ ГБ г.Нефтекамск'!#REF!</definedName>
    <definedName name="T_РЕЗ25" localSheetId="21">'ГБУЗ РБ ГБ г.Салават'!#REF!</definedName>
    <definedName name="T_РЕЗ25" localSheetId="14">'ГБУЗ РБ ГДКБ № 17 г.Уфа'!#REF!</definedName>
    <definedName name="T_РЕЗ25" localSheetId="24">'ГБУЗ РБ ГКБ № 1 г.Стерлитамак'!#REF!</definedName>
    <definedName name="T_РЕЗ25" localSheetId="49">'ГБУЗ РБ ГКБ № 13 г.Уфа'!#REF!</definedName>
    <definedName name="T_РЕЗ25" localSheetId="75">'ГБУЗ РБ ГКБ № 18 г.Уфа'!#REF!</definedName>
    <definedName name="T_РЕЗ25" localSheetId="51">'ГБУЗ РБ ГКБ № 21 г.Уфа'!#REF!</definedName>
    <definedName name="T_РЕЗ25" localSheetId="56">'ГБУЗ РБ ГКБ № 5 г.Уфа'!#REF!</definedName>
    <definedName name="T_РЕЗ25" localSheetId="32">'ГБУЗ РБ ГКБ № 8 г.Уфа'!#REF!</definedName>
    <definedName name="T_РЕЗ25" localSheetId="81">'ГБУЗ РБ ГКБ Демского р-на г.Уфы'!#REF!</definedName>
    <definedName name="T_РЕЗ25" localSheetId="4">'ГБУЗ РБ Давлекановская ЦРБ'!#REF!</definedName>
    <definedName name="T_РЕЗ25" localSheetId="29">'ГБУЗ РБ ДБ г.Стерлитамак'!#REF!</definedName>
    <definedName name="T_РЕЗ25" localSheetId="10">'ГБУЗ РБ ДП № 2 г.Уфа'!#REF!</definedName>
    <definedName name="T_РЕЗ25" localSheetId="6">'ГБУЗ РБ ДП № 3 г.Уфа'!#REF!</definedName>
    <definedName name="T_РЕЗ25" localSheetId="72">'ГБУЗ РБ ДП № 4 г.Уфа'!#REF!</definedName>
    <definedName name="T_РЕЗ25" localSheetId="12">'ГБУЗ РБ ДП № 5 г.Уфа'!#REF!</definedName>
    <definedName name="T_РЕЗ25" localSheetId="13">'ГБУЗ РБ ДП № 6 г.Уфа'!#REF!</definedName>
    <definedName name="T_РЕЗ25" localSheetId="73">'ГБУЗ РБ Дюртюлинская ЦРБ'!#REF!</definedName>
    <definedName name="T_РЕЗ25" localSheetId="55">'ГБУЗ РБ Ермекеевская ЦРБ'!#REF!</definedName>
    <definedName name="T_РЕЗ25" localSheetId="38">'ГБУЗ РБ Зилаирская ЦРБ'!#REF!</definedName>
    <definedName name="T_РЕЗ25" localSheetId="43">'ГБУЗ РБ Иглинская ЦРБ'!#REF!</definedName>
    <definedName name="T_РЕЗ25" localSheetId="9">'ГБУЗ РБ Исянгуловская ЦРБ'!#REF!</definedName>
    <definedName name="T_РЕЗ25" localSheetId="78">'ГБУЗ РБ Ишимбайская ЦРБ'!#REF!</definedName>
    <definedName name="T_РЕЗ25" localSheetId="17">'ГБУЗ РБ Калтасинская ЦРБ'!#REF!</definedName>
    <definedName name="T_РЕЗ25" localSheetId="64">'ГБУЗ РБ Караидельская ЦРБ'!#REF!</definedName>
    <definedName name="T_РЕЗ25" localSheetId="47">'ГБУЗ РБ Кармаскалинская ЦРБ'!#REF!</definedName>
    <definedName name="T_РЕЗ25" localSheetId="50">'ГБУЗ РБ КБСМП г.Уфа'!#REF!</definedName>
    <definedName name="T_РЕЗ25" localSheetId="70">'ГБУЗ РБ Кигинская ЦРБ'!#REF!</definedName>
    <definedName name="T_РЕЗ25" localSheetId="16">'ГБУЗ РБ Краснокамская ЦРБ'!#REF!</definedName>
    <definedName name="T_РЕЗ25" localSheetId="26">'ГБУЗ РБ Красноусольская ЦРБ'!#REF!</definedName>
    <definedName name="T_РЕЗ25" localSheetId="48">'ГБУЗ РБ Кушнаренковская ЦРБ'!#REF!</definedName>
    <definedName name="T_РЕЗ25" localSheetId="69">'ГБУЗ РБ Малоязовская ЦРБ'!#REF!</definedName>
    <definedName name="T_РЕЗ25" localSheetId="8">'ГБУЗ РБ Мелеузовская ЦРБ'!#REF!</definedName>
    <definedName name="T_РЕЗ25" localSheetId="67">'ГБУЗ РБ Месягутовская ЦРБ'!#REF!</definedName>
    <definedName name="T_РЕЗ25" localSheetId="63">'ГБУЗ РБ Мишкинская ЦРБ'!#REF!</definedName>
    <definedName name="T_РЕЗ25" localSheetId="3">'ГБУЗ РБ Миякинская ЦРБ'!#REF!</definedName>
    <definedName name="T_РЕЗ25" localSheetId="7">'ГБУЗ РБ Мраковская ЦРБ'!#REF!</definedName>
    <definedName name="T_РЕЗ25" localSheetId="45">'ГБУЗ РБ Нуримановская ЦРБ'!#REF!</definedName>
    <definedName name="T_РЕЗ25" localSheetId="79">'ГБУЗ РБ Поликлиника № 43 г.Уфа'!#REF!</definedName>
    <definedName name="T_РЕЗ25" localSheetId="80">'ГБУЗ РБ ПОликлиника № 46 г.Уфа'!#REF!</definedName>
    <definedName name="T_РЕЗ25" localSheetId="82">'ГБУЗ РБ Поликлиника № 50 г.Уфа'!#REF!</definedName>
    <definedName name="T_РЕЗ25" localSheetId="5">'ГБУЗ РБ Раевская ЦРБ'!#REF!</definedName>
    <definedName name="T_РЕЗ25" localSheetId="27">'ГБУЗ РБ Стерлибашевская ЦРБ'!#REF!</definedName>
    <definedName name="T_РЕЗ25" localSheetId="28">'ГБУЗ РБ Толбазинская ЦРБ'!#REF!</definedName>
    <definedName name="T_РЕЗ25" localSheetId="30">'ГБУЗ РБ Туймазинская ЦРБ'!#REF!</definedName>
    <definedName name="T_РЕЗ25" localSheetId="33">'ГБУЗ РБ Учалинская ЦГБ'!#REF!</definedName>
    <definedName name="T_РЕЗ25" localSheetId="20">'ГБУЗ РБ Федоровская ЦРБ'!#REF!</definedName>
    <definedName name="T_РЕЗ25" localSheetId="23">'ГБУЗ РБ ЦГБ г.Сибай'!#REF!</definedName>
    <definedName name="T_РЕЗ25" localSheetId="74">'ГБУЗ РБ Чекмагушевская ЦРБ'!#REF!</definedName>
    <definedName name="T_РЕЗ25" localSheetId="34">'ГБУЗ РБ Чишминская ЦРБ'!#REF!</definedName>
    <definedName name="T_РЕЗ25" localSheetId="31">'ГБУЗ РБ Шаранская ЦРБ'!#REF!</definedName>
    <definedName name="T_РЕЗ25" localSheetId="37">'ГБУЗ РБ Языковская ЦРБ'!#REF!</definedName>
    <definedName name="T_РЕЗ25" localSheetId="41">'ГБУЗ РБ Янаульская ЦРБ'!#REF!</definedName>
    <definedName name="T_РЕЗ25" localSheetId="19">'ООО "Медсервис" г. Салават'!#REF!</definedName>
    <definedName name="T_РЕЗ25" localSheetId="2">'УФИЦ РАН'!#REF!</definedName>
    <definedName name="T_РЕЗ25" localSheetId="52">'ФГБОУ ВО БГМУ МЗ РФ'!#REF!</definedName>
    <definedName name="T_РЕЗ25" localSheetId="60">'ФГБУЗ МСЧ №142 ФМБА России'!#REF!</definedName>
    <definedName name="T_РЕЗ25" localSheetId="25">'ЧУЗ "РЖД-Медицина"г.Стерлитамак'!#REF!</definedName>
    <definedName name="T_РЕЗ25" localSheetId="42">'ЧУЗ"КБ"РЖД-Медицина" г.Уфа'!#REF!</definedName>
    <definedName name="T_РЕЗ26" localSheetId="22">'ГБУЗ РБ Акъярская ЦРБ'!$I$32</definedName>
    <definedName name="T_РЕЗ26" localSheetId="46">'ГБУЗ РБ Архангельская ЦРБ'!$I$32</definedName>
    <definedName name="T_РЕЗ26" localSheetId="57">'ГБУЗ РБ Аскаровская ЦРБ'!$I$32</definedName>
    <definedName name="T_РЕЗ26" localSheetId="65">'ГБУЗ РБ Аскинская ЦРБ'!$I$32</definedName>
    <definedName name="T_РЕЗ26" localSheetId="35">'ГБУЗ РБ Баймакская ЦГБ'!$I$32</definedName>
    <definedName name="T_РЕЗ26" localSheetId="77">'ГБУЗ РБ Бакалинская ЦРБ'!$I$32</definedName>
    <definedName name="T_РЕЗ26" localSheetId="40">'ГБУЗ РБ Балтачевская ЦРБ'!$I$32</definedName>
    <definedName name="T_РЕЗ26" localSheetId="53">'ГБУЗ РБ Белебеевская ЦРБ'!$I$32</definedName>
    <definedName name="T_РЕЗ26" localSheetId="71">'ГБУЗ РБ Белокатайская ЦРБ'!$I$32</definedName>
    <definedName name="T_РЕЗ26" localSheetId="59">'ГБУЗ РБ Белорецкая ЦРКБ'!$I$32</definedName>
    <definedName name="T_РЕЗ26" localSheetId="54">'ГБУЗ РБ Бижбулякская ЦРБ'!$I$32</definedName>
    <definedName name="T_РЕЗ26" localSheetId="62">'ГБУЗ РБ Бирская ЦРБ'!$I$32</definedName>
    <definedName name="T_РЕЗ26" localSheetId="44">'ГБУЗ РБ Благовещенская ЦРБ'!$I$32</definedName>
    <definedName name="T_РЕЗ26" localSheetId="68">'ГБУЗ РБ Большеустьикинская ЦРБ'!$I$32</definedName>
    <definedName name="T_РЕЗ26" localSheetId="36">'ГБУЗ РБ Буздякская ЦРБ'!$I$32</definedName>
    <definedName name="T_РЕЗ26" localSheetId="66">'ГБУЗ РБ Бураевская ЦРБ'!$I$32</definedName>
    <definedName name="T_РЕЗ26" localSheetId="58">'ГБУЗ РБ Бурзянская ЦРБ'!$I$32</definedName>
    <definedName name="T_РЕЗ26" localSheetId="39">'ГБУЗ РБ Верхне-Татыш. ЦРБ'!$I$32</definedName>
    <definedName name="T_РЕЗ26" localSheetId="76">'ГБУЗ РБ Верхнеяркеевская ЦРБ'!$I$32</definedName>
    <definedName name="T_РЕЗ26" localSheetId="18">'ГБУЗ РБ ГБ № 1 г.Октябрьский'!$I$32</definedName>
    <definedName name="T_РЕЗ26" localSheetId="61">'ГБУЗ РБ ГБ № 9 г.Уфа'!$I$32</definedName>
    <definedName name="T_РЕЗ26" localSheetId="11">'ГБУЗ РБ ГБ г.Кумертау'!$I$32</definedName>
    <definedName name="T_РЕЗ26" localSheetId="15">'ГБУЗ РБ ГБ г.Нефтекамск'!$I$32</definedName>
    <definedName name="T_РЕЗ26" localSheetId="21">'ГБУЗ РБ ГБ г.Салават'!$I$32</definedName>
    <definedName name="T_РЕЗ26" localSheetId="14">'ГБУЗ РБ ГДКБ № 17 г.Уфа'!$I$32</definedName>
    <definedName name="T_РЕЗ26" localSheetId="24">'ГБУЗ РБ ГКБ № 1 г.Стерлитамак'!$I$32</definedName>
    <definedName name="T_РЕЗ26" localSheetId="49">'ГБУЗ РБ ГКБ № 13 г.Уфа'!$I$32</definedName>
    <definedName name="T_РЕЗ26" localSheetId="75">'ГБУЗ РБ ГКБ № 18 г.Уфа'!$I$32</definedName>
    <definedName name="T_РЕЗ26" localSheetId="51">'ГБУЗ РБ ГКБ № 21 г.Уфа'!$I$32</definedName>
    <definedName name="T_РЕЗ26" localSheetId="56">'ГБУЗ РБ ГКБ № 5 г.Уфа'!$I$32</definedName>
    <definedName name="T_РЕЗ26" localSheetId="32">'ГБУЗ РБ ГКБ № 8 г.Уфа'!$I$32</definedName>
    <definedName name="T_РЕЗ26" localSheetId="81">'ГБУЗ РБ ГКБ Демского р-на г.Уфы'!$I$32</definedName>
    <definedName name="T_РЕЗ26" localSheetId="4">'ГБУЗ РБ Давлекановская ЦРБ'!$I$32</definedName>
    <definedName name="T_РЕЗ26" localSheetId="29">'ГБУЗ РБ ДБ г.Стерлитамак'!$I$32</definedName>
    <definedName name="T_РЕЗ26" localSheetId="10">'ГБУЗ РБ ДП № 2 г.Уфа'!$I$32</definedName>
    <definedName name="T_РЕЗ26" localSheetId="6">'ГБУЗ РБ ДП № 3 г.Уфа'!$I$32</definedName>
    <definedName name="T_РЕЗ26" localSheetId="72">'ГБУЗ РБ ДП № 4 г.Уфа'!$I$32</definedName>
    <definedName name="T_РЕЗ26" localSheetId="12">'ГБУЗ РБ ДП № 5 г.Уфа'!$I$32</definedName>
    <definedName name="T_РЕЗ26" localSheetId="13">'ГБУЗ РБ ДП № 6 г.Уфа'!$I$32</definedName>
    <definedName name="T_РЕЗ26" localSheetId="73">'ГБУЗ РБ Дюртюлинская ЦРБ'!$I$32</definedName>
    <definedName name="T_РЕЗ26" localSheetId="55">'ГБУЗ РБ Ермекеевская ЦРБ'!$I$32</definedName>
    <definedName name="T_РЕЗ26" localSheetId="38">'ГБУЗ РБ Зилаирская ЦРБ'!$I$32</definedName>
    <definedName name="T_РЕЗ26" localSheetId="43">'ГБУЗ РБ Иглинская ЦРБ'!$I$32</definedName>
    <definedName name="T_РЕЗ26" localSheetId="9">'ГБУЗ РБ Исянгуловская ЦРБ'!$I$32</definedName>
    <definedName name="T_РЕЗ26" localSheetId="78">'ГБУЗ РБ Ишимбайская ЦРБ'!$I$32</definedName>
    <definedName name="T_РЕЗ26" localSheetId="17">'ГБУЗ РБ Калтасинская ЦРБ'!$I$32</definedName>
    <definedName name="T_РЕЗ26" localSheetId="64">'ГБУЗ РБ Караидельская ЦРБ'!$I$32</definedName>
    <definedName name="T_РЕЗ26" localSheetId="47">'ГБУЗ РБ Кармаскалинская ЦРБ'!$I$32</definedName>
    <definedName name="T_РЕЗ26" localSheetId="50">'ГБУЗ РБ КБСМП г.Уфа'!$I$32</definedName>
    <definedName name="T_РЕЗ26" localSheetId="70">'ГБУЗ РБ Кигинская ЦРБ'!$I$32</definedName>
    <definedName name="T_РЕЗ26" localSheetId="16">'ГБУЗ РБ Краснокамская ЦРБ'!$I$32</definedName>
    <definedName name="T_РЕЗ26" localSheetId="26">'ГБУЗ РБ Красноусольская ЦРБ'!$I$32</definedName>
    <definedName name="T_РЕЗ26" localSheetId="48">'ГБУЗ РБ Кушнаренковская ЦРБ'!$I$32</definedName>
    <definedName name="T_РЕЗ26" localSheetId="69">'ГБУЗ РБ Малоязовская ЦРБ'!$I$32</definedName>
    <definedName name="T_РЕЗ26" localSheetId="8">'ГБУЗ РБ Мелеузовская ЦРБ'!$I$32</definedName>
    <definedName name="T_РЕЗ26" localSheetId="67">'ГБУЗ РБ Месягутовская ЦРБ'!$I$32</definedName>
    <definedName name="T_РЕЗ26" localSheetId="63">'ГБУЗ РБ Мишкинская ЦРБ'!$I$32</definedName>
    <definedName name="T_РЕЗ26" localSheetId="3">'ГБУЗ РБ Миякинская ЦРБ'!$I$32</definedName>
    <definedName name="T_РЕЗ26" localSheetId="7">'ГБУЗ РБ Мраковская ЦРБ'!$I$32</definedName>
    <definedName name="T_РЕЗ26" localSheetId="45">'ГБУЗ РБ Нуримановская ЦРБ'!$I$32</definedName>
    <definedName name="T_РЕЗ26" localSheetId="79">'ГБУЗ РБ Поликлиника № 43 г.Уфа'!$I$32</definedName>
    <definedName name="T_РЕЗ26" localSheetId="80">'ГБУЗ РБ ПОликлиника № 46 г.Уфа'!$I$32</definedName>
    <definedName name="T_РЕЗ26" localSheetId="82">'ГБУЗ РБ Поликлиника № 50 г.Уфа'!$I$32</definedName>
    <definedName name="T_РЕЗ26" localSheetId="5">'ГБУЗ РБ Раевская ЦРБ'!$I$32</definedName>
    <definedName name="T_РЕЗ26" localSheetId="27">'ГБУЗ РБ Стерлибашевская ЦРБ'!$I$32</definedName>
    <definedName name="T_РЕЗ26" localSheetId="28">'ГБУЗ РБ Толбазинская ЦРБ'!$I$32</definedName>
    <definedName name="T_РЕЗ26" localSheetId="30">'ГБУЗ РБ Туймазинская ЦРБ'!$I$32</definedName>
    <definedName name="T_РЕЗ26" localSheetId="33">'ГБУЗ РБ Учалинская ЦГБ'!$I$32</definedName>
    <definedName name="T_РЕЗ26" localSheetId="20">'ГБУЗ РБ Федоровская ЦРБ'!$I$32</definedName>
    <definedName name="T_РЕЗ26" localSheetId="23">'ГБУЗ РБ ЦГБ г.Сибай'!$I$32</definedName>
    <definedName name="T_РЕЗ26" localSheetId="74">'ГБУЗ РБ Чекмагушевская ЦРБ'!$I$32</definedName>
    <definedName name="T_РЕЗ26" localSheetId="34">'ГБУЗ РБ Чишминская ЦРБ'!$I$32</definedName>
    <definedName name="T_РЕЗ26" localSheetId="31">'ГБУЗ РБ Шаранская ЦРБ'!$I$32</definedName>
    <definedName name="T_РЕЗ26" localSheetId="37">'ГБУЗ РБ Языковская ЦРБ'!$I$32</definedName>
    <definedName name="T_РЕЗ26" localSheetId="41">'ГБУЗ РБ Янаульская ЦРБ'!$I$32</definedName>
    <definedName name="T_РЕЗ26" localSheetId="19">'ООО "Медсервис" г. Салават'!$I$32</definedName>
    <definedName name="T_РЕЗ26" localSheetId="2">'УФИЦ РАН'!$I$32</definedName>
    <definedName name="T_РЕЗ26" localSheetId="52">'ФГБОУ ВО БГМУ МЗ РФ'!$I$32</definedName>
    <definedName name="T_РЕЗ26" localSheetId="60">'ФГБУЗ МСЧ №142 ФМБА России'!$I$32</definedName>
    <definedName name="T_РЕЗ26" localSheetId="25">'ЧУЗ "РЖД-Медицина"г.Стерлитамак'!$I$32</definedName>
    <definedName name="T_РЕЗ26" localSheetId="42">'ЧУЗ"КБ"РЖД-Медицина" г.Уфа'!$I$32</definedName>
    <definedName name="T_РЕЗ27" localSheetId="22">'ГБУЗ РБ Акъярская ЦРБ'!$I$33</definedName>
    <definedName name="T_РЕЗ27" localSheetId="46">'ГБУЗ РБ Архангельская ЦРБ'!$I$33</definedName>
    <definedName name="T_РЕЗ27" localSheetId="57">'ГБУЗ РБ Аскаровская ЦРБ'!$I$33</definedName>
    <definedName name="T_РЕЗ27" localSheetId="65">'ГБУЗ РБ Аскинская ЦРБ'!$I$33</definedName>
    <definedName name="T_РЕЗ27" localSheetId="35">'ГБУЗ РБ Баймакская ЦГБ'!$I$33</definedName>
    <definedName name="T_РЕЗ27" localSheetId="77">'ГБУЗ РБ Бакалинская ЦРБ'!$I$33</definedName>
    <definedName name="T_РЕЗ27" localSheetId="40">'ГБУЗ РБ Балтачевская ЦРБ'!$I$33</definedName>
    <definedName name="T_РЕЗ27" localSheetId="53">'ГБУЗ РБ Белебеевская ЦРБ'!$I$33</definedName>
    <definedName name="T_РЕЗ27" localSheetId="71">'ГБУЗ РБ Белокатайская ЦРБ'!$I$33</definedName>
    <definedName name="T_РЕЗ27" localSheetId="59">'ГБУЗ РБ Белорецкая ЦРКБ'!$I$33</definedName>
    <definedName name="T_РЕЗ27" localSheetId="54">'ГБУЗ РБ Бижбулякская ЦРБ'!$I$33</definedName>
    <definedName name="T_РЕЗ27" localSheetId="62">'ГБУЗ РБ Бирская ЦРБ'!$I$33</definedName>
    <definedName name="T_РЕЗ27" localSheetId="44">'ГБУЗ РБ Благовещенская ЦРБ'!$I$33</definedName>
    <definedName name="T_РЕЗ27" localSheetId="68">'ГБУЗ РБ Большеустьикинская ЦРБ'!$I$33</definedName>
    <definedName name="T_РЕЗ27" localSheetId="36">'ГБУЗ РБ Буздякская ЦРБ'!$I$33</definedName>
    <definedName name="T_РЕЗ27" localSheetId="66">'ГБУЗ РБ Бураевская ЦРБ'!$I$33</definedName>
    <definedName name="T_РЕЗ27" localSheetId="58">'ГБУЗ РБ Бурзянская ЦРБ'!$I$33</definedName>
    <definedName name="T_РЕЗ27" localSheetId="39">'ГБУЗ РБ Верхне-Татыш. ЦРБ'!$I$33</definedName>
    <definedName name="T_РЕЗ27" localSheetId="76">'ГБУЗ РБ Верхнеяркеевская ЦРБ'!$I$33</definedName>
    <definedName name="T_РЕЗ27" localSheetId="18">'ГБУЗ РБ ГБ № 1 г.Октябрьский'!$I$33</definedName>
    <definedName name="T_РЕЗ27" localSheetId="61">'ГБУЗ РБ ГБ № 9 г.Уфа'!$I$33</definedName>
    <definedName name="T_РЕЗ27" localSheetId="11">'ГБУЗ РБ ГБ г.Кумертау'!$I$33</definedName>
    <definedName name="T_РЕЗ27" localSheetId="15">'ГБУЗ РБ ГБ г.Нефтекамск'!$I$33</definedName>
    <definedName name="T_РЕЗ27" localSheetId="21">'ГБУЗ РБ ГБ г.Салават'!$I$33</definedName>
    <definedName name="T_РЕЗ27" localSheetId="14">'ГБУЗ РБ ГДКБ № 17 г.Уфа'!$I$33</definedName>
    <definedName name="T_РЕЗ27" localSheetId="24">'ГБУЗ РБ ГКБ № 1 г.Стерлитамак'!$I$33</definedName>
    <definedName name="T_РЕЗ27" localSheetId="49">'ГБУЗ РБ ГКБ № 13 г.Уфа'!$I$33</definedName>
    <definedName name="T_РЕЗ27" localSheetId="75">'ГБУЗ РБ ГКБ № 18 г.Уфа'!$I$33</definedName>
    <definedName name="T_РЕЗ27" localSheetId="51">'ГБУЗ РБ ГКБ № 21 г.Уфа'!$I$33</definedName>
    <definedName name="T_РЕЗ27" localSheetId="56">'ГБУЗ РБ ГКБ № 5 г.Уфа'!$I$33</definedName>
    <definedName name="T_РЕЗ27" localSheetId="32">'ГБУЗ РБ ГКБ № 8 г.Уфа'!$I$33</definedName>
    <definedName name="T_РЕЗ27" localSheetId="81">'ГБУЗ РБ ГКБ Демского р-на г.Уфы'!$I$33</definedName>
    <definedName name="T_РЕЗ27" localSheetId="4">'ГБУЗ РБ Давлекановская ЦРБ'!$I$33</definedName>
    <definedName name="T_РЕЗ27" localSheetId="29">'ГБУЗ РБ ДБ г.Стерлитамак'!$I$33</definedName>
    <definedName name="T_РЕЗ27" localSheetId="10">'ГБУЗ РБ ДП № 2 г.Уфа'!$I$33</definedName>
    <definedName name="T_РЕЗ27" localSheetId="6">'ГБУЗ РБ ДП № 3 г.Уфа'!$I$33</definedName>
    <definedName name="T_РЕЗ27" localSheetId="72">'ГБУЗ РБ ДП № 4 г.Уфа'!$I$33</definedName>
    <definedName name="T_РЕЗ27" localSheetId="12">'ГБУЗ РБ ДП № 5 г.Уфа'!$I$33</definedName>
    <definedName name="T_РЕЗ27" localSheetId="13">'ГБУЗ РБ ДП № 6 г.Уфа'!$I$33</definedName>
    <definedName name="T_РЕЗ27" localSheetId="73">'ГБУЗ РБ Дюртюлинская ЦРБ'!$I$33</definedName>
    <definedName name="T_РЕЗ27" localSheetId="55">'ГБУЗ РБ Ермекеевская ЦРБ'!$I$33</definedName>
    <definedName name="T_РЕЗ27" localSheetId="38">'ГБУЗ РБ Зилаирская ЦРБ'!$I$33</definedName>
    <definedName name="T_РЕЗ27" localSheetId="43">'ГБУЗ РБ Иглинская ЦРБ'!$I$33</definedName>
    <definedName name="T_РЕЗ27" localSheetId="9">'ГБУЗ РБ Исянгуловская ЦРБ'!$I$33</definedName>
    <definedName name="T_РЕЗ27" localSheetId="78">'ГБУЗ РБ Ишимбайская ЦРБ'!$I$33</definedName>
    <definedName name="T_РЕЗ27" localSheetId="17">'ГБУЗ РБ Калтасинская ЦРБ'!$I$33</definedName>
    <definedName name="T_РЕЗ27" localSheetId="64">'ГБУЗ РБ Караидельская ЦРБ'!$I$33</definedName>
    <definedName name="T_РЕЗ27" localSheetId="47">'ГБУЗ РБ Кармаскалинская ЦРБ'!$I$33</definedName>
    <definedName name="T_РЕЗ27" localSheetId="50">'ГБУЗ РБ КБСМП г.Уфа'!$I$33</definedName>
    <definedName name="T_РЕЗ27" localSheetId="70">'ГБУЗ РБ Кигинская ЦРБ'!$I$33</definedName>
    <definedName name="T_РЕЗ27" localSheetId="16">'ГБУЗ РБ Краснокамская ЦРБ'!$I$33</definedName>
    <definedName name="T_РЕЗ27" localSheetId="26">'ГБУЗ РБ Красноусольская ЦРБ'!$I$33</definedName>
    <definedName name="T_РЕЗ27" localSheetId="48">'ГБУЗ РБ Кушнаренковская ЦРБ'!$I$33</definedName>
    <definedName name="T_РЕЗ27" localSheetId="69">'ГБУЗ РБ Малоязовская ЦРБ'!$I$33</definedName>
    <definedName name="T_РЕЗ27" localSheetId="8">'ГБУЗ РБ Мелеузовская ЦРБ'!$I$33</definedName>
    <definedName name="T_РЕЗ27" localSheetId="67">'ГБУЗ РБ Месягутовская ЦРБ'!$I$33</definedName>
    <definedName name="T_РЕЗ27" localSheetId="63">'ГБУЗ РБ Мишкинская ЦРБ'!$I$33</definedName>
    <definedName name="T_РЕЗ27" localSheetId="3">'ГБУЗ РБ Миякинская ЦРБ'!$I$33</definedName>
    <definedName name="T_РЕЗ27" localSheetId="7">'ГБУЗ РБ Мраковская ЦРБ'!$I$33</definedName>
    <definedName name="T_РЕЗ27" localSheetId="45">'ГБУЗ РБ Нуримановская ЦРБ'!$I$33</definedName>
    <definedName name="T_РЕЗ27" localSheetId="79">'ГБУЗ РБ Поликлиника № 43 г.Уфа'!$I$33</definedName>
    <definedName name="T_РЕЗ27" localSheetId="80">'ГБУЗ РБ ПОликлиника № 46 г.Уфа'!$I$33</definedName>
    <definedName name="T_РЕЗ27" localSheetId="82">'ГБУЗ РБ Поликлиника № 50 г.Уфа'!$I$33</definedName>
    <definedName name="T_РЕЗ27" localSheetId="5">'ГБУЗ РБ Раевская ЦРБ'!$I$33</definedName>
    <definedName name="T_РЕЗ27" localSheetId="27">'ГБУЗ РБ Стерлибашевская ЦРБ'!$I$33</definedName>
    <definedName name="T_РЕЗ27" localSheetId="28">'ГБУЗ РБ Толбазинская ЦРБ'!$I$33</definedName>
    <definedName name="T_РЕЗ27" localSheetId="30">'ГБУЗ РБ Туймазинская ЦРБ'!$I$33</definedName>
    <definedName name="T_РЕЗ27" localSheetId="33">'ГБУЗ РБ Учалинская ЦГБ'!$I$33</definedName>
    <definedName name="T_РЕЗ27" localSheetId="20">'ГБУЗ РБ Федоровская ЦРБ'!$I$33</definedName>
    <definedName name="T_РЕЗ27" localSheetId="23">'ГБУЗ РБ ЦГБ г.Сибай'!$I$33</definedName>
    <definedName name="T_РЕЗ27" localSheetId="74">'ГБУЗ РБ Чекмагушевская ЦРБ'!$I$33</definedName>
    <definedName name="T_РЕЗ27" localSheetId="34">'ГБУЗ РБ Чишминская ЦРБ'!$I$33</definedName>
    <definedName name="T_РЕЗ27" localSheetId="31">'ГБУЗ РБ Шаранская ЦРБ'!$I$33</definedName>
    <definedName name="T_РЕЗ27" localSheetId="37">'ГБУЗ РБ Языковская ЦРБ'!$I$33</definedName>
    <definedName name="T_РЕЗ27" localSheetId="41">'ГБУЗ РБ Янаульская ЦРБ'!$I$33</definedName>
    <definedName name="T_РЕЗ27" localSheetId="19">'ООО "Медсервис" г. Салават'!$I$33</definedName>
    <definedName name="T_РЕЗ27" localSheetId="2">'УФИЦ РАН'!$I$33</definedName>
    <definedName name="T_РЕЗ27" localSheetId="52">'ФГБОУ ВО БГМУ МЗ РФ'!$I$33</definedName>
    <definedName name="T_РЕЗ27" localSheetId="60">'ФГБУЗ МСЧ №142 ФМБА России'!$I$33</definedName>
    <definedName name="T_РЕЗ27" localSheetId="25">'ЧУЗ "РЖД-Медицина"г.Стерлитамак'!$I$33</definedName>
    <definedName name="T_РЕЗ27" localSheetId="42">'ЧУЗ"КБ"РЖД-Медицина" г.Уфа'!$I$33</definedName>
    <definedName name="T_РЕЗ28" localSheetId="22">'ГБУЗ РБ Акъярская ЦРБ'!$I$34</definedName>
    <definedName name="T_РЕЗ28" localSheetId="46">'ГБУЗ РБ Архангельская ЦРБ'!$I$34</definedName>
    <definedName name="T_РЕЗ28" localSheetId="57">'ГБУЗ РБ Аскаровская ЦРБ'!$I$34</definedName>
    <definedName name="T_РЕЗ28" localSheetId="65">'ГБУЗ РБ Аскинская ЦРБ'!$I$34</definedName>
    <definedName name="T_РЕЗ28" localSheetId="35">'ГБУЗ РБ Баймакская ЦГБ'!$I$34</definedName>
    <definedName name="T_РЕЗ28" localSheetId="77">'ГБУЗ РБ Бакалинская ЦРБ'!$I$34</definedName>
    <definedName name="T_РЕЗ28" localSheetId="40">'ГБУЗ РБ Балтачевская ЦРБ'!$I$34</definedName>
    <definedName name="T_РЕЗ28" localSheetId="53">'ГБУЗ РБ Белебеевская ЦРБ'!$I$34</definedName>
    <definedName name="T_РЕЗ28" localSheetId="71">'ГБУЗ РБ Белокатайская ЦРБ'!$I$34</definedName>
    <definedName name="T_РЕЗ28" localSheetId="59">'ГБУЗ РБ Белорецкая ЦРКБ'!$I$34</definedName>
    <definedName name="T_РЕЗ28" localSheetId="54">'ГБУЗ РБ Бижбулякская ЦРБ'!$I$34</definedName>
    <definedName name="T_РЕЗ28" localSheetId="62">'ГБУЗ РБ Бирская ЦРБ'!$I$34</definedName>
    <definedName name="T_РЕЗ28" localSheetId="44">'ГБУЗ РБ Благовещенская ЦРБ'!$I$34</definedName>
    <definedName name="T_РЕЗ28" localSheetId="68">'ГБУЗ РБ Большеустьикинская ЦРБ'!$I$34</definedName>
    <definedName name="T_РЕЗ28" localSheetId="36">'ГБУЗ РБ Буздякская ЦРБ'!$I$34</definedName>
    <definedName name="T_РЕЗ28" localSheetId="66">'ГБУЗ РБ Бураевская ЦРБ'!$I$34</definedName>
    <definedName name="T_РЕЗ28" localSheetId="58">'ГБУЗ РБ Бурзянская ЦРБ'!$I$34</definedName>
    <definedName name="T_РЕЗ28" localSheetId="39">'ГБУЗ РБ Верхне-Татыш. ЦРБ'!$I$34</definedName>
    <definedName name="T_РЕЗ28" localSheetId="76">'ГБУЗ РБ Верхнеяркеевская ЦРБ'!$I$34</definedName>
    <definedName name="T_РЕЗ28" localSheetId="18">'ГБУЗ РБ ГБ № 1 г.Октябрьский'!$I$34</definedName>
    <definedName name="T_РЕЗ28" localSheetId="61">'ГБУЗ РБ ГБ № 9 г.Уфа'!$I$34</definedName>
    <definedName name="T_РЕЗ28" localSheetId="11">'ГБУЗ РБ ГБ г.Кумертау'!$I$34</definedName>
    <definedName name="T_РЕЗ28" localSheetId="15">'ГБУЗ РБ ГБ г.Нефтекамск'!$I$34</definedName>
    <definedName name="T_РЕЗ28" localSheetId="21">'ГБУЗ РБ ГБ г.Салават'!$I$34</definedName>
    <definedName name="T_РЕЗ28" localSheetId="14">'ГБУЗ РБ ГДКБ № 17 г.Уфа'!$I$34</definedName>
    <definedName name="T_РЕЗ28" localSheetId="24">'ГБУЗ РБ ГКБ № 1 г.Стерлитамак'!$I$34</definedName>
    <definedName name="T_РЕЗ28" localSheetId="49">'ГБУЗ РБ ГКБ № 13 г.Уфа'!$I$34</definedName>
    <definedName name="T_РЕЗ28" localSheetId="75">'ГБУЗ РБ ГКБ № 18 г.Уфа'!$I$34</definedName>
    <definedName name="T_РЕЗ28" localSheetId="51">'ГБУЗ РБ ГКБ № 21 г.Уфа'!$I$34</definedName>
    <definedName name="T_РЕЗ28" localSheetId="56">'ГБУЗ РБ ГКБ № 5 г.Уфа'!$I$34</definedName>
    <definedName name="T_РЕЗ28" localSheetId="32">'ГБУЗ РБ ГКБ № 8 г.Уфа'!$I$34</definedName>
    <definedName name="T_РЕЗ28" localSheetId="81">'ГБУЗ РБ ГКБ Демского р-на г.Уфы'!$I$34</definedName>
    <definedName name="T_РЕЗ28" localSheetId="4">'ГБУЗ РБ Давлекановская ЦРБ'!$I$34</definedName>
    <definedName name="T_РЕЗ28" localSheetId="29">'ГБУЗ РБ ДБ г.Стерлитамак'!$I$34</definedName>
    <definedName name="T_РЕЗ28" localSheetId="10">'ГБУЗ РБ ДП № 2 г.Уфа'!$I$34</definedName>
    <definedName name="T_РЕЗ28" localSheetId="6">'ГБУЗ РБ ДП № 3 г.Уфа'!$I$34</definedName>
    <definedName name="T_РЕЗ28" localSheetId="72">'ГБУЗ РБ ДП № 4 г.Уфа'!$I$34</definedName>
    <definedName name="T_РЕЗ28" localSheetId="12">'ГБУЗ РБ ДП № 5 г.Уфа'!$I$34</definedName>
    <definedName name="T_РЕЗ28" localSheetId="13">'ГБУЗ РБ ДП № 6 г.Уфа'!$I$34</definedName>
    <definedName name="T_РЕЗ28" localSheetId="73">'ГБУЗ РБ Дюртюлинская ЦРБ'!$I$34</definedName>
    <definedName name="T_РЕЗ28" localSheetId="55">'ГБУЗ РБ Ермекеевская ЦРБ'!$I$34</definedName>
    <definedName name="T_РЕЗ28" localSheetId="38">'ГБУЗ РБ Зилаирская ЦРБ'!$I$34</definedName>
    <definedName name="T_РЕЗ28" localSheetId="43">'ГБУЗ РБ Иглинская ЦРБ'!$I$34</definedName>
    <definedName name="T_РЕЗ28" localSheetId="9">'ГБУЗ РБ Исянгуловская ЦРБ'!$I$34</definedName>
    <definedName name="T_РЕЗ28" localSheetId="78">'ГБУЗ РБ Ишимбайская ЦРБ'!$I$34</definedName>
    <definedName name="T_РЕЗ28" localSheetId="17">'ГБУЗ РБ Калтасинская ЦРБ'!$I$34</definedName>
    <definedName name="T_РЕЗ28" localSheetId="64">'ГБУЗ РБ Караидельская ЦРБ'!$I$34</definedName>
    <definedName name="T_РЕЗ28" localSheetId="47">'ГБУЗ РБ Кармаскалинская ЦРБ'!$I$34</definedName>
    <definedName name="T_РЕЗ28" localSheetId="50">'ГБУЗ РБ КБСМП г.Уфа'!$I$34</definedName>
    <definedName name="T_РЕЗ28" localSheetId="70">'ГБУЗ РБ Кигинская ЦРБ'!$I$34</definedName>
    <definedName name="T_РЕЗ28" localSheetId="16">'ГБУЗ РБ Краснокамская ЦРБ'!$I$34</definedName>
    <definedName name="T_РЕЗ28" localSheetId="26">'ГБУЗ РБ Красноусольская ЦРБ'!$I$34</definedName>
    <definedName name="T_РЕЗ28" localSheetId="48">'ГБУЗ РБ Кушнаренковская ЦРБ'!$I$34</definedName>
    <definedName name="T_РЕЗ28" localSheetId="69">'ГБУЗ РБ Малоязовская ЦРБ'!$I$34</definedName>
    <definedName name="T_РЕЗ28" localSheetId="8">'ГБУЗ РБ Мелеузовская ЦРБ'!$I$34</definedName>
    <definedName name="T_РЕЗ28" localSheetId="67">'ГБУЗ РБ Месягутовская ЦРБ'!$I$34</definedName>
    <definedName name="T_РЕЗ28" localSheetId="63">'ГБУЗ РБ Мишкинская ЦРБ'!$I$34</definedName>
    <definedName name="T_РЕЗ28" localSheetId="3">'ГБУЗ РБ Миякинская ЦРБ'!$I$34</definedName>
    <definedName name="T_РЕЗ28" localSheetId="7">'ГБУЗ РБ Мраковская ЦРБ'!$I$34</definedName>
    <definedName name="T_РЕЗ28" localSheetId="45">'ГБУЗ РБ Нуримановская ЦРБ'!$I$34</definedName>
    <definedName name="T_РЕЗ28" localSheetId="79">'ГБУЗ РБ Поликлиника № 43 г.Уфа'!$I$34</definedName>
    <definedName name="T_РЕЗ28" localSheetId="80">'ГБУЗ РБ ПОликлиника № 46 г.Уфа'!$I$34</definedName>
    <definedName name="T_РЕЗ28" localSheetId="82">'ГБУЗ РБ Поликлиника № 50 г.Уфа'!$I$34</definedName>
    <definedName name="T_РЕЗ28" localSheetId="5">'ГБУЗ РБ Раевская ЦРБ'!$I$34</definedName>
    <definedName name="T_РЕЗ28" localSheetId="27">'ГБУЗ РБ Стерлибашевская ЦРБ'!$I$34</definedName>
    <definedName name="T_РЕЗ28" localSheetId="28">'ГБУЗ РБ Толбазинская ЦРБ'!$I$34</definedName>
    <definedName name="T_РЕЗ28" localSheetId="30">'ГБУЗ РБ Туймазинская ЦРБ'!$I$34</definedName>
    <definedName name="T_РЕЗ28" localSheetId="33">'ГБУЗ РБ Учалинская ЦГБ'!$I$34</definedName>
    <definedName name="T_РЕЗ28" localSheetId="20">'ГБУЗ РБ Федоровская ЦРБ'!$I$34</definedName>
    <definedName name="T_РЕЗ28" localSheetId="23">'ГБУЗ РБ ЦГБ г.Сибай'!$I$34</definedName>
    <definedName name="T_РЕЗ28" localSheetId="74">'ГБУЗ РБ Чекмагушевская ЦРБ'!$I$34</definedName>
    <definedName name="T_РЕЗ28" localSheetId="34">'ГБУЗ РБ Чишминская ЦРБ'!$I$34</definedName>
    <definedName name="T_РЕЗ28" localSheetId="31">'ГБУЗ РБ Шаранская ЦРБ'!$I$34</definedName>
    <definedName name="T_РЕЗ28" localSheetId="37">'ГБУЗ РБ Языковская ЦРБ'!$I$34</definedName>
    <definedName name="T_РЕЗ28" localSheetId="41">'ГБУЗ РБ Янаульская ЦРБ'!$I$34</definedName>
    <definedName name="T_РЕЗ28" localSheetId="19">'ООО "Медсервис" г. Салават'!$I$34</definedName>
    <definedName name="T_РЕЗ28" localSheetId="2">'УФИЦ РАН'!$I$34</definedName>
    <definedName name="T_РЕЗ28" localSheetId="52">'ФГБОУ ВО БГМУ МЗ РФ'!$I$34</definedName>
    <definedName name="T_РЕЗ28" localSheetId="60">'ФГБУЗ МСЧ №142 ФМБА России'!$I$34</definedName>
    <definedName name="T_РЕЗ28" localSheetId="25">'ЧУЗ "РЖД-Медицина"г.Стерлитамак'!$I$34</definedName>
    <definedName name="T_РЕЗ28" localSheetId="42">'ЧУЗ"КБ"РЖД-Медицина" г.Уфа'!$I$34</definedName>
    <definedName name="T_РЕЗ29" localSheetId="22">'ГБУЗ РБ Акъярская ЦРБ'!#REF!</definedName>
    <definedName name="T_РЕЗ29" localSheetId="46">'ГБУЗ РБ Архангельская ЦРБ'!#REF!</definedName>
    <definedName name="T_РЕЗ29" localSheetId="57">'ГБУЗ РБ Аскаровская ЦРБ'!#REF!</definedName>
    <definedName name="T_РЕЗ29" localSheetId="65">'ГБУЗ РБ Аскинская ЦРБ'!#REF!</definedName>
    <definedName name="T_РЕЗ29" localSheetId="35">'ГБУЗ РБ Баймакская ЦГБ'!#REF!</definedName>
    <definedName name="T_РЕЗ29" localSheetId="77">'ГБУЗ РБ Бакалинская ЦРБ'!#REF!</definedName>
    <definedName name="T_РЕЗ29" localSheetId="40">'ГБУЗ РБ Балтачевская ЦРБ'!#REF!</definedName>
    <definedName name="T_РЕЗ29" localSheetId="53">'ГБУЗ РБ Белебеевская ЦРБ'!#REF!</definedName>
    <definedName name="T_РЕЗ29" localSheetId="71">'ГБУЗ РБ Белокатайская ЦРБ'!#REF!</definedName>
    <definedName name="T_РЕЗ29" localSheetId="59">'ГБУЗ РБ Белорецкая ЦРКБ'!#REF!</definedName>
    <definedName name="T_РЕЗ29" localSheetId="54">'ГБУЗ РБ Бижбулякская ЦРБ'!#REF!</definedName>
    <definedName name="T_РЕЗ29" localSheetId="62">'ГБУЗ РБ Бирская ЦРБ'!#REF!</definedName>
    <definedName name="T_РЕЗ29" localSheetId="44">'ГБУЗ РБ Благовещенская ЦРБ'!#REF!</definedName>
    <definedName name="T_РЕЗ29" localSheetId="68">'ГБУЗ РБ Большеустьикинская ЦРБ'!#REF!</definedName>
    <definedName name="T_РЕЗ29" localSheetId="36">'ГБУЗ РБ Буздякская ЦРБ'!#REF!</definedName>
    <definedName name="T_РЕЗ29" localSheetId="66">'ГБУЗ РБ Бураевская ЦРБ'!#REF!</definedName>
    <definedName name="T_РЕЗ29" localSheetId="58">'ГБУЗ РБ Бурзянская ЦРБ'!#REF!</definedName>
    <definedName name="T_РЕЗ29" localSheetId="39">'ГБУЗ РБ Верхне-Татыш. ЦРБ'!#REF!</definedName>
    <definedName name="T_РЕЗ29" localSheetId="76">'ГБУЗ РБ Верхнеяркеевская ЦРБ'!#REF!</definedName>
    <definedName name="T_РЕЗ29" localSheetId="18">'ГБУЗ РБ ГБ № 1 г.Октябрьский'!#REF!</definedName>
    <definedName name="T_РЕЗ29" localSheetId="61">'ГБУЗ РБ ГБ № 9 г.Уфа'!#REF!</definedName>
    <definedName name="T_РЕЗ29" localSheetId="11">'ГБУЗ РБ ГБ г.Кумертау'!#REF!</definedName>
    <definedName name="T_РЕЗ29" localSheetId="15">'ГБУЗ РБ ГБ г.Нефтекамск'!#REF!</definedName>
    <definedName name="T_РЕЗ29" localSheetId="21">'ГБУЗ РБ ГБ г.Салават'!#REF!</definedName>
    <definedName name="T_РЕЗ29" localSheetId="14">'ГБУЗ РБ ГДКБ № 17 г.Уфа'!#REF!</definedName>
    <definedName name="T_РЕЗ29" localSheetId="24">'ГБУЗ РБ ГКБ № 1 г.Стерлитамак'!#REF!</definedName>
    <definedName name="T_РЕЗ29" localSheetId="49">'ГБУЗ РБ ГКБ № 13 г.Уфа'!#REF!</definedName>
    <definedName name="T_РЕЗ29" localSheetId="75">'ГБУЗ РБ ГКБ № 18 г.Уфа'!#REF!</definedName>
    <definedName name="T_РЕЗ29" localSheetId="51">'ГБУЗ РБ ГКБ № 21 г.Уфа'!#REF!</definedName>
    <definedName name="T_РЕЗ29" localSheetId="56">'ГБУЗ РБ ГКБ № 5 г.Уфа'!#REF!</definedName>
    <definedName name="T_РЕЗ29" localSheetId="32">'ГБУЗ РБ ГКБ № 8 г.Уфа'!#REF!</definedName>
    <definedName name="T_РЕЗ29" localSheetId="81">'ГБУЗ РБ ГКБ Демского р-на г.Уфы'!#REF!</definedName>
    <definedName name="T_РЕЗ29" localSheetId="4">'ГБУЗ РБ Давлекановская ЦРБ'!#REF!</definedName>
    <definedName name="T_РЕЗ29" localSheetId="29">'ГБУЗ РБ ДБ г.Стерлитамак'!#REF!</definedName>
    <definedName name="T_РЕЗ29" localSheetId="10">'ГБУЗ РБ ДП № 2 г.Уфа'!#REF!</definedName>
    <definedName name="T_РЕЗ29" localSheetId="6">'ГБУЗ РБ ДП № 3 г.Уфа'!#REF!</definedName>
    <definedName name="T_РЕЗ29" localSheetId="72">'ГБУЗ РБ ДП № 4 г.Уфа'!#REF!</definedName>
    <definedName name="T_РЕЗ29" localSheetId="12">'ГБУЗ РБ ДП № 5 г.Уфа'!#REF!</definedName>
    <definedName name="T_РЕЗ29" localSheetId="13">'ГБУЗ РБ ДП № 6 г.Уфа'!#REF!</definedName>
    <definedName name="T_РЕЗ29" localSheetId="73">'ГБУЗ РБ Дюртюлинская ЦРБ'!#REF!</definedName>
    <definedName name="T_РЕЗ29" localSheetId="55">'ГБУЗ РБ Ермекеевская ЦРБ'!#REF!</definedName>
    <definedName name="T_РЕЗ29" localSheetId="38">'ГБУЗ РБ Зилаирская ЦРБ'!#REF!</definedName>
    <definedName name="T_РЕЗ29" localSheetId="43">'ГБУЗ РБ Иглинская ЦРБ'!#REF!</definedName>
    <definedName name="T_РЕЗ29" localSheetId="9">'ГБУЗ РБ Исянгуловская ЦРБ'!#REF!</definedName>
    <definedName name="T_РЕЗ29" localSheetId="78">'ГБУЗ РБ Ишимбайская ЦРБ'!#REF!</definedName>
    <definedName name="T_РЕЗ29" localSheetId="17">'ГБУЗ РБ Калтасинская ЦРБ'!#REF!</definedName>
    <definedName name="T_РЕЗ29" localSheetId="64">'ГБУЗ РБ Караидельская ЦРБ'!#REF!</definedName>
    <definedName name="T_РЕЗ29" localSheetId="47">'ГБУЗ РБ Кармаскалинская ЦРБ'!#REF!</definedName>
    <definedName name="T_РЕЗ29" localSheetId="50">'ГБУЗ РБ КБСМП г.Уфа'!#REF!</definedName>
    <definedName name="T_РЕЗ29" localSheetId="70">'ГБУЗ РБ Кигинская ЦРБ'!#REF!</definedName>
    <definedName name="T_РЕЗ29" localSheetId="16">'ГБУЗ РБ Краснокамская ЦРБ'!#REF!</definedName>
    <definedName name="T_РЕЗ29" localSheetId="26">'ГБУЗ РБ Красноусольская ЦРБ'!#REF!</definedName>
    <definedName name="T_РЕЗ29" localSheetId="48">'ГБУЗ РБ Кушнаренковская ЦРБ'!#REF!</definedName>
    <definedName name="T_РЕЗ29" localSheetId="69">'ГБУЗ РБ Малоязовская ЦРБ'!#REF!</definedName>
    <definedName name="T_РЕЗ29" localSheetId="8">'ГБУЗ РБ Мелеузовская ЦРБ'!#REF!</definedName>
    <definedName name="T_РЕЗ29" localSheetId="67">'ГБУЗ РБ Месягутовская ЦРБ'!#REF!</definedName>
    <definedName name="T_РЕЗ29" localSheetId="63">'ГБУЗ РБ Мишкинская ЦРБ'!#REF!</definedName>
    <definedName name="T_РЕЗ29" localSheetId="3">'ГБУЗ РБ Миякинская ЦРБ'!#REF!</definedName>
    <definedName name="T_РЕЗ29" localSheetId="7">'ГБУЗ РБ Мраковская ЦРБ'!#REF!</definedName>
    <definedName name="T_РЕЗ29" localSheetId="45">'ГБУЗ РБ Нуримановская ЦРБ'!#REF!</definedName>
    <definedName name="T_РЕЗ29" localSheetId="79">'ГБУЗ РБ Поликлиника № 43 г.Уфа'!#REF!</definedName>
    <definedName name="T_РЕЗ29" localSheetId="80">'ГБУЗ РБ ПОликлиника № 46 г.Уфа'!#REF!</definedName>
    <definedName name="T_РЕЗ29" localSheetId="82">'ГБУЗ РБ Поликлиника № 50 г.Уфа'!#REF!</definedName>
    <definedName name="T_РЕЗ29" localSheetId="5">'ГБУЗ РБ Раевская ЦРБ'!#REF!</definedName>
    <definedName name="T_РЕЗ29" localSheetId="27">'ГБУЗ РБ Стерлибашевская ЦРБ'!#REF!</definedName>
    <definedName name="T_РЕЗ29" localSheetId="28">'ГБУЗ РБ Толбазинская ЦРБ'!#REF!</definedName>
    <definedName name="T_РЕЗ29" localSheetId="30">'ГБУЗ РБ Туймазинская ЦРБ'!#REF!</definedName>
    <definedName name="T_РЕЗ29" localSheetId="33">'ГБУЗ РБ Учалинская ЦГБ'!#REF!</definedName>
    <definedName name="T_РЕЗ29" localSheetId="20">'ГБУЗ РБ Федоровская ЦРБ'!#REF!</definedName>
    <definedName name="T_РЕЗ29" localSheetId="23">'ГБУЗ РБ ЦГБ г.Сибай'!#REF!</definedName>
    <definedName name="T_РЕЗ29" localSheetId="74">'ГБУЗ РБ Чекмагушевская ЦРБ'!#REF!</definedName>
    <definedName name="T_РЕЗ29" localSheetId="34">'ГБУЗ РБ Чишминская ЦРБ'!#REF!</definedName>
    <definedName name="T_РЕЗ29" localSheetId="31">'ГБУЗ РБ Шаранская ЦРБ'!#REF!</definedName>
    <definedName name="T_РЕЗ29" localSheetId="37">'ГБУЗ РБ Языковская ЦРБ'!#REF!</definedName>
    <definedName name="T_РЕЗ29" localSheetId="41">'ГБУЗ РБ Янаульская ЦРБ'!#REF!</definedName>
    <definedName name="T_РЕЗ29" localSheetId="19">'ООО "Медсервис" г. Салават'!#REF!</definedName>
    <definedName name="T_РЕЗ29" localSheetId="2">'УФИЦ РАН'!#REF!</definedName>
    <definedName name="T_РЕЗ29" localSheetId="52">'ФГБОУ ВО БГМУ МЗ РФ'!#REF!</definedName>
    <definedName name="T_РЕЗ29" localSheetId="60">'ФГБУЗ МСЧ №142 ФМБА России'!#REF!</definedName>
    <definedName name="T_РЕЗ29" localSheetId="25">'ЧУЗ "РЖД-Медицина"г.Стерлитамак'!#REF!</definedName>
    <definedName name="T_РЕЗ29" localSheetId="42">'ЧУЗ"КБ"РЖД-Медицина" г.Уфа'!#REF!</definedName>
    <definedName name="T_РЕЗ3" localSheetId="22">'ГБУЗ РБ Акъярская ЦРБ'!$I$10</definedName>
    <definedName name="T_РЕЗ3" localSheetId="46">'ГБУЗ РБ Архангельская ЦРБ'!$I$10</definedName>
    <definedName name="T_РЕЗ3" localSheetId="57">'ГБУЗ РБ Аскаровская ЦРБ'!$I$10</definedName>
    <definedName name="T_РЕЗ3" localSheetId="65">'ГБУЗ РБ Аскинская ЦРБ'!$I$10</definedName>
    <definedName name="T_РЕЗ3" localSheetId="35">'ГБУЗ РБ Баймакская ЦГБ'!$I$10</definedName>
    <definedName name="T_РЕЗ3" localSheetId="77">'ГБУЗ РБ Бакалинская ЦРБ'!$I$10</definedName>
    <definedName name="T_РЕЗ3" localSheetId="40">'ГБУЗ РБ Балтачевская ЦРБ'!$I$10</definedName>
    <definedName name="T_РЕЗ3" localSheetId="53">'ГБУЗ РБ Белебеевская ЦРБ'!$I$10</definedName>
    <definedName name="T_РЕЗ3" localSheetId="71">'ГБУЗ РБ Белокатайская ЦРБ'!$I$10</definedName>
    <definedName name="T_РЕЗ3" localSheetId="59">'ГБУЗ РБ Белорецкая ЦРКБ'!$I$10</definedName>
    <definedName name="T_РЕЗ3" localSheetId="54">'ГБУЗ РБ Бижбулякская ЦРБ'!$I$10</definedName>
    <definedName name="T_РЕЗ3" localSheetId="62">'ГБУЗ РБ Бирская ЦРБ'!$I$10</definedName>
    <definedName name="T_РЕЗ3" localSheetId="44">'ГБУЗ РБ Благовещенская ЦРБ'!$I$10</definedName>
    <definedName name="T_РЕЗ3" localSheetId="68">'ГБУЗ РБ Большеустьикинская ЦРБ'!$I$10</definedName>
    <definedName name="T_РЕЗ3" localSheetId="36">'ГБУЗ РБ Буздякская ЦРБ'!$I$10</definedName>
    <definedName name="T_РЕЗ3" localSheetId="66">'ГБУЗ РБ Бураевская ЦРБ'!$I$10</definedName>
    <definedName name="T_РЕЗ3" localSheetId="58">'ГБУЗ РБ Бурзянская ЦРБ'!$I$10</definedName>
    <definedName name="T_РЕЗ3" localSheetId="39">'ГБУЗ РБ Верхне-Татыш. ЦРБ'!$I$10</definedName>
    <definedName name="T_РЕЗ3" localSheetId="76">'ГБУЗ РБ Верхнеяркеевская ЦРБ'!$I$10</definedName>
    <definedName name="T_РЕЗ3" localSheetId="18">'ГБУЗ РБ ГБ № 1 г.Октябрьский'!$I$10</definedName>
    <definedName name="T_РЕЗ3" localSheetId="61">'ГБУЗ РБ ГБ № 9 г.Уфа'!$I$10</definedName>
    <definedName name="T_РЕЗ3" localSheetId="11">'ГБУЗ РБ ГБ г.Кумертау'!$I$10</definedName>
    <definedName name="T_РЕЗ3" localSheetId="15">'ГБУЗ РБ ГБ г.Нефтекамск'!$I$10</definedName>
    <definedName name="T_РЕЗ3" localSheetId="21">'ГБУЗ РБ ГБ г.Салават'!$I$10</definedName>
    <definedName name="T_РЕЗ3" localSheetId="14">'ГБУЗ РБ ГДКБ № 17 г.Уфа'!$I$10</definedName>
    <definedName name="T_РЕЗ3" localSheetId="24">'ГБУЗ РБ ГКБ № 1 г.Стерлитамак'!$I$10</definedName>
    <definedName name="T_РЕЗ3" localSheetId="49">'ГБУЗ РБ ГКБ № 13 г.Уфа'!$I$10</definedName>
    <definedName name="T_РЕЗ3" localSheetId="75">'ГБУЗ РБ ГКБ № 18 г.Уфа'!$I$10</definedName>
    <definedName name="T_РЕЗ3" localSheetId="51">'ГБУЗ РБ ГКБ № 21 г.Уфа'!$I$10</definedName>
    <definedName name="T_РЕЗ3" localSheetId="56">'ГБУЗ РБ ГКБ № 5 г.Уфа'!$I$10</definedName>
    <definedName name="T_РЕЗ3" localSheetId="32">'ГБУЗ РБ ГКБ № 8 г.Уфа'!$I$10</definedName>
    <definedName name="T_РЕЗ3" localSheetId="81">'ГБУЗ РБ ГКБ Демского р-на г.Уфы'!$I$10</definedName>
    <definedName name="T_РЕЗ3" localSheetId="4">'ГБУЗ РБ Давлекановская ЦРБ'!$I$10</definedName>
    <definedName name="T_РЕЗ3" localSheetId="29">'ГБУЗ РБ ДБ г.Стерлитамак'!$I$10</definedName>
    <definedName name="T_РЕЗ3" localSheetId="10">'ГБУЗ РБ ДП № 2 г.Уфа'!$I$10</definedName>
    <definedName name="T_РЕЗ3" localSheetId="6">'ГБУЗ РБ ДП № 3 г.Уфа'!$I$10</definedName>
    <definedName name="T_РЕЗ3" localSheetId="72">'ГБУЗ РБ ДП № 4 г.Уфа'!$I$10</definedName>
    <definedName name="T_РЕЗ3" localSheetId="12">'ГБУЗ РБ ДП № 5 г.Уфа'!$I$10</definedName>
    <definedName name="T_РЕЗ3" localSheetId="13">'ГБУЗ РБ ДП № 6 г.Уфа'!$I$10</definedName>
    <definedName name="T_РЕЗ3" localSheetId="73">'ГБУЗ РБ Дюртюлинская ЦРБ'!$I$10</definedName>
    <definedName name="T_РЕЗ3" localSheetId="55">'ГБУЗ РБ Ермекеевская ЦРБ'!$I$10</definedName>
    <definedName name="T_РЕЗ3" localSheetId="38">'ГБУЗ РБ Зилаирская ЦРБ'!$I$10</definedName>
    <definedName name="T_РЕЗ3" localSheetId="43">'ГБУЗ РБ Иглинская ЦРБ'!$I$10</definedName>
    <definedName name="T_РЕЗ3" localSheetId="9">'ГБУЗ РБ Исянгуловская ЦРБ'!$I$10</definedName>
    <definedName name="T_РЕЗ3" localSheetId="78">'ГБУЗ РБ Ишимбайская ЦРБ'!$I$10</definedName>
    <definedName name="T_РЕЗ3" localSheetId="17">'ГБУЗ РБ Калтасинская ЦРБ'!$I$10</definedName>
    <definedName name="T_РЕЗ3" localSheetId="64">'ГБУЗ РБ Караидельская ЦРБ'!$I$10</definedName>
    <definedName name="T_РЕЗ3" localSheetId="47">'ГБУЗ РБ Кармаскалинская ЦРБ'!$I$10</definedName>
    <definedName name="T_РЕЗ3" localSheetId="50">'ГБУЗ РБ КБСМП г.Уфа'!$I$10</definedName>
    <definedName name="T_РЕЗ3" localSheetId="70">'ГБУЗ РБ Кигинская ЦРБ'!$I$10</definedName>
    <definedName name="T_РЕЗ3" localSheetId="16">'ГБУЗ РБ Краснокамская ЦРБ'!$I$10</definedName>
    <definedName name="T_РЕЗ3" localSheetId="26">'ГБУЗ РБ Красноусольская ЦРБ'!$I$10</definedName>
    <definedName name="T_РЕЗ3" localSheetId="48">'ГБУЗ РБ Кушнаренковская ЦРБ'!$I$10</definedName>
    <definedName name="T_РЕЗ3" localSheetId="69">'ГБУЗ РБ Малоязовская ЦРБ'!$I$10</definedName>
    <definedName name="T_РЕЗ3" localSheetId="8">'ГБУЗ РБ Мелеузовская ЦРБ'!$I$10</definedName>
    <definedName name="T_РЕЗ3" localSheetId="67">'ГБУЗ РБ Месягутовская ЦРБ'!$I$10</definedName>
    <definedName name="T_РЕЗ3" localSheetId="63">'ГБУЗ РБ Мишкинская ЦРБ'!$I$10</definedName>
    <definedName name="T_РЕЗ3" localSheetId="3">'ГБУЗ РБ Миякинская ЦРБ'!$I$10</definedName>
    <definedName name="T_РЕЗ3" localSheetId="7">'ГБУЗ РБ Мраковская ЦРБ'!$I$10</definedName>
    <definedName name="T_РЕЗ3" localSheetId="45">'ГБУЗ РБ Нуримановская ЦРБ'!$I$10</definedName>
    <definedName name="T_РЕЗ3" localSheetId="79">'ГБУЗ РБ Поликлиника № 43 г.Уфа'!$I$10</definedName>
    <definedName name="T_РЕЗ3" localSheetId="80">'ГБУЗ РБ ПОликлиника № 46 г.Уфа'!$I$10</definedName>
    <definedName name="T_РЕЗ3" localSheetId="82">'ГБУЗ РБ Поликлиника № 50 г.Уфа'!$I$10</definedName>
    <definedName name="T_РЕЗ3" localSheetId="5">'ГБУЗ РБ Раевская ЦРБ'!$I$10</definedName>
    <definedName name="T_РЕЗ3" localSheetId="27">'ГБУЗ РБ Стерлибашевская ЦРБ'!$I$10</definedName>
    <definedName name="T_РЕЗ3" localSheetId="28">'ГБУЗ РБ Толбазинская ЦРБ'!$I$10</definedName>
    <definedName name="T_РЕЗ3" localSheetId="30">'ГБУЗ РБ Туймазинская ЦРБ'!$I$10</definedName>
    <definedName name="T_РЕЗ3" localSheetId="33">'ГБУЗ РБ Учалинская ЦГБ'!$I$10</definedName>
    <definedName name="T_РЕЗ3" localSheetId="20">'ГБУЗ РБ Федоровская ЦРБ'!$I$10</definedName>
    <definedName name="T_РЕЗ3" localSheetId="23">'ГБУЗ РБ ЦГБ г.Сибай'!$I$10</definedName>
    <definedName name="T_РЕЗ3" localSheetId="74">'ГБУЗ РБ Чекмагушевская ЦРБ'!$I$10</definedName>
    <definedName name="T_РЕЗ3" localSheetId="34">'ГБУЗ РБ Чишминская ЦРБ'!$I$10</definedName>
    <definedName name="T_РЕЗ3" localSheetId="31">'ГБУЗ РБ Шаранская ЦРБ'!$I$10</definedName>
    <definedName name="T_РЕЗ3" localSheetId="37">'ГБУЗ РБ Языковская ЦРБ'!$I$10</definedName>
    <definedName name="T_РЕЗ3" localSheetId="41">'ГБУЗ РБ Янаульская ЦРБ'!$I$10</definedName>
    <definedName name="T_РЕЗ3" localSheetId="19">'ООО "Медсервис" г. Салават'!$I$10</definedName>
    <definedName name="T_РЕЗ3" localSheetId="2">'УФИЦ РАН'!$I$10</definedName>
    <definedName name="T_РЕЗ3" localSheetId="52">'ФГБОУ ВО БГМУ МЗ РФ'!$I$10</definedName>
    <definedName name="T_РЕЗ3" localSheetId="60">'ФГБУЗ МСЧ №142 ФМБА России'!$I$10</definedName>
    <definedName name="T_РЕЗ3" localSheetId="25">'ЧУЗ "РЖД-Медицина"г.Стерлитамак'!$I$10</definedName>
    <definedName name="T_РЕЗ3" localSheetId="42">'ЧУЗ"КБ"РЖД-Медицина" г.Уфа'!$I$10</definedName>
    <definedName name="T_РЕЗ30" localSheetId="22">'ГБУЗ РБ Акъярская ЦРБ'!#REF!</definedName>
    <definedName name="T_РЕЗ30" localSheetId="46">'ГБУЗ РБ Архангельская ЦРБ'!#REF!</definedName>
    <definedName name="T_РЕЗ30" localSheetId="57">'ГБУЗ РБ Аскаровская ЦРБ'!#REF!</definedName>
    <definedName name="T_РЕЗ30" localSheetId="65">'ГБУЗ РБ Аскинская ЦРБ'!#REF!</definedName>
    <definedName name="T_РЕЗ30" localSheetId="35">'ГБУЗ РБ Баймакская ЦГБ'!#REF!</definedName>
    <definedName name="T_РЕЗ30" localSheetId="77">'ГБУЗ РБ Бакалинская ЦРБ'!#REF!</definedName>
    <definedName name="T_РЕЗ30" localSheetId="40">'ГБУЗ РБ Балтачевская ЦРБ'!#REF!</definedName>
    <definedName name="T_РЕЗ30" localSheetId="53">'ГБУЗ РБ Белебеевская ЦРБ'!#REF!</definedName>
    <definedName name="T_РЕЗ30" localSheetId="71">'ГБУЗ РБ Белокатайская ЦРБ'!#REF!</definedName>
    <definedName name="T_РЕЗ30" localSheetId="59">'ГБУЗ РБ Белорецкая ЦРКБ'!#REF!</definedName>
    <definedName name="T_РЕЗ30" localSheetId="54">'ГБУЗ РБ Бижбулякская ЦРБ'!#REF!</definedName>
    <definedName name="T_РЕЗ30" localSheetId="62">'ГБУЗ РБ Бирская ЦРБ'!#REF!</definedName>
    <definedName name="T_РЕЗ30" localSheetId="44">'ГБУЗ РБ Благовещенская ЦРБ'!#REF!</definedName>
    <definedName name="T_РЕЗ30" localSheetId="68">'ГБУЗ РБ Большеустьикинская ЦРБ'!#REF!</definedName>
    <definedName name="T_РЕЗ30" localSheetId="36">'ГБУЗ РБ Буздякская ЦРБ'!#REF!</definedName>
    <definedName name="T_РЕЗ30" localSheetId="66">'ГБУЗ РБ Бураевская ЦРБ'!#REF!</definedName>
    <definedName name="T_РЕЗ30" localSheetId="58">'ГБУЗ РБ Бурзянская ЦРБ'!#REF!</definedName>
    <definedName name="T_РЕЗ30" localSheetId="39">'ГБУЗ РБ Верхне-Татыш. ЦРБ'!#REF!</definedName>
    <definedName name="T_РЕЗ30" localSheetId="76">'ГБУЗ РБ Верхнеяркеевская ЦРБ'!#REF!</definedName>
    <definedName name="T_РЕЗ30" localSheetId="18">'ГБУЗ РБ ГБ № 1 г.Октябрьский'!#REF!</definedName>
    <definedName name="T_РЕЗ30" localSheetId="61">'ГБУЗ РБ ГБ № 9 г.Уфа'!#REF!</definedName>
    <definedName name="T_РЕЗ30" localSheetId="11">'ГБУЗ РБ ГБ г.Кумертау'!#REF!</definedName>
    <definedName name="T_РЕЗ30" localSheetId="15">'ГБУЗ РБ ГБ г.Нефтекамск'!#REF!</definedName>
    <definedName name="T_РЕЗ30" localSheetId="21">'ГБУЗ РБ ГБ г.Салават'!#REF!</definedName>
    <definedName name="T_РЕЗ30" localSheetId="14">'ГБУЗ РБ ГДКБ № 17 г.Уфа'!#REF!</definedName>
    <definedName name="T_РЕЗ30" localSheetId="24">'ГБУЗ РБ ГКБ № 1 г.Стерлитамак'!#REF!</definedName>
    <definedName name="T_РЕЗ30" localSheetId="49">'ГБУЗ РБ ГКБ № 13 г.Уфа'!#REF!</definedName>
    <definedName name="T_РЕЗ30" localSheetId="75">'ГБУЗ РБ ГКБ № 18 г.Уфа'!#REF!</definedName>
    <definedName name="T_РЕЗ30" localSheetId="51">'ГБУЗ РБ ГКБ № 21 г.Уфа'!#REF!</definedName>
    <definedName name="T_РЕЗ30" localSheetId="56">'ГБУЗ РБ ГКБ № 5 г.Уфа'!#REF!</definedName>
    <definedName name="T_РЕЗ30" localSheetId="32">'ГБУЗ РБ ГКБ № 8 г.Уфа'!#REF!</definedName>
    <definedName name="T_РЕЗ30" localSheetId="81">'ГБУЗ РБ ГКБ Демского р-на г.Уфы'!#REF!</definedName>
    <definedName name="T_РЕЗ30" localSheetId="4">'ГБУЗ РБ Давлекановская ЦРБ'!#REF!</definedName>
    <definedName name="T_РЕЗ30" localSheetId="29">'ГБУЗ РБ ДБ г.Стерлитамак'!#REF!</definedName>
    <definedName name="T_РЕЗ30" localSheetId="10">'ГБУЗ РБ ДП № 2 г.Уфа'!#REF!</definedName>
    <definedName name="T_РЕЗ30" localSheetId="6">'ГБУЗ РБ ДП № 3 г.Уфа'!#REF!</definedName>
    <definedName name="T_РЕЗ30" localSheetId="72">'ГБУЗ РБ ДП № 4 г.Уфа'!#REF!</definedName>
    <definedName name="T_РЕЗ30" localSheetId="12">'ГБУЗ РБ ДП № 5 г.Уфа'!#REF!</definedName>
    <definedName name="T_РЕЗ30" localSheetId="13">'ГБУЗ РБ ДП № 6 г.Уфа'!#REF!</definedName>
    <definedName name="T_РЕЗ30" localSheetId="73">'ГБУЗ РБ Дюртюлинская ЦРБ'!#REF!</definedName>
    <definedName name="T_РЕЗ30" localSheetId="55">'ГБУЗ РБ Ермекеевская ЦРБ'!#REF!</definedName>
    <definedName name="T_РЕЗ30" localSheetId="38">'ГБУЗ РБ Зилаирская ЦРБ'!#REF!</definedName>
    <definedName name="T_РЕЗ30" localSheetId="43">'ГБУЗ РБ Иглинская ЦРБ'!#REF!</definedName>
    <definedName name="T_РЕЗ30" localSheetId="9">'ГБУЗ РБ Исянгуловская ЦРБ'!#REF!</definedName>
    <definedName name="T_РЕЗ30" localSheetId="78">'ГБУЗ РБ Ишимбайская ЦРБ'!#REF!</definedName>
    <definedName name="T_РЕЗ30" localSheetId="17">'ГБУЗ РБ Калтасинская ЦРБ'!#REF!</definedName>
    <definedName name="T_РЕЗ30" localSheetId="64">'ГБУЗ РБ Караидельская ЦРБ'!#REF!</definedName>
    <definedName name="T_РЕЗ30" localSheetId="47">'ГБУЗ РБ Кармаскалинская ЦРБ'!#REF!</definedName>
    <definedName name="T_РЕЗ30" localSheetId="50">'ГБУЗ РБ КБСМП г.Уфа'!#REF!</definedName>
    <definedName name="T_РЕЗ30" localSheetId="70">'ГБУЗ РБ Кигинская ЦРБ'!#REF!</definedName>
    <definedName name="T_РЕЗ30" localSheetId="16">'ГБУЗ РБ Краснокамская ЦРБ'!#REF!</definedName>
    <definedName name="T_РЕЗ30" localSheetId="26">'ГБУЗ РБ Красноусольская ЦРБ'!#REF!</definedName>
    <definedName name="T_РЕЗ30" localSheetId="48">'ГБУЗ РБ Кушнаренковская ЦРБ'!#REF!</definedName>
    <definedName name="T_РЕЗ30" localSheetId="69">'ГБУЗ РБ Малоязовская ЦРБ'!#REF!</definedName>
    <definedName name="T_РЕЗ30" localSheetId="8">'ГБУЗ РБ Мелеузовская ЦРБ'!#REF!</definedName>
    <definedName name="T_РЕЗ30" localSheetId="67">'ГБУЗ РБ Месягутовская ЦРБ'!#REF!</definedName>
    <definedName name="T_РЕЗ30" localSheetId="63">'ГБУЗ РБ Мишкинская ЦРБ'!#REF!</definedName>
    <definedName name="T_РЕЗ30" localSheetId="3">'ГБУЗ РБ Миякинская ЦРБ'!#REF!</definedName>
    <definedName name="T_РЕЗ30" localSheetId="7">'ГБУЗ РБ Мраковская ЦРБ'!#REF!</definedName>
    <definedName name="T_РЕЗ30" localSheetId="45">'ГБУЗ РБ Нуримановская ЦРБ'!#REF!</definedName>
    <definedName name="T_РЕЗ30" localSheetId="79">'ГБУЗ РБ Поликлиника № 43 г.Уфа'!#REF!</definedName>
    <definedName name="T_РЕЗ30" localSheetId="80">'ГБУЗ РБ ПОликлиника № 46 г.Уфа'!#REF!</definedName>
    <definedName name="T_РЕЗ30" localSheetId="82">'ГБУЗ РБ Поликлиника № 50 г.Уфа'!#REF!</definedName>
    <definedName name="T_РЕЗ30" localSheetId="5">'ГБУЗ РБ Раевская ЦРБ'!#REF!</definedName>
    <definedName name="T_РЕЗ30" localSheetId="27">'ГБУЗ РБ Стерлибашевская ЦРБ'!#REF!</definedName>
    <definedName name="T_РЕЗ30" localSheetId="28">'ГБУЗ РБ Толбазинская ЦРБ'!#REF!</definedName>
    <definedName name="T_РЕЗ30" localSheetId="30">'ГБУЗ РБ Туймазинская ЦРБ'!#REF!</definedName>
    <definedName name="T_РЕЗ30" localSheetId="33">'ГБУЗ РБ Учалинская ЦГБ'!#REF!</definedName>
    <definedName name="T_РЕЗ30" localSheetId="20">'ГБУЗ РБ Федоровская ЦРБ'!#REF!</definedName>
    <definedName name="T_РЕЗ30" localSheetId="23">'ГБУЗ РБ ЦГБ г.Сибай'!#REF!</definedName>
    <definedName name="T_РЕЗ30" localSheetId="74">'ГБУЗ РБ Чекмагушевская ЦРБ'!#REF!</definedName>
    <definedName name="T_РЕЗ30" localSheetId="34">'ГБУЗ РБ Чишминская ЦРБ'!#REF!</definedName>
    <definedName name="T_РЕЗ30" localSheetId="31">'ГБУЗ РБ Шаранская ЦРБ'!#REF!</definedName>
    <definedName name="T_РЕЗ30" localSheetId="37">'ГБУЗ РБ Языковская ЦРБ'!#REF!</definedName>
    <definedName name="T_РЕЗ30" localSheetId="41">'ГБУЗ РБ Янаульская ЦРБ'!#REF!</definedName>
    <definedName name="T_РЕЗ30" localSheetId="19">'ООО "Медсервис" г. Салават'!#REF!</definedName>
    <definedName name="T_РЕЗ30" localSheetId="2">'УФИЦ РАН'!#REF!</definedName>
    <definedName name="T_РЕЗ30" localSheetId="52">'ФГБОУ ВО БГМУ МЗ РФ'!#REF!</definedName>
    <definedName name="T_РЕЗ30" localSheetId="60">'ФГБУЗ МСЧ №142 ФМБА России'!#REF!</definedName>
    <definedName name="T_РЕЗ30" localSheetId="25">'ЧУЗ "РЖД-Медицина"г.Стерлитамак'!#REF!</definedName>
    <definedName name="T_РЕЗ30" localSheetId="42">'ЧУЗ"КБ"РЖД-Медицина" г.Уфа'!#REF!</definedName>
    <definedName name="T_РЕЗ31" localSheetId="22">'ГБУЗ РБ Акъярская ЦРБ'!#REF!</definedName>
    <definedName name="T_РЕЗ31" localSheetId="46">'ГБУЗ РБ Архангельская ЦРБ'!#REF!</definedName>
    <definedName name="T_РЕЗ31" localSheetId="57">'ГБУЗ РБ Аскаровская ЦРБ'!#REF!</definedName>
    <definedName name="T_РЕЗ31" localSheetId="65">'ГБУЗ РБ Аскинская ЦРБ'!#REF!</definedName>
    <definedName name="T_РЕЗ31" localSheetId="35">'ГБУЗ РБ Баймакская ЦГБ'!#REF!</definedName>
    <definedName name="T_РЕЗ31" localSheetId="77">'ГБУЗ РБ Бакалинская ЦРБ'!#REF!</definedName>
    <definedName name="T_РЕЗ31" localSheetId="40">'ГБУЗ РБ Балтачевская ЦРБ'!#REF!</definedName>
    <definedName name="T_РЕЗ31" localSheetId="53">'ГБУЗ РБ Белебеевская ЦРБ'!#REF!</definedName>
    <definedName name="T_РЕЗ31" localSheetId="71">'ГБУЗ РБ Белокатайская ЦРБ'!#REF!</definedName>
    <definedName name="T_РЕЗ31" localSheetId="59">'ГБУЗ РБ Белорецкая ЦРКБ'!#REF!</definedName>
    <definedName name="T_РЕЗ31" localSheetId="54">'ГБУЗ РБ Бижбулякская ЦРБ'!#REF!</definedName>
    <definedName name="T_РЕЗ31" localSheetId="62">'ГБУЗ РБ Бирская ЦРБ'!#REF!</definedName>
    <definedName name="T_РЕЗ31" localSheetId="44">'ГБУЗ РБ Благовещенская ЦРБ'!#REF!</definedName>
    <definedName name="T_РЕЗ31" localSheetId="68">'ГБУЗ РБ Большеустьикинская ЦРБ'!#REF!</definedName>
    <definedName name="T_РЕЗ31" localSheetId="36">'ГБУЗ РБ Буздякская ЦРБ'!#REF!</definedName>
    <definedName name="T_РЕЗ31" localSheetId="66">'ГБУЗ РБ Бураевская ЦРБ'!#REF!</definedName>
    <definedName name="T_РЕЗ31" localSheetId="58">'ГБУЗ РБ Бурзянская ЦРБ'!#REF!</definedName>
    <definedName name="T_РЕЗ31" localSheetId="39">'ГБУЗ РБ Верхне-Татыш. ЦРБ'!#REF!</definedName>
    <definedName name="T_РЕЗ31" localSheetId="76">'ГБУЗ РБ Верхнеяркеевская ЦРБ'!#REF!</definedName>
    <definedName name="T_РЕЗ31" localSheetId="18">'ГБУЗ РБ ГБ № 1 г.Октябрьский'!#REF!</definedName>
    <definedName name="T_РЕЗ31" localSheetId="61">'ГБУЗ РБ ГБ № 9 г.Уфа'!#REF!</definedName>
    <definedName name="T_РЕЗ31" localSheetId="11">'ГБУЗ РБ ГБ г.Кумертау'!#REF!</definedName>
    <definedName name="T_РЕЗ31" localSheetId="15">'ГБУЗ РБ ГБ г.Нефтекамск'!#REF!</definedName>
    <definedName name="T_РЕЗ31" localSheetId="21">'ГБУЗ РБ ГБ г.Салават'!#REF!</definedName>
    <definedName name="T_РЕЗ31" localSheetId="14">'ГБУЗ РБ ГДКБ № 17 г.Уфа'!#REF!</definedName>
    <definedName name="T_РЕЗ31" localSheetId="24">'ГБУЗ РБ ГКБ № 1 г.Стерлитамак'!#REF!</definedName>
    <definedName name="T_РЕЗ31" localSheetId="49">'ГБУЗ РБ ГКБ № 13 г.Уфа'!#REF!</definedName>
    <definedName name="T_РЕЗ31" localSheetId="75">'ГБУЗ РБ ГКБ № 18 г.Уфа'!#REF!</definedName>
    <definedName name="T_РЕЗ31" localSheetId="51">'ГБУЗ РБ ГКБ № 21 г.Уфа'!#REF!</definedName>
    <definedName name="T_РЕЗ31" localSheetId="56">'ГБУЗ РБ ГКБ № 5 г.Уфа'!#REF!</definedName>
    <definedName name="T_РЕЗ31" localSheetId="32">'ГБУЗ РБ ГКБ № 8 г.Уфа'!#REF!</definedName>
    <definedName name="T_РЕЗ31" localSheetId="81">'ГБУЗ РБ ГКБ Демского р-на г.Уфы'!#REF!</definedName>
    <definedName name="T_РЕЗ31" localSheetId="4">'ГБУЗ РБ Давлекановская ЦРБ'!#REF!</definedName>
    <definedName name="T_РЕЗ31" localSheetId="29">'ГБУЗ РБ ДБ г.Стерлитамак'!#REF!</definedName>
    <definedName name="T_РЕЗ31" localSheetId="10">'ГБУЗ РБ ДП № 2 г.Уфа'!#REF!</definedName>
    <definedName name="T_РЕЗ31" localSheetId="6">'ГБУЗ РБ ДП № 3 г.Уфа'!#REF!</definedName>
    <definedName name="T_РЕЗ31" localSheetId="72">'ГБУЗ РБ ДП № 4 г.Уфа'!#REF!</definedName>
    <definedName name="T_РЕЗ31" localSheetId="12">'ГБУЗ РБ ДП № 5 г.Уфа'!#REF!</definedName>
    <definedName name="T_РЕЗ31" localSheetId="13">'ГБУЗ РБ ДП № 6 г.Уфа'!#REF!</definedName>
    <definedName name="T_РЕЗ31" localSheetId="73">'ГБУЗ РБ Дюртюлинская ЦРБ'!#REF!</definedName>
    <definedName name="T_РЕЗ31" localSheetId="55">'ГБУЗ РБ Ермекеевская ЦРБ'!#REF!</definedName>
    <definedName name="T_РЕЗ31" localSheetId="38">'ГБУЗ РБ Зилаирская ЦРБ'!#REF!</definedName>
    <definedName name="T_РЕЗ31" localSheetId="43">'ГБУЗ РБ Иглинская ЦРБ'!#REF!</definedName>
    <definedName name="T_РЕЗ31" localSheetId="9">'ГБУЗ РБ Исянгуловская ЦРБ'!#REF!</definedName>
    <definedName name="T_РЕЗ31" localSheetId="78">'ГБУЗ РБ Ишимбайская ЦРБ'!#REF!</definedName>
    <definedName name="T_РЕЗ31" localSheetId="17">'ГБУЗ РБ Калтасинская ЦРБ'!#REF!</definedName>
    <definedName name="T_РЕЗ31" localSheetId="64">'ГБУЗ РБ Караидельская ЦРБ'!#REF!</definedName>
    <definedName name="T_РЕЗ31" localSheetId="47">'ГБУЗ РБ Кармаскалинская ЦРБ'!#REF!</definedName>
    <definedName name="T_РЕЗ31" localSheetId="50">'ГБУЗ РБ КБСМП г.Уфа'!#REF!</definedName>
    <definedName name="T_РЕЗ31" localSheetId="70">'ГБУЗ РБ Кигинская ЦРБ'!#REF!</definedName>
    <definedName name="T_РЕЗ31" localSheetId="16">'ГБУЗ РБ Краснокамская ЦРБ'!#REF!</definedName>
    <definedName name="T_РЕЗ31" localSheetId="26">'ГБУЗ РБ Красноусольская ЦРБ'!#REF!</definedName>
    <definedName name="T_РЕЗ31" localSheetId="48">'ГБУЗ РБ Кушнаренковская ЦРБ'!#REF!</definedName>
    <definedName name="T_РЕЗ31" localSheetId="69">'ГБУЗ РБ Малоязовская ЦРБ'!#REF!</definedName>
    <definedName name="T_РЕЗ31" localSheetId="8">'ГБУЗ РБ Мелеузовская ЦРБ'!#REF!</definedName>
    <definedName name="T_РЕЗ31" localSheetId="67">'ГБУЗ РБ Месягутовская ЦРБ'!#REF!</definedName>
    <definedName name="T_РЕЗ31" localSheetId="63">'ГБУЗ РБ Мишкинская ЦРБ'!#REF!</definedName>
    <definedName name="T_РЕЗ31" localSheetId="3">'ГБУЗ РБ Миякинская ЦРБ'!#REF!</definedName>
    <definedName name="T_РЕЗ31" localSheetId="7">'ГБУЗ РБ Мраковская ЦРБ'!#REF!</definedName>
    <definedName name="T_РЕЗ31" localSheetId="45">'ГБУЗ РБ Нуримановская ЦРБ'!#REF!</definedName>
    <definedName name="T_РЕЗ31" localSheetId="79">'ГБУЗ РБ Поликлиника № 43 г.Уфа'!#REF!</definedName>
    <definedName name="T_РЕЗ31" localSheetId="80">'ГБУЗ РБ ПОликлиника № 46 г.Уфа'!#REF!</definedName>
    <definedName name="T_РЕЗ31" localSheetId="82">'ГБУЗ РБ Поликлиника № 50 г.Уфа'!#REF!</definedName>
    <definedName name="T_РЕЗ31" localSheetId="5">'ГБУЗ РБ Раевская ЦРБ'!#REF!</definedName>
    <definedName name="T_РЕЗ31" localSheetId="27">'ГБУЗ РБ Стерлибашевская ЦРБ'!#REF!</definedName>
    <definedName name="T_РЕЗ31" localSheetId="28">'ГБУЗ РБ Толбазинская ЦРБ'!#REF!</definedName>
    <definedName name="T_РЕЗ31" localSheetId="30">'ГБУЗ РБ Туймазинская ЦРБ'!#REF!</definedName>
    <definedName name="T_РЕЗ31" localSheetId="33">'ГБУЗ РБ Учалинская ЦГБ'!#REF!</definedName>
    <definedName name="T_РЕЗ31" localSheetId="20">'ГБУЗ РБ Федоровская ЦРБ'!#REF!</definedName>
    <definedName name="T_РЕЗ31" localSheetId="23">'ГБУЗ РБ ЦГБ г.Сибай'!#REF!</definedName>
    <definedName name="T_РЕЗ31" localSheetId="74">'ГБУЗ РБ Чекмагушевская ЦРБ'!#REF!</definedName>
    <definedName name="T_РЕЗ31" localSheetId="34">'ГБУЗ РБ Чишминская ЦРБ'!#REF!</definedName>
    <definedName name="T_РЕЗ31" localSheetId="31">'ГБУЗ РБ Шаранская ЦРБ'!#REF!</definedName>
    <definedName name="T_РЕЗ31" localSheetId="37">'ГБУЗ РБ Языковская ЦРБ'!#REF!</definedName>
    <definedName name="T_РЕЗ31" localSheetId="41">'ГБУЗ РБ Янаульская ЦРБ'!#REF!</definedName>
    <definedName name="T_РЕЗ31" localSheetId="19">'ООО "Медсервис" г. Салават'!#REF!</definedName>
    <definedName name="T_РЕЗ31" localSheetId="2">'УФИЦ РАН'!#REF!</definedName>
    <definedName name="T_РЕЗ31" localSheetId="52">'ФГБОУ ВО БГМУ МЗ РФ'!#REF!</definedName>
    <definedName name="T_РЕЗ31" localSheetId="60">'ФГБУЗ МСЧ №142 ФМБА России'!#REF!</definedName>
    <definedName name="T_РЕЗ31" localSheetId="25">'ЧУЗ "РЖД-Медицина"г.Стерлитамак'!#REF!</definedName>
    <definedName name="T_РЕЗ31" localSheetId="42">'ЧУЗ"КБ"РЖД-Медицина" г.Уфа'!#REF!</definedName>
    <definedName name="T_РЕЗ32" localSheetId="22">'ГБУЗ РБ Акъярская ЦРБ'!#REF!</definedName>
    <definedName name="T_РЕЗ32" localSheetId="46">'ГБУЗ РБ Архангельская ЦРБ'!#REF!</definedName>
    <definedName name="T_РЕЗ32" localSheetId="57">'ГБУЗ РБ Аскаровская ЦРБ'!#REF!</definedName>
    <definedName name="T_РЕЗ32" localSheetId="65">'ГБУЗ РБ Аскинская ЦРБ'!#REF!</definedName>
    <definedName name="T_РЕЗ32" localSheetId="35">'ГБУЗ РБ Баймакская ЦГБ'!#REF!</definedName>
    <definedName name="T_РЕЗ32" localSheetId="77">'ГБУЗ РБ Бакалинская ЦРБ'!#REF!</definedName>
    <definedName name="T_РЕЗ32" localSheetId="40">'ГБУЗ РБ Балтачевская ЦРБ'!#REF!</definedName>
    <definedName name="T_РЕЗ32" localSheetId="53">'ГБУЗ РБ Белебеевская ЦРБ'!#REF!</definedName>
    <definedName name="T_РЕЗ32" localSheetId="71">'ГБУЗ РБ Белокатайская ЦРБ'!#REF!</definedName>
    <definedName name="T_РЕЗ32" localSheetId="59">'ГБУЗ РБ Белорецкая ЦРКБ'!#REF!</definedName>
    <definedName name="T_РЕЗ32" localSheetId="54">'ГБУЗ РБ Бижбулякская ЦРБ'!#REF!</definedName>
    <definedName name="T_РЕЗ32" localSheetId="62">'ГБУЗ РБ Бирская ЦРБ'!#REF!</definedName>
    <definedName name="T_РЕЗ32" localSheetId="44">'ГБУЗ РБ Благовещенская ЦРБ'!#REF!</definedName>
    <definedName name="T_РЕЗ32" localSheetId="68">'ГБУЗ РБ Большеустьикинская ЦРБ'!#REF!</definedName>
    <definedName name="T_РЕЗ32" localSheetId="36">'ГБУЗ РБ Буздякская ЦРБ'!#REF!</definedName>
    <definedName name="T_РЕЗ32" localSheetId="66">'ГБУЗ РБ Бураевская ЦРБ'!#REF!</definedName>
    <definedName name="T_РЕЗ32" localSheetId="58">'ГБУЗ РБ Бурзянская ЦРБ'!#REF!</definedName>
    <definedName name="T_РЕЗ32" localSheetId="39">'ГБУЗ РБ Верхне-Татыш. ЦРБ'!#REF!</definedName>
    <definedName name="T_РЕЗ32" localSheetId="76">'ГБУЗ РБ Верхнеяркеевская ЦРБ'!#REF!</definedName>
    <definedName name="T_РЕЗ32" localSheetId="18">'ГБУЗ РБ ГБ № 1 г.Октябрьский'!#REF!</definedName>
    <definedName name="T_РЕЗ32" localSheetId="61">'ГБУЗ РБ ГБ № 9 г.Уфа'!#REF!</definedName>
    <definedName name="T_РЕЗ32" localSheetId="11">'ГБУЗ РБ ГБ г.Кумертау'!#REF!</definedName>
    <definedName name="T_РЕЗ32" localSheetId="15">'ГБУЗ РБ ГБ г.Нефтекамск'!#REF!</definedName>
    <definedName name="T_РЕЗ32" localSheetId="21">'ГБУЗ РБ ГБ г.Салават'!#REF!</definedName>
    <definedName name="T_РЕЗ32" localSheetId="14">'ГБУЗ РБ ГДКБ № 17 г.Уфа'!#REF!</definedName>
    <definedName name="T_РЕЗ32" localSheetId="24">'ГБУЗ РБ ГКБ № 1 г.Стерлитамак'!#REF!</definedName>
    <definedName name="T_РЕЗ32" localSheetId="49">'ГБУЗ РБ ГКБ № 13 г.Уфа'!#REF!</definedName>
    <definedName name="T_РЕЗ32" localSheetId="75">'ГБУЗ РБ ГКБ № 18 г.Уфа'!#REF!</definedName>
    <definedName name="T_РЕЗ32" localSheetId="51">'ГБУЗ РБ ГКБ № 21 г.Уфа'!#REF!</definedName>
    <definedName name="T_РЕЗ32" localSheetId="56">'ГБУЗ РБ ГКБ № 5 г.Уфа'!#REF!</definedName>
    <definedName name="T_РЕЗ32" localSheetId="32">'ГБУЗ РБ ГКБ № 8 г.Уфа'!#REF!</definedName>
    <definedName name="T_РЕЗ32" localSheetId="81">'ГБУЗ РБ ГКБ Демского р-на г.Уфы'!#REF!</definedName>
    <definedName name="T_РЕЗ32" localSheetId="4">'ГБУЗ РБ Давлекановская ЦРБ'!#REF!</definedName>
    <definedName name="T_РЕЗ32" localSheetId="29">'ГБУЗ РБ ДБ г.Стерлитамак'!#REF!</definedName>
    <definedName name="T_РЕЗ32" localSheetId="10">'ГБУЗ РБ ДП № 2 г.Уфа'!#REF!</definedName>
    <definedName name="T_РЕЗ32" localSheetId="6">'ГБУЗ РБ ДП № 3 г.Уфа'!#REF!</definedName>
    <definedName name="T_РЕЗ32" localSheetId="72">'ГБУЗ РБ ДП № 4 г.Уфа'!#REF!</definedName>
    <definedName name="T_РЕЗ32" localSheetId="12">'ГБУЗ РБ ДП № 5 г.Уфа'!#REF!</definedName>
    <definedName name="T_РЕЗ32" localSheetId="13">'ГБУЗ РБ ДП № 6 г.Уфа'!#REF!</definedName>
    <definedName name="T_РЕЗ32" localSheetId="73">'ГБУЗ РБ Дюртюлинская ЦРБ'!#REF!</definedName>
    <definedName name="T_РЕЗ32" localSheetId="55">'ГБУЗ РБ Ермекеевская ЦРБ'!#REF!</definedName>
    <definedName name="T_РЕЗ32" localSheetId="38">'ГБУЗ РБ Зилаирская ЦРБ'!#REF!</definedName>
    <definedName name="T_РЕЗ32" localSheetId="43">'ГБУЗ РБ Иглинская ЦРБ'!#REF!</definedName>
    <definedName name="T_РЕЗ32" localSheetId="9">'ГБУЗ РБ Исянгуловская ЦРБ'!#REF!</definedName>
    <definedName name="T_РЕЗ32" localSheetId="78">'ГБУЗ РБ Ишимбайская ЦРБ'!#REF!</definedName>
    <definedName name="T_РЕЗ32" localSheetId="17">'ГБУЗ РБ Калтасинская ЦРБ'!#REF!</definedName>
    <definedName name="T_РЕЗ32" localSheetId="64">'ГБУЗ РБ Караидельская ЦРБ'!#REF!</definedName>
    <definedName name="T_РЕЗ32" localSheetId="47">'ГБУЗ РБ Кармаскалинская ЦРБ'!#REF!</definedName>
    <definedName name="T_РЕЗ32" localSheetId="50">'ГБУЗ РБ КБСМП г.Уфа'!#REF!</definedName>
    <definedName name="T_РЕЗ32" localSheetId="70">'ГБУЗ РБ Кигинская ЦРБ'!#REF!</definedName>
    <definedName name="T_РЕЗ32" localSheetId="16">'ГБУЗ РБ Краснокамская ЦРБ'!#REF!</definedName>
    <definedName name="T_РЕЗ32" localSheetId="26">'ГБУЗ РБ Красноусольская ЦРБ'!#REF!</definedName>
    <definedName name="T_РЕЗ32" localSheetId="48">'ГБУЗ РБ Кушнаренковская ЦРБ'!#REF!</definedName>
    <definedName name="T_РЕЗ32" localSheetId="69">'ГБУЗ РБ Малоязовская ЦРБ'!#REF!</definedName>
    <definedName name="T_РЕЗ32" localSheetId="8">'ГБУЗ РБ Мелеузовская ЦРБ'!#REF!</definedName>
    <definedName name="T_РЕЗ32" localSheetId="67">'ГБУЗ РБ Месягутовская ЦРБ'!#REF!</definedName>
    <definedName name="T_РЕЗ32" localSheetId="63">'ГБУЗ РБ Мишкинская ЦРБ'!#REF!</definedName>
    <definedName name="T_РЕЗ32" localSheetId="3">'ГБУЗ РБ Миякинская ЦРБ'!#REF!</definedName>
    <definedName name="T_РЕЗ32" localSheetId="7">'ГБУЗ РБ Мраковская ЦРБ'!#REF!</definedName>
    <definedName name="T_РЕЗ32" localSheetId="45">'ГБУЗ РБ Нуримановская ЦРБ'!#REF!</definedName>
    <definedName name="T_РЕЗ32" localSheetId="79">'ГБУЗ РБ Поликлиника № 43 г.Уфа'!#REF!</definedName>
    <definedName name="T_РЕЗ32" localSheetId="80">'ГБУЗ РБ ПОликлиника № 46 г.Уфа'!#REF!</definedName>
    <definedName name="T_РЕЗ32" localSheetId="82">'ГБУЗ РБ Поликлиника № 50 г.Уфа'!#REF!</definedName>
    <definedName name="T_РЕЗ32" localSheetId="5">'ГБУЗ РБ Раевская ЦРБ'!#REF!</definedName>
    <definedName name="T_РЕЗ32" localSheetId="27">'ГБУЗ РБ Стерлибашевская ЦРБ'!#REF!</definedName>
    <definedName name="T_РЕЗ32" localSheetId="28">'ГБУЗ РБ Толбазинская ЦРБ'!#REF!</definedName>
    <definedName name="T_РЕЗ32" localSheetId="30">'ГБУЗ РБ Туймазинская ЦРБ'!#REF!</definedName>
    <definedName name="T_РЕЗ32" localSheetId="33">'ГБУЗ РБ Учалинская ЦГБ'!#REF!</definedName>
    <definedName name="T_РЕЗ32" localSheetId="20">'ГБУЗ РБ Федоровская ЦРБ'!#REF!</definedName>
    <definedName name="T_РЕЗ32" localSheetId="23">'ГБУЗ РБ ЦГБ г.Сибай'!#REF!</definedName>
    <definedName name="T_РЕЗ32" localSheetId="74">'ГБУЗ РБ Чекмагушевская ЦРБ'!#REF!</definedName>
    <definedName name="T_РЕЗ32" localSheetId="34">'ГБУЗ РБ Чишминская ЦРБ'!#REF!</definedName>
    <definedName name="T_РЕЗ32" localSheetId="31">'ГБУЗ РБ Шаранская ЦРБ'!#REF!</definedName>
    <definedName name="T_РЕЗ32" localSheetId="37">'ГБУЗ РБ Языковская ЦРБ'!#REF!</definedName>
    <definedName name="T_РЕЗ32" localSheetId="41">'ГБУЗ РБ Янаульская ЦРБ'!#REF!</definedName>
    <definedName name="T_РЕЗ32" localSheetId="19">'ООО "Медсервис" г. Салават'!#REF!</definedName>
    <definedName name="T_РЕЗ32" localSheetId="2">'УФИЦ РАН'!#REF!</definedName>
    <definedName name="T_РЕЗ32" localSheetId="52">'ФГБОУ ВО БГМУ МЗ РФ'!#REF!</definedName>
    <definedName name="T_РЕЗ32" localSheetId="60">'ФГБУЗ МСЧ №142 ФМБА России'!#REF!</definedName>
    <definedName name="T_РЕЗ32" localSheetId="25">'ЧУЗ "РЖД-Медицина"г.Стерлитамак'!#REF!</definedName>
    <definedName name="T_РЕЗ32" localSheetId="42">'ЧУЗ"КБ"РЖД-Медицина" г.Уфа'!#REF!</definedName>
    <definedName name="T_РЕЗ33" localSheetId="22">'ГБУЗ РБ Акъярская ЦРБ'!#REF!</definedName>
    <definedName name="T_РЕЗ33" localSheetId="46">'ГБУЗ РБ Архангельская ЦРБ'!#REF!</definedName>
    <definedName name="T_РЕЗ33" localSheetId="57">'ГБУЗ РБ Аскаровская ЦРБ'!#REF!</definedName>
    <definedName name="T_РЕЗ33" localSheetId="65">'ГБУЗ РБ Аскинская ЦРБ'!#REF!</definedName>
    <definedName name="T_РЕЗ33" localSheetId="35">'ГБУЗ РБ Баймакская ЦГБ'!#REF!</definedName>
    <definedName name="T_РЕЗ33" localSheetId="77">'ГБУЗ РБ Бакалинская ЦРБ'!#REF!</definedName>
    <definedName name="T_РЕЗ33" localSheetId="40">'ГБУЗ РБ Балтачевская ЦРБ'!#REF!</definedName>
    <definedName name="T_РЕЗ33" localSheetId="53">'ГБУЗ РБ Белебеевская ЦРБ'!#REF!</definedName>
    <definedName name="T_РЕЗ33" localSheetId="71">'ГБУЗ РБ Белокатайская ЦРБ'!#REF!</definedName>
    <definedName name="T_РЕЗ33" localSheetId="59">'ГБУЗ РБ Белорецкая ЦРКБ'!#REF!</definedName>
    <definedName name="T_РЕЗ33" localSheetId="54">'ГБУЗ РБ Бижбулякская ЦРБ'!#REF!</definedName>
    <definedName name="T_РЕЗ33" localSheetId="62">'ГБУЗ РБ Бирская ЦРБ'!#REF!</definedName>
    <definedName name="T_РЕЗ33" localSheetId="44">'ГБУЗ РБ Благовещенская ЦРБ'!#REF!</definedName>
    <definedName name="T_РЕЗ33" localSheetId="68">'ГБУЗ РБ Большеустьикинская ЦРБ'!#REF!</definedName>
    <definedName name="T_РЕЗ33" localSheetId="36">'ГБУЗ РБ Буздякская ЦРБ'!#REF!</definedName>
    <definedName name="T_РЕЗ33" localSheetId="66">'ГБУЗ РБ Бураевская ЦРБ'!#REF!</definedName>
    <definedName name="T_РЕЗ33" localSheetId="58">'ГБУЗ РБ Бурзянская ЦРБ'!#REF!</definedName>
    <definedName name="T_РЕЗ33" localSheetId="39">'ГБУЗ РБ Верхне-Татыш. ЦРБ'!#REF!</definedName>
    <definedName name="T_РЕЗ33" localSheetId="76">'ГБУЗ РБ Верхнеяркеевская ЦРБ'!#REF!</definedName>
    <definedName name="T_РЕЗ33" localSheetId="18">'ГБУЗ РБ ГБ № 1 г.Октябрьский'!#REF!</definedName>
    <definedName name="T_РЕЗ33" localSheetId="61">'ГБУЗ РБ ГБ № 9 г.Уфа'!#REF!</definedName>
    <definedName name="T_РЕЗ33" localSheetId="11">'ГБУЗ РБ ГБ г.Кумертау'!#REF!</definedName>
    <definedName name="T_РЕЗ33" localSheetId="15">'ГБУЗ РБ ГБ г.Нефтекамск'!#REF!</definedName>
    <definedName name="T_РЕЗ33" localSheetId="21">'ГБУЗ РБ ГБ г.Салават'!#REF!</definedName>
    <definedName name="T_РЕЗ33" localSheetId="14">'ГБУЗ РБ ГДКБ № 17 г.Уфа'!#REF!</definedName>
    <definedName name="T_РЕЗ33" localSheetId="24">'ГБУЗ РБ ГКБ № 1 г.Стерлитамак'!#REF!</definedName>
    <definedName name="T_РЕЗ33" localSheetId="49">'ГБУЗ РБ ГКБ № 13 г.Уфа'!#REF!</definedName>
    <definedName name="T_РЕЗ33" localSheetId="75">'ГБУЗ РБ ГКБ № 18 г.Уфа'!#REF!</definedName>
    <definedName name="T_РЕЗ33" localSheetId="51">'ГБУЗ РБ ГКБ № 21 г.Уфа'!#REF!</definedName>
    <definedName name="T_РЕЗ33" localSheetId="56">'ГБУЗ РБ ГКБ № 5 г.Уфа'!#REF!</definedName>
    <definedName name="T_РЕЗ33" localSheetId="32">'ГБУЗ РБ ГКБ № 8 г.Уфа'!#REF!</definedName>
    <definedName name="T_РЕЗ33" localSheetId="81">'ГБУЗ РБ ГКБ Демского р-на г.Уфы'!#REF!</definedName>
    <definedName name="T_РЕЗ33" localSheetId="4">'ГБУЗ РБ Давлекановская ЦРБ'!#REF!</definedName>
    <definedName name="T_РЕЗ33" localSheetId="29">'ГБУЗ РБ ДБ г.Стерлитамак'!#REF!</definedName>
    <definedName name="T_РЕЗ33" localSheetId="10">'ГБУЗ РБ ДП № 2 г.Уфа'!#REF!</definedName>
    <definedName name="T_РЕЗ33" localSheetId="6">'ГБУЗ РБ ДП № 3 г.Уфа'!#REF!</definedName>
    <definedName name="T_РЕЗ33" localSheetId="72">'ГБУЗ РБ ДП № 4 г.Уфа'!#REF!</definedName>
    <definedName name="T_РЕЗ33" localSheetId="12">'ГБУЗ РБ ДП № 5 г.Уфа'!#REF!</definedName>
    <definedName name="T_РЕЗ33" localSheetId="13">'ГБУЗ РБ ДП № 6 г.Уфа'!#REF!</definedName>
    <definedName name="T_РЕЗ33" localSheetId="73">'ГБУЗ РБ Дюртюлинская ЦРБ'!#REF!</definedName>
    <definedName name="T_РЕЗ33" localSheetId="55">'ГБУЗ РБ Ермекеевская ЦРБ'!#REF!</definedName>
    <definedName name="T_РЕЗ33" localSheetId="38">'ГБУЗ РБ Зилаирская ЦРБ'!#REF!</definedName>
    <definedName name="T_РЕЗ33" localSheetId="43">'ГБУЗ РБ Иглинская ЦРБ'!#REF!</definedName>
    <definedName name="T_РЕЗ33" localSheetId="9">'ГБУЗ РБ Исянгуловская ЦРБ'!#REF!</definedName>
    <definedName name="T_РЕЗ33" localSheetId="78">'ГБУЗ РБ Ишимбайская ЦРБ'!#REF!</definedName>
    <definedName name="T_РЕЗ33" localSheetId="17">'ГБУЗ РБ Калтасинская ЦРБ'!#REF!</definedName>
    <definedName name="T_РЕЗ33" localSheetId="64">'ГБУЗ РБ Караидельская ЦРБ'!#REF!</definedName>
    <definedName name="T_РЕЗ33" localSheetId="47">'ГБУЗ РБ Кармаскалинская ЦРБ'!#REF!</definedName>
    <definedName name="T_РЕЗ33" localSheetId="50">'ГБУЗ РБ КБСМП г.Уфа'!#REF!</definedName>
    <definedName name="T_РЕЗ33" localSheetId="70">'ГБУЗ РБ Кигинская ЦРБ'!#REF!</definedName>
    <definedName name="T_РЕЗ33" localSheetId="16">'ГБУЗ РБ Краснокамская ЦРБ'!#REF!</definedName>
    <definedName name="T_РЕЗ33" localSheetId="26">'ГБУЗ РБ Красноусольская ЦРБ'!#REF!</definedName>
    <definedName name="T_РЕЗ33" localSheetId="48">'ГБУЗ РБ Кушнаренковская ЦРБ'!#REF!</definedName>
    <definedName name="T_РЕЗ33" localSheetId="69">'ГБУЗ РБ Малоязовская ЦРБ'!#REF!</definedName>
    <definedName name="T_РЕЗ33" localSheetId="8">'ГБУЗ РБ Мелеузовская ЦРБ'!#REF!</definedName>
    <definedName name="T_РЕЗ33" localSheetId="67">'ГБУЗ РБ Месягутовская ЦРБ'!#REF!</definedName>
    <definedName name="T_РЕЗ33" localSheetId="63">'ГБУЗ РБ Мишкинская ЦРБ'!#REF!</definedName>
    <definedName name="T_РЕЗ33" localSheetId="3">'ГБУЗ РБ Миякинская ЦРБ'!#REF!</definedName>
    <definedName name="T_РЕЗ33" localSheetId="7">'ГБУЗ РБ Мраковская ЦРБ'!#REF!</definedName>
    <definedName name="T_РЕЗ33" localSheetId="45">'ГБУЗ РБ Нуримановская ЦРБ'!#REF!</definedName>
    <definedName name="T_РЕЗ33" localSheetId="79">'ГБУЗ РБ Поликлиника № 43 г.Уфа'!#REF!</definedName>
    <definedName name="T_РЕЗ33" localSheetId="80">'ГБУЗ РБ ПОликлиника № 46 г.Уфа'!#REF!</definedName>
    <definedName name="T_РЕЗ33" localSheetId="82">'ГБУЗ РБ Поликлиника № 50 г.Уфа'!#REF!</definedName>
    <definedName name="T_РЕЗ33" localSheetId="5">'ГБУЗ РБ Раевская ЦРБ'!#REF!</definedName>
    <definedName name="T_РЕЗ33" localSheetId="27">'ГБУЗ РБ Стерлибашевская ЦРБ'!#REF!</definedName>
    <definedName name="T_РЕЗ33" localSheetId="28">'ГБУЗ РБ Толбазинская ЦРБ'!#REF!</definedName>
    <definedName name="T_РЕЗ33" localSheetId="30">'ГБУЗ РБ Туймазинская ЦРБ'!#REF!</definedName>
    <definedName name="T_РЕЗ33" localSheetId="33">'ГБУЗ РБ Учалинская ЦГБ'!#REF!</definedName>
    <definedName name="T_РЕЗ33" localSheetId="20">'ГБУЗ РБ Федоровская ЦРБ'!#REF!</definedName>
    <definedName name="T_РЕЗ33" localSheetId="23">'ГБУЗ РБ ЦГБ г.Сибай'!#REF!</definedName>
    <definedName name="T_РЕЗ33" localSheetId="74">'ГБУЗ РБ Чекмагушевская ЦРБ'!#REF!</definedName>
    <definedName name="T_РЕЗ33" localSheetId="34">'ГБУЗ РБ Чишминская ЦРБ'!#REF!</definedName>
    <definedName name="T_РЕЗ33" localSheetId="31">'ГБУЗ РБ Шаранская ЦРБ'!#REF!</definedName>
    <definedName name="T_РЕЗ33" localSheetId="37">'ГБУЗ РБ Языковская ЦРБ'!#REF!</definedName>
    <definedName name="T_РЕЗ33" localSheetId="41">'ГБУЗ РБ Янаульская ЦРБ'!#REF!</definedName>
    <definedName name="T_РЕЗ33" localSheetId="19">'ООО "Медсервис" г. Салават'!#REF!</definedName>
    <definedName name="T_РЕЗ33" localSheetId="2">'УФИЦ РАН'!#REF!</definedName>
    <definedName name="T_РЕЗ33" localSheetId="52">'ФГБОУ ВО БГМУ МЗ РФ'!#REF!</definedName>
    <definedName name="T_РЕЗ33" localSheetId="60">'ФГБУЗ МСЧ №142 ФМБА России'!#REF!</definedName>
    <definedName name="T_РЕЗ33" localSheetId="25">'ЧУЗ "РЖД-Медицина"г.Стерлитамак'!#REF!</definedName>
    <definedName name="T_РЕЗ33" localSheetId="42">'ЧУЗ"КБ"РЖД-Медицина" г.Уфа'!#REF!</definedName>
    <definedName name="T_РЕЗ34" localSheetId="22">'ГБУЗ РБ Акъярская ЦРБ'!#REF!</definedName>
    <definedName name="T_РЕЗ34" localSheetId="46">'ГБУЗ РБ Архангельская ЦРБ'!#REF!</definedName>
    <definedName name="T_РЕЗ34" localSheetId="57">'ГБУЗ РБ Аскаровская ЦРБ'!#REF!</definedName>
    <definedName name="T_РЕЗ34" localSheetId="65">'ГБУЗ РБ Аскинская ЦРБ'!#REF!</definedName>
    <definedName name="T_РЕЗ34" localSheetId="35">'ГБУЗ РБ Баймакская ЦГБ'!#REF!</definedName>
    <definedName name="T_РЕЗ34" localSheetId="77">'ГБУЗ РБ Бакалинская ЦРБ'!#REF!</definedName>
    <definedName name="T_РЕЗ34" localSheetId="40">'ГБУЗ РБ Балтачевская ЦРБ'!#REF!</definedName>
    <definedName name="T_РЕЗ34" localSheetId="53">'ГБУЗ РБ Белебеевская ЦРБ'!#REF!</definedName>
    <definedName name="T_РЕЗ34" localSheetId="71">'ГБУЗ РБ Белокатайская ЦРБ'!#REF!</definedName>
    <definedName name="T_РЕЗ34" localSheetId="59">'ГБУЗ РБ Белорецкая ЦРКБ'!#REF!</definedName>
    <definedName name="T_РЕЗ34" localSheetId="54">'ГБУЗ РБ Бижбулякская ЦРБ'!#REF!</definedName>
    <definedName name="T_РЕЗ34" localSheetId="62">'ГБУЗ РБ Бирская ЦРБ'!#REF!</definedName>
    <definedName name="T_РЕЗ34" localSheetId="44">'ГБУЗ РБ Благовещенская ЦРБ'!#REF!</definedName>
    <definedName name="T_РЕЗ34" localSheetId="68">'ГБУЗ РБ Большеустьикинская ЦРБ'!#REF!</definedName>
    <definedName name="T_РЕЗ34" localSheetId="36">'ГБУЗ РБ Буздякская ЦРБ'!#REF!</definedName>
    <definedName name="T_РЕЗ34" localSheetId="66">'ГБУЗ РБ Бураевская ЦРБ'!#REF!</definedName>
    <definedName name="T_РЕЗ34" localSheetId="58">'ГБУЗ РБ Бурзянская ЦРБ'!#REF!</definedName>
    <definedName name="T_РЕЗ34" localSheetId="39">'ГБУЗ РБ Верхне-Татыш. ЦРБ'!#REF!</definedName>
    <definedName name="T_РЕЗ34" localSheetId="76">'ГБУЗ РБ Верхнеяркеевская ЦРБ'!#REF!</definedName>
    <definedName name="T_РЕЗ34" localSheetId="18">'ГБУЗ РБ ГБ № 1 г.Октябрьский'!#REF!</definedName>
    <definedName name="T_РЕЗ34" localSheetId="61">'ГБУЗ РБ ГБ № 9 г.Уфа'!#REF!</definedName>
    <definedName name="T_РЕЗ34" localSheetId="11">'ГБУЗ РБ ГБ г.Кумертау'!#REF!</definedName>
    <definedName name="T_РЕЗ34" localSheetId="15">'ГБУЗ РБ ГБ г.Нефтекамск'!#REF!</definedName>
    <definedName name="T_РЕЗ34" localSheetId="21">'ГБУЗ РБ ГБ г.Салават'!#REF!</definedName>
    <definedName name="T_РЕЗ34" localSheetId="14">'ГБУЗ РБ ГДКБ № 17 г.Уфа'!#REF!</definedName>
    <definedName name="T_РЕЗ34" localSheetId="24">'ГБУЗ РБ ГКБ № 1 г.Стерлитамак'!#REF!</definedName>
    <definedName name="T_РЕЗ34" localSheetId="49">'ГБУЗ РБ ГКБ № 13 г.Уфа'!#REF!</definedName>
    <definedName name="T_РЕЗ34" localSheetId="75">'ГБУЗ РБ ГКБ № 18 г.Уфа'!#REF!</definedName>
    <definedName name="T_РЕЗ34" localSheetId="51">'ГБУЗ РБ ГКБ № 21 г.Уфа'!#REF!</definedName>
    <definedName name="T_РЕЗ34" localSheetId="56">'ГБУЗ РБ ГКБ № 5 г.Уфа'!#REF!</definedName>
    <definedName name="T_РЕЗ34" localSheetId="32">'ГБУЗ РБ ГКБ № 8 г.Уфа'!#REF!</definedName>
    <definedName name="T_РЕЗ34" localSheetId="81">'ГБУЗ РБ ГКБ Демского р-на г.Уфы'!#REF!</definedName>
    <definedName name="T_РЕЗ34" localSheetId="4">'ГБУЗ РБ Давлекановская ЦРБ'!#REF!</definedName>
    <definedName name="T_РЕЗ34" localSheetId="29">'ГБУЗ РБ ДБ г.Стерлитамак'!#REF!</definedName>
    <definedName name="T_РЕЗ34" localSheetId="10">'ГБУЗ РБ ДП № 2 г.Уфа'!#REF!</definedName>
    <definedName name="T_РЕЗ34" localSheetId="6">'ГБУЗ РБ ДП № 3 г.Уфа'!#REF!</definedName>
    <definedName name="T_РЕЗ34" localSheetId="72">'ГБУЗ РБ ДП № 4 г.Уфа'!#REF!</definedName>
    <definedName name="T_РЕЗ34" localSheetId="12">'ГБУЗ РБ ДП № 5 г.Уфа'!#REF!</definedName>
    <definedName name="T_РЕЗ34" localSheetId="13">'ГБУЗ РБ ДП № 6 г.Уфа'!#REF!</definedName>
    <definedName name="T_РЕЗ34" localSheetId="73">'ГБУЗ РБ Дюртюлинская ЦРБ'!#REF!</definedName>
    <definedName name="T_РЕЗ34" localSheetId="55">'ГБУЗ РБ Ермекеевская ЦРБ'!#REF!</definedName>
    <definedName name="T_РЕЗ34" localSheetId="38">'ГБУЗ РБ Зилаирская ЦРБ'!#REF!</definedName>
    <definedName name="T_РЕЗ34" localSheetId="43">'ГБУЗ РБ Иглинская ЦРБ'!#REF!</definedName>
    <definedName name="T_РЕЗ34" localSheetId="9">'ГБУЗ РБ Исянгуловская ЦРБ'!#REF!</definedName>
    <definedName name="T_РЕЗ34" localSheetId="78">'ГБУЗ РБ Ишимбайская ЦРБ'!#REF!</definedName>
    <definedName name="T_РЕЗ34" localSheetId="17">'ГБУЗ РБ Калтасинская ЦРБ'!#REF!</definedName>
    <definedName name="T_РЕЗ34" localSheetId="64">'ГБУЗ РБ Караидельская ЦРБ'!#REF!</definedName>
    <definedName name="T_РЕЗ34" localSheetId="47">'ГБУЗ РБ Кармаскалинская ЦРБ'!#REF!</definedName>
    <definedName name="T_РЕЗ34" localSheetId="50">'ГБУЗ РБ КБСМП г.Уфа'!#REF!</definedName>
    <definedName name="T_РЕЗ34" localSheetId="70">'ГБУЗ РБ Кигинская ЦРБ'!#REF!</definedName>
    <definedName name="T_РЕЗ34" localSheetId="16">'ГБУЗ РБ Краснокамская ЦРБ'!#REF!</definedName>
    <definedName name="T_РЕЗ34" localSheetId="26">'ГБУЗ РБ Красноусольская ЦРБ'!#REF!</definedName>
    <definedName name="T_РЕЗ34" localSheetId="48">'ГБУЗ РБ Кушнаренковская ЦРБ'!#REF!</definedName>
    <definedName name="T_РЕЗ34" localSheetId="69">'ГБУЗ РБ Малоязовская ЦРБ'!#REF!</definedName>
    <definedName name="T_РЕЗ34" localSheetId="8">'ГБУЗ РБ Мелеузовская ЦРБ'!#REF!</definedName>
    <definedName name="T_РЕЗ34" localSheetId="67">'ГБУЗ РБ Месягутовская ЦРБ'!#REF!</definedName>
    <definedName name="T_РЕЗ34" localSheetId="63">'ГБУЗ РБ Мишкинская ЦРБ'!#REF!</definedName>
    <definedName name="T_РЕЗ34" localSheetId="3">'ГБУЗ РБ Миякинская ЦРБ'!#REF!</definedName>
    <definedName name="T_РЕЗ34" localSheetId="7">'ГБУЗ РБ Мраковская ЦРБ'!#REF!</definedName>
    <definedName name="T_РЕЗ34" localSheetId="45">'ГБУЗ РБ Нуримановская ЦРБ'!#REF!</definedName>
    <definedName name="T_РЕЗ34" localSheetId="79">'ГБУЗ РБ Поликлиника № 43 г.Уфа'!#REF!</definedName>
    <definedName name="T_РЕЗ34" localSheetId="80">'ГБУЗ РБ ПОликлиника № 46 г.Уфа'!#REF!</definedName>
    <definedName name="T_РЕЗ34" localSheetId="82">'ГБУЗ РБ Поликлиника № 50 г.Уфа'!#REF!</definedName>
    <definedName name="T_РЕЗ34" localSheetId="5">'ГБУЗ РБ Раевская ЦРБ'!#REF!</definedName>
    <definedName name="T_РЕЗ34" localSheetId="27">'ГБУЗ РБ Стерлибашевская ЦРБ'!#REF!</definedName>
    <definedName name="T_РЕЗ34" localSheetId="28">'ГБУЗ РБ Толбазинская ЦРБ'!#REF!</definedName>
    <definedName name="T_РЕЗ34" localSheetId="30">'ГБУЗ РБ Туймазинская ЦРБ'!#REF!</definedName>
    <definedName name="T_РЕЗ34" localSheetId="33">'ГБУЗ РБ Учалинская ЦГБ'!#REF!</definedName>
    <definedName name="T_РЕЗ34" localSheetId="20">'ГБУЗ РБ Федоровская ЦРБ'!#REF!</definedName>
    <definedName name="T_РЕЗ34" localSheetId="23">'ГБУЗ РБ ЦГБ г.Сибай'!#REF!</definedName>
    <definedName name="T_РЕЗ34" localSheetId="74">'ГБУЗ РБ Чекмагушевская ЦРБ'!#REF!</definedName>
    <definedName name="T_РЕЗ34" localSheetId="34">'ГБУЗ РБ Чишминская ЦРБ'!#REF!</definedName>
    <definedName name="T_РЕЗ34" localSheetId="31">'ГБУЗ РБ Шаранская ЦРБ'!#REF!</definedName>
    <definedName name="T_РЕЗ34" localSheetId="37">'ГБУЗ РБ Языковская ЦРБ'!#REF!</definedName>
    <definedName name="T_РЕЗ34" localSheetId="41">'ГБУЗ РБ Янаульская ЦРБ'!#REF!</definedName>
    <definedName name="T_РЕЗ34" localSheetId="19">'ООО "Медсервис" г. Салават'!#REF!</definedName>
    <definedName name="T_РЕЗ34" localSheetId="2">'УФИЦ РАН'!#REF!</definedName>
    <definedName name="T_РЕЗ34" localSheetId="52">'ФГБОУ ВО БГМУ МЗ РФ'!#REF!</definedName>
    <definedName name="T_РЕЗ34" localSheetId="60">'ФГБУЗ МСЧ №142 ФМБА России'!#REF!</definedName>
    <definedName name="T_РЕЗ34" localSheetId="25">'ЧУЗ "РЖД-Медицина"г.Стерлитамак'!#REF!</definedName>
    <definedName name="T_РЕЗ34" localSheetId="42">'ЧУЗ"КБ"РЖД-Медицина" г.Уфа'!#REF!</definedName>
    <definedName name="T_РЕЗ35" localSheetId="22">'ГБУЗ РБ Акъярская ЦРБ'!#REF!</definedName>
    <definedName name="T_РЕЗ35" localSheetId="46">'ГБУЗ РБ Архангельская ЦРБ'!#REF!</definedName>
    <definedName name="T_РЕЗ35" localSheetId="57">'ГБУЗ РБ Аскаровская ЦРБ'!#REF!</definedName>
    <definedName name="T_РЕЗ35" localSheetId="65">'ГБУЗ РБ Аскинская ЦРБ'!#REF!</definedName>
    <definedName name="T_РЕЗ35" localSheetId="35">'ГБУЗ РБ Баймакская ЦГБ'!#REF!</definedName>
    <definedName name="T_РЕЗ35" localSheetId="77">'ГБУЗ РБ Бакалинская ЦРБ'!#REF!</definedName>
    <definedName name="T_РЕЗ35" localSheetId="40">'ГБУЗ РБ Балтачевская ЦРБ'!#REF!</definedName>
    <definedName name="T_РЕЗ35" localSheetId="53">'ГБУЗ РБ Белебеевская ЦРБ'!#REF!</definedName>
    <definedName name="T_РЕЗ35" localSheetId="71">'ГБУЗ РБ Белокатайская ЦРБ'!#REF!</definedName>
    <definedName name="T_РЕЗ35" localSheetId="59">'ГБУЗ РБ Белорецкая ЦРКБ'!#REF!</definedName>
    <definedName name="T_РЕЗ35" localSheetId="54">'ГБУЗ РБ Бижбулякская ЦРБ'!#REF!</definedName>
    <definedName name="T_РЕЗ35" localSheetId="62">'ГБУЗ РБ Бирская ЦРБ'!#REF!</definedName>
    <definedName name="T_РЕЗ35" localSheetId="44">'ГБУЗ РБ Благовещенская ЦРБ'!#REF!</definedName>
    <definedName name="T_РЕЗ35" localSheetId="68">'ГБУЗ РБ Большеустьикинская ЦРБ'!#REF!</definedName>
    <definedName name="T_РЕЗ35" localSheetId="36">'ГБУЗ РБ Буздякская ЦРБ'!#REF!</definedName>
    <definedName name="T_РЕЗ35" localSheetId="66">'ГБУЗ РБ Бураевская ЦРБ'!#REF!</definedName>
    <definedName name="T_РЕЗ35" localSheetId="58">'ГБУЗ РБ Бурзянская ЦРБ'!#REF!</definedName>
    <definedName name="T_РЕЗ35" localSheetId="39">'ГБУЗ РБ Верхне-Татыш. ЦРБ'!#REF!</definedName>
    <definedName name="T_РЕЗ35" localSheetId="76">'ГБУЗ РБ Верхнеяркеевская ЦРБ'!#REF!</definedName>
    <definedName name="T_РЕЗ35" localSheetId="18">'ГБУЗ РБ ГБ № 1 г.Октябрьский'!#REF!</definedName>
    <definedName name="T_РЕЗ35" localSheetId="61">'ГБУЗ РБ ГБ № 9 г.Уфа'!#REF!</definedName>
    <definedName name="T_РЕЗ35" localSheetId="11">'ГБУЗ РБ ГБ г.Кумертау'!#REF!</definedName>
    <definedName name="T_РЕЗ35" localSheetId="15">'ГБУЗ РБ ГБ г.Нефтекамск'!#REF!</definedName>
    <definedName name="T_РЕЗ35" localSheetId="21">'ГБУЗ РБ ГБ г.Салават'!#REF!</definedName>
    <definedName name="T_РЕЗ35" localSheetId="14">'ГБУЗ РБ ГДКБ № 17 г.Уфа'!#REF!</definedName>
    <definedName name="T_РЕЗ35" localSheetId="24">'ГБУЗ РБ ГКБ № 1 г.Стерлитамак'!#REF!</definedName>
    <definedName name="T_РЕЗ35" localSheetId="49">'ГБУЗ РБ ГКБ № 13 г.Уфа'!#REF!</definedName>
    <definedName name="T_РЕЗ35" localSheetId="75">'ГБУЗ РБ ГКБ № 18 г.Уфа'!#REF!</definedName>
    <definedName name="T_РЕЗ35" localSheetId="51">'ГБУЗ РБ ГКБ № 21 г.Уфа'!#REF!</definedName>
    <definedName name="T_РЕЗ35" localSheetId="56">'ГБУЗ РБ ГКБ № 5 г.Уфа'!#REF!</definedName>
    <definedName name="T_РЕЗ35" localSheetId="32">'ГБУЗ РБ ГКБ № 8 г.Уфа'!#REF!</definedName>
    <definedName name="T_РЕЗ35" localSheetId="81">'ГБУЗ РБ ГКБ Демского р-на г.Уфы'!#REF!</definedName>
    <definedName name="T_РЕЗ35" localSheetId="4">'ГБУЗ РБ Давлекановская ЦРБ'!#REF!</definedName>
    <definedName name="T_РЕЗ35" localSheetId="29">'ГБУЗ РБ ДБ г.Стерлитамак'!#REF!</definedName>
    <definedName name="T_РЕЗ35" localSheetId="10">'ГБУЗ РБ ДП № 2 г.Уфа'!#REF!</definedName>
    <definedName name="T_РЕЗ35" localSheetId="6">'ГБУЗ РБ ДП № 3 г.Уфа'!#REF!</definedName>
    <definedName name="T_РЕЗ35" localSheetId="72">'ГБУЗ РБ ДП № 4 г.Уфа'!#REF!</definedName>
    <definedName name="T_РЕЗ35" localSheetId="12">'ГБУЗ РБ ДП № 5 г.Уфа'!#REF!</definedName>
    <definedName name="T_РЕЗ35" localSheetId="13">'ГБУЗ РБ ДП № 6 г.Уфа'!#REF!</definedName>
    <definedName name="T_РЕЗ35" localSheetId="73">'ГБУЗ РБ Дюртюлинская ЦРБ'!#REF!</definedName>
    <definedName name="T_РЕЗ35" localSheetId="55">'ГБУЗ РБ Ермекеевская ЦРБ'!#REF!</definedName>
    <definedName name="T_РЕЗ35" localSheetId="38">'ГБУЗ РБ Зилаирская ЦРБ'!#REF!</definedName>
    <definedName name="T_РЕЗ35" localSheetId="43">'ГБУЗ РБ Иглинская ЦРБ'!#REF!</definedName>
    <definedName name="T_РЕЗ35" localSheetId="9">'ГБУЗ РБ Исянгуловская ЦРБ'!#REF!</definedName>
    <definedName name="T_РЕЗ35" localSheetId="78">'ГБУЗ РБ Ишимбайская ЦРБ'!#REF!</definedName>
    <definedName name="T_РЕЗ35" localSheetId="17">'ГБУЗ РБ Калтасинская ЦРБ'!#REF!</definedName>
    <definedName name="T_РЕЗ35" localSheetId="64">'ГБУЗ РБ Караидельская ЦРБ'!#REF!</definedName>
    <definedName name="T_РЕЗ35" localSheetId="47">'ГБУЗ РБ Кармаскалинская ЦРБ'!#REF!</definedName>
    <definedName name="T_РЕЗ35" localSheetId="50">'ГБУЗ РБ КБСМП г.Уфа'!#REF!</definedName>
    <definedName name="T_РЕЗ35" localSheetId="70">'ГБУЗ РБ Кигинская ЦРБ'!#REF!</definedName>
    <definedName name="T_РЕЗ35" localSheetId="16">'ГБУЗ РБ Краснокамская ЦРБ'!#REF!</definedName>
    <definedName name="T_РЕЗ35" localSheetId="26">'ГБУЗ РБ Красноусольская ЦРБ'!#REF!</definedName>
    <definedName name="T_РЕЗ35" localSheetId="48">'ГБУЗ РБ Кушнаренковская ЦРБ'!#REF!</definedName>
    <definedName name="T_РЕЗ35" localSheetId="69">'ГБУЗ РБ Малоязовская ЦРБ'!#REF!</definedName>
    <definedName name="T_РЕЗ35" localSheetId="8">'ГБУЗ РБ Мелеузовская ЦРБ'!#REF!</definedName>
    <definedName name="T_РЕЗ35" localSheetId="67">'ГБУЗ РБ Месягутовская ЦРБ'!#REF!</definedName>
    <definedName name="T_РЕЗ35" localSheetId="63">'ГБУЗ РБ Мишкинская ЦРБ'!#REF!</definedName>
    <definedName name="T_РЕЗ35" localSheetId="3">'ГБУЗ РБ Миякинская ЦРБ'!#REF!</definedName>
    <definedName name="T_РЕЗ35" localSheetId="7">'ГБУЗ РБ Мраковская ЦРБ'!#REF!</definedName>
    <definedName name="T_РЕЗ35" localSheetId="45">'ГБУЗ РБ Нуримановская ЦРБ'!#REF!</definedName>
    <definedName name="T_РЕЗ35" localSheetId="79">'ГБУЗ РБ Поликлиника № 43 г.Уфа'!#REF!</definedName>
    <definedName name="T_РЕЗ35" localSheetId="80">'ГБУЗ РБ ПОликлиника № 46 г.Уфа'!#REF!</definedName>
    <definedName name="T_РЕЗ35" localSheetId="82">'ГБУЗ РБ Поликлиника № 50 г.Уфа'!#REF!</definedName>
    <definedName name="T_РЕЗ35" localSheetId="5">'ГБУЗ РБ Раевская ЦРБ'!#REF!</definedName>
    <definedName name="T_РЕЗ35" localSheetId="27">'ГБУЗ РБ Стерлибашевская ЦРБ'!#REF!</definedName>
    <definedName name="T_РЕЗ35" localSheetId="28">'ГБУЗ РБ Толбазинская ЦРБ'!#REF!</definedName>
    <definedName name="T_РЕЗ35" localSheetId="30">'ГБУЗ РБ Туймазинская ЦРБ'!#REF!</definedName>
    <definedName name="T_РЕЗ35" localSheetId="33">'ГБУЗ РБ Учалинская ЦГБ'!#REF!</definedName>
    <definedName name="T_РЕЗ35" localSheetId="20">'ГБУЗ РБ Федоровская ЦРБ'!#REF!</definedName>
    <definedName name="T_РЕЗ35" localSheetId="23">'ГБУЗ РБ ЦГБ г.Сибай'!#REF!</definedName>
    <definedName name="T_РЕЗ35" localSheetId="74">'ГБУЗ РБ Чекмагушевская ЦРБ'!#REF!</definedName>
    <definedName name="T_РЕЗ35" localSheetId="34">'ГБУЗ РБ Чишминская ЦРБ'!#REF!</definedName>
    <definedName name="T_РЕЗ35" localSheetId="31">'ГБУЗ РБ Шаранская ЦРБ'!#REF!</definedName>
    <definedName name="T_РЕЗ35" localSheetId="37">'ГБУЗ РБ Языковская ЦРБ'!#REF!</definedName>
    <definedName name="T_РЕЗ35" localSheetId="41">'ГБУЗ РБ Янаульская ЦРБ'!#REF!</definedName>
    <definedName name="T_РЕЗ35" localSheetId="19">'ООО "Медсервис" г. Салават'!#REF!</definedName>
    <definedName name="T_РЕЗ35" localSheetId="2">'УФИЦ РАН'!#REF!</definedName>
    <definedName name="T_РЕЗ35" localSheetId="52">'ФГБОУ ВО БГМУ МЗ РФ'!#REF!</definedName>
    <definedName name="T_РЕЗ35" localSheetId="60">'ФГБУЗ МСЧ №142 ФМБА России'!#REF!</definedName>
    <definedName name="T_РЕЗ35" localSheetId="25">'ЧУЗ "РЖД-Медицина"г.Стерлитамак'!#REF!</definedName>
    <definedName name="T_РЕЗ35" localSheetId="42">'ЧУЗ"КБ"РЖД-Медицина" г.Уфа'!#REF!</definedName>
    <definedName name="T_РЕЗ4" localSheetId="22">'ГБУЗ РБ Акъярская ЦРБ'!$I$11</definedName>
    <definedName name="T_РЕЗ4" localSheetId="46">'ГБУЗ РБ Архангельская ЦРБ'!$I$11</definedName>
    <definedName name="T_РЕЗ4" localSheetId="57">'ГБУЗ РБ Аскаровская ЦРБ'!$I$11</definedName>
    <definedName name="T_РЕЗ4" localSheetId="65">'ГБУЗ РБ Аскинская ЦРБ'!$I$11</definedName>
    <definedName name="T_РЕЗ4" localSheetId="35">'ГБУЗ РБ Баймакская ЦГБ'!$I$11</definedName>
    <definedName name="T_РЕЗ4" localSheetId="77">'ГБУЗ РБ Бакалинская ЦРБ'!$I$11</definedName>
    <definedName name="T_РЕЗ4" localSheetId="40">'ГБУЗ РБ Балтачевская ЦРБ'!$I$11</definedName>
    <definedName name="T_РЕЗ4" localSheetId="53">'ГБУЗ РБ Белебеевская ЦРБ'!$I$11</definedName>
    <definedName name="T_РЕЗ4" localSheetId="71">'ГБУЗ РБ Белокатайская ЦРБ'!$I$11</definedName>
    <definedName name="T_РЕЗ4" localSheetId="59">'ГБУЗ РБ Белорецкая ЦРКБ'!$I$11</definedName>
    <definedName name="T_РЕЗ4" localSheetId="54">'ГБУЗ РБ Бижбулякская ЦРБ'!$I$11</definedName>
    <definedName name="T_РЕЗ4" localSheetId="62">'ГБУЗ РБ Бирская ЦРБ'!$I$11</definedName>
    <definedName name="T_РЕЗ4" localSheetId="44">'ГБУЗ РБ Благовещенская ЦРБ'!$I$11</definedName>
    <definedName name="T_РЕЗ4" localSheetId="68">'ГБУЗ РБ Большеустьикинская ЦРБ'!$I$11</definedName>
    <definedName name="T_РЕЗ4" localSheetId="36">'ГБУЗ РБ Буздякская ЦРБ'!$I$11</definedName>
    <definedName name="T_РЕЗ4" localSheetId="66">'ГБУЗ РБ Бураевская ЦРБ'!$I$11</definedName>
    <definedName name="T_РЕЗ4" localSheetId="58">'ГБУЗ РБ Бурзянская ЦРБ'!$I$11</definedName>
    <definedName name="T_РЕЗ4" localSheetId="39">'ГБУЗ РБ Верхне-Татыш. ЦРБ'!$I$11</definedName>
    <definedName name="T_РЕЗ4" localSheetId="76">'ГБУЗ РБ Верхнеяркеевская ЦРБ'!$I$11</definedName>
    <definedName name="T_РЕЗ4" localSheetId="18">'ГБУЗ РБ ГБ № 1 г.Октябрьский'!$I$11</definedName>
    <definedName name="T_РЕЗ4" localSheetId="61">'ГБУЗ РБ ГБ № 9 г.Уфа'!$I$11</definedName>
    <definedName name="T_РЕЗ4" localSheetId="11">'ГБУЗ РБ ГБ г.Кумертау'!$I$11</definedName>
    <definedName name="T_РЕЗ4" localSheetId="15">'ГБУЗ РБ ГБ г.Нефтекамск'!$I$11</definedName>
    <definedName name="T_РЕЗ4" localSheetId="21">'ГБУЗ РБ ГБ г.Салават'!$I$11</definedName>
    <definedName name="T_РЕЗ4" localSheetId="14">'ГБУЗ РБ ГДКБ № 17 г.Уфа'!$I$11</definedName>
    <definedName name="T_РЕЗ4" localSheetId="24">'ГБУЗ РБ ГКБ № 1 г.Стерлитамак'!$I$11</definedName>
    <definedName name="T_РЕЗ4" localSheetId="49">'ГБУЗ РБ ГКБ № 13 г.Уфа'!$I$11</definedName>
    <definedName name="T_РЕЗ4" localSheetId="75">'ГБУЗ РБ ГКБ № 18 г.Уфа'!$I$11</definedName>
    <definedName name="T_РЕЗ4" localSheetId="51">'ГБУЗ РБ ГКБ № 21 г.Уфа'!$I$11</definedName>
    <definedName name="T_РЕЗ4" localSheetId="56">'ГБУЗ РБ ГКБ № 5 г.Уфа'!$I$11</definedName>
    <definedName name="T_РЕЗ4" localSheetId="32">'ГБУЗ РБ ГКБ № 8 г.Уфа'!$I$11</definedName>
    <definedName name="T_РЕЗ4" localSheetId="81">'ГБУЗ РБ ГКБ Демского р-на г.Уфы'!$I$11</definedName>
    <definedName name="T_РЕЗ4" localSheetId="4">'ГБУЗ РБ Давлекановская ЦРБ'!$I$11</definedName>
    <definedName name="T_РЕЗ4" localSheetId="29">'ГБУЗ РБ ДБ г.Стерлитамак'!$I$11</definedName>
    <definedName name="T_РЕЗ4" localSheetId="10">'ГБУЗ РБ ДП № 2 г.Уфа'!$I$11</definedName>
    <definedName name="T_РЕЗ4" localSheetId="6">'ГБУЗ РБ ДП № 3 г.Уфа'!$I$11</definedName>
    <definedName name="T_РЕЗ4" localSheetId="72">'ГБУЗ РБ ДП № 4 г.Уфа'!$I$11</definedName>
    <definedName name="T_РЕЗ4" localSheetId="12">'ГБУЗ РБ ДП № 5 г.Уфа'!$I$11</definedName>
    <definedName name="T_РЕЗ4" localSheetId="13">'ГБУЗ РБ ДП № 6 г.Уфа'!$I$11</definedName>
    <definedName name="T_РЕЗ4" localSheetId="73">'ГБУЗ РБ Дюртюлинская ЦРБ'!$I$11</definedName>
    <definedName name="T_РЕЗ4" localSheetId="55">'ГБУЗ РБ Ермекеевская ЦРБ'!$I$11</definedName>
    <definedName name="T_РЕЗ4" localSheetId="38">'ГБУЗ РБ Зилаирская ЦРБ'!$I$11</definedName>
    <definedName name="T_РЕЗ4" localSheetId="43">'ГБУЗ РБ Иглинская ЦРБ'!$I$11</definedName>
    <definedName name="T_РЕЗ4" localSheetId="9">'ГБУЗ РБ Исянгуловская ЦРБ'!$I$11</definedName>
    <definedName name="T_РЕЗ4" localSheetId="78">'ГБУЗ РБ Ишимбайская ЦРБ'!$I$11</definedName>
    <definedName name="T_РЕЗ4" localSheetId="17">'ГБУЗ РБ Калтасинская ЦРБ'!$I$11</definedName>
    <definedName name="T_РЕЗ4" localSheetId="64">'ГБУЗ РБ Караидельская ЦРБ'!$I$11</definedName>
    <definedName name="T_РЕЗ4" localSheetId="47">'ГБУЗ РБ Кармаскалинская ЦРБ'!$I$11</definedName>
    <definedName name="T_РЕЗ4" localSheetId="50">'ГБУЗ РБ КБСМП г.Уфа'!$I$11</definedName>
    <definedName name="T_РЕЗ4" localSheetId="70">'ГБУЗ РБ Кигинская ЦРБ'!$I$11</definedName>
    <definedName name="T_РЕЗ4" localSheetId="16">'ГБУЗ РБ Краснокамская ЦРБ'!$I$11</definedName>
    <definedName name="T_РЕЗ4" localSheetId="26">'ГБУЗ РБ Красноусольская ЦРБ'!$I$11</definedName>
    <definedName name="T_РЕЗ4" localSheetId="48">'ГБУЗ РБ Кушнаренковская ЦРБ'!$I$11</definedName>
    <definedName name="T_РЕЗ4" localSheetId="69">'ГБУЗ РБ Малоязовская ЦРБ'!$I$11</definedName>
    <definedName name="T_РЕЗ4" localSheetId="8">'ГБУЗ РБ Мелеузовская ЦРБ'!$I$11</definedName>
    <definedName name="T_РЕЗ4" localSheetId="67">'ГБУЗ РБ Месягутовская ЦРБ'!$I$11</definedName>
    <definedName name="T_РЕЗ4" localSheetId="63">'ГБУЗ РБ Мишкинская ЦРБ'!$I$11</definedName>
    <definedName name="T_РЕЗ4" localSheetId="3">'ГБУЗ РБ Миякинская ЦРБ'!$I$11</definedName>
    <definedName name="T_РЕЗ4" localSheetId="7">'ГБУЗ РБ Мраковская ЦРБ'!$I$11</definedName>
    <definedName name="T_РЕЗ4" localSheetId="45">'ГБУЗ РБ Нуримановская ЦРБ'!$I$11</definedName>
    <definedName name="T_РЕЗ4" localSheetId="79">'ГБУЗ РБ Поликлиника № 43 г.Уфа'!$I$11</definedName>
    <definedName name="T_РЕЗ4" localSheetId="80">'ГБУЗ РБ ПОликлиника № 46 г.Уфа'!$I$11</definedName>
    <definedName name="T_РЕЗ4" localSheetId="82">'ГБУЗ РБ Поликлиника № 50 г.Уфа'!$I$11</definedName>
    <definedName name="T_РЕЗ4" localSheetId="5">'ГБУЗ РБ Раевская ЦРБ'!$I$11</definedName>
    <definedName name="T_РЕЗ4" localSheetId="27">'ГБУЗ РБ Стерлибашевская ЦРБ'!$I$11</definedName>
    <definedName name="T_РЕЗ4" localSheetId="28">'ГБУЗ РБ Толбазинская ЦРБ'!$I$11</definedName>
    <definedName name="T_РЕЗ4" localSheetId="30">'ГБУЗ РБ Туймазинская ЦРБ'!$I$11</definedName>
    <definedName name="T_РЕЗ4" localSheetId="33">'ГБУЗ РБ Учалинская ЦГБ'!$I$11</definedName>
    <definedName name="T_РЕЗ4" localSheetId="20">'ГБУЗ РБ Федоровская ЦРБ'!$I$11</definedName>
    <definedName name="T_РЕЗ4" localSheetId="23">'ГБУЗ РБ ЦГБ г.Сибай'!$I$11</definedName>
    <definedName name="T_РЕЗ4" localSheetId="74">'ГБУЗ РБ Чекмагушевская ЦРБ'!$I$11</definedName>
    <definedName name="T_РЕЗ4" localSheetId="34">'ГБУЗ РБ Чишминская ЦРБ'!$I$11</definedName>
    <definedName name="T_РЕЗ4" localSheetId="31">'ГБУЗ РБ Шаранская ЦРБ'!$I$11</definedName>
    <definedName name="T_РЕЗ4" localSheetId="37">'ГБУЗ РБ Языковская ЦРБ'!$I$11</definedName>
    <definedName name="T_РЕЗ4" localSheetId="41">'ГБУЗ РБ Янаульская ЦРБ'!$I$11</definedName>
    <definedName name="T_РЕЗ4" localSheetId="19">'ООО "Медсервис" г. Салават'!$I$11</definedName>
    <definedName name="T_РЕЗ4" localSheetId="2">'УФИЦ РАН'!$I$11</definedName>
    <definedName name="T_РЕЗ4" localSheetId="52">'ФГБОУ ВО БГМУ МЗ РФ'!$I$11</definedName>
    <definedName name="T_РЕЗ4" localSheetId="60">'ФГБУЗ МСЧ №142 ФМБА России'!$I$11</definedName>
    <definedName name="T_РЕЗ4" localSheetId="25">'ЧУЗ "РЖД-Медицина"г.Стерлитамак'!$I$11</definedName>
    <definedName name="T_РЕЗ4" localSheetId="42">'ЧУЗ"КБ"РЖД-Медицина" г.Уфа'!$I$11</definedName>
    <definedName name="T_РЕЗ5" localSheetId="22">'ГБУЗ РБ Акъярская ЦРБ'!$I$12</definedName>
    <definedName name="T_РЕЗ5" localSheetId="46">'ГБУЗ РБ Архангельская ЦРБ'!$I$12</definedName>
    <definedName name="T_РЕЗ5" localSheetId="57">'ГБУЗ РБ Аскаровская ЦРБ'!$I$12</definedName>
    <definedName name="T_РЕЗ5" localSheetId="65">'ГБУЗ РБ Аскинская ЦРБ'!$I$12</definedName>
    <definedName name="T_РЕЗ5" localSheetId="35">'ГБУЗ РБ Баймакская ЦГБ'!$I$12</definedName>
    <definedName name="T_РЕЗ5" localSheetId="77">'ГБУЗ РБ Бакалинская ЦРБ'!$I$12</definedName>
    <definedName name="T_РЕЗ5" localSheetId="40">'ГБУЗ РБ Балтачевская ЦРБ'!$I$12</definedName>
    <definedName name="T_РЕЗ5" localSheetId="53">'ГБУЗ РБ Белебеевская ЦРБ'!$I$12</definedName>
    <definedName name="T_РЕЗ5" localSheetId="71">'ГБУЗ РБ Белокатайская ЦРБ'!$I$12</definedName>
    <definedName name="T_РЕЗ5" localSheetId="59">'ГБУЗ РБ Белорецкая ЦРКБ'!$I$12</definedName>
    <definedName name="T_РЕЗ5" localSheetId="54">'ГБУЗ РБ Бижбулякская ЦРБ'!$I$12</definedName>
    <definedName name="T_РЕЗ5" localSheetId="62">'ГБУЗ РБ Бирская ЦРБ'!$I$12</definedName>
    <definedName name="T_РЕЗ5" localSheetId="44">'ГБУЗ РБ Благовещенская ЦРБ'!$I$12</definedName>
    <definedName name="T_РЕЗ5" localSheetId="68">'ГБУЗ РБ Большеустьикинская ЦРБ'!$I$12</definedName>
    <definedName name="T_РЕЗ5" localSheetId="36">'ГБУЗ РБ Буздякская ЦРБ'!$I$12</definedName>
    <definedName name="T_РЕЗ5" localSheetId="66">'ГБУЗ РБ Бураевская ЦРБ'!$I$12</definedName>
    <definedName name="T_РЕЗ5" localSheetId="58">'ГБУЗ РБ Бурзянская ЦРБ'!$I$12</definedName>
    <definedName name="T_РЕЗ5" localSheetId="39">'ГБУЗ РБ Верхне-Татыш. ЦРБ'!$I$12</definedName>
    <definedName name="T_РЕЗ5" localSheetId="76">'ГБУЗ РБ Верхнеяркеевская ЦРБ'!$I$12</definedName>
    <definedName name="T_РЕЗ5" localSheetId="18">'ГБУЗ РБ ГБ № 1 г.Октябрьский'!$I$12</definedName>
    <definedName name="T_РЕЗ5" localSheetId="61">'ГБУЗ РБ ГБ № 9 г.Уфа'!$I$12</definedName>
    <definedName name="T_РЕЗ5" localSheetId="11">'ГБУЗ РБ ГБ г.Кумертау'!$I$12</definedName>
    <definedName name="T_РЕЗ5" localSheetId="15">'ГБУЗ РБ ГБ г.Нефтекамск'!$I$12</definedName>
    <definedName name="T_РЕЗ5" localSheetId="21">'ГБУЗ РБ ГБ г.Салават'!$I$12</definedName>
    <definedName name="T_РЕЗ5" localSheetId="14">'ГБУЗ РБ ГДКБ № 17 г.Уфа'!$I$12</definedName>
    <definedName name="T_РЕЗ5" localSheetId="24">'ГБУЗ РБ ГКБ № 1 г.Стерлитамак'!$I$12</definedName>
    <definedName name="T_РЕЗ5" localSheetId="49">'ГБУЗ РБ ГКБ № 13 г.Уфа'!$I$12</definedName>
    <definedName name="T_РЕЗ5" localSheetId="75">'ГБУЗ РБ ГКБ № 18 г.Уфа'!$I$12</definedName>
    <definedName name="T_РЕЗ5" localSheetId="51">'ГБУЗ РБ ГКБ № 21 г.Уфа'!$I$12</definedName>
    <definedName name="T_РЕЗ5" localSheetId="56">'ГБУЗ РБ ГКБ № 5 г.Уфа'!$I$12</definedName>
    <definedName name="T_РЕЗ5" localSheetId="32">'ГБУЗ РБ ГКБ № 8 г.Уфа'!$I$12</definedName>
    <definedName name="T_РЕЗ5" localSheetId="81">'ГБУЗ РБ ГКБ Демского р-на г.Уфы'!$I$12</definedName>
    <definedName name="T_РЕЗ5" localSheetId="4">'ГБУЗ РБ Давлекановская ЦРБ'!$I$12</definedName>
    <definedName name="T_РЕЗ5" localSheetId="29">'ГБУЗ РБ ДБ г.Стерлитамак'!$I$12</definedName>
    <definedName name="T_РЕЗ5" localSheetId="10">'ГБУЗ РБ ДП № 2 г.Уфа'!$I$12</definedName>
    <definedName name="T_РЕЗ5" localSheetId="6">'ГБУЗ РБ ДП № 3 г.Уфа'!$I$12</definedName>
    <definedName name="T_РЕЗ5" localSheetId="72">'ГБУЗ РБ ДП № 4 г.Уфа'!$I$12</definedName>
    <definedName name="T_РЕЗ5" localSheetId="12">'ГБУЗ РБ ДП № 5 г.Уфа'!$I$12</definedName>
    <definedName name="T_РЕЗ5" localSheetId="13">'ГБУЗ РБ ДП № 6 г.Уфа'!$I$12</definedName>
    <definedName name="T_РЕЗ5" localSheetId="73">'ГБУЗ РБ Дюртюлинская ЦРБ'!$I$12</definedName>
    <definedName name="T_РЕЗ5" localSheetId="55">'ГБУЗ РБ Ермекеевская ЦРБ'!$I$12</definedName>
    <definedName name="T_РЕЗ5" localSheetId="38">'ГБУЗ РБ Зилаирская ЦРБ'!$I$12</definedName>
    <definedName name="T_РЕЗ5" localSheetId="43">'ГБУЗ РБ Иглинская ЦРБ'!$I$12</definedName>
    <definedName name="T_РЕЗ5" localSheetId="9">'ГБУЗ РБ Исянгуловская ЦРБ'!$I$12</definedName>
    <definedName name="T_РЕЗ5" localSheetId="78">'ГБУЗ РБ Ишимбайская ЦРБ'!$I$12</definedName>
    <definedName name="T_РЕЗ5" localSheetId="17">'ГБУЗ РБ Калтасинская ЦРБ'!$I$12</definedName>
    <definedName name="T_РЕЗ5" localSheetId="64">'ГБУЗ РБ Караидельская ЦРБ'!$I$12</definedName>
    <definedName name="T_РЕЗ5" localSheetId="47">'ГБУЗ РБ Кармаскалинская ЦРБ'!$I$12</definedName>
    <definedName name="T_РЕЗ5" localSheetId="50">'ГБУЗ РБ КБСМП г.Уфа'!$I$12</definedName>
    <definedName name="T_РЕЗ5" localSheetId="70">'ГБУЗ РБ Кигинская ЦРБ'!$I$12</definedName>
    <definedName name="T_РЕЗ5" localSheetId="16">'ГБУЗ РБ Краснокамская ЦРБ'!$I$12</definedName>
    <definedName name="T_РЕЗ5" localSheetId="26">'ГБУЗ РБ Красноусольская ЦРБ'!$I$12</definedName>
    <definedName name="T_РЕЗ5" localSheetId="48">'ГБУЗ РБ Кушнаренковская ЦРБ'!$I$12</definedName>
    <definedName name="T_РЕЗ5" localSheetId="69">'ГБУЗ РБ Малоязовская ЦРБ'!$I$12</definedName>
    <definedName name="T_РЕЗ5" localSheetId="8">'ГБУЗ РБ Мелеузовская ЦРБ'!$I$12</definedName>
    <definedName name="T_РЕЗ5" localSheetId="67">'ГБУЗ РБ Месягутовская ЦРБ'!$I$12</definedName>
    <definedName name="T_РЕЗ5" localSheetId="63">'ГБУЗ РБ Мишкинская ЦРБ'!$I$12</definedName>
    <definedName name="T_РЕЗ5" localSheetId="3">'ГБУЗ РБ Миякинская ЦРБ'!$I$12</definedName>
    <definedName name="T_РЕЗ5" localSheetId="7">'ГБУЗ РБ Мраковская ЦРБ'!$I$12</definedName>
    <definedName name="T_РЕЗ5" localSheetId="45">'ГБУЗ РБ Нуримановская ЦРБ'!$I$12</definedName>
    <definedName name="T_РЕЗ5" localSheetId="79">'ГБУЗ РБ Поликлиника № 43 г.Уфа'!$I$12</definedName>
    <definedName name="T_РЕЗ5" localSheetId="80">'ГБУЗ РБ ПОликлиника № 46 г.Уфа'!$I$12</definedName>
    <definedName name="T_РЕЗ5" localSheetId="82">'ГБУЗ РБ Поликлиника № 50 г.Уфа'!$I$12</definedName>
    <definedName name="T_РЕЗ5" localSheetId="5">'ГБУЗ РБ Раевская ЦРБ'!$I$12</definedName>
    <definedName name="T_РЕЗ5" localSheetId="27">'ГБУЗ РБ Стерлибашевская ЦРБ'!$I$12</definedName>
    <definedName name="T_РЕЗ5" localSheetId="28">'ГБУЗ РБ Толбазинская ЦРБ'!$I$12</definedName>
    <definedName name="T_РЕЗ5" localSheetId="30">'ГБУЗ РБ Туймазинская ЦРБ'!$I$12</definedName>
    <definedName name="T_РЕЗ5" localSheetId="33">'ГБУЗ РБ Учалинская ЦГБ'!$I$12</definedName>
    <definedName name="T_РЕЗ5" localSheetId="20">'ГБУЗ РБ Федоровская ЦРБ'!$I$12</definedName>
    <definedName name="T_РЕЗ5" localSheetId="23">'ГБУЗ РБ ЦГБ г.Сибай'!$I$12</definedName>
    <definedName name="T_РЕЗ5" localSheetId="74">'ГБУЗ РБ Чекмагушевская ЦРБ'!$I$12</definedName>
    <definedName name="T_РЕЗ5" localSheetId="34">'ГБУЗ РБ Чишминская ЦРБ'!$I$12</definedName>
    <definedName name="T_РЕЗ5" localSheetId="31">'ГБУЗ РБ Шаранская ЦРБ'!$I$12</definedName>
    <definedName name="T_РЕЗ5" localSheetId="37">'ГБУЗ РБ Языковская ЦРБ'!$I$12</definedName>
    <definedName name="T_РЕЗ5" localSheetId="41">'ГБУЗ РБ Янаульская ЦРБ'!$I$12</definedName>
    <definedName name="T_РЕЗ5" localSheetId="19">'ООО "Медсервис" г. Салават'!$I$12</definedName>
    <definedName name="T_РЕЗ5" localSheetId="2">'УФИЦ РАН'!$I$12</definedName>
    <definedName name="T_РЕЗ5" localSheetId="52">'ФГБОУ ВО БГМУ МЗ РФ'!$I$12</definedName>
    <definedName name="T_РЕЗ5" localSheetId="60">'ФГБУЗ МСЧ №142 ФМБА России'!$I$12</definedName>
    <definedName name="T_РЕЗ5" localSheetId="25">'ЧУЗ "РЖД-Медицина"г.Стерлитамак'!$I$12</definedName>
    <definedName name="T_РЕЗ5" localSheetId="42">'ЧУЗ"КБ"РЖД-Медицина" г.Уфа'!$I$12</definedName>
    <definedName name="T_РЕЗ6" localSheetId="22">'ГБУЗ РБ Акъярская ЦРБ'!$I$13</definedName>
    <definedName name="T_РЕЗ6" localSheetId="46">'ГБУЗ РБ Архангельская ЦРБ'!$I$13</definedName>
    <definedName name="T_РЕЗ6" localSheetId="57">'ГБУЗ РБ Аскаровская ЦРБ'!$I$13</definedName>
    <definedName name="T_РЕЗ6" localSheetId="65">'ГБУЗ РБ Аскинская ЦРБ'!$I$13</definedName>
    <definedName name="T_РЕЗ6" localSheetId="35">'ГБУЗ РБ Баймакская ЦГБ'!$I$13</definedName>
    <definedName name="T_РЕЗ6" localSheetId="77">'ГБУЗ РБ Бакалинская ЦРБ'!$I$13</definedName>
    <definedName name="T_РЕЗ6" localSheetId="40">'ГБУЗ РБ Балтачевская ЦРБ'!$I$13</definedName>
    <definedName name="T_РЕЗ6" localSheetId="53">'ГБУЗ РБ Белебеевская ЦРБ'!$I$13</definedName>
    <definedName name="T_РЕЗ6" localSheetId="71">'ГБУЗ РБ Белокатайская ЦРБ'!$I$13</definedName>
    <definedName name="T_РЕЗ6" localSheetId="59">'ГБУЗ РБ Белорецкая ЦРКБ'!$I$13</definedName>
    <definedName name="T_РЕЗ6" localSheetId="54">'ГБУЗ РБ Бижбулякская ЦРБ'!$I$13</definedName>
    <definedName name="T_РЕЗ6" localSheetId="62">'ГБУЗ РБ Бирская ЦРБ'!$I$13</definedName>
    <definedName name="T_РЕЗ6" localSheetId="44">'ГБУЗ РБ Благовещенская ЦРБ'!$I$13</definedName>
    <definedName name="T_РЕЗ6" localSheetId="68">'ГБУЗ РБ Большеустьикинская ЦРБ'!$I$13</definedName>
    <definedName name="T_РЕЗ6" localSheetId="36">'ГБУЗ РБ Буздякская ЦРБ'!$I$13</definedName>
    <definedName name="T_РЕЗ6" localSheetId="66">'ГБУЗ РБ Бураевская ЦРБ'!$I$13</definedName>
    <definedName name="T_РЕЗ6" localSheetId="58">'ГБУЗ РБ Бурзянская ЦРБ'!$I$13</definedName>
    <definedName name="T_РЕЗ6" localSheetId="39">'ГБУЗ РБ Верхне-Татыш. ЦРБ'!$I$13</definedName>
    <definedName name="T_РЕЗ6" localSheetId="76">'ГБУЗ РБ Верхнеяркеевская ЦРБ'!$I$13</definedName>
    <definedName name="T_РЕЗ6" localSheetId="18">'ГБУЗ РБ ГБ № 1 г.Октябрьский'!$I$13</definedName>
    <definedName name="T_РЕЗ6" localSheetId="61">'ГБУЗ РБ ГБ № 9 г.Уфа'!$I$13</definedName>
    <definedName name="T_РЕЗ6" localSheetId="11">'ГБУЗ РБ ГБ г.Кумертау'!$I$13</definedName>
    <definedName name="T_РЕЗ6" localSheetId="15">'ГБУЗ РБ ГБ г.Нефтекамск'!$I$13</definedName>
    <definedName name="T_РЕЗ6" localSheetId="21">'ГБУЗ РБ ГБ г.Салават'!$I$13</definedName>
    <definedName name="T_РЕЗ6" localSheetId="14">'ГБУЗ РБ ГДКБ № 17 г.Уфа'!$I$13</definedName>
    <definedName name="T_РЕЗ6" localSheetId="24">'ГБУЗ РБ ГКБ № 1 г.Стерлитамак'!$I$13</definedName>
    <definedName name="T_РЕЗ6" localSheetId="49">'ГБУЗ РБ ГКБ № 13 г.Уфа'!$I$13</definedName>
    <definedName name="T_РЕЗ6" localSheetId="75">'ГБУЗ РБ ГКБ № 18 г.Уфа'!$I$13</definedName>
    <definedName name="T_РЕЗ6" localSheetId="51">'ГБУЗ РБ ГКБ № 21 г.Уфа'!$I$13</definedName>
    <definedName name="T_РЕЗ6" localSheetId="56">'ГБУЗ РБ ГКБ № 5 г.Уфа'!$I$13</definedName>
    <definedName name="T_РЕЗ6" localSheetId="32">'ГБУЗ РБ ГКБ № 8 г.Уфа'!$I$13</definedName>
    <definedName name="T_РЕЗ6" localSheetId="81">'ГБУЗ РБ ГКБ Демского р-на г.Уфы'!$I$13</definedName>
    <definedName name="T_РЕЗ6" localSheetId="4">'ГБУЗ РБ Давлекановская ЦРБ'!$I$13</definedName>
    <definedName name="T_РЕЗ6" localSheetId="29">'ГБУЗ РБ ДБ г.Стерлитамак'!$I$13</definedName>
    <definedName name="T_РЕЗ6" localSheetId="10">'ГБУЗ РБ ДП № 2 г.Уфа'!$I$13</definedName>
    <definedName name="T_РЕЗ6" localSheetId="6">'ГБУЗ РБ ДП № 3 г.Уфа'!$I$13</definedName>
    <definedName name="T_РЕЗ6" localSheetId="72">'ГБУЗ РБ ДП № 4 г.Уфа'!$I$13</definedName>
    <definedName name="T_РЕЗ6" localSheetId="12">'ГБУЗ РБ ДП № 5 г.Уфа'!$I$13</definedName>
    <definedName name="T_РЕЗ6" localSheetId="13">'ГБУЗ РБ ДП № 6 г.Уфа'!$I$13</definedName>
    <definedName name="T_РЕЗ6" localSheetId="73">'ГБУЗ РБ Дюртюлинская ЦРБ'!$I$13</definedName>
    <definedName name="T_РЕЗ6" localSheetId="55">'ГБУЗ РБ Ермекеевская ЦРБ'!$I$13</definedName>
    <definedName name="T_РЕЗ6" localSheetId="38">'ГБУЗ РБ Зилаирская ЦРБ'!$I$13</definedName>
    <definedName name="T_РЕЗ6" localSheetId="43">'ГБУЗ РБ Иглинская ЦРБ'!$I$13</definedName>
    <definedName name="T_РЕЗ6" localSheetId="9">'ГБУЗ РБ Исянгуловская ЦРБ'!$I$13</definedName>
    <definedName name="T_РЕЗ6" localSheetId="78">'ГБУЗ РБ Ишимбайская ЦРБ'!$I$13</definedName>
    <definedName name="T_РЕЗ6" localSheetId="17">'ГБУЗ РБ Калтасинская ЦРБ'!$I$13</definedName>
    <definedName name="T_РЕЗ6" localSheetId="64">'ГБУЗ РБ Караидельская ЦРБ'!$I$13</definedName>
    <definedName name="T_РЕЗ6" localSheetId="47">'ГБУЗ РБ Кармаскалинская ЦРБ'!$I$13</definedName>
    <definedName name="T_РЕЗ6" localSheetId="50">'ГБУЗ РБ КБСМП г.Уфа'!$I$13</definedName>
    <definedName name="T_РЕЗ6" localSheetId="70">'ГБУЗ РБ Кигинская ЦРБ'!$I$13</definedName>
    <definedName name="T_РЕЗ6" localSheetId="16">'ГБУЗ РБ Краснокамская ЦРБ'!$I$13</definedName>
    <definedName name="T_РЕЗ6" localSheetId="26">'ГБУЗ РБ Красноусольская ЦРБ'!$I$13</definedName>
    <definedName name="T_РЕЗ6" localSheetId="48">'ГБУЗ РБ Кушнаренковская ЦРБ'!$I$13</definedName>
    <definedName name="T_РЕЗ6" localSheetId="69">'ГБУЗ РБ Малоязовская ЦРБ'!$I$13</definedName>
    <definedName name="T_РЕЗ6" localSheetId="8">'ГБУЗ РБ Мелеузовская ЦРБ'!$I$13</definedName>
    <definedName name="T_РЕЗ6" localSheetId="67">'ГБУЗ РБ Месягутовская ЦРБ'!$I$13</definedName>
    <definedName name="T_РЕЗ6" localSheetId="63">'ГБУЗ РБ Мишкинская ЦРБ'!$I$13</definedName>
    <definedName name="T_РЕЗ6" localSheetId="3">'ГБУЗ РБ Миякинская ЦРБ'!$I$13</definedName>
    <definedName name="T_РЕЗ6" localSheetId="7">'ГБУЗ РБ Мраковская ЦРБ'!$I$13</definedName>
    <definedName name="T_РЕЗ6" localSheetId="45">'ГБУЗ РБ Нуримановская ЦРБ'!$I$13</definedName>
    <definedName name="T_РЕЗ6" localSheetId="79">'ГБУЗ РБ Поликлиника № 43 г.Уфа'!$I$13</definedName>
    <definedName name="T_РЕЗ6" localSheetId="80">'ГБУЗ РБ ПОликлиника № 46 г.Уфа'!$I$13</definedName>
    <definedName name="T_РЕЗ6" localSheetId="82">'ГБУЗ РБ Поликлиника № 50 г.Уфа'!$I$13</definedName>
    <definedName name="T_РЕЗ6" localSheetId="5">'ГБУЗ РБ Раевская ЦРБ'!$I$13</definedName>
    <definedName name="T_РЕЗ6" localSheetId="27">'ГБУЗ РБ Стерлибашевская ЦРБ'!$I$13</definedName>
    <definedName name="T_РЕЗ6" localSheetId="28">'ГБУЗ РБ Толбазинская ЦРБ'!$I$13</definedName>
    <definedName name="T_РЕЗ6" localSheetId="30">'ГБУЗ РБ Туймазинская ЦРБ'!$I$13</definedName>
    <definedName name="T_РЕЗ6" localSheetId="33">'ГБУЗ РБ Учалинская ЦГБ'!$I$13</definedName>
    <definedName name="T_РЕЗ6" localSheetId="20">'ГБУЗ РБ Федоровская ЦРБ'!$I$13</definedName>
    <definedName name="T_РЕЗ6" localSheetId="23">'ГБУЗ РБ ЦГБ г.Сибай'!$I$13</definedName>
    <definedName name="T_РЕЗ6" localSheetId="74">'ГБУЗ РБ Чекмагушевская ЦРБ'!$I$13</definedName>
    <definedName name="T_РЕЗ6" localSheetId="34">'ГБУЗ РБ Чишминская ЦРБ'!$I$13</definedName>
    <definedName name="T_РЕЗ6" localSheetId="31">'ГБУЗ РБ Шаранская ЦРБ'!$I$13</definedName>
    <definedName name="T_РЕЗ6" localSheetId="37">'ГБУЗ РБ Языковская ЦРБ'!$I$13</definedName>
    <definedName name="T_РЕЗ6" localSheetId="41">'ГБУЗ РБ Янаульская ЦРБ'!$I$13</definedName>
    <definedName name="T_РЕЗ6" localSheetId="19">'ООО "Медсервис" г. Салават'!$I$13</definedName>
    <definedName name="T_РЕЗ6" localSheetId="2">'УФИЦ РАН'!$I$13</definedName>
    <definedName name="T_РЕЗ6" localSheetId="52">'ФГБОУ ВО БГМУ МЗ РФ'!$I$13</definedName>
    <definedName name="T_РЕЗ6" localSheetId="60">'ФГБУЗ МСЧ №142 ФМБА России'!$I$13</definedName>
    <definedName name="T_РЕЗ6" localSheetId="25">'ЧУЗ "РЖД-Медицина"г.Стерлитамак'!$I$13</definedName>
    <definedName name="T_РЕЗ6" localSheetId="42">'ЧУЗ"КБ"РЖД-Медицина" г.Уфа'!$I$13</definedName>
    <definedName name="T_РЕЗ7" localSheetId="22">'ГБУЗ РБ Акъярская ЦРБ'!$I$14</definedName>
    <definedName name="T_РЕЗ7" localSheetId="46">'ГБУЗ РБ Архангельская ЦРБ'!$I$14</definedName>
    <definedName name="T_РЕЗ7" localSheetId="57">'ГБУЗ РБ Аскаровская ЦРБ'!$I$14</definedName>
    <definedName name="T_РЕЗ7" localSheetId="65">'ГБУЗ РБ Аскинская ЦРБ'!$I$14</definedName>
    <definedName name="T_РЕЗ7" localSheetId="35">'ГБУЗ РБ Баймакская ЦГБ'!$I$14</definedName>
    <definedName name="T_РЕЗ7" localSheetId="77">'ГБУЗ РБ Бакалинская ЦРБ'!$I$14</definedName>
    <definedName name="T_РЕЗ7" localSheetId="40">'ГБУЗ РБ Балтачевская ЦРБ'!$I$14</definedName>
    <definedName name="T_РЕЗ7" localSheetId="53">'ГБУЗ РБ Белебеевская ЦРБ'!$I$14</definedName>
    <definedName name="T_РЕЗ7" localSheetId="71">'ГБУЗ РБ Белокатайская ЦРБ'!$I$14</definedName>
    <definedName name="T_РЕЗ7" localSheetId="59">'ГБУЗ РБ Белорецкая ЦРКБ'!$I$14</definedName>
    <definedName name="T_РЕЗ7" localSheetId="54">'ГБУЗ РБ Бижбулякская ЦРБ'!$I$14</definedName>
    <definedName name="T_РЕЗ7" localSheetId="62">'ГБУЗ РБ Бирская ЦРБ'!$I$14</definedName>
    <definedName name="T_РЕЗ7" localSheetId="44">'ГБУЗ РБ Благовещенская ЦРБ'!$I$14</definedName>
    <definedName name="T_РЕЗ7" localSheetId="68">'ГБУЗ РБ Большеустьикинская ЦРБ'!$I$14</definedName>
    <definedName name="T_РЕЗ7" localSheetId="36">'ГБУЗ РБ Буздякская ЦРБ'!$I$14</definedName>
    <definedName name="T_РЕЗ7" localSheetId="66">'ГБУЗ РБ Бураевская ЦРБ'!$I$14</definedName>
    <definedName name="T_РЕЗ7" localSheetId="58">'ГБУЗ РБ Бурзянская ЦРБ'!$I$14</definedName>
    <definedName name="T_РЕЗ7" localSheetId="39">'ГБУЗ РБ Верхне-Татыш. ЦРБ'!$I$14</definedName>
    <definedName name="T_РЕЗ7" localSheetId="76">'ГБУЗ РБ Верхнеяркеевская ЦРБ'!$I$14</definedName>
    <definedName name="T_РЕЗ7" localSheetId="18">'ГБУЗ РБ ГБ № 1 г.Октябрьский'!$I$14</definedName>
    <definedName name="T_РЕЗ7" localSheetId="61">'ГБУЗ РБ ГБ № 9 г.Уфа'!$I$14</definedName>
    <definedName name="T_РЕЗ7" localSheetId="11">'ГБУЗ РБ ГБ г.Кумертау'!$I$14</definedName>
    <definedName name="T_РЕЗ7" localSheetId="15">'ГБУЗ РБ ГБ г.Нефтекамск'!$I$14</definedName>
    <definedName name="T_РЕЗ7" localSheetId="21">'ГБУЗ РБ ГБ г.Салават'!$I$14</definedName>
    <definedName name="T_РЕЗ7" localSheetId="14">'ГБУЗ РБ ГДКБ № 17 г.Уфа'!$I$14</definedName>
    <definedName name="T_РЕЗ7" localSheetId="24">'ГБУЗ РБ ГКБ № 1 г.Стерлитамак'!$I$14</definedName>
    <definedName name="T_РЕЗ7" localSheetId="49">'ГБУЗ РБ ГКБ № 13 г.Уфа'!$I$14</definedName>
    <definedName name="T_РЕЗ7" localSheetId="75">'ГБУЗ РБ ГКБ № 18 г.Уфа'!$I$14</definedName>
    <definedName name="T_РЕЗ7" localSheetId="51">'ГБУЗ РБ ГКБ № 21 г.Уфа'!$I$14</definedName>
    <definedName name="T_РЕЗ7" localSheetId="56">'ГБУЗ РБ ГКБ № 5 г.Уфа'!$I$14</definedName>
    <definedName name="T_РЕЗ7" localSheetId="32">'ГБУЗ РБ ГКБ № 8 г.Уфа'!$I$14</definedName>
    <definedName name="T_РЕЗ7" localSheetId="81">'ГБУЗ РБ ГКБ Демского р-на г.Уфы'!$I$14</definedName>
    <definedName name="T_РЕЗ7" localSheetId="4">'ГБУЗ РБ Давлекановская ЦРБ'!$I$14</definedName>
    <definedName name="T_РЕЗ7" localSheetId="29">'ГБУЗ РБ ДБ г.Стерлитамак'!$I$14</definedName>
    <definedName name="T_РЕЗ7" localSheetId="10">'ГБУЗ РБ ДП № 2 г.Уфа'!$I$14</definedName>
    <definedName name="T_РЕЗ7" localSheetId="6">'ГБУЗ РБ ДП № 3 г.Уфа'!$I$14</definedName>
    <definedName name="T_РЕЗ7" localSheetId="72">'ГБУЗ РБ ДП № 4 г.Уфа'!$I$14</definedName>
    <definedName name="T_РЕЗ7" localSheetId="12">'ГБУЗ РБ ДП № 5 г.Уфа'!$I$14</definedName>
    <definedName name="T_РЕЗ7" localSheetId="13">'ГБУЗ РБ ДП № 6 г.Уфа'!$I$14</definedName>
    <definedName name="T_РЕЗ7" localSheetId="73">'ГБУЗ РБ Дюртюлинская ЦРБ'!$I$14</definedName>
    <definedName name="T_РЕЗ7" localSheetId="55">'ГБУЗ РБ Ермекеевская ЦРБ'!$I$14</definedName>
    <definedName name="T_РЕЗ7" localSheetId="38">'ГБУЗ РБ Зилаирская ЦРБ'!$I$14</definedName>
    <definedName name="T_РЕЗ7" localSheetId="43">'ГБУЗ РБ Иглинская ЦРБ'!$I$14</definedName>
    <definedName name="T_РЕЗ7" localSheetId="9">'ГБУЗ РБ Исянгуловская ЦРБ'!$I$14</definedName>
    <definedName name="T_РЕЗ7" localSheetId="78">'ГБУЗ РБ Ишимбайская ЦРБ'!$I$14</definedName>
    <definedName name="T_РЕЗ7" localSheetId="17">'ГБУЗ РБ Калтасинская ЦРБ'!$I$14</definedName>
    <definedName name="T_РЕЗ7" localSheetId="64">'ГБУЗ РБ Караидельская ЦРБ'!$I$14</definedName>
    <definedName name="T_РЕЗ7" localSheetId="47">'ГБУЗ РБ Кармаскалинская ЦРБ'!$I$14</definedName>
    <definedName name="T_РЕЗ7" localSheetId="50">'ГБУЗ РБ КБСМП г.Уфа'!$I$14</definedName>
    <definedName name="T_РЕЗ7" localSheetId="70">'ГБУЗ РБ Кигинская ЦРБ'!$I$14</definedName>
    <definedName name="T_РЕЗ7" localSheetId="16">'ГБУЗ РБ Краснокамская ЦРБ'!$I$14</definedName>
    <definedName name="T_РЕЗ7" localSheetId="26">'ГБУЗ РБ Красноусольская ЦРБ'!$I$14</definedName>
    <definedName name="T_РЕЗ7" localSheetId="48">'ГБУЗ РБ Кушнаренковская ЦРБ'!$I$14</definedName>
    <definedName name="T_РЕЗ7" localSheetId="69">'ГБУЗ РБ Малоязовская ЦРБ'!$I$14</definedName>
    <definedName name="T_РЕЗ7" localSheetId="8">'ГБУЗ РБ Мелеузовская ЦРБ'!$I$14</definedName>
    <definedName name="T_РЕЗ7" localSheetId="67">'ГБУЗ РБ Месягутовская ЦРБ'!$I$14</definedName>
    <definedName name="T_РЕЗ7" localSheetId="63">'ГБУЗ РБ Мишкинская ЦРБ'!$I$14</definedName>
    <definedName name="T_РЕЗ7" localSheetId="3">'ГБУЗ РБ Миякинская ЦРБ'!$I$14</definedName>
    <definedName name="T_РЕЗ7" localSheetId="7">'ГБУЗ РБ Мраковская ЦРБ'!$I$14</definedName>
    <definedName name="T_РЕЗ7" localSheetId="45">'ГБУЗ РБ Нуримановская ЦРБ'!$I$14</definedName>
    <definedName name="T_РЕЗ7" localSheetId="79">'ГБУЗ РБ Поликлиника № 43 г.Уфа'!$I$14</definedName>
    <definedName name="T_РЕЗ7" localSheetId="80">'ГБУЗ РБ ПОликлиника № 46 г.Уфа'!$I$14</definedName>
    <definedName name="T_РЕЗ7" localSheetId="82">'ГБУЗ РБ Поликлиника № 50 г.Уфа'!$I$14</definedName>
    <definedName name="T_РЕЗ7" localSheetId="5">'ГБУЗ РБ Раевская ЦРБ'!$I$14</definedName>
    <definedName name="T_РЕЗ7" localSheetId="27">'ГБУЗ РБ Стерлибашевская ЦРБ'!$I$14</definedName>
    <definedName name="T_РЕЗ7" localSheetId="28">'ГБУЗ РБ Толбазинская ЦРБ'!$I$14</definedName>
    <definedName name="T_РЕЗ7" localSheetId="30">'ГБУЗ РБ Туймазинская ЦРБ'!$I$14</definedName>
    <definedName name="T_РЕЗ7" localSheetId="33">'ГБУЗ РБ Учалинская ЦГБ'!$I$14</definedName>
    <definedName name="T_РЕЗ7" localSheetId="20">'ГБУЗ РБ Федоровская ЦРБ'!$I$14</definedName>
    <definedName name="T_РЕЗ7" localSheetId="23">'ГБУЗ РБ ЦГБ г.Сибай'!$I$14</definedName>
    <definedName name="T_РЕЗ7" localSheetId="74">'ГБУЗ РБ Чекмагушевская ЦРБ'!$I$14</definedName>
    <definedName name="T_РЕЗ7" localSheetId="34">'ГБУЗ РБ Чишминская ЦРБ'!$I$14</definedName>
    <definedName name="T_РЕЗ7" localSheetId="31">'ГБУЗ РБ Шаранская ЦРБ'!$I$14</definedName>
    <definedName name="T_РЕЗ7" localSheetId="37">'ГБУЗ РБ Языковская ЦРБ'!$I$14</definedName>
    <definedName name="T_РЕЗ7" localSheetId="41">'ГБУЗ РБ Янаульская ЦРБ'!$I$14</definedName>
    <definedName name="T_РЕЗ7" localSheetId="19">'ООО "Медсервис" г. Салават'!$I$14</definedName>
    <definedName name="T_РЕЗ7" localSheetId="2">'УФИЦ РАН'!$I$14</definedName>
    <definedName name="T_РЕЗ7" localSheetId="52">'ФГБОУ ВО БГМУ МЗ РФ'!$I$14</definedName>
    <definedName name="T_РЕЗ7" localSheetId="60">'ФГБУЗ МСЧ №142 ФМБА России'!$I$14</definedName>
    <definedName name="T_РЕЗ7" localSheetId="25">'ЧУЗ "РЖД-Медицина"г.Стерлитамак'!$I$14</definedName>
    <definedName name="T_РЕЗ7" localSheetId="42">'ЧУЗ"КБ"РЖД-Медицина" г.Уфа'!$I$14</definedName>
    <definedName name="T_РЕЗ8" localSheetId="22">'ГБУЗ РБ Акъярская ЦРБ'!$I$15</definedName>
    <definedName name="T_РЕЗ8" localSheetId="46">'ГБУЗ РБ Архангельская ЦРБ'!$I$15</definedName>
    <definedName name="T_РЕЗ8" localSheetId="57">'ГБУЗ РБ Аскаровская ЦРБ'!$I$15</definedName>
    <definedName name="T_РЕЗ8" localSheetId="65">'ГБУЗ РБ Аскинская ЦРБ'!$I$15</definedName>
    <definedName name="T_РЕЗ8" localSheetId="35">'ГБУЗ РБ Баймакская ЦГБ'!$I$15</definedName>
    <definedName name="T_РЕЗ8" localSheetId="77">'ГБУЗ РБ Бакалинская ЦРБ'!$I$15</definedName>
    <definedName name="T_РЕЗ8" localSheetId="40">'ГБУЗ РБ Балтачевская ЦРБ'!$I$15</definedName>
    <definedName name="T_РЕЗ8" localSheetId="53">'ГБУЗ РБ Белебеевская ЦРБ'!$I$15</definedName>
    <definedName name="T_РЕЗ8" localSheetId="71">'ГБУЗ РБ Белокатайская ЦРБ'!$I$15</definedName>
    <definedName name="T_РЕЗ8" localSheetId="59">'ГБУЗ РБ Белорецкая ЦРКБ'!$I$15</definedName>
    <definedName name="T_РЕЗ8" localSheetId="54">'ГБУЗ РБ Бижбулякская ЦРБ'!$I$15</definedName>
    <definedName name="T_РЕЗ8" localSheetId="62">'ГБУЗ РБ Бирская ЦРБ'!$I$15</definedName>
    <definedName name="T_РЕЗ8" localSheetId="44">'ГБУЗ РБ Благовещенская ЦРБ'!$I$15</definedName>
    <definedName name="T_РЕЗ8" localSheetId="68">'ГБУЗ РБ Большеустьикинская ЦРБ'!$I$15</definedName>
    <definedName name="T_РЕЗ8" localSheetId="36">'ГБУЗ РБ Буздякская ЦРБ'!$I$15</definedName>
    <definedName name="T_РЕЗ8" localSheetId="66">'ГБУЗ РБ Бураевская ЦРБ'!$I$15</definedName>
    <definedName name="T_РЕЗ8" localSheetId="58">'ГБУЗ РБ Бурзянская ЦРБ'!$I$15</definedName>
    <definedName name="T_РЕЗ8" localSheetId="39">'ГБУЗ РБ Верхне-Татыш. ЦРБ'!$I$15</definedName>
    <definedName name="T_РЕЗ8" localSheetId="76">'ГБУЗ РБ Верхнеяркеевская ЦРБ'!$I$15</definedName>
    <definedName name="T_РЕЗ8" localSheetId="18">'ГБУЗ РБ ГБ № 1 г.Октябрьский'!$I$15</definedName>
    <definedName name="T_РЕЗ8" localSheetId="61">'ГБУЗ РБ ГБ № 9 г.Уфа'!$I$15</definedName>
    <definedName name="T_РЕЗ8" localSheetId="11">'ГБУЗ РБ ГБ г.Кумертау'!$I$15</definedName>
    <definedName name="T_РЕЗ8" localSheetId="15">'ГБУЗ РБ ГБ г.Нефтекамск'!$I$15</definedName>
    <definedName name="T_РЕЗ8" localSheetId="21">'ГБУЗ РБ ГБ г.Салават'!$I$15</definedName>
    <definedName name="T_РЕЗ8" localSheetId="14">'ГБУЗ РБ ГДКБ № 17 г.Уфа'!$I$15</definedName>
    <definedName name="T_РЕЗ8" localSheetId="24">'ГБУЗ РБ ГКБ № 1 г.Стерлитамак'!$I$15</definedName>
    <definedName name="T_РЕЗ8" localSheetId="49">'ГБУЗ РБ ГКБ № 13 г.Уфа'!$I$15</definedName>
    <definedName name="T_РЕЗ8" localSheetId="75">'ГБУЗ РБ ГКБ № 18 г.Уфа'!$I$15</definedName>
    <definedName name="T_РЕЗ8" localSheetId="51">'ГБУЗ РБ ГКБ № 21 г.Уфа'!$I$15</definedName>
    <definedName name="T_РЕЗ8" localSheetId="56">'ГБУЗ РБ ГКБ № 5 г.Уфа'!$I$15</definedName>
    <definedName name="T_РЕЗ8" localSheetId="32">'ГБУЗ РБ ГКБ № 8 г.Уфа'!$I$15</definedName>
    <definedName name="T_РЕЗ8" localSheetId="81">'ГБУЗ РБ ГКБ Демского р-на г.Уфы'!$I$15</definedName>
    <definedName name="T_РЕЗ8" localSheetId="4">'ГБУЗ РБ Давлекановская ЦРБ'!$I$15</definedName>
    <definedName name="T_РЕЗ8" localSheetId="29">'ГБУЗ РБ ДБ г.Стерлитамак'!$I$15</definedName>
    <definedName name="T_РЕЗ8" localSheetId="10">'ГБУЗ РБ ДП № 2 г.Уфа'!$I$15</definedName>
    <definedName name="T_РЕЗ8" localSheetId="6">'ГБУЗ РБ ДП № 3 г.Уфа'!$I$15</definedName>
    <definedName name="T_РЕЗ8" localSheetId="72">'ГБУЗ РБ ДП № 4 г.Уфа'!$I$15</definedName>
    <definedName name="T_РЕЗ8" localSheetId="12">'ГБУЗ РБ ДП № 5 г.Уфа'!$I$15</definedName>
    <definedName name="T_РЕЗ8" localSheetId="13">'ГБУЗ РБ ДП № 6 г.Уфа'!$I$15</definedName>
    <definedName name="T_РЕЗ8" localSheetId="73">'ГБУЗ РБ Дюртюлинская ЦРБ'!$I$15</definedName>
    <definedName name="T_РЕЗ8" localSheetId="55">'ГБУЗ РБ Ермекеевская ЦРБ'!$I$15</definedName>
    <definedName name="T_РЕЗ8" localSheetId="38">'ГБУЗ РБ Зилаирская ЦРБ'!$I$15</definedName>
    <definedName name="T_РЕЗ8" localSheetId="43">'ГБУЗ РБ Иглинская ЦРБ'!$I$15</definedName>
    <definedName name="T_РЕЗ8" localSheetId="9">'ГБУЗ РБ Исянгуловская ЦРБ'!$I$15</definedName>
    <definedName name="T_РЕЗ8" localSheetId="78">'ГБУЗ РБ Ишимбайская ЦРБ'!$I$15</definedName>
    <definedName name="T_РЕЗ8" localSheetId="17">'ГБУЗ РБ Калтасинская ЦРБ'!$I$15</definedName>
    <definedName name="T_РЕЗ8" localSheetId="64">'ГБУЗ РБ Караидельская ЦРБ'!$I$15</definedName>
    <definedName name="T_РЕЗ8" localSheetId="47">'ГБУЗ РБ Кармаскалинская ЦРБ'!$I$15</definedName>
    <definedName name="T_РЕЗ8" localSheetId="50">'ГБУЗ РБ КБСМП г.Уфа'!$I$15</definedName>
    <definedName name="T_РЕЗ8" localSheetId="70">'ГБУЗ РБ Кигинская ЦРБ'!$I$15</definedName>
    <definedName name="T_РЕЗ8" localSheetId="16">'ГБУЗ РБ Краснокамская ЦРБ'!$I$15</definedName>
    <definedName name="T_РЕЗ8" localSheetId="26">'ГБУЗ РБ Красноусольская ЦРБ'!$I$15</definedName>
    <definedName name="T_РЕЗ8" localSheetId="48">'ГБУЗ РБ Кушнаренковская ЦРБ'!$I$15</definedName>
    <definedName name="T_РЕЗ8" localSheetId="69">'ГБУЗ РБ Малоязовская ЦРБ'!$I$15</definedName>
    <definedName name="T_РЕЗ8" localSheetId="8">'ГБУЗ РБ Мелеузовская ЦРБ'!$I$15</definedName>
    <definedName name="T_РЕЗ8" localSheetId="67">'ГБУЗ РБ Месягутовская ЦРБ'!$I$15</definedName>
    <definedName name="T_РЕЗ8" localSheetId="63">'ГБУЗ РБ Мишкинская ЦРБ'!$I$15</definedName>
    <definedName name="T_РЕЗ8" localSheetId="3">'ГБУЗ РБ Миякинская ЦРБ'!$I$15</definedName>
    <definedName name="T_РЕЗ8" localSheetId="7">'ГБУЗ РБ Мраковская ЦРБ'!$I$15</definedName>
    <definedName name="T_РЕЗ8" localSheetId="45">'ГБУЗ РБ Нуримановская ЦРБ'!$I$15</definedName>
    <definedName name="T_РЕЗ8" localSheetId="79">'ГБУЗ РБ Поликлиника № 43 г.Уфа'!$I$15</definedName>
    <definedName name="T_РЕЗ8" localSheetId="80">'ГБУЗ РБ ПОликлиника № 46 г.Уфа'!$I$15</definedName>
    <definedName name="T_РЕЗ8" localSheetId="82">'ГБУЗ РБ Поликлиника № 50 г.Уфа'!$I$15</definedName>
    <definedName name="T_РЕЗ8" localSheetId="5">'ГБУЗ РБ Раевская ЦРБ'!$I$15</definedName>
    <definedName name="T_РЕЗ8" localSheetId="27">'ГБУЗ РБ Стерлибашевская ЦРБ'!$I$15</definedName>
    <definedName name="T_РЕЗ8" localSheetId="28">'ГБУЗ РБ Толбазинская ЦРБ'!$I$15</definedName>
    <definedName name="T_РЕЗ8" localSheetId="30">'ГБУЗ РБ Туймазинская ЦРБ'!$I$15</definedName>
    <definedName name="T_РЕЗ8" localSheetId="33">'ГБУЗ РБ Учалинская ЦГБ'!$I$15</definedName>
    <definedName name="T_РЕЗ8" localSheetId="20">'ГБУЗ РБ Федоровская ЦРБ'!$I$15</definedName>
    <definedName name="T_РЕЗ8" localSheetId="23">'ГБУЗ РБ ЦГБ г.Сибай'!$I$15</definedName>
    <definedName name="T_РЕЗ8" localSheetId="74">'ГБУЗ РБ Чекмагушевская ЦРБ'!$I$15</definedName>
    <definedName name="T_РЕЗ8" localSheetId="34">'ГБУЗ РБ Чишминская ЦРБ'!$I$15</definedName>
    <definedName name="T_РЕЗ8" localSheetId="31">'ГБУЗ РБ Шаранская ЦРБ'!$I$15</definedName>
    <definedName name="T_РЕЗ8" localSheetId="37">'ГБУЗ РБ Языковская ЦРБ'!$I$15</definedName>
    <definedName name="T_РЕЗ8" localSheetId="41">'ГБУЗ РБ Янаульская ЦРБ'!$I$15</definedName>
    <definedName name="T_РЕЗ8" localSheetId="19">'ООО "Медсервис" г. Салават'!$I$15</definedName>
    <definedName name="T_РЕЗ8" localSheetId="2">'УФИЦ РАН'!$I$15</definedName>
    <definedName name="T_РЕЗ8" localSheetId="52">'ФГБОУ ВО БГМУ МЗ РФ'!$I$15</definedName>
    <definedName name="T_РЕЗ8" localSheetId="60">'ФГБУЗ МСЧ №142 ФМБА России'!$I$15</definedName>
    <definedName name="T_РЕЗ8" localSheetId="25">'ЧУЗ "РЖД-Медицина"г.Стерлитамак'!$I$15</definedName>
    <definedName name="T_РЕЗ8" localSheetId="42">'ЧУЗ"КБ"РЖД-Медицина" г.Уфа'!$I$15</definedName>
    <definedName name="T_РЕЗ9" localSheetId="22">'ГБУЗ РБ Акъярская ЦРБ'!$I$16</definedName>
    <definedName name="T_РЕЗ9" localSheetId="46">'ГБУЗ РБ Архангельская ЦРБ'!$I$16</definedName>
    <definedName name="T_РЕЗ9" localSheetId="57">'ГБУЗ РБ Аскаровская ЦРБ'!$I$16</definedName>
    <definedName name="T_РЕЗ9" localSheetId="65">'ГБУЗ РБ Аскинская ЦРБ'!$I$16</definedName>
    <definedName name="T_РЕЗ9" localSheetId="35">'ГБУЗ РБ Баймакская ЦГБ'!$I$16</definedName>
    <definedName name="T_РЕЗ9" localSheetId="77">'ГБУЗ РБ Бакалинская ЦРБ'!$I$16</definedName>
    <definedName name="T_РЕЗ9" localSheetId="40">'ГБУЗ РБ Балтачевская ЦРБ'!$I$16</definedName>
    <definedName name="T_РЕЗ9" localSheetId="53">'ГБУЗ РБ Белебеевская ЦРБ'!$I$16</definedName>
    <definedName name="T_РЕЗ9" localSheetId="71">'ГБУЗ РБ Белокатайская ЦРБ'!$I$16</definedName>
    <definedName name="T_РЕЗ9" localSheetId="59">'ГБУЗ РБ Белорецкая ЦРКБ'!$I$16</definedName>
    <definedName name="T_РЕЗ9" localSheetId="54">'ГБУЗ РБ Бижбулякская ЦРБ'!$I$16</definedName>
    <definedName name="T_РЕЗ9" localSheetId="62">'ГБУЗ РБ Бирская ЦРБ'!$I$16</definedName>
    <definedName name="T_РЕЗ9" localSheetId="44">'ГБУЗ РБ Благовещенская ЦРБ'!$I$16</definedName>
    <definedName name="T_РЕЗ9" localSheetId="68">'ГБУЗ РБ Большеустьикинская ЦРБ'!$I$16</definedName>
    <definedName name="T_РЕЗ9" localSheetId="36">'ГБУЗ РБ Буздякская ЦРБ'!$I$16</definedName>
    <definedName name="T_РЕЗ9" localSheetId="66">'ГБУЗ РБ Бураевская ЦРБ'!$I$16</definedName>
    <definedName name="T_РЕЗ9" localSheetId="58">'ГБУЗ РБ Бурзянская ЦРБ'!$I$16</definedName>
    <definedName name="T_РЕЗ9" localSheetId="39">'ГБУЗ РБ Верхне-Татыш. ЦРБ'!$I$16</definedName>
    <definedName name="T_РЕЗ9" localSheetId="76">'ГБУЗ РБ Верхнеяркеевская ЦРБ'!$I$16</definedName>
    <definedName name="T_РЕЗ9" localSheetId="18">'ГБУЗ РБ ГБ № 1 г.Октябрьский'!$I$16</definedName>
    <definedName name="T_РЕЗ9" localSheetId="61">'ГБУЗ РБ ГБ № 9 г.Уфа'!$I$16</definedName>
    <definedName name="T_РЕЗ9" localSheetId="11">'ГБУЗ РБ ГБ г.Кумертау'!$I$16</definedName>
    <definedName name="T_РЕЗ9" localSheetId="15">'ГБУЗ РБ ГБ г.Нефтекамск'!$I$16</definedName>
    <definedName name="T_РЕЗ9" localSheetId="21">'ГБУЗ РБ ГБ г.Салават'!$I$16</definedName>
    <definedName name="T_РЕЗ9" localSheetId="14">'ГБУЗ РБ ГДКБ № 17 г.Уфа'!$I$16</definedName>
    <definedName name="T_РЕЗ9" localSheetId="24">'ГБУЗ РБ ГКБ № 1 г.Стерлитамак'!$I$16</definedName>
    <definedName name="T_РЕЗ9" localSheetId="49">'ГБУЗ РБ ГКБ № 13 г.Уфа'!$I$16</definedName>
    <definedName name="T_РЕЗ9" localSheetId="75">'ГБУЗ РБ ГКБ № 18 г.Уфа'!$I$16</definedName>
    <definedName name="T_РЕЗ9" localSheetId="51">'ГБУЗ РБ ГКБ № 21 г.Уфа'!$I$16</definedName>
    <definedName name="T_РЕЗ9" localSheetId="56">'ГБУЗ РБ ГКБ № 5 г.Уфа'!$I$16</definedName>
    <definedName name="T_РЕЗ9" localSheetId="32">'ГБУЗ РБ ГКБ № 8 г.Уфа'!$I$16</definedName>
    <definedName name="T_РЕЗ9" localSheetId="81">'ГБУЗ РБ ГКБ Демского р-на г.Уфы'!$I$16</definedName>
    <definedName name="T_РЕЗ9" localSheetId="4">'ГБУЗ РБ Давлекановская ЦРБ'!$I$16</definedName>
    <definedName name="T_РЕЗ9" localSheetId="29">'ГБУЗ РБ ДБ г.Стерлитамак'!$I$16</definedName>
    <definedName name="T_РЕЗ9" localSheetId="10">'ГБУЗ РБ ДП № 2 г.Уфа'!$I$16</definedName>
    <definedName name="T_РЕЗ9" localSheetId="6">'ГБУЗ РБ ДП № 3 г.Уфа'!$I$16</definedName>
    <definedName name="T_РЕЗ9" localSheetId="72">'ГБУЗ РБ ДП № 4 г.Уфа'!$I$16</definedName>
    <definedName name="T_РЕЗ9" localSheetId="12">'ГБУЗ РБ ДП № 5 г.Уфа'!$I$16</definedName>
    <definedName name="T_РЕЗ9" localSheetId="13">'ГБУЗ РБ ДП № 6 г.Уфа'!$I$16</definedName>
    <definedName name="T_РЕЗ9" localSheetId="73">'ГБУЗ РБ Дюртюлинская ЦРБ'!$I$16</definedName>
    <definedName name="T_РЕЗ9" localSheetId="55">'ГБУЗ РБ Ермекеевская ЦРБ'!$I$16</definedName>
    <definedName name="T_РЕЗ9" localSheetId="38">'ГБУЗ РБ Зилаирская ЦРБ'!$I$16</definedName>
    <definedName name="T_РЕЗ9" localSheetId="43">'ГБУЗ РБ Иглинская ЦРБ'!$I$16</definedName>
    <definedName name="T_РЕЗ9" localSheetId="9">'ГБУЗ РБ Исянгуловская ЦРБ'!$I$16</definedName>
    <definedName name="T_РЕЗ9" localSheetId="78">'ГБУЗ РБ Ишимбайская ЦРБ'!$I$16</definedName>
    <definedName name="T_РЕЗ9" localSheetId="17">'ГБУЗ РБ Калтасинская ЦРБ'!$I$16</definedName>
    <definedName name="T_РЕЗ9" localSheetId="64">'ГБУЗ РБ Караидельская ЦРБ'!$I$16</definedName>
    <definedName name="T_РЕЗ9" localSheetId="47">'ГБУЗ РБ Кармаскалинская ЦРБ'!$I$16</definedName>
    <definedName name="T_РЕЗ9" localSheetId="50">'ГБУЗ РБ КБСМП г.Уфа'!$I$16</definedName>
    <definedName name="T_РЕЗ9" localSheetId="70">'ГБУЗ РБ Кигинская ЦРБ'!$I$16</definedName>
    <definedName name="T_РЕЗ9" localSheetId="16">'ГБУЗ РБ Краснокамская ЦРБ'!$I$16</definedName>
    <definedName name="T_РЕЗ9" localSheetId="26">'ГБУЗ РБ Красноусольская ЦРБ'!$I$16</definedName>
    <definedName name="T_РЕЗ9" localSheetId="48">'ГБУЗ РБ Кушнаренковская ЦРБ'!$I$16</definedName>
    <definedName name="T_РЕЗ9" localSheetId="69">'ГБУЗ РБ Малоязовская ЦРБ'!$I$16</definedName>
    <definedName name="T_РЕЗ9" localSheetId="8">'ГБУЗ РБ Мелеузовская ЦРБ'!$I$16</definedName>
    <definedName name="T_РЕЗ9" localSheetId="67">'ГБУЗ РБ Месягутовская ЦРБ'!$I$16</definedName>
    <definedName name="T_РЕЗ9" localSheetId="63">'ГБУЗ РБ Мишкинская ЦРБ'!$I$16</definedName>
    <definedName name="T_РЕЗ9" localSheetId="3">'ГБУЗ РБ Миякинская ЦРБ'!$I$16</definedName>
    <definedName name="T_РЕЗ9" localSheetId="7">'ГБУЗ РБ Мраковская ЦРБ'!$I$16</definedName>
    <definedName name="T_РЕЗ9" localSheetId="45">'ГБУЗ РБ Нуримановская ЦРБ'!$I$16</definedName>
    <definedName name="T_РЕЗ9" localSheetId="79">'ГБУЗ РБ Поликлиника № 43 г.Уфа'!$I$16</definedName>
    <definedName name="T_РЕЗ9" localSheetId="80">'ГБУЗ РБ ПОликлиника № 46 г.Уфа'!$I$16</definedName>
    <definedName name="T_РЕЗ9" localSheetId="82">'ГБУЗ РБ Поликлиника № 50 г.Уфа'!$I$16</definedName>
    <definedName name="T_РЕЗ9" localSheetId="5">'ГБУЗ РБ Раевская ЦРБ'!$I$16</definedName>
    <definedName name="T_РЕЗ9" localSheetId="27">'ГБУЗ РБ Стерлибашевская ЦРБ'!$I$16</definedName>
    <definedName name="T_РЕЗ9" localSheetId="28">'ГБУЗ РБ Толбазинская ЦРБ'!$I$16</definedName>
    <definedName name="T_РЕЗ9" localSheetId="30">'ГБУЗ РБ Туймазинская ЦРБ'!$I$16</definedName>
    <definedName name="T_РЕЗ9" localSheetId="33">'ГБУЗ РБ Учалинская ЦГБ'!$I$16</definedName>
    <definedName name="T_РЕЗ9" localSheetId="20">'ГБУЗ РБ Федоровская ЦРБ'!$I$16</definedName>
    <definedName name="T_РЕЗ9" localSheetId="23">'ГБУЗ РБ ЦГБ г.Сибай'!$I$16</definedName>
    <definedName name="T_РЕЗ9" localSheetId="74">'ГБУЗ РБ Чекмагушевская ЦРБ'!$I$16</definedName>
    <definedName name="T_РЕЗ9" localSheetId="34">'ГБУЗ РБ Чишминская ЦРБ'!$I$16</definedName>
    <definedName name="T_РЕЗ9" localSheetId="31">'ГБУЗ РБ Шаранская ЦРБ'!$I$16</definedName>
    <definedName name="T_РЕЗ9" localSheetId="37">'ГБУЗ РБ Языковская ЦРБ'!$I$16</definedName>
    <definedName name="T_РЕЗ9" localSheetId="41">'ГБУЗ РБ Янаульская ЦРБ'!$I$16</definedName>
    <definedName name="T_РЕЗ9" localSheetId="19">'ООО "Медсервис" г. Салават'!$I$16</definedName>
    <definedName name="T_РЕЗ9" localSheetId="2">'УФИЦ РАН'!$I$16</definedName>
    <definedName name="T_РЕЗ9" localSheetId="52">'ФГБОУ ВО БГМУ МЗ РФ'!$I$16</definedName>
    <definedName name="T_РЕЗ9" localSheetId="60">'ФГБУЗ МСЧ №142 ФМБА России'!$I$16</definedName>
    <definedName name="T_РЕЗ9" localSheetId="25">'ЧУЗ "РЖД-Медицина"г.Стерлитамак'!$I$16</definedName>
    <definedName name="T_РЕЗ9" localSheetId="42">'ЧУЗ"КБ"РЖД-Медицина" г.Уфа'!$I$16</definedName>
    <definedName name="V_пр_1_8" localSheetId="22">'ГБУЗ РБ Акъярская ЦРБ'!$G$7</definedName>
    <definedName name="V_пр_1_8" localSheetId="46">'ГБУЗ РБ Архангельская ЦРБ'!$G$7</definedName>
    <definedName name="V_пр_1_8" localSheetId="57">'ГБУЗ РБ Аскаровская ЦРБ'!$G$7</definedName>
    <definedName name="V_пр_1_8" localSheetId="65">'ГБУЗ РБ Аскинская ЦРБ'!$G$7</definedName>
    <definedName name="V_пр_1_8" localSheetId="35">'ГБУЗ РБ Баймакская ЦГБ'!$G$7</definedName>
    <definedName name="V_пр_1_8" localSheetId="77">'ГБУЗ РБ Бакалинская ЦРБ'!$G$7</definedName>
    <definedName name="V_пр_1_8" localSheetId="40">'ГБУЗ РБ Балтачевская ЦРБ'!$G$7</definedName>
    <definedName name="V_пр_1_8" localSheetId="53">'ГБУЗ РБ Белебеевская ЦРБ'!$G$7</definedName>
    <definedName name="V_пр_1_8" localSheetId="71">'ГБУЗ РБ Белокатайская ЦРБ'!$G$7</definedName>
    <definedName name="V_пр_1_8" localSheetId="59">'ГБУЗ РБ Белорецкая ЦРКБ'!$G$7</definedName>
    <definedName name="V_пр_1_8" localSheetId="54">'ГБУЗ РБ Бижбулякская ЦРБ'!$G$7</definedName>
    <definedName name="V_пр_1_8" localSheetId="62">'ГБУЗ РБ Бирская ЦРБ'!$G$7</definedName>
    <definedName name="V_пр_1_8" localSheetId="44">'ГБУЗ РБ Благовещенская ЦРБ'!$G$7</definedName>
    <definedName name="V_пр_1_8" localSheetId="68">'ГБУЗ РБ Большеустьикинская ЦРБ'!$G$7</definedName>
    <definedName name="V_пр_1_8" localSheetId="36">'ГБУЗ РБ Буздякская ЦРБ'!$G$7</definedName>
    <definedName name="V_пр_1_8" localSheetId="66">'ГБУЗ РБ Бураевская ЦРБ'!$G$7</definedName>
    <definedName name="V_пр_1_8" localSheetId="58">'ГБУЗ РБ Бурзянская ЦРБ'!$G$7</definedName>
    <definedName name="V_пр_1_8" localSheetId="39">'ГБУЗ РБ Верхне-Татыш. ЦРБ'!$G$7</definedName>
    <definedName name="V_пр_1_8" localSheetId="76">'ГБУЗ РБ Верхнеяркеевская ЦРБ'!$G$7</definedName>
    <definedName name="V_пр_1_8" localSheetId="18">'ГБУЗ РБ ГБ № 1 г.Октябрьский'!$G$7</definedName>
    <definedName name="V_пр_1_8" localSheetId="61">'ГБУЗ РБ ГБ № 9 г.Уфа'!$G$7</definedName>
    <definedName name="V_пр_1_8" localSheetId="11">'ГБУЗ РБ ГБ г.Кумертау'!$G$7</definedName>
    <definedName name="V_пр_1_8" localSheetId="15">'ГБУЗ РБ ГБ г.Нефтекамск'!$G$7</definedName>
    <definedName name="V_пр_1_8" localSheetId="21">'ГБУЗ РБ ГБ г.Салават'!$G$7</definedName>
    <definedName name="V_пр_1_8" localSheetId="14">'ГБУЗ РБ ГДКБ № 17 г.Уфа'!$G$7</definedName>
    <definedName name="V_пр_1_8" localSheetId="24">'ГБУЗ РБ ГКБ № 1 г.Стерлитамак'!$G$7</definedName>
    <definedName name="V_пр_1_8" localSheetId="49">'ГБУЗ РБ ГКБ № 13 г.Уфа'!$G$7</definedName>
    <definedName name="V_пр_1_8" localSheetId="75">'ГБУЗ РБ ГКБ № 18 г.Уфа'!$G$7</definedName>
    <definedName name="V_пр_1_8" localSheetId="51">'ГБУЗ РБ ГКБ № 21 г.Уфа'!$G$7</definedName>
    <definedName name="V_пр_1_8" localSheetId="56">'ГБУЗ РБ ГКБ № 5 г.Уфа'!$G$7</definedName>
    <definedName name="V_пр_1_8" localSheetId="32">'ГБУЗ РБ ГКБ № 8 г.Уфа'!$G$7</definedName>
    <definedName name="V_пр_1_8" localSheetId="81">'ГБУЗ РБ ГКБ Демского р-на г.Уфы'!$G$7</definedName>
    <definedName name="V_пр_1_8" localSheetId="4">'ГБУЗ РБ Давлекановская ЦРБ'!$G$7</definedName>
    <definedName name="V_пр_1_8" localSheetId="29">'ГБУЗ РБ ДБ г.Стерлитамак'!$G$7</definedName>
    <definedName name="V_пр_1_8" localSheetId="10">'ГБУЗ РБ ДП № 2 г.Уфа'!$G$7</definedName>
    <definedName name="V_пр_1_8" localSheetId="6">'ГБУЗ РБ ДП № 3 г.Уфа'!$G$7</definedName>
    <definedName name="V_пр_1_8" localSheetId="72">'ГБУЗ РБ ДП № 4 г.Уфа'!$G$7</definedName>
    <definedName name="V_пр_1_8" localSheetId="12">'ГБУЗ РБ ДП № 5 г.Уфа'!$G$7</definedName>
    <definedName name="V_пр_1_8" localSheetId="13">'ГБУЗ РБ ДП № 6 г.Уфа'!$G$7</definedName>
    <definedName name="V_пр_1_8" localSheetId="73">'ГБУЗ РБ Дюртюлинская ЦРБ'!$G$7</definedName>
    <definedName name="V_пр_1_8" localSheetId="55">'ГБУЗ РБ Ермекеевская ЦРБ'!$G$7</definedName>
    <definedName name="V_пр_1_8" localSheetId="38">'ГБУЗ РБ Зилаирская ЦРБ'!$G$7</definedName>
    <definedName name="V_пр_1_8" localSheetId="43">'ГБУЗ РБ Иглинская ЦРБ'!$G$7</definedName>
    <definedName name="V_пр_1_8" localSheetId="9">'ГБУЗ РБ Исянгуловская ЦРБ'!$G$7</definedName>
    <definedName name="V_пр_1_8" localSheetId="78">'ГБУЗ РБ Ишимбайская ЦРБ'!$G$7</definedName>
    <definedName name="V_пр_1_8" localSheetId="17">'ГБУЗ РБ Калтасинская ЦРБ'!$G$7</definedName>
    <definedName name="V_пр_1_8" localSheetId="64">'ГБУЗ РБ Караидельская ЦРБ'!$G$7</definedName>
    <definedName name="V_пр_1_8" localSheetId="47">'ГБУЗ РБ Кармаскалинская ЦРБ'!$G$7</definedName>
    <definedName name="V_пр_1_8" localSheetId="50">'ГБУЗ РБ КБСМП г.Уфа'!$G$7</definedName>
    <definedName name="V_пр_1_8" localSheetId="70">'ГБУЗ РБ Кигинская ЦРБ'!$G$7</definedName>
    <definedName name="V_пр_1_8" localSheetId="16">'ГБУЗ РБ Краснокамская ЦРБ'!$G$7</definedName>
    <definedName name="V_пр_1_8" localSheetId="26">'ГБУЗ РБ Красноусольская ЦРБ'!$G$7</definedName>
    <definedName name="V_пр_1_8" localSheetId="48">'ГБУЗ РБ Кушнаренковская ЦРБ'!$G$7</definedName>
    <definedName name="V_пр_1_8" localSheetId="69">'ГБУЗ РБ Малоязовская ЦРБ'!$G$7</definedName>
    <definedName name="V_пр_1_8" localSheetId="8">'ГБУЗ РБ Мелеузовская ЦРБ'!$G$7</definedName>
    <definedName name="V_пр_1_8" localSheetId="67">'ГБУЗ РБ Месягутовская ЦРБ'!$G$7</definedName>
    <definedName name="V_пр_1_8" localSheetId="63">'ГБУЗ РБ Мишкинская ЦРБ'!$G$7</definedName>
    <definedName name="V_пр_1_8" localSheetId="3">'ГБУЗ РБ Миякинская ЦРБ'!$G$7</definedName>
    <definedName name="V_пр_1_8" localSheetId="7">'ГБУЗ РБ Мраковская ЦРБ'!$G$7</definedName>
    <definedName name="V_пр_1_8" localSheetId="45">'ГБУЗ РБ Нуримановская ЦРБ'!$G$7</definedName>
    <definedName name="V_пр_1_8" localSheetId="79">'ГБУЗ РБ Поликлиника № 43 г.Уфа'!$G$7</definedName>
    <definedName name="V_пр_1_8" localSheetId="80">'ГБУЗ РБ ПОликлиника № 46 г.Уфа'!$G$7</definedName>
    <definedName name="V_пр_1_8" localSheetId="82">'ГБУЗ РБ Поликлиника № 50 г.Уфа'!$G$7</definedName>
    <definedName name="V_пр_1_8" localSheetId="5">'ГБУЗ РБ Раевская ЦРБ'!$G$7</definedName>
    <definedName name="V_пр_1_8" localSheetId="27">'ГБУЗ РБ Стерлибашевская ЦРБ'!$G$7</definedName>
    <definedName name="V_пр_1_8" localSheetId="28">'ГБУЗ РБ Толбазинская ЦРБ'!$G$7</definedName>
    <definedName name="V_пр_1_8" localSheetId="30">'ГБУЗ РБ Туймазинская ЦРБ'!$G$7</definedName>
    <definedName name="V_пр_1_8" localSheetId="33">'ГБУЗ РБ Учалинская ЦГБ'!$G$7</definedName>
    <definedName name="V_пр_1_8" localSheetId="20">'ГБУЗ РБ Федоровская ЦРБ'!$G$7</definedName>
    <definedName name="V_пр_1_8" localSheetId="23">'ГБУЗ РБ ЦГБ г.Сибай'!$G$7</definedName>
    <definedName name="V_пр_1_8" localSheetId="74">'ГБУЗ РБ Чекмагушевская ЦРБ'!$G$7</definedName>
    <definedName name="V_пр_1_8" localSheetId="34">'ГБУЗ РБ Чишминская ЦРБ'!$G$7</definedName>
    <definedName name="V_пр_1_8" localSheetId="31">'ГБУЗ РБ Шаранская ЦРБ'!$G$7</definedName>
    <definedName name="V_пр_1_8" localSheetId="37">'ГБУЗ РБ Языковская ЦРБ'!$G$7</definedName>
    <definedName name="V_пр_1_8" localSheetId="41">'ГБУЗ РБ Янаульская ЦРБ'!$G$7</definedName>
    <definedName name="V_пр_1_8" localSheetId="19">'ООО "Медсервис" г. Салават'!$G$7</definedName>
    <definedName name="V_пр_1_8" localSheetId="2">'УФИЦ РАН'!$G$7</definedName>
    <definedName name="V_пр_1_8" localSheetId="52">'ФГБОУ ВО БГМУ МЗ РФ'!$G$7</definedName>
    <definedName name="V_пр_1_8" localSheetId="60">'ФГБУЗ МСЧ №142 ФМБА России'!$G$7</definedName>
    <definedName name="V_пр_1_8" localSheetId="25">'ЧУЗ "РЖД-Медицина"г.Стерлитамак'!$G$7</definedName>
    <definedName name="V_пр_1_8" localSheetId="42">'ЧУЗ"КБ"РЖД-Медицина" г.Уфа'!$G$7</definedName>
    <definedName name="V_пр_10_3" localSheetId="22">'ГБУЗ РБ Акъярская ЦРБ'!$C$16</definedName>
    <definedName name="V_пр_10_3" localSheetId="46">'ГБУЗ РБ Архангельская ЦРБ'!$C$16</definedName>
    <definedName name="V_пр_10_3" localSheetId="57">'ГБУЗ РБ Аскаровская ЦРБ'!$C$16</definedName>
    <definedName name="V_пр_10_3" localSheetId="65">'ГБУЗ РБ Аскинская ЦРБ'!$C$16</definedName>
    <definedName name="V_пр_10_3" localSheetId="35">'ГБУЗ РБ Баймакская ЦГБ'!$C$16</definedName>
    <definedName name="V_пр_10_3" localSheetId="77">'ГБУЗ РБ Бакалинская ЦРБ'!$C$16</definedName>
    <definedName name="V_пр_10_3" localSheetId="40">'ГБУЗ РБ Балтачевская ЦРБ'!$C$16</definedName>
    <definedName name="V_пр_10_3" localSheetId="53">'ГБУЗ РБ Белебеевская ЦРБ'!$C$16</definedName>
    <definedName name="V_пр_10_3" localSheetId="71">'ГБУЗ РБ Белокатайская ЦРБ'!$C$16</definedName>
    <definedName name="V_пр_10_3" localSheetId="59">'ГБУЗ РБ Белорецкая ЦРКБ'!$C$16</definedName>
    <definedName name="V_пр_10_3" localSheetId="54">'ГБУЗ РБ Бижбулякская ЦРБ'!$C$16</definedName>
    <definedName name="V_пр_10_3" localSheetId="62">'ГБУЗ РБ Бирская ЦРБ'!$C$16</definedName>
    <definedName name="V_пр_10_3" localSheetId="44">'ГБУЗ РБ Благовещенская ЦРБ'!$C$16</definedName>
    <definedName name="V_пр_10_3" localSheetId="68">'ГБУЗ РБ Большеустьикинская ЦРБ'!$C$16</definedName>
    <definedName name="V_пр_10_3" localSheetId="36">'ГБУЗ РБ Буздякская ЦРБ'!$C$16</definedName>
    <definedName name="V_пр_10_3" localSheetId="66">'ГБУЗ РБ Бураевская ЦРБ'!$C$16</definedName>
    <definedName name="V_пр_10_3" localSheetId="58">'ГБУЗ РБ Бурзянская ЦРБ'!$C$16</definedName>
    <definedName name="V_пр_10_3" localSheetId="39">'ГБУЗ РБ Верхне-Татыш. ЦРБ'!$C$16</definedName>
    <definedName name="V_пр_10_3" localSheetId="76">'ГБУЗ РБ Верхнеяркеевская ЦРБ'!$C$16</definedName>
    <definedName name="V_пр_10_3" localSheetId="18">'ГБУЗ РБ ГБ № 1 г.Октябрьский'!$C$16</definedName>
    <definedName name="V_пр_10_3" localSheetId="61">'ГБУЗ РБ ГБ № 9 г.Уфа'!$C$16</definedName>
    <definedName name="V_пр_10_3" localSheetId="11">'ГБУЗ РБ ГБ г.Кумертау'!$C$16</definedName>
    <definedName name="V_пр_10_3" localSheetId="15">'ГБУЗ РБ ГБ г.Нефтекамск'!$C$16</definedName>
    <definedName name="V_пр_10_3" localSheetId="21">'ГБУЗ РБ ГБ г.Салават'!$C$16</definedName>
    <definedName name="V_пр_10_3" localSheetId="14">'ГБУЗ РБ ГДКБ № 17 г.Уфа'!$C$16</definedName>
    <definedName name="V_пр_10_3" localSheetId="24">'ГБУЗ РБ ГКБ № 1 г.Стерлитамак'!$C$16</definedName>
    <definedName name="V_пр_10_3" localSheetId="49">'ГБУЗ РБ ГКБ № 13 г.Уфа'!$C$16</definedName>
    <definedName name="V_пр_10_3" localSheetId="75">'ГБУЗ РБ ГКБ № 18 г.Уфа'!$C$16</definedName>
    <definedName name="V_пр_10_3" localSheetId="51">'ГБУЗ РБ ГКБ № 21 г.Уфа'!$C$16</definedName>
    <definedName name="V_пр_10_3" localSheetId="56">'ГБУЗ РБ ГКБ № 5 г.Уфа'!$C$16</definedName>
    <definedName name="V_пр_10_3" localSheetId="32">'ГБУЗ РБ ГКБ № 8 г.Уфа'!$C$16</definedName>
    <definedName name="V_пр_10_3" localSheetId="81">'ГБУЗ РБ ГКБ Демского р-на г.Уфы'!$C$16</definedName>
    <definedName name="V_пр_10_3" localSheetId="4">'ГБУЗ РБ Давлекановская ЦРБ'!$C$16</definedName>
    <definedName name="V_пр_10_3" localSheetId="29">'ГБУЗ РБ ДБ г.Стерлитамак'!$C$16</definedName>
    <definedName name="V_пр_10_3" localSheetId="10">'ГБУЗ РБ ДП № 2 г.Уфа'!$C$16</definedName>
    <definedName name="V_пр_10_3" localSheetId="6">'ГБУЗ РБ ДП № 3 г.Уфа'!$C$16</definedName>
    <definedName name="V_пр_10_3" localSheetId="72">'ГБУЗ РБ ДП № 4 г.Уфа'!$C$16</definedName>
    <definedName name="V_пр_10_3" localSheetId="12">'ГБУЗ РБ ДП № 5 г.Уфа'!$C$16</definedName>
    <definedName name="V_пр_10_3" localSheetId="13">'ГБУЗ РБ ДП № 6 г.Уфа'!$C$16</definedName>
    <definedName name="V_пр_10_3" localSheetId="73">'ГБУЗ РБ Дюртюлинская ЦРБ'!$C$16</definedName>
    <definedName name="V_пр_10_3" localSheetId="55">'ГБУЗ РБ Ермекеевская ЦРБ'!$C$16</definedName>
    <definedName name="V_пр_10_3" localSheetId="38">'ГБУЗ РБ Зилаирская ЦРБ'!$C$16</definedName>
    <definedName name="V_пр_10_3" localSheetId="43">'ГБУЗ РБ Иглинская ЦРБ'!$C$16</definedName>
    <definedName name="V_пр_10_3" localSheetId="9">'ГБУЗ РБ Исянгуловская ЦРБ'!$C$16</definedName>
    <definedName name="V_пр_10_3" localSheetId="78">'ГБУЗ РБ Ишимбайская ЦРБ'!$C$16</definedName>
    <definedName name="V_пр_10_3" localSheetId="17">'ГБУЗ РБ Калтасинская ЦРБ'!$C$16</definedName>
    <definedName name="V_пр_10_3" localSheetId="64">'ГБУЗ РБ Караидельская ЦРБ'!$C$16</definedName>
    <definedName name="V_пр_10_3" localSheetId="47">'ГБУЗ РБ Кармаскалинская ЦРБ'!$C$16</definedName>
    <definedName name="V_пр_10_3" localSheetId="50">'ГБУЗ РБ КБСМП г.Уфа'!$C$16</definedName>
    <definedName name="V_пр_10_3" localSheetId="70">'ГБУЗ РБ Кигинская ЦРБ'!$C$16</definedName>
    <definedName name="V_пр_10_3" localSheetId="16">'ГБУЗ РБ Краснокамская ЦРБ'!$C$16</definedName>
    <definedName name="V_пр_10_3" localSheetId="26">'ГБУЗ РБ Красноусольская ЦРБ'!$C$16</definedName>
    <definedName name="V_пр_10_3" localSheetId="48">'ГБУЗ РБ Кушнаренковская ЦРБ'!$C$16</definedName>
    <definedName name="V_пр_10_3" localSheetId="69">'ГБУЗ РБ Малоязовская ЦРБ'!$C$16</definedName>
    <definedName name="V_пр_10_3" localSheetId="8">'ГБУЗ РБ Мелеузовская ЦРБ'!$C$16</definedName>
    <definedName name="V_пр_10_3" localSheetId="67">'ГБУЗ РБ Месягутовская ЦРБ'!$C$16</definedName>
    <definedName name="V_пр_10_3" localSheetId="63">'ГБУЗ РБ Мишкинская ЦРБ'!$C$16</definedName>
    <definedName name="V_пр_10_3" localSheetId="3">'ГБУЗ РБ Миякинская ЦРБ'!$C$16</definedName>
    <definedName name="V_пр_10_3" localSheetId="7">'ГБУЗ РБ Мраковская ЦРБ'!$C$16</definedName>
    <definedName name="V_пр_10_3" localSheetId="45">'ГБУЗ РБ Нуримановская ЦРБ'!$C$16</definedName>
    <definedName name="V_пр_10_3" localSheetId="79">'ГБУЗ РБ Поликлиника № 43 г.Уфа'!$C$16</definedName>
    <definedName name="V_пр_10_3" localSheetId="80">'ГБУЗ РБ ПОликлиника № 46 г.Уфа'!$C$16</definedName>
    <definedName name="V_пр_10_3" localSheetId="82">'ГБУЗ РБ Поликлиника № 50 г.Уфа'!$C$16</definedName>
    <definedName name="V_пр_10_3" localSheetId="5">'ГБУЗ РБ Раевская ЦРБ'!$C$16</definedName>
    <definedName name="V_пр_10_3" localSheetId="27">'ГБУЗ РБ Стерлибашевская ЦРБ'!$C$16</definedName>
    <definedName name="V_пр_10_3" localSheetId="28">'ГБУЗ РБ Толбазинская ЦРБ'!$C$16</definedName>
    <definedName name="V_пр_10_3" localSheetId="30">'ГБУЗ РБ Туймазинская ЦРБ'!$C$16</definedName>
    <definedName name="V_пр_10_3" localSheetId="33">'ГБУЗ РБ Учалинская ЦГБ'!$C$16</definedName>
    <definedName name="V_пр_10_3" localSheetId="20">'ГБУЗ РБ Федоровская ЦРБ'!$C$16</definedName>
    <definedName name="V_пр_10_3" localSheetId="23">'ГБУЗ РБ ЦГБ г.Сибай'!$C$16</definedName>
    <definedName name="V_пр_10_3" localSheetId="74">'ГБУЗ РБ Чекмагушевская ЦРБ'!$C$16</definedName>
    <definedName name="V_пр_10_3" localSheetId="34">'ГБУЗ РБ Чишминская ЦРБ'!$C$16</definedName>
    <definedName name="V_пр_10_3" localSheetId="31">'ГБУЗ РБ Шаранская ЦРБ'!$C$16</definedName>
    <definedName name="V_пр_10_3" localSheetId="37">'ГБУЗ РБ Языковская ЦРБ'!$C$16</definedName>
    <definedName name="V_пр_10_3" localSheetId="41">'ГБУЗ РБ Янаульская ЦРБ'!$C$16</definedName>
    <definedName name="V_пр_10_3" localSheetId="19">'ООО "Медсервис" г. Салават'!$C$16</definedName>
    <definedName name="V_пр_10_3" localSheetId="2">'УФИЦ РАН'!$C$16</definedName>
    <definedName name="V_пр_10_3" localSheetId="52">'ФГБОУ ВО БГМУ МЗ РФ'!$C$16</definedName>
    <definedName name="V_пр_10_3" localSheetId="60">'ФГБУЗ МСЧ №142 ФМБА России'!$C$16</definedName>
    <definedName name="V_пр_10_3" localSheetId="25">'ЧУЗ "РЖД-Медицина"г.Стерлитамак'!$C$16</definedName>
    <definedName name="V_пр_10_3" localSheetId="42">'ЧУЗ"КБ"РЖД-Медицина" г.Уфа'!$C$16</definedName>
    <definedName name="V_пр_10_5" localSheetId="22">'ГБУЗ РБ Акъярская ЦРБ'!$D$16</definedName>
    <definedName name="V_пр_10_5" localSheetId="46">'ГБУЗ РБ Архангельская ЦРБ'!$D$16</definedName>
    <definedName name="V_пр_10_5" localSheetId="57">'ГБУЗ РБ Аскаровская ЦРБ'!$D$16</definedName>
    <definedName name="V_пр_10_5" localSheetId="65">'ГБУЗ РБ Аскинская ЦРБ'!$D$16</definedName>
    <definedName name="V_пр_10_5" localSheetId="35">'ГБУЗ РБ Баймакская ЦГБ'!$D$16</definedName>
    <definedName name="V_пр_10_5" localSheetId="77">'ГБУЗ РБ Бакалинская ЦРБ'!$D$16</definedName>
    <definedName name="V_пр_10_5" localSheetId="40">'ГБУЗ РБ Балтачевская ЦРБ'!$D$16</definedName>
    <definedName name="V_пр_10_5" localSheetId="53">'ГБУЗ РБ Белебеевская ЦРБ'!$D$16</definedName>
    <definedName name="V_пр_10_5" localSheetId="71">'ГБУЗ РБ Белокатайская ЦРБ'!$D$16</definedName>
    <definedName name="V_пр_10_5" localSheetId="59">'ГБУЗ РБ Белорецкая ЦРКБ'!$D$16</definedName>
    <definedName name="V_пр_10_5" localSheetId="54">'ГБУЗ РБ Бижбулякская ЦРБ'!$D$16</definedName>
    <definedName name="V_пр_10_5" localSheetId="62">'ГБУЗ РБ Бирская ЦРБ'!$D$16</definedName>
    <definedName name="V_пр_10_5" localSheetId="44">'ГБУЗ РБ Благовещенская ЦРБ'!$D$16</definedName>
    <definedName name="V_пр_10_5" localSheetId="68">'ГБУЗ РБ Большеустьикинская ЦРБ'!$D$16</definedName>
    <definedName name="V_пр_10_5" localSheetId="36">'ГБУЗ РБ Буздякская ЦРБ'!$D$16</definedName>
    <definedName name="V_пр_10_5" localSheetId="66">'ГБУЗ РБ Бураевская ЦРБ'!$D$16</definedName>
    <definedName name="V_пр_10_5" localSheetId="58">'ГБУЗ РБ Бурзянская ЦРБ'!$D$16</definedName>
    <definedName name="V_пр_10_5" localSheetId="39">'ГБУЗ РБ Верхне-Татыш. ЦРБ'!$D$16</definedName>
    <definedName name="V_пр_10_5" localSheetId="76">'ГБУЗ РБ Верхнеяркеевская ЦРБ'!$D$16</definedName>
    <definedName name="V_пр_10_5" localSheetId="18">'ГБУЗ РБ ГБ № 1 г.Октябрьский'!$D$16</definedName>
    <definedName name="V_пр_10_5" localSheetId="61">'ГБУЗ РБ ГБ № 9 г.Уфа'!$D$16</definedName>
    <definedName name="V_пр_10_5" localSheetId="11">'ГБУЗ РБ ГБ г.Кумертау'!$D$16</definedName>
    <definedName name="V_пр_10_5" localSheetId="15">'ГБУЗ РБ ГБ г.Нефтекамск'!$D$16</definedName>
    <definedName name="V_пр_10_5" localSheetId="21">'ГБУЗ РБ ГБ г.Салават'!$D$16</definedName>
    <definedName name="V_пр_10_5" localSheetId="14">'ГБУЗ РБ ГДКБ № 17 г.Уфа'!$D$16</definedName>
    <definedName name="V_пр_10_5" localSheetId="24">'ГБУЗ РБ ГКБ № 1 г.Стерлитамак'!$D$16</definedName>
    <definedName name="V_пр_10_5" localSheetId="49">'ГБУЗ РБ ГКБ № 13 г.Уфа'!$D$16</definedName>
    <definedName name="V_пр_10_5" localSheetId="75">'ГБУЗ РБ ГКБ № 18 г.Уфа'!$D$16</definedName>
    <definedName name="V_пр_10_5" localSheetId="51">'ГБУЗ РБ ГКБ № 21 г.Уфа'!$D$16</definedName>
    <definedName name="V_пр_10_5" localSheetId="56">'ГБУЗ РБ ГКБ № 5 г.Уфа'!$D$16</definedName>
    <definedName name="V_пр_10_5" localSheetId="32">'ГБУЗ РБ ГКБ № 8 г.Уфа'!$D$16</definedName>
    <definedName name="V_пр_10_5" localSheetId="81">'ГБУЗ РБ ГКБ Демского р-на г.Уфы'!$D$16</definedName>
    <definedName name="V_пр_10_5" localSheetId="4">'ГБУЗ РБ Давлекановская ЦРБ'!$D$16</definedName>
    <definedName name="V_пр_10_5" localSheetId="29">'ГБУЗ РБ ДБ г.Стерлитамак'!$D$16</definedName>
    <definedName name="V_пр_10_5" localSheetId="10">'ГБУЗ РБ ДП № 2 г.Уфа'!$D$16</definedName>
    <definedName name="V_пр_10_5" localSheetId="6">'ГБУЗ РБ ДП № 3 г.Уфа'!$D$16</definedName>
    <definedName name="V_пр_10_5" localSheetId="72">'ГБУЗ РБ ДП № 4 г.Уфа'!$D$16</definedName>
    <definedName name="V_пр_10_5" localSheetId="12">'ГБУЗ РБ ДП № 5 г.Уфа'!$D$16</definedName>
    <definedName name="V_пр_10_5" localSheetId="13">'ГБУЗ РБ ДП № 6 г.Уфа'!$D$16</definedName>
    <definedName name="V_пр_10_5" localSheetId="73">'ГБУЗ РБ Дюртюлинская ЦРБ'!$D$16</definedName>
    <definedName name="V_пр_10_5" localSheetId="55">'ГБУЗ РБ Ермекеевская ЦРБ'!$D$16</definedName>
    <definedName name="V_пр_10_5" localSheetId="38">'ГБУЗ РБ Зилаирская ЦРБ'!$D$16</definedName>
    <definedName name="V_пр_10_5" localSheetId="43">'ГБУЗ РБ Иглинская ЦРБ'!$D$16</definedName>
    <definedName name="V_пр_10_5" localSheetId="9">'ГБУЗ РБ Исянгуловская ЦРБ'!$D$16</definedName>
    <definedName name="V_пр_10_5" localSheetId="78">'ГБУЗ РБ Ишимбайская ЦРБ'!$D$16</definedName>
    <definedName name="V_пр_10_5" localSheetId="17">'ГБУЗ РБ Калтасинская ЦРБ'!$D$16</definedName>
    <definedName name="V_пр_10_5" localSheetId="64">'ГБУЗ РБ Караидельская ЦРБ'!$D$16</definedName>
    <definedName name="V_пр_10_5" localSheetId="47">'ГБУЗ РБ Кармаскалинская ЦРБ'!$D$16</definedName>
    <definedName name="V_пр_10_5" localSheetId="50">'ГБУЗ РБ КБСМП г.Уфа'!$D$16</definedName>
    <definedName name="V_пр_10_5" localSheetId="70">'ГБУЗ РБ Кигинская ЦРБ'!$D$16</definedName>
    <definedName name="V_пр_10_5" localSheetId="16">'ГБУЗ РБ Краснокамская ЦРБ'!$D$16</definedName>
    <definedName name="V_пр_10_5" localSheetId="26">'ГБУЗ РБ Красноусольская ЦРБ'!$D$16</definedName>
    <definedName name="V_пр_10_5" localSheetId="48">'ГБУЗ РБ Кушнаренковская ЦРБ'!$D$16</definedName>
    <definedName name="V_пр_10_5" localSheetId="69">'ГБУЗ РБ Малоязовская ЦРБ'!$D$16</definedName>
    <definedName name="V_пр_10_5" localSheetId="8">'ГБУЗ РБ Мелеузовская ЦРБ'!$D$16</definedName>
    <definedName name="V_пр_10_5" localSheetId="67">'ГБУЗ РБ Месягутовская ЦРБ'!$D$16</definedName>
    <definedName name="V_пр_10_5" localSheetId="63">'ГБУЗ РБ Мишкинская ЦРБ'!$D$16</definedName>
    <definedName name="V_пр_10_5" localSheetId="3">'ГБУЗ РБ Миякинская ЦРБ'!$D$16</definedName>
    <definedName name="V_пр_10_5" localSheetId="7">'ГБУЗ РБ Мраковская ЦРБ'!$D$16</definedName>
    <definedName name="V_пр_10_5" localSheetId="45">'ГБУЗ РБ Нуримановская ЦРБ'!$D$16</definedName>
    <definedName name="V_пр_10_5" localSheetId="79">'ГБУЗ РБ Поликлиника № 43 г.Уфа'!$D$16</definedName>
    <definedName name="V_пр_10_5" localSheetId="80">'ГБУЗ РБ ПОликлиника № 46 г.Уфа'!$D$16</definedName>
    <definedName name="V_пр_10_5" localSheetId="82">'ГБУЗ РБ Поликлиника № 50 г.Уфа'!$D$16</definedName>
    <definedName name="V_пр_10_5" localSheetId="5">'ГБУЗ РБ Раевская ЦРБ'!$D$16</definedName>
    <definedName name="V_пр_10_5" localSheetId="27">'ГБУЗ РБ Стерлибашевская ЦРБ'!$D$16</definedName>
    <definedName name="V_пр_10_5" localSheetId="28">'ГБУЗ РБ Толбазинская ЦРБ'!$D$16</definedName>
    <definedName name="V_пр_10_5" localSheetId="30">'ГБУЗ РБ Туймазинская ЦРБ'!$D$16</definedName>
    <definedName name="V_пр_10_5" localSheetId="33">'ГБУЗ РБ Учалинская ЦГБ'!$D$16</definedName>
    <definedName name="V_пр_10_5" localSheetId="20">'ГБУЗ РБ Федоровская ЦРБ'!$D$16</definedName>
    <definedName name="V_пр_10_5" localSheetId="23">'ГБУЗ РБ ЦГБ г.Сибай'!$D$16</definedName>
    <definedName name="V_пр_10_5" localSheetId="74">'ГБУЗ РБ Чекмагушевская ЦРБ'!$D$16</definedName>
    <definedName name="V_пр_10_5" localSheetId="34">'ГБУЗ РБ Чишминская ЦРБ'!$D$16</definedName>
    <definedName name="V_пр_10_5" localSheetId="31">'ГБУЗ РБ Шаранская ЦРБ'!$D$16</definedName>
    <definedName name="V_пр_10_5" localSheetId="37">'ГБУЗ РБ Языковская ЦРБ'!$D$16</definedName>
    <definedName name="V_пр_10_5" localSheetId="41">'ГБУЗ РБ Янаульская ЦРБ'!$D$16</definedName>
    <definedName name="V_пр_10_5" localSheetId="19">'ООО "Медсервис" г. Салават'!$D$16</definedName>
    <definedName name="V_пр_10_5" localSheetId="2">'УФИЦ РАН'!$D$16</definedName>
    <definedName name="V_пр_10_5" localSheetId="52">'ФГБОУ ВО БГМУ МЗ РФ'!$D$16</definedName>
    <definedName name="V_пр_10_5" localSheetId="60">'ФГБУЗ МСЧ №142 ФМБА России'!$D$16</definedName>
    <definedName name="V_пр_10_5" localSheetId="25">'ЧУЗ "РЖД-Медицина"г.Стерлитамак'!$D$16</definedName>
    <definedName name="V_пр_10_5" localSheetId="42">'ЧУЗ"КБ"РЖД-Медицина" г.Уфа'!$D$16</definedName>
    <definedName name="V_пр_10_7" localSheetId="22">'ГБУЗ РБ Акъярская ЦРБ'!$F$16</definedName>
    <definedName name="V_пр_10_7" localSheetId="46">'ГБУЗ РБ Архангельская ЦРБ'!$F$16</definedName>
    <definedName name="V_пр_10_7" localSheetId="57">'ГБУЗ РБ Аскаровская ЦРБ'!$F$16</definedName>
    <definedName name="V_пр_10_7" localSheetId="65">'ГБУЗ РБ Аскинская ЦРБ'!$F$16</definedName>
    <definedName name="V_пр_10_7" localSheetId="35">'ГБУЗ РБ Баймакская ЦГБ'!$F$16</definedName>
    <definedName name="V_пр_10_7" localSheetId="77">'ГБУЗ РБ Бакалинская ЦРБ'!$F$16</definedName>
    <definedName name="V_пр_10_7" localSheetId="40">'ГБУЗ РБ Балтачевская ЦРБ'!$F$16</definedName>
    <definedName name="V_пр_10_7" localSheetId="53">'ГБУЗ РБ Белебеевская ЦРБ'!$F$16</definedName>
    <definedName name="V_пр_10_7" localSheetId="71">'ГБУЗ РБ Белокатайская ЦРБ'!$F$16</definedName>
    <definedName name="V_пр_10_7" localSheetId="59">'ГБУЗ РБ Белорецкая ЦРКБ'!$F$16</definedName>
    <definedName name="V_пр_10_7" localSheetId="54">'ГБУЗ РБ Бижбулякская ЦРБ'!$F$16</definedName>
    <definedName name="V_пр_10_7" localSheetId="62">'ГБУЗ РБ Бирская ЦРБ'!$F$16</definedName>
    <definedName name="V_пр_10_7" localSheetId="44">'ГБУЗ РБ Благовещенская ЦРБ'!$F$16</definedName>
    <definedName name="V_пр_10_7" localSheetId="68">'ГБУЗ РБ Большеустьикинская ЦРБ'!$F$16</definedName>
    <definedName name="V_пр_10_7" localSheetId="36">'ГБУЗ РБ Буздякская ЦРБ'!$F$16</definedName>
    <definedName name="V_пр_10_7" localSheetId="66">'ГБУЗ РБ Бураевская ЦРБ'!$F$16</definedName>
    <definedName name="V_пр_10_7" localSheetId="58">'ГБУЗ РБ Бурзянская ЦРБ'!$F$16</definedName>
    <definedName name="V_пр_10_7" localSheetId="39">'ГБУЗ РБ Верхне-Татыш. ЦРБ'!$F$16</definedName>
    <definedName name="V_пр_10_7" localSheetId="76">'ГБУЗ РБ Верхнеяркеевская ЦРБ'!$F$16</definedName>
    <definedName name="V_пр_10_7" localSheetId="18">'ГБУЗ РБ ГБ № 1 г.Октябрьский'!$F$16</definedName>
    <definedName name="V_пр_10_7" localSheetId="61">'ГБУЗ РБ ГБ № 9 г.Уфа'!$F$16</definedName>
    <definedName name="V_пр_10_7" localSheetId="11">'ГБУЗ РБ ГБ г.Кумертау'!$F$16</definedName>
    <definedName name="V_пр_10_7" localSheetId="15">'ГБУЗ РБ ГБ г.Нефтекамск'!$F$16</definedName>
    <definedName name="V_пр_10_7" localSheetId="21">'ГБУЗ РБ ГБ г.Салават'!$F$16</definedName>
    <definedName name="V_пр_10_7" localSheetId="14">'ГБУЗ РБ ГДКБ № 17 г.Уфа'!$F$16</definedName>
    <definedName name="V_пр_10_7" localSheetId="24">'ГБУЗ РБ ГКБ № 1 г.Стерлитамак'!$F$16</definedName>
    <definedName name="V_пр_10_7" localSheetId="49">'ГБУЗ РБ ГКБ № 13 г.Уфа'!$F$16</definedName>
    <definedName name="V_пр_10_7" localSheetId="75">'ГБУЗ РБ ГКБ № 18 г.Уфа'!$F$16</definedName>
    <definedName name="V_пр_10_7" localSheetId="51">'ГБУЗ РБ ГКБ № 21 г.Уфа'!$F$16</definedName>
    <definedName name="V_пр_10_7" localSheetId="56">'ГБУЗ РБ ГКБ № 5 г.Уфа'!$F$16</definedName>
    <definedName name="V_пр_10_7" localSheetId="32">'ГБУЗ РБ ГКБ № 8 г.Уфа'!$F$16</definedName>
    <definedName name="V_пр_10_7" localSheetId="81">'ГБУЗ РБ ГКБ Демского р-на г.Уфы'!$F$16</definedName>
    <definedName name="V_пр_10_7" localSheetId="4">'ГБУЗ РБ Давлекановская ЦРБ'!$F$16</definedName>
    <definedName name="V_пр_10_7" localSheetId="29">'ГБУЗ РБ ДБ г.Стерлитамак'!$F$16</definedName>
    <definedName name="V_пр_10_7" localSheetId="10">'ГБУЗ РБ ДП № 2 г.Уфа'!$F$16</definedName>
    <definedName name="V_пр_10_7" localSheetId="6">'ГБУЗ РБ ДП № 3 г.Уфа'!$F$16</definedName>
    <definedName name="V_пр_10_7" localSheetId="72">'ГБУЗ РБ ДП № 4 г.Уфа'!$F$16</definedName>
    <definedName name="V_пр_10_7" localSheetId="12">'ГБУЗ РБ ДП № 5 г.Уфа'!$F$16</definedName>
    <definedName name="V_пр_10_7" localSheetId="13">'ГБУЗ РБ ДП № 6 г.Уфа'!$F$16</definedName>
    <definedName name="V_пр_10_7" localSheetId="73">'ГБУЗ РБ Дюртюлинская ЦРБ'!$F$16</definedName>
    <definedName name="V_пр_10_7" localSheetId="55">'ГБУЗ РБ Ермекеевская ЦРБ'!$F$16</definedName>
    <definedName name="V_пр_10_7" localSheetId="38">'ГБУЗ РБ Зилаирская ЦРБ'!$F$16</definedName>
    <definedName name="V_пр_10_7" localSheetId="43">'ГБУЗ РБ Иглинская ЦРБ'!$F$16</definedName>
    <definedName name="V_пр_10_7" localSheetId="9">'ГБУЗ РБ Исянгуловская ЦРБ'!$F$16</definedName>
    <definedName name="V_пр_10_7" localSheetId="78">'ГБУЗ РБ Ишимбайская ЦРБ'!$F$16</definedName>
    <definedName name="V_пр_10_7" localSheetId="17">'ГБУЗ РБ Калтасинская ЦРБ'!$F$16</definedName>
    <definedName name="V_пр_10_7" localSheetId="64">'ГБУЗ РБ Караидельская ЦРБ'!$F$16</definedName>
    <definedName name="V_пр_10_7" localSheetId="47">'ГБУЗ РБ Кармаскалинская ЦРБ'!$F$16</definedName>
    <definedName name="V_пр_10_7" localSheetId="50">'ГБУЗ РБ КБСМП г.Уфа'!$F$16</definedName>
    <definedName name="V_пр_10_7" localSheetId="70">'ГБУЗ РБ Кигинская ЦРБ'!$F$16</definedName>
    <definedName name="V_пр_10_7" localSheetId="16">'ГБУЗ РБ Краснокамская ЦРБ'!$F$16</definedName>
    <definedName name="V_пр_10_7" localSheetId="26">'ГБУЗ РБ Красноусольская ЦРБ'!$F$16</definedName>
    <definedName name="V_пр_10_7" localSheetId="48">'ГБУЗ РБ Кушнаренковская ЦРБ'!$F$16</definedName>
    <definedName name="V_пр_10_7" localSheetId="69">'ГБУЗ РБ Малоязовская ЦРБ'!$F$16</definedName>
    <definedName name="V_пр_10_7" localSheetId="8">'ГБУЗ РБ Мелеузовская ЦРБ'!$F$16</definedName>
    <definedName name="V_пр_10_7" localSheetId="67">'ГБУЗ РБ Месягутовская ЦРБ'!$F$16</definedName>
    <definedName name="V_пр_10_7" localSheetId="63">'ГБУЗ РБ Мишкинская ЦРБ'!$F$16</definedName>
    <definedName name="V_пр_10_7" localSheetId="3">'ГБУЗ РБ Миякинская ЦРБ'!$F$16</definedName>
    <definedName name="V_пр_10_7" localSheetId="7">'ГБУЗ РБ Мраковская ЦРБ'!$F$16</definedName>
    <definedName name="V_пр_10_7" localSheetId="45">'ГБУЗ РБ Нуримановская ЦРБ'!$F$16</definedName>
    <definedName name="V_пр_10_7" localSheetId="79">'ГБУЗ РБ Поликлиника № 43 г.Уфа'!$F$16</definedName>
    <definedName name="V_пр_10_7" localSheetId="80">'ГБУЗ РБ ПОликлиника № 46 г.Уфа'!$F$16</definedName>
    <definedName name="V_пр_10_7" localSheetId="82">'ГБУЗ РБ Поликлиника № 50 г.Уфа'!$F$16</definedName>
    <definedName name="V_пр_10_7" localSheetId="5">'ГБУЗ РБ Раевская ЦРБ'!$F$16</definedName>
    <definedName name="V_пр_10_7" localSheetId="27">'ГБУЗ РБ Стерлибашевская ЦРБ'!$F$16</definedName>
    <definedName name="V_пр_10_7" localSheetId="28">'ГБУЗ РБ Толбазинская ЦРБ'!$F$16</definedName>
    <definedName name="V_пр_10_7" localSheetId="30">'ГБУЗ РБ Туймазинская ЦРБ'!$F$16</definedName>
    <definedName name="V_пр_10_7" localSheetId="33">'ГБУЗ РБ Учалинская ЦГБ'!$F$16</definedName>
    <definedName name="V_пр_10_7" localSheetId="20">'ГБУЗ РБ Федоровская ЦРБ'!$F$16</definedName>
    <definedName name="V_пр_10_7" localSheetId="23">'ГБУЗ РБ ЦГБ г.Сибай'!$F$16</definedName>
    <definedName name="V_пр_10_7" localSheetId="74">'ГБУЗ РБ Чекмагушевская ЦРБ'!$F$16</definedName>
    <definedName name="V_пр_10_7" localSheetId="34">'ГБУЗ РБ Чишминская ЦРБ'!$F$16</definedName>
    <definedName name="V_пр_10_7" localSheetId="31">'ГБУЗ РБ Шаранская ЦРБ'!$F$16</definedName>
    <definedName name="V_пр_10_7" localSheetId="37">'ГБУЗ РБ Языковская ЦРБ'!$F$16</definedName>
    <definedName name="V_пр_10_7" localSheetId="41">'ГБУЗ РБ Янаульская ЦРБ'!$F$16</definedName>
    <definedName name="V_пр_10_7" localSheetId="19">'ООО "Медсервис" г. Салават'!$F$16</definedName>
    <definedName name="V_пр_10_7" localSheetId="2">'УФИЦ РАН'!$F$16</definedName>
    <definedName name="V_пр_10_7" localSheetId="52">'ФГБОУ ВО БГМУ МЗ РФ'!$F$16</definedName>
    <definedName name="V_пр_10_7" localSheetId="60">'ФГБУЗ МСЧ №142 ФМБА России'!$F$16</definedName>
    <definedName name="V_пр_10_7" localSheetId="25">'ЧУЗ "РЖД-Медицина"г.Стерлитамак'!$F$16</definedName>
    <definedName name="V_пр_10_7" localSheetId="42">'ЧУЗ"КБ"РЖД-Медицина" г.Уфа'!$F$16</definedName>
    <definedName name="V_пр_10_8" localSheetId="22">'ГБУЗ РБ Акъярская ЦРБ'!$G$16</definedName>
    <definedName name="V_пр_10_8" localSheetId="46">'ГБУЗ РБ Архангельская ЦРБ'!$G$16</definedName>
    <definedName name="V_пр_10_8" localSheetId="57">'ГБУЗ РБ Аскаровская ЦРБ'!$G$16</definedName>
    <definedName name="V_пр_10_8" localSheetId="65">'ГБУЗ РБ Аскинская ЦРБ'!$G$16</definedName>
    <definedName name="V_пр_10_8" localSheetId="35">'ГБУЗ РБ Баймакская ЦГБ'!$G$16</definedName>
    <definedName name="V_пр_10_8" localSheetId="77">'ГБУЗ РБ Бакалинская ЦРБ'!$G$16</definedName>
    <definedName name="V_пр_10_8" localSheetId="40">'ГБУЗ РБ Балтачевская ЦРБ'!$G$16</definedName>
    <definedName name="V_пр_10_8" localSheetId="53">'ГБУЗ РБ Белебеевская ЦРБ'!$G$16</definedName>
    <definedName name="V_пр_10_8" localSheetId="71">'ГБУЗ РБ Белокатайская ЦРБ'!$G$16</definedName>
    <definedName name="V_пр_10_8" localSheetId="59">'ГБУЗ РБ Белорецкая ЦРКБ'!$G$16</definedName>
    <definedName name="V_пр_10_8" localSheetId="54">'ГБУЗ РБ Бижбулякская ЦРБ'!$G$16</definedName>
    <definedName name="V_пр_10_8" localSheetId="62">'ГБУЗ РБ Бирская ЦРБ'!$G$16</definedName>
    <definedName name="V_пр_10_8" localSheetId="44">'ГБУЗ РБ Благовещенская ЦРБ'!$G$16</definedName>
    <definedName name="V_пр_10_8" localSheetId="68">'ГБУЗ РБ Большеустьикинская ЦРБ'!$G$16</definedName>
    <definedName name="V_пр_10_8" localSheetId="36">'ГБУЗ РБ Буздякская ЦРБ'!$G$16</definedName>
    <definedName name="V_пр_10_8" localSheetId="66">'ГБУЗ РБ Бураевская ЦРБ'!$G$16</definedName>
    <definedName name="V_пр_10_8" localSheetId="58">'ГБУЗ РБ Бурзянская ЦРБ'!$G$16</definedName>
    <definedName name="V_пр_10_8" localSheetId="39">'ГБУЗ РБ Верхне-Татыш. ЦРБ'!$G$16</definedName>
    <definedName name="V_пр_10_8" localSheetId="76">'ГБУЗ РБ Верхнеяркеевская ЦРБ'!$G$16</definedName>
    <definedName name="V_пр_10_8" localSheetId="18">'ГБУЗ РБ ГБ № 1 г.Октябрьский'!$G$16</definedName>
    <definedName name="V_пр_10_8" localSheetId="61">'ГБУЗ РБ ГБ № 9 г.Уфа'!$G$16</definedName>
    <definedName name="V_пр_10_8" localSheetId="11">'ГБУЗ РБ ГБ г.Кумертау'!$G$16</definedName>
    <definedName name="V_пр_10_8" localSheetId="15">'ГБУЗ РБ ГБ г.Нефтекамск'!$G$16</definedName>
    <definedName name="V_пр_10_8" localSheetId="21">'ГБУЗ РБ ГБ г.Салават'!$G$16</definedName>
    <definedName name="V_пр_10_8" localSheetId="14">'ГБУЗ РБ ГДКБ № 17 г.Уфа'!$G$16</definedName>
    <definedName name="V_пр_10_8" localSheetId="24">'ГБУЗ РБ ГКБ № 1 г.Стерлитамак'!$G$16</definedName>
    <definedName name="V_пр_10_8" localSheetId="49">'ГБУЗ РБ ГКБ № 13 г.Уфа'!$G$16</definedName>
    <definedName name="V_пр_10_8" localSheetId="75">'ГБУЗ РБ ГКБ № 18 г.Уфа'!$G$16</definedName>
    <definedName name="V_пр_10_8" localSheetId="51">'ГБУЗ РБ ГКБ № 21 г.Уфа'!$G$16</definedName>
    <definedName name="V_пр_10_8" localSheetId="56">'ГБУЗ РБ ГКБ № 5 г.Уфа'!$G$16</definedName>
    <definedName name="V_пр_10_8" localSheetId="32">'ГБУЗ РБ ГКБ № 8 г.Уфа'!$G$16</definedName>
    <definedName name="V_пр_10_8" localSheetId="81">'ГБУЗ РБ ГКБ Демского р-на г.Уфы'!$G$16</definedName>
    <definedName name="V_пр_10_8" localSheetId="4">'ГБУЗ РБ Давлекановская ЦРБ'!$G$16</definedName>
    <definedName name="V_пр_10_8" localSheetId="29">'ГБУЗ РБ ДБ г.Стерлитамак'!$G$16</definedName>
    <definedName name="V_пр_10_8" localSheetId="10">'ГБУЗ РБ ДП № 2 г.Уфа'!$G$16</definedName>
    <definedName name="V_пр_10_8" localSheetId="6">'ГБУЗ РБ ДП № 3 г.Уфа'!$G$16</definedName>
    <definedName name="V_пр_10_8" localSheetId="72">'ГБУЗ РБ ДП № 4 г.Уфа'!$G$16</definedName>
    <definedName name="V_пр_10_8" localSheetId="12">'ГБУЗ РБ ДП № 5 г.Уфа'!$G$16</definedName>
    <definedName name="V_пр_10_8" localSheetId="13">'ГБУЗ РБ ДП № 6 г.Уфа'!$G$16</definedName>
    <definedName name="V_пр_10_8" localSheetId="73">'ГБУЗ РБ Дюртюлинская ЦРБ'!$G$16</definedName>
    <definedName name="V_пр_10_8" localSheetId="55">'ГБУЗ РБ Ермекеевская ЦРБ'!$G$16</definedName>
    <definedName name="V_пр_10_8" localSheetId="38">'ГБУЗ РБ Зилаирская ЦРБ'!$G$16</definedName>
    <definedName name="V_пр_10_8" localSheetId="43">'ГБУЗ РБ Иглинская ЦРБ'!$G$16</definedName>
    <definedName name="V_пр_10_8" localSheetId="9">'ГБУЗ РБ Исянгуловская ЦРБ'!$G$16</definedName>
    <definedName name="V_пр_10_8" localSheetId="78">'ГБУЗ РБ Ишимбайская ЦРБ'!$G$16</definedName>
    <definedName name="V_пр_10_8" localSheetId="17">'ГБУЗ РБ Калтасинская ЦРБ'!$G$16</definedName>
    <definedName name="V_пр_10_8" localSheetId="64">'ГБУЗ РБ Караидельская ЦРБ'!$G$16</definedName>
    <definedName name="V_пр_10_8" localSheetId="47">'ГБУЗ РБ Кармаскалинская ЦРБ'!$G$16</definedName>
    <definedName name="V_пр_10_8" localSheetId="50">'ГБУЗ РБ КБСМП г.Уфа'!$G$16</definedName>
    <definedName name="V_пр_10_8" localSheetId="70">'ГБУЗ РБ Кигинская ЦРБ'!$G$16</definedName>
    <definedName name="V_пр_10_8" localSheetId="16">'ГБУЗ РБ Краснокамская ЦРБ'!$G$16</definedName>
    <definedName name="V_пр_10_8" localSheetId="26">'ГБУЗ РБ Красноусольская ЦРБ'!$G$16</definedName>
    <definedName name="V_пр_10_8" localSheetId="48">'ГБУЗ РБ Кушнаренковская ЦРБ'!$G$16</definedName>
    <definedName name="V_пр_10_8" localSheetId="69">'ГБУЗ РБ Малоязовская ЦРБ'!$G$16</definedName>
    <definedName name="V_пр_10_8" localSheetId="8">'ГБУЗ РБ Мелеузовская ЦРБ'!$G$16</definedName>
    <definedName name="V_пр_10_8" localSheetId="67">'ГБУЗ РБ Месягутовская ЦРБ'!$G$16</definedName>
    <definedName name="V_пр_10_8" localSheetId="63">'ГБУЗ РБ Мишкинская ЦРБ'!$G$16</definedName>
    <definedName name="V_пр_10_8" localSheetId="3">'ГБУЗ РБ Миякинская ЦРБ'!$G$16</definedName>
    <definedName name="V_пр_10_8" localSheetId="7">'ГБУЗ РБ Мраковская ЦРБ'!$G$16</definedName>
    <definedName name="V_пр_10_8" localSheetId="45">'ГБУЗ РБ Нуримановская ЦРБ'!$G$16</definedName>
    <definedName name="V_пр_10_8" localSheetId="79">'ГБУЗ РБ Поликлиника № 43 г.Уфа'!$G$16</definedName>
    <definedName name="V_пр_10_8" localSheetId="80">'ГБУЗ РБ ПОликлиника № 46 г.Уфа'!$G$16</definedName>
    <definedName name="V_пр_10_8" localSheetId="82">'ГБУЗ РБ Поликлиника № 50 г.Уфа'!$G$16</definedName>
    <definedName name="V_пр_10_8" localSheetId="5">'ГБУЗ РБ Раевская ЦРБ'!$G$16</definedName>
    <definedName name="V_пр_10_8" localSheetId="27">'ГБУЗ РБ Стерлибашевская ЦРБ'!$G$16</definedName>
    <definedName name="V_пр_10_8" localSheetId="28">'ГБУЗ РБ Толбазинская ЦРБ'!$G$16</definedName>
    <definedName name="V_пр_10_8" localSheetId="30">'ГБУЗ РБ Туймазинская ЦРБ'!$G$16</definedName>
    <definedName name="V_пр_10_8" localSheetId="33">'ГБУЗ РБ Учалинская ЦГБ'!$G$16</definedName>
    <definedName name="V_пр_10_8" localSheetId="20">'ГБУЗ РБ Федоровская ЦРБ'!$G$16</definedName>
    <definedName name="V_пр_10_8" localSheetId="23">'ГБУЗ РБ ЦГБ г.Сибай'!$G$16</definedName>
    <definedName name="V_пр_10_8" localSheetId="74">'ГБУЗ РБ Чекмагушевская ЦРБ'!$G$16</definedName>
    <definedName name="V_пр_10_8" localSheetId="34">'ГБУЗ РБ Чишминская ЦРБ'!$G$16</definedName>
    <definedName name="V_пр_10_8" localSheetId="31">'ГБУЗ РБ Шаранская ЦРБ'!$G$16</definedName>
    <definedName name="V_пр_10_8" localSheetId="37">'ГБУЗ РБ Языковская ЦРБ'!$G$16</definedName>
    <definedName name="V_пр_10_8" localSheetId="41">'ГБУЗ РБ Янаульская ЦРБ'!$G$16</definedName>
    <definedName name="V_пр_10_8" localSheetId="19">'ООО "Медсервис" г. Салават'!$G$16</definedName>
    <definedName name="V_пр_10_8" localSheetId="2">'УФИЦ РАН'!$G$16</definedName>
    <definedName name="V_пр_10_8" localSheetId="52">'ФГБОУ ВО БГМУ МЗ РФ'!$G$16</definedName>
    <definedName name="V_пр_10_8" localSheetId="60">'ФГБУЗ МСЧ №142 ФМБА России'!$G$16</definedName>
    <definedName name="V_пр_10_8" localSheetId="25">'ЧУЗ "РЖД-Медицина"г.Стерлитамак'!$G$16</definedName>
    <definedName name="V_пр_10_8" localSheetId="42">'ЧУЗ"КБ"РЖД-Медицина" г.Уфа'!$G$16</definedName>
    <definedName name="V_пр_11_3" localSheetId="22">'ГБУЗ РБ Акъярская ЦРБ'!$C$17</definedName>
    <definedName name="V_пр_11_3" localSheetId="46">'ГБУЗ РБ Архангельская ЦРБ'!$C$17</definedName>
    <definedName name="V_пр_11_3" localSheetId="57">'ГБУЗ РБ Аскаровская ЦРБ'!$C$17</definedName>
    <definedName name="V_пр_11_3" localSheetId="65">'ГБУЗ РБ Аскинская ЦРБ'!$C$17</definedName>
    <definedName name="V_пр_11_3" localSheetId="35">'ГБУЗ РБ Баймакская ЦГБ'!$C$17</definedName>
    <definedName name="V_пр_11_3" localSheetId="77">'ГБУЗ РБ Бакалинская ЦРБ'!$C$17</definedName>
    <definedName name="V_пр_11_3" localSheetId="40">'ГБУЗ РБ Балтачевская ЦРБ'!$C$17</definedName>
    <definedName name="V_пр_11_3" localSheetId="53">'ГБУЗ РБ Белебеевская ЦРБ'!$C$17</definedName>
    <definedName name="V_пр_11_3" localSheetId="71">'ГБУЗ РБ Белокатайская ЦРБ'!$C$17</definedName>
    <definedName name="V_пр_11_3" localSheetId="59">'ГБУЗ РБ Белорецкая ЦРКБ'!$C$17</definedName>
    <definedName name="V_пр_11_3" localSheetId="54">'ГБУЗ РБ Бижбулякская ЦРБ'!$C$17</definedName>
    <definedName name="V_пр_11_3" localSheetId="62">'ГБУЗ РБ Бирская ЦРБ'!$C$17</definedName>
    <definedName name="V_пр_11_3" localSheetId="44">'ГБУЗ РБ Благовещенская ЦРБ'!$C$17</definedName>
    <definedName name="V_пр_11_3" localSheetId="68">'ГБУЗ РБ Большеустьикинская ЦРБ'!$C$17</definedName>
    <definedName name="V_пр_11_3" localSheetId="36">'ГБУЗ РБ Буздякская ЦРБ'!$C$17</definedName>
    <definedName name="V_пр_11_3" localSheetId="66">'ГБУЗ РБ Бураевская ЦРБ'!$C$17</definedName>
    <definedName name="V_пр_11_3" localSheetId="58">'ГБУЗ РБ Бурзянская ЦРБ'!$C$17</definedName>
    <definedName name="V_пр_11_3" localSheetId="39">'ГБУЗ РБ Верхне-Татыш. ЦРБ'!$C$17</definedName>
    <definedName name="V_пр_11_3" localSheetId="76">'ГБУЗ РБ Верхнеяркеевская ЦРБ'!$C$17</definedName>
    <definedName name="V_пр_11_3" localSheetId="18">'ГБУЗ РБ ГБ № 1 г.Октябрьский'!$C$17</definedName>
    <definedName name="V_пр_11_3" localSheetId="61">'ГБУЗ РБ ГБ № 9 г.Уфа'!$C$17</definedName>
    <definedName name="V_пр_11_3" localSheetId="11">'ГБУЗ РБ ГБ г.Кумертау'!$C$17</definedName>
    <definedName name="V_пр_11_3" localSheetId="15">'ГБУЗ РБ ГБ г.Нефтекамск'!$C$17</definedName>
    <definedName name="V_пр_11_3" localSheetId="21">'ГБУЗ РБ ГБ г.Салават'!$C$17</definedName>
    <definedName name="V_пр_11_3" localSheetId="14">'ГБУЗ РБ ГДКБ № 17 г.Уфа'!$C$17</definedName>
    <definedName name="V_пр_11_3" localSheetId="24">'ГБУЗ РБ ГКБ № 1 г.Стерлитамак'!$C$17</definedName>
    <definedName name="V_пр_11_3" localSheetId="49">'ГБУЗ РБ ГКБ № 13 г.Уфа'!$C$17</definedName>
    <definedName name="V_пр_11_3" localSheetId="75">'ГБУЗ РБ ГКБ № 18 г.Уфа'!$C$17</definedName>
    <definedName name="V_пр_11_3" localSheetId="51">'ГБУЗ РБ ГКБ № 21 г.Уфа'!$C$17</definedName>
    <definedName name="V_пр_11_3" localSheetId="56">'ГБУЗ РБ ГКБ № 5 г.Уфа'!$C$17</definedName>
    <definedName name="V_пр_11_3" localSheetId="32">'ГБУЗ РБ ГКБ № 8 г.Уфа'!$C$17</definedName>
    <definedName name="V_пр_11_3" localSheetId="81">'ГБУЗ РБ ГКБ Демского р-на г.Уфы'!$C$17</definedName>
    <definedName name="V_пр_11_3" localSheetId="4">'ГБУЗ РБ Давлекановская ЦРБ'!$C$17</definedName>
    <definedName name="V_пр_11_3" localSheetId="29">'ГБУЗ РБ ДБ г.Стерлитамак'!$C$17</definedName>
    <definedName name="V_пр_11_3" localSheetId="10">'ГБУЗ РБ ДП № 2 г.Уфа'!$C$17</definedName>
    <definedName name="V_пр_11_3" localSheetId="6">'ГБУЗ РБ ДП № 3 г.Уфа'!$C$17</definedName>
    <definedName name="V_пр_11_3" localSheetId="72">'ГБУЗ РБ ДП № 4 г.Уфа'!$C$17</definedName>
    <definedName name="V_пр_11_3" localSheetId="12">'ГБУЗ РБ ДП № 5 г.Уфа'!$C$17</definedName>
    <definedName name="V_пр_11_3" localSheetId="13">'ГБУЗ РБ ДП № 6 г.Уфа'!$C$17</definedName>
    <definedName name="V_пр_11_3" localSheetId="73">'ГБУЗ РБ Дюртюлинская ЦРБ'!$C$17</definedName>
    <definedName name="V_пр_11_3" localSheetId="55">'ГБУЗ РБ Ермекеевская ЦРБ'!$C$17</definedName>
    <definedName name="V_пр_11_3" localSheetId="38">'ГБУЗ РБ Зилаирская ЦРБ'!$C$17</definedName>
    <definedName name="V_пр_11_3" localSheetId="43">'ГБУЗ РБ Иглинская ЦРБ'!$C$17</definedName>
    <definedName name="V_пр_11_3" localSheetId="9">'ГБУЗ РБ Исянгуловская ЦРБ'!$C$17</definedName>
    <definedName name="V_пр_11_3" localSheetId="78">'ГБУЗ РБ Ишимбайская ЦРБ'!$C$17</definedName>
    <definedName name="V_пр_11_3" localSheetId="17">'ГБУЗ РБ Калтасинская ЦРБ'!$C$17</definedName>
    <definedName name="V_пр_11_3" localSheetId="64">'ГБУЗ РБ Караидельская ЦРБ'!$C$17</definedName>
    <definedName name="V_пр_11_3" localSheetId="47">'ГБУЗ РБ Кармаскалинская ЦРБ'!$C$17</definedName>
    <definedName name="V_пр_11_3" localSheetId="50">'ГБУЗ РБ КБСМП г.Уфа'!$C$17</definedName>
    <definedName name="V_пр_11_3" localSheetId="70">'ГБУЗ РБ Кигинская ЦРБ'!$C$17</definedName>
    <definedName name="V_пр_11_3" localSheetId="16">'ГБУЗ РБ Краснокамская ЦРБ'!$C$17</definedName>
    <definedName name="V_пр_11_3" localSheetId="26">'ГБУЗ РБ Красноусольская ЦРБ'!$C$17</definedName>
    <definedName name="V_пр_11_3" localSheetId="48">'ГБУЗ РБ Кушнаренковская ЦРБ'!$C$17</definedName>
    <definedName name="V_пр_11_3" localSheetId="69">'ГБУЗ РБ Малоязовская ЦРБ'!$C$17</definedName>
    <definedName name="V_пр_11_3" localSheetId="8">'ГБУЗ РБ Мелеузовская ЦРБ'!$C$17</definedName>
    <definedName name="V_пр_11_3" localSheetId="67">'ГБУЗ РБ Месягутовская ЦРБ'!$C$17</definedName>
    <definedName name="V_пр_11_3" localSheetId="63">'ГБУЗ РБ Мишкинская ЦРБ'!$C$17</definedName>
    <definedName name="V_пр_11_3" localSheetId="3">'ГБУЗ РБ Миякинская ЦРБ'!$C$17</definedName>
    <definedName name="V_пр_11_3" localSheetId="7">'ГБУЗ РБ Мраковская ЦРБ'!$C$17</definedName>
    <definedName name="V_пр_11_3" localSheetId="45">'ГБУЗ РБ Нуримановская ЦРБ'!$C$17</definedName>
    <definedName name="V_пр_11_3" localSheetId="79">'ГБУЗ РБ Поликлиника № 43 г.Уфа'!$C$17</definedName>
    <definedName name="V_пр_11_3" localSheetId="80">'ГБУЗ РБ ПОликлиника № 46 г.Уфа'!$C$17</definedName>
    <definedName name="V_пр_11_3" localSheetId="82">'ГБУЗ РБ Поликлиника № 50 г.Уфа'!$C$17</definedName>
    <definedName name="V_пр_11_3" localSheetId="5">'ГБУЗ РБ Раевская ЦРБ'!$C$17</definedName>
    <definedName name="V_пр_11_3" localSheetId="27">'ГБУЗ РБ Стерлибашевская ЦРБ'!$C$17</definedName>
    <definedName name="V_пр_11_3" localSheetId="28">'ГБУЗ РБ Толбазинская ЦРБ'!$C$17</definedName>
    <definedName name="V_пр_11_3" localSheetId="30">'ГБУЗ РБ Туймазинская ЦРБ'!$C$17</definedName>
    <definedName name="V_пр_11_3" localSheetId="33">'ГБУЗ РБ Учалинская ЦГБ'!$C$17</definedName>
    <definedName name="V_пр_11_3" localSheetId="20">'ГБУЗ РБ Федоровская ЦРБ'!$C$17</definedName>
    <definedName name="V_пр_11_3" localSheetId="23">'ГБУЗ РБ ЦГБ г.Сибай'!$C$17</definedName>
    <definedName name="V_пр_11_3" localSheetId="74">'ГБУЗ РБ Чекмагушевская ЦРБ'!$C$17</definedName>
    <definedName name="V_пр_11_3" localSheetId="34">'ГБУЗ РБ Чишминская ЦРБ'!$C$17</definedName>
    <definedName name="V_пр_11_3" localSheetId="31">'ГБУЗ РБ Шаранская ЦРБ'!$C$17</definedName>
    <definedName name="V_пр_11_3" localSheetId="37">'ГБУЗ РБ Языковская ЦРБ'!$C$17</definedName>
    <definedName name="V_пр_11_3" localSheetId="41">'ГБУЗ РБ Янаульская ЦРБ'!$C$17</definedName>
    <definedName name="V_пр_11_3" localSheetId="19">'ООО "Медсервис" г. Салават'!$C$17</definedName>
    <definedName name="V_пр_11_3" localSheetId="2">'УФИЦ РАН'!$C$17</definedName>
    <definedName name="V_пр_11_3" localSheetId="52">'ФГБОУ ВО БГМУ МЗ РФ'!$C$17</definedName>
    <definedName name="V_пр_11_3" localSheetId="60">'ФГБУЗ МСЧ №142 ФМБА России'!$C$17</definedName>
    <definedName name="V_пр_11_3" localSheetId="25">'ЧУЗ "РЖД-Медицина"г.Стерлитамак'!$C$17</definedName>
    <definedName name="V_пр_11_3" localSheetId="42">'ЧУЗ"КБ"РЖД-Медицина" г.Уфа'!$C$17</definedName>
    <definedName name="V_пр_11_5" localSheetId="22">'ГБУЗ РБ Акъярская ЦРБ'!$D$17</definedName>
    <definedName name="V_пр_11_5" localSheetId="46">'ГБУЗ РБ Архангельская ЦРБ'!$D$17</definedName>
    <definedName name="V_пр_11_5" localSheetId="57">'ГБУЗ РБ Аскаровская ЦРБ'!$D$17</definedName>
    <definedName name="V_пр_11_5" localSheetId="65">'ГБУЗ РБ Аскинская ЦРБ'!$D$17</definedName>
    <definedName name="V_пр_11_5" localSheetId="35">'ГБУЗ РБ Баймакская ЦГБ'!$D$17</definedName>
    <definedName name="V_пр_11_5" localSheetId="77">'ГБУЗ РБ Бакалинская ЦРБ'!$D$17</definedName>
    <definedName name="V_пр_11_5" localSheetId="40">'ГБУЗ РБ Балтачевская ЦРБ'!$D$17</definedName>
    <definedName name="V_пр_11_5" localSheetId="53">'ГБУЗ РБ Белебеевская ЦРБ'!$D$17</definedName>
    <definedName name="V_пр_11_5" localSheetId="71">'ГБУЗ РБ Белокатайская ЦРБ'!$D$17</definedName>
    <definedName name="V_пр_11_5" localSheetId="59">'ГБУЗ РБ Белорецкая ЦРКБ'!$D$17</definedName>
    <definedName name="V_пр_11_5" localSheetId="54">'ГБУЗ РБ Бижбулякская ЦРБ'!$D$17</definedName>
    <definedName name="V_пр_11_5" localSheetId="62">'ГБУЗ РБ Бирская ЦРБ'!$D$17</definedName>
    <definedName name="V_пр_11_5" localSheetId="44">'ГБУЗ РБ Благовещенская ЦРБ'!$D$17</definedName>
    <definedName name="V_пр_11_5" localSheetId="68">'ГБУЗ РБ Большеустьикинская ЦРБ'!$D$17</definedName>
    <definedName name="V_пр_11_5" localSheetId="36">'ГБУЗ РБ Буздякская ЦРБ'!$D$17</definedName>
    <definedName name="V_пр_11_5" localSheetId="66">'ГБУЗ РБ Бураевская ЦРБ'!$D$17</definedName>
    <definedName name="V_пр_11_5" localSheetId="58">'ГБУЗ РБ Бурзянская ЦРБ'!$D$17</definedName>
    <definedName name="V_пр_11_5" localSheetId="39">'ГБУЗ РБ Верхне-Татыш. ЦРБ'!$D$17</definedName>
    <definedName name="V_пр_11_5" localSheetId="76">'ГБУЗ РБ Верхнеяркеевская ЦРБ'!$D$17</definedName>
    <definedName name="V_пр_11_5" localSheetId="18">'ГБУЗ РБ ГБ № 1 г.Октябрьский'!$D$17</definedName>
    <definedName name="V_пр_11_5" localSheetId="61">'ГБУЗ РБ ГБ № 9 г.Уфа'!$D$17</definedName>
    <definedName name="V_пр_11_5" localSheetId="11">'ГБУЗ РБ ГБ г.Кумертау'!$D$17</definedName>
    <definedName name="V_пр_11_5" localSheetId="15">'ГБУЗ РБ ГБ г.Нефтекамск'!$D$17</definedName>
    <definedName name="V_пр_11_5" localSheetId="21">'ГБУЗ РБ ГБ г.Салават'!$D$17</definedName>
    <definedName name="V_пр_11_5" localSheetId="14">'ГБУЗ РБ ГДКБ № 17 г.Уфа'!$D$17</definedName>
    <definedName name="V_пр_11_5" localSheetId="24">'ГБУЗ РБ ГКБ № 1 г.Стерлитамак'!$D$17</definedName>
    <definedName name="V_пр_11_5" localSheetId="49">'ГБУЗ РБ ГКБ № 13 г.Уфа'!$D$17</definedName>
    <definedName name="V_пр_11_5" localSheetId="75">'ГБУЗ РБ ГКБ № 18 г.Уфа'!$D$17</definedName>
    <definedName name="V_пр_11_5" localSheetId="51">'ГБУЗ РБ ГКБ № 21 г.Уфа'!$D$17</definedName>
    <definedName name="V_пр_11_5" localSheetId="56">'ГБУЗ РБ ГКБ № 5 г.Уфа'!$D$17</definedName>
    <definedName name="V_пр_11_5" localSheetId="32">'ГБУЗ РБ ГКБ № 8 г.Уфа'!$D$17</definedName>
    <definedName name="V_пр_11_5" localSheetId="81">'ГБУЗ РБ ГКБ Демского р-на г.Уфы'!$D$17</definedName>
    <definedName name="V_пр_11_5" localSheetId="4">'ГБУЗ РБ Давлекановская ЦРБ'!$D$17</definedName>
    <definedName name="V_пр_11_5" localSheetId="29">'ГБУЗ РБ ДБ г.Стерлитамак'!$D$17</definedName>
    <definedName name="V_пр_11_5" localSheetId="10">'ГБУЗ РБ ДП № 2 г.Уфа'!$D$17</definedName>
    <definedName name="V_пр_11_5" localSheetId="6">'ГБУЗ РБ ДП № 3 г.Уфа'!$D$17</definedName>
    <definedName name="V_пр_11_5" localSheetId="72">'ГБУЗ РБ ДП № 4 г.Уфа'!$D$17</definedName>
    <definedName name="V_пр_11_5" localSheetId="12">'ГБУЗ РБ ДП № 5 г.Уфа'!$D$17</definedName>
    <definedName name="V_пр_11_5" localSheetId="13">'ГБУЗ РБ ДП № 6 г.Уфа'!$D$17</definedName>
    <definedName name="V_пр_11_5" localSheetId="73">'ГБУЗ РБ Дюртюлинская ЦРБ'!$D$17</definedName>
    <definedName name="V_пр_11_5" localSheetId="55">'ГБУЗ РБ Ермекеевская ЦРБ'!$D$17</definedName>
    <definedName name="V_пр_11_5" localSheetId="38">'ГБУЗ РБ Зилаирская ЦРБ'!$D$17</definedName>
    <definedName name="V_пр_11_5" localSheetId="43">'ГБУЗ РБ Иглинская ЦРБ'!$D$17</definedName>
    <definedName name="V_пр_11_5" localSheetId="9">'ГБУЗ РБ Исянгуловская ЦРБ'!$D$17</definedName>
    <definedName name="V_пр_11_5" localSheetId="78">'ГБУЗ РБ Ишимбайская ЦРБ'!$D$17</definedName>
    <definedName name="V_пр_11_5" localSheetId="17">'ГБУЗ РБ Калтасинская ЦРБ'!$D$17</definedName>
    <definedName name="V_пр_11_5" localSheetId="64">'ГБУЗ РБ Караидельская ЦРБ'!$D$17</definedName>
    <definedName name="V_пр_11_5" localSheetId="47">'ГБУЗ РБ Кармаскалинская ЦРБ'!$D$17</definedName>
    <definedName name="V_пр_11_5" localSheetId="50">'ГБУЗ РБ КБСМП г.Уфа'!$D$17</definedName>
    <definedName name="V_пр_11_5" localSheetId="70">'ГБУЗ РБ Кигинская ЦРБ'!$D$17</definedName>
    <definedName name="V_пр_11_5" localSheetId="16">'ГБУЗ РБ Краснокамская ЦРБ'!$D$17</definedName>
    <definedName name="V_пр_11_5" localSheetId="26">'ГБУЗ РБ Красноусольская ЦРБ'!$D$17</definedName>
    <definedName name="V_пр_11_5" localSheetId="48">'ГБУЗ РБ Кушнаренковская ЦРБ'!$D$17</definedName>
    <definedName name="V_пр_11_5" localSheetId="69">'ГБУЗ РБ Малоязовская ЦРБ'!$D$17</definedName>
    <definedName name="V_пр_11_5" localSheetId="8">'ГБУЗ РБ Мелеузовская ЦРБ'!$D$17</definedName>
    <definedName name="V_пр_11_5" localSheetId="67">'ГБУЗ РБ Месягутовская ЦРБ'!$D$17</definedName>
    <definedName name="V_пр_11_5" localSheetId="63">'ГБУЗ РБ Мишкинская ЦРБ'!$D$17</definedName>
    <definedName name="V_пр_11_5" localSheetId="3">'ГБУЗ РБ Миякинская ЦРБ'!$D$17</definedName>
    <definedName name="V_пр_11_5" localSheetId="7">'ГБУЗ РБ Мраковская ЦРБ'!$D$17</definedName>
    <definedName name="V_пр_11_5" localSheetId="45">'ГБУЗ РБ Нуримановская ЦРБ'!$D$17</definedName>
    <definedName name="V_пр_11_5" localSheetId="79">'ГБУЗ РБ Поликлиника № 43 г.Уфа'!$D$17</definedName>
    <definedName name="V_пр_11_5" localSheetId="80">'ГБУЗ РБ ПОликлиника № 46 г.Уфа'!$D$17</definedName>
    <definedName name="V_пр_11_5" localSheetId="82">'ГБУЗ РБ Поликлиника № 50 г.Уфа'!$D$17</definedName>
    <definedName name="V_пр_11_5" localSheetId="5">'ГБУЗ РБ Раевская ЦРБ'!$D$17</definedName>
    <definedName name="V_пр_11_5" localSheetId="27">'ГБУЗ РБ Стерлибашевская ЦРБ'!$D$17</definedName>
    <definedName name="V_пр_11_5" localSheetId="28">'ГБУЗ РБ Толбазинская ЦРБ'!$D$17</definedName>
    <definedName name="V_пр_11_5" localSheetId="30">'ГБУЗ РБ Туймазинская ЦРБ'!$D$17</definedName>
    <definedName name="V_пр_11_5" localSheetId="33">'ГБУЗ РБ Учалинская ЦГБ'!$D$17</definedName>
    <definedName name="V_пр_11_5" localSheetId="20">'ГБУЗ РБ Федоровская ЦРБ'!$D$17</definedName>
    <definedName name="V_пр_11_5" localSheetId="23">'ГБУЗ РБ ЦГБ г.Сибай'!$D$17</definedName>
    <definedName name="V_пр_11_5" localSheetId="74">'ГБУЗ РБ Чекмагушевская ЦРБ'!$D$17</definedName>
    <definedName name="V_пр_11_5" localSheetId="34">'ГБУЗ РБ Чишминская ЦРБ'!$D$17</definedName>
    <definedName name="V_пр_11_5" localSheetId="31">'ГБУЗ РБ Шаранская ЦРБ'!$D$17</definedName>
    <definedName name="V_пр_11_5" localSheetId="37">'ГБУЗ РБ Языковская ЦРБ'!$D$17</definedName>
    <definedName name="V_пр_11_5" localSheetId="41">'ГБУЗ РБ Янаульская ЦРБ'!$D$17</definedName>
    <definedName name="V_пр_11_5" localSheetId="19">'ООО "Медсервис" г. Салават'!$D$17</definedName>
    <definedName name="V_пр_11_5" localSheetId="2">'УФИЦ РАН'!$D$17</definedName>
    <definedName name="V_пр_11_5" localSheetId="52">'ФГБОУ ВО БГМУ МЗ РФ'!$D$17</definedName>
    <definedName name="V_пр_11_5" localSheetId="60">'ФГБУЗ МСЧ №142 ФМБА России'!$D$17</definedName>
    <definedName name="V_пр_11_5" localSheetId="25">'ЧУЗ "РЖД-Медицина"г.Стерлитамак'!$D$17</definedName>
    <definedName name="V_пр_11_5" localSheetId="42">'ЧУЗ"КБ"РЖД-Медицина" г.Уфа'!$D$17</definedName>
    <definedName name="V_пр_11_7" localSheetId="22">'ГБУЗ РБ Акъярская ЦРБ'!$F$17</definedName>
    <definedName name="V_пр_11_7" localSheetId="46">'ГБУЗ РБ Архангельская ЦРБ'!$F$17</definedName>
    <definedName name="V_пр_11_7" localSheetId="57">'ГБУЗ РБ Аскаровская ЦРБ'!$F$17</definedName>
    <definedName name="V_пр_11_7" localSheetId="65">'ГБУЗ РБ Аскинская ЦРБ'!$F$17</definedName>
    <definedName name="V_пр_11_7" localSheetId="35">'ГБУЗ РБ Баймакская ЦГБ'!$F$17</definedName>
    <definedName name="V_пр_11_7" localSheetId="77">'ГБУЗ РБ Бакалинская ЦРБ'!$F$17</definedName>
    <definedName name="V_пр_11_7" localSheetId="40">'ГБУЗ РБ Балтачевская ЦРБ'!$F$17</definedName>
    <definedName name="V_пр_11_7" localSheetId="53">'ГБУЗ РБ Белебеевская ЦРБ'!$F$17</definedName>
    <definedName name="V_пр_11_7" localSheetId="71">'ГБУЗ РБ Белокатайская ЦРБ'!$F$17</definedName>
    <definedName name="V_пр_11_7" localSheetId="59">'ГБУЗ РБ Белорецкая ЦРКБ'!$F$17</definedName>
    <definedName name="V_пр_11_7" localSheetId="54">'ГБУЗ РБ Бижбулякская ЦРБ'!$F$17</definedName>
    <definedName name="V_пр_11_7" localSheetId="62">'ГБУЗ РБ Бирская ЦРБ'!$F$17</definedName>
    <definedName name="V_пр_11_7" localSheetId="44">'ГБУЗ РБ Благовещенская ЦРБ'!$F$17</definedName>
    <definedName name="V_пр_11_7" localSheetId="68">'ГБУЗ РБ Большеустьикинская ЦРБ'!$F$17</definedName>
    <definedName name="V_пр_11_7" localSheetId="36">'ГБУЗ РБ Буздякская ЦРБ'!$F$17</definedName>
    <definedName name="V_пр_11_7" localSheetId="66">'ГБУЗ РБ Бураевская ЦРБ'!$F$17</definedName>
    <definedName name="V_пр_11_7" localSheetId="58">'ГБУЗ РБ Бурзянская ЦРБ'!$F$17</definedName>
    <definedName name="V_пр_11_7" localSheetId="39">'ГБУЗ РБ Верхне-Татыш. ЦРБ'!$F$17</definedName>
    <definedName name="V_пр_11_7" localSheetId="76">'ГБУЗ РБ Верхнеяркеевская ЦРБ'!$F$17</definedName>
    <definedName name="V_пр_11_7" localSheetId="18">'ГБУЗ РБ ГБ № 1 г.Октябрьский'!$F$17</definedName>
    <definedName name="V_пр_11_7" localSheetId="61">'ГБУЗ РБ ГБ № 9 г.Уфа'!$F$17</definedName>
    <definedName name="V_пр_11_7" localSheetId="11">'ГБУЗ РБ ГБ г.Кумертау'!$F$17</definedName>
    <definedName name="V_пр_11_7" localSheetId="15">'ГБУЗ РБ ГБ г.Нефтекамск'!$F$17</definedName>
    <definedName name="V_пр_11_7" localSheetId="21">'ГБУЗ РБ ГБ г.Салават'!$F$17</definedName>
    <definedName name="V_пр_11_7" localSheetId="14">'ГБУЗ РБ ГДКБ № 17 г.Уфа'!$F$17</definedName>
    <definedName name="V_пр_11_7" localSheetId="24">'ГБУЗ РБ ГКБ № 1 г.Стерлитамак'!$F$17</definedName>
    <definedName name="V_пр_11_7" localSheetId="49">'ГБУЗ РБ ГКБ № 13 г.Уфа'!$F$17</definedName>
    <definedName name="V_пр_11_7" localSheetId="75">'ГБУЗ РБ ГКБ № 18 г.Уфа'!$F$17</definedName>
    <definedName name="V_пр_11_7" localSheetId="51">'ГБУЗ РБ ГКБ № 21 г.Уфа'!$F$17</definedName>
    <definedName name="V_пр_11_7" localSheetId="56">'ГБУЗ РБ ГКБ № 5 г.Уфа'!$F$17</definedName>
    <definedName name="V_пр_11_7" localSheetId="32">'ГБУЗ РБ ГКБ № 8 г.Уфа'!$F$17</definedName>
    <definedName name="V_пр_11_7" localSheetId="81">'ГБУЗ РБ ГКБ Демского р-на г.Уфы'!$F$17</definedName>
    <definedName name="V_пр_11_7" localSheetId="4">'ГБУЗ РБ Давлекановская ЦРБ'!$F$17</definedName>
    <definedName name="V_пр_11_7" localSheetId="29">'ГБУЗ РБ ДБ г.Стерлитамак'!$F$17</definedName>
    <definedName name="V_пр_11_7" localSheetId="10">'ГБУЗ РБ ДП № 2 г.Уфа'!$F$17</definedName>
    <definedName name="V_пр_11_7" localSheetId="6">'ГБУЗ РБ ДП № 3 г.Уфа'!$F$17</definedName>
    <definedName name="V_пр_11_7" localSheetId="72">'ГБУЗ РБ ДП № 4 г.Уфа'!$F$17</definedName>
    <definedName name="V_пр_11_7" localSheetId="12">'ГБУЗ РБ ДП № 5 г.Уфа'!$F$17</definedName>
    <definedName name="V_пр_11_7" localSheetId="13">'ГБУЗ РБ ДП № 6 г.Уфа'!$F$17</definedName>
    <definedName name="V_пр_11_7" localSheetId="73">'ГБУЗ РБ Дюртюлинская ЦРБ'!$F$17</definedName>
    <definedName name="V_пр_11_7" localSheetId="55">'ГБУЗ РБ Ермекеевская ЦРБ'!$F$17</definedName>
    <definedName name="V_пр_11_7" localSheetId="38">'ГБУЗ РБ Зилаирская ЦРБ'!$F$17</definedName>
    <definedName name="V_пр_11_7" localSheetId="43">'ГБУЗ РБ Иглинская ЦРБ'!$F$17</definedName>
    <definedName name="V_пр_11_7" localSheetId="9">'ГБУЗ РБ Исянгуловская ЦРБ'!$F$17</definedName>
    <definedName name="V_пр_11_7" localSheetId="78">'ГБУЗ РБ Ишимбайская ЦРБ'!$F$17</definedName>
    <definedName name="V_пр_11_7" localSheetId="17">'ГБУЗ РБ Калтасинская ЦРБ'!$F$17</definedName>
    <definedName name="V_пр_11_7" localSheetId="64">'ГБУЗ РБ Караидельская ЦРБ'!$F$17</definedName>
    <definedName name="V_пр_11_7" localSheetId="47">'ГБУЗ РБ Кармаскалинская ЦРБ'!$F$17</definedName>
    <definedName name="V_пр_11_7" localSheetId="50">'ГБУЗ РБ КБСМП г.Уфа'!$F$17</definedName>
    <definedName name="V_пр_11_7" localSheetId="70">'ГБУЗ РБ Кигинская ЦРБ'!$F$17</definedName>
    <definedName name="V_пр_11_7" localSheetId="16">'ГБУЗ РБ Краснокамская ЦРБ'!$F$17</definedName>
    <definedName name="V_пр_11_7" localSheetId="26">'ГБУЗ РБ Красноусольская ЦРБ'!$F$17</definedName>
    <definedName name="V_пр_11_7" localSheetId="48">'ГБУЗ РБ Кушнаренковская ЦРБ'!$F$17</definedName>
    <definedName name="V_пр_11_7" localSheetId="69">'ГБУЗ РБ Малоязовская ЦРБ'!$F$17</definedName>
    <definedName name="V_пр_11_7" localSheetId="8">'ГБУЗ РБ Мелеузовская ЦРБ'!$F$17</definedName>
    <definedName name="V_пр_11_7" localSheetId="67">'ГБУЗ РБ Месягутовская ЦРБ'!$F$17</definedName>
    <definedName name="V_пр_11_7" localSheetId="63">'ГБУЗ РБ Мишкинская ЦРБ'!$F$17</definedName>
    <definedName name="V_пр_11_7" localSheetId="3">'ГБУЗ РБ Миякинская ЦРБ'!$F$17</definedName>
    <definedName name="V_пр_11_7" localSheetId="7">'ГБУЗ РБ Мраковская ЦРБ'!$F$17</definedName>
    <definedName name="V_пр_11_7" localSheetId="45">'ГБУЗ РБ Нуримановская ЦРБ'!$F$17</definedName>
    <definedName name="V_пр_11_7" localSheetId="79">'ГБУЗ РБ Поликлиника № 43 г.Уфа'!$F$17</definedName>
    <definedName name="V_пр_11_7" localSheetId="80">'ГБУЗ РБ ПОликлиника № 46 г.Уфа'!$F$17</definedName>
    <definedName name="V_пр_11_7" localSheetId="82">'ГБУЗ РБ Поликлиника № 50 г.Уфа'!$F$17</definedName>
    <definedName name="V_пр_11_7" localSheetId="5">'ГБУЗ РБ Раевская ЦРБ'!$F$17</definedName>
    <definedName name="V_пр_11_7" localSheetId="27">'ГБУЗ РБ Стерлибашевская ЦРБ'!$F$17</definedName>
    <definedName name="V_пр_11_7" localSheetId="28">'ГБУЗ РБ Толбазинская ЦРБ'!$F$17</definedName>
    <definedName name="V_пр_11_7" localSheetId="30">'ГБУЗ РБ Туймазинская ЦРБ'!$F$17</definedName>
    <definedName name="V_пр_11_7" localSheetId="33">'ГБУЗ РБ Учалинская ЦГБ'!$F$17</definedName>
    <definedName name="V_пр_11_7" localSheetId="20">'ГБУЗ РБ Федоровская ЦРБ'!$F$17</definedName>
    <definedName name="V_пр_11_7" localSheetId="23">'ГБУЗ РБ ЦГБ г.Сибай'!$F$17</definedName>
    <definedName name="V_пр_11_7" localSheetId="74">'ГБУЗ РБ Чекмагушевская ЦРБ'!$F$17</definedName>
    <definedName name="V_пр_11_7" localSheetId="34">'ГБУЗ РБ Чишминская ЦРБ'!$F$17</definedName>
    <definedName name="V_пр_11_7" localSheetId="31">'ГБУЗ РБ Шаранская ЦРБ'!$F$17</definedName>
    <definedName name="V_пр_11_7" localSheetId="37">'ГБУЗ РБ Языковская ЦРБ'!$F$17</definedName>
    <definedName name="V_пр_11_7" localSheetId="41">'ГБУЗ РБ Янаульская ЦРБ'!$F$17</definedName>
    <definedName name="V_пр_11_7" localSheetId="19">'ООО "Медсервис" г. Салават'!$F$17</definedName>
    <definedName name="V_пр_11_7" localSheetId="2">'УФИЦ РАН'!$F$17</definedName>
    <definedName name="V_пр_11_7" localSheetId="52">'ФГБОУ ВО БГМУ МЗ РФ'!$F$17</definedName>
    <definedName name="V_пр_11_7" localSheetId="60">'ФГБУЗ МСЧ №142 ФМБА России'!$F$17</definedName>
    <definedName name="V_пр_11_7" localSheetId="25">'ЧУЗ "РЖД-Медицина"г.Стерлитамак'!$F$17</definedName>
    <definedName name="V_пр_11_7" localSheetId="42">'ЧУЗ"КБ"РЖД-Медицина" г.Уфа'!$F$17</definedName>
    <definedName name="V_пр_11_8" localSheetId="22">'ГБУЗ РБ Акъярская ЦРБ'!$G$17</definedName>
    <definedName name="V_пр_11_8" localSheetId="46">'ГБУЗ РБ Архангельская ЦРБ'!$G$17</definedName>
    <definedName name="V_пр_11_8" localSheetId="57">'ГБУЗ РБ Аскаровская ЦРБ'!$G$17</definedName>
    <definedName name="V_пр_11_8" localSheetId="65">'ГБУЗ РБ Аскинская ЦРБ'!$G$17</definedName>
    <definedName name="V_пр_11_8" localSheetId="35">'ГБУЗ РБ Баймакская ЦГБ'!$G$17</definedName>
    <definedName name="V_пр_11_8" localSheetId="77">'ГБУЗ РБ Бакалинская ЦРБ'!$G$17</definedName>
    <definedName name="V_пр_11_8" localSheetId="40">'ГБУЗ РБ Балтачевская ЦРБ'!$G$17</definedName>
    <definedName name="V_пр_11_8" localSheetId="53">'ГБУЗ РБ Белебеевская ЦРБ'!$G$17</definedName>
    <definedName name="V_пр_11_8" localSheetId="71">'ГБУЗ РБ Белокатайская ЦРБ'!$G$17</definedName>
    <definedName name="V_пр_11_8" localSheetId="59">'ГБУЗ РБ Белорецкая ЦРКБ'!$G$17</definedName>
    <definedName name="V_пр_11_8" localSheetId="54">'ГБУЗ РБ Бижбулякская ЦРБ'!$G$17</definedName>
    <definedName name="V_пр_11_8" localSheetId="62">'ГБУЗ РБ Бирская ЦРБ'!$G$17</definedName>
    <definedName name="V_пр_11_8" localSheetId="44">'ГБУЗ РБ Благовещенская ЦРБ'!$G$17</definedName>
    <definedName name="V_пр_11_8" localSheetId="68">'ГБУЗ РБ Большеустьикинская ЦРБ'!$G$17</definedName>
    <definedName name="V_пр_11_8" localSheetId="36">'ГБУЗ РБ Буздякская ЦРБ'!$G$17</definedName>
    <definedName name="V_пр_11_8" localSheetId="66">'ГБУЗ РБ Бураевская ЦРБ'!$G$17</definedName>
    <definedName name="V_пр_11_8" localSheetId="58">'ГБУЗ РБ Бурзянская ЦРБ'!$G$17</definedName>
    <definedName name="V_пр_11_8" localSheetId="39">'ГБУЗ РБ Верхне-Татыш. ЦРБ'!$G$17</definedName>
    <definedName name="V_пр_11_8" localSheetId="76">'ГБУЗ РБ Верхнеяркеевская ЦРБ'!$G$17</definedName>
    <definedName name="V_пр_11_8" localSheetId="18">'ГБУЗ РБ ГБ № 1 г.Октябрьский'!$G$17</definedName>
    <definedName name="V_пр_11_8" localSheetId="61">'ГБУЗ РБ ГБ № 9 г.Уфа'!$G$17</definedName>
    <definedName name="V_пр_11_8" localSheetId="11">'ГБУЗ РБ ГБ г.Кумертау'!$G$17</definedName>
    <definedName name="V_пр_11_8" localSheetId="15">'ГБУЗ РБ ГБ г.Нефтекамск'!$G$17</definedName>
    <definedName name="V_пр_11_8" localSheetId="21">'ГБУЗ РБ ГБ г.Салават'!$G$17</definedName>
    <definedName name="V_пр_11_8" localSheetId="14">'ГБУЗ РБ ГДКБ № 17 г.Уфа'!$G$17</definedName>
    <definedName name="V_пр_11_8" localSheetId="24">'ГБУЗ РБ ГКБ № 1 г.Стерлитамак'!$G$17</definedName>
    <definedName name="V_пр_11_8" localSheetId="49">'ГБУЗ РБ ГКБ № 13 г.Уфа'!$G$17</definedName>
    <definedName name="V_пр_11_8" localSheetId="75">'ГБУЗ РБ ГКБ № 18 г.Уфа'!$G$17</definedName>
    <definedName name="V_пр_11_8" localSheetId="51">'ГБУЗ РБ ГКБ № 21 г.Уфа'!$G$17</definedName>
    <definedName name="V_пр_11_8" localSheetId="56">'ГБУЗ РБ ГКБ № 5 г.Уфа'!$G$17</definedName>
    <definedName name="V_пр_11_8" localSheetId="32">'ГБУЗ РБ ГКБ № 8 г.Уфа'!$G$17</definedName>
    <definedName name="V_пр_11_8" localSheetId="81">'ГБУЗ РБ ГКБ Демского р-на г.Уфы'!$G$17</definedName>
    <definedName name="V_пр_11_8" localSheetId="4">'ГБУЗ РБ Давлекановская ЦРБ'!$G$17</definedName>
    <definedName name="V_пр_11_8" localSheetId="29">'ГБУЗ РБ ДБ г.Стерлитамак'!$G$17</definedName>
    <definedName name="V_пр_11_8" localSheetId="10">'ГБУЗ РБ ДП № 2 г.Уфа'!$G$17</definedName>
    <definedName name="V_пр_11_8" localSheetId="6">'ГБУЗ РБ ДП № 3 г.Уфа'!$G$17</definedName>
    <definedName name="V_пр_11_8" localSheetId="72">'ГБУЗ РБ ДП № 4 г.Уфа'!$G$17</definedName>
    <definedName name="V_пр_11_8" localSheetId="12">'ГБУЗ РБ ДП № 5 г.Уфа'!$G$17</definedName>
    <definedName name="V_пр_11_8" localSheetId="13">'ГБУЗ РБ ДП № 6 г.Уфа'!$G$17</definedName>
    <definedName name="V_пр_11_8" localSheetId="73">'ГБУЗ РБ Дюртюлинская ЦРБ'!$G$17</definedName>
    <definedName name="V_пр_11_8" localSheetId="55">'ГБУЗ РБ Ермекеевская ЦРБ'!$G$17</definedName>
    <definedName name="V_пр_11_8" localSheetId="38">'ГБУЗ РБ Зилаирская ЦРБ'!$G$17</definedName>
    <definedName name="V_пр_11_8" localSheetId="43">'ГБУЗ РБ Иглинская ЦРБ'!$G$17</definedName>
    <definedName name="V_пр_11_8" localSheetId="9">'ГБУЗ РБ Исянгуловская ЦРБ'!$G$17</definedName>
    <definedName name="V_пр_11_8" localSheetId="78">'ГБУЗ РБ Ишимбайская ЦРБ'!$G$17</definedName>
    <definedName name="V_пр_11_8" localSheetId="17">'ГБУЗ РБ Калтасинская ЦРБ'!$G$17</definedName>
    <definedName name="V_пр_11_8" localSheetId="64">'ГБУЗ РБ Караидельская ЦРБ'!$G$17</definedName>
    <definedName name="V_пр_11_8" localSheetId="47">'ГБУЗ РБ Кармаскалинская ЦРБ'!$G$17</definedName>
    <definedName name="V_пр_11_8" localSheetId="50">'ГБУЗ РБ КБСМП г.Уфа'!$G$17</definedName>
    <definedName name="V_пр_11_8" localSheetId="70">'ГБУЗ РБ Кигинская ЦРБ'!$G$17</definedName>
    <definedName name="V_пр_11_8" localSheetId="16">'ГБУЗ РБ Краснокамская ЦРБ'!$G$17</definedName>
    <definedName name="V_пр_11_8" localSheetId="26">'ГБУЗ РБ Красноусольская ЦРБ'!$G$17</definedName>
    <definedName name="V_пр_11_8" localSheetId="48">'ГБУЗ РБ Кушнаренковская ЦРБ'!$G$17</definedName>
    <definedName name="V_пр_11_8" localSheetId="69">'ГБУЗ РБ Малоязовская ЦРБ'!$G$17</definedName>
    <definedName name="V_пр_11_8" localSheetId="8">'ГБУЗ РБ Мелеузовская ЦРБ'!$G$17</definedName>
    <definedName name="V_пр_11_8" localSheetId="67">'ГБУЗ РБ Месягутовская ЦРБ'!$G$17</definedName>
    <definedName name="V_пр_11_8" localSheetId="63">'ГБУЗ РБ Мишкинская ЦРБ'!$G$17</definedName>
    <definedName name="V_пр_11_8" localSheetId="3">'ГБУЗ РБ Миякинская ЦРБ'!$G$17</definedName>
    <definedName name="V_пр_11_8" localSheetId="7">'ГБУЗ РБ Мраковская ЦРБ'!$G$17</definedName>
    <definedName name="V_пр_11_8" localSheetId="45">'ГБУЗ РБ Нуримановская ЦРБ'!$G$17</definedName>
    <definedName name="V_пр_11_8" localSheetId="79">'ГБУЗ РБ Поликлиника № 43 г.Уфа'!$G$17</definedName>
    <definedName name="V_пр_11_8" localSheetId="80">'ГБУЗ РБ ПОликлиника № 46 г.Уфа'!$G$17</definedName>
    <definedName name="V_пр_11_8" localSheetId="82">'ГБУЗ РБ Поликлиника № 50 г.Уфа'!$G$17</definedName>
    <definedName name="V_пр_11_8" localSheetId="5">'ГБУЗ РБ Раевская ЦРБ'!$G$17</definedName>
    <definedName name="V_пр_11_8" localSheetId="27">'ГБУЗ РБ Стерлибашевская ЦРБ'!$G$17</definedName>
    <definedName name="V_пр_11_8" localSheetId="28">'ГБУЗ РБ Толбазинская ЦРБ'!$G$17</definedName>
    <definedName name="V_пр_11_8" localSheetId="30">'ГБУЗ РБ Туймазинская ЦРБ'!$G$17</definedName>
    <definedName name="V_пр_11_8" localSheetId="33">'ГБУЗ РБ Учалинская ЦГБ'!$G$17</definedName>
    <definedName name="V_пр_11_8" localSheetId="20">'ГБУЗ РБ Федоровская ЦРБ'!$G$17</definedName>
    <definedName name="V_пр_11_8" localSheetId="23">'ГБУЗ РБ ЦГБ г.Сибай'!$G$17</definedName>
    <definedName name="V_пр_11_8" localSheetId="74">'ГБУЗ РБ Чекмагушевская ЦРБ'!$G$17</definedName>
    <definedName name="V_пр_11_8" localSheetId="34">'ГБУЗ РБ Чишминская ЦРБ'!$G$17</definedName>
    <definedName name="V_пр_11_8" localSheetId="31">'ГБУЗ РБ Шаранская ЦРБ'!$G$17</definedName>
    <definedName name="V_пр_11_8" localSheetId="37">'ГБУЗ РБ Языковская ЦРБ'!$G$17</definedName>
    <definedName name="V_пр_11_8" localSheetId="41">'ГБУЗ РБ Янаульская ЦРБ'!$G$17</definedName>
    <definedName name="V_пр_11_8" localSheetId="19">'ООО "Медсервис" г. Салават'!$G$17</definedName>
    <definedName name="V_пр_11_8" localSheetId="2">'УФИЦ РАН'!$G$17</definedName>
    <definedName name="V_пр_11_8" localSheetId="52">'ФГБОУ ВО БГМУ МЗ РФ'!$G$17</definedName>
    <definedName name="V_пр_11_8" localSheetId="60">'ФГБУЗ МСЧ №142 ФМБА России'!$G$17</definedName>
    <definedName name="V_пр_11_8" localSheetId="25">'ЧУЗ "РЖД-Медицина"г.Стерлитамак'!$G$17</definedName>
    <definedName name="V_пр_11_8" localSheetId="42">'ЧУЗ"КБ"РЖД-Медицина" г.Уфа'!$G$17</definedName>
    <definedName name="V_пр_12_3" localSheetId="22">'ГБУЗ РБ Акъярская ЦРБ'!$C$18</definedName>
    <definedName name="V_пр_12_3" localSheetId="46">'ГБУЗ РБ Архангельская ЦРБ'!$C$18</definedName>
    <definedName name="V_пр_12_3" localSheetId="57">'ГБУЗ РБ Аскаровская ЦРБ'!$C$18</definedName>
    <definedName name="V_пр_12_3" localSheetId="65">'ГБУЗ РБ Аскинская ЦРБ'!$C$18</definedName>
    <definedName name="V_пр_12_3" localSheetId="35">'ГБУЗ РБ Баймакская ЦГБ'!$C$18</definedName>
    <definedName name="V_пр_12_3" localSheetId="77">'ГБУЗ РБ Бакалинская ЦРБ'!$C$18</definedName>
    <definedName name="V_пр_12_3" localSheetId="40">'ГБУЗ РБ Балтачевская ЦРБ'!$C$18</definedName>
    <definedName name="V_пр_12_3" localSheetId="53">'ГБУЗ РБ Белебеевская ЦРБ'!$C$18</definedName>
    <definedName name="V_пр_12_3" localSheetId="71">'ГБУЗ РБ Белокатайская ЦРБ'!$C$18</definedName>
    <definedName name="V_пр_12_3" localSheetId="59">'ГБУЗ РБ Белорецкая ЦРКБ'!$C$18</definedName>
    <definedName name="V_пр_12_3" localSheetId="54">'ГБУЗ РБ Бижбулякская ЦРБ'!$C$18</definedName>
    <definedName name="V_пр_12_3" localSheetId="62">'ГБУЗ РБ Бирская ЦРБ'!$C$18</definedName>
    <definedName name="V_пр_12_3" localSheetId="44">'ГБУЗ РБ Благовещенская ЦРБ'!$C$18</definedName>
    <definedName name="V_пр_12_3" localSheetId="68">'ГБУЗ РБ Большеустьикинская ЦРБ'!$C$18</definedName>
    <definedName name="V_пр_12_3" localSheetId="36">'ГБУЗ РБ Буздякская ЦРБ'!$C$18</definedName>
    <definedName name="V_пр_12_3" localSheetId="66">'ГБУЗ РБ Бураевская ЦРБ'!$C$18</definedName>
    <definedName name="V_пр_12_3" localSheetId="58">'ГБУЗ РБ Бурзянская ЦРБ'!$C$18</definedName>
    <definedName name="V_пр_12_3" localSheetId="39">'ГБУЗ РБ Верхне-Татыш. ЦРБ'!$C$18</definedName>
    <definedName name="V_пр_12_3" localSheetId="76">'ГБУЗ РБ Верхнеяркеевская ЦРБ'!$C$18</definedName>
    <definedName name="V_пр_12_3" localSheetId="18">'ГБУЗ РБ ГБ № 1 г.Октябрьский'!$C$18</definedName>
    <definedName name="V_пр_12_3" localSheetId="61">'ГБУЗ РБ ГБ № 9 г.Уфа'!$C$18</definedName>
    <definedName name="V_пр_12_3" localSheetId="11">'ГБУЗ РБ ГБ г.Кумертау'!$C$18</definedName>
    <definedName name="V_пр_12_3" localSheetId="15">'ГБУЗ РБ ГБ г.Нефтекамск'!$C$18</definedName>
    <definedName name="V_пр_12_3" localSheetId="21">'ГБУЗ РБ ГБ г.Салават'!$C$18</definedName>
    <definedName name="V_пр_12_3" localSheetId="14">'ГБУЗ РБ ГДКБ № 17 г.Уфа'!$C$18</definedName>
    <definedName name="V_пр_12_3" localSheetId="24">'ГБУЗ РБ ГКБ № 1 г.Стерлитамак'!$C$18</definedName>
    <definedName name="V_пр_12_3" localSheetId="49">'ГБУЗ РБ ГКБ № 13 г.Уфа'!$C$18</definedName>
    <definedName name="V_пр_12_3" localSheetId="75">'ГБУЗ РБ ГКБ № 18 г.Уфа'!$C$18</definedName>
    <definedName name="V_пр_12_3" localSheetId="51">'ГБУЗ РБ ГКБ № 21 г.Уфа'!$C$18</definedName>
    <definedName name="V_пр_12_3" localSheetId="56">'ГБУЗ РБ ГКБ № 5 г.Уфа'!$C$18</definedName>
    <definedName name="V_пр_12_3" localSheetId="32">'ГБУЗ РБ ГКБ № 8 г.Уфа'!$C$18</definedName>
    <definedName name="V_пр_12_3" localSheetId="81">'ГБУЗ РБ ГКБ Демского р-на г.Уфы'!$C$18</definedName>
    <definedName name="V_пр_12_3" localSheetId="4">'ГБУЗ РБ Давлекановская ЦРБ'!$C$18</definedName>
    <definedName name="V_пр_12_3" localSheetId="29">'ГБУЗ РБ ДБ г.Стерлитамак'!$C$18</definedName>
    <definedName name="V_пр_12_3" localSheetId="10">'ГБУЗ РБ ДП № 2 г.Уфа'!$C$18</definedName>
    <definedName name="V_пр_12_3" localSheetId="6">'ГБУЗ РБ ДП № 3 г.Уфа'!$C$18</definedName>
    <definedName name="V_пр_12_3" localSheetId="72">'ГБУЗ РБ ДП № 4 г.Уфа'!$C$18</definedName>
    <definedName name="V_пр_12_3" localSheetId="12">'ГБУЗ РБ ДП № 5 г.Уфа'!$C$18</definedName>
    <definedName name="V_пр_12_3" localSheetId="13">'ГБУЗ РБ ДП № 6 г.Уфа'!$C$18</definedName>
    <definedName name="V_пр_12_3" localSheetId="73">'ГБУЗ РБ Дюртюлинская ЦРБ'!$C$18</definedName>
    <definedName name="V_пр_12_3" localSheetId="55">'ГБУЗ РБ Ермекеевская ЦРБ'!$C$18</definedName>
    <definedName name="V_пр_12_3" localSheetId="38">'ГБУЗ РБ Зилаирская ЦРБ'!$C$18</definedName>
    <definedName name="V_пр_12_3" localSheetId="43">'ГБУЗ РБ Иглинская ЦРБ'!$C$18</definedName>
    <definedName name="V_пр_12_3" localSheetId="9">'ГБУЗ РБ Исянгуловская ЦРБ'!$C$18</definedName>
    <definedName name="V_пр_12_3" localSheetId="78">'ГБУЗ РБ Ишимбайская ЦРБ'!$C$18</definedName>
    <definedName name="V_пр_12_3" localSheetId="17">'ГБУЗ РБ Калтасинская ЦРБ'!$C$18</definedName>
    <definedName name="V_пр_12_3" localSheetId="64">'ГБУЗ РБ Караидельская ЦРБ'!$C$18</definedName>
    <definedName name="V_пр_12_3" localSheetId="47">'ГБУЗ РБ Кармаскалинская ЦРБ'!$C$18</definedName>
    <definedName name="V_пр_12_3" localSheetId="50">'ГБУЗ РБ КБСМП г.Уфа'!$C$18</definedName>
    <definedName name="V_пр_12_3" localSheetId="70">'ГБУЗ РБ Кигинская ЦРБ'!$C$18</definedName>
    <definedName name="V_пр_12_3" localSheetId="16">'ГБУЗ РБ Краснокамская ЦРБ'!$C$18</definedName>
    <definedName name="V_пр_12_3" localSheetId="26">'ГБУЗ РБ Красноусольская ЦРБ'!$C$18</definedName>
    <definedName name="V_пр_12_3" localSheetId="48">'ГБУЗ РБ Кушнаренковская ЦРБ'!$C$18</definedName>
    <definedName name="V_пр_12_3" localSheetId="69">'ГБУЗ РБ Малоязовская ЦРБ'!$C$18</definedName>
    <definedName name="V_пр_12_3" localSheetId="8">'ГБУЗ РБ Мелеузовская ЦРБ'!$C$18</definedName>
    <definedName name="V_пр_12_3" localSheetId="67">'ГБУЗ РБ Месягутовская ЦРБ'!$C$18</definedName>
    <definedName name="V_пр_12_3" localSheetId="63">'ГБУЗ РБ Мишкинская ЦРБ'!$C$18</definedName>
    <definedName name="V_пр_12_3" localSheetId="3">'ГБУЗ РБ Миякинская ЦРБ'!$C$18</definedName>
    <definedName name="V_пр_12_3" localSheetId="7">'ГБУЗ РБ Мраковская ЦРБ'!$C$18</definedName>
    <definedName name="V_пр_12_3" localSheetId="45">'ГБУЗ РБ Нуримановская ЦРБ'!$C$18</definedName>
    <definedName name="V_пр_12_3" localSheetId="79">'ГБУЗ РБ Поликлиника № 43 г.Уфа'!$C$18</definedName>
    <definedName name="V_пр_12_3" localSheetId="80">'ГБУЗ РБ ПОликлиника № 46 г.Уфа'!$C$18</definedName>
    <definedName name="V_пр_12_3" localSheetId="82">'ГБУЗ РБ Поликлиника № 50 г.Уфа'!$C$18</definedName>
    <definedName name="V_пр_12_3" localSheetId="5">'ГБУЗ РБ Раевская ЦРБ'!$C$18</definedName>
    <definedName name="V_пр_12_3" localSheetId="27">'ГБУЗ РБ Стерлибашевская ЦРБ'!$C$18</definedName>
    <definedName name="V_пр_12_3" localSheetId="28">'ГБУЗ РБ Толбазинская ЦРБ'!$C$18</definedName>
    <definedName name="V_пр_12_3" localSheetId="30">'ГБУЗ РБ Туймазинская ЦРБ'!$C$18</definedName>
    <definedName name="V_пр_12_3" localSheetId="33">'ГБУЗ РБ Учалинская ЦГБ'!$C$18</definedName>
    <definedName name="V_пр_12_3" localSheetId="20">'ГБУЗ РБ Федоровская ЦРБ'!$C$18</definedName>
    <definedName name="V_пр_12_3" localSheetId="23">'ГБУЗ РБ ЦГБ г.Сибай'!$C$18</definedName>
    <definedName name="V_пр_12_3" localSheetId="74">'ГБУЗ РБ Чекмагушевская ЦРБ'!$C$18</definedName>
    <definedName name="V_пр_12_3" localSheetId="34">'ГБУЗ РБ Чишминская ЦРБ'!$C$18</definedName>
    <definedName name="V_пр_12_3" localSheetId="31">'ГБУЗ РБ Шаранская ЦРБ'!$C$18</definedName>
    <definedName name="V_пр_12_3" localSheetId="37">'ГБУЗ РБ Языковская ЦРБ'!$C$18</definedName>
    <definedName name="V_пр_12_3" localSheetId="41">'ГБУЗ РБ Янаульская ЦРБ'!$C$18</definedName>
    <definedName name="V_пр_12_3" localSheetId="19">'ООО "Медсервис" г. Салават'!$C$18</definedName>
    <definedName name="V_пр_12_3" localSheetId="2">'УФИЦ РАН'!$C$18</definedName>
    <definedName name="V_пр_12_3" localSheetId="52">'ФГБОУ ВО БГМУ МЗ РФ'!$C$18</definedName>
    <definedName name="V_пр_12_3" localSheetId="60">'ФГБУЗ МСЧ №142 ФМБА России'!$C$18</definedName>
    <definedName name="V_пр_12_3" localSheetId="25">'ЧУЗ "РЖД-Медицина"г.Стерлитамак'!$C$18</definedName>
    <definedName name="V_пр_12_3" localSheetId="42">'ЧУЗ"КБ"РЖД-Медицина" г.Уфа'!$C$18</definedName>
    <definedName name="V_пр_12_5" localSheetId="22">'ГБУЗ РБ Акъярская ЦРБ'!$D$18</definedName>
    <definedName name="V_пр_12_5" localSheetId="46">'ГБУЗ РБ Архангельская ЦРБ'!$D$18</definedName>
    <definedName name="V_пр_12_5" localSheetId="57">'ГБУЗ РБ Аскаровская ЦРБ'!$D$18</definedName>
    <definedName name="V_пр_12_5" localSheetId="65">'ГБУЗ РБ Аскинская ЦРБ'!$D$18</definedName>
    <definedName name="V_пр_12_5" localSheetId="35">'ГБУЗ РБ Баймакская ЦГБ'!$D$18</definedName>
    <definedName name="V_пр_12_5" localSheetId="77">'ГБУЗ РБ Бакалинская ЦРБ'!$D$18</definedName>
    <definedName name="V_пр_12_5" localSheetId="40">'ГБУЗ РБ Балтачевская ЦРБ'!$D$18</definedName>
    <definedName name="V_пр_12_5" localSheetId="53">'ГБУЗ РБ Белебеевская ЦРБ'!$D$18</definedName>
    <definedName name="V_пр_12_5" localSheetId="71">'ГБУЗ РБ Белокатайская ЦРБ'!$D$18</definedName>
    <definedName name="V_пр_12_5" localSheetId="59">'ГБУЗ РБ Белорецкая ЦРКБ'!$D$18</definedName>
    <definedName name="V_пр_12_5" localSheetId="54">'ГБУЗ РБ Бижбулякская ЦРБ'!$D$18</definedName>
    <definedName name="V_пр_12_5" localSheetId="62">'ГБУЗ РБ Бирская ЦРБ'!$D$18</definedName>
    <definedName name="V_пр_12_5" localSheetId="44">'ГБУЗ РБ Благовещенская ЦРБ'!$D$18</definedName>
    <definedName name="V_пр_12_5" localSheetId="68">'ГБУЗ РБ Большеустьикинская ЦРБ'!$D$18</definedName>
    <definedName name="V_пр_12_5" localSheetId="36">'ГБУЗ РБ Буздякская ЦРБ'!$D$18</definedName>
    <definedName name="V_пр_12_5" localSheetId="66">'ГБУЗ РБ Бураевская ЦРБ'!$D$18</definedName>
    <definedName name="V_пр_12_5" localSheetId="58">'ГБУЗ РБ Бурзянская ЦРБ'!$D$18</definedName>
    <definedName name="V_пр_12_5" localSheetId="39">'ГБУЗ РБ Верхне-Татыш. ЦРБ'!$D$18</definedName>
    <definedName name="V_пр_12_5" localSheetId="76">'ГБУЗ РБ Верхнеяркеевская ЦРБ'!$D$18</definedName>
    <definedName name="V_пр_12_5" localSheetId="18">'ГБУЗ РБ ГБ № 1 г.Октябрьский'!$D$18</definedName>
    <definedName name="V_пр_12_5" localSheetId="61">'ГБУЗ РБ ГБ № 9 г.Уфа'!$D$18</definedName>
    <definedName name="V_пр_12_5" localSheetId="11">'ГБУЗ РБ ГБ г.Кумертау'!$D$18</definedName>
    <definedName name="V_пр_12_5" localSheetId="15">'ГБУЗ РБ ГБ г.Нефтекамск'!$D$18</definedName>
    <definedName name="V_пр_12_5" localSheetId="21">'ГБУЗ РБ ГБ г.Салават'!$D$18</definedName>
    <definedName name="V_пр_12_5" localSheetId="14">'ГБУЗ РБ ГДКБ № 17 г.Уфа'!$D$18</definedName>
    <definedName name="V_пр_12_5" localSheetId="24">'ГБУЗ РБ ГКБ № 1 г.Стерлитамак'!$D$18</definedName>
    <definedName name="V_пр_12_5" localSheetId="49">'ГБУЗ РБ ГКБ № 13 г.Уфа'!$D$18</definedName>
    <definedName name="V_пр_12_5" localSheetId="75">'ГБУЗ РБ ГКБ № 18 г.Уфа'!$D$18</definedName>
    <definedName name="V_пр_12_5" localSheetId="51">'ГБУЗ РБ ГКБ № 21 г.Уфа'!$D$18</definedName>
    <definedName name="V_пр_12_5" localSheetId="56">'ГБУЗ РБ ГКБ № 5 г.Уфа'!$D$18</definedName>
    <definedName name="V_пр_12_5" localSheetId="32">'ГБУЗ РБ ГКБ № 8 г.Уфа'!$D$18</definedName>
    <definedName name="V_пр_12_5" localSheetId="81">'ГБУЗ РБ ГКБ Демского р-на г.Уфы'!$D$18</definedName>
    <definedName name="V_пр_12_5" localSheetId="4">'ГБУЗ РБ Давлекановская ЦРБ'!$D$18</definedName>
    <definedName name="V_пр_12_5" localSheetId="29">'ГБУЗ РБ ДБ г.Стерлитамак'!$D$18</definedName>
    <definedName name="V_пр_12_5" localSheetId="10">'ГБУЗ РБ ДП № 2 г.Уфа'!$D$18</definedName>
    <definedName name="V_пр_12_5" localSheetId="6">'ГБУЗ РБ ДП № 3 г.Уфа'!$D$18</definedName>
    <definedName name="V_пр_12_5" localSheetId="72">'ГБУЗ РБ ДП № 4 г.Уфа'!$D$18</definedName>
    <definedName name="V_пр_12_5" localSheetId="12">'ГБУЗ РБ ДП № 5 г.Уфа'!$D$18</definedName>
    <definedName name="V_пр_12_5" localSheetId="13">'ГБУЗ РБ ДП № 6 г.Уфа'!$D$18</definedName>
    <definedName name="V_пр_12_5" localSheetId="73">'ГБУЗ РБ Дюртюлинская ЦРБ'!$D$18</definedName>
    <definedName name="V_пр_12_5" localSheetId="55">'ГБУЗ РБ Ермекеевская ЦРБ'!$D$18</definedName>
    <definedName name="V_пр_12_5" localSheetId="38">'ГБУЗ РБ Зилаирская ЦРБ'!$D$18</definedName>
    <definedName name="V_пр_12_5" localSheetId="43">'ГБУЗ РБ Иглинская ЦРБ'!$D$18</definedName>
    <definedName name="V_пр_12_5" localSheetId="9">'ГБУЗ РБ Исянгуловская ЦРБ'!$D$18</definedName>
    <definedName name="V_пр_12_5" localSheetId="78">'ГБУЗ РБ Ишимбайская ЦРБ'!$D$18</definedName>
    <definedName name="V_пр_12_5" localSheetId="17">'ГБУЗ РБ Калтасинская ЦРБ'!$D$18</definedName>
    <definedName name="V_пр_12_5" localSheetId="64">'ГБУЗ РБ Караидельская ЦРБ'!$D$18</definedName>
    <definedName name="V_пр_12_5" localSheetId="47">'ГБУЗ РБ Кармаскалинская ЦРБ'!$D$18</definedName>
    <definedName name="V_пр_12_5" localSheetId="50">'ГБУЗ РБ КБСМП г.Уфа'!$D$18</definedName>
    <definedName name="V_пр_12_5" localSheetId="70">'ГБУЗ РБ Кигинская ЦРБ'!$D$18</definedName>
    <definedName name="V_пр_12_5" localSheetId="16">'ГБУЗ РБ Краснокамская ЦРБ'!$D$18</definedName>
    <definedName name="V_пр_12_5" localSheetId="26">'ГБУЗ РБ Красноусольская ЦРБ'!$D$18</definedName>
    <definedName name="V_пр_12_5" localSheetId="48">'ГБУЗ РБ Кушнаренковская ЦРБ'!$D$18</definedName>
    <definedName name="V_пр_12_5" localSheetId="69">'ГБУЗ РБ Малоязовская ЦРБ'!$D$18</definedName>
    <definedName name="V_пр_12_5" localSheetId="8">'ГБУЗ РБ Мелеузовская ЦРБ'!$D$18</definedName>
    <definedName name="V_пр_12_5" localSheetId="67">'ГБУЗ РБ Месягутовская ЦРБ'!$D$18</definedName>
    <definedName name="V_пр_12_5" localSheetId="63">'ГБУЗ РБ Мишкинская ЦРБ'!$D$18</definedName>
    <definedName name="V_пр_12_5" localSheetId="3">'ГБУЗ РБ Миякинская ЦРБ'!$D$18</definedName>
    <definedName name="V_пр_12_5" localSheetId="7">'ГБУЗ РБ Мраковская ЦРБ'!$D$18</definedName>
    <definedName name="V_пр_12_5" localSheetId="45">'ГБУЗ РБ Нуримановская ЦРБ'!$D$18</definedName>
    <definedName name="V_пр_12_5" localSheetId="79">'ГБУЗ РБ Поликлиника № 43 г.Уфа'!$D$18</definedName>
    <definedName name="V_пр_12_5" localSheetId="80">'ГБУЗ РБ ПОликлиника № 46 г.Уфа'!$D$18</definedName>
    <definedName name="V_пр_12_5" localSheetId="82">'ГБУЗ РБ Поликлиника № 50 г.Уфа'!$D$18</definedName>
    <definedName name="V_пр_12_5" localSheetId="5">'ГБУЗ РБ Раевская ЦРБ'!$D$18</definedName>
    <definedName name="V_пр_12_5" localSheetId="27">'ГБУЗ РБ Стерлибашевская ЦРБ'!$D$18</definedName>
    <definedName name="V_пр_12_5" localSheetId="28">'ГБУЗ РБ Толбазинская ЦРБ'!$D$18</definedName>
    <definedName name="V_пр_12_5" localSheetId="30">'ГБУЗ РБ Туймазинская ЦРБ'!$D$18</definedName>
    <definedName name="V_пр_12_5" localSheetId="33">'ГБУЗ РБ Учалинская ЦГБ'!$D$18</definedName>
    <definedName name="V_пр_12_5" localSheetId="20">'ГБУЗ РБ Федоровская ЦРБ'!$D$18</definedName>
    <definedName name="V_пр_12_5" localSheetId="23">'ГБУЗ РБ ЦГБ г.Сибай'!$D$18</definedName>
    <definedName name="V_пр_12_5" localSheetId="74">'ГБУЗ РБ Чекмагушевская ЦРБ'!$D$18</definedName>
    <definedName name="V_пр_12_5" localSheetId="34">'ГБУЗ РБ Чишминская ЦРБ'!$D$18</definedName>
    <definedName name="V_пр_12_5" localSheetId="31">'ГБУЗ РБ Шаранская ЦРБ'!$D$18</definedName>
    <definedName name="V_пр_12_5" localSheetId="37">'ГБУЗ РБ Языковская ЦРБ'!$D$18</definedName>
    <definedName name="V_пр_12_5" localSheetId="41">'ГБУЗ РБ Янаульская ЦРБ'!$D$18</definedName>
    <definedName name="V_пр_12_5" localSheetId="19">'ООО "Медсервис" г. Салават'!$D$18</definedName>
    <definedName name="V_пр_12_5" localSheetId="2">'УФИЦ РАН'!$D$18</definedName>
    <definedName name="V_пр_12_5" localSheetId="52">'ФГБОУ ВО БГМУ МЗ РФ'!$D$18</definedName>
    <definedName name="V_пр_12_5" localSheetId="60">'ФГБУЗ МСЧ №142 ФМБА России'!$D$18</definedName>
    <definedName name="V_пр_12_5" localSheetId="25">'ЧУЗ "РЖД-Медицина"г.Стерлитамак'!$D$18</definedName>
    <definedName name="V_пр_12_5" localSheetId="42">'ЧУЗ"КБ"РЖД-Медицина" г.Уфа'!$D$18</definedName>
    <definedName name="V_пр_12_7" localSheetId="22">'ГБУЗ РБ Акъярская ЦРБ'!$F$18</definedName>
    <definedName name="V_пр_12_7" localSheetId="46">'ГБУЗ РБ Архангельская ЦРБ'!$F$18</definedName>
    <definedName name="V_пр_12_7" localSheetId="57">'ГБУЗ РБ Аскаровская ЦРБ'!$F$18</definedName>
    <definedName name="V_пр_12_7" localSheetId="65">'ГБУЗ РБ Аскинская ЦРБ'!$F$18</definedName>
    <definedName name="V_пр_12_7" localSheetId="35">'ГБУЗ РБ Баймакская ЦГБ'!$F$18</definedName>
    <definedName name="V_пр_12_7" localSheetId="77">'ГБУЗ РБ Бакалинская ЦРБ'!$F$18</definedName>
    <definedName name="V_пр_12_7" localSheetId="40">'ГБУЗ РБ Балтачевская ЦРБ'!$F$18</definedName>
    <definedName name="V_пр_12_7" localSheetId="53">'ГБУЗ РБ Белебеевская ЦРБ'!$F$18</definedName>
    <definedName name="V_пр_12_7" localSheetId="71">'ГБУЗ РБ Белокатайская ЦРБ'!$F$18</definedName>
    <definedName name="V_пр_12_7" localSheetId="59">'ГБУЗ РБ Белорецкая ЦРКБ'!$F$18</definedName>
    <definedName name="V_пр_12_7" localSheetId="54">'ГБУЗ РБ Бижбулякская ЦРБ'!$F$18</definedName>
    <definedName name="V_пр_12_7" localSheetId="62">'ГБУЗ РБ Бирская ЦРБ'!$F$18</definedName>
    <definedName name="V_пр_12_7" localSheetId="44">'ГБУЗ РБ Благовещенская ЦРБ'!$F$18</definedName>
    <definedName name="V_пр_12_7" localSheetId="68">'ГБУЗ РБ Большеустьикинская ЦРБ'!$F$18</definedName>
    <definedName name="V_пр_12_7" localSheetId="36">'ГБУЗ РБ Буздякская ЦРБ'!$F$18</definedName>
    <definedName name="V_пр_12_7" localSheetId="66">'ГБУЗ РБ Бураевская ЦРБ'!$F$18</definedName>
    <definedName name="V_пр_12_7" localSheetId="58">'ГБУЗ РБ Бурзянская ЦРБ'!$F$18</definedName>
    <definedName name="V_пр_12_7" localSheetId="39">'ГБУЗ РБ Верхне-Татыш. ЦРБ'!$F$18</definedName>
    <definedName name="V_пр_12_7" localSheetId="76">'ГБУЗ РБ Верхнеяркеевская ЦРБ'!$F$18</definedName>
    <definedName name="V_пр_12_7" localSheetId="18">'ГБУЗ РБ ГБ № 1 г.Октябрьский'!$F$18</definedName>
    <definedName name="V_пр_12_7" localSheetId="61">'ГБУЗ РБ ГБ № 9 г.Уфа'!$F$18</definedName>
    <definedName name="V_пр_12_7" localSheetId="11">'ГБУЗ РБ ГБ г.Кумертау'!$F$18</definedName>
    <definedName name="V_пр_12_7" localSheetId="15">'ГБУЗ РБ ГБ г.Нефтекамск'!$F$18</definedName>
    <definedName name="V_пр_12_7" localSheetId="21">'ГБУЗ РБ ГБ г.Салават'!$F$18</definedName>
    <definedName name="V_пр_12_7" localSheetId="14">'ГБУЗ РБ ГДКБ № 17 г.Уфа'!$F$18</definedName>
    <definedName name="V_пр_12_7" localSheetId="24">'ГБУЗ РБ ГКБ № 1 г.Стерлитамак'!$F$18</definedName>
    <definedName name="V_пр_12_7" localSheetId="49">'ГБУЗ РБ ГКБ № 13 г.Уфа'!$F$18</definedName>
    <definedName name="V_пр_12_7" localSheetId="75">'ГБУЗ РБ ГКБ № 18 г.Уфа'!$F$18</definedName>
    <definedName name="V_пр_12_7" localSheetId="51">'ГБУЗ РБ ГКБ № 21 г.Уфа'!$F$18</definedName>
    <definedName name="V_пр_12_7" localSheetId="56">'ГБУЗ РБ ГКБ № 5 г.Уфа'!$F$18</definedName>
    <definedName name="V_пр_12_7" localSheetId="32">'ГБУЗ РБ ГКБ № 8 г.Уфа'!$F$18</definedName>
    <definedName name="V_пр_12_7" localSheetId="81">'ГБУЗ РБ ГКБ Демского р-на г.Уфы'!$F$18</definedName>
    <definedName name="V_пр_12_7" localSheetId="4">'ГБУЗ РБ Давлекановская ЦРБ'!$F$18</definedName>
    <definedName name="V_пр_12_7" localSheetId="29">'ГБУЗ РБ ДБ г.Стерлитамак'!$F$18</definedName>
    <definedName name="V_пр_12_7" localSheetId="10">'ГБУЗ РБ ДП № 2 г.Уфа'!$F$18</definedName>
    <definedName name="V_пр_12_7" localSheetId="6">'ГБУЗ РБ ДП № 3 г.Уфа'!$F$18</definedName>
    <definedName name="V_пр_12_7" localSheetId="72">'ГБУЗ РБ ДП № 4 г.Уфа'!$F$18</definedName>
    <definedName name="V_пр_12_7" localSheetId="12">'ГБУЗ РБ ДП № 5 г.Уфа'!$F$18</definedName>
    <definedName name="V_пр_12_7" localSheetId="13">'ГБУЗ РБ ДП № 6 г.Уфа'!$F$18</definedName>
    <definedName name="V_пр_12_7" localSheetId="73">'ГБУЗ РБ Дюртюлинская ЦРБ'!$F$18</definedName>
    <definedName name="V_пр_12_7" localSheetId="55">'ГБУЗ РБ Ермекеевская ЦРБ'!$F$18</definedName>
    <definedName name="V_пр_12_7" localSheetId="38">'ГБУЗ РБ Зилаирская ЦРБ'!$F$18</definedName>
    <definedName name="V_пр_12_7" localSheetId="43">'ГБУЗ РБ Иглинская ЦРБ'!$F$18</definedName>
    <definedName name="V_пр_12_7" localSheetId="9">'ГБУЗ РБ Исянгуловская ЦРБ'!$F$18</definedName>
    <definedName name="V_пр_12_7" localSheetId="78">'ГБУЗ РБ Ишимбайская ЦРБ'!$F$18</definedName>
    <definedName name="V_пр_12_7" localSheetId="17">'ГБУЗ РБ Калтасинская ЦРБ'!$F$18</definedName>
    <definedName name="V_пр_12_7" localSheetId="64">'ГБУЗ РБ Караидельская ЦРБ'!$F$18</definedName>
    <definedName name="V_пр_12_7" localSheetId="47">'ГБУЗ РБ Кармаскалинская ЦРБ'!$F$18</definedName>
    <definedName name="V_пр_12_7" localSheetId="50">'ГБУЗ РБ КБСМП г.Уфа'!$F$18</definedName>
    <definedName name="V_пр_12_7" localSheetId="70">'ГБУЗ РБ Кигинская ЦРБ'!$F$18</definedName>
    <definedName name="V_пр_12_7" localSheetId="16">'ГБУЗ РБ Краснокамская ЦРБ'!$F$18</definedName>
    <definedName name="V_пр_12_7" localSheetId="26">'ГБУЗ РБ Красноусольская ЦРБ'!$F$18</definedName>
    <definedName name="V_пр_12_7" localSheetId="48">'ГБУЗ РБ Кушнаренковская ЦРБ'!$F$18</definedName>
    <definedName name="V_пр_12_7" localSheetId="69">'ГБУЗ РБ Малоязовская ЦРБ'!$F$18</definedName>
    <definedName name="V_пр_12_7" localSheetId="8">'ГБУЗ РБ Мелеузовская ЦРБ'!$F$18</definedName>
    <definedName name="V_пр_12_7" localSheetId="67">'ГБУЗ РБ Месягутовская ЦРБ'!$F$18</definedName>
    <definedName name="V_пр_12_7" localSheetId="63">'ГБУЗ РБ Мишкинская ЦРБ'!$F$18</definedName>
    <definedName name="V_пр_12_7" localSheetId="3">'ГБУЗ РБ Миякинская ЦРБ'!$F$18</definedName>
    <definedName name="V_пр_12_7" localSheetId="7">'ГБУЗ РБ Мраковская ЦРБ'!$F$18</definedName>
    <definedName name="V_пр_12_7" localSheetId="45">'ГБУЗ РБ Нуримановская ЦРБ'!$F$18</definedName>
    <definedName name="V_пр_12_7" localSheetId="79">'ГБУЗ РБ Поликлиника № 43 г.Уфа'!$F$18</definedName>
    <definedName name="V_пр_12_7" localSheetId="80">'ГБУЗ РБ ПОликлиника № 46 г.Уфа'!$F$18</definedName>
    <definedName name="V_пр_12_7" localSheetId="82">'ГБУЗ РБ Поликлиника № 50 г.Уфа'!$F$18</definedName>
    <definedName name="V_пр_12_7" localSheetId="5">'ГБУЗ РБ Раевская ЦРБ'!$F$18</definedName>
    <definedName name="V_пр_12_7" localSheetId="27">'ГБУЗ РБ Стерлибашевская ЦРБ'!$F$18</definedName>
    <definedName name="V_пр_12_7" localSheetId="28">'ГБУЗ РБ Толбазинская ЦРБ'!$F$18</definedName>
    <definedName name="V_пр_12_7" localSheetId="30">'ГБУЗ РБ Туймазинская ЦРБ'!$F$18</definedName>
    <definedName name="V_пр_12_7" localSheetId="33">'ГБУЗ РБ Учалинская ЦГБ'!$F$18</definedName>
    <definedName name="V_пр_12_7" localSheetId="20">'ГБУЗ РБ Федоровская ЦРБ'!$F$18</definedName>
    <definedName name="V_пр_12_7" localSheetId="23">'ГБУЗ РБ ЦГБ г.Сибай'!$F$18</definedName>
    <definedName name="V_пр_12_7" localSheetId="74">'ГБУЗ РБ Чекмагушевская ЦРБ'!$F$18</definedName>
    <definedName name="V_пр_12_7" localSheetId="34">'ГБУЗ РБ Чишминская ЦРБ'!$F$18</definedName>
    <definedName name="V_пр_12_7" localSheetId="31">'ГБУЗ РБ Шаранская ЦРБ'!$F$18</definedName>
    <definedName name="V_пр_12_7" localSheetId="37">'ГБУЗ РБ Языковская ЦРБ'!$F$18</definedName>
    <definedName name="V_пр_12_7" localSheetId="41">'ГБУЗ РБ Янаульская ЦРБ'!$F$18</definedName>
    <definedName name="V_пр_12_7" localSheetId="19">'ООО "Медсервис" г. Салават'!$F$18</definedName>
    <definedName name="V_пр_12_7" localSheetId="2">'УФИЦ РАН'!$F$18</definedName>
    <definedName name="V_пр_12_7" localSheetId="52">'ФГБОУ ВО БГМУ МЗ РФ'!$F$18</definedName>
    <definedName name="V_пр_12_7" localSheetId="60">'ФГБУЗ МСЧ №142 ФМБА России'!$F$18</definedName>
    <definedName name="V_пр_12_7" localSheetId="25">'ЧУЗ "РЖД-Медицина"г.Стерлитамак'!$F$18</definedName>
    <definedName name="V_пр_12_7" localSheetId="42">'ЧУЗ"КБ"РЖД-Медицина" г.Уфа'!$F$18</definedName>
    <definedName name="V_пр_12_8" localSheetId="22">'ГБУЗ РБ Акъярская ЦРБ'!$G$18</definedName>
    <definedName name="V_пр_12_8" localSheetId="46">'ГБУЗ РБ Архангельская ЦРБ'!$G$18</definedName>
    <definedName name="V_пр_12_8" localSheetId="57">'ГБУЗ РБ Аскаровская ЦРБ'!$G$18</definedName>
    <definedName name="V_пр_12_8" localSheetId="65">'ГБУЗ РБ Аскинская ЦРБ'!$G$18</definedName>
    <definedName name="V_пр_12_8" localSheetId="35">'ГБУЗ РБ Баймакская ЦГБ'!$G$18</definedName>
    <definedName name="V_пр_12_8" localSheetId="77">'ГБУЗ РБ Бакалинская ЦРБ'!$G$18</definedName>
    <definedName name="V_пр_12_8" localSheetId="40">'ГБУЗ РБ Балтачевская ЦРБ'!$G$18</definedName>
    <definedName name="V_пр_12_8" localSheetId="53">'ГБУЗ РБ Белебеевская ЦРБ'!$G$18</definedName>
    <definedName name="V_пр_12_8" localSheetId="71">'ГБУЗ РБ Белокатайская ЦРБ'!$G$18</definedName>
    <definedName name="V_пр_12_8" localSheetId="59">'ГБУЗ РБ Белорецкая ЦРКБ'!$G$18</definedName>
    <definedName name="V_пр_12_8" localSheetId="54">'ГБУЗ РБ Бижбулякская ЦРБ'!$G$18</definedName>
    <definedName name="V_пр_12_8" localSheetId="62">'ГБУЗ РБ Бирская ЦРБ'!$G$18</definedName>
    <definedName name="V_пр_12_8" localSheetId="44">'ГБУЗ РБ Благовещенская ЦРБ'!$G$18</definedName>
    <definedName name="V_пр_12_8" localSheetId="68">'ГБУЗ РБ Большеустьикинская ЦРБ'!$G$18</definedName>
    <definedName name="V_пр_12_8" localSheetId="36">'ГБУЗ РБ Буздякская ЦРБ'!$G$18</definedName>
    <definedName name="V_пр_12_8" localSheetId="66">'ГБУЗ РБ Бураевская ЦРБ'!$G$18</definedName>
    <definedName name="V_пр_12_8" localSheetId="58">'ГБУЗ РБ Бурзянская ЦРБ'!$G$18</definedName>
    <definedName name="V_пр_12_8" localSheetId="39">'ГБУЗ РБ Верхне-Татыш. ЦРБ'!$G$18</definedName>
    <definedName name="V_пр_12_8" localSheetId="76">'ГБУЗ РБ Верхнеяркеевская ЦРБ'!$G$18</definedName>
    <definedName name="V_пр_12_8" localSheetId="18">'ГБУЗ РБ ГБ № 1 г.Октябрьский'!$G$18</definedName>
    <definedName name="V_пр_12_8" localSheetId="61">'ГБУЗ РБ ГБ № 9 г.Уфа'!$G$18</definedName>
    <definedName name="V_пр_12_8" localSheetId="11">'ГБУЗ РБ ГБ г.Кумертау'!$G$18</definedName>
    <definedName name="V_пр_12_8" localSheetId="15">'ГБУЗ РБ ГБ г.Нефтекамск'!$G$18</definedName>
    <definedName name="V_пр_12_8" localSheetId="21">'ГБУЗ РБ ГБ г.Салават'!$G$18</definedName>
    <definedName name="V_пр_12_8" localSheetId="14">'ГБУЗ РБ ГДКБ № 17 г.Уфа'!$G$18</definedName>
    <definedName name="V_пр_12_8" localSheetId="24">'ГБУЗ РБ ГКБ № 1 г.Стерлитамак'!$G$18</definedName>
    <definedName name="V_пр_12_8" localSheetId="49">'ГБУЗ РБ ГКБ № 13 г.Уфа'!$G$18</definedName>
    <definedName name="V_пр_12_8" localSheetId="75">'ГБУЗ РБ ГКБ № 18 г.Уфа'!$G$18</definedName>
    <definedName name="V_пр_12_8" localSheetId="51">'ГБУЗ РБ ГКБ № 21 г.Уфа'!$G$18</definedName>
    <definedName name="V_пр_12_8" localSheetId="56">'ГБУЗ РБ ГКБ № 5 г.Уфа'!$G$18</definedName>
    <definedName name="V_пр_12_8" localSheetId="32">'ГБУЗ РБ ГКБ № 8 г.Уфа'!$G$18</definedName>
    <definedName name="V_пр_12_8" localSheetId="81">'ГБУЗ РБ ГКБ Демского р-на г.Уфы'!$G$18</definedName>
    <definedName name="V_пр_12_8" localSheetId="4">'ГБУЗ РБ Давлекановская ЦРБ'!$G$18</definedName>
    <definedName name="V_пр_12_8" localSheetId="29">'ГБУЗ РБ ДБ г.Стерлитамак'!$G$18</definedName>
    <definedName name="V_пр_12_8" localSheetId="10">'ГБУЗ РБ ДП № 2 г.Уфа'!$G$18</definedName>
    <definedName name="V_пр_12_8" localSheetId="6">'ГБУЗ РБ ДП № 3 г.Уфа'!$G$18</definedName>
    <definedName name="V_пр_12_8" localSheetId="72">'ГБУЗ РБ ДП № 4 г.Уфа'!$G$18</definedName>
    <definedName name="V_пр_12_8" localSheetId="12">'ГБУЗ РБ ДП № 5 г.Уфа'!$G$18</definedName>
    <definedName name="V_пр_12_8" localSheetId="13">'ГБУЗ РБ ДП № 6 г.Уфа'!$G$18</definedName>
    <definedName name="V_пр_12_8" localSheetId="73">'ГБУЗ РБ Дюртюлинская ЦРБ'!$G$18</definedName>
    <definedName name="V_пр_12_8" localSheetId="55">'ГБУЗ РБ Ермекеевская ЦРБ'!$G$18</definedName>
    <definedName name="V_пр_12_8" localSheetId="38">'ГБУЗ РБ Зилаирская ЦРБ'!$G$18</definedName>
    <definedName name="V_пр_12_8" localSheetId="43">'ГБУЗ РБ Иглинская ЦРБ'!$G$18</definedName>
    <definedName name="V_пр_12_8" localSheetId="9">'ГБУЗ РБ Исянгуловская ЦРБ'!$G$18</definedName>
    <definedName name="V_пр_12_8" localSheetId="78">'ГБУЗ РБ Ишимбайская ЦРБ'!$G$18</definedName>
    <definedName name="V_пр_12_8" localSheetId="17">'ГБУЗ РБ Калтасинская ЦРБ'!$G$18</definedName>
    <definedName name="V_пр_12_8" localSheetId="64">'ГБУЗ РБ Караидельская ЦРБ'!$G$18</definedName>
    <definedName name="V_пр_12_8" localSheetId="47">'ГБУЗ РБ Кармаскалинская ЦРБ'!$G$18</definedName>
    <definedName name="V_пр_12_8" localSheetId="50">'ГБУЗ РБ КБСМП г.Уфа'!$G$18</definedName>
    <definedName name="V_пр_12_8" localSheetId="70">'ГБУЗ РБ Кигинская ЦРБ'!$G$18</definedName>
    <definedName name="V_пр_12_8" localSheetId="16">'ГБУЗ РБ Краснокамская ЦРБ'!$G$18</definedName>
    <definedName name="V_пр_12_8" localSheetId="26">'ГБУЗ РБ Красноусольская ЦРБ'!$G$18</definedName>
    <definedName name="V_пр_12_8" localSheetId="48">'ГБУЗ РБ Кушнаренковская ЦРБ'!$G$18</definedName>
    <definedName name="V_пр_12_8" localSheetId="69">'ГБУЗ РБ Малоязовская ЦРБ'!$G$18</definedName>
    <definedName name="V_пр_12_8" localSheetId="8">'ГБУЗ РБ Мелеузовская ЦРБ'!$G$18</definedName>
    <definedName name="V_пр_12_8" localSheetId="67">'ГБУЗ РБ Месягутовская ЦРБ'!$G$18</definedName>
    <definedName name="V_пр_12_8" localSheetId="63">'ГБУЗ РБ Мишкинская ЦРБ'!$G$18</definedName>
    <definedName name="V_пр_12_8" localSheetId="3">'ГБУЗ РБ Миякинская ЦРБ'!$G$18</definedName>
    <definedName name="V_пр_12_8" localSheetId="7">'ГБУЗ РБ Мраковская ЦРБ'!$G$18</definedName>
    <definedName name="V_пр_12_8" localSheetId="45">'ГБУЗ РБ Нуримановская ЦРБ'!$G$18</definedName>
    <definedName name="V_пр_12_8" localSheetId="79">'ГБУЗ РБ Поликлиника № 43 г.Уфа'!$G$18</definedName>
    <definedName name="V_пр_12_8" localSheetId="80">'ГБУЗ РБ ПОликлиника № 46 г.Уфа'!$G$18</definedName>
    <definedName name="V_пр_12_8" localSheetId="82">'ГБУЗ РБ Поликлиника № 50 г.Уфа'!$G$18</definedName>
    <definedName name="V_пр_12_8" localSheetId="5">'ГБУЗ РБ Раевская ЦРБ'!$G$18</definedName>
    <definedName name="V_пр_12_8" localSheetId="27">'ГБУЗ РБ Стерлибашевская ЦРБ'!$G$18</definedName>
    <definedName name="V_пр_12_8" localSheetId="28">'ГБУЗ РБ Толбазинская ЦРБ'!$G$18</definedName>
    <definedName name="V_пр_12_8" localSheetId="30">'ГБУЗ РБ Туймазинская ЦРБ'!$G$18</definedName>
    <definedName name="V_пр_12_8" localSheetId="33">'ГБУЗ РБ Учалинская ЦГБ'!$G$18</definedName>
    <definedName name="V_пр_12_8" localSheetId="20">'ГБУЗ РБ Федоровская ЦРБ'!$G$18</definedName>
    <definedName name="V_пр_12_8" localSheetId="23">'ГБУЗ РБ ЦГБ г.Сибай'!$G$18</definedName>
    <definedName name="V_пр_12_8" localSheetId="74">'ГБУЗ РБ Чекмагушевская ЦРБ'!$G$18</definedName>
    <definedName name="V_пр_12_8" localSheetId="34">'ГБУЗ РБ Чишминская ЦРБ'!$G$18</definedName>
    <definedName name="V_пр_12_8" localSheetId="31">'ГБУЗ РБ Шаранская ЦРБ'!$G$18</definedName>
    <definedName name="V_пр_12_8" localSheetId="37">'ГБУЗ РБ Языковская ЦРБ'!$G$18</definedName>
    <definedName name="V_пр_12_8" localSheetId="41">'ГБУЗ РБ Янаульская ЦРБ'!$G$18</definedName>
    <definedName name="V_пр_12_8" localSheetId="19">'ООО "Медсервис" г. Салават'!$G$18</definedName>
    <definedName name="V_пр_12_8" localSheetId="2">'УФИЦ РАН'!$G$18</definedName>
    <definedName name="V_пр_12_8" localSheetId="52">'ФГБОУ ВО БГМУ МЗ РФ'!$G$18</definedName>
    <definedName name="V_пр_12_8" localSheetId="60">'ФГБУЗ МСЧ №142 ФМБА России'!$G$18</definedName>
    <definedName name="V_пр_12_8" localSheetId="25">'ЧУЗ "РЖД-Медицина"г.Стерлитамак'!$G$18</definedName>
    <definedName name="V_пр_12_8" localSheetId="42">'ЧУЗ"КБ"РЖД-Медицина" г.Уфа'!$G$18</definedName>
    <definedName name="V_пр_13_2" localSheetId="22">'ГБУЗ РБ Акъярская ЦРБ'!$B$19</definedName>
    <definedName name="V_пр_13_2" localSheetId="46">'ГБУЗ РБ Архангельская ЦРБ'!$B$19</definedName>
    <definedName name="V_пр_13_2" localSheetId="57">'ГБУЗ РБ Аскаровская ЦРБ'!$B$19</definedName>
    <definedName name="V_пр_13_2" localSheetId="65">'ГБУЗ РБ Аскинская ЦРБ'!$B$19</definedName>
    <definedName name="V_пр_13_2" localSheetId="35">'ГБУЗ РБ Баймакская ЦГБ'!$B$19</definedName>
    <definedName name="V_пр_13_2" localSheetId="77">'ГБУЗ РБ Бакалинская ЦРБ'!$B$19</definedName>
    <definedName name="V_пр_13_2" localSheetId="40">'ГБУЗ РБ Балтачевская ЦРБ'!$B$19</definedName>
    <definedName name="V_пр_13_2" localSheetId="53">'ГБУЗ РБ Белебеевская ЦРБ'!$B$19</definedName>
    <definedName name="V_пр_13_2" localSheetId="71">'ГБУЗ РБ Белокатайская ЦРБ'!$B$19</definedName>
    <definedName name="V_пр_13_2" localSheetId="59">'ГБУЗ РБ Белорецкая ЦРКБ'!$B$19</definedName>
    <definedName name="V_пр_13_2" localSheetId="54">'ГБУЗ РБ Бижбулякская ЦРБ'!$B$19</definedName>
    <definedName name="V_пр_13_2" localSheetId="62">'ГБУЗ РБ Бирская ЦРБ'!$B$19</definedName>
    <definedName name="V_пр_13_2" localSheetId="44">'ГБУЗ РБ Благовещенская ЦРБ'!$B$19</definedName>
    <definedName name="V_пр_13_2" localSheetId="68">'ГБУЗ РБ Большеустьикинская ЦРБ'!$B$19</definedName>
    <definedName name="V_пр_13_2" localSheetId="36">'ГБУЗ РБ Буздякская ЦРБ'!$B$19</definedName>
    <definedName name="V_пр_13_2" localSheetId="66">'ГБУЗ РБ Бураевская ЦРБ'!$B$19</definedName>
    <definedName name="V_пр_13_2" localSheetId="58">'ГБУЗ РБ Бурзянская ЦРБ'!$B$19</definedName>
    <definedName name="V_пр_13_2" localSheetId="39">'ГБУЗ РБ Верхне-Татыш. ЦРБ'!$B$19</definedName>
    <definedName name="V_пр_13_2" localSheetId="76">'ГБУЗ РБ Верхнеяркеевская ЦРБ'!$B$19</definedName>
    <definedName name="V_пр_13_2" localSheetId="18">'ГБУЗ РБ ГБ № 1 г.Октябрьский'!$B$19</definedName>
    <definedName name="V_пр_13_2" localSheetId="61">'ГБУЗ РБ ГБ № 9 г.Уфа'!$B$19</definedName>
    <definedName name="V_пр_13_2" localSheetId="11">'ГБУЗ РБ ГБ г.Кумертау'!$B$19</definedName>
    <definedName name="V_пр_13_2" localSheetId="15">'ГБУЗ РБ ГБ г.Нефтекамск'!$B$19</definedName>
    <definedName name="V_пр_13_2" localSheetId="21">'ГБУЗ РБ ГБ г.Салават'!$B$19</definedName>
    <definedName name="V_пр_13_2" localSheetId="14">'ГБУЗ РБ ГДКБ № 17 г.Уфа'!$B$19</definedName>
    <definedName name="V_пр_13_2" localSheetId="24">'ГБУЗ РБ ГКБ № 1 г.Стерлитамак'!$B$19</definedName>
    <definedName name="V_пр_13_2" localSheetId="49">'ГБУЗ РБ ГКБ № 13 г.Уфа'!$B$19</definedName>
    <definedName name="V_пр_13_2" localSheetId="75">'ГБУЗ РБ ГКБ № 18 г.Уфа'!$B$19</definedName>
    <definedName name="V_пр_13_2" localSheetId="51">'ГБУЗ РБ ГКБ № 21 г.Уфа'!$B$19</definedName>
    <definedName name="V_пр_13_2" localSheetId="56">'ГБУЗ РБ ГКБ № 5 г.Уфа'!$B$19</definedName>
    <definedName name="V_пр_13_2" localSheetId="32">'ГБУЗ РБ ГКБ № 8 г.Уфа'!$B$19</definedName>
    <definedName name="V_пр_13_2" localSheetId="81">'ГБУЗ РБ ГКБ Демского р-на г.Уфы'!$B$19</definedName>
    <definedName name="V_пр_13_2" localSheetId="4">'ГБУЗ РБ Давлекановская ЦРБ'!$B$19</definedName>
    <definedName name="V_пр_13_2" localSheetId="29">'ГБУЗ РБ ДБ г.Стерлитамак'!$B$19</definedName>
    <definedName name="V_пр_13_2" localSheetId="10">'ГБУЗ РБ ДП № 2 г.Уфа'!$B$19</definedName>
    <definedName name="V_пр_13_2" localSheetId="6">'ГБУЗ РБ ДП № 3 г.Уфа'!$B$19</definedName>
    <definedName name="V_пр_13_2" localSheetId="72">'ГБУЗ РБ ДП № 4 г.Уфа'!$B$19</definedName>
    <definedName name="V_пр_13_2" localSheetId="12">'ГБУЗ РБ ДП № 5 г.Уфа'!$B$19</definedName>
    <definedName name="V_пр_13_2" localSheetId="13">'ГБУЗ РБ ДП № 6 г.Уфа'!$B$19</definedName>
    <definedName name="V_пр_13_2" localSheetId="73">'ГБУЗ РБ Дюртюлинская ЦРБ'!$B$19</definedName>
    <definedName name="V_пр_13_2" localSheetId="55">'ГБУЗ РБ Ермекеевская ЦРБ'!$B$19</definedName>
    <definedName name="V_пр_13_2" localSheetId="38">'ГБУЗ РБ Зилаирская ЦРБ'!$B$19</definedName>
    <definedName name="V_пр_13_2" localSheetId="43">'ГБУЗ РБ Иглинская ЦРБ'!$B$19</definedName>
    <definedName name="V_пр_13_2" localSheetId="9">'ГБУЗ РБ Исянгуловская ЦРБ'!$B$19</definedName>
    <definedName name="V_пр_13_2" localSheetId="78">'ГБУЗ РБ Ишимбайская ЦРБ'!$B$19</definedName>
    <definedName name="V_пр_13_2" localSheetId="17">'ГБУЗ РБ Калтасинская ЦРБ'!$B$19</definedName>
    <definedName name="V_пр_13_2" localSheetId="64">'ГБУЗ РБ Караидельская ЦРБ'!$B$19</definedName>
    <definedName name="V_пр_13_2" localSheetId="47">'ГБУЗ РБ Кармаскалинская ЦРБ'!$B$19</definedName>
    <definedName name="V_пр_13_2" localSheetId="50">'ГБУЗ РБ КБСМП г.Уфа'!$B$19</definedName>
    <definedName name="V_пр_13_2" localSheetId="70">'ГБУЗ РБ Кигинская ЦРБ'!$B$19</definedName>
    <definedName name="V_пр_13_2" localSheetId="16">'ГБУЗ РБ Краснокамская ЦРБ'!$B$19</definedName>
    <definedName name="V_пр_13_2" localSheetId="26">'ГБУЗ РБ Красноусольская ЦРБ'!$B$19</definedName>
    <definedName name="V_пр_13_2" localSheetId="48">'ГБУЗ РБ Кушнаренковская ЦРБ'!$B$19</definedName>
    <definedName name="V_пр_13_2" localSheetId="69">'ГБУЗ РБ Малоязовская ЦРБ'!$B$19</definedName>
    <definedName name="V_пр_13_2" localSheetId="8">'ГБУЗ РБ Мелеузовская ЦРБ'!$B$19</definedName>
    <definedName name="V_пр_13_2" localSheetId="67">'ГБУЗ РБ Месягутовская ЦРБ'!$B$19</definedName>
    <definedName name="V_пр_13_2" localSheetId="63">'ГБУЗ РБ Мишкинская ЦРБ'!$B$19</definedName>
    <definedName name="V_пр_13_2" localSheetId="3">'ГБУЗ РБ Миякинская ЦРБ'!$B$19</definedName>
    <definedName name="V_пр_13_2" localSheetId="7">'ГБУЗ РБ Мраковская ЦРБ'!$B$19</definedName>
    <definedName name="V_пр_13_2" localSheetId="45">'ГБУЗ РБ Нуримановская ЦРБ'!$B$19</definedName>
    <definedName name="V_пр_13_2" localSheetId="79">'ГБУЗ РБ Поликлиника № 43 г.Уфа'!$B$19</definedName>
    <definedName name="V_пр_13_2" localSheetId="80">'ГБУЗ РБ ПОликлиника № 46 г.Уфа'!$B$19</definedName>
    <definedName name="V_пр_13_2" localSheetId="82">'ГБУЗ РБ Поликлиника № 50 г.Уфа'!$B$19</definedName>
    <definedName name="V_пр_13_2" localSheetId="5">'ГБУЗ РБ Раевская ЦРБ'!$B$19</definedName>
    <definedName name="V_пр_13_2" localSheetId="27">'ГБУЗ РБ Стерлибашевская ЦРБ'!$B$19</definedName>
    <definedName name="V_пр_13_2" localSheetId="28">'ГБУЗ РБ Толбазинская ЦРБ'!$B$19</definedName>
    <definedName name="V_пр_13_2" localSheetId="30">'ГБУЗ РБ Туймазинская ЦРБ'!$B$19</definedName>
    <definedName name="V_пр_13_2" localSheetId="33">'ГБУЗ РБ Учалинская ЦГБ'!$B$19</definedName>
    <definedName name="V_пр_13_2" localSheetId="20">'ГБУЗ РБ Федоровская ЦРБ'!$B$19</definedName>
    <definedName name="V_пр_13_2" localSheetId="23">'ГБУЗ РБ ЦГБ г.Сибай'!$B$19</definedName>
    <definedName name="V_пр_13_2" localSheetId="74">'ГБУЗ РБ Чекмагушевская ЦРБ'!$B$19</definedName>
    <definedName name="V_пр_13_2" localSheetId="34">'ГБУЗ РБ Чишминская ЦРБ'!$B$19</definedName>
    <definedName name="V_пр_13_2" localSheetId="31">'ГБУЗ РБ Шаранская ЦРБ'!$B$19</definedName>
    <definedName name="V_пр_13_2" localSheetId="37">'ГБУЗ РБ Языковская ЦРБ'!$B$19</definedName>
    <definedName name="V_пр_13_2" localSheetId="41">'ГБУЗ РБ Янаульская ЦРБ'!$B$19</definedName>
    <definedName name="V_пр_13_2" localSheetId="19">'ООО "Медсервис" г. Салават'!$B$19</definedName>
    <definedName name="V_пр_13_2" localSheetId="2">'УФИЦ РАН'!$B$19</definedName>
    <definedName name="V_пр_13_2" localSheetId="52">'ФГБОУ ВО БГМУ МЗ РФ'!$B$19</definedName>
    <definedName name="V_пр_13_2" localSheetId="60">'ФГБУЗ МСЧ №142 ФМБА России'!$B$19</definedName>
    <definedName name="V_пр_13_2" localSheetId="25">'ЧУЗ "РЖД-Медицина"г.Стерлитамак'!$B$19</definedName>
    <definedName name="V_пр_13_2" localSheetId="42">'ЧУЗ"КБ"РЖД-Медицина" г.Уфа'!$B$19</definedName>
    <definedName name="V_пр_13_5" localSheetId="22">'ГБУЗ РБ Акъярская ЦРБ'!$D$19</definedName>
    <definedName name="V_пр_13_5" localSheetId="46">'ГБУЗ РБ Архангельская ЦРБ'!$D$19</definedName>
    <definedName name="V_пр_13_5" localSheetId="57">'ГБУЗ РБ Аскаровская ЦРБ'!$D$19</definedName>
    <definedName name="V_пр_13_5" localSheetId="65">'ГБУЗ РБ Аскинская ЦРБ'!$D$19</definedName>
    <definedName name="V_пр_13_5" localSheetId="35">'ГБУЗ РБ Баймакская ЦГБ'!$D$19</definedName>
    <definedName name="V_пр_13_5" localSheetId="77">'ГБУЗ РБ Бакалинская ЦРБ'!$D$19</definedName>
    <definedName name="V_пр_13_5" localSheetId="40">'ГБУЗ РБ Балтачевская ЦРБ'!$D$19</definedName>
    <definedName name="V_пр_13_5" localSheetId="53">'ГБУЗ РБ Белебеевская ЦРБ'!$D$19</definedName>
    <definedName name="V_пр_13_5" localSheetId="71">'ГБУЗ РБ Белокатайская ЦРБ'!$D$19</definedName>
    <definedName name="V_пр_13_5" localSheetId="59">'ГБУЗ РБ Белорецкая ЦРКБ'!$D$19</definedName>
    <definedName name="V_пр_13_5" localSheetId="54">'ГБУЗ РБ Бижбулякская ЦРБ'!$D$19</definedName>
    <definedName name="V_пр_13_5" localSheetId="62">'ГБУЗ РБ Бирская ЦРБ'!$D$19</definedName>
    <definedName name="V_пр_13_5" localSheetId="44">'ГБУЗ РБ Благовещенская ЦРБ'!$D$19</definedName>
    <definedName name="V_пр_13_5" localSheetId="68">'ГБУЗ РБ Большеустьикинская ЦРБ'!$D$19</definedName>
    <definedName name="V_пр_13_5" localSheetId="36">'ГБУЗ РБ Буздякская ЦРБ'!$D$19</definedName>
    <definedName name="V_пр_13_5" localSheetId="66">'ГБУЗ РБ Бураевская ЦРБ'!$D$19</definedName>
    <definedName name="V_пр_13_5" localSheetId="58">'ГБУЗ РБ Бурзянская ЦРБ'!$D$19</definedName>
    <definedName name="V_пр_13_5" localSheetId="39">'ГБУЗ РБ Верхне-Татыш. ЦРБ'!$D$19</definedName>
    <definedName name="V_пр_13_5" localSheetId="76">'ГБУЗ РБ Верхнеяркеевская ЦРБ'!$D$19</definedName>
    <definedName name="V_пр_13_5" localSheetId="18">'ГБУЗ РБ ГБ № 1 г.Октябрьский'!$D$19</definedName>
    <definedName name="V_пр_13_5" localSheetId="61">'ГБУЗ РБ ГБ № 9 г.Уфа'!$D$19</definedName>
    <definedName name="V_пр_13_5" localSheetId="11">'ГБУЗ РБ ГБ г.Кумертау'!$D$19</definedName>
    <definedName name="V_пр_13_5" localSheetId="15">'ГБУЗ РБ ГБ г.Нефтекамск'!$D$19</definedName>
    <definedName name="V_пр_13_5" localSheetId="21">'ГБУЗ РБ ГБ г.Салават'!$D$19</definedName>
    <definedName name="V_пр_13_5" localSheetId="14">'ГБУЗ РБ ГДКБ № 17 г.Уфа'!$D$19</definedName>
    <definedName name="V_пр_13_5" localSheetId="24">'ГБУЗ РБ ГКБ № 1 г.Стерлитамак'!$D$19</definedName>
    <definedName name="V_пр_13_5" localSheetId="49">'ГБУЗ РБ ГКБ № 13 г.Уфа'!$D$19</definedName>
    <definedName name="V_пр_13_5" localSheetId="75">'ГБУЗ РБ ГКБ № 18 г.Уфа'!$D$19</definedName>
    <definedName name="V_пр_13_5" localSheetId="51">'ГБУЗ РБ ГКБ № 21 г.Уфа'!$D$19</definedName>
    <definedName name="V_пр_13_5" localSheetId="56">'ГБУЗ РБ ГКБ № 5 г.Уфа'!$D$19</definedName>
    <definedName name="V_пр_13_5" localSheetId="32">'ГБУЗ РБ ГКБ № 8 г.Уфа'!$D$19</definedName>
    <definedName name="V_пр_13_5" localSheetId="81">'ГБУЗ РБ ГКБ Демского р-на г.Уфы'!$D$19</definedName>
    <definedName name="V_пр_13_5" localSheetId="4">'ГБУЗ РБ Давлекановская ЦРБ'!$D$19</definedName>
    <definedName name="V_пр_13_5" localSheetId="29">'ГБУЗ РБ ДБ г.Стерлитамак'!$D$19</definedName>
    <definedName name="V_пр_13_5" localSheetId="10">'ГБУЗ РБ ДП № 2 г.Уфа'!$D$19</definedName>
    <definedName name="V_пр_13_5" localSheetId="6">'ГБУЗ РБ ДП № 3 г.Уфа'!$D$19</definedName>
    <definedName name="V_пр_13_5" localSheetId="72">'ГБУЗ РБ ДП № 4 г.Уфа'!$D$19</definedName>
    <definedName name="V_пр_13_5" localSheetId="12">'ГБУЗ РБ ДП № 5 г.Уфа'!$D$19</definedName>
    <definedName name="V_пр_13_5" localSheetId="13">'ГБУЗ РБ ДП № 6 г.Уфа'!$D$19</definedName>
    <definedName name="V_пр_13_5" localSheetId="73">'ГБУЗ РБ Дюртюлинская ЦРБ'!$D$19</definedName>
    <definedName name="V_пр_13_5" localSheetId="55">'ГБУЗ РБ Ермекеевская ЦРБ'!$D$19</definedName>
    <definedName name="V_пр_13_5" localSheetId="38">'ГБУЗ РБ Зилаирская ЦРБ'!$D$19</definedName>
    <definedName name="V_пр_13_5" localSheetId="43">'ГБУЗ РБ Иглинская ЦРБ'!$D$19</definedName>
    <definedName name="V_пр_13_5" localSheetId="9">'ГБУЗ РБ Исянгуловская ЦРБ'!$D$19</definedName>
    <definedName name="V_пр_13_5" localSheetId="78">'ГБУЗ РБ Ишимбайская ЦРБ'!$D$19</definedName>
    <definedName name="V_пр_13_5" localSheetId="17">'ГБУЗ РБ Калтасинская ЦРБ'!$D$19</definedName>
    <definedName name="V_пр_13_5" localSheetId="64">'ГБУЗ РБ Караидельская ЦРБ'!$D$19</definedName>
    <definedName name="V_пр_13_5" localSheetId="47">'ГБУЗ РБ Кармаскалинская ЦРБ'!$D$19</definedName>
    <definedName name="V_пр_13_5" localSheetId="50">'ГБУЗ РБ КБСМП г.Уфа'!$D$19</definedName>
    <definedName name="V_пр_13_5" localSheetId="70">'ГБУЗ РБ Кигинская ЦРБ'!$D$19</definedName>
    <definedName name="V_пр_13_5" localSheetId="16">'ГБУЗ РБ Краснокамская ЦРБ'!$D$19</definedName>
    <definedName name="V_пр_13_5" localSheetId="26">'ГБУЗ РБ Красноусольская ЦРБ'!$D$19</definedName>
    <definedName name="V_пр_13_5" localSheetId="48">'ГБУЗ РБ Кушнаренковская ЦРБ'!$D$19</definedName>
    <definedName name="V_пр_13_5" localSheetId="69">'ГБУЗ РБ Малоязовская ЦРБ'!$D$19</definedName>
    <definedName name="V_пр_13_5" localSheetId="8">'ГБУЗ РБ Мелеузовская ЦРБ'!$D$19</definedName>
    <definedName name="V_пр_13_5" localSheetId="67">'ГБУЗ РБ Месягутовская ЦРБ'!$D$19</definedName>
    <definedName name="V_пр_13_5" localSheetId="63">'ГБУЗ РБ Мишкинская ЦРБ'!$D$19</definedName>
    <definedName name="V_пр_13_5" localSheetId="3">'ГБУЗ РБ Миякинская ЦРБ'!$D$19</definedName>
    <definedName name="V_пр_13_5" localSheetId="7">'ГБУЗ РБ Мраковская ЦРБ'!$D$19</definedName>
    <definedName name="V_пр_13_5" localSheetId="45">'ГБУЗ РБ Нуримановская ЦРБ'!$D$19</definedName>
    <definedName name="V_пр_13_5" localSheetId="79">'ГБУЗ РБ Поликлиника № 43 г.Уфа'!$D$19</definedName>
    <definedName name="V_пр_13_5" localSheetId="80">'ГБУЗ РБ ПОликлиника № 46 г.Уфа'!$D$19</definedName>
    <definedName name="V_пр_13_5" localSheetId="82">'ГБУЗ РБ Поликлиника № 50 г.Уфа'!$D$19</definedName>
    <definedName name="V_пр_13_5" localSheetId="5">'ГБУЗ РБ Раевская ЦРБ'!$D$19</definedName>
    <definedName name="V_пр_13_5" localSheetId="27">'ГБУЗ РБ Стерлибашевская ЦРБ'!$D$19</definedName>
    <definedName name="V_пр_13_5" localSheetId="28">'ГБУЗ РБ Толбазинская ЦРБ'!$D$19</definedName>
    <definedName name="V_пр_13_5" localSheetId="30">'ГБУЗ РБ Туймазинская ЦРБ'!$D$19</definedName>
    <definedName name="V_пр_13_5" localSheetId="33">'ГБУЗ РБ Учалинская ЦГБ'!$D$19</definedName>
    <definedName name="V_пр_13_5" localSheetId="20">'ГБУЗ РБ Федоровская ЦРБ'!$D$19</definedName>
    <definedName name="V_пр_13_5" localSheetId="23">'ГБУЗ РБ ЦГБ г.Сибай'!$D$19</definedName>
    <definedName name="V_пр_13_5" localSheetId="74">'ГБУЗ РБ Чекмагушевская ЦРБ'!$D$19</definedName>
    <definedName name="V_пр_13_5" localSheetId="34">'ГБУЗ РБ Чишминская ЦРБ'!$D$19</definedName>
    <definedName name="V_пр_13_5" localSheetId="31">'ГБУЗ РБ Шаранская ЦРБ'!$D$19</definedName>
    <definedName name="V_пр_13_5" localSheetId="37">'ГБУЗ РБ Языковская ЦРБ'!$D$19</definedName>
    <definedName name="V_пр_13_5" localSheetId="41">'ГБУЗ РБ Янаульская ЦРБ'!$D$19</definedName>
    <definedName name="V_пр_13_5" localSheetId="19">'ООО "Медсервис" г. Салават'!$D$19</definedName>
    <definedName name="V_пр_13_5" localSheetId="2">'УФИЦ РАН'!$D$19</definedName>
    <definedName name="V_пр_13_5" localSheetId="52">'ФГБОУ ВО БГМУ МЗ РФ'!$D$19</definedName>
    <definedName name="V_пр_13_5" localSheetId="60">'ФГБУЗ МСЧ №142 ФМБА России'!$D$19</definedName>
    <definedName name="V_пр_13_5" localSheetId="25">'ЧУЗ "РЖД-Медицина"г.Стерлитамак'!$D$19</definedName>
    <definedName name="V_пр_13_5" localSheetId="42">'ЧУЗ"КБ"РЖД-Медицина" г.Уфа'!$D$19</definedName>
    <definedName name="V_пр_13_6" localSheetId="22">'ГБУЗ РБ Акъярская ЦРБ'!$E$19</definedName>
    <definedName name="V_пр_13_6" localSheetId="46">'ГБУЗ РБ Архангельская ЦРБ'!$E$19</definedName>
    <definedName name="V_пр_13_6" localSheetId="57">'ГБУЗ РБ Аскаровская ЦРБ'!$E$19</definedName>
    <definedName name="V_пр_13_6" localSheetId="65">'ГБУЗ РБ Аскинская ЦРБ'!$E$19</definedName>
    <definedName name="V_пр_13_6" localSheetId="35">'ГБУЗ РБ Баймакская ЦГБ'!$E$19</definedName>
    <definedName name="V_пр_13_6" localSheetId="77">'ГБУЗ РБ Бакалинская ЦРБ'!$E$19</definedName>
    <definedName name="V_пр_13_6" localSheetId="40">'ГБУЗ РБ Балтачевская ЦРБ'!$E$19</definedName>
    <definedName name="V_пр_13_6" localSheetId="53">'ГБУЗ РБ Белебеевская ЦРБ'!$E$19</definedName>
    <definedName name="V_пр_13_6" localSheetId="71">'ГБУЗ РБ Белокатайская ЦРБ'!$E$19</definedName>
    <definedName name="V_пр_13_6" localSheetId="59">'ГБУЗ РБ Белорецкая ЦРКБ'!$E$19</definedName>
    <definedName name="V_пр_13_6" localSheetId="54">'ГБУЗ РБ Бижбулякская ЦРБ'!$E$19</definedName>
    <definedName name="V_пр_13_6" localSheetId="62">'ГБУЗ РБ Бирская ЦРБ'!$E$19</definedName>
    <definedName name="V_пр_13_6" localSheetId="44">'ГБУЗ РБ Благовещенская ЦРБ'!$E$19</definedName>
    <definedName name="V_пр_13_6" localSheetId="68">'ГБУЗ РБ Большеустьикинская ЦРБ'!$E$19</definedName>
    <definedName name="V_пр_13_6" localSheetId="36">'ГБУЗ РБ Буздякская ЦРБ'!$E$19</definedName>
    <definedName name="V_пр_13_6" localSheetId="66">'ГБУЗ РБ Бураевская ЦРБ'!$E$19</definedName>
    <definedName name="V_пр_13_6" localSheetId="58">'ГБУЗ РБ Бурзянская ЦРБ'!$E$19</definedName>
    <definedName name="V_пр_13_6" localSheetId="39">'ГБУЗ РБ Верхне-Татыш. ЦРБ'!$E$19</definedName>
    <definedName name="V_пр_13_6" localSheetId="76">'ГБУЗ РБ Верхнеяркеевская ЦРБ'!$E$19</definedName>
    <definedName name="V_пр_13_6" localSheetId="18">'ГБУЗ РБ ГБ № 1 г.Октябрьский'!$E$19</definedName>
    <definedName name="V_пр_13_6" localSheetId="61">'ГБУЗ РБ ГБ № 9 г.Уфа'!$E$19</definedName>
    <definedName name="V_пр_13_6" localSheetId="11">'ГБУЗ РБ ГБ г.Кумертау'!$E$19</definedName>
    <definedName name="V_пр_13_6" localSheetId="15">'ГБУЗ РБ ГБ г.Нефтекамск'!$E$19</definedName>
    <definedName name="V_пр_13_6" localSheetId="21">'ГБУЗ РБ ГБ г.Салават'!$E$19</definedName>
    <definedName name="V_пр_13_6" localSheetId="14">'ГБУЗ РБ ГДКБ № 17 г.Уфа'!$E$19</definedName>
    <definedName name="V_пр_13_6" localSheetId="24">'ГБУЗ РБ ГКБ № 1 г.Стерлитамак'!$E$19</definedName>
    <definedName name="V_пр_13_6" localSheetId="49">'ГБУЗ РБ ГКБ № 13 г.Уфа'!$E$19</definedName>
    <definedName name="V_пр_13_6" localSheetId="75">'ГБУЗ РБ ГКБ № 18 г.Уфа'!$E$19</definedName>
    <definedName name="V_пр_13_6" localSheetId="51">'ГБУЗ РБ ГКБ № 21 г.Уфа'!$E$19</definedName>
    <definedName name="V_пр_13_6" localSheetId="56">'ГБУЗ РБ ГКБ № 5 г.Уфа'!$E$19</definedName>
    <definedName name="V_пр_13_6" localSheetId="32">'ГБУЗ РБ ГКБ № 8 г.Уфа'!$E$19</definedName>
    <definedName name="V_пр_13_6" localSheetId="81">'ГБУЗ РБ ГКБ Демского р-на г.Уфы'!$E$19</definedName>
    <definedName name="V_пр_13_6" localSheetId="4">'ГБУЗ РБ Давлекановская ЦРБ'!$E$19</definedName>
    <definedName name="V_пр_13_6" localSheetId="29">'ГБУЗ РБ ДБ г.Стерлитамак'!$E$19</definedName>
    <definedName name="V_пр_13_6" localSheetId="10">'ГБУЗ РБ ДП № 2 г.Уфа'!$E$19</definedName>
    <definedName name="V_пр_13_6" localSheetId="6">'ГБУЗ РБ ДП № 3 г.Уфа'!$E$19</definedName>
    <definedName name="V_пр_13_6" localSheetId="72">'ГБУЗ РБ ДП № 4 г.Уфа'!$E$19</definedName>
    <definedName name="V_пр_13_6" localSheetId="12">'ГБУЗ РБ ДП № 5 г.Уфа'!$E$19</definedName>
    <definedName name="V_пр_13_6" localSheetId="13">'ГБУЗ РБ ДП № 6 г.Уфа'!$E$19</definedName>
    <definedName name="V_пр_13_6" localSheetId="73">'ГБУЗ РБ Дюртюлинская ЦРБ'!$E$19</definedName>
    <definedName name="V_пр_13_6" localSheetId="55">'ГБУЗ РБ Ермекеевская ЦРБ'!$E$19</definedName>
    <definedName name="V_пр_13_6" localSheetId="38">'ГБУЗ РБ Зилаирская ЦРБ'!$E$19</definedName>
    <definedName name="V_пр_13_6" localSheetId="43">'ГБУЗ РБ Иглинская ЦРБ'!$E$19</definedName>
    <definedName name="V_пр_13_6" localSheetId="9">'ГБУЗ РБ Исянгуловская ЦРБ'!$E$19</definedName>
    <definedName name="V_пр_13_6" localSheetId="78">'ГБУЗ РБ Ишимбайская ЦРБ'!$E$19</definedName>
    <definedName name="V_пр_13_6" localSheetId="17">'ГБУЗ РБ Калтасинская ЦРБ'!$E$19</definedName>
    <definedName name="V_пр_13_6" localSheetId="64">'ГБУЗ РБ Караидельская ЦРБ'!$E$19</definedName>
    <definedName name="V_пр_13_6" localSheetId="47">'ГБУЗ РБ Кармаскалинская ЦРБ'!$E$19</definedName>
    <definedName name="V_пр_13_6" localSheetId="50">'ГБУЗ РБ КБСМП г.Уфа'!$E$19</definedName>
    <definedName name="V_пр_13_6" localSheetId="70">'ГБУЗ РБ Кигинская ЦРБ'!$E$19</definedName>
    <definedName name="V_пр_13_6" localSheetId="16">'ГБУЗ РБ Краснокамская ЦРБ'!$E$19</definedName>
    <definedName name="V_пр_13_6" localSheetId="26">'ГБУЗ РБ Красноусольская ЦРБ'!$E$19</definedName>
    <definedName name="V_пр_13_6" localSheetId="48">'ГБУЗ РБ Кушнаренковская ЦРБ'!$E$19</definedName>
    <definedName name="V_пр_13_6" localSheetId="69">'ГБУЗ РБ Малоязовская ЦРБ'!$E$19</definedName>
    <definedName name="V_пр_13_6" localSheetId="8">'ГБУЗ РБ Мелеузовская ЦРБ'!$E$19</definedName>
    <definedName name="V_пр_13_6" localSheetId="67">'ГБУЗ РБ Месягутовская ЦРБ'!$E$19</definedName>
    <definedName name="V_пр_13_6" localSheetId="63">'ГБУЗ РБ Мишкинская ЦРБ'!$E$19</definedName>
    <definedName name="V_пр_13_6" localSheetId="3">'ГБУЗ РБ Миякинская ЦРБ'!$E$19</definedName>
    <definedName name="V_пр_13_6" localSheetId="7">'ГБУЗ РБ Мраковская ЦРБ'!$E$19</definedName>
    <definedName name="V_пр_13_6" localSheetId="45">'ГБУЗ РБ Нуримановская ЦРБ'!$E$19</definedName>
    <definedName name="V_пр_13_6" localSheetId="79">'ГБУЗ РБ Поликлиника № 43 г.Уфа'!$E$19</definedName>
    <definedName name="V_пр_13_6" localSheetId="80">'ГБУЗ РБ ПОликлиника № 46 г.Уфа'!$E$19</definedName>
    <definedName name="V_пр_13_6" localSheetId="82">'ГБУЗ РБ Поликлиника № 50 г.Уфа'!$E$19</definedName>
    <definedName name="V_пр_13_6" localSheetId="5">'ГБУЗ РБ Раевская ЦРБ'!$E$19</definedName>
    <definedName name="V_пр_13_6" localSheetId="27">'ГБУЗ РБ Стерлибашевская ЦРБ'!$E$19</definedName>
    <definedName name="V_пр_13_6" localSheetId="28">'ГБУЗ РБ Толбазинская ЦРБ'!$E$19</definedName>
    <definedName name="V_пр_13_6" localSheetId="30">'ГБУЗ РБ Туймазинская ЦРБ'!$E$19</definedName>
    <definedName name="V_пр_13_6" localSheetId="33">'ГБУЗ РБ Учалинская ЦГБ'!$E$19</definedName>
    <definedName name="V_пр_13_6" localSheetId="20">'ГБУЗ РБ Федоровская ЦРБ'!$E$19</definedName>
    <definedName name="V_пр_13_6" localSheetId="23">'ГБУЗ РБ ЦГБ г.Сибай'!$E$19</definedName>
    <definedName name="V_пр_13_6" localSheetId="74">'ГБУЗ РБ Чекмагушевская ЦРБ'!$E$19</definedName>
    <definedName name="V_пр_13_6" localSheetId="34">'ГБУЗ РБ Чишминская ЦРБ'!$E$19</definedName>
    <definedName name="V_пр_13_6" localSheetId="31">'ГБУЗ РБ Шаранская ЦРБ'!$E$19</definedName>
    <definedName name="V_пр_13_6" localSheetId="37">'ГБУЗ РБ Языковская ЦРБ'!$E$19</definedName>
    <definedName name="V_пр_13_6" localSheetId="41">'ГБУЗ РБ Янаульская ЦРБ'!$E$19</definedName>
    <definedName name="V_пр_13_6" localSheetId="19">'ООО "Медсервис" г. Салават'!$E$19</definedName>
    <definedName name="V_пр_13_6" localSheetId="2">'УФИЦ РАН'!$E$19</definedName>
    <definedName name="V_пр_13_6" localSheetId="52">'ФГБОУ ВО БГМУ МЗ РФ'!$E$19</definedName>
    <definedName name="V_пр_13_6" localSheetId="60">'ФГБУЗ МСЧ №142 ФМБА России'!$E$19</definedName>
    <definedName name="V_пр_13_6" localSheetId="25">'ЧУЗ "РЖД-Медицина"г.Стерлитамак'!$E$19</definedName>
    <definedName name="V_пр_13_6" localSheetId="42">'ЧУЗ"КБ"РЖД-Медицина" г.Уфа'!$E$19</definedName>
    <definedName name="V_пр_13_8" localSheetId="22">'ГБУЗ РБ Акъярская ЦРБ'!$G$19</definedName>
    <definedName name="V_пр_13_8" localSheetId="46">'ГБУЗ РБ Архангельская ЦРБ'!$G$19</definedName>
    <definedName name="V_пр_13_8" localSheetId="57">'ГБУЗ РБ Аскаровская ЦРБ'!$G$19</definedName>
    <definedName name="V_пр_13_8" localSheetId="65">'ГБУЗ РБ Аскинская ЦРБ'!$G$19</definedName>
    <definedName name="V_пр_13_8" localSheetId="35">'ГБУЗ РБ Баймакская ЦГБ'!$G$19</definedName>
    <definedName name="V_пр_13_8" localSheetId="77">'ГБУЗ РБ Бакалинская ЦРБ'!$G$19</definedName>
    <definedName name="V_пр_13_8" localSheetId="40">'ГБУЗ РБ Балтачевская ЦРБ'!$G$19</definedName>
    <definedName name="V_пр_13_8" localSheetId="53">'ГБУЗ РБ Белебеевская ЦРБ'!$G$19</definedName>
    <definedName name="V_пр_13_8" localSheetId="71">'ГБУЗ РБ Белокатайская ЦРБ'!$G$19</definedName>
    <definedName name="V_пр_13_8" localSheetId="59">'ГБУЗ РБ Белорецкая ЦРКБ'!$G$19</definedName>
    <definedName name="V_пр_13_8" localSheetId="54">'ГБУЗ РБ Бижбулякская ЦРБ'!$G$19</definedName>
    <definedName name="V_пр_13_8" localSheetId="62">'ГБУЗ РБ Бирская ЦРБ'!$G$19</definedName>
    <definedName name="V_пр_13_8" localSheetId="44">'ГБУЗ РБ Благовещенская ЦРБ'!$G$19</definedName>
    <definedName name="V_пр_13_8" localSheetId="68">'ГБУЗ РБ Большеустьикинская ЦРБ'!$G$19</definedName>
    <definedName name="V_пр_13_8" localSheetId="36">'ГБУЗ РБ Буздякская ЦРБ'!$G$19</definedName>
    <definedName name="V_пр_13_8" localSheetId="66">'ГБУЗ РБ Бураевская ЦРБ'!$G$19</definedName>
    <definedName name="V_пр_13_8" localSheetId="58">'ГБУЗ РБ Бурзянская ЦРБ'!$G$19</definedName>
    <definedName name="V_пр_13_8" localSheetId="39">'ГБУЗ РБ Верхне-Татыш. ЦРБ'!$G$19</definedName>
    <definedName name="V_пр_13_8" localSheetId="76">'ГБУЗ РБ Верхнеяркеевская ЦРБ'!$G$19</definedName>
    <definedName name="V_пр_13_8" localSheetId="18">'ГБУЗ РБ ГБ № 1 г.Октябрьский'!$G$19</definedName>
    <definedName name="V_пр_13_8" localSheetId="61">'ГБУЗ РБ ГБ № 9 г.Уфа'!$G$19</definedName>
    <definedName name="V_пр_13_8" localSheetId="11">'ГБУЗ РБ ГБ г.Кумертау'!$G$19</definedName>
    <definedName name="V_пр_13_8" localSheetId="15">'ГБУЗ РБ ГБ г.Нефтекамск'!$G$19</definedName>
    <definedName name="V_пр_13_8" localSheetId="21">'ГБУЗ РБ ГБ г.Салават'!$G$19</definedName>
    <definedName name="V_пр_13_8" localSheetId="14">'ГБУЗ РБ ГДКБ № 17 г.Уфа'!$G$19</definedName>
    <definedName name="V_пр_13_8" localSheetId="24">'ГБУЗ РБ ГКБ № 1 г.Стерлитамак'!$G$19</definedName>
    <definedName name="V_пр_13_8" localSheetId="49">'ГБУЗ РБ ГКБ № 13 г.Уфа'!$G$19</definedName>
    <definedName name="V_пр_13_8" localSheetId="75">'ГБУЗ РБ ГКБ № 18 г.Уфа'!$G$19</definedName>
    <definedName name="V_пр_13_8" localSheetId="51">'ГБУЗ РБ ГКБ № 21 г.Уфа'!$G$19</definedName>
    <definedName name="V_пр_13_8" localSheetId="56">'ГБУЗ РБ ГКБ № 5 г.Уфа'!$G$19</definedName>
    <definedName name="V_пр_13_8" localSheetId="32">'ГБУЗ РБ ГКБ № 8 г.Уфа'!$G$19</definedName>
    <definedName name="V_пр_13_8" localSheetId="81">'ГБУЗ РБ ГКБ Демского р-на г.Уфы'!$G$19</definedName>
    <definedName name="V_пр_13_8" localSheetId="4">'ГБУЗ РБ Давлекановская ЦРБ'!$G$19</definedName>
    <definedName name="V_пр_13_8" localSheetId="29">'ГБУЗ РБ ДБ г.Стерлитамак'!$G$19</definedName>
    <definedName name="V_пр_13_8" localSheetId="10">'ГБУЗ РБ ДП № 2 г.Уфа'!$G$19</definedName>
    <definedName name="V_пр_13_8" localSheetId="6">'ГБУЗ РБ ДП № 3 г.Уфа'!$G$19</definedName>
    <definedName name="V_пр_13_8" localSheetId="72">'ГБУЗ РБ ДП № 4 г.Уфа'!$G$19</definedName>
    <definedName name="V_пр_13_8" localSheetId="12">'ГБУЗ РБ ДП № 5 г.Уфа'!$G$19</definedName>
    <definedName name="V_пр_13_8" localSheetId="13">'ГБУЗ РБ ДП № 6 г.Уфа'!$G$19</definedName>
    <definedName name="V_пр_13_8" localSheetId="73">'ГБУЗ РБ Дюртюлинская ЦРБ'!$G$19</definedName>
    <definedName name="V_пр_13_8" localSheetId="55">'ГБУЗ РБ Ермекеевская ЦРБ'!$G$19</definedName>
    <definedName name="V_пр_13_8" localSheetId="38">'ГБУЗ РБ Зилаирская ЦРБ'!$G$19</definedName>
    <definedName name="V_пр_13_8" localSheetId="43">'ГБУЗ РБ Иглинская ЦРБ'!$G$19</definedName>
    <definedName name="V_пр_13_8" localSheetId="9">'ГБУЗ РБ Исянгуловская ЦРБ'!$G$19</definedName>
    <definedName name="V_пр_13_8" localSheetId="78">'ГБУЗ РБ Ишимбайская ЦРБ'!$G$19</definedName>
    <definedName name="V_пр_13_8" localSheetId="17">'ГБУЗ РБ Калтасинская ЦРБ'!$G$19</definedName>
    <definedName name="V_пр_13_8" localSheetId="64">'ГБУЗ РБ Караидельская ЦРБ'!$G$19</definedName>
    <definedName name="V_пр_13_8" localSheetId="47">'ГБУЗ РБ Кармаскалинская ЦРБ'!$G$19</definedName>
    <definedName name="V_пр_13_8" localSheetId="50">'ГБУЗ РБ КБСМП г.Уфа'!$G$19</definedName>
    <definedName name="V_пр_13_8" localSheetId="70">'ГБУЗ РБ Кигинская ЦРБ'!$G$19</definedName>
    <definedName name="V_пр_13_8" localSheetId="16">'ГБУЗ РБ Краснокамская ЦРБ'!$G$19</definedName>
    <definedName name="V_пр_13_8" localSheetId="26">'ГБУЗ РБ Красноусольская ЦРБ'!$G$19</definedName>
    <definedName name="V_пр_13_8" localSheetId="48">'ГБУЗ РБ Кушнаренковская ЦРБ'!$G$19</definedName>
    <definedName name="V_пр_13_8" localSheetId="69">'ГБУЗ РБ Малоязовская ЦРБ'!$G$19</definedName>
    <definedName name="V_пр_13_8" localSheetId="8">'ГБУЗ РБ Мелеузовская ЦРБ'!$G$19</definedName>
    <definedName name="V_пр_13_8" localSheetId="67">'ГБУЗ РБ Месягутовская ЦРБ'!$G$19</definedName>
    <definedName name="V_пр_13_8" localSheetId="63">'ГБУЗ РБ Мишкинская ЦРБ'!$G$19</definedName>
    <definedName name="V_пр_13_8" localSheetId="3">'ГБУЗ РБ Миякинская ЦРБ'!$G$19</definedName>
    <definedName name="V_пр_13_8" localSheetId="7">'ГБУЗ РБ Мраковская ЦРБ'!$G$19</definedName>
    <definedName name="V_пр_13_8" localSheetId="45">'ГБУЗ РБ Нуримановская ЦРБ'!$G$19</definedName>
    <definedName name="V_пр_13_8" localSheetId="79">'ГБУЗ РБ Поликлиника № 43 г.Уфа'!$G$19</definedName>
    <definedName name="V_пр_13_8" localSheetId="80">'ГБУЗ РБ ПОликлиника № 46 г.Уфа'!$G$19</definedName>
    <definedName name="V_пр_13_8" localSheetId="82">'ГБУЗ РБ Поликлиника № 50 г.Уфа'!$G$19</definedName>
    <definedName name="V_пр_13_8" localSheetId="5">'ГБУЗ РБ Раевская ЦРБ'!$G$19</definedName>
    <definedName name="V_пр_13_8" localSheetId="27">'ГБУЗ РБ Стерлибашевская ЦРБ'!$G$19</definedName>
    <definedName name="V_пр_13_8" localSheetId="28">'ГБУЗ РБ Толбазинская ЦРБ'!$G$19</definedName>
    <definedName name="V_пр_13_8" localSheetId="30">'ГБУЗ РБ Туймазинская ЦРБ'!$G$19</definedName>
    <definedName name="V_пр_13_8" localSheetId="33">'ГБУЗ РБ Учалинская ЦГБ'!$G$19</definedName>
    <definedName name="V_пр_13_8" localSheetId="20">'ГБУЗ РБ Федоровская ЦРБ'!$G$19</definedName>
    <definedName name="V_пр_13_8" localSheetId="23">'ГБУЗ РБ ЦГБ г.Сибай'!$G$19</definedName>
    <definedName name="V_пр_13_8" localSheetId="74">'ГБУЗ РБ Чекмагушевская ЦРБ'!$G$19</definedName>
    <definedName name="V_пр_13_8" localSheetId="34">'ГБУЗ РБ Чишминская ЦРБ'!$G$19</definedName>
    <definedName name="V_пр_13_8" localSheetId="31">'ГБУЗ РБ Шаранская ЦРБ'!$G$19</definedName>
    <definedName name="V_пр_13_8" localSheetId="37">'ГБУЗ РБ Языковская ЦРБ'!$G$19</definedName>
    <definedName name="V_пр_13_8" localSheetId="41">'ГБУЗ РБ Янаульская ЦРБ'!$G$19</definedName>
    <definedName name="V_пр_13_8" localSheetId="19">'ООО "Медсервис" г. Салават'!$G$19</definedName>
    <definedName name="V_пр_13_8" localSheetId="2">'УФИЦ РАН'!$G$19</definedName>
    <definedName name="V_пр_13_8" localSheetId="52">'ФГБОУ ВО БГМУ МЗ РФ'!$G$19</definedName>
    <definedName name="V_пр_13_8" localSheetId="60">'ФГБУЗ МСЧ №142 ФМБА России'!$G$19</definedName>
    <definedName name="V_пр_13_8" localSheetId="25">'ЧУЗ "РЖД-Медицина"г.Стерлитамак'!$G$19</definedName>
    <definedName name="V_пр_13_8" localSheetId="42">'ЧУЗ"КБ"РЖД-Медицина" г.Уфа'!$G$19</definedName>
    <definedName name="V_пр_14_2" localSheetId="22">'ГБУЗ РБ Акъярская ЦРБ'!$B$20</definedName>
    <definedName name="V_пр_14_2" localSheetId="46">'ГБУЗ РБ Архангельская ЦРБ'!$B$20</definedName>
    <definedName name="V_пр_14_2" localSheetId="57">'ГБУЗ РБ Аскаровская ЦРБ'!$B$20</definedName>
    <definedName name="V_пр_14_2" localSheetId="65">'ГБУЗ РБ Аскинская ЦРБ'!$B$20</definedName>
    <definedName name="V_пр_14_2" localSheetId="35">'ГБУЗ РБ Баймакская ЦГБ'!$B$20</definedName>
    <definedName name="V_пр_14_2" localSheetId="77">'ГБУЗ РБ Бакалинская ЦРБ'!$B$20</definedName>
    <definedName name="V_пр_14_2" localSheetId="40">'ГБУЗ РБ Балтачевская ЦРБ'!$B$20</definedName>
    <definedName name="V_пр_14_2" localSheetId="53">'ГБУЗ РБ Белебеевская ЦРБ'!$B$20</definedName>
    <definedName name="V_пр_14_2" localSheetId="71">'ГБУЗ РБ Белокатайская ЦРБ'!$B$20</definedName>
    <definedName name="V_пр_14_2" localSheetId="59">'ГБУЗ РБ Белорецкая ЦРКБ'!$B$20</definedName>
    <definedName name="V_пр_14_2" localSheetId="54">'ГБУЗ РБ Бижбулякская ЦРБ'!$B$20</definedName>
    <definedName name="V_пр_14_2" localSheetId="62">'ГБУЗ РБ Бирская ЦРБ'!$B$20</definedName>
    <definedName name="V_пр_14_2" localSheetId="44">'ГБУЗ РБ Благовещенская ЦРБ'!$B$20</definedName>
    <definedName name="V_пр_14_2" localSheetId="68">'ГБУЗ РБ Большеустьикинская ЦРБ'!$B$20</definedName>
    <definedName name="V_пр_14_2" localSheetId="36">'ГБУЗ РБ Буздякская ЦРБ'!$B$20</definedName>
    <definedName name="V_пр_14_2" localSheetId="66">'ГБУЗ РБ Бураевская ЦРБ'!$B$20</definedName>
    <definedName name="V_пр_14_2" localSheetId="58">'ГБУЗ РБ Бурзянская ЦРБ'!$B$20</definedName>
    <definedName name="V_пр_14_2" localSheetId="39">'ГБУЗ РБ Верхне-Татыш. ЦРБ'!$B$20</definedName>
    <definedName name="V_пр_14_2" localSheetId="76">'ГБУЗ РБ Верхнеяркеевская ЦРБ'!$B$20</definedName>
    <definedName name="V_пр_14_2" localSheetId="18">'ГБУЗ РБ ГБ № 1 г.Октябрьский'!$B$20</definedName>
    <definedName name="V_пр_14_2" localSheetId="61">'ГБУЗ РБ ГБ № 9 г.Уфа'!$B$20</definedName>
    <definedName name="V_пр_14_2" localSheetId="11">'ГБУЗ РБ ГБ г.Кумертау'!$B$20</definedName>
    <definedName name="V_пр_14_2" localSheetId="15">'ГБУЗ РБ ГБ г.Нефтекамск'!$B$20</definedName>
    <definedName name="V_пр_14_2" localSheetId="21">'ГБУЗ РБ ГБ г.Салават'!$B$20</definedName>
    <definedName name="V_пр_14_2" localSheetId="14">'ГБУЗ РБ ГДКБ № 17 г.Уфа'!$B$20</definedName>
    <definedName name="V_пр_14_2" localSheetId="24">'ГБУЗ РБ ГКБ № 1 г.Стерлитамак'!$B$20</definedName>
    <definedName name="V_пр_14_2" localSheetId="49">'ГБУЗ РБ ГКБ № 13 г.Уфа'!$B$20</definedName>
    <definedName name="V_пр_14_2" localSheetId="75">'ГБУЗ РБ ГКБ № 18 г.Уфа'!$B$20</definedName>
    <definedName name="V_пр_14_2" localSheetId="51">'ГБУЗ РБ ГКБ № 21 г.Уфа'!$B$20</definedName>
    <definedName name="V_пр_14_2" localSheetId="56">'ГБУЗ РБ ГКБ № 5 г.Уфа'!$B$20</definedName>
    <definedName name="V_пр_14_2" localSheetId="32">'ГБУЗ РБ ГКБ № 8 г.Уфа'!$B$20</definedName>
    <definedName name="V_пр_14_2" localSheetId="81">'ГБУЗ РБ ГКБ Демского р-на г.Уфы'!$B$20</definedName>
    <definedName name="V_пр_14_2" localSheetId="4">'ГБУЗ РБ Давлекановская ЦРБ'!$B$20</definedName>
    <definedName name="V_пр_14_2" localSheetId="29">'ГБУЗ РБ ДБ г.Стерлитамак'!$B$20</definedName>
    <definedName name="V_пр_14_2" localSheetId="10">'ГБУЗ РБ ДП № 2 г.Уфа'!$B$20</definedName>
    <definedName name="V_пр_14_2" localSheetId="6">'ГБУЗ РБ ДП № 3 г.Уфа'!$B$20</definedName>
    <definedName name="V_пр_14_2" localSheetId="72">'ГБУЗ РБ ДП № 4 г.Уфа'!$B$20</definedName>
    <definedName name="V_пр_14_2" localSheetId="12">'ГБУЗ РБ ДП № 5 г.Уфа'!$B$20</definedName>
    <definedName name="V_пр_14_2" localSheetId="13">'ГБУЗ РБ ДП № 6 г.Уфа'!$B$20</definedName>
    <definedName name="V_пр_14_2" localSheetId="73">'ГБУЗ РБ Дюртюлинская ЦРБ'!$B$20</definedName>
    <definedName name="V_пр_14_2" localSheetId="55">'ГБУЗ РБ Ермекеевская ЦРБ'!$B$20</definedName>
    <definedName name="V_пр_14_2" localSheetId="38">'ГБУЗ РБ Зилаирская ЦРБ'!$B$20</definedName>
    <definedName name="V_пр_14_2" localSheetId="43">'ГБУЗ РБ Иглинская ЦРБ'!$B$20</definedName>
    <definedName name="V_пр_14_2" localSheetId="9">'ГБУЗ РБ Исянгуловская ЦРБ'!$B$20</definedName>
    <definedName name="V_пр_14_2" localSheetId="78">'ГБУЗ РБ Ишимбайская ЦРБ'!$B$20</definedName>
    <definedName name="V_пр_14_2" localSheetId="17">'ГБУЗ РБ Калтасинская ЦРБ'!$B$20</definedName>
    <definedName name="V_пр_14_2" localSheetId="64">'ГБУЗ РБ Караидельская ЦРБ'!$B$20</definedName>
    <definedName name="V_пр_14_2" localSheetId="47">'ГБУЗ РБ Кармаскалинская ЦРБ'!$B$20</definedName>
    <definedName name="V_пр_14_2" localSheetId="50">'ГБУЗ РБ КБСМП г.Уфа'!$B$20</definedName>
    <definedName name="V_пр_14_2" localSheetId="70">'ГБУЗ РБ Кигинская ЦРБ'!$B$20</definedName>
    <definedName name="V_пр_14_2" localSheetId="16">'ГБУЗ РБ Краснокамская ЦРБ'!$B$20</definedName>
    <definedName name="V_пр_14_2" localSheetId="26">'ГБУЗ РБ Красноусольская ЦРБ'!$B$20</definedName>
    <definedName name="V_пр_14_2" localSheetId="48">'ГБУЗ РБ Кушнаренковская ЦРБ'!$B$20</definedName>
    <definedName name="V_пр_14_2" localSheetId="69">'ГБУЗ РБ Малоязовская ЦРБ'!$B$20</definedName>
    <definedName name="V_пр_14_2" localSheetId="8">'ГБУЗ РБ Мелеузовская ЦРБ'!$B$20</definedName>
    <definedName name="V_пр_14_2" localSheetId="67">'ГБУЗ РБ Месягутовская ЦРБ'!$B$20</definedName>
    <definedName name="V_пр_14_2" localSheetId="63">'ГБУЗ РБ Мишкинская ЦРБ'!$B$20</definedName>
    <definedName name="V_пр_14_2" localSheetId="3">'ГБУЗ РБ Миякинская ЦРБ'!$B$20</definedName>
    <definedName name="V_пр_14_2" localSheetId="7">'ГБУЗ РБ Мраковская ЦРБ'!$B$20</definedName>
    <definedName name="V_пр_14_2" localSheetId="45">'ГБУЗ РБ Нуримановская ЦРБ'!$B$20</definedName>
    <definedName name="V_пр_14_2" localSheetId="79">'ГБУЗ РБ Поликлиника № 43 г.Уфа'!$B$20</definedName>
    <definedName name="V_пр_14_2" localSheetId="80">'ГБУЗ РБ ПОликлиника № 46 г.Уфа'!$B$20</definedName>
    <definedName name="V_пр_14_2" localSheetId="82">'ГБУЗ РБ Поликлиника № 50 г.Уфа'!$B$20</definedName>
    <definedName name="V_пр_14_2" localSheetId="5">'ГБУЗ РБ Раевская ЦРБ'!$B$20</definedName>
    <definedName name="V_пр_14_2" localSheetId="27">'ГБУЗ РБ Стерлибашевская ЦРБ'!$B$20</definedName>
    <definedName name="V_пр_14_2" localSheetId="28">'ГБУЗ РБ Толбазинская ЦРБ'!$B$20</definedName>
    <definedName name="V_пр_14_2" localSheetId="30">'ГБУЗ РБ Туймазинская ЦРБ'!$B$20</definedName>
    <definedName name="V_пр_14_2" localSheetId="33">'ГБУЗ РБ Учалинская ЦГБ'!$B$20</definedName>
    <definedName name="V_пр_14_2" localSheetId="20">'ГБУЗ РБ Федоровская ЦРБ'!$B$20</definedName>
    <definedName name="V_пр_14_2" localSheetId="23">'ГБУЗ РБ ЦГБ г.Сибай'!$B$20</definedName>
    <definedName name="V_пр_14_2" localSheetId="74">'ГБУЗ РБ Чекмагушевская ЦРБ'!$B$20</definedName>
    <definedName name="V_пр_14_2" localSheetId="34">'ГБУЗ РБ Чишминская ЦРБ'!$B$20</definedName>
    <definedName name="V_пр_14_2" localSheetId="31">'ГБУЗ РБ Шаранская ЦРБ'!$B$20</definedName>
    <definedName name="V_пр_14_2" localSheetId="37">'ГБУЗ РБ Языковская ЦРБ'!$B$20</definedName>
    <definedName name="V_пр_14_2" localSheetId="41">'ГБУЗ РБ Янаульская ЦРБ'!$B$20</definedName>
    <definedName name="V_пр_14_2" localSheetId="19">'ООО "Медсервис" г. Салават'!$B$20</definedName>
    <definedName name="V_пр_14_2" localSheetId="2">'УФИЦ РАН'!$B$20</definedName>
    <definedName name="V_пр_14_2" localSheetId="52">'ФГБОУ ВО БГМУ МЗ РФ'!$B$20</definedName>
    <definedName name="V_пр_14_2" localSheetId="60">'ФГБУЗ МСЧ №142 ФМБА России'!$B$20</definedName>
    <definedName name="V_пр_14_2" localSheetId="25">'ЧУЗ "РЖД-Медицина"г.Стерлитамак'!$B$20</definedName>
    <definedName name="V_пр_14_2" localSheetId="42">'ЧУЗ"КБ"РЖД-Медицина" г.Уфа'!$B$20</definedName>
    <definedName name="V_пр_14_5" localSheetId="22">'ГБУЗ РБ Акъярская ЦРБ'!$D$20</definedName>
    <definedName name="V_пр_14_5" localSheetId="46">'ГБУЗ РБ Архангельская ЦРБ'!$D$20</definedName>
    <definedName name="V_пр_14_5" localSheetId="57">'ГБУЗ РБ Аскаровская ЦРБ'!$D$20</definedName>
    <definedName name="V_пр_14_5" localSheetId="65">'ГБУЗ РБ Аскинская ЦРБ'!$D$20</definedName>
    <definedName name="V_пр_14_5" localSheetId="35">'ГБУЗ РБ Баймакская ЦГБ'!$D$20</definedName>
    <definedName name="V_пр_14_5" localSheetId="77">'ГБУЗ РБ Бакалинская ЦРБ'!$D$20</definedName>
    <definedName name="V_пр_14_5" localSheetId="40">'ГБУЗ РБ Балтачевская ЦРБ'!$D$20</definedName>
    <definedName name="V_пр_14_5" localSheetId="53">'ГБУЗ РБ Белебеевская ЦРБ'!$D$20</definedName>
    <definedName name="V_пр_14_5" localSheetId="71">'ГБУЗ РБ Белокатайская ЦРБ'!$D$20</definedName>
    <definedName name="V_пр_14_5" localSheetId="59">'ГБУЗ РБ Белорецкая ЦРКБ'!$D$20</definedName>
    <definedName name="V_пр_14_5" localSheetId="54">'ГБУЗ РБ Бижбулякская ЦРБ'!$D$20</definedName>
    <definedName name="V_пр_14_5" localSheetId="62">'ГБУЗ РБ Бирская ЦРБ'!$D$20</definedName>
    <definedName name="V_пр_14_5" localSheetId="44">'ГБУЗ РБ Благовещенская ЦРБ'!$D$20</definedName>
    <definedName name="V_пр_14_5" localSheetId="68">'ГБУЗ РБ Большеустьикинская ЦРБ'!$D$20</definedName>
    <definedName name="V_пр_14_5" localSheetId="36">'ГБУЗ РБ Буздякская ЦРБ'!$D$20</definedName>
    <definedName name="V_пр_14_5" localSheetId="66">'ГБУЗ РБ Бураевская ЦРБ'!$D$20</definedName>
    <definedName name="V_пр_14_5" localSheetId="58">'ГБУЗ РБ Бурзянская ЦРБ'!$D$20</definedName>
    <definedName name="V_пр_14_5" localSheetId="39">'ГБУЗ РБ Верхне-Татыш. ЦРБ'!$D$20</definedName>
    <definedName name="V_пр_14_5" localSheetId="76">'ГБУЗ РБ Верхнеяркеевская ЦРБ'!$D$20</definedName>
    <definedName name="V_пр_14_5" localSheetId="18">'ГБУЗ РБ ГБ № 1 г.Октябрьский'!$D$20</definedName>
    <definedName name="V_пр_14_5" localSheetId="61">'ГБУЗ РБ ГБ № 9 г.Уфа'!$D$20</definedName>
    <definedName name="V_пр_14_5" localSheetId="11">'ГБУЗ РБ ГБ г.Кумертау'!$D$20</definedName>
    <definedName name="V_пр_14_5" localSheetId="15">'ГБУЗ РБ ГБ г.Нефтекамск'!$D$20</definedName>
    <definedName name="V_пр_14_5" localSheetId="21">'ГБУЗ РБ ГБ г.Салават'!$D$20</definedName>
    <definedName name="V_пр_14_5" localSheetId="14">'ГБУЗ РБ ГДКБ № 17 г.Уфа'!$D$20</definedName>
    <definedName name="V_пр_14_5" localSheetId="24">'ГБУЗ РБ ГКБ № 1 г.Стерлитамак'!$D$20</definedName>
    <definedName name="V_пр_14_5" localSheetId="49">'ГБУЗ РБ ГКБ № 13 г.Уфа'!$D$20</definedName>
    <definedName name="V_пр_14_5" localSheetId="75">'ГБУЗ РБ ГКБ № 18 г.Уфа'!$D$20</definedName>
    <definedName name="V_пр_14_5" localSheetId="51">'ГБУЗ РБ ГКБ № 21 г.Уфа'!$D$20</definedName>
    <definedName name="V_пр_14_5" localSheetId="56">'ГБУЗ РБ ГКБ № 5 г.Уфа'!$D$20</definedName>
    <definedName name="V_пр_14_5" localSheetId="32">'ГБУЗ РБ ГКБ № 8 г.Уфа'!$D$20</definedName>
    <definedName name="V_пр_14_5" localSheetId="81">'ГБУЗ РБ ГКБ Демского р-на г.Уфы'!$D$20</definedName>
    <definedName name="V_пр_14_5" localSheetId="4">'ГБУЗ РБ Давлекановская ЦРБ'!$D$20</definedName>
    <definedName name="V_пр_14_5" localSheetId="29">'ГБУЗ РБ ДБ г.Стерлитамак'!$D$20</definedName>
    <definedName name="V_пр_14_5" localSheetId="10">'ГБУЗ РБ ДП № 2 г.Уфа'!$D$20</definedName>
    <definedName name="V_пр_14_5" localSheetId="6">'ГБУЗ РБ ДП № 3 г.Уфа'!$D$20</definedName>
    <definedName name="V_пр_14_5" localSheetId="72">'ГБУЗ РБ ДП № 4 г.Уфа'!$D$20</definedName>
    <definedName name="V_пр_14_5" localSheetId="12">'ГБУЗ РБ ДП № 5 г.Уфа'!$D$20</definedName>
    <definedName name="V_пр_14_5" localSheetId="13">'ГБУЗ РБ ДП № 6 г.Уфа'!$D$20</definedName>
    <definedName name="V_пр_14_5" localSheetId="73">'ГБУЗ РБ Дюртюлинская ЦРБ'!$D$20</definedName>
    <definedName name="V_пр_14_5" localSheetId="55">'ГБУЗ РБ Ермекеевская ЦРБ'!$D$20</definedName>
    <definedName name="V_пр_14_5" localSheetId="38">'ГБУЗ РБ Зилаирская ЦРБ'!$D$20</definedName>
    <definedName name="V_пр_14_5" localSheetId="43">'ГБУЗ РБ Иглинская ЦРБ'!$D$20</definedName>
    <definedName name="V_пр_14_5" localSheetId="9">'ГБУЗ РБ Исянгуловская ЦРБ'!$D$20</definedName>
    <definedName name="V_пр_14_5" localSheetId="78">'ГБУЗ РБ Ишимбайская ЦРБ'!$D$20</definedName>
    <definedName name="V_пр_14_5" localSheetId="17">'ГБУЗ РБ Калтасинская ЦРБ'!$D$20</definedName>
    <definedName name="V_пр_14_5" localSheetId="64">'ГБУЗ РБ Караидельская ЦРБ'!$D$20</definedName>
    <definedName name="V_пр_14_5" localSheetId="47">'ГБУЗ РБ Кармаскалинская ЦРБ'!$D$20</definedName>
    <definedName name="V_пр_14_5" localSheetId="50">'ГБУЗ РБ КБСМП г.Уфа'!$D$20</definedName>
    <definedName name="V_пр_14_5" localSheetId="70">'ГБУЗ РБ Кигинская ЦРБ'!$D$20</definedName>
    <definedName name="V_пр_14_5" localSheetId="16">'ГБУЗ РБ Краснокамская ЦРБ'!$D$20</definedName>
    <definedName name="V_пр_14_5" localSheetId="26">'ГБУЗ РБ Красноусольская ЦРБ'!$D$20</definedName>
    <definedName name="V_пр_14_5" localSheetId="48">'ГБУЗ РБ Кушнаренковская ЦРБ'!$D$20</definedName>
    <definedName name="V_пр_14_5" localSheetId="69">'ГБУЗ РБ Малоязовская ЦРБ'!$D$20</definedName>
    <definedName name="V_пр_14_5" localSheetId="8">'ГБУЗ РБ Мелеузовская ЦРБ'!$D$20</definedName>
    <definedName name="V_пр_14_5" localSheetId="67">'ГБУЗ РБ Месягутовская ЦРБ'!$D$20</definedName>
    <definedName name="V_пр_14_5" localSheetId="63">'ГБУЗ РБ Мишкинская ЦРБ'!$D$20</definedName>
    <definedName name="V_пр_14_5" localSheetId="3">'ГБУЗ РБ Миякинская ЦРБ'!$D$20</definedName>
    <definedName name="V_пр_14_5" localSheetId="7">'ГБУЗ РБ Мраковская ЦРБ'!$D$20</definedName>
    <definedName name="V_пр_14_5" localSheetId="45">'ГБУЗ РБ Нуримановская ЦРБ'!$D$20</definedName>
    <definedName name="V_пр_14_5" localSheetId="79">'ГБУЗ РБ Поликлиника № 43 г.Уфа'!$D$20</definedName>
    <definedName name="V_пр_14_5" localSheetId="80">'ГБУЗ РБ ПОликлиника № 46 г.Уфа'!$D$20</definedName>
    <definedName name="V_пр_14_5" localSheetId="82">'ГБУЗ РБ Поликлиника № 50 г.Уфа'!$D$20</definedName>
    <definedName name="V_пр_14_5" localSheetId="5">'ГБУЗ РБ Раевская ЦРБ'!$D$20</definedName>
    <definedName name="V_пр_14_5" localSheetId="27">'ГБУЗ РБ Стерлибашевская ЦРБ'!$D$20</definedName>
    <definedName name="V_пр_14_5" localSheetId="28">'ГБУЗ РБ Толбазинская ЦРБ'!$D$20</definedName>
    <definedName name="V_пр_14_5" localSheetId="30">'ГБУЗ РБ Туймазинская ЦРБ'!$D$20</definedName>
    <definedName name="V_пр_14_5" localSheetId="33">'ГБУЗ РБ Учалинская ЦГБ'!$D$20</definedName>
    <definedName name="V_пр_14_5" localSheetId="20">'ГБУЗ РБ Федоровская ЦРБ'!$D$20</definedName>
    <definedName name="V_пр_14_5" localSheetId="23">'ГБУЗ РБ ЦГБ г.Сибай'!$D$20</definedName>
    <definedName name="V_пр_14_5" localSheetId="74">'ГБУЗ РБ Чекмагушевская ЦРБ'!$D$20</definedName>
    <definedName name="V_пр_14_5" localSheetId="34">'ГБУЗ РБ Чишминская ЦРБ'!$D$20</definedName>
    <definedName name="V_пр_14_5" localSheetId="31">'ГБУЗ РБ Шаранская ЦРБ'!$D$20</definedName>
    <definedName name="V_пр_14_5" localSheetId="37">'ГБУЗ РБ Языковская ЦРБ'!$D$20</definedName>
    <definedName name="V_пр_14_5" localSheetId="41">'ГБУЗ РБ Янаульская ЦРБ'!$D$20</definedName>
    <definedName name="V_пр_14_5" localSheetId="19">'ООО "Медсервис" г. Салават'!$D$20</definedName>
    <definedName name="V_пр_14_5" localSheetId="2">'УФИЦ РАН'!$D$20</definedName>
    <definedName name="V_пр_14_5" localSheetId="52">'ФГБОУ ВО БГМУ МЗ РФ'!$D$20</definedName>
    <definedName name="V_пр_14_5" localSheetId="60">'ФГБУЗ МСЧ №142 ФМБА России'!$D$20</definedName>
    <definedName name="V_пр_14_5" localSheetId="25">'ЧУЗ "РЖД-Медицина"г.Стерлитамак'!$D$20</definedName>
    <definedName name="V_пр_14_5" localSheetId="42">'ЧУЗ"КБ"РЖД-Медицина" г.Уфа'!$D$20</definedName>
    <definedName name="V_пр_14_6" localSheetId="22">'ГБУЗ РБ Акъярская ЦРБ'!$E$20</definedName>
    <definedName name="V_пр_14_6" localSheetId="46">'ГБУЗ РБ Архангельская ЦРБ'!$E$20</definedName>
    <definedName name="V_пр_14_6" localSheetId="57">'ГБУЗ РБ Аскаровская ЦРБ'!$E$20</definedName>
    <definedName name="V_пр_14_6" localSheetId="65">'ГБУЗ РБ Аскинская ЦРБ'!$E$20</definedName>
    <definedName name="V_пр_14_6" localSheetId="35">'ГБУЗ РБ Баймакская ЦГБ'!$E$20</definedName>
    <definedName name="V_пр_14_6" localSheetId="77">'ГБУЗ РБ Бакалинская ЦРБ'!$E$20</definedName>
    <definedName name="V_пр_14_6" localSheetId="40">'ГБУЗ РБ Балтачевская ЦРБ'!$E$20</definedName>
    <definedName name="V_пр_14_6" localSheetId="53">'ГБУЗ РБ Белебеевская ЦРБ'!$E$20</definedName>
    <definedName name="V_пр_14_6" localSheetId="71">'ГБУЗ РБ Белокатайская ЦРБ'!$E$20</definedName>
    <definedName name="V_пр_14_6" localSheetId="59">'ГБУЗ РБ Белорецкая ЦРКБ'!$E$20</definedName>
    <definedName name="V_пр_14_6" localSheetId="54">'ГБУЗ РБ Бижбулякская ЦРБ'!$E$20</definedName>
    <definedName name="V_пр_14_6" localSheetId="62">'ГБУЗ РБ Бирская ЦРБ'!$E$20</definedName>
    <definedName name="V_пр_14_6" localSheetId="44">'ГБУЗ РБ Благовещенская ЦРБ'!$E$20</definedName>
    <definedName name="V_пр_14_6" localSheetId="68">'ГБУЗ РБ Большеустьикинская ЦРБ'!$E$20</definedName>
    <definedName name="V_пр_14_6" localSheetId="36">'ГБУЗ РБ Буздякская ЦРБ'!$E$20</definedName>
    <definedName name="V_пр_14_6" localSheetId="66">'ГБУЗ РБ Бураевская ЦРБ'!$E$20</definedName>
    <definedName name="V_пр_14_6" localSheetId="58">'ГБУЗ РБ Бурзянская ЦРБ'!$E$20</definedName>
    <definedName name="V_пр_14_6" localSheetId="39">'ГБУЗ РБ Верхне-Татыш. ЦРБ'!$E$20</definedName>
    <definedName name="V_пр_14_6" localSheetId="76">'ГБУЗ РБ Верхнеяркеевская ЦРБ'!$E$20</definedName>
    <definedName name="V_пр_14_6" localSheetId="18">'ГБУЗ РБ ГБ № 1 г.Октябрьский'!$E$20</definedName>
    <definedName name="V_пр_14_6" localSheetId="61">'ГБУЗ РБ ГБ № 9 г.Уфа'!$E$20</definedName>
    <definedName name="V_пр_14_6" localSheetId="11">'ГБУЗ РБ ГБ г.Кумертау'!$E$20</definedName>
    <definedName name="V_пр_14_6" localSheetId="15">'ГБУЗ РБ ГБ г.Нефтекамск'!$E$20</definedName>
    <definedName name="V_пр_14_6" localSheetId="21">'ГБУЗ РБ ГБ г.Салават'!$E$20</definedName>
    <definedName name="V_пр_14_6" localSheetId="14">'ГБУЗ РБ ГДКБ № 17 г.Уфа'!$E$20</definedName>
    <definedName name="V_пр_14_6" localSheetId="24">'ГБУЗ РБ ГКБ № 1 г.Стерлитамак'!$E$20</definedName>
    <definedName name="V_пр_14_6" localSheetId="49">'ГБУЗ РБ ГКБ № 13 г.Уфа'!$E$20</definedName>
    <definedName name="V_пр_14_6" localSheetId="75">'ГБУЗ РБ ГКБ № 18 г.Уфа'!$E$20</definedName>
    <definedName name="V_пр_14_6" localSheetId="51">'ГБУЗ РБ ГКБ № 21 г.Уфа'!$E$20</definedName>
    <definedName name="V_пр_14_6" localSheetId="56">'ГБУЗ РБ ГКБ № 5 г.Уфа'!$E$20</definedName>
    <definedName name="V_пр_14_6" localSheetId="32">'ГБУЗ РБ ГКБ № 8 г.Уфа'!$E$20</definedName>
    <definedName name="V_пр_14_6" localSheetId="81">'ГБУЗ РБ ГКБ Демского р-на г.Уфы'!$E$20</definedName>
    <definedName name="V_пр_14_6" localSheetId="4">'ГБУЗ РБ Давлекановская ЦРБ'!$E$20</definedName>
    <definedName name="V_пр_14_6" localSheetId="29">'ГБУЗ РБ ДБ г.Стерлитамак'!$E$20</definedName>
    <definedName name="V_пр_14_6" localSheetId="10">'ГБУЗ РБ ДП № 2 г.Уфа'!$E$20</definedName>
    <definedName name="V_пр_14_6" localSheetId="6">'ГБУЗ РБ ДП № 3 г.Уфа'!$E$20</definedName>
    <definedName name="V_пр_14_6" localSheetId="72">'ГБУЗ РБ ДП № 4 г.Уфа'!$E$20</definedName>
    <definedName name="V_пр_14_6" localSheetId="12">'ГБУЗ РБ ДП № 5 г.Уфа'!$E$20</definedName>
    <definedName name="V_пр_14_6" localSheetId="13">'ГБУЗ РБ ДП № 6 г.Уфа'!$E$20</definedName>
    <definedName name="V_пр_14_6" localSheetId="73">'ГБУЗ РБ Дюртюлинская ЦРБ'!$E$20</definedName>
    <definedName name="V_пр_14_6" localSheetId="55">'ГБУЗ РБ Ермекеевская ЦРБ'!$E$20</definedName>
    <definedName name="V_пр_14_6" localSheetId="38">'ГБУЗ РБ Зилаирская ЦРБ'!$E$20</definedName>
    <definedName name="V_пр_14_6" localSheetId="43">'ГБУЗ РБ Иглинская ЦРБ'!$E$20</definedName>
    <definedName name="V_пр_14_6" localSheetId="9">'ГБУЗ РБ Исянгуловская ЦРБ'!$E$20</definedName>
    <definedName name="V_пр_14_6" localSheetId="78">'ГБУЗ РБ Ишимбайская ЦРБ'!$E$20</definedName>
    <definedName name="V_пр_14_6" localSheetId="17">'ГБУЗ РБ Калтасинская ЦРБ'!$E$20</definedName>
    <definedName name="V_пр_14_6" localSheetId="64">'ГБУЗ РБ Караидельская ЦРБ'!$E$20</definedName>
    <definedName name="V_пр_14_6" localSheetId="47">'ГБУЗ РБ Кармаскалинская ЦРБ'!$E$20</definedName>
    <definedName name="V_пр_14_6" localSheetId="50">'ГБУЗ РБ КБСМП г.Уфа'!$E$20</definedName>
    <definedName name="V_пр_14_6" localSheetId="70">'ГБУЗ РБ Кигинская ЦРБ'!$E$20</definedName>
    <definedName name="V_пр_14_6" localSheetId="16">'ГБУЗ РБ Краснокамская ЦРБ'!$E$20</definedName>
    <definedName name="V_пр_14_6" localSheetId="26">'ГБУЗ РБ Красноусольская ЦРБ'!$E$20</definedName>
    <definedName name="V_пр_14_6" localSheetId="48">'ГБУЗ РБ Кушнаренковская ЦРБ'!$E$20</definedName>
    <definedName name="V_пр_14_6" localSheetId="69">'ГБУЗ РБ Малоязовская ЦРБ'!$E$20</definedName>
    <definedName name="V_пр_14_6" localSheetId="8">'ГБУЗ РБ Мелеузовская ЦРБ'!$E$20</definedName>
    <definedName name="V_пр_14_6" localSheetId="67">'ГБУЗ РБ Месягутовская ЦРБ'!$E$20</definedName>
    <definedName name="V_пр_14_6" localSheetId="63">'ГБУЗ РБ Мишкинская ЦРБ'!$E$20</definedName>
    <definedName name="V_пр_14_6" localSheetId="3">'ГБУЗ РБ Миякинская ЦРБ'!$E$20</definedName>
    <definedName name="V_пр_14_6" localSheetId="7">'ГБУЗ РБ Мраковская ЦРБ'!$E$20</definedName>
    <definedName name="V_пр_14_6" localSheetId="45">'ГБУЗ РБ Нуримановская ЦРБ'!$E$20</definedName>
    <definedName name="V_пр_14_6" localSheetId="79">'ГБУЗ РБ Поликлиника № 43 г.Уфа'!$E$20</definedName>
    <definedName name="V_пр_14_6" localSheetId="80">'ГБУЗ РБ ПОликлиника № 46 г.Уфа'!$E$20</definedName>
    <definedName name="V_пр_14_6" localSheetId="82">'ГБУЗ РБ Поликлиника № 50 г.Уфа'!$E$20</definedName>
    <definedName name="V_пр_14_6" localSheetId="5">'ГБУЗ РБ Раевская ЦРБ'!$E$20</definedName>
    <definedName name="V_пр_14_6" localSheetId="27">'ГБУЗ РБ Стерлибашевская ЦРБ'!$E$20</definedName>
    <definedName name="V_пр_14_6" localSheetId="28">'ГБУЗ РБ Толбазинская ЦРБ'!$E$20</definedName>
    <definedName name="V_пр_14_6" localSheetId="30">'ГБУЗ РБ Туймазинская ЦРБ'!$E$20</definedName>
    <definedName name="V_пр_14_6" localSheetId="33">'ГБУЗ РБ Учалинская ЦГБ'!$E$20</definedName>
    <definedName name="V_пр_14_6" localSheetId="20">'ГБУЗ РБ Федоровская ЦРБ'!$E$20</definedName>
    <definedName name="V_пр_14_6" localSheetId="23">'ГБУЗ РБ ЦГБ г.Сибай'!$E$20</definedName>
    <definedName name="V_пр_14_6" localSheetId="74">'ГБУЗ РБ Чекмагушевская ЦРБ'!$E$20</definedName>
    <definedName name="V_пр_14_6" localSheetId="34">'ГБУЗ РБ Чишминская ЦРБ'!$E$20</definedName>
    <definedName name="V_пр_14_6" localSheetId="31">'ГБУЗ РБ Шаранская ЦРБ'!$E$20</definedName>
    <definedName name="V_пр_14_6" localSheetId="37">'ГБУЗ РБ Языковская ЦРБ'!$E$20</definedName>
    <definedName name="V_пр_14_6" localSheetId="41">'ГБУЗ РБ Янаульская ЦРБ'!$E$20</definedName>
    <definedName name="V_пр_14_6" localSheetId="19">'ООО "Медсервис" г. Салават'!$E$20</definedName>
    <definedName name="V_пр_14_6" localSheetId="2">'УФИЦ РАН'!$E$20</definedName>
    <definedName name="V_пр_14_6" localSheetId="52">'ФГБОУ ВО БГМУ МЗ РФ'!$E$20</definedName>
    <definedName name="V_пр_14_6" localSheetId="60">'ФГБУЗ МСЧ №142 ФМБА России'!$E$20</definedName>
    <definedName name="V_пр_14_6" localSheetId="25">'ЧУЗ "РЖД-Медицина"г.Стерлитамак'!$E$20</definedName>
    <definedName name="V_пр_14_6" localSheetId="42">'ЧУЗ"КБ"РЖД-Медицина" г.Уфа'!$E$20</definedName>
    <definedName name="V_пр_14_8" localSheetId="22">'ГБУЗ РБ Акъярская ЦРБ'!$G$20</definedName>
    <definedName name="V_пр_14_8" localSheetId="46">'ГБУЗ РБ Архангельская ЦРБ'!$G$20</definedName>
    <definedName name="V_пр_14_8" localSheetId="57">'ГБУЗ РБ Аскаровская ЦРБ'!$G$20</definedName>
    <definedName name="V_пр_14_8" localSheetId="65">'ГБУЗ РБ Аскинская ЦРБ'!$G$20</definedName>
    <definedName name="V_пр_14_8" localSheetId="35">'ГБУЗ РБ Баймакская ЦГБ'!$G$20</definedName>
    <definedName name="V_пр_14_8" localSheetId="77">'ГБУЗ РБ Бакалинская ЦРБ'!$G$20</definedName>
    <definedName name="V_пр_14_8" localSheetId="40">'ГБУЗ РБ Балтачевская ЦРБ'!$G$20</definedName>
    <definedName name="V_пр_14_8" localSheetId="53">'ГБУЗ РБ Белебеевская ЦРБ'!$G$20</definedName>
    <definedName name="V_пр_14_8" localSheetId="71">'ГБУЗ РБ Белокатайская ЦРБ'!$G$20</definedName>
    <definedName name="V_пр_14_8" localSheetId="59">'ГБУЗ РБ Белорецкая ЦРКБ'!$G$20</definedName>
    <definedName name="V_пр_14_8" localSheetId="54">'ГБУЗ РБ Бижбулякская ЦРБ'!$G$20</definedName>
    <definedName name="V_пр_14_8" localSheetId="62">'ГБУЗ РБ Бирская ЦРБ'!$G$20</definedName>
    <definedName name="V_пр_14_8" localSheetId="44">'ГБУЗ РБ Благовещенская ЦРБ'!$G$20</definedName>
    <definedName name="V_пр_14_8" localSheetId="68">'ГБУЗ РБ Большеустьикинская ЦРБ'!$G$20</definedName>
    <definedName name="V_пр_14_8" localSheetId="36">'ГБУЗ РБ Буздякская ЦРБ'!$G$20</definedName>
    <definedName name="V_пр_14_8" localSheetId="66">'ГБУЗ РБ Бураевская ЦРБ'!$G$20</definedName>
    <definedName name="V_пр_14_8" localSheetId="58">'ГБУЗ РБ Бурзянская ЦРБ'!$G$20</definedName>
    <definedName name="V_пр_14_8" localSheetId="39">'ГБУЗ РБ Верхне-Татыш. ЦРБ'!$G$20</definedName>
    <definedName name="V_пр_14_8" localSheetId="76">'ГБУЗ РБ Верхнеяркеевская ЦРБ'!$G$20</definedName>
    <definedName name="V_пр_14_8" localSheetId="18">'ГБУЗ РБ ГБ № 1 г.Октябрьский'!$G$20</definedName>
    <definedName name="V_пр_14_8" localSheetId="61">'ГБУЗ РБ ГБ № 9 г.Уфа'!$G$20</definedName>
    <definedName name="V_пр_14_8" localSheetId="11">'ГБУЗ РБ ГБ г.Кумертау'!$G$20</definedName>
    <definedName name="V_пр_14_8" localSheetId="15">'ГБУЗ РБ ГБ г.Нефтекамск'!$G$20</definedName>
    <definedName name="V_пр_14_8" localSheetId="21">'ГБУЗ РБ ГБ г.Салават'!$G$20</definedName>
    <definedName name="V_пр_14_8" localSheetId="14">'ГБУЗ РБ ГДКБ № 17 г.Уфа'!$G$20</definedName>
    <definedName name="V_пр_14_8" localSheetId="24">'ГБУЗ РБ ГКБ № 1 г.Стерлитамак'!$G$20</definedName>
    <definedName name="V_пр_14_8" localSheetId="49">'ГБУЗ РБ ГКБ № 13 г.Уфа'!$G$20</definedName>
    <definedName name="V_пр_14_8" localSheetId="75">'ГБУЗ РБ ГКБ № 18 г.Уфа'!$G$20</definedName>
    <definedName name="V_пр_14_8" localSheetId="51">'ГБУЗ РБ ГКБ № 21 г.Уфа'!$G$20</definedName>
    <definedName name="V_пр_14_8" localSheetId="56">'ГБУЗ РБ ГКБ № 5 г.Уфа'!$G$20</definedName>
    <definedName name="V_пр_14_8" localSheetId="32">'ГБУЗ РБ ГКБ № 8 г.Уфа'!$G$20</definedName>
    <definedName name="V_пр_14_8" localSheetId="81">'ГБУЗ РБ ГКБ Демского р-на г.Уфы'!$G$20</definedName>
    <definedName name="V_пр_14_8" localSheetId="4">'ГБУЗ РБ Давлекановская ЦРБ'!$G$20</definedName>
    <definedName name="V_пр_14_8" localSheetId="29">'ГБУЗ РБ ДБ г.Стерлитамак'!$G$20</definedName>
    <definedName name="V_пр_14_8" localSheetId="10">'ГБУЗ РБ ДП № 2 г.Уфа'!$G$20</definedName>
    <definedName name="V_пр_14_8" localSheetId="6">'ГБУЗ РБ ДП № 3 г.Уфа'!$G$20</definedName>
    <definedName name="V_пр_14_8" localSheetId="72">'ГБУЗ РБ ДП № 4 г.Уфа'!$G$20</definedName>
    <definedName name="V_пр_14_8" localSheetId="12">'ГБУЗ РБ ДП № 5 г.Уфа'!$G$20</definedName>
    <definedName name="V_пр_14_8" localSheetId="13">'ГБУЗ РБ ДП № 6 г.Уфа'!$G$20</definedName>
    <definedName name="V_пр_14_8" localSheetId="73">'ГБУЗ РБ Дюртюлинская ЦРБ'!$G$20</definedName>
    <definedName name="V_пр_14_8" localSheetId="55">'ГБУЗ РБ Ермекеевская ЦРБ'!$G$20</definedName>
    <definedName name="V_пр_14_8" localSheetId="38">'ГБУЗ РБ Зилаирская ЦРБ'!$G$20</definedName>
    <definedName name="V_пр_14_8" localSheetId="43">'ГБУЗ РБ Иглинская ЦРБ'!$G$20</definedName>
    <definedName name="V_пр_14_8" localSheetId="9">'ГБУЗ РБ Исянгуловская ЦРБ'!$G$20</definedName>
    <definedName name="V_пр_14_8" localSheetId="78">'ГБУЗ РБ Ишимбайская ЦРБ'!$G$20</definedName>
    <definedName name="V_пр_14_8" localSheetId="17">'ГБУЗ РБ Калтасинская ЦРБ'!$G$20</definedName>
    <definedName name="V_пр_14_8" localSheetId="64">'ГБУЗ РБ Караидельская ЦРБ'!$G$20</definedName>
    <definedName name="V_пр_14_8" localSheetId="47">'ГБУЗ РБ Кармаскалинская ЦРБ'!$G$20</definedName>
    <definedName name="V_пр_14_8" localSheetId="50">'ГБУЗ РБ КБСМП г.Уфа'!$G$20</definedName>
    <definedName name="V_пр_14_8" localSheetId="70">'ГБУЗ РБ Кигинская ЦРБ'!$G$20</definedName>
    <definedName name="V_пр_14_8" localSheetId="16">'ГБУЗ РБ Краснокамская ЦРБ'!$G$20</definedName>
    <definedName name="V_пр_14_8" localSheetId="26">'ГБУЗ РБ Красноусольская ЦРБ'!$G$20</definedName>
    <definedName name="V_пр_14_8" localSheetId="48">'ГБУЗ РБ Кушнаренковская ЦРБ'!$G$20</definedName>
    <definedName name="V_пр_14_8" localSheetId="69">'ГБУЗ РБ Малоязовская ЦРБ'!$G$20</definedName>
    <definedName name="V_пр_14_8" localSheetId="8">'ГБУЗ РБ Мелеузовская ЦРБ'!$G$20</definedName>
    <definedName name="V_пр_14_8" localSheetId="67">'ГБУЗ РБ Месягутовская ЦРБ'!$G$20</definedName>
    <definedName name="V_пр_14_8" localSheetId="63">'ГБУЗ РБ Мишкинская ЦРБ'!$G$20</definedName>
    <definedName name="V_пр_14_8" localSheetId="3">'ГБУЗ РБ Миякинская ЦРБ'!$G$20</definedName>
    <definedName name="V_пр_14_8" localSheetId="7">'ГБУЗ РБ Мраковская ЦРБ'!$G$20</definedName>
    <definedName name="V_пр_14_8" localSheetId="45">'ГБУЗ РБ Нуримановская ЦРБ'!$G$20</definedName>
    <definedName name="V_пр_14_8" localSheetId="79">'ГБУЗ РБ Поликлиника № 43 г.Уфа'!$G$20</definedName>
    <definedName name="V_пр_14_8" localSheetId="80">'ГБУЗ РБ ПОликлиника № 46 г.Уфа'!$G$20</definedName>
    <definedName name="V_пр_14_8" localSheetId="82">'ГБУЗ РБ Поликлиника № 50 г.Уфа'!$G$20</definedName>
    <definedName name="V_пр_14_8" localSheetId="5">'ГБУЗ РБ Раевская ЦРБ'!$G$20</definedName>
    <definedName name="V_пр_14_8" localSheetId="27">'ГБУЗ РБ Стерлибашевская ЦРБ'!$G$20</definedName>
    <definedName name="V_пр_14_8" localSheetId="28">'ГБУЗ РБ Толбазинская ЦРБ'!$G$20</definedName>
    <definedName name="V_пр_14_8" localSheetId="30">'ГБУЗ РБ Туймазинская ЦРБ'!$G$20</definedName>
    <definedName name="V_пр_14_8" localSheetId="33">'ГБУЗ РБ Учалинская ЦГБ'!$G$20</definedName>
    <definedName name="V_пр_14_8" localSheetId="20">'ГБУЗ РБ Федоровская ЦРБ'!$G$20</definedName>
    <definedName name="V_пр_14_8" localSheetId="23">'ГБУЗ РБ ЦГБ г.Сибай'!$G$20</definedName>
    <definedName name="V_пр_14_8" localSheetId="74">'ГБУЗ РБ Чекмагушевская ЦРБ'!$G$20</definedName>
    <definedName name="V_пр_14_8" localSheetId="34">'ГБУЗ РБ Чишминская ЦРБ'!$G$20</definedName>
    <definedName name="V_пр_14_8" localSheetId="31">'ГБУЗ РБ Шаранская ЦРБ'!$G$20</definedName>
    <definedName name="V_пр_14_8" localSheetId="37">'ГБУЗ РБ Языковская ЦРБ'!$G$20</definedName>
    <definedName name="V_пр_14_8" localSheetId="41">'ГБУЗ РБ Янаульская ЦРБ'!$G$20</definedName>
    <definedName name="V_пр_14_8" localSheetId="19">'ООО "Медсервис" г. Салават'!$G$20</definedName>
    <definedName name="V_пр_14_8" localSheetId="2">'УФИЦ РАН'!$G$20</definedName>
    <definedName name="V_пр_14_8" localSheetId="52">'ФГБОУ ВО БГМУ МЗ РФ'!$G$20</definedName>
    <definedName name="V_пр_14_8" localSheetId="60">'ФГБУЗ МСЧ №142 ФМБА России'!$G$20</definedName>
    <definedName name="V_пр_14_8" localSheetId="25">'ЧУЗ "РЖД-Медицина"г.Стерлитамак'!$G$20</definedName>
    <definedName name="V_пр_14_8" localSheetId="42">'ЧУЗ"КБ"РЖД-Медицина" г.Уфа'!$G$20</definedName>
    <definedName name="V_пр_15_2" localSheetId="22">'ГБУЗ РБ Акъярская ЦРБ'!$B$21</definedName>
    <definedName name="V_пр_15_2" localSheetId="46">'ГБУЗ РБ Архангельская ЦРБ'!$B$21</definedName>
    <definedName name="V_пр_15_2" localSheetId="57">'ГБУЗ РБ Аскаровская ЦРБ'!$B$21</definedName>
    <definedName name="V_пр_15_2" localSheetId="65">'ГБУЗ РБ Аскинская ЦРБ'!$B$21</definedName>
    <definedName name="V_пр_15_2" localSheetId="35">'ГБУЗ РБ Баймакская ЦГБ'!$B$21</definedName>
    <definedName name="V_пр_15_2" localSheetId="77">'ГБУЗ РБ Бакалинская ЦРБ'!$B$21</definedName>
    <definedName name="V_пр_15_2" localSheetId="40">'ГБУЗ РБ Балтачевская ЦРБ'!$B$21</definedName>
    <definedName name="V_пр_15_2" localSheetId="53">'ГБУЗ РБ Белебеевская ЦРБ'!$B$21</definedName>
    <definedName name="V_пр_15_2" localSheetId="71">'ГБУЗ РБ Белокатайская ЦРБ'!$B$21</definedName>
    <definedName name="V_пр_15_2" localSheetId="59">'ГБУЗ РБ Белорецкая ЦРКБ'!$B$21</definedName>
    <definedName name="V_пр_15_2" localSheetId="54">'ГБУЗ РБ Бижбулякская ЦРБ'!$B$21</definedName>
    <definedName name="V_пр_15_2" localSheetId="62">'ГБУЗ РБ Бирская ЦРБ'!$B$21</definedName>
    <definedName name="V_пр_15_2" localSheetId="44">'ГБУЗ РБ Благовещенская ЦРБ'!$B$21</definedName>
    <definedName name="V_пр_15_2" localSheetId="68">'ГБУЗ РБ Большеустьикинская ЦРБ'!$B$21</definedName>
    <definedName name="V_пр_15_2" localSheetId="36">'ГБУЗ РБ Буздякская ЦРБ'!$B$21</definedName>
    <definedName name="V_пр_15_2" localSheetId="66">'ГБУЗ РБ Бураевская ЦРБ'!$B$21</definedName>
    <definedName name="V_пр_15_2" localSheetId="58">'ГБУЗ РБ Бурзянская ЦРБ'!$B$21</definedName>
    <definedName name="V_пр_15_2" localSheetId="39">'ГБУЗ РБ Верхне-Татыш. ЦРБ'!$B$21</definedName>
    <definedName name="V_пр_15_2" localSheetId="76">'ГБУЗ РБ Верхнеяркеевская ЦРБ'!$B$21</definedName>
    <definedName name="V_пр_15_2" localSheetId="18">'ГБУЗ РБ ГБ № 1 г.Октябрьский'!$B$21</definedName>
    <definedName name="V_пр_15_2" localSheetId="61">'ГБУЗ РБ ГБ № 9 г.Уфа'!$B$21</definedName>
    <definedName name="V_пр_15_2" localSheetId="11">'ГБУЗ РБ ГБ г.Кумертау'!$B$21</definedName>
    <definedName name="V_пр_15_2" localSheetId="15">'ГБУЗ РБ ГБ г.Нефтекамск'!$B$21</definedName>
    <definedName name="V_пр_15_2" localSheetId="21">'ГБУЗ РБ ГБ г.Салават'!$B$21</definedName>
    <definedName name="V_пр_15_2" localSheetId="14">'ГБУЗ РБ ГДКБ № 17 г.Уфа'!$B$21</definedName>
    <definedName name="V_пр_15_2" localSheetId="24">'ГБУЗ РБ ГКБ № 1 г.Стерлитамак'!$B$21</definedName>
    <definedName name="V_пр_15_2" localSheetId="49">'ГБУЗ РБ ГКБ № 13 г.Уфа'!$B$21</definedName>
    <definedName name="V_пр_15_2" localSheetId="75">'ГБУЗ РБ ГКБ № 18 г.Уфа'!$B$21</definedName>
    <definedName name="V_пр_15_2" localSheetId="51">'ГБУЗ РБ ГКБ № 21 г.Уфа'!$B$21</definedName>
    <definedName name="V_пр_15_2" localSheetId="56">'ГБУЗ РБ ГКБ № 5 г.Уфа'!$B$21</definedName>
    <definedName name="V_пр_15_2" localSheetId="32">'ГБУЗ РБ ГКБ № 8 г.Уфа'!$B$21</definedName>
    <definedName name="V_пр_15_2" localSheetId="81">'ГБУЗ РБ ГКБ Демского р-на г.Уфы'!$B$21</definedName>
    <definedName name="V_пр_15_2" localSheetId="4">'ГБУЗ РБ Давлекановская ЦРБ'!$B$21</definedName>
    <definedName name="V_пр_15_2" localSheetId="29">'ГБУЗ РБ ДБ г.Стерлитамак'!$B$21</definedName>
    <definedName name="V_пр_15_2" localSheetId="10">'ГБУЗ РБ ДП № 2 г.Уфа'!$B$21</definedName>
    <definedName name="V_пр_15_2" localSheetId="6">'ГБУЗ РБ ДП № 3 г.Уфа'!$B$21</definedName>
    <definedName name="V_пр_15_2" localSheetId="72">'ГБУЗ РБ ДП № 4 г.Уфа'!$B$21</definedName>
    <definedName name="V_пр_15_2" localSheetId="12">'ГБУЗ РБ ДП № 5 г.Уфа'!$B$21</definedName>
    <definedName name="V_пр_15_2" localSheetId="13">'ГБУЗ РБ ДП № 6 г.Уфа'!$B$21</definedName>
    <definedName name="V_пр_15_2" localSheetId="73">'ГБУЗ РБ Дюртюлинская ЦРБ'!$B$21</definedName>
    <definedName name="V_пр_15_2" localSheetId="55">'ГБУЗ РБ Ермекеевская ЦРБ'!$B$21</definedName>
    <definedName name="V_пр_15_2" localSheetId="38">'ГБУЗ РБ Зилаирская ЦРБ'!$B$21</definedName>
    <definedName name="V_пр_15_2" localSheetId="43">'ГБУЗ РБ Иглинская ЦРБ'!$B$21</definedName>
    <definedName name="V_пр_15_2" localSheetId="9">'ГБУЗ РБ Исянгуловская ЦРБ'!$B$21</definedName>
    <definedName name="V_пр_15_2" localSheetId="78">'ГБУЗ РБ Ишимбайская ЦРБ'!$B$21</definedName>
    <definedName name="V_пр_15_2" localSheetId="17">'ГБУЗ РБ Калтасинская ЦРБ'!$B$21</definedName>
    <definedName name="V_пр_15_2" localSheetId="64">'ГБУЗ РБ Караидельская ЦРБ'!$B$21</definedName>
    <definedName name="V_пр_15_2" localSheetId="47">'ГБУЗ РБ Кармаскалинская ЦРБ'!$B$21</definedName>
    <definedName name="V_пр_15_2" localSheetId="50">'ГБУЗ РБ КБСМП г.Уфа'!$B$21</definedName>
    <definedName name="V_пр_15_2" localSheetId="70">'ГБУЗ РБ Кигинская ЦРБ'!$B$21</definedName>
    <definedName name="V_пр_15_2" localSheetId="16">'ГБУЗ РБ Краснокамская ЦРБ'!$B$21</definedName>
    <definedName name="V_пр_15_2" localSheetId="26">'ГБУЗ РБ Красноусольская ЦРБ'!$B$21</definedName>
    <definedName name="V_пр_15_2" localSheetId="48">'ГБУЗ РБ Кушнаренковская ЦРБ'!$B$21</definedName>
    <definedName name="V_пр_15_2" localSheetId="69">'ГБУЗ РБ Малоязовская ЦРБ'!$B$21</definedName>
    <definedName name="V_пр_15_2" localSheetId="8">'ГБУЗ РБ Мелеузовская ЦРБ'!$B$21</definedName>
    <definedName name="V_пр_15_2" localSheetId="67">'ГБУЗ РБ Месягутовская ЦРБ'!$B$21</definedName>
    <definedName name="V_пр_15_2" localSheetId="63">'ГБУЗ РБ Мишкинская ЦРБ'!$B$21</definedName>
    <definedName name="V_пр_15_2" localSheetId="3">'ГБУЗ РБ Миякинская ЦРБ'!$B$21</definedName>
    <definedName name="V_пр_15_2" localSheetId="7">'ГБУЗ РБ Мраковская ЦРБ'!$B$21</definedName>
    <definedName name="V_пр_15_2" localSheetId="45">'ГБУЗ РБ Нуримановская ЦРБ'!$B$21</definedName>
    <definedName name="V_пр_15_2" localSheetId="79">'ГБУЗ РБ Поликлиника № 43 г.Уфа'!$B$21</definedName>
    <definedName name="V_пр_15_2" localSheetId="80">'ГБУЗ РБ ПОликлиника № 46 г.Уфа'!$B$21</definedName>
    <definedName name="V_пр_15_2" localSheetId="82">'ГБУЗ РБ Поликлиника № 50 г.Уфа'!$B$21</definedName>
    <definedName name="V_пр_15_2" localSheetId="5">'ГБУЗ РБ Раевская ЦРБ'!$B$21</definedName>
    <definedName name="V_пр_15_2" localSheetId="27">'ГБУЗ РБ Стерлибашевская ЦРБ'!$B$21</definedName>
    <definedName name="V_пр_15_2" localSheetId="28">'ГБУЗ РБ Толбазинская ЦРБ'!$B$21</definedName>
    <definedName name="V_пр_15_2" localSheetId="30">'ГБУЗ РБ Туймазинская ЦРБ'!$B$21</definedName>
    <definedName name="V_пр_15_2" localSheetId="33">'ГБУЗ РБ Учалинская ЦГБ'!$B$21</definedName>
    <definedName name="V_пр_15_2" localSheetId="20">'ГБУЗ РБ Федоровская ЦРБ'!$B$21</definedName>
    <definedName name="V_пр_15_2" localSheetId="23">'ГБУЗ РБ ЦГБ г.Сибай'!$B$21</definedName>
    <definedName name="V_пр_15_2" localSheetId="74">'ГБУЗ РБ Чекмагушевская ЦРБ'!$B$21</definedName>
    <definedName name="V_пр_15_2" localSheetId="34">'ГБУЗ РБ Чишминская ЦРБ'!$B$21</definedName>
    <definedName name="V_пр_15_2" localSheetId="31">'ГБУЗ РБ Шаранская ЦРБ'!$B$21</definedName>
    <definedName name="V_пр_15_2" localSheetId="37">'ГБУЗ РБ Языковская ЦРБ'!$B$21</definedName>
    <definedName name="V_пр_15_2" localSheetId="41">'ГБУЗ РБ Янаульская ЦРБ'!$B$21</definedName>
    <definedName name="V_пр_15_2" localSheetId="19">'ООО "Медсервис" г. Салават'!$B$21</definedName>
    <definedName name="V_пр_15_2" localSheetId="2">'УФИЦ РАН'!$B$21</definedName>
    <definedName name="V_пр_15_2" localSheetId="52">'ФГБОУ ВО БГМУ МЗ РФ'!$B$21</definedName>
    <definedName name="V_пр_15_2" localSheetId="60">'ФГБУЗ МСЧ №142 ФМБА России'!$B$21</definedName>
    <definedName name="V_пр_15_2" localSheetId="25">'ЧУЗ "РЖД-Медицина"г.Стерлитамак'!$B$21</definedName>
    <definedName name="V_пр_15_2" localSheetId="42">'ЧУЗ"КБ"РЖД-Медицина" г.Уфа'!$B$21</definedName>
    <definedName name="V_пр_15_5" localSheetId="22">'ГБУЗ РБ Акъярская ЦРБ'!$D$21</definedName>
    <definedName name="V_пр_15_5" localSheetId="46">'ГБУЗ РБ Архангельская ЦРБ'!$D$21</definedName>
    <definedName name="V_пр_15_5" localSheetId="57">'ГБУЗ РБ Аскаровская ЦРБ'!$D$21</definedName>
    <definedName name="V_пр_15_5" localSheetId="65">'ГБУЗ РБ Аскинская ЦРБ'!$D$21</definedName>
    <definedName name="V_пр_15_5" localSheetId="35">'ГБУЗ РБ Баймакская ЦГБ'!$D$21</definedName>
    <definedName name="V_пр_15_5" localSheetId="77">'ГБУЗ РБ Бакалинская ЦРБ'!$D$21</definedName>
    <definedName name="V_пр_15_5" localSheetId="40">'ГБУЗ РБ Балтачевская ЦРБ'!$D$21</definedName>
    <definedName name="V_пр_15_5" localSheetId="53">'ГБУЗ РБ Белебеевская ЦРБ'!$D$21</definedName>
    <definedName name="V_пр_15_5" localSheetId="71">'ГБУЗ РБ Белокатайская ЦРБ'!$D$21</definedName>
    <definedName name="V_пр_15_5" localSheetId="59">'ГБУЗ РБ Белорецкая ЦРКБ'!$D$21</definedName>
    <definedName name="V_пр_15_5" localSheetId="54">'ГБУЗ РБ Бижбулякская ЦРБ'!$D$21</definedName>
    <definedName name="V_пр_15_5" localSheetId="62">'ГБУЗ РБ Бирская ЦРБ'!$D$21</definedName>
    <definedName name="V_пр_15_5" localSheetId="44">'ГБУЗ РБ Благовещенская ЦРБ'!$D$21</definedName>
    <definedName name="V_пр_15_5" localSheetId="68">'ГБУЗ РБ Большеустьикинская ЦРБ'!$D$21</definedName>
    <definedName name="V_пр_15_5" localSheetId="36">'ГБУЗ РБ Буздякская ЦРБ'!$D$21</definedName>
    <definedName name="V_пр_15_5" localSheetId="66">'ГБУЗ РБ Бураевская ЦРБ'!$D$21</definedName>
    <definedName name="V_пр_15_5" localSheetId="58">'ГБУЗ РБ Бурзянская ЦРБ'!$D$21</definedName>
    <definedName name="V_пр_15_5" localSheetId="39">'ГБУЗ РБ Верхне-Татыш. ЦРБ'!$D$21</definedName>
    <definedName name="V_пр_15_5" localSheetId="76">'ГБУЗ РБ Верхнеяркеевская ЦРБ'!$D$21</definedName>
    <definedName name="V_пр_15_5" localSheetId="18">'ГБУЗ РБ ГБ № 1 г.Октябрьский'!$D$21</definedName>
    <definedName name="V_пр_15_5" localSheetId="61">'ГБУЗ РБ ГБ № 9 г.Уфа'!$D$21</definedName>
    <definedName name="V_пр_15_5" localSheetId="11">'ГБУЗ РБ ГБ г.Кумертау'!$D$21</definedName>
    <definedName name="V_пр_15_5" localSheetId="15">'ГБУЗ РБ ГБ г.Нефтекамск'!$D$21</definedName>
    <definedName name="V_пр_15_5" localSheetId="21">'ГБУЗ РБ ГБ г.Салават'!$D$21</definedName>
    <definedName name="V_пр_15_5" localSheetId="14">'ГБУЗ РБ ГДКБ № 17 г.Уфа'!$D$21</definedName>
    <definedName name="V_пр_15_5" localSheetId="24">'ГБУЗ РБ ГКБ № 1 г.Стерлитамак'!$D$21</definedName>
    <definedName name="V_пр_15_5" localSheetId="49">'ГБУЗ РБ ГКБ № 13 г.Уфа'!$D$21</definedName>
    <definedName name="V_пр_15_5" localSheetId="75">'ГБУЗ РБ ГКБ № 18 г.Уфа'!$D$21</definedName>
    <definedName name="V_пр_15_5" localSheetId="51">'ГБУЗ РБ ГКБ № 21 г.Уфа'!$D$21</definedName>
    <definedName name="V_пр_15_5" localSheetId="56">'ГБУЗ РБ ГКБ № 5 г.Уфа'!$D$21</definedName>
    <definedName name="V_пр_15_5" localSheetId="32">'ГБУЗ РБ ГКБ № 8 г.Уфа'!$D$21</definedName>
    <definedName name="V_пр_15_5" localSheetId="81">'ГБУЗ РБ ГКБ Демского р-на г.Уфы'!$D$21</definedName>
    <definedName name="V_пр_15_5" localSheetId="4">'ГБУЗ РБ Давлекановская ЦРБ'!$D$21</definedName>
    <definedName name="V_пр_15_5" localSheetId="29">'ГБУЗ РБ ДБ г.Стерлитамак'!$D$21</definedName>
    <definedName name="V_пр_15_5" localSheetId="10">'ГБУЗ РБ ДП № 2 г.Уфа'!$D$21</definedName>
    <definedName name="V_пр_15_5" localSheetId="6">'ГБУЗ РБ ДП № 3 г.Уфа'!$D$21</definedName>
    <definedName name="V_пр_15_5" localSheetId="72">'ГБУЗ РБ ДП № 4 г.Уфа'!$D$21</definedName>
    <definedName name="V_пр_15_5" localSheetId="12">'ГБУЗ РБ ДП № 5 г.Уфа'!$D$21</definedName>
    <definedName name="V_пр_15_5" localSheetId="13">'ГБУЗ РБ ДП № 6 г.Уфа'!$D$21</definedName>
    <definedName name="V_пр_15_5" localSheetId="73">'ГБУЗ РБ Дюртюлинская ЦРБ'!$D$21</definedName>
    <definedName name="V_пр_15_5" localSheetId="55">'ГБУЗ РБ Ермекеевская ЦРБ'!$D$21</definedName>
    <definedName name="V_пр_15_5" localSheetId="38">'ГБУЗ РБ Зилаирская ЦРБ'!$D$21</definedName>
    <definedName name="V_пр_15_5" localSheetId="43">'ГБУЗ РБ Иглинская ЦРБ'!$D$21</definedName>
    <definedName name="V_пр_15_5" localSheetId="9">'ГБУЗ РБ Исянгуловская ЦРБ'!$D$21</definedName>
    <definedName name="V_пр_15_5" localSheetId="78">'ГБУЗ РБ Ишимбайская ЦРБ'!$D$21</definedName>
    <definedName name="V_пр_15_5" localSheetId="17">'ГБУЗ РБ Калтасинская ЦРБ'!$D$21</definedName>
    <definedName name="V_пр_15_5" localSheetId="64">'ГБУЗ РБ Караидельская ЦРБ'!$D$21</definedName>
    <definedName name="V_пр_15_5" localSheetId="47">'ГБУЗ РБ Кармаскалинская ЦРБ'!$D$21</definedName>
    <definedName name="V_пр_15_5" localSheetId="50">'ГБУЗ РБ КБСМП г.Уфа'!$D$21</definedName>
    <definedName name="V_пр_15_5" localSheetId="70">'ГБУЗ РБ Кигинская ЦРБ'!$D$21</definedName>
    <definedName name="V_пр_15_5" localSheetId="16">'ГБУЗ РБ Краснокамская ЦРБ'!$D$21</definedName>
    <definedName name="V_пр_15_5" localSheetId="26">'ГБУЗ РБ Красноусольская ЦРБ'!$D$21</definedName>
    <definedName name="V_пр_15_5" localSheetId="48">'ГБУЗ РБ Кушнаренковская ЦРБ'!$D$21</definedName>
    <definedName name="V_пр_15_5" localSheetId="69">'ГБУЗ РБ Малоязовская ЦРБ'!$D$21</definedName>
    <definedName name="V_пр_15_5" localSheetId="8">'ГБУЗ РБ Мелеузовская ЦРБ'!$D$21</definedName>
    <definedName name="V_пр_15_5" localSheetId="67">'ГБУЗ РБ Месягутовская ЦРБ'!$D$21</definedName>
    <definedName name="V_пр_15_5" localSheetId="63">'ГБУЗ РБ Мишкинская ЦРБ'!$D$21</definedName>
    <definedName name="V_пр_15_5" localSheetId="3">'ГБУЗ РБ Миякинская ЦРБ'!$D$21</definedName>
    <definedName name="V_пр_15_5" localSheetId="7">'ГБУЗ РБ Мраковская ЦРБ'!$D$21</definedName>
    <definedName name="V_пр_15_5" localSheetId="45">'ГБУЗ РБ Нуримановская ЦРБ'!$D$21</definedName>
    <definedName name="V_пр_15_5" localSheetId="79">'ГБУЗ РБ Поликлиника № 43 г.Уфа'!$D$21</definedName>
    <definedName name="V_пр_15_5" localSheetId="80">'ГБУЗ РБ ПОликлиника № 46 г.Уфа'!$D$21</definedName>
    <definedName name="V_пр_15_5" localSheetId="82">'ГБУЗ РБ Поликлиника № 50 г.Уфа'!$D$21</definedName>
    <definedName name="V_пр_15_5" localSheetId="5">'ГБУЗ РБ Раевская ЦРБ'!$D$21</definedName>
    <definedName name="V_пр_15_5" localSheetId="27">'ГБУЗ РБ Стерлибашевская ЦРБ'!$D$21</definedName>
    <definedName name="V_пр_15_5" localSheetId="28">'ГБУЗ РБ Толбазинская ЦРБ'!$D$21</definedName>
    <definedName name="V_пр_15_5" localSheetId="30">'ГБУЗ РБ Туймазинская ЦРБ'!$D$21</definedName>
    <definedName name="V_пр_15_5" localSheetId="33">'ГБУЗ РБ Учалинская ЦГБ'!$D$21</definedName>
    <definedName name="V_пр_15_5" localSheetId="20">'ГБУЗ РБ Федоровская ЦРБ'!$D$21</definedName>
    <definedName name="V_пр_15_5" localSheetId="23">'ГБУЗ РБ ЦГБ г.Сибай'!$D$21</definedName>
    <definedName name="V_пр_15_5" localSheetId="74">'ГБУЗ РБ Чекмагушевская ЦРБ'!$D$21</definedName>
    <definedName name="V_пр_15_5" localSheetId="34">'ГБУЗ РБ Чишминская ЦРБ'!$D$21</definedName>
    <definedName name="V_пр_15_5" localSheetId="31">'ГБУЗ РБ Шаранская ЦРБ'!$D$21</definedName>
    <definedName name="V_пр_15_5" localSheetId="37">'ГБУЗ РБ Языковская ЦРБ'!$D$21</definedName>
    <definedName name="V_пр_15_5" localSheetId="41">'ГБУЗ РБ Янаульская ЦРБ'!$D$21</definedName>
    <definedName name="V_пр_15_5" localSheetId="19">'ООО "Медсервис" г. Салават'!$D$21</definedName>
    <definedName name="V_пр_15_5" localSheetId="2">'УФИЦ РАН'!$D$21</definedName>
    <definedName name="V_пр_15_5" localSheetId="52">'ФГБОУ ВО БГМУ МЗ РФ'!$D$21</definedName>
    <definedName name="V_пр_15_5" localSheetId="60">'ФГБУЗ МСЧ №142 ФМБА России'!$D$21</definedName>
    <definedName name="V_пр_15_5" localSheetId="25">'ЧУЗ "РЖД-Медицина"г.Стерлитамак'!$D$21</definedName>
    <definedName name="V_пр_15_5" localSheetId="42">'ЧУЗ"КБ"РЖД-Медицина" г.Уфа'!$D$21</definedName>
    <definedName name="V_пр_15_6" localSheetId="22">'ГБУЗ РБ Акъярская ЦРБ'!$E$21</definedName>
    <definedName name="V_пр_15_6" localSheetId="46">'ГБУЗ РБ Архангельская ЦРБ'!$E$21</definedName>
    <definedName name="V_пр_15_6" localSheetId="57">'ГБУЗ РБ Аскаровская ЦРБ'!$E$21</definedName>
    <definedName name="V_пр_15_6" localSheetId="65">'ГБУЗ РБ Аскинская ЦРБ'!$E$21</definedName>
    <definedName name="V_пр_15_6" localSheetId="35">'ГБУЗ РБ Баймакская ЦГБ'!$E$21</definedName>
    <definedName name="V_пр_15_6" localSheetId="77">'ГБУЗ РБ Бакалинская ЦРБ'!$E$21</definedName>
    <definedName name="V_пр_15_6" localSheetId="40">'ГБУЗ РБ Балтачевская ЦРБ'!$E$21</definedName>
    <definedName name="V_пр_15_6" localSheetId="53">'ГБУЗ РБ Белебеевская ЦРБ'!$E$21</definedName>
    <definedName name="V_пр_15_6" localSheetId="71">'ГБУЗ РБ Белокатайская ЦРБ'!$E$21</definedName>
    <definedName name="V_пр_15_6" localSheetId="59">'ГБУЗ РБ Белорецкая ЦРКБ'!$E$21</definedName>
    <definedName name="V_пр_15_6" localSheetId="54">'ГБУЗ РБ Бижбулякская ЦРБ'!$E$21</definedName>
    <definedName name="V_пр_15_6" localSheetId="62">'ГБУЗ РБ Бирская ЦРБ'!$E$21</definedName>
    <definedName name="V_пр_15_6" localSheetId="44">'ГБУЗ РБ Благовещенская ЦРБ'!$E$21</definedName>
    <definedName name="V_пр_15_6" localSheetId="68">'ГБУЗ РБ Большеустьикинская ЦРБ'!$E$21</definedName>
    <definedName name="V_пр_15_6" localSheetId="36">'ГБУЗ РБ Буздякская ЦРБ'!$E$21</definedName>
    <definedName name="V_пр_15_6" localSheetId="66">'ГБУЗ РБ Бураевская ЦРБ'!$E$21</definedName>
    <definedName name="V_пр_15_6" localSheetId="58">'ГБУЗ РБ Бурзянская ЦРБ'!$E$21</definedName>
    <definedName name="V_пр_15_6" localSheetId="39">'ГБУЗ РБ Верхне-Татыш. ЦРБ'!$E$21</definedName>
    <definedName name="V_пр_15_6" localSheetId="76">'ГБУЗ РБ Верхнеяркеевская ЦРБ'!$E$21</definedName>
    <definedName name="V_пр_15_6" localSheetId="18">'ГБУЗ РБ ГБ № 1 г.Октябрьский'!$E$21</definedName>
    <definedName name="V_пр_15_6" localSheetId="61">'ГБУЗ РБ ГБ № 9 г.Уфа'!$E$21</definedName>
    <definedName name="V_пр_15_6" localSheetId="11">'ГБУЗ РБ ГБ г.Кумертау'!$E$21</definedName>
    <definedName name="V_пр_15_6" localSheetId="15">'ГБУЗ РБ ГБ г.Нефтекамск'!$E$21</definedName>
    <definedName name="V_пр_15_6" localSheetId="21">'ГБУЗ РБ ГБ г.Салават'!$E$21</definedName>
    <definedName name="V_пр_15_6" localSheetId="14">'ГБУЗ РБ ГДКБ № 17 г.Уфа'!$E$21</definedName>
    <definedName name="V_пр_15_6" localSheetId="24">'ГБУЗ РБ ГКБ № 1 г.Стерлитамак'!$E$21</definedName>
    <definedName name="V_пр_15_6" localSheetId="49">'ГБУЗ РБ ГКБ № 13 г.Уфа'!$E$21</definedName>
    <definedName name="V_пр_15_6" localSheetId="75">'ГБУЗ РБ ГКБ № 18 г.Уфа'!$E$21</definedName>
    <definedName name="V_пр_15_6" localSheetId="51">'ГБУЗ РБ ГКБ № 21 г.Уфа'!$E$21</definedName>
    <definedName name="V_пр_15_6" localSheetId="56">'ГБУЗ РБ ГКБ № 5 г.Уфа'!$E$21</definedName>
    <definedName name="V_пр_15_6" localSheetId="32">'ГБУЗ РБ ГКБ № 8 г.Уфа'!$E$21</definedName>
    <definedName name="V_пр_15_6" localSheetId="81">'ГБУЗ РБ ГКБ Демского р-на г.Уфы'!$E$21</definedName>
    <definedName name="V_пр_15_6" localSheetId="4">'ГБУЗ РБ Давлекановская ЦРБ'!$E$21</definedName>
    <definedName name="V_пр_15_6" localSheetId="29">'ГБУЗ РБ ДБ г.Стерлитамак'!$E$21</definedName>
    <definedName name="V_пр_15_6" localSheetId="10">'ГБУЗ РБ ДП № 2 г.Уфа'!$E$21</definedName>
    <definedName name="V_пр_15_6" localSheetId="6">'ГБУЗ РБ ДП № 3 г.Уфа'!$E$21</definedName>
    <definedName name="V_пр_15_6" localSheetId="72">'ГБУЗ РБ ДП № 4 г.Уфа'!$E$21</definedName>
    <definedName name="V_пр_15_6" localSheetId="12">'ГБУЗ РБ ДП № 5 г.Уфа'!$E$21</definedName>
    <definedName name="V_пр_15_6" localSheetId="13">'ГБУЗ РБ ДП № 6 г.Уфа'!$E$21</definedName>
    <definedName name="V_пр_15_6" localSheetId="73">'ГБУЗ РБ Дюртюлинская ЦРБ'!$E$21</definedName>
    <definedName name="V_пр_15_6" localSheetId="55">'ГБУЗ РБ Ермекеевская ЦРБ'!$E$21</definedName>
    <definedName name="V_пр_15_6" localSheetId="38">'ГБУЗ РБ Зилаирская ЦРБ'!$E$21</definedName>
    <definedName name="V_пр_15_6" localSheetId="43">'ГБУЗ РБ Иглинская ЦРБ'!$E$21</definedName>
    <definedName name="V_пр_15_6" localSheetId="9">'ГБУЗ РБ Исянгуловская ЦРБ'!$E$21</definedName>
    <definedName name="V_пр_15_6" localSheetId="78">'ГБУЗ РБ Ишимбайская ЦРБ'!$E$21</definedName>
    <definedName name="V_пр_15_6" localSheetId="17">'ГБУЗ РБ Калтасинская ЦРБ'!$E$21</definedName>
    <definedName name="V_пр_15_6" localSheetId="64">'ГБУЗ РБ Караидельская ЦРБ'!$E$21</definedName>
    <definedName name="V_пр_15_6" localSheetId="47">'ГБУЗ РБ Кармаскалинская ЦРБ'!$E$21</definedName>
    <definedName name="V_пр_15_6" localSheetId="50">'ГБУЗ РБ КБСМП г.Уфа'!$E$21</definedName>
    <definedName name="V_пр_15_6" localSheetId="70">'ГБУЗ РБ Кигинская ЦРБ'!$E$21</definedName>
    <definedName name="V_пр_15_6" localSheetId="16">'ГБУЗ РБ Краснокамская ЦРБ'!$E$21</definedName>
    <definedName name="V_пр_15_6" localSheetId="26">'ГБУЗ РБ Красноусольская ЦРБ'!$E$21</definedName>
    <definedName name="V_пр_15_6" localSheetId="48">'ГБУЗ РБ Кушнаренковская ЦРБ'!$E$21</definedName>
    <definedName name="V_пр_15_6" localSheetId="69">'ГБУЗ РБ Малоязовская ЦРБ'!$E$21</definedName>
    <definedName name="V_пр_15_6" localSheetId="8">'ГБУЗ РБ Мелеузовская ЦРБ'!$E$21</definedName>
    <definedName name="V_пр_15_6" localSheetId="67">'ГБУЗ РБ Месягутовская ЦРБ'!$E$21</definedName>
    <definedName name="V_пр_15_6" localSheetId="63">'ГБУЗ РБ Мишкинская ЦРБ'!$E$21</definedName>
    <definedName name="V_пр_15_6" localSheetId="3">'ГБУЗ РБ Миякинская ЦРБ'!$E$21</definedName>
    <definedName name="V_пр_15_6" localSheetId="7">'ГБУЗ РБ Мраковская ЦРБ'!$E$21</definedName>
    <definedName name="V_пр_15_6" localSheetId="45">'ГБУЗ РБ Нуримановская ЦРБ'!$E$21</definedName>
    <definedName name="V_пр_15_6" localSheetId="79">'ГБУЗ РБ Поликлиника № 43 г.Уфа'!$E$21</definedName>
    <definedName name="V_пр_15_6" localSheetId="80">'ГБУЗ РБ ПОликлиника № 46 г.Уфа'!$E$21</definedName>
    <definedName name="V_пр_15_6" localSheetId="82">'ГБУЗ РБ Поликлиника № 50 г.Уфа'!$E$21</definedName>
    <definedName name="V_пр_15_6" localSheetId="5">'ГБУЗ РБ Раевская ЦРБ'!$E$21</definedName>
    <definedName name="V_пр_15_6" localSheetId="27">'ГБУЗ РБ Стерлибашевская ЦРБ'!$E$21</definedName>
    <definedName name="V_пр_15_6" localSheetId="28">'ГБУЗ РБ Толбазинская ЦРБ'!$E$21</definedName>
    <definedName name="V_пр_15_6" localSheetId="30">'ГБУЗ РБ Туймазинская ЦРБ'!$E$21</definedName>
    <definedName name="V_пр_15_6" localSheetId="33">'ГБУЗ РБ Учалинская ЦГБ'!$E$21</definedName>
    <definedName name="V_пр_15_6" localSheetId="20">'ГБУЗ РБ Федоровская ЦРБ'!$E$21</definedName>
    <definedName name="V_пр_15_6" localSheetId="23">'ГБУЗ РБ ЦГБ г.Сибай'!$E$21</definedName>
    <definedName name="V_пр_15_6" localSheetId="74">'ГБУЗ РБ Чекмагушевская ЦРБ'!$E$21</definedName>
    <definedName name="V_пр_15_6" localSheetId="34">'ГБУЗ РБ Чишминская ЦРБ'!$E$21</definedName>
    <definedName name="V_пр_15_6" localSheetId="31">'ГБУЗ РБ Шаранская ЦРБ'!$E$21</definedName>
    <definedName name="V_пр_15_6" localSheetId="37">'ГБУЗ РБ Языковская ЦРБ'!$E$21</definedName>
    <definedName name="V_пр_15_6" localSheetId="41">'ГБУЗ РБ Янаульская ЦРБ'!$E$21</definedName>
    <definedName name="V_пр_15_6" localSheetId="19">'ООО "Медсервис" г. Салават'!$E$21</definedName>
    <definedName name="V_пр_15_6" localSheetId="2">'УФИЦ РАН'!$E$21</definedName>
    <definedName name="V_пр_15_6" localSheetId="52">'ФГБОУ ВО БГМУ МЗ РФ'!$E$21</definedName>
    <definedName name="V_пр_15_6" localSheetId="60">'ФГБУЗ МСЧ №142 ФМБА России'!$E$21</definedName>
    <definedName name="V_пр_15_6" localSheetId="25">'ЧУЗ "РЖД-Медицина"г.Стерлитамак'!$E$21</definedName>
    <definedName name="V_пр_15_6" localSheetId="42">'ЧУЗ"КБ"РЖД-Медицина" г.Уфа'!$E$21</definedName>
    <definedName name="V_пр_15_8" localSheetId="22">'ГБУЗ РБ Акъярская ЦРБ'!$G$21</definedName>
    <definedName name="V_пр_15_8" localSheetId="46">'ГБУЗ РБ Архангельская ЦРБ'!$G$21</definedName>
    <definedName name="V_пр_15_8" localSheetId="57">'ГБУЗ РБ Аскаровская ЦРБ'!$G$21</definedName>
    <definedName name="V_пр_15_8" localSheetId="65">'ГБУЗ РБ Аскинская ЦРБ'!$G$21</definedName>
    <definedName name="V_пр_15_8" localSheetId="35">'ГБУЗ РБ Баймакская ЦГБ'!$G$21</definedName>
    <definedName name="V_пр_15_8" localSheetId="77">'ГБУЗ РБ Бакалинская ЦРБ'!$G$21</definedName>
    <definedName name="V_пр_15_8" localSheetId="40">'ГБУЗ РБ Балтачевская ЦРБ'!$G$21</definedName>
    <definedName name="V_пр_15_8" localSheetId="53">'ГБУЗ РБ Белебеевская ЦРБ'!$G$21</definedName>
    <definedName name="V_пр_15_8" localSheetId="71">'ГБУЗ РБ Белокатайская ЦРБ'!$G$21</definedName>
    <definedName name="V_пр_15_8" localSheetId="59">'ГБУЗ РБ Белорецкая ЦРКБ'!$G$21</definedName>
    <definedName name="V_пр_15_8" localSheetId="54">'ГБУЗ РБ Бижбулякская ЦРБ'!$G$21</definedName>
    <definedName name="V_пр_15_8" localSheetId="62">'ГБУЗ РБ Бирская ЦРБ'!$G$21</definedName>
    <definedName name="V_пр_15_8" localSheetId="44">'ГБУЗ РБ Благовещенская ЦРБ'!$G$21</definedName>
    <definedName name="V_пр_15_8" localSheetId="68">'ГБУЗ РБ Большеустьикинская ЦРБ'!$G$21</definedName>
    <definedName name="V_пр_15_8" localSheetId="36">'ГБУЗ РБ Буздякская ЦРБ'!$G$21</definedName>
    <definedName name="V_пр_15_8" localSheetId="66">'ГБУЗ РБ Бураевская ЦРБ'!$G$21</definedName>
    <definedName name="V_пр_15_8" localSheetId="58">'ГБУЗ РБ Бурзянская ЦРБ'!$G$21</definedName>
    <definedName name="V_пр_15_8" localSheetId="39">'ГБУЗ РБ Верхне-Татыш. ЦРБ'!$G$21</definedName>
    <definedName name="V_пр_15_8" localSheetId="76">'ГБУЗ РБ Верхнеяркеевская ЦРБ'!$G$21</definedName>
    <definedName name="V_пр_15_8" localSheetId="18">'ГБУЗ РБ ГБ № 1 г.Октябрьский'!$G$21</definedName>
    <definedName name="V_пр_15_8" localSheetId="61">'ГБУЗ РБ ГБ № 9 г.Уфа'!$G$21</definedName>
    <definedName name="V_пр_15_8" localSheetId="11">'ГБУЗ РБ ГБ г.Кумертау'!$G$21</definedName>
    <definedName name="V_пр_15_8" localSheetId="15">'ГБУЗ РБ ГБ г.Нефтекамск'!$G$21</definedName>
    <definedName name="V_пр_15_8" localSheetId="21">'ГБУЗ РБ ГБ г.Салават'!$G$21</definedName>
    <definedName name="V_пр_15_8" localSheetId="14">'ГБУЗ РБ ГДКБ № 17 г.Уфа'!$G$21</definedName>
    <definedName name="V_пр_15_8" localSheetId="24">'ГБУЗ РБ ГКБ № 1 г.Стерлитамак'!$G$21</definedName>
    <definedName name="V_пр_15_8" localSheetId="49">'ГБУЗ РБ ГКБ № 13 г.Уфа'!$G$21</definedName>
    <definedName name="V_пр_15_8" localSheetId="75">'ГБУЗ РБ ГКБ № 18 г.Уфа'!$G$21</definedName>
    <definedName name="V_пр_15_8" localSheetId="51">'ГБУЗ РБ ГКБ № 21 г.Уфа'!$G$21</definedName>
    <definedName name="V_пр_15_8" localSheetId="56">'ГБУЗ РБ ГКБ № 5 г.Уфа'!$G$21</definedName>
    <definedName name="V_пр_15_8" localSheetId="32">'ГБУЗ РБ ГКБ № 8 г.Уфа'!$G$21</definedName>
    <definedName name="V_пр_15_8" localSheetId="81">'ГБУЗ РБ ГКБ Демского р-на г.Уфы'!$G$21</definedName>
    <definedName name="V_пр_15_8" localSheetId="4">'ГБУЗ РБ Давлекановская ЦРБ'!$G$21</definedName>
    <definedName name="V_пр_15_8" localSheetId="29">'ГБУЗ РБ ДБ г.Стерлитамак'!$G$21</definedName>
    <definedName name="V_пр_15_8" localSheetId="10">'ГБУЗ РБ ДП № 2 г.Уфа'!$G$21</definedName>
    <definedName name="V_пр_15_8" localSheetId="6">'ГБУЗ РБ ДП № 3 г.Уфа'!$G$21</definedName>
    <definedName name="V_пр_15_8" localSheetId="72">'ГБУЗ РБ ДП № 4 г.Уфа'!$G$21</definedName>
    <definedName name="V_пр_15_8" localSheetId="12">'ГБУЗ РБ ДП № 5 г.Уфа'!$G$21</definedName>
    <definedName name="V_пр_15_8" localSheetId="13">'ГБУЗ РБ ДП № 6 г.Уфа'!$G$21</definedName>
    <definedName name="V_пр_15_8" localSheetId="73">'ГБУЗ РБ Дюртюлинская ЦРБ'!$G$21</definedName>
    <definedName name="V_пр_15_8" localSheetId="55">'ГБУЗ РБ Ермекеевская ЦРБ'!$G$21</definedName>
    <definedName name="V_пр_15_8" localSheetId="38">'ГБУЗ РБ Зилаирская ЦРБ'!$G$21</definedName>
    <definedName name="V_пр_15_8" localSheetId="43">'ГБУЗ РБ Иглинская ЦРБ'!$G$21</definedName>
    <definedName name="V_пр_15_8" localSheetId="9">'ГБУЗ РБ Исянгуловская ЦРБ'!$G$21</definedName>
    <definedName name="V_пр_15_8" localSheetId="78">'ГБУЗ РБ Ишимбайская ЦРБ'!$G$21</definedName>
    <definedName name="V_пр_15_8" localSheetId="17">'ГБУЗ РБ Калтасинская ЦРБ'!$G$21</definedName>
    <definedName name="V_пр_15_8" localSheetId="64">'ГБУЗ РБ Караидельская ЦРБ'!$G$21</definedName>
    <definedName name="V_пр_15_8" localSheetId="47">'ГБУЗ РБ Кармаскалинская ЦРБ'!$G$21</definedName>
    <definedName name="V_пр_15_8" localSheetId="50">'ГБУЗ РБ КБСМП г.Уфа'!$G$21</definedName>
    <definedName name="V_пр_15_8" localSheetId="70">'ГБУЗ РБ Кигинская ЦРБ'!$G$21</definedName>
    <definedName name="V_пр_15_8" localSheetId="16">'ГБУЗ РБ Краснокамская ЦРБ'!$G$21</definedName>
    <definedName name="V_пр_15_8" localSheetId="26">'ГБУЗ РБ Красноусольская ЦРБ'!$G$21</definedName>
    <definedName name="V_пр_15_8" localSheetId="48">'ГБУЗ РБ Кушнаренковская ЦРБ'!$G$21</definedName>
    <definedName name="V_пр_15_8" localSheetId="69">'ГБУЗ РБ Малоязовская ЦРБ'!$G$21</definedName>
    <definedName name="V_пр_15_8" localSheetId="8">'ГБУЗ РБ Мелеузовская ЦРБ'!$G$21</definedName>
    <definedName name="V_пр_15_8" localSheetId="67">'ГБУЗ РБ Месягутовская ЦРБ'!$G$21</definedName>
    <definedName name="V_пр_15_8" localSheetId="63">'ГБУЗ РБ Мишкинская ЦРБ'!$G$21</definedName>
    <definedName name="V_пр_15_8" localSheetId="3">'ГБУЗ РБ Миякинская ЦРБ'!$G$21</definedName>
    <definedName name="V_пр_15_8" localSheetId="7">'ГБУЗ РБ Мраковская ЦРБ'!$G$21</definedName>
    <definedName name="V_пр_15_8" localSheetId="45">'ГБУЗ РБ Нуримановская ЦРБ'!$G$21</definedName>
    <definedName name="V_пр_15_8" localSheetId="79">'ГБУЗ РБ Поликлиника № 43 г.Уфа'!$G$21</definedName>
    <definedName name="V_пр_15_8" localSheetId="80">'ГБУЗ РБ ПОликлиника № 46 г.Уфа'!$G$21</definedName>
    <definedName name="V_пр_15_8" localSheetId="82">'ГБУЗ РБ Поликлиника № 50 г.Уфа'!$G$21</definedName>
    <definedName name="V_пр_15_8" localSheetId="5">'ГБУЗ РБ Раевская ЦРБ'!$G$21</definedName>
    <definedName name="V_пр_15_8" localSheetId="27">'ГБУЗ РБ Стерлибашевская ЦРБ'!$G$21</definedName>
    <definedName name="V_пр_15_8" localSheetId="28">'ГБУЗ РБ Толбазинская ЦРБ'!$G$21</definedName>
    <definedName name="V_пр_15_8" localSheetId="30">'ГБУЗ РБ Туймазинская ЦРБ'!$G$21</definedName>
    <definedName name="V_пр_15_8" localSheetId="33">'ГБУЗ РБ Учалинская ЦГБ'!$G$21</definedName>
    <definedName name="V_пр_15_8" localSheetId="20">'ГБУЗ РБ Федоровская ЦРБ'!$G$21</definedName>
    <definedName name="V_пр_15_8" localSheetId="23">'ГБУЗ РБ ЦГБ г.Сибай'!$G$21</definedName>
    <definedName name="V_пр_15_8" localSheetId="74">'ГБУЗ РБ Чекмагушевская ЦРБ'!$G$21</definedName>
    <definedName name="V_пр_15_8" localSheetId="34">'ГБУЗ РБ Чишминская ЦРБ'!$G$21</definedName>
    <definedName name="V_пр_15_8" localSheetId="31">'ГБУЗ РБ Шаранская ЦРБ'!$G$21</definedName>
    <definedName name="V_пр_15_8" localSheetId="37">'ГБУЗ РБ Языковская ЦРБ'!$G$21</definedName>
    <definedName name="V_пр_15_8" localSheetId="41">'ГБУЗ РБ Янаульская ЦРБ'!$G$21</definedName>
    <definedName name="V_пр_15_8" localSheetId="19">'ООО "Медсервис" г. Салават'!$G$21</definedName>
    <definedName name="V_пр_15_8" localSheetId="2">'УФИЦ РАН'!$G$21</definedName>
    <definedName name="V_пр_15_8" localSheetId="52">'ФГБОУ ВО БГМУ МЗ РФ'!$G$21</definedName>
    <definedName name="V_пр_15_8" localSheetId="60">'ФГБУЗ МСЧ №142 ФМБА России'!$G$21</definedName>
    <definedName name="V_пр_15_8" localSheetId="25">'ЧУЗ "РЖД-Медицина"г.Стерлитамак'!$G$21</definedName>
    <definedName name="V_пр_15_8" localSheetId="42">'ЧУЗ"КБ"РЖД-Медицина" г.Уфа'!$G$21</definedName>
    <definedName name="V_пр_16_4" localSheetId="22">'ГБУЗ РБ Акъярская ЦРБ'!#REF!</definedName>
    <definedName name="V_пр_16_4" localSheetId="46">'ГБУЗ РБ Архангельская ЦРБ'!#REF!</definedName>
    <definedName name="V_пр_16_4" localSheetId="57">'ГБУЗ РБ Аскаровская ЦРБ'!#REF!</definedName>
    <definedName name="V_пр_16_4" localSheetId="65">'ГБУЗ РБ Аскинская ЦРБ'!#REF!</definedName>
    <definedName name="V_пр_16_4" localSheetId="35">'ГБУЗ РБ Баймакская ЦГБ'!#REF!</definedName>
    <definedName name="V_пр_16_4" localSheetId="77">'ГБУЗ РБ Бакалинская ЦРБ'!#REF!</definedName>
    <definedName name="V_пр_16_4" localSheetId="40">'ГБУЗ РБ Балтачевская ЦРБ'!#REF!</definedName>
    <definedName name="V_пр_16_4" localSheetId="53">'ГБУЗ РБ Белебеевская ЦРБ'!#REF!</definedName>
    <definedName name="V_пр_16_4" localSheetId="71">'ГБУЗ РБ Белокатайская ЦРБ'!#REF!</definedName>
    <definedName name="V_пр_16_4" localSheetId="59">'ГБУЗ РБ Белорецкая ЦРКБ'!#REF!</definedName>
    <definedName name="V_пр_16_4" localSheetId="54">'ГБУЗ РБ Бижбулякская ЦРБ'!#REF!</definedName>
    <definedName name="V_пр_16_4" localSheetId="62">'ГБУЗ РБ Бирская ЦРБ'!#REF!</definedName>
    <definedName name="V_пр_16_4" localSheetId="44">'ГБУЗ РБ Благовещенская ЦРБ'!#REF!</definedName>
    <definedName name="V_пр_16_4" localSheetId="68">'ГБУЗ РБ Большеустьикинская ЦРБ'!#REF!</definedName>
    <definedName name="V_пр_16_4" localSheetId="36">'ГБУЗ РБ Буздякская ЦРБ'!#REF!</definedName>
    <definedName name="V_пр_16_4" localSheetId="66">'ГБУЗ РБ Бураевская ЦРБ'!#REF!</definedName>
    <definedName name="V_пр_16_4" localSheetId="58">'ГБУЗ РБ Бурзянская ЦРБ'!#REF!</definedName>
    <definedName name="V_пр_16_4" localSheetId="39">'ГБУЗ РБ Верхне-Татыш. ЦРБ'!#REF!</definedName>
    <definedName name="V_пр_16_4" localSheetId="76">'ГБУЗ РБ Верхнеяркеевская ЦРБ'!#REF!</definedName>
    <definedName name="V_пр_16_4" localSheetId="18">'ГБУЗ РБ ГБ № 1 г.Октябрьский'!#REF!</definedName>
    <definedName name="V_пр_16_4" localSheetId="61">'ГБУЗ РБ ГБ № 9 г.Уфа'!#REF!</definedName>
    <definedName name="V_пр_16_4" localSheetId="11">'ГБУЗ РБ ГБ г.Кумертау'!#REF!</definedName>
    <definedName name="V_пр_16_4" localSheetId="15">'ГБУЗ РБ ГБ г.Нефтекамск'!#REF!</definedName>
    <definedName name="V_пр_16_4" localSheetId="21">'ГБУЗ РБ ГБ г.Салават'!#REF!</definedName>
    <definedName name="V_пр_16_4" localSheetId="14">'ГБУЗ РБ ГДКБ № 17 г.Уфа'!#REF!</definedName>
    <definedName name="V_пр_16_4" localSheetId="24">'ГБУЗ РБ ГКБ № 1 г.Стерлитамак'!#REF!</definedName>
    <definedName name="V_пр_16_4" localSheetId="49">'ГБУЗ РБ ГКБ № 13 г.Уфа'!#REF!</definedName>
    <definedName name="V_пр_16_4" localSheetId="75">'ГБУЗ РБ ГКБ № 18 г.Уфа'!#REF!</definedName>
    <definedName name="V_пр_16_4" localSheetId="51">'ГБУЗ РБ ГКБ № 21 г.Уфа'!#REF!</definedName>
    <definedName name="V_пр_16_4" localSheetId="56">'ГБУЗ РБ ГКБ № 5 г.Уфа'!#REF!</definedName>
    <definedName name="V_пр_16_4" localSheetId="32">'ГБУЗ РБ ГКБ № 8 г.Уфа'!#REF!</definedName>
    <definedName name="V_пр_16_4" localSheetId="81">'ГБУЗ РБ ГКБ Демского р-на г.Уфы'!#REF!</definedName>
    <definedName name="V_пр_16_4" localSheetId="4">'ГБУЗ РБ Давлекановская ЦРБ'!#REF!</definedName>
    <definedName name="V_пр_16_4" localSheetId="29">'ГБУЗ РБ ДБ г.Стерлитамак'!#REF!</definedName>
    <definedName name="V_пр_16_4" localSheetId="10">'ГБУЗ РБ ДП № 2 г.Уфа'!#REF!</definedName>
    <definedName name="V_пр_16_4" localSheetId="6">'ГБУЗ РБ ДП № 3 г.Уфа'!#REF!</definedName>
    <definedName name="V_пр_16_4" localSheetId="72">'ГБУЗ РБ ДП № 4 г.Уфа'!#REF!</definedName>
    <definedName name="V_пр_16_4" localSheetId="12">'ГБУЗ РБ ДП № 5 г.Уфа'!#REF!</definedName>
    <definedName name="V_пр_16_4" localSheetId="13">'ГБУЗ РБ ДП № 6 г.Уфа'!#REF!</definedName>
    <definedName name="V_пр_16_4" localSheetId="73">'ГБУЗ РБ Дюртюлинская ЦРБ'!#REF!</definedName>
    <definedName name="V_пр_16_4" localSheetId="55">'ГБУЗ РБ Ермекеевская ЦРБ'!#REF!</definedName>
    <definedName name="V_пр_16_4" localSheetId="38">'ГБУЗ РБ Зилаирская ЦРБ'!#REF!</definedName>
    <definedName name="V_пр_16_4" localSheetId="43">'ГБУЗ РБ Иглинская ЦРБ'!#REF!</definedName>
    <definedName name="V_пр_16_4" localSheetId="9">'ГБУЗ РБ Исянгуловская ЦРБ'!#REF!</definedName>
    <definedName name="V_пр_16_4" localSheetId="78">'ГБУЗ РБ Ишимбайская ЦРБ'!#REF!</definedName>
    <definedName name="V_пр_16_4" localSheetId="17">'ГБУЗ РБ Калтасинская ЦРБ'!#REF!</definedName>
    <definedName name="V_пр_16_4" localSheetId="64">'ГБУЗ РБ Караидельская ЦРБ'!#REF!</definedName>
    <definedName name="V_пр_16_4" localSheetId="47">'ГБУЗ РБ Кармаскалинская ЦРБ'!#REF!</definedName>
    <definedName name="V_пр_16_4" localSheetId="50">'ГБУЗ РБ КБСМП г.Уфа'!#REF!</definedName>
    <definedName name="V_пр_16_4" localSheetId="70">'ГБУЗ РБ Кигинская ЦРБ'!#REF!</definedName>
    <definedName name="V_пр_16_4" localSheetId="16">'ГБУЗ РБ Краснокамская ЦРБ'!#REF!</definedName>
    <definedName name="V_пр_16_4" localSheetId="26">'ГБУЗ РБ Красноусольская ЦРБ'!#REF!</definedName>
    <definedName name="V_пр_16_4" localSheetId="48">'ГБУЗ РБ Кушнаренковская ЦРБ'!#REF!</definedName>
    <definedName name="V_пр_16_4" localSheetId="69">'ГБУЗ РБ Малоязовская ЦРБ'!#REF!</definedName>
    <definedName name="V_пр_16_4" localSheetId="8">'ГБУЗ РБ Мелеузовская ЦРБ'!#REF!</definedName>
    <definedName name="V_пр_16_4" localSheetId="67">'ГБУЗ РБ Месягутовская ЦРБ'!#REF!</definedName>
    <definedName name="V_пр_16_4" localSheetId="63">'ГБУЗ РБ Мишкинская ЦРБ'!#REF!</definedName>
    <definedName name="V_пр_16_4" localSheetId="3">'ГБУЗ РБ Миякинская ЦРБ'!#REF!</definedName>
    <definedName name="V_пр_16_4" localSheetId="7">'ГБУЗ РБ Мраковская ЦРБ'!#REF!</definedName>
    <definedName name="V_пр_16_4" localSheetId="45">'ГБУЗ РБ Нуримановская ЦРБ'!#REF!</definedName>
    <definedName name="V_пр_16_4" localSheetId="79">'ГБУЗ РБ Поликлиника № 43 г.Уфа'!#REF!</definedName>
    <definedName name="V_пр_16_4" localSheetId="80">'ГБУЗ РБ ПОликлиника № 46 г.Уфа'!#REF!</definedName>
    <definedName name="V_пр_16_4" localSheetId="82">'ГБУЗ РБ Поликлиника № 50 г.Уфа'!#REF!</definedName>
    <definedName name="V_пр_16_4" localSheetId="5">'ГБУЗ РБ Раевская ЦРБ'!#REF!</definedName>
    <definedName name="V_пр_16_4" localSheetId="27">'ГБУЗ РБ Стерлибашевская ЦРБ'!#REF!</definedName>
    <definedName name="V_пр_16_4" localSheetId="28">'ГБУЗ РБ Толбазинская ЦРБ'!#REF!</definedName>
    <definedName name="V_пр_16_4" localSheetId="30">'ГБУЗ РБ Туймазинская ЦРБ'!#REF!</definedName>
    <definedName name="V_пр_16_4" localSheetId="33">'ГБУЗ РБ Учалинская ЦГБ'!#REF!</definedName>
    <definedName name="V_пр_16_4" localSheetId="20">'ГБУЗ РБ Федоровская ЦРБ'!#REF!</definedName>
    <definedName name="V_пр_16_4" localSheetId="23">'ГБУЗ РБ ЦГБ г.Сибай'!#REF!</definedName>
    <definedName name="V_пр_16_4" localSheetId="74">'ГБУЗ РБ Чекмагушевская ЦРБ'!#REF!</definedName>
    <definedName name="V_пр_16_4" localSheetId="34">'ГБУЗ РБ Чишминская ЦРБ'!#REF!</definedName>
    <definedName name="V_пр_16_4" localSheetId="31">'ГБУЗ РБ Шаранская ЦРБ'!#REF!</definedName>
    <definedName name="V_пр_16_4" localSheetId="37">'ГБУЗ РБ Языковская ЦРБ'!#REF!</definedName>
    <definedName name="V_пр_16_4" localSheetId="41">'ГБУЗ РБ Янаульская ЦРБ'!#REF!</definedName>
    <definedName name="V_пр_16_4" localSheetId="19">'ООО "Медсервис" г. Салават'!#REF!</definedName>
    <definedName name="V_пр_16_4" localSheetId="2">'УФИЦ РАН'!#REF!</definedName>
    <definedName name="V_пр_16_4" localSheetId="52">'ФГБОУ ВО БГМУ МЗ РФ'!#REF!</definedName>
    <definedName name="V_пр_16_4" localSheetId="60">'ФГБУЗ МСЧ №142 ФМБА России'!#REF!</definedName>
    <definedName name="V_пр_16_4" localSheetId="25">'ЧУЗ "РЖД-Медицина"г.Стерлитамак'!#REF!</definedName>
    <definedName name="V_пр_16_4" localSheetId="42">'ЧУЗ"КБ"РЖД-Медицина" г.Уфа'!#REF!</definedName>
    <definedName name="V_пр_16_5" localSheetId="22">'ГБУЗ РБ Акъярская ЦРБ'!#REF!</definedName>
    <definedName name="V_пр_16_5" localSheetId="46">'ГБУЗ РБ Архангельская ЦРБ'!#REF!</definedName>
    <definedName name="V_пр_16_5" localSheetId="57">'ГБУЗ РБ Аскаровская ЦРБ'!#REF!</definedName>
    <definedName name="V_пр_16_5" localSheetId="65">'ГБУЗ РБ Аскинская ЦРБ'!#REF!</definedName>
    <definedName name="V_пр_16_5" localSheetId="35">'ГБУЗ РБ Баймакская ЦГБ'!#REF!</definedName>
    <definedName name="V_пр_16_5" localSheetId="77">'ГБУЗ РБ Бакалинская ЦРБ'!#REF!</definedName>
    <definedName name="V_пр_16_5" localSheetId="40">'ГБУЗ РБ Балтачевская ЦРБ'!#REF!</definedName>
    <definedName name="V_пр_16_5" localSheetId="53">'ГБУЗ РБ Белебеевская ЦРБ'!#REF!</definedName>
    <definedName name="V_пр_16_5" localSheetId="71">'ГБУЗ РБ Белокатайская ЦРБ'!#REF!</definedName>
    <definedName name="V_пр_16_5" localSheetId="59">'ГБУЗ РБ Белорецкая ЦРКБ'!#REF!</definedName>
    <definedName name="V_пр_16_5" localSheetId="54">'ГБУЗ РБ Бижбулякская ЦРБ'!#REF!</definedName>
    <definedName name="V_пр_16_5" localSheetId="62">'ГБУЗ РБ Бирская ЦРБ'!#REF!</definedName>
    <definedName name="V_пр_16_5" localSheetId="44">'ГБУЗ РБ Благовещенская ЦРБ'!#REF!</definedName>
    <definedName name="V_пр_16_5" localSheetId="68">'ГБУЗ РБ Большеустьикинская ЦРБ'!#REF!</definedName>
    <definedName name="V_пр_16_5" localSheetId="36">'ГБУЗ РБ Буздякская ЦРБ'!#REF!</definedName>
    <definedName name="V_пр_16_5" localSheetId="66">'ГБУЗ РБ Бураевская ЦРБ'!#REF!</definedName>
    <definedName name="V_пр_16_5" localSheetId="58">'ГБУЗ РБ Бурзянская ЦРБ'!#REF!</definedName>
    <definedName name="V_пр_16_5" localSheetId="39">'ГБУЗ РБ Верхне-Татыш. ЦРБ'!#REF!</definedName>
    <definedName name="V_пр_16_5" localSheetId="76">'ГБУЗ РБ Верхнеяркеевская ЦРБ'!#REF!</definedName>
    <definedName name="V_пр_16_5" localSheetId="18">'ГБУЗ РБ ГБ № 1 г.Октябрьский'!#REF!</definedName>
    <definedName name="V_пр_16_5" localSheetId="61">'ГБУЗ РБ ГБ № 9 г.Уфа'!#REF!</definedName>
    <definedName name="V_пр_16_5" localSheetId="11">'ГБУЗ РБ ГБ г.Кумертау'!#REF!</definedName>
    <definedName name="V_пр_16_5" localSheetId="15">'ГБУЗ РБ ГБ г.Нефтекамск'!#REF!</definedName>
    <definedName name="V_пр_16_5" localSheetId="21">'ГБУЗ РБ ГБ г.Салават'!#REF!</definedName>
    <definedName name="V_пр_16_5" localSheetId="14">'ГБУЗ РБ ГДКБ № 17 г.Уфа'!#REF!</definedName>
    <definedName name="V_пр_16_5" localSheetId="24">'ГБУЗ РБ ГКБ № 1 г.Стерлитамак'!#REF!</definedName>
    <definedName name="V_пр_16_5" localSheetId="49">'ГБУЗ РБ ГКБ № 13 г.Уфа'!#REF!</definedName>
    <definedName name="V_пр_16_5" localSheetId="75">'ГБУЗ РБ ГКБ № 18 г.Уфа'!#REF!</definedName>
    <definedName name="V_пр_16_5" localSheetId="51">'ГБУЗ РБ ГКБ № 21 г.Уфа'!#REF!</definedName>
    <definedName name="V_пр_16_5" localSheetId="56">'ГБУЗ РБ ГКБ № 5 г.Уфа'!#REF!</definedName>
    <definedName name="V_пр_16_5" localSheetId="32">'ГБУЗ РБ ГКБ № 8 г.Уфа'!#REF!</definedName>
    <definedName name="V_пр_16_5" localSheetId="81">'ГБУЗ РБ ГКБ Демского р-на г.Уфы'!#REF!</definedName>
    <definedName name="V_пр_16_5" localSheetId="4">'ГБУЗ РБ Давлекановская ЦРБ'!#REF!</definedName>
    <definedName name="V_пр_16_5" localSheetId="29">'ГБУЗ РБ ДБ г.Стерлитамак'!#REF!</definedName>
    <definedName name="V_пр_16_5" localSheetId="10">'ГБУЗ РБ ДП № 2 г.Уфа'!#REF!</definedName>
    <definedName name="V_пр_16_5" localSheetId="6">'ГБУЗ РБ ДП № 3 г.Уфа'!#REF!</definedName>
    <definedName name="V_пр_16_5" localSheetId="72">'ГБУЗ РБ ДП № 4 г.Уфа'!#REF!</definedName>
    <definedName name="V_пр_16_5" localSheetId="12">'ГБУЗ РБ ДП № 5 г.Уфа'!#REF!</definedName>
    <definedName name="V_пр_16_5" localSheetId="13">'ГБУЗ РБ ДП № 6 г.Уфа'!#REF!</definedName>
    <definedName name="V_пр_16_5" localSheetId="73">'ГБУЗ РБ Дюртюлинская ЦРБ'!#REF!</definedName>
    <definedName name="V_пр_16_5" localSheetId="55">'ГБУЗ РБ Ермекеевская ЦРБ'!#REF!</definedName>
    <definedName name="V_пр_16_5" localSheetId="38">'ГБУЗ РБ Зилаирская ЦРБ'!#REF!</definedName>
    <definedName name="V_пр_16_5" localSheetId="43">'ГБУЗ РБ Иглинская ЦРБ'!#REF!</definedName>
    <definedName name="V_пр_16_5" localSheetId="9">'ГБУЗ РБ Исянгуловская ЦРБ'!#REF!</definedName>
    <definedName name="V_пр_16_5" localSheetId="78">'ГБУЗ РБ Ишимбайская ЦРБ'!#REF!</definedName>
    <definedName name="V_пр_16_5" localSheetId="17">'ГБУЗ РБ Калтасинская ЦРБ'!#REF!</definedName>
    <definedName name="V_пр_16_5" localSheetId="64">'ГБУЗ РБ Караидельская ЦРБ'!#REF!</definedName>
    <definedName name="V_пр_16_5" localSheetId="47">'ГБУЗ РБ Кармаскалинская ЦРБ'!#REF!</definedName>
    <definedName name="V_пр_16_5" localSheetId="50">'ГБУЗ РБ КБСМП г.Уфа'!#REF!</definedName>
    <definedName name="V_пр_16_5" localSheetId="70">'ГБУЗ РБ Кигинская ЦРБ'!#REF!</definedName>
    <definedName name="V_пр_16_5" localSheetId="16">'ГБУЗ РБ Краснокамская ЦРБ'!#REF!</definedName>
    <definedName name="V_пр_16_5" localSheetId="26">'ГБУЗ РБ Красноусольская ЦРБ'!#REF!</definedName>
    <definedName name="V_пр_16_5" localSheetId="48">'ГБУЗ РБ Кушнаренковская ЦРБ'!#REF!</definedName>
    <definedName name="V_пр_16_5" localSheetId="69">'ГБУЗ РБ Малоязовская ЦРБ'!#REF!</definedName>
    <definedName name="V_пр_16_5" localSheetId="8">'ГБУЗ РБ Мелеузовская ЦРБ'!#REF!</definedName>
    <definedName name="V_пр_16_5" localSheetId="67">'ГБУЗ РБ Месягутовская ЦРБ'!#REF!</definedName>
    <definedName name="V_пр_16_5" localSheetId="63">'ГБУЗ РБ Мишкинская ЦРБ'!#REF!</definedName>
    <definedName name="V_пр_16_5" localSheetId="3">'ГБУЗ РБ Миякинская ЦРБ'!#REF!</definedName>
    <definedName name="V_пр_16_5" localSheetId="7">'ГБУЗ РБ Мраковская ЦРБ'!#REF!</definedName>
    <definedName name="V_пр_16_5" localSheetId="45">'ГБУЗ РБ Нуримановская ЦРБ'!#REF!</definedName>
    <definedName name="V_пр_16_5" localSheetId="79">'ГБУЗ РБ Поликлиника № 43 г.Уфа'!#REF!</definedName>
    <definedName name="V_пр_16_5" localSheetId="80">'ГБУЗ РБ ПОликлиника № 46 г.Уфа'!#REF!</definedName>
    <definedName name="V_пр_16_5" localSheetId="82">'ГБУЗ РБ Поликлиника № 50 г.Уфа'!#REF!</definedName>
    <definedName name="V_пр_16_5" localSheetId="5">'ГБУЗ РБ Раевская ЦРБ'!#REF!</definedName>
    <definedName name="V_пр_16_5" localSheetId="27">'ГБУЗ РБ Стерлибашевская ЦРБ'!#REF!</definedName>
    <definedName name="V_пр_16_5" localSheetId="28">'ГБУЗ РБ Толбазинская ЦРБ'!#REF!</definedName>
    <definedName name="V_пр_16_5" localSheetId="30">'ГБУЗ РБ Туймазинская ЦРБ'!#REF!</definedName>
    <definedName name="V_пр_16_5" localSheetId="33">'ГБУЗ РБ Учалинская ЦГБ'!#REF!</definedName>
    <definedName name="V_пр_16_5" localSheetId="20">'ГБУЗ РБ Федоровская ЦРБ'!#REF!</definedName>
    <definedName name="V_пр_16_5" localSheetId="23">'ГБУЗ РБ ЦГБ г.Сибай'!#REF!</definedName>
    <definedName name="V_пр_16_5" localSheetId="74">'ГБУЗ РБ Чекмагушевская ЦРБ'!#REF!</definedName>
    <definedName name="V_пр_16_5" localSheetId="34">'ГБУЗ РБ Чишминская ЦРБ'!#REF!</definedName>
    <definedName name="V_пр_16_5" localSheetId="31">'ГБУЗ РБ Шаранская ЦРБ'!#REF!</definedName>
    <definedName name="V_пр_16_5" localSheetId="37">'ГБУЗ РБ Языковская ЦРБ'!#REF!</definedName>
    <definedName name="V_пр_16_5" localSheetId="41">'ГБУЗ РБ Янаульская ЦРБ'!#REF!</definedName>
    <definedName name="V_пр_16_5" localSheetId="19">'ООО "Медсервис" г. Салават'!#REF!</definedName>
    <definedName name="V_пр_16_5" localSheetId="2">'УФИЦ РАН'!#REF!</definedName>
    <definedName name="V_пр_16_5" localSheetId="52">'ФГБОУ ВО БГМУ МЗ РФ'!#REF!</definedName>
    <definedName name="V_пр_16_5" localSheetId="60">'ФГБУЗ МСЧ №142 ФМБА России'!#REF!</definedName>
    <definedName name="V_пр_16_5" localSheetId="25">'ЧУЗ "РЖД-Медицина"г.Стерлитамак'!#REF!</definedName>
    <definedName name="V_пр_16_5" localSheetId="42">'ЧУЗ"КБ"РЖД-Медицина" г.Уфа'!#REF!</definedName>
    <definedName name="V_пр_16_6" localSheetId="22">'ГБУЗ РБ Акъярская ЦРБ'!#REF!</definedName>
    <definedName name="V_пр_16_6" localSheetId="46">'ГБУЗ РБ Архангельская ЦРБ'!#REF!</definedName>
    <definedName name="V_пр_16_6" localSheetId="57">'ГБУЗ РБ Аскаровская ЦРБ'!#REF!</definedName>
    <definedName name="V_пр_16_6" localSheetId="65">'ГБУЗ РБ Аскинская ЦРБ'!#REF!</definedName>
    <definedName name="V_пр_16_6" localSheetId="35">'ГБУЗ РБ Баймакская ЦГБ'!#REF!</definedName>
    <definedName name="V_пр_16_6" localSheetId="77">'ГБУЗ РБ Бакалинская ЦРБ'!#REF!</definedName>
    <definedName name="V_пр_16_6" localSheetId="40">'ГБУЗ РБ Балтачевская ЦРБ'!#REF!</definedName>
    <definedName name="V_пр_16_6" localSheetId="53">'ГБУЗ РБ Белебеевская ЦРБ'!#REF!</definedName>
    <definedName name="V_пр_16_6" localSheetId="71">'ГБУЗ РБ Белокатайская ЦРБ'!#REF!</definedName>
    <definedName name="V_пр_16_6" localSheetId="59">'ГБУЗ РБ Белорецкая ЦРКБ'!#REF!</definedName>
    <definedName name="V_пр_16_6" localSheetId="54">'ГБУЗ РБ Бижбулякская ЦРБ'!#REF!</definedName>
    <definedName name="V_пр_16_6" localSheetId="62">'ГБУЗ РБ Бирская ЦРБ'!#REF!</definedName>
    <definedName name="V_пр_16_6" localSheetId="44">'ГБУЗ РБ Благовещенская ЦРБ'!#REF!</definedName>
    <definedName name="V_пр_16_6" localSheetId="68">'ГБУЗ РБ Большеустьикинская ЦРБ'!#REF!</definedName>
    <definedName name="V_пр_16_6" localSheetId="36">'ГБУЗ РБ Буздякская ЦРБ'!#REF!</definedName>
    <definedName name="V_пр_16_6" localSheetId="66">'ГБУЗ РБ Бураевская ЦРБ'!#REF!</definedName>
    <definedName name="V_пр_16_6" localSheetId="58">'ГБУЗ РБ Бурзянская ЦРБ'!#REF!</definedName>
    <definedName name="V_пр_16_6" localSheetId="39">'ГБУЗ РБ Верхне-Татыш. ЦРБ'!#REF!</definedName>
    <definedName name="V_пр_16_6" localSheetId="76">'ГБУЗ РБ Верхнеяркеевская ЦРБ'!#REF!</definedName>
    <definedName name="V_пр_16_6" localSheetId="18">'ГБУЗ РБ ГБ № 1 г.Октябрьский'!#REF!</definedName>
    <definedName name="V_пр_16_6" localSheetId="61">'ГБУЗ РБ ГБ № 9 г.Уфа'!#REF!</definedName>
    <definedName name="V_пр_16_6" localSheetId="11">'ГБУЗ РБ ГБ г.Кумертау'!#REF!</definedName>
    <definedName name="V_пр_16_6" localSheetId="15">'ГБУЗ РБ ГБ г.Нефтекамск'!#REF!</definedName>
    <definedName name="V_пр_16_6" localSheetId="21">'ГБУЗ РБ ГБ г.Салават'!#REF!</definedName>
    <definedName name="V_пр_16_6" localSheetId="14">'ГБУЗ РБ ГДКБ № 17 г.Уфа'!#REF!</definedName>
    <definedName name="V_пр_16_6" localSheetId="24">'ГБУЗ РБ ГКБ № 1 г.Стерлитамак'!#REF!</definedName>
    <definedName name="V_пр_16_6" localSheetId="49">'ГБУЗ РБ ГКБ № 13 г.Уфа'!#REF!</definedName>
    <definedName name="V_пр_16_6" localSheetId="75">'ГБУЗ РБ ГКБ № 18 г.Уфа'!#REF!</definedName>
    <definedName name="V_пр_16_6" localSheetId="51">'ГБУЗ РБ ГКБ № 21 г.Уфа'!#REF!</definedName>
    <definedName name="V_пр_16_6" localSheetId="56">'ГБУЗ РБ ГКБ № 5 г.Уфа'!#REF!</definedName>
    <definedName name="V_пр_16_6" localSheetId="32">'ГБУЗ РБ ГКБ № 8 г.Уфа'!#REF!</definedName>
    <definedName name="V_пр_16_6" localSheetId="81">'ГБУЗ РБ ГКБ Демского р-на г.Уфы'!#REF!</definedName>
    <definedName name="V_пр_16_6" localSheetId="4">'ГБУЗ РБ Давлекановская ЦРБ'!#REF!</definedName>
    <definedName name="V_пр_16_6" localSheetId="29">'ГБУЗ РБ ДБ г.Стерлитамак'!#REF!</definedName>
    <definedName name="V_пр_16_6" localSheetId="10">'ГБУЗ РБ ДП № 2 г.Уфа'!#REF!</definedName>
    <definedName name="V_пр_16_6" localSheetId="6">'ГБУЗ РБ ДП № 3 г.Уфа'!#REF!</definedName>
    <definedName name="V_пр_16_6" localSheetId="72">'ГБУЗ РБ ДП № 4 г.Уфа'!#REF!</definedName>
    <definedName name="V_пр_16_6" localSheetId="12">'ГБУЗ РБ ДП № 5 г.Уфа'!#REF!</definedName>
    <definedName name="V_пр_16_6" localSheetId="13">'ГБУЗ РБ ДП № 6 г.Уфа'!#REF!</definedName>
    <definedName name="V_пр_16_6" localSheetId="73">'ГБУЗ РБ Дюртюлинская ЦРБ'!#REF!</definedName>
    <definedName name="V_пр_16_6" localSheetId="55">'ГБУЗ РБ Ермекеевская ЦРБ'!#REF!</definedName>
    <definedName name="V_пр_16_6" localSheetId="38">'ГБУЗ РБ Зилаирская ЦРБ'!#REF!</definedName>
    <definedName name="V_пр_16_6" localSheetId="43">'ГБУЗ РБ Иглинская ЦРБ'!#REF!</definedName>
    <definedName name="V_пр_16_6" localSheetId="9">'ГБУЗ РБ Исянгуловская ЦРБ'!#REF!</definedName>
    <definedName name="V_пр_16_6" localSheetId="78">'ГБУЗ РБ Ишимбайская ЦРБ'!#REF!</definedName>
    <definedName name="V_пр_16_6" localSheetId="17">'ГБУЗ РБ Калтасинская ЦРБ'!#REF!</definedName>
    <definedName name="V_пр_16_6" localSheetId="64">'ГБУЗ РБ Караидельская ЦРБ'!#REF!</definedName>
    <definedName name="V_пр_16_6" localSheetId="47">'ГБУЗ РБ Кармаскалинская ЦРБ'!#REF!</definedName>
    <definedName name="V_пр_16_6" localSheetId="50">'ГБУЗ РБ КБСМП г.Уфа'!#REF!</definedName>
    <definedName name="V_пр_16_6" localSheetId="70">'ГБУЗ РБ Кигинская ЦРБ'!#REF!</definedName>
    <definedName name="V_пр_16_6" localSheetId="16">'ГБУЗ РБ Краснокамская ЦРБ'!#REF!</definedName>
    <definedName name="V_пр_16_6" localSheetId="26">'ГБУЗ РБ Красноусольская ЦРБ'!#REF!</definedName>
    <definedName name="V_пр_16_6" localSheetId="48">'ГБУЗ РБ Кушнаренковская ЦРБ'!#REF!</definedName>
    <definedName name="V_пр_16_6" localSheetId="69">'ГБУЗ РБ Малоязовская ЦРБ'!#REF!</definedName>
    <definedName name="V_пр_16_6" localSheetId="8">'ГБУЗ РБ Мелеузовская ЦРБ'!#REF!</definedName>
    <definedName name="V_пр_16_6" localSheetId="67">'ГБУЗ РБ Месягутовская ЦРБ'!#REF!</definedName>
    <definedName name="V_пр_16_6" localSheetId="63">'ГБУЗ РБ Мишкинская ЦРБ'!#REF!</definedName>
    <definedName name="V_пр_16_6" localSheetId="3">'ГБУЗ РБ Миякинская ЦРБ'!#REF!</definedName>
    <definedName name="V_пр_16_6" localSheetId="7">'ГБУЗ РБ Мраковская ЦРБ'!#REF!</definedName>
    <definedName name="V_пр_16_6" localSheetId="45">'ГБУЗ РБ Нуримановская ЦРБ'!#REF!</definedName>
    <definedName name="V_пр_16_6" localSheetId="79">'ГБУЗ РБ Поликлиника № 43 г.Уфа'!#REF!</definedName>
    <definedName name="V_пр_16_6" localSheetId="80">'ГБУЗ РБ ПОликлиника № 46 г.Уфа'!#REF!</definedName>
    <definedName name="V_пр_16_6" localSheetId="82">'ГБУЗ РБ Поликлиника № 50 г.Уфа'!#REF!</definedName>
    <definedName name="V_пр_16_6" localSheetId="5">'ГБУЗ РБ Раевская ЦРБ'!#REF!</definedName>
    <definedName name="V_пр_16_6" localSheetId="27">'ГБУЗ РБ Стерлибашевская ЦРБ'!#REF!</definedName>
    <definedName name="V_пр_16_6" localSheetId="28">'ГБУЗ РБ Толбазинская ЦРБ'!#REF!</definedName>
    <definedName name="V_пр_16_6" localSheetId="30">'ГБУЗ РБ Туймазинская ЦРБ'!#REF!</definedName>
    <definedName name="V_пр_16_6" localSheetId="33">'ГБУЗ РБ Учалинская ЦГБ'!#REF!</definedName>
    <definedName name="V_пр_16_6" localSheetId="20">'ГБУЗ РБ Федоровская ЦРБ'!#REF!</definedName>
    <definedName name="V_пр_16_6" localSheetId="23">'ГБУЗ РБ ЦГБ г.Сибай'!#REF!</definedName>
    <definedName name="V_пр_16_6" localSheetId="74">'ГБУЗ РБ Чекмагушевская ЦРБ'!#REF!</definedName>
    <definedName name="V_пр_16_6" localSheetId="34">'ГБУЗ РБ Чишминская ЦРБ'!#REF!</definedName>
    <definedName name="V_пр_16_6" localSheetId="31">'ГБУЗ РБ Шаранская ЦРБ'!#REF!</definedName>
    <definedName name="V_пр_16_6" localSheetId="37">'ГБУЗ РБ Языковская ЦРБ'!#REF!</definedName>
    <definedName name="V_пр_16_6" localSheetId="41">'ГБУЗ РБ Янаульская ЦРБ'!#REF!</definedName>
    <definedName name="V_пр_16_6" localSheetId="19">'ООО "Медсервис" г. Салават'!#REF!</definedName>
    <definedName name="V_пр_16_6" localSheetId="2">'УФИЦ РАН'!#REF!</definedName>
    <definedName name="V_пр_16_6" localSheetId="52">'ФГБОУ ВО БГМУ МЗ РФ'!#REF!</definedName>
    <definedName name="V_пр_16_6" localSheetId="60">'ФГБУЗ МСЧ №142 ФМБА России'!#REF!</definedName>
    <definedName name="V_пр_16_6" localSheetId="25">'ЧУЗ "РЖД-Медицина"г.Стерлитамак'!#REF!</definedName>
    <definedName name="V_пр_16_6" localSheetId="42">'ЧУЗ"КБ"РЖД-Медицина" г.Уфа'!#REF!</definedName>
    <definedName name="V_пр_16_8" localSheetId="22">'ГБУЗ РБ Акъярская ЦРБ'!#REF!</definedName>
    <definedName name="V_пр_16_8" localSheetId="46">'ГБУЗ РБ Архангельская ЦРБ'!#REF!</definedName>
    <definedName name="V_пр_16_8" localSheetId="57">'ГБУЗ РБ Аскаровская ЦРБ'!#REF!</definedName>
    <definedName name="V_пр_16_8" localSheetId="65">'ГБУЗ РБ Аскинская ЦРБ'!#REF!</definedName>
    <definedName name="V_пр_16_8" localSheetId="35">'ГБУЗ РБ Баймакская ЦГБ'!#REF!</definedName>
    <definedName name="V_пр_16_8" localSheetId="77">'ГБУЗ РБ Бакалинская ЦРБ'!#REF!</definedName>
    <definedName name="V_пр_16_8" localSheetId="40">'ГБУЗ РБ Балтачевская ЦРБ'!#REF!</definedName>
    <definedName name="V_пр_16_8" localSheetId="53">'ГБУЗ РБ Белебеевская ЦРБ'!#REF!</definedName>
    <definedName name="V_пр_16_8" localSheetId="71">'ГБУЗ РБ Белокатайская ЦРБ'!#REF!</definedName>
    <definedName name="V_пр_16_8" localSheetId="59">'ГБУЗ РБ Белорецкая ЦРКБ'!#REF!</definedName>
    <definedName name="V_пр_16_8" localSheetId="54">'ГБУЗ РБ Бижбулякская ЦРБ'!#REF!</definedName>
    <definedName name="V_пр_16_8" localSheetId="62">'ГБУЗ РБ Бирская ЦРБ'!#REF!</definedName>
    <definedName name="V_пр_16_8" localSheetId="44">'ГБУЗ РБ Благовещенская ЦРБ'!#REF!</definedName>
    <definedName name="V_пр_16_8" localSheetId="68">'ГБУЗ РБ Большеустьикинская ЦРБ'!#REF!</definedName>
    <definedName name="V_пр_16_8" localSheetId="36">'ГБУЗ РБ Буздякская ЦРБ'!#REF!</definedName>
    <definedName name="V_пр_16_8" localSheetId="66">'ГБУЗ РБ Бураевская ЦРБ'!#REF!</definedName>
    <definedName name="V_пр_16_8" localSheetId="58">'ГБУЗ РБ Бурзянская ЦРБ'!#REF!</definedName>
    <definedName name="V_пр_16_8" localSheetId="39">'ГБУЗ РБ Верхне-Татыш. ЦРБ'!#REF!</definedName>
    <definedName name="V_пр_16_8" localSheetId="76">'ГБУЗ РБ Верхнеяркеевская ЦРБ'!#REF!</definedName>
    <definedName name="V_пр_16_8" localSheetId="18">'ГБУЗ РБ ГБ № 1 г.Октябрьский'!#REF!</definedName>
    <definedName name="V_пр_16_8" localSheetId="61">'ГБУЗ РБ ГБ № 9 г.Уфа'!#REF!</definedName>
    <definedName name="V_пр_16_8" localSheetId="11">'ГБУЗ РБ ГБ г.Кумертау'!#REF!</definedName>
    <definedName name="V_пр_16_8" localSheetId="15">'ГБУЗ РБ ГБ г.Нефтекамск'!#REF!</definedName>
    <definedName name="V_пр_16_8" localSheetId="21">'ГБУЗ РБ ГБ г.Салават'!#REF!</definedName>
    <definedName name="V_пр_16_8" localSheetId="14">'ГБУЗ РБ ГДКБ № 17 г.Уфа'!#REF!</definedName>
    <definedName name="V_пр_16_8" localSheetId="24">'ГБУЗ РБ ГКБ № 1 г.Стерлитамак'!#REF!</definedName>
    <definedName name="V_пр_16_8" localSheetId="49">'ГБУЗ РБ ГКБ № 13 г.Уфа'!#REF!</definedName>
    <definedName name="V_пр_16_8" localSheetId="75">'ГБУЗ РБ ГКБ № 18 г.Уфа'!#REF!</definedName>
    <definedName name="V_пр_16_8" localSheetId="51">'ГБУЗ РБ ГКБ № 21 г.Уфа'!#REF!</definedName>
    <definedName name="V_пр_16_8" localSheetId="56">'ГБУЗ РБ ГКБ № 5 г.Уфа'!#REF!</definedName>
    <definedName name="V_пр_16_8" localSheetId="32">'ГБУЗ РБ ГКБ № 8 г.Уфа'!#REF!</definedName>
    <definedName name="V_пр_16_8" localSheetId="81">'ГБУЗ РБ ГКБ Демского р-на г.Уфы'!#REF!</definedName>
    <definedName name="V_пр_16_8" localSheetId="4">'ГБУЗ РБ Давлекановская ЦРБ'!#REF!</definedName>
    <definedName name="V_пр_16_8" localSheetId="29">'ГБУЗ РБ ДБ г.Стерлитамак'!#REF!</definedName>
    <definedName name="V_пр_16_8" localSheetId="10">'ГБУЗ РБ ДП № 2 г.Уфа'!#REF!</definedName>
    <definedName name="V_пр_16_8" localSheetId="6">'ГБУЗ РБ ДП № 3 г.Уфа'!#REF!</definedName>
    <definedName name="V_пр_16_8" localSheetId="72">'ГБУЗ РБ ДП № 4 г.Уфа'!#REF!</definedName>
    <definedName name="V_пр_16_8" localSheetId="12">'ГБУЗ РБ ДП № 5 г.Уфа'!#REF!</definedName>
    <definedName name="V_пр_16_8" localSheetId="13">'ГБУЗ РБ ДП № 6 г.Уфа'!#REF!</definedName>
    <definedName name="V_пр_16_8" localSheetId="73">'ГБУЗ РБ Дюртюлинская ЦРБ'!#REF!</definedName>
    <definedName name="V_пр_16_8" localSheetId="55">'ГБУЗ РБ Ермекеевская ЦРБ'!#REF!</definedName>
    <definedName name="V_пр_16_8" localSheetId="38">'ГБУЗ РБ Зилаирская ЦРБ'!#REF!</definedName>
    <definedName name="V_пр_16_8" localSheetId="43">'ГБУЗ РБ Иглинская ЦРБ'!#REF!</definedName>
    <definedName name="V_пр_16_8" localSheetId="9">'ГБУЗ РБ Исянгуловская ЦРБ'!#REF!</definedName>
    <definedName name="V_пр_16_8" localSheetId="78">'ГБУЗ РБ Ишимбайская ЦРБ'!#REF!</definedName>
    <definedName name="V_пр_16_8" localSheetId="17">'ГБУЗ РБ Калтасинская ЦРБ'!#REF!</definedName>
    <definedName name="V_пр_16_8" localSheetId="64">'ГБУЗ РБ Караидельская ЦРБ'!#REF!</definedName>
    <definedName name="V_пр_16_8" localSheetId="47">'ГБУЗ РБ Кармаскалинская ЦРБ'!#REF!</definedName>
    <definedName name="V_пр_16_8" localSheetId="50">'ГБУЗ РБ КБСМП г.Уфа'!#REF!</definedName>
    <definedName name="V_пр_16_8" localSheetId="70">'ГБУЗ РБ Кигинская ЦРБ'!#REF!</definedName>
    <definedName name="V_пр_16_8" localSheetId="16">'ГБУЗ РБ Краснокамская ЦРБ'!#REF!</definedName>
    <definedName name="V_пр_16_8" localSheetId="26">'ГБУЗ РБ Красноусольская ЦРБ'!#REF!</definedName>
    <definedName name="V_пр_16_8" localSheetId="48">'ГБУЗ РБ Кушнаренковская ЦРБ'!#REF!</definedName>
    <definedName name="V_пр_16_8" localSheetId="69">'ГБУЗ РБ Малоязовская ЦРБ'!#REF!</definedName>
    <definedName name="V_пр_16_8" localSheetId="8">'ГБУЗ РБ Мелеузовская ЦРБ'!#REF!</definedName>
    <definedName name="V_пр_16_8" localSheetId="67">'ГБУЗ РБ Месягутовская ЦРБ'!#REF!</definedName>
    <definedName name="V_пр_16_8" localSheetId="63">'ГБУЗ РБ Мишкинская ЦРБ'!#REF!</definedName>
    <definedName name="V_пр_16_8" localSheetId="3">'ГБУЗ РБ Миякинская ЦРБ'!#REF!</definedName>
    <definedName name="V_пр_16_8" localSheetId="7">'ГБУЗ РБ Мраковская ЦРБ'!#REF!</definedName>
    <definedName name="V_пр_16_8" localSheetId="45">'ГБУЗ РБ Нуримановская ЦРБ'!#REF!</definedName>
    <definedName name="V_пр_16_8" localSheetId="79">'ГБУЗ РБ Поликлиника № 43 г.Уфа'!#REF!</definedName>
    <definedName name="V_пр_16_8" localSheetId="80">'ГБУЗ РБ ПОликлиника № 46 г.Уфа'!#REF!</definedName>
    <definedName name="V_пр_16_8" localSheetId="82">'ГБУЗ РБ Поликлиника № 50 г.Уфа'!#REF!</definedName>
    <definedName name="V_пр_16_8" localSheetId="5">'ГБУЗ РБ Раевская ЦРБ'!#REF!</definedName>
    <definedName name="V_пр_16_8" localSheetId="27">'ГБУЗ РБ Стерлибашевская ЦРБ'!#REF!</definedName>
    <definedName name="V_пр_16_8" localSheetId="28">'ГБУЗ РБ Толбазинская ЦРБ'!#REF!</definedName>
    <definedName name="V_пр_16_8" localSheetId="30">'ГБУЗ РБ Туймазинская ЦРБ'!#REF!</definedName>
    <definedName name="V_пр_16_8" localSheetId="33">'ГБУЗ РБ Учалинская ЦГБ'!#REF!</definedName>
    <definedName name="V_пр_16_8" localSheetId="20">'ГБУЗ РБ Федоровская ЦРБ'!#REF!</definedName>
    <definedName name="V_пр_16_8" localSheetId="23">'ГБУЗ РБ ЦГБ г.Сибай'!#REF!</definedName>
    <definedName name="V_пр_16_8" localSheetId="74">'ГБУЗ РБ Чекмагушевская ЦРБ'!#REF!</definedName>
    <definedName name="V_пр_16_8" localSheetId="34">'ГБУЗ РБ Чишминская ЦРБ'!#REF!</definedName>
    <definedName name="V_пр_16_8" localSheetId="31">'ГБУЗ РБ Шаранская ЦРБ'!#REF!</definedName>
    <definedName name="V_пр_16_8" localSheetId="37">'ГБУЗ РБ Языковская ЦРБ'!#REF!</definedName>
    <definedName name="V_пр_16_8" localSheetId="41">'ГБУЗ РБ Янаульская ЦРБ'!#REF!</definedName>
    <definedName name="V_пр_16_8" localSheetId="19">'ООО "Медсервис" г. Салават'!#REF!</definedName>
    <definedName name="V_пр_16_8" localSheetId="2">'УФИЦ РАН'!#REF!</definedName>
    <definedName name="V_пр_16_8" localSheetId="52">'ФГБОУ ВО БГМУ МЗ РФ'!#REF!</definedName>
    <definedName name="V_пр_16_8" localSheetId="60">'ФГБУЗ МСЧ №142 ФМБА России'!#REF!</definedName>
    <definedName name="V_пр_16_8" localSheetId="25">'ЧУЗ "РЖД-Медицина"г.Стерлитамак'!#REF!</definedName>
    <definedName name="V_пр_16_8" localSheetId="42">'ЧУЗ"КБ"РЖД-Медицина" г.Уфа'!#REF!</definedName>
    <definedName name="V_пр_17_4" localSheetId="22">'ГБУЗ РБ Акъярская ЦРБ'!#REF!</definedName>
    <definedName name="V_пр_17_4" localSheetId="46">'ГБУЗ РБ Архангельская ЦРБ'!#REF!</definedName>
    <definedName name="V_пр_17_4" localSheetId="57">'ГБУЗ РБ Аскаровская ЦРБ'!#REF!</definedName>
    <definedName name="V_пр_17_4" localSheetId="65">'ГБУЗ РБ Аскинская ЦРБ'!#REF!</definedName>
    <definedName name="V_пр_17_4" localSheetId="35">'ГБУЗ РБ Баймакская ЦГБ'!#REF!</definedName>
    <definedName name="V_пр_17_4" localSheetId="77">'ГБУЗ РБ Бакалинская ЦРБ'!#REF!</definedName>
    <definedName name="V_пр_17_4" localSheetId="40">'ГБУЗ РБ Балтачевская ЦРБ'!#REF!</definedName>
    <definedName name="V_пр_17_4" localSheetId="53">'ГБУЗ РБ Белебеевская ЦРБ'!#REF!</definedName>
    <definedName name="V_пр_17_4" localSheetId="71">'ГБУЗ РБ Белокатайская ЦРБ'!#REF!</definedName>
    <definedName name="V_пр_17_4" localSheetId="59">'ГБУЗ РБ Белорецкая ЦРКБ'!#REF!</definedName>
    <definedName name="V_пр_17_4" localSheetId="54">'ГБУЗ РБ Бижбулякская ЦРБ'!#REF!</definedName>
    <definedName name="V_пр_17_4" localSheetId="62">'ГБУЗ РБ Бирская ЦРБ'!#REF!</definedName>
    <definedName name="V_пр_17_4" localSheetId="44">'ГБУЗ РБ Благовещенская ЦРБ'!#REF!</definedName>
    <definedName name="V_пр_17_4" localSheetId="68">'ГБУЗ РБ Большеустьикинская ЦРБ'!#REF!</definedName>
    <definedName name="V_пр_17_4" localSheetId="36">'ГБУЗ РБ Буздякская ЦРБ'!#REF!</definedName>
    <definedName name="V_пр_17_4" localSheetId="66">'ГБУЗ РБ Бураевская ЦРБ'!#REF!</definedName>
    <definedName name="V_пр_17_4" localSheetId="58">'ГБУЗ РБ Бурзянская ЦРБ'!#REF!</definedName>
    <definedName name="V_пр_17_4" localSheetId="39">'ГБУЗ РБ Верхне-Татыш. ЦРБ'!#REF!</definedName>
    <definedName name="V_пр_17_4" localSheetId="76">'ГБУЗ РБ Верхнеяркеевская ЦРБ'!#REF!</definedName>
    <definedName name="V_пр_17_4" localSheetId="18">'ГБУЗ РБ ГБ № 1 г.Октябрьский'!#REF!</definedName>
    <definedName name="V_пр_17_4" localSheetId="61">'ГБУЗ РБ ГБ № 9 г.Уфа'!#REF!</definedName>
    <definedName name="V_пр_17_4" localSheetId="11">'ГБУЗ РБ ГБ г.Кумертау'!#REF!</definedName>
    <definedName name="V_пр_17_4" localSheetId="15">'ГБУЗ РБ ГБ г.Нефтекамск'!#REF!</definedName>
    <definedName name="V_пр_17_4" localSheetId="21">'ГБУЗ РБ ГБ г.Салават'!#REF!</definedName>
    <definedName name="V_пр_17_4" localSheetId="14">'ГБУЗ РБ ГДКБ № 17 г.Уфа'!#REF!</definedName>
    <definedName name="V_пр_17_4" localSheetId="24">'ГБУЗ РБ ГКБ № 1 г.Стерлитамак'!#REF!</definedName>
    <definedName name="V_пр_17_4" localSheetId="49">'ГБУЗ РБ ГКБ № 13 г.Уфа'!#REF!</definedName>
    <definedName name="V_пр_17_4" localSheetId="75">'ГБУЗ РБ ГКБ № 18 г.Уфа'!#REF!</definedName>
    <definedName name="V_пр_17_4" localSheetId="51">'ГБУЗ РБ ГКБ № 21 г.Уфа'!#REF!</definedName>
    <definedName name="V_пр_17_4" localSheetId="56">'ГБУЗ РБ ГКБ № 5 г.Уфа'!#REF!</definedName>
    <definedName name="V_пр_17_4" localSheetId="32">'ГБУЗ РБ ГКБ № 8 г.Уфа'!#REF!</definedName>
    <definedName name="V_пр_17_4" localSheetId="81">'ГБУЗ РБ ГКБ Демского р-на г.Уфы'!#REF!</definedName>
    <definedName name="V_пр_17_4" localSheetId="4">'ГБУЗ РБ Давлекановская ЦРБ'!#REF!</definedName>
    <definedName name="V_пр_17_4" localSheetId="29">'ГБУЗ РБ ДБ г.Стерлитамак'!#REF!</definedName>
    <definedName name="V_пр_17_4" localSheetId="10">'ГБУЗ РБ ДП № 2 г.Уфа'!#REF!</definedName>
    <definedName name="V_пр_17_4" localSheetId="6">'ГБУЗ РБ ДП № 3 г.Уфа'!#REF!</definedName>
    <definedName name="V_пр_17_4" localSheetId="72">'ГБУЗ РБ ДП № 4 г.Уфа'!#REF!</definedName>
    <definedName name="V_пр_17_4" localSheetId="12">'ГБУЗ РБ ДП № 5 г.Уфа'!#REF!</definedName>
    <definedName name="V_пр_17_4" localSheetId="13">'ГБУЗ РБ ДП № 6 г.Уфа'!#REF!</definedName>
    <definedName name="V_пр_17_4" localSheetId="73">'ГБУЗ РБ Дюртюлинская ЦРБ'!#REF!</definedName>
    <definedName name="V_пр_17_4" localSheetId="55">'ГБУЗ РБ Ермекеевская ЦРБ'!#REF!</definedName>
    <definedName name="V_пр_17_4" localSheetId="38">'ГБУЗ РБ Зилаирская ЦРБ'!#REF!</definedName>
    <definedName name="V_пр_17_4" localSheetId="43">'ГБУЗ РБ Иглинская ЦРБ'!#REF!</definedName>
    <definedName name="V_пр_17_4" localSheetId="9">'ГБУЗ РБ Исянгуловская ЦРБ'!#REF!</definedName>
    <definedName name="V_пр_17_4" localSheetId="78">'ГБУЗ РБ Ишимбайская ЦРБ'!#REF!</definedName>
    <definedName name="V_пр_17_4" localSheetId="17">'ГБУЗ РБ Калтасинская ЦРБ'!#REF!</definedName>
    <definedName name="V_пр_17_4" localSheetId="64">'ГБУЗ РБ Караидельская ЦРБ'!#REF!</definedName>
    <definedName name="V_пр_17_4" localSheetId="47">'ГБУЗ РБ Кармаскалинская ЦРБ'!#REF!</definedName>
    <definedName name="V_пр_17_4" localSheetId="50">'ГБУЗ РБ КБСМП г.Уфа'!#REF!</definedName>
    <definedName name="V_пр_17_4" localSheetId="70">'ГБУЗ РБ Кигинская ЦРБ'!#REF!</definedName>
    <definedName name="V_пр_17_4" localSheetId="16">'ГБУЗ РБ Краснокамская ЦРБ'!#REF!</definedName>
    <definedName name="V_пр_17_4" localSheetId="26">'ГБУЗ РБ Красноусольская ЦРБ'!#REF!</definedName>
    <definedName name="V_пр_17_4" localSheetId="48">'ГБУЗ РБ Кушнаренковская ЦРБ'!#REF!</definedName>
    <definedName name="V_пр_17_4" localSheetId="69">'ГБУЗ РБ Малоязовская ЦРБ'!#REF!</definedName>
    <definedName name="V_пр_17_4" localSheetId="8">'ГБУЗ РБ Мелеузовская ЦРБ'!#REF!</definedName>
    <definedName name="V_пр_17_4" localSheetId="67">'ГБУЗ РБ Месягутовская ЦРБ'!#REF!</definedName>
    <definedName name="V_пр_17_4" localSheetId="63">'ГБУЗ РБ Мишкинская ЦРБ'!#REF!</definedName>
    <definedName name="V_пр_17_4" localSheetId="3">'ГБУЗ РБ Миякинская ЦРБ'!#REF!</definedName>
    <definedName name="V_пр_17_4" localSheetId="7">'ГБУЗ РБ Мраковская ЦРБ'!#REF!</definedName>
    <definedName name="V_пр_17_4" localSheetId="45">'ГБУЗ РБ Нуримановская ЦРБ'!#REF!</definedName>
    <definedName name="V_пр_17_4" localSheetId="79">'ГБУЗ РБ Поликлиника № 43 г.Уфа'!#REF!</definedName>
    <definedName name="V_пр_17_4" localSheetId="80">'ГБУЗ РБ ПОликлиника № 46 г.Уфа'!#REF!</definedName>
    <definedName name="V_пр_17_4" localSheetId="82">'ГБУЗ РБ Поликлиника № 50 г.Уфа'!#REF!</definedName>
    <definedName name="V_пр_17_4" localSheetId="5">'ГБУЗ РБ Раевская ЦРБ'!#REF!</definedName>
    <definedName name="V_пр_17_4" localSheetId="27">'ГБУЗ РБ Стерлибашевская ЦРБ'!#REF!</definedName>
    <definedName name="V_пр_17_4" localSheetId="28">'ГБУЗ РБ Толбазинская ЦРБ'!#REF!</definedName>
    <definedName name="V_пр_17_4" localSheetId="30">'ГБУЗ РБ Туймазинская ЦРБ'!#REF!</definedName>
    <definedName name="V_пр_17_4" localSheetId="33">'ГБУЗ РБ Учалинская ЦГБ'!#REF!</definedName>
    <definedName name="V_пр_17_4" localSheetId="20">'ГБУЗ РБ Федоровская ЦРБ'!#REF!</definedName>
    <definedName name="V_пр_17_4" localSheetId="23">'ГБУЗ РБ ЦГБ г.Сибай'!#REF!</definedName>
    <definedName name="V_пр_17_4" localSheetId="74">'ГБУЗ РБ Чекмагушевская ЦРБ'!#REF!</definedName>
    <definedName name="V_пр_17_4" localSheetId="34">'ГБУЗ РБ Чишминская ЦРБ'!#REF!</definedName>
    <definedName name="V_пр_17_4" localSheetId="31">'ГБУЗ РБ Шаранская ЦРБ'!#REF!</definedName>
    <definedName name="V_пр_17_4" localSheetId="37">'ГБУЗ РБ Языковская ЦРБ'!#REF!</definedName>
    <definedName name="V_пр_17_4" localSheetId="41">'ГБУЗ РБ Янаульская ЦРБ'!#REF!</definedName>
    <definedName name="V_пр_17_4" localSheetId="19">'ООО "Медсервис" г. Салават'!#REF!</definedName>
    <definedName name="V_пр_17_4" localSheetId="2">'УФИЦ РАН'!#REF!</definedName>
    <definedName name="V_пр_17_4" localSheetId="52">'ФГБОУ ВО БГМУ МЗ РФ'!#REF!</definedName>
    <definedName name="V_пр_17_4" localSheetId="60">'ФГБУЗ МСЧ №142 ФМБА России'!#REF!</definedName>
    <definedName name="V_пр_17_4" localSheetId="25">'ЧУЗ "РЖД-Медицина"г.Стерлитамак'!#REF!</definedName>
    <definedName name="V_пр_17_4" localSheetId="42">'ЧУЗ"КБ"РЖД-Медицина" г.Уфа'!#REF!</definedName>
    <definedName name="V_пр_17_5" localSheetId="22">'ГБУЗ РБ Акъярская ЦРБ'!#REF!</definedName>
    <definedName name="V_пр_17_5" localSheetId="46">'ГБУЗ РБ Архангельская ЦРБ'!#REF!</definedName>
    <definedName name="V_пр_17_5" localSheetId="57">'ГБУЗ РБ Аскаровская ЦРБ'!#REF!</definedName>
    <definedName name="V_пр_17_5" localSheetId="65">'ГБУЗ РБ Аскинская ЦРБ'!#REF!</definedName>
    <definedName name="V_пр_17_5" localSheetId="35">'ГБУЗ РБ Баймакская ЦГБ'!#REF!</definedName>
    <definedName name="V_пр_17_5" localSheetId="77">'ГБУЗ РБ Бакалинская ЦРБ'!#REF!</definedName>
    <definedName name="V_пр_17_5" localSheetId="40">'ГБУЗ РБ Балтачевская ЦРБ'!#REF!</definedName>
    <definedName name="V_пр_17_5" localSheetId="53">'ГБУЗ РБ Белебеевская ЦРБ'!#REF!</definedName>
    <definedName name="V_пр_17_5" localSheetId="71">'ГБУЗ РБ Белокатайская ЦРБ'!#REF!</definedName>
    <definedName name="V_пр_17_5" localSheetId="59">'ГБУЗ РБ Белорецкая ЦРКБ'!#REF!</definedName>
    <definedName name="V_пр_17_5" localSheetId="54">'ГБУЗ РБ Бижбулякская ЦРБ'!#REF!</definedName>
    <definedName name="V_пр_17_5" localSheetId="62">'ГБУЗ РБ Бирская ЦРБ'!#REF!</definedName>
    <definedName name="V_пр_17_5" localSheetId="44">'ГБУЗ РБ Благовещенская ЦРБ'!#REF!</definedName>
    <definedName name="V_пр_17_5" localSheetId="68">'ГБУЗ РБ Большеустьикинская ЦРБ'!#REF!</definedName>
    <definedName name="V_пр_17_5" localSheetId="36">'ГБУЗ РБ Буздякская ЦРБ'!#REF!</definedName>
    <definedName name="V_пр_17_5" localSheetId="66">'ГБУЗ РБ Бураевская ЦРБ'!#REF!</definedName>
    <definedName name="V_пр_17_5" localSheetId="58">'ГБУЗ РБ Бурзянская ЦРБ'!#REF!</definedName>
    <definedName name="V_пр_17_5" localSheetId="39">'ГБУЗ РБ Верхне-Татыш. ЦРБ'!#REF!</definedName>
    <definedName name="V_пр_17_5" localSheetId="76">'ГБУЗ РБ Верхнеяркеевская ЦРБ'!#REF!</definedName>
    <definedName name="V_пр_17_5" localSheetId="18">'ГБУЗ РБ ГБ № 1 г.Октябрьский'!#REF!</definedName>
    <definedName name="V_пр_17_5" localSheetId="61">'ГБУЗ РБ ГБ № 9 г.Уфа'!#REF!</definedName>
    <definedName name="V_пр_17_5" localSheetId="11">'ГБУЗ РБ ГБ г.Кумертау'!#REF!</definedName>
    <definedName name="V_пр_17_5" localSheetId="15">'ГБУЗ РБ ГБ г.Нефтекамск'!#REF!</definedName>
    <definedName name="V_пр_17_5" localSheetId="21">'ГБУЗ РБ ГБ г.Салават'!#REF!</definedName>
    <definedName name="V_пр_17_5" localSheetId="14">'ГБУЗ РБ ГДКБ № 17 г.Уфа'!#REF!</definedName>
    <definedName name="V_пр_17_5" localSheetId="24">'ГБУЗ РБ ГКБ № 1 г.Стерлитамак'!#REF!</definedName>
    <definedName name="V_пр_17_5" localSheetId="49">'ГБУЗ РБ ГКБ № 13 г.Уфа'!#REF!</definedName>
    <definedName name="V_пр_17_5" localSheetId="75">'ГБУЗ РБ ГКБ № 18 г.Уфа'!#REF!</definedName>
    <definedName name="V_пр_17_5" localSheetId="51">'ГБУЗ РБ ГКБ № 21 г.Уфа'!#REF!</definedName>
    <definedName name="V_пр_17_5" localSheetId="56">'ГБУЗ РБ ГКБ № 5 г.Уфа'!#REF!</definedName>
    <definedName name="V_пр_17_5" localSheetId="32">'ГБУЗ РБ ГКБ № 8 г.Уфа'!#REF!</definedName>
    <definedName name="V_пр_17_5" localSheetId="81">'ГБУЗ РБ ГКБ Демского р-на г.Уфы'!#REF!</definedName>
    <definedName name="V_пр_17_5" localSheetId="4">'ГБУЗ РБ Давлекановская ЦРБ'!#REF!</definedName>
    <definedName name="V_пр_17_5" localSheetId="29">'ГБУЗ РБ ДБ г.Стерлитамак'!#REF!</definedName>
    <definedName name="V_пр_17_5" localSheetId="10">'ГБУЗ РБ ДП № 2 г.Уфа'!#REF!</definedName>
    <definedName name="V_пр_17_5" localSheetId="6">'ГБУЗ РБ ДП № 3 г.Уфа'!#REF!</definedName>
    <definedName name="V_пр_17_5" localSheetId="72">'ГБУЗ РБ ДП № 4 г.Уфа'!#REF!</definedName>
    <definedName name="V_пр_17_5" localSheetId="12">'ГБУЗ РБ ДП № 5 г.Уфа'!#REF!</definedName>
    <definedName name="V_пр_17_5" localSheetId="13">'ГБУЗ РБ ДП № 6 г.Уфа'!#REF!</definedName>
    <definedName name="V_пр_17_5" localSheetId="73">'ГБУЗ РБ Дюртюлинская ЦРБ'!#REF!</definedName>
    <definedName name="V_пр_17_5" localSheetId="55">'ГБУЗ РБ Ермекеевская ЦРБ'!#REF!</definedName>
    <definedName name="V_пр_17_5" localSheetId="38">'ГБУЗ РБ Зилаирская ЦРБ'!#REF!</definedName>
    <definedName name="V_пр_17_5" localSheetId="43">'ГБУЗ РБ Иглинская ЦРБ'!#REF!</definedName>
    <definedName name="V_пр_17_5" localSheetId="9">'ГБУЗ РБ Исянгуловская ЦРБ'!#REF!</definedName>
    <definedName name="V_пр_17_5" localSheetId="78">'ГБУЗ РБ Ишимбайская ЦРБ'!#REF!</definedName>
    <definedName name="V_пр_17_5" localSheetId="17">'ГБУЗ РБ Калтасинская ЦРБ'!#REF!</definedName>
    <definedName name="V_пр_17_5" localSheetId="64">'ГБУЗ РБ Караидельская ЦРБ'!#REF!</definedName>
    <definedName name="V_пр_17_5" localSheetId="47">'ГБУЗ РБ Кармаскалинская ЦРБ'!#REF!</definedName>
    <definedName name="V_пр_17_5" localSheetId="50">'ГБУЗ РБ КБСМП г.Уфа'!#REF!</definedName>
    <definedName name="V_пр_17_5" localSheetId="70">'ГБУЗ РБ Кигинская ЦРБ'!#REF!</definedName>
    <definedName name="V_пр_17_5" localSheetId="16">'ГБУЗ РБ Краснокамская ЦРБ'!#REF!</definedName>
    <definedName name="V_пр_17_5" localSheetId="26">'ГБУЗ РБ Красноусольская ЦРБ'!#REF!</definedName>
    <definedName name="V_пр_17_5" localSheetId="48">'ГБУЗ РБ Кушнаренковская ЦРБ'!#REF!</definedName>
    <definedName name="V_пр_17_5" localSheetId="69">'ГБУЗ РБ Малоязовская ЦРБ'!#REF!</definedName>
    <definedName name="V_пр_17_5" localSheetId="8">'ГБУЗ РБ Мелеузовская ЦРБ'!#REF!</definedName>
    <definedName name="V_пр_17_5" localSheetId="67">'ГБУЗ РБ Месягутовская ЦРБ'!#REF!</definedName>
    <definedName name="V_пр_17_5" localSheetId="63">'ГБУЗ РБ Мишкинская ЦРБ'!#REF!</definedName>
    <definedName name="V_пр_17_5" localSheetId="3">'ГБУЗ РБ Миякинская ЦРБ'!#REF!</definedName>
    <definedName name="V_пр_17_5" localSheetId="7">'ГБУЗ РБ Мраковская ЦРБ'!#REF!</definedName>
    <definedName name="V_пр_17_5" localSheetId="45">'ГБУЗ РБ Нуримановская ЦРБ'!#REF!</definedName>
    <definedName name="V_пр_17_5" localSheetId="79">'ГБУЗ РБ Поликлиника № 43 г.Уфа'!#REF!</definedName>
    <definedName name="V_пр_17_5" localSheetId="80">'ГБУЗ РБ ПОликлиника № 46 г.Уфа'!#REF!</definedName>
    <definedName name="V_пр_17_5" localSheetId="82">'ГБУЗ РБ Поликлиника № 50 г.Уфа'!#REF!</definedName>
    <definedName name="V_пр_17_5" localSheetId="5">'ГБУЗ РБ Раевская ЦРБ'!#REF!</definedName>
    <definedName name="V_пр_17_5" localSheetId="27">'ГБУЗ РБ Стерлибашевская ЦРБ'!#REF!</definedName>
    <definedName name="V_пр_17_5" localSheetId="28">'ГБУЗ РБ Толбазинская ЦРБ'!#REF!</definedName>
    <definedName name="V_пр_17_5" localSheetId="30">'ГБУЗ РБ Туймазинская ЦРБ'!#REF!</definedName>
    <definedName name="V_пр_17_5" localSheetId="33">'ГБУЗ РБ Учалинская ЦГБ'!#REF!</definedName>
    <definedName name="V_пр_17_5" localSheetId="20">'ГБУЗ РБ Федоровская ЦРБ'!#REF!</definedName>
    <definedName name="V_пр_17_5" localSheetId="23">'ГБУЗ РБ ЦГБ г.Сибай'!#REF!</definedName>
    <definedName name="V_пр_17_5" localSheetId="74">'ГБУЗ РБ Чекмагушевская ЦРБ'!#REF!</definedName>
    <definedName name="V_пр_17_5" localSheetId="34">'ГБУЗ РБ Чишминская ЦРБ'!#REF!</definedName>
    <definedName name="V_пр_17_5" localSheetId="31">'ГБУЗ РБ Шаранская ЦРБ'!#REF!</definedName>
    <definedName name="V_пр_17_5" localSheetId="37">'ГБУЗ РБ Языковская ЦРБ'!#REF!</definedName>
    <definedName name="V_пр_17_5" localSheetId="41">'ГБУЗ РБ Янаульская ЦРБ'!#REF!</definedName>
    <definedName name="V_пр_17_5" localSheetId="19">'ООО "Медсервис" г. Салават'!#REF!</definedName>
    <definedName name="V_пр_17_5" localSheetId="2">'УФИЦ РАН'!#REF!</definedName>
    <definedName name="V_пр_17_5" localSheetId="52">'ФГБОУ ВО БГМУ МЗ РФ'!#REF!</definedName>
    <definedName name="V_пр_17_5" localSheetId="60">'ФГБУЗ МСЧ №142 ФМБА России'!#REF!</definedName>
    <definedName name="V_пр_17_5" localSheetId="25">'ЧУЗ "РЖД-Медицина"г.Стерлитамак'!#REF!</definedName>
    <definedName name="V_пр_17_5" localSheetId="42">'ЧУЗ"КБ"РЖД-Медицина" г.Уфа'!#REF!</definedName>
    <definedName name="V_пр_17_6" localSheetId="22">'ГБУЗ РБ Акъярская ЦРБ'!#REF!</definedName>
    <definedName name="V_пр_17_6" localSheetId="46">'ГБУЗ РБ Архангельская ЦРБ'!#REF!</definedName>
    <definedName name="V_пр_17_6" localSheetId="57">'ГБУЗ РБ Аскаровская ЦРБ'!#REF!</definedName>
    <definedName name="V_пр_17_6" localSheetId="65">'ГБУЗ РБ Аскинская ЦРБ'!#REF!</definedName>
    <definedName name="V_пр_17_6" localSheetId="35">'ГБУЗ РБ Баймакская ЦГБ'!#REF!</definedName>
    <definedName name="V_пр_17_6" localSheetId="77">'ГБУЗ РБ Бакалинская ЦРБ'!#REF!</definedName>
    <definedName name="V_пр_17_6" localSheetId="40">'ГБУЗ РБ Балтачевская ЦРБ'!#REF!</definedName>
    <definedName name="V_пр_17_6" localSheetId="53">'ГБУЗ РБ Белебеевская ЦРБ'!#REF!</definedName>
    <definedName name="V_пр_17_6" localSheetId="71">'ГБУЗ РБ Белокатайская ЦРБ'!#REF!</definedName>
    <definedName name="V_пр_17_6" localSheetId="59">'ГБУЗ РБ Белорецкая ЦРКБ'!#REF!</definedName>
    <definedName name="V_пр_17_6" localSheetId="54">'ГБУЗ РБ Бижбулякская ЦРБ'!#REF!</definedName>
    <definedName name="V_пр_17_6" localSheetId="62">'ГБУЗ РБ Бирская ЦРБ'!#REF!</definedName>
    <definedName name="V_пр_17_6" localSheetId="44">'ГБУЗ РБ Благовещенская ЦРБ'!#REF!</definedName>
    <definedName name="V_пр_17_6" localSheetId="68">'ГБУЗ РБ Большеустьикинская ЦРБ'!#REF!</definedName>
    <definedName name="V_пр_17_6" localSheetId="36">'ГБУЗ РБ Буздякская ЦРБ'!#REF!</definedName>
    <definedName name="V_пр_17_6" localSheetId="66">'ГБУЗ РБ Бураевская ЦРБ'!#REF!</definedName>
    <definedName name="V_пр_17_6" localSheetId="58">'ГБУЗ РБ Бурзянская ЦРБ'!#REF!</definedName>
    <definedName name="V_пр_17_6" localSheetId="39">'ГБУЗ РБ Верхне-Татыш. ЦРБ'!#REF!</definedName>
    <definedName name="V_пр_17_6" localSheetId="76">'ГБУЗ РБ Верхнеяркеевская ЦРБ'!#REF!</definedName>
    <definedName name="V_пр_17_6" localSheetId="18">'ГБУЗ РБ ГБ № 1 г.Октябрьский'!#REF!</definedName>
    <definedName name="V_пр_17_6" localSheetId="61">'ГБУЗ РБ ГБ № 9 г.Уфа'!#REF!</definedName>
    <definedName name="V_пр_17_6" localSheetId="11">'ГБУЗ РБ ГБ г.Кумертау'!#REF!</definedName>
    <definedName name="V_пр_17_6" localSheetId="15">'ГБУЗ РБ ГБ г.Нефтекамск'!#REF!</definedName>
    <definedName name="V_пр_17_6" localSheetId="21">'ГБУЗ РБ ГБ г.Салават'!#REF!</definedName>
    <definedName name="V_пр_17_6" localSheetId="14">'ГБУЗ РБ ГДКБ № 17 г.Уфа'!#REF!</definedName>
    <definedName name="V_пр_17_6" localSheetId="24">'ГБУЗ РБ ГКБ № 1 г.Стерлитамак'!#REF!</definedName>
    <definedName name="V_пр_17_6" localSheetId="49">'ГБУЗ РБ ГКБ № 13 г.Уфа'!#REF!</definedName>
    <definedName name="V_пр_17_6" localSheetId="75">'ГБУЗ РБ ГКБ № 18 г.Уфа'!#REF!</definedName>
    <definedName name="V_пр_17_6" localSheetId="51">'ГБУЗ РБ ГКБ № 21 г.Уфа'!#REF!</definedName>
    <definedName name="V_пр_17_6" localSheetId="56">'ГБУЗ РБ ГКБ № 5 г.Уфа'!#REF!</definedName>
    <definedName name="V_пр_17_6" localSheetId="32">'ГБУЗ РБ ГКБ № 8 г.Уфа'!#REF!</definedName>
    <definedName name="V_пр_17_6" localSheetId="81">'ГБУЗ РБ ГКБ Демского р-на г.Уфы'!#REF!</definedName>
    <definedName name="V_пр_17_6" localSheetId="4">'ГБУЗ РБ Давлекановская ЦРБ'!#REF!</definedName>
    <definedName name="V_пр_17_6" localSheetId="29">'ГБУЗ РБ ДБ г.Стерлитамак'!#REF!</definedName>
    <definedName name="V_пр_17_6" localSheetId="10">'ГБУЗ РБ ДП № 2 г.Уфа'!#REF!</definedName>
    <definedName name="V_пр_17_6" localSheetId="6">'ГБУЗ РБ ДП № 3 г.Уфа'!#REF!</definedName>
    <definedName name="V_пр_17_6" localSheetId="72">'ГБУЗ РБ ДП № 4 г.Уфа'!#REF!</definedName>
    <definedName name="V_пр_17_6" localSheetId="12">'ГБУЗ РБ ДП № 5 г.Уфа'!#REF!</definedName>
    <definedName name="V_пр_17_6" localSheetId="13">'ГБУЗ РБ ДП № 6 г.Уфа'!#REF!</definedName>
    <definedName name="V_пр_17_6" localSheetId="73">'ГБУЗ РБ Дюртюлинская ЦРБ'!#REF!</definedName>
    <definedName name="V_пр_17_6" localSheetId="55">'ГБУЗ РБ Ермекеевская ЦРБ'!#REF!</definedName>
    <definedName name="V_пр_17_6" localSheetId="38">'ГБУЗ РБ Зилаирская ЦРБ'!#REF!</definedName>
    <definedName name="V_пр_17_6" localSheetId="43">'ГБУЗ РБ Иглинская ЦРБ'!#REF!</definedName>
    <definedName name="V_пр_17_6" localSheetId="9">'ГБУЗ РБ Исянгуловская ЦРБ'!#REF!</definedName>
    <definedName name="V_пр_17_6" localSheetId="78">'ГБУЗ РБ Ишимбайская ЦРБ'!#REF!</definedName>
    <definedName name="V_пр_17_6" localSheetId="17">'ГБУЗ РБ Калтасинская ЦРБ'!#REF!</definedName>
    <definedName name="V_пр_17_6" localSheetId="64">'ГБУЗ РБ Караидельская ЦРБ'!#REF!</definedName>
    <definedName name="V_пр_17_6" localSheetId="47">'ГБУЗ РБ Кармаскалинская ЦРБ'!#REF!</definedName>
    <definedName name="V_пр_17_6" localSheetId="50">'ГБУЗ РБ КБСМП г.Уфа'!#REF!</definedName>
    <definedName name="V_пр_17_6" localSheetId="70">'ГБУЗ РБ Кигинская ЦРБ'!#REF!</definedName>
    <definedName name="V_пр_17_6" localSheetId="16">'ГБУЗ РБ Краснокамская ЦРБ'!#REF!</definedName>
    <definedName name="V_пр_17_6" localSheetId="26">'ГБУЗ РБ Красноусольская ЦРБ'!#REF!</definedName>
    <definedName name="V_пр_17_6" localSheetId="48">'ГБУЗ РБ Кушнаренковская ЦРБ'!#REF!</definedName>
    <definedName name="V_пр_17_6" localSheetId="69">'ГБУЗ РБ Малоязовская ЦРБ'!#REF!</definedName>
    <definedName name="V_пр_17_6" localSheetId="8">'ГБУЗ РБ Мелеузовская ЦРБ'!#REF!</definedName>
    <definedName name="V_пр_17_6" localSheetId="67">'ГБУЗ РБ Месягутовская ЦРБ'!#REF!</definedName>
    <definedName name="V_пр_17_6" localSheetId="63">'ГБУЗ РБ Мишкинская ЦРБ'!#REF!</definedName>
    <definedName name="V_пр_17_6" localSheetId="3">'ГБУЗ РБ Миякинская ЦРБ'!#REF!</definedName>
    <definedName name="V_пр_17_6" localSheetId="7">'ГБУЗ РБ Мраковская ЦРБ'!#REF!</definedName>
    <definedName name="V_пр_17_6" localSheetId="45">'ГБУЗ РБ Нуримановская ЦРБ'!#REF!</definedName>
    <definedName name="V_пр_17_6" localSheetId="79">'ГБУЗ РБ Поликлиника № 43 г.Уфа'!#REF!</definedName>
    <definedName name="V_пр_17_6" localSheetId="80">'ГБУЗ РБ ПОликлиника № 46 г.Уфа'!#REF!</definedName>
    <definedName name="V_пр_17_6" localSheetId="82">'ГБУЗ РБ Поликлиника № 50 г.Уфа'!#REF!</definedName>
    <definedName name="V_пр_17_6" localSheetId="5">'ГБУЗ РБ Раевская ЦРБ'!#REF!</definedName>
    <definedName name="V_пр_17_6" localSheetId="27">'ГБУЗ РБ Стерлибашевская ЦРБ'!#REF!</definedName>
    <definedName name="V_пр_17_6" localSheetId="28">'ГБУЗ РБ Толбазинская ЦРБ'!#REF!</definedName>
    <definedName name="V_пр_17_6" localSheetId="30">'ГБУЗ РБ Туймазинская ЦРБ'!#REF!</definedName>
    <definedName name="V_пр_17_6" localSheetId="33">'ГБУЗ РБ Учалинская ЦГБ'!#REF!</definedName>
    <definedName name="V_пр_17_6" localSheetId="20">'ГБУЗ РБ Федоровская ЦРБ'!#REF!</definedName>
    <definedName name="V_пр_17_6" localSheetId="23">'ГБУЗ РБ ЦГБ г.Сибай'!#REF!</definedName>
    <definedName name="V_пр_17_6" localSheetId="74">'ГБУЗ РБ Чекмагушевская ЦРБ'!#REF!</definedName>
    <definedName name="V_пр_17_6" localSheetId="34">'ГБУЗ РБ Чишминская ЦРБ'!#REF!</definedName>
    <definedName name="V_пр_17_6" localSheetId="31">'ГБУЗ РБ Шаранская ЦРБ'!#REF!</definedName>
    <definedName name="V_пр_17_6" localSheetId="37">'ГБУЗ РБ Языковская ЦРБ'!#REF!</definedName>
    <definedName name="V_пр_17_6" localSheetId="41">'ГБУЗ РБ Янаульская ЦРБ'!#REF!</definedName>
    <definedName name="V_пр_17_6" localSheetId="19">'ООО "Медсервис" г. Салават'!#REF!</definedName>
    <definedName name="V_пр_17_6" localSheetId="2">'УФИЦ РАН'!#REF!</definedName>
    <definedName name="V_пр_17_6" localSheetId="52">'ФГБОУ ВО БГМУ МЗ РФ'!#REF!</definedName>
    <definedName name="V_пр_17_6" localSheetId="60">'ФГБУЗ МСЧ №142 ФМБА России'!#REF!</definedName>
    <definedName name="V_пр_17_6" localSheetId="25">'ЧУЗ "РЖД-Медицина"г.Стерлитамак'!#REF!</definedName>
    <definedName name="V_пр_17_6" localSheetId="42">'ЧУЗ"КБ"РЖД-Медицина" г.Уфа'!#REF!</definedName>
    <definedName name="V_пр_17_8" localSheetId="22">'ГБУЗ РБ Акъярская ЦРБ'!#REF!</definedName>
    <definedName name="V_пр_17_8" localSheetId="46">'ГБУЗ РБ Архангельская ЦРБ'!#REF!</definedName>
    <definedName name="V_пр_17_8" localSheetId="57">'ГБУЗ РБ Аскаровская ЦРБ'!#REF!</definedName>
    <definedName name="V_пр_17_8" localSheetId="65">'ГБУЗ РБ Аскинская ЦРБ'!#REF!</definedName>
    <definedName name="V_пр_17_8" localSheetId="35">'ГБУЗ РБ Баймакская ЦГБ'!#REF!</definedName>
    <definedName name="V_пр_17_8" localSheetId="77">'ГБУЗ РБ Бакалинская ЦРБ'!#REF!</definedName>
    <definedName name="V_пр_17_8" localSheetId="40">'ГБУЗ РБ Балтачевская ЦРБ'!#REF!</definedName>
    <definedName name="V_пр_17_8" localSheetId="53">'ГБУЗ РБ Белебеевская ЦРБ'!#REF!</definedName>
    <definedName name="V_пр_17_8" localSheetId="71">'ГБУЗ РБ Белокатайская ЦРБ'!#REF!</definedName>
    <definedName name="V_пр_17_8" localSheetId="59">'ГБУЗ РБ Белорецкая ЦРКБ'!#REF!</definedName>
    <definedName name="V_пр_17_8" localSheetId="54">'ГБУЗ РБ Бижбулякская ЦРБ'!#REF!</definedName>
    <definedName name="V_пр_17_8" localSheetId="62">'ГБУЗ РБ Бирская ЦРБ'!#REF!</definedName>
    <definedName name="V_пр_17_8" localSheetId="44">'ГБУЗ РБ Благовещенская ЦРБ'!#REF!</definedName>
    <definedName name="V_пр_17_8" localSheetId="68">'ГБУЗ РБ Большеустьикинская ЦРБ'!#REF!</definedName>
    <definedName name="V_пр_17_8" localSheetId="36">'ГБУЗ РБ Буздякская ЦРБ'!#REF!</definedName>
    <definedName name="V_пр_17_8" localSheetId="66">'ГБУЗ РБ Бураевская ЦРБ'!#REF!</definedName>
    <definedName name="V_пр_17_8" localSheetId="58">'ГБУЗ РБ Бурзянская ЦРБ'!#REF!</definedName>
    <definedName name="V_пр_17_8" localSheetId="39">'ГБУЗ РБ Верхне-Татыш. ЦРБ'!#REF!</definedName>
    <definedName name="V_пр_17_8" localSheetId="76">'ГБУЗ РБ Верхнеяркеевская ЦРБ'!#REF!</definedName>
    <definedName name="V_пр_17_8" localSheetId="18">'ГБУЗ РБ ГБ № 1 г.Октябрьский'!#REF!</definedName>
    <definedName name="V_пр_17_8" localSheetId="61">'ГБУЗ РБ ГБ № 9 г.Уфа'!#REF!</definedName>
    <definedName name="V_пр_17_8" localSheetId="11">'ГБУЗ РБ ГБ г.Кумертау'!#REF!</definedName>
    <definedName name="V_пр_17_8" localSheetId="15">'ГБУЗ РБ ГБ г.Нефтекамск'!#REF!</definedName>
    <definedName name="V_пр_17_8" localSheetId="21">'ГБУЗ РБ ГБ г.Салават'!#REF!</definedName>
    <definedName name="V_пр_17_8" localSheetId="14">'ГБУЗ РБ ГДКБ № 17 г.Уфа'!#REF!</definedName>
    <definedName name="V_пр_17_8" localSheetId="24">'ГБУЗ РБ ГКБ № 1 г.Стерлитамак'!#REF!</definedName>
    <definedName name="V_пр_17_8" localSheetId="49">'ГБУЗ РБ ГКБ № 13 г.Уфа'!#REF!</definedName>
    <definedName name="V_пр_17_8" localSheetId="75">'ГБУЗ РБ ГКБ № 18 г.Уфа'!#REF!</definedName>
    <definedName name="V_пр_17_8" localSheetId="51">'ГБУЗ РБ ГКБ № 21 г.Уфа'!#REF!</definedName>
    <definedName name="V_пр_17_8" localSheetId="56">'ГБУЗ РБ ГКБ № 5 г.Уфа'!#REF!</definedName>
    <definedName name="V_пр_17_8" localSheetId="32">'ГБУЗ РБ ГКБ № 8 г.Уфа'!#REF!</definedName>
    <definedName name="V_пр_17_8" localSheetId="81">'ГБУЗ РБ ГКБ Демского р-на г.Уфы'!#REF!</definedName>
    <definedName name="V_пр_17_8" localSheetId="4">'ГБУЗ РБ Давлекановская ЦРБ'!#REF!</definedName>
    <definedName name="V_пр_17_8" localSheetId="29">'ГБУЗ РБ ДБ г.Стерлитамак'!#REF!</definedName>
    <definedName name="V_пр_17_8" localSheetId="10">'ГБУЗ РБ ДП № 2 г.Уфа'!#REF!</definedName>
    <definedName name="V_пр_17_8" localSheetId="6">'ГБУЗ РБ ДП № 3 г.Уфа'!#REF!</definedName>
    <definedName name="V_пр_17_8" localSheetId="72">'ГБУЗ РБ ДП № 4 г.Уфа'!#REF!</definedName>
    <definedName name="V_пр_17_8" localSheetId="12">'ГБУЗ РБ ДП № 5 г.Уфа'!#REF!</definedName>
    <definedName name="V_пр_17_8" localSheetId="13">'ГБУЗ РБ ДП № 6 г.Уфа'!#REF!</definedName>
    <definedName name="V_пр_17_8" localSheetId="73">'ГБУЗ РБ Дюртюлинская ЦРБ'!#REF!</definedName>
    <definedName name="V_пр_17_8" localSheetId="55">'ГБУЗ РБ Ермекеевская ЦРБ'!#REF!</definedName>
    <definedName name="V_пр_17_8" localSheetId="38">'ГБУЗ РБ Зилаирская ЦРБ'!#REF!</definedName>
    <definedName name="V_пр_17_8" localSheetId="43">'ГБУЗ РБ Иглинская ЦРБ'!#REF!</definedName>
    <definedName name="V_пр_17_8" localSheetId="9">'ГБУЗ РБ Исянгуловская ЦРБ'!#REF!</definedName>
    <definedName name="V_пр_17_8" localSheetId="78">'ГБУЗ РБ Ишимбайская ЦРБ'!#REF!</definedName>
    <definedName name="V_пр_17_8" localSheetId="17">'ГБУЗ РБ Калтасинская ЦРБ'!#REF!</definedName>
    <definedName name="V_пр_17_8" localSheetId="64">'ГБУЗ РБ Караидельская ЦРБ'!#REF!</definedName>
    <definedName name="V_пр_17_8" localSheetId="47">'ГБУЗ РБ Кармаскалинская ЦРБ'!#REF!</definedName>
    <definedName name="V_пр_17_8" localSheetId="50">'ГБУЗ РБ КБСМП г.Уфа'!#REF!</definedName>
    <definedName name="V_пр_17_8" localSheetId="70">'ГБУЗ РБ Кигинская ЦРБ'!#REF!</definedName>
    <definedName name="V_пр_17_8" localSheetId="16">'ГБУЗ РБ Краснокамская ЦРБ'!#REF!</definedName>
    <definedName name="V_пр_17_8" localSheetId="26">'ГБУЗ РБ Красноусольская ЦРБ'!#REF!</definedName>
    <definedName name="V_пр_17_8" localSheetId="48">'ГБУЗ РБ Кушнаренковская ЦРБ'!#REF!</definedName>
    <definedName name="V_пр_17_8" localSheetId="69">'ГБУЗ РБ Малоязовская ЦРБ'!#REF!</definedName>
    <definedName name="V_пр_17_8" localSheetId="8">'ГБУЗ РБ Мелеузовская ЦРБ'!#REF!</definedName>
    <definedName name="V_пр_17_8" localSheetId="67">'ГБУЗ РБ Месягутовская ЦРБ'!#REF!</definedName>
    <definedName name="V_пр_17_8" localSheetId="63">'ГБУЗ РБ Мишкинская ЦРБ'!#REF!</definedName>
    <definedName name="V_пр_17_8" localSheetId="3">'ГБУЗ РБ Миякинская ЦРБ'!#REF!</definedName>
    <definedName name="V_пр_17_8" localSheetId="7">'ГБУЗ РБ Мраковская ЦРБ'!#REF!</definedName>
    <definedName name="V_пр_17_8" localSheetId="45">'ГБУЗ РБ Нуримановская ЦРБ'!#REF!</definedName>
    <definedName name="V_пр_17_8" localSheetId="79">'ГБУЗ РБ Поликлиника № 43 г.Уфа'!#REF!</definedName>
    <definedName name="V_пр_17_8" localSheetId="80">'ГБУЗ РБ ПОликлиника № 46 г.Уфа'!#REF!</definedName>
    <definedName name="V_пр_17_8" localSheetId="82">'ГБУЗ РБ Поликлиника № 50 г.Уфа'!#REF!</definedName>
    <definedName name="V_пр_17_8" localSheetId="5">'ГБУЗ РБ Раевская ЦРБ'!#REF!</definedName>
    <definedName name="V_пр_17_8" localSheetId="27">'ГБУЗ РБ Стерлибашевская ЦРБ'!#REF!</definedName>
    <definedName name="V_пр_17_8" localSheetId="28">'ГБУЗ РБ Толбазинская ЦРБ'!#REF!</definedName>
    <definedName name="V_пр_17_8" localSheetId="30">'ГБУЗ РБ Туймазинская ЦРБ'!#REF!</definedName>
    <definedName name="V_пр_17_8" localSheetId="33">'ГБУЗ РБ Учалинская ЦГБ'!#REF!</definedName>
    <definedName name="V_пр_17_8" localSheetId="20">'ГБУЗ РБ Федоровская ЦРБ'!#REF!</definedName>
    <definedName name="V_пр_17_8" localSheetId="23">'ГБУЗ РБ ЦГБ г.Сибай'!#REF!</definedName>
    <definedName name="V_пр_17_8" localSheetId="74">'ГБУЗ РБ Чекмагушевская ЦРБ'!#REF!</definedName>
    <definedName name="V_пр_17_8" localSheetId="34">'ГБУЗ РБ Чишминская ЦРБ'!#REF!</definedName>
    <definedName name="V_пр_17_8" localSheetId="31">'ГБУЗ РБ Шаранская ЦРБ'!#REF!</definedName>
    <definedName name="V_пр_17_8" localSheetId="37">'ГБУЗ РБ Языковская ЦРБ'!#REF!</definedName>
    <definedName name="V_пр_17_8" localSheetId="41">'ГБУЗ РБ Янаульская ЦРБ'!#REF!</definedName>
    <definedName name="V_пр_17_8" localSheetId="19">'ООО "Медсервис" г. Салават'!#REF!</definedName>
    <definedName name="V_пр_17_8" localSheetId="2">'УФИЦ РАН'!#REF!</definedName>
    <definedName name="V_пр_17_8" localSheetId="52">'ФГБОУ ВО БГМУ МЗ РФ'!#REF!</definedName>
    <definedName name="V_пр_17_8" localSheetId="60">'ФГБУЗ МСЧ №142 ФМБА России'!#REF!</definedName>
    <definedName name="V_пр_17_8" localSheetId="25">'ЧУЗ "РЖД-Медицина"г.Стерлитамак'!#REF!</definedName>
    <definedName name="V_пр_17_8" localSheetId="42">'ЧУЗ"КБ"РЖД-Медицина" г.Уфа'!#REF!</definedName>
    <definedName name="V_пр_18_8" localSheetId="22">'ГБУЗ РБ Акъярская ЦРБ'!$G$22</definedName>
    <definedName name="V_пр_18_8" localSheetId="46">'ГБУЗ РБ Архангельская ЦРБ'!$G$22</definedName>
    <definedName name="V_пр_18_8" localSheetId="57">'ГБУЗ РБ Аскаровская ЦРБ'!$G$22</definedName>
    <definedName name="V_пр_18_8" localSheetId="65">'ГБУЗ РБ Аскинская ЦРБ'!$G$22</definedName>
    <definedName name="V_пр_18_8" localSheetId="35">'ГБУЗ РБ Баймакская ЦГБ'!$G$22</definedName>
    <definedName name="V_пр_18_8" localSheetId="77">'ГБУЗ РБ Бакалинская ЦРБ'!$G$22</definedName>
    <definedName name="V_пр_18_8" localSheetId="40">'ГБУЗ РБ Балтачевская ЦРБ'!$G$22</definedName>
    <definedName name="V_пр_18_8" localSheetId="53">'ГБУЗ РБ Белебеевская ЦРБ'!$G$22</definedName>
    <definedName name="V_пр_18_8" localSheetId="71">'ГБУЗ РБ Белокатайская ЦРБ'!$G$22</definedName>
    <definedName name="V_пр_18_8" localSheetId="59">'ГБУЗ РБ Белорецкая ЦРКБ'!$G$22</definedName>
    <definedName name="V_пр_18_8" localSheetId="54">'ГБУЗ РБ Бижбулякская ЦРБ'!$G$22</definedName>
    <definedName name="V_пр_18_8" localSheetId="62">'ГБУЗ РБ Бирская ЦРБ'!$G$22</definedName>
    <definedName name="V_пр_18_8" localSheetId="44">'ГБУЗ РБ Благовещенская ЦРБ'!$G$22</definedName>
    <definedName name="V_пр_18_8" localSheetId="68">'ГБУЗ РБ Большеустьикинская ЦРБ'!$G$22</definedName>
    <definedName name="V_пр_18_8" localSheetId="36">'ГБУЗ РБ Буздякская ЦРБ'!$G$22</definedName>
    <definedName name="V_пр_18_8" localSheetId="66">'ГБУЗ РБ Бураевская ЦРБ'!$G$22</definedName>
    <definedName name="V_пр_18_8" localSheetId="58">'ГБУЗ РБ Бурзянская ЦРБ'!$G$22</definedName>
    <definedName name="V_пр_18_8" localSheetId="39">'ГБУЗ РБ Верхне-Татыш. ЦРБ'!$G$22</definedName>
    <definedName name="V_пр_18_8" localSheetId="76">'ГБУЗ РБ Верхнеяркеевская ЦРБ'!$G$22</definedName>
    <definedName name="V_пр_18_8" localSheetId="18">'ГБУЗ РБ ГБ № 1 г.Октябрьский'!$G$22</definedName>
    <definedName name="V_пр_18_8" localSheetId="61">'ГБУЗ РБ ГБ № 9 г.Уфа'!$G$22</definedName>
    <definedName name="V_пр_18_8" localSheetId="11">'ГБУЗ РБ ГБ г.Кумертау'!$G$22</definedName>
    <definedName name="V_пр_18_8" localSheetId="15">'ГБУЗ РБ ГБ г.Нефтекамск'!$G$22</definedName>
    <definedName name="V_пр_18_8" localSheetId="21">'ГБУЗ РБ ГБ г.Салават'!$G$22</definedName>
    <definedName name="V_пр_18_8" localSheetId="14">'ГБУЗ РБ ГДКБ № 17 г.Уфа'!$G$22</definedName>
    <definedName name="V_пр_18_8" localSheetId="24">'ГБУЗ РБ ГКБ № 1 г.Стерлитамак'!$G$22</definedName>
    <definedName name="V_пр_18_8" localSheetId="49">'ГБУЗ РБ ГКБ № 13 г.Уфа'!$G$22</definedName>
    <definedName name="V_пр_18_8" localSheetId="75">'ГБУЗ РБ ГКБ № 18 г.Уфа'!$G$22</definedName>
    <definedName name="V_пр_18_8" localSheetId="51">'ГБУЗ РБ ГКБ № 21 г.Уфа'!$G$22</definedName>
    <definedName name="V_пр_18_8" localSheetId="56">'ГБУЗ РБ ГКБ № 5 г.Уфа'!$G$22</definedName>
    <definedName name="V_пр_18_8" localSheetId="32">'ГБУЗ РБ ГКБ № 8 г.Уфа'!$G$22</definedName>
    <definedName name="V_пр_18_8" localSheetId="81">'ГБУЗ РБ ГКБ Демского р-на г.Уфы'!$G$22</definedName>
    <definedName name="V_пр_18_8" localSheetId="4">'ГБУЗ РБ Давлекановская ЦРБ'!$G$22</definedName>
    <definedName name="V_пр_18_8" localSheetId="29">'ГБУЗ РБ ДБ г.Стерлитамак'!$G$22</definedName>
    <definedName name="V_пр_18_8" localSheetId="10">'ГБУЗ РБ ДП № 2 г.Уфа'!$G$22</definedName>
    <definedName name="V_пр_18_8" localSheetId="6">'ГБУЗ РБ ДП № 3 г.Уфа'!$G$22</definedName>
    <definedName name="V_пр_18_8" localSheetId="72">'ГБУЗ РБ ДП № 4 г.Уфа'!$G$22</definedName>
    <definedName name="V_пр_18_8" localSheetId="12">'ГБУЗ РБ ДП № 5 г.Уфа'!$G$22</definedName>
    <definedName name="V_пр_18_8" localSheetId="13">'ГБУЗ РБ ДП № 6 г.Уфа'!$G$22</definedName>
    <definedName name="V_пр_18_8" localSheetId="73">'ГБУЗ РБ Дюртюлинская ЦРБ'!$G$22</definedName>
    <definedName name="V_пр_18_8" localSheetId="55">'ГБУЗ РБ Ермекеевская ЦРБ'!$G$22</definedName>
    <definedName name="V_пр_18_8" localSheetId="38">'ГБУЗ РБ Зилаирская ЦРБ'!$G$22</definedName>
    <definedName name="V_пр_18_8" localSheetId="43">'ГБУЗ РБ Иглинская ЦРБ'!$G$22</definedName>
    <definedName name="V_пр_18_8" localSheetId="9">'ГБУЗ РБ Исянгуловская ЦРБ'!$G$22</definedName>
    <definedName name="V_пр_18_8" localSheetId="78">'ГБУЗ РБ Ишимбайская ЦРБ'!$G$22</definedName>
    <definedName name="V_пр_18_8" localSheetId="17">'ГБУЗ РБ Калтасинская ЦРБ'!$G$22</definedName>
    <definedName name="V_пр_18_8" localSheetId="64">'ГБУЗ РБ Караидельская ЦРБ'!$G$22</definedName>
    <definedName name="V_пр_18_8" localSheetId="47">'ГБУЗ РБ Кармаскалинская ЦРБ'!$G$22</definedName>
    <definedName name="V_пр_18_8" localSheetId="50">'ГБУЗ РБ КБСМП г.Уфа'!$G$22</definedName>
    <definedName name="V_пр_18_8" localSheetId="70">'ГБУЗ РБ Кигинская ЦРБ'!$G$22</definedName>
    <definedName name="V_пр_18_8" localSheetId="16">'ГБУЗ РБ Краснокамская ЦРБ'!$G$22</definedName>
    <definedName name="V_пр_18_8" localSheetId="26">'ГБУЗ РБ Красноусольская ЦРБ'!$G$22</definedName>
    <definedName name="V_пр_18_8" localSheetId="48">'ГБУЗ РБ Кушнаренковская ЦРБ'!$G$22</definedName>
    <definedName name="V_пр_18_8" localSheetId="69">'ГБУЗ РБ Малоязовская ЦРБ'!$G$22</definedName>
    <definedName name="V_пр_18_8" localSheetId="8">'ГБУЗ РБ Мелеузовская ЦРБ'!$G$22</definedName>
    <definedName name="V_пр_18_8" localSheetId="67">'ГБУЗ РБ Месягутовская ЦРБ'!$G$22</definedName>
    <definedName name="V_пр_18_8" localSheetId="63">'ГБУЗ РБ Мишкинская ЦРБ'!$G$22</definedName>
    <definedName name="V_пр_18_8" localSheetId="3">'ГБУЗ РБ Миякинская ЦРБ'!$G$22</definedName>
    <definedName name="V_пр_18_8" localSheetId="7">'ГБУЗ РБ Мраковская ЦРБ'!$G$22</definedName>
    <definedName name="V_пр_18_8" localSheetId="45">'ГБУЗ РБ Нуримановская ЦРБ'!$G$22</definedName>
    <definedName name="V_пр_18_8" localSheetId="79">'ГБУЗ РБ Поликлиника № 43 г.Уфа'!$G$22</definedName>
    <definedName name="V_пр_18_8" localSheetId="80">'ГБУЗ РБ ПОликлиника № 46 г.Уфа'!$G$22</definedName>
    <definedName name="V_пр_18_8" localSheetId="82">'ГБУЗ РБ Поликлиника № 50 г.Уфа'!$G$22</definedName>
    <definedName name="V_пр_18_8" localSheetId="5">'ГБУЗ РБ Раевская ЦРБ'!$G$22</definedName>
    <definedName name="V_пр_18_8" localSheetId="27">'ГБУЗ РБ Стерлибашевская ЦРБ'!$G$22</definedName>
    <definedName name="V_пр_18_8" localSheetId="28">'ГБУЗ РБ Толбазинская ЦРБ'!$G$22</definedName>
    <definedName name="V_пр_18_8" localSheetId="30">'ГБУЗ РБ Туймазинская ЦРБ'!$G$22</definedName>
    <definedName name="V_пр_18_8" localSheetId="33">'ГБУЗ РБ Учалинская ЦГБ'!$G$22</definedName>
    <definedName name="V_пр_18_8" localSheetId="20">'ГБУЗ РБ Федоровская ЦРБ'!$G$22</definedName>
    <definedName name="V_пр_18_8" localSheetId="23">'ГБУЗ РБ ЦГБ г.Сибай'!$G$22</definedName>
    <definedName name="V_пр_18_8" localSheetId="74">'ГБУЗ РБ Чекмагушевская ЦРБ'!$G$22</definedName>
    <definedName name="V_пр_18_8" localSheetId="34">'ГБУЗ РБ Чишминская ЦРБ'!$G$22</definedName>
    <definedName name="V_пр_18_8" localSheetId="31">'ГБУЗ РБ Шаранская ЦРБ'!$G$22</definedName>
    <definedName name="V_пр_18_8" localSheetId="37">'ГБУЗ РБ Языковская ЦРБ'!$G$22</definedName>
    <definedName name="V_пр_18_8" localSheetId="41">'ГБУЗ РБ Янаульская ЦРБ'!$G$22</definedName>
    <definedName name="V_пр_18_8" localSheetId="19">'ООО "Медсервис" г. Салават'!$G$22</definedName>
    <definedName name="V_пр_18_8" localSheetId="2">'УФИЦ РАН'!$G$22</definedName>
    <definedName name="V_пр_18_8" localSheetId="52">'ФГБОУ ВО БГМУ МЗ РФ'!$G$22</definedName>
    <definedName name="V_пр_18_8" localSheetId="60">'ФГБУЗ МСЧ №142 ФМБА России'!$G$22</definedName>
    <definedName name="V_пр_18_8" localSheetId="25">'ЧУЗ "РЖД-Медицина"г.Стерлитамак'!$G$22</definedName>
    <definedName name="V_пр_18_8" localSheetId="42">'ЧУЗ"КБ"РЖД-Медицина" г.Уфа'!$G$22</definedName>
    <definedName name="V_пр_19_3" localSheetId="22">'ГБУЗ РБ Акъярская ЦРБ'!$C$23</definedName>
    <definedName name="V_пр_19_3" localSheetId="46">'ГБУЗ РБ Архангельская ЦРБ'!$C$23</definedName>
    <definedName name="V_пр_19_3" localSheetId="57">'ГБУЗ РБ Аскаровская ЦРБ'!$C$23</definedName>
    <definedName name="V_пр_19_3" localSheetId="65">'ГБУЗ РБ Аскинская ЦРБ'!$C$23</definedName>
    <definedName name="V_пр_19_3" localSheetId="35">'ГБУЗ РБ Баймакская ЦГБ'!$C$23</definedName>
    <definedName name="V_пр_19_3" localSheetId="77">'ГБУЗ РБ Бакалинская ЦРБ'!$C$23</definedName>
    <definedName name="V_пр_19_3" localSheetId="40">'ГБУЗ РБ Балтачевская ЦРБ'!$C$23</definedName>
    <definedName name="V_пр_19_3" localSheetId="53">'ГБУЗ РБ Белебеевская ЦРБ'!$C$23</definedName>
    <definedName name="V_пр_19_3" localSheetId="71">'ГБУЗ РБ Белокатайская ЦРБ'!$C$23</definedName>
    <definedName name="V_пр_19_3" localSheetId="59">'ГБУЗ РБ Белорецкая ЦРКБ'!$C$23</definedName>
    <definedName name="V_пр_19_3" localSheetId="54">'ГБУЗ РБ Бижбулякская ЦРБ'!$C$23</definedName>
    <definedName name="V_пр_19_3" localSheetId="62">'ГБУЗ РБ Бирская ЦРБ'!$C$23</definedName>
    <definedName name="V_пр_19_3" localSheetId="44">'ГБУЗ РБ Благовещенская ЦРБ'!$C$23</definedName>
    <definedName name="V_пр_19_3" localSheetId="68">'ГБУЗ РБ Большеустьикинская ЦРБ'!$C$23</definedName>
    <definedName name="V_пр_19_3" localSheetId="36">'ГБУЗ РБ Буздякская ЦРБ'!$C$23</definedName>
    <definedName name="V_пр_19_3" localSheetId="66">'ГБУЗ РБ Бураевская ЦРБ'!$C$23</definedName>
    <definedName name="V_пр_19_3" localSheetId="58">'ГБУЗ РБ Бурзянская ЦРБ'!$C$23</definedName>
    <definedName name="V_пр_19_3" localSheetId="39">'ГБУЗ РБ Верхне-Татыш. ЦРБ'!$C$23</definedName>
    <definedName name="V_пр_19_3" localSheetId="76">'ГБУЗ РБ Верхнеяркеевская ЦРБ'!$C$23</definedName>
    <definedName name="V_пр_19_3" localSheetId="18">'ГБУЗ РБ ГБ № 1 г.Октябрьский'!$C$23</definedName>
    <definedName name="V_пр_19_3" localSheetId="61">'ГБУЗ РБ ГБ № 9 г.Уфа'!$C$23</definedName>
    <definedName name="V_пр_19_3" localSheetId="11">'ГБУЗ РБ ГБ г.Кумертау'!$C$23</definedName>
    <definedName name="V_пр_19_3" localSheetId="15">'ГБУЗ РБ ГБ г.Нефтекамск'!$C$23</definedName>
    <definedName name="V_пр_19_3" localSheetId="21">'ГБУЗ РБ ГБ г.Салават'!$C$23</definedName>
    <definedName name="V_пр_19_3" localSheetId="14">'ГБУЗ РБ ГДКБ № 17 г.Уфа'!$C$23</definedName>
    <definedName name="V_пр_19_3" localSheetId="24">'ГБУЗ РБ ГКБ № 1 г.Стерлитамак'!$C$23</definedName>
    <definedName name="V_пр_19_3" localSheetId="49">'ГБУЗ РБ ГКБ № 13 г.Уфа'!$C$23</definedName>
    <definedName name="V_пр_19_3" localSheetId="75">'ГБУЗ РБ ГКБ № 18 г.Уфа'!$C$23</definedName>
    <definedName name="V_пр_19_3" localSheetId="51">'ГБУЗ РБ ГКБ № 21 г.Уфа'!$C$23</definedName>
    <definedName name="V_пр_19_3" localSheetId="56">'ГБУЗ РБ ГКБ № 5 г.Уфа'!$C$23</definedName>
    <definedName name="V_пр_19_3" localSheetId="32">'ГБУЗ РБ ГКБ № 8 г.Уфа'!$C$23</definedName>
    <definedName name="V_пр_19_3" localSheetId="81">'ГБУЗ РБ ГКБ Демского р-на г.Уфы'!$C$23</definedName>
    <definedName name="V_пр_19_3" localSheetId="4">'ГБУЗ РБ Давлекановская ЦРБ'!$C$23</definedName>
    <definedName name="V_пр_19_3" localSheetId="29">'ГБУЗ РБ ДБ г.Стерлитамак'!$C$23</definedName>
    <definedName name="V_пр_19_3" localSheetId="10">'ГБУЗ РБ ДП № 2 г.Уфа'!$C$23</definedName>
    <definedName name="V_пр_19_3" localSheetId="6">'ГБУЗ РБ ДП № 3 г.Уфа'!$C$23</definedName>
    <definedName name="V_пр_19_3" localSheetId="72">'ГБУЗ РБ ДП № 4 г.Уфа'!$C$23</definedName>
    <definedName name="V_пр_19_3" localSheetId="12">'ГБУЗ РБ ДП № 5 г.Уфа'!$C$23</definedName>
    <definedName name="V_пр_19_3" localSheetId="13">'ГБУЗ РБ ДП № 6 г.Уфа'!$C$23</definedName>
    <definedName name="V_пр_19_3" localSheetId="73">'ГБУЗ РБ Дюртюлинская ЦРБ'!$C$23</definedName>
    <definedName name="V_пр_19_3" localSheetId="55">'ГБУЗ РБ Ермекеевская ЦРБ'!$C$23</definedName>
    <definedName name="V_пр_19_3" localSheetId="38">'ГБУЗ РБ Зилаирская ЦРБ'!$C$23</definedName>
    <definedName name="V_пр_19_3" localSheetId="43">'ГБУЗ РБ Иглинская ЦРБ'!$C$23</definedName>
    <definedName name="V_пр_19_3" localSheetId="9">'ГБУЗ РБ Исянгуловская ЦРБ'!$C$23</definedName>
    <definedName name="V_пр_19_3" localSheetId="78">'ГБУЗ РБ Ишимбайская ЦРБ'!$C$23</definedName>
    <definedName name="V_пр_19_3" localSheetId="17">'ГБУЗ РБ Калтасинская ЦРБ'!$C$23</definedName>
    <definedName name="V_пр_19_3" localSheetId="64">'ГБУЗ РБ Караидельская ЦРБ'!$C$23</definedName>
    <definedName name="V_пр_19_3" localSheetId="47">'ГБУЗ РБ Кармаскалинская ЦРБ'!$C$23</definedName>
    <definedName name="V_пр_19_3" localSheetId="50">'ГБУЗ РБ КБСМП г.Уфа'!$C$23</definedName>
    <definedName name="V_пр_19_3" localSheetId="70">'ГБУЗ РБ Кигинская ЦРБ'!$C$23</definedName>
    <definedName name="V_пр_19_3" localSheetId="16">'ГБУЗ РБ Краснокамская ЦРБ'!$C$23</definedName>
    <definedName name="V_пр_19_3" localSheetId="26">'ГБУЗ РБ Красноусольская ЦРБ'!$C$23</definedName>
    <definedName name="V_пр_19_3" localSheetId="48">'ГБУЗ РБ Кушнаренковская ЦРБ'!$C$23</definedName>
    <definedName name="V_пр_19_3" localSheetId="69">'ГБУЗ РБ Малоязовская ЦРБ'!$C$23</definedName>
    <definedName name="V_пр_19_3" localSheetId="8">'ГБУЗ РБ Мелеузовская ЦРБ'!$C$23</definedName>
    <definedName name="V_пр_19_3" localSheetId="67">'ГБУЗ РБ Месягутовская ЦРБ'!$C$23</definedName>
    <definedName name="V_пр_19_3" localSheetId="63">'ГБУЗ РБ Мишкинская ЦРБ'!$C$23</definedName>
    <definedName name="V_пр_19_3" localSheetId="3">'ГБУЗ РБ Миякинская ЦРБ'!$C$23</definedName>
    <definedName name="V_пр_19_3" localSheetId="7">'ГБУЗ РБ Мраковская ЦРБ'!$C$23</definedName>
    <definedName name="V_пр_19_3" localSheetId="45">'ГБУЗ РБ Нуримановская ЦРБ'!$C$23</definedName>
    <definedName name="V_пр_19_3" localSheetId="79">'ГБУЗ РБ Поликлиника № 43 г.Уфа'!$C$23</definedName>
    <definedName name="V_пр_19_3" localSheetId="80">'ГБУЗ РБ ПОликлиника № 46 г.Уфа'!$C$23</definedName>
    <definedName name="V_пр_19_3" localSheetId="82">'ГБУЗ РБ Поликлиника № 50 г.Уфа'!$C$23</definedName>
    <definedName name="V_пр_19_3" localSheetId="5">'ГБУЗ РБ Раевская ЦРБ'!$C$23</definedName>
    <definedName name="V_пр_19_3" localSheetId="27">'ГБУЗ РБ Стерлибашевская ЦРБ'!$C$23</definedName>
    <definedName name="V_пр_19_3" localSheetId="28">'ГБУЗ РБ Толбазинская ЦРБ'!$C$23</definedName>
    <definedName name="V_пр_19_3" localSheetId="30">'ГБУЗ РБ Туймазинская ЦРБ'!$C$23</definedName>
    <definedName name="V_пр_19_3" localSheetId="33">'ГБУЗ РБ Учалинская ЦГБ'!$C$23</definedName>
    <definedName name="V_пр_19_3" localSheetId="20">'ГБУЗ РБ Федоровская ЦРБ'!$C$23</definedName>
    <definedName name="V_пр_19_3" localSheetId="23">'ГБУЗ РБ ЦГБ г.Сибай'!$C$23</definedName>
    <definedName name="V_пр_19_3" localSheetId="74">'ГБУЗ РБ Чекмагушевская ЦРБ'!$C$23</definedName>
    <definedName name="V_пр_19_3" localSheetId="34">'ГБУЗ РБ Чишминская ЦРБ'!$C$23</definedName>
    <definedName name="V_пр_19_3" localSheetId="31">'ГБУЗ РБ Шаранская ЦРБ'!$C$23</definedName>
    <definedName name="V_пр_19_3" localSheetId="37">'ГБУЗ РБ Языковская ЦРБ'!$C$23</definedName>
    <definedName name="V_пр_19_3" localSheetId="41">'ГБУЗ РБ Янаульская ЦРБ'!$C$23</definedName>
    <definedName name="V_пр_19_3" localSheetId="19">'ООО "Медсервис" г. Салават'!$C$23</definedName>
    <definedName name="V_пр_19_3" localSheetId="2">'УФИЦ РАН'!$C$23</definedName>
    <definedName name="V_пр_19_3" localSheetId="52">'ФГБОУ ВО БГМУ МЗ РФ'!$C$23</definedName>
    <definedName name="V_пр_19_3" localSheetId="60">'ФГБУЗ МСЧ №142 ФМБА России'!$C$23</definedName>
    <definedName name="V_пр_19_3" localSheetId="25">'ЧУЗ "РЖД-Медицина"г.Стерлитамак'!$C$23</definedName>
    <definedName name="V_пр_19_3" localSheetId="42">'ЧУЗ"КБ"РЖД-Медицина" г.Уфа'!$C$23</definedName>
    <definedName name="V_пр_19_5" localSheetId="22">'ГБУЗ РБ Акъярская ЦРБ'!$D$23</definedName>
    <definedName name="V_пр_19_5" localSheetId="46">'ГБУЗ РБ Архангельская ЦРБ'!$D$23</definedName>
    <definedName name="V_пр_19_5" localSheetId="57">'ГБУЗ РБ Аскаровская ЦРБ'!$D$23</definedName>
    <definedName name="V_пр_19_5" localSheetId="65">'ГБУЗ РБ Аскинская ЦРБ'!$D$23</definedName>
    <definedName name="V_пр_19_5" localSheetId="35">'ГБУЗ РБ Баймакская ЦГБ'!$D$23</definedName>
    <definedName name="V_пр_19_5" localSheetId="77">'ГБУЗ РБ Бакалинская ЦРБ'!$D$23</definedName>
    <definedName name="V_пр_19_5" localSheetId="40">'ГБУЗ РБ Балтачевская ЦРБ'!$D$23</definedName>
    <definedName name="V_пр_19_5" localSheetId="53">'ГБУЗ РБ Белебеевская ЦРБ'!$D$23</definedName>
    <definedName name="V_пр_19_5" localSheetId="71">'ГБУЗ РБ Белокатайская ЦРБ'!$D$23</definedName>
    <definedName name="V_пр_19_5" localSheetId="59">'ГБУЗ РБ Белорецкая ЦРКБ'!$D$23</definedName>
    <definedName name="V_пр_19_5" localSheetId="54">'ГБУЗ РБ Бижбулякская ЦРБ'!$D$23</definedName>
    <definedName name="V_пр_19_5" localSheetId="62">'ГБУЗ РБ Бирская ЦРБ'!$D$23</definedName>
    <definedName name="V_пр_19_5" localSheetId="44">'ГБУЗ РБ Благовещенская ЦРБ'!$D$23</definedName>
    <definedName name="V_пр_19_5" localSheetId="68">'ГБУЗ РБ Большеустьикинская ЦРБ'!$D$23</definedName>
    <definedName name="V_пр_19_5" localSheetId="36">'ГБУЗ РБ Буздякская ЦРБ'!$D$23</definedName>
    <definedName name="V_пр_19_5" localSheetId="66">'ГБУЗ РБ Бураевская ЦРБ'!$D$23</definedName>
    <definedName name="V_пр_19_5" localSheetId="58">'ГБУЗ РБ Бурзянская ЦРБ'!$D$23</definedName>
    <definedName name="V_пр_19_5" localSheetId="39">'ГБУЗ РБ Верхне-Татыш. ЦРБ'!$D$23</definedName>
    <definedName name="V_пр_19_5" localSheetId="76">'ГБУЗ РБ Верхнеяркеевская ЦРБ'!$D$23</definedName>
    <definedName name="V_пр_19_5" localSheetId="18">'ГБУЗ РБ ГБ № 1 г.Октябрьский'!$D$23</definedName>
    <definedName name="V_пр_19_5" localSheetId="61">'ГБУЗ РБ ГБ № 9 г.Уфа'!$D$23</definedName>
    <definedName name="V_пр_19_5" localSheetId="11">'ГБУЗ РБ ГБ г.Кумертау'!$D$23</definedName>
    <definedName name="V_пр_19_5" localSheetId="15">'ГБУЗ РБ ГБ г.Нефтекамск'!$D$23</definedName>
    <definedName name="V_пр_19_5" localSheetId="21">'ГБУЗ РБ ГБ г.Салават'!$D$23</definedName>
    <definedName name="V_пр_19_5" localSheetId="14">'ГБУЗ РБ ГДКБ № 17 г.Уфа'!$D$23</definedName>
    <definedName name="V_пр_19_5" localSheetId="24">'ГБУЗ РБ ГКБ № 1 г.Стерлитамак'!$D$23</definedName>
    <definedName name="V_пр_19_5" localSheetId="49">'ГБУЗ РБ ГКБ № 13 г.Уфа'!$D$23</definedName>
    <definedName name="V_пр_19_5" localSheetId="75">'ГБУЗ РБ ГКБ № 18 г.Уфа'!$D$23</definedName>
    <definedName name="V_пр_19_5" localSheetId="51">'ГБУЗ РБ ГКБ № 21 г.Уфа'!$D$23</definedName>
    <definedName name="V_пр_19_5" localSheetId="56">'ГБУЗ РБ ГКБ № 5 г.Уфа'!$D$23</definedName>
    <definedName name="V_пр_19_5" localSheetId="32">'ГБУЗ РБ ГКБ № 8 г.Уфа'!$D$23</definedName>
    <definedName name="V_пр_19_5" localSheetId="81">'ГБУЗ РБ ГКБ Демского р-на г.Уфы'!$D$23</definedName>
    <definedName name="V_пр_19_5" localSheetId="4">'ГБУЗ РБ Давлекановская ЦРБ'!$D$23</definedName>
    <definedName name="V_пр_19_5" localSheetId="29">'ГБУЗ РБ ДБ г.Стерлитамак'!$D$23</definedName>
    <definedName name="V_пр_19_5" localSheetId="10">'ГБУЗ РБ ДП № 2 г.Уфа'!$D$23</definedName>
    <definedName name="V_пр_19_5" localSheetId="6">'ГБУЗ РБ ДП № 3 г.Уфа'!$D$23</definedName>
    <definedName name="V_пр_19_5" localSheetId="72">'ГБУЗ РБ ДП № 4 г.Уфа'!$D$23</definedName>
    <definedName name="V_пр_19_5" localSheetId="12">'ГБУЗ РБ ДП № 5 г.Уфа'!$D$23</definedName>
    <definedName name="V_пр_19_5" localSheetId="13">'ГБУЗ РБ ДП № 6 г.Уфа'!$D$23</definedName>
    <definedName name="V_пр_19_5" localSheetId="73">'ГБУЗ РБ Дюртюлинская ЦРБ'!$D$23</definedName>
    <definedName name="V_пр_19_5" localSheetId="55">'ГБУЗ РБ Ермекеевская ЦРБ'!$D$23</definedName>
    <definedName name="V_пр_19_5" localSheetId="38">'ГБУЗ РБ Зилаирская ЦРБ'!$D$23</definedName>
    <definedName name="V_пр_19_5" localSheetId="43">'ГБУЗ РБ Иглинская ЦРБ'!$D$23</definedName>
    <definedName name="V_пр_19_5" localSheetId="9">'ГБУЗ РБ Исянгуловская ЦРБ'!$D$23</definedName>
    <definedName name="V_пр_19_5" localSheetId="78">'ГБУЗ РБ Ишимбайская ЦРБ'!$D$23</definedName>
    <definedName name="V_пр_19_5" localSheetId="17">'ГБУЗ РБ Калтасинская ЦРБ'!$D$23</definedName>
    <definedName name="V_пр_19_5" localSheetId="64">'ГБУЗ РБ Караидельская ЦРБ'!$D$23</definedName>
    <definedName name="V_пр_19_5" localSheetId="47">'ГБУЗ РБ Кармаскалинская ЦРБ'!$D$23</definedName>
    <definedName name="V_пр_19_5" localSheetId="50">'ГБУЗ РБ КБСМП г.Уфа'!$D$23</definedName>
    <definedName name="V_пр_19_5" localSheetId="70">'ГБУЗ РБ Кигинская ЦРБ'!$D$23</definedName>
    <definedName name="V_пр_19_5" localSheetId="16">'ГБУЗ РБ Краснокамская ЦРБ'!$D$23</definedName>
    <definedName name="V_пр_19_5" localSheetId="26">'ГБУЗ РБ Красноусольская ЦРБ'!$D$23</definedName>
    <definedName name="V_пр_19_5" localSheetId="48">'ГБУЗ РБ Кушнаренковская ЦРБ'!$D$23</definedName>
    <definedName name="V_пр_19_5" localSheetId="69">'ГБУЗ РБ Малоязовская ЦРБ'!$D$23</definedName>
    <definedName name="V_пр_19_5" localSheetId="8">'ГБУЗ РБ Мелеузовская ЦРБ'!$D$23</definedName>
    <definedName name="V_пр_19_5" localSheetId="67">'ГБУЗ РБ Месягутовская ЦРБ'!$D$23</definedName>
    <definedName name="V_пр_19_5" localSheetId="63">'ГБУЗ РБ Мишкинская ЦРБ'!$D$23</definedName>
    <definedName name="V_пр_19_5" localSheetId="3">'ГБУЗ РБ Миякинская ЦРБ'!$D$23</definedName>
    <definedName name="V_пр_19_5" localSheetId="7">'ГБУЗ РБ Мраковская ЦРБ'!$D$23</definedName>
    <definedName name="V_пр_19_5" localSheetId="45">'ГБУЗ РБ Нуримановская ЦРБ'!$D$23</definedName>
    <definedName name="V_пр_19_5" localSheetId="79">'ГБУЗ РБ Поликлиника № 43 г.Уфа'!$D$23</definedName>
    <definedName name="V_пр_19_5" localSheetId="80">'ГБУЗ РБ ПОликлиника № 46 г.Уфа'!$D$23</definedName>
    <definedName name="V_пр_19_5" localSheetId="82">'ГБУЗ РБ Поликлиника № 50 г.Уфа'!$D$23</definedName>
    <definedName name="V_пр_19_5" localSheetId="5">'ГБУЗ РБ Раевская ЦРБ'!$D$23</definedName>
    <definedName name="V_пр_19_5" localSheetId="27">'ГБУЗ РБ Стерлибашевская ЦРБ'!$D$23</definedName>
    <definedName name="V_пр_19_5" localSheetId="28">'ГБУЗ РБ Толбазинская ЦРБ'!$D$23</definedName>
    <definedName name="V_пр_19_5" localSheetId="30">'ГБУЗ РБ Туймазинская ЦРБ'!$D$23</definedName>
    <definedName name="V_пр_19_5" localSheetId="33">'ГБУЗ РБ Учалинская ЦГБ'!$D$23</definedName>
    <definedName name="V_пр_19_5" localSheetId="20">'ГБУЗ РБ Федоровская ЦРБ'!$D$23</definedName>
    <definedName name="V_пр_19_5" localSheetId="23">'ГБУЗ РБ ЦГБ г.Сибай'!$D$23</definedName>
    <definedName name="V_пр_19_5" localSheetId="74">'ГБУЗ РБ Чекмагушевская ЦРБ'!$D$23</definedName>
    <definedName name="V_пр_19_5" localSheetId="34">'ГБУЗ РБ Чишминская ЦРБ'!$D$23</definedName>
    <definedName name="V_пр_19_5" localSheetId="31">'ГБУЗ РБ Шаранская ЦРБ'!$D$23</definedName>
    <definedName name="V_пр_19_5" localSheetId="37">'ГБУЗ РБ Языковская ЦРБ'!$D$23</definedName>
    <definedName name="V_пр_19_5" localSheetId="41">'ГБУЗ РБ Янаульская ЦРБ'!$D$23</definedName>
    <definedName name="V_пр_19_5" localSheetId="19">'ООО "Медсервис" г. Салават'!$D$23</definedName>
    <definedName name="V_пр_19_5" localSheetId="2">'УФИЦ РАН'!$D$23</definedName>
    <definedName name="V_пр_19_5" localSheetId="52">'ФГБОУ ВО БГМУ МЗ РФ'!$D$23</definedName>
    <definedName name="V_пр_19_5" localSheetId="60">'ФГБУЗ МСЧ №142 ФМБА России'!$D$23</definedName>
    <definedName name="V_пр_19_5" localSheetId="25">'ЧУЗ "РЖД-Медицина"г.Стерлитамак'!$D$23</definedName>
    <definedName name="V_пр_19_5" localSheetId="42">'ЧУЗ"КБ"РЖД-Медицина" г.Уфа'!$D$23</definedName>
    <definedName name="V_пр_19_7" localSheetId="22">'ГБУЗ РБ Акъярская ЦРБ'!$F$23</definedName>
    <definedName name="V_пр_19_7" localSheetId="46">'ГБУЗ РБ Архангельская ЦРБ'!$F$23</definedName>
    <definedName name="V_пр_19_7" localSheetId="57">'ГБУЗ РБ Аскаровская ЦРБ'!$F$23</definedName>
    <definedName name="V_пр_19_7" localSheetId="65">'ГБУЗ РБ Аскинская ЦРБ'!$F$23</definedName>
    <definedName name="V_пр_19_7" localSheetId="35">'ГБУЗ РБ Баймакская ЦГБ'!$F$23</definedName>
    <definedName name="V_пр_19_7" localSheetId="77">'ГБУЗ РБ Бакалинская ЦРБ'!$F$23</definedName>
    <definedName name="V_пр_19_7" localSheetId="40">'ГБУЗ РБ Балтачевская ЦРБ'!$F$23</definedName>
    <definedName name="V_пр_19_7" localSheetId="53">'ГБУЗ РБ Белебеевская ЦРБ'!$F$23</definedName>
    <definedName name="V_пр_19_7" localSheetId="71">'ГБУЗ РБ Белокатайская ЦРБ'!$F$23</definedName>
    <definedName name="V_пр_19_7" localSheetId="59">'ГБУЗ РБ Белорецкая ЦРКБ'!$F$23</definedName>
    <definedName name="V_пр_19_7" localSheetId="54">'ГБУЗ РБ Бижбулякская ЦРБ'!$F$23</definedName>
    <definedName name="V_пр_19_7" localSheetId="62">'ГБУЗ РБ Бирская ЦРБ'!$F$23</definedName>
    <definedName name="V_пр_19_7" localSheetId="44">'ГБУЗ РБ Благовещенская ЦРБ'!$F$23</definedName>
    <definedName name="V_пр_19_7" localSheetId="68">'ГБУЗ РБ Большеустьикинская ЦРБ'!$F$23</definedName>
    <definedName name="V_пр_19_7" localSheetId="36">'ГБУЗ РБ Буздякская ЦРБ'!$F$23</definedName>
    <definedName name="V_пр_19_7" localSheetId="66">'ГБУЗ РБ Бураевская ЦРБ'!$F$23</definedName>
    <definedName name="V_пр_19_7" localSheetId="58">'ГБУЗ РБ Бурзянская ЦРБ'!$F$23</definedName>
    <definedName name="V_пр_19_7" localSheetId="39">'ГБУЗ РБ Верхне-Татыш. ЦРБ'!$F$23</definedName>
    <definedName name="V_пр_19_7" localSheetId="76">'ГБУЗ РБ Верхнеяркеевская ЦРБ'!$F$23</definedName>
    <definedName name="V_пр_19_7" localSheetId="18">'ГБУЗ РБ ГБ № 1 г.Октябрьский'!$F$23</definedName>
    <definedName name="V_пр_19_7" localSheetId="61">'ГБУЗ РБ ГБ № 9 г.Уфа'!$F$23</definedName>
    <definedName name="V_пр_19_7" localSheetId="11">'ГБУЗ РБ ГБ г.Кумертау'!$F$23</definedName>
    <definedName name="V_пр_19_7" localSheetId="15">'ГБУЗ РБ ГБ г.Нефтекамск'!$F$23</definedName>
    <definedName name="V_пр_19_7" localSheetId="21">'ГБУЗ РБ ГБ г.Салават'!$F$23</definedName>
    <definedName name="V_пр_19_7" localSheetId="14">'ГБУЗ РБ ГДКБ № 17 г.Уфа'!$F$23</definedName>
    <definedName name="V_пр_19_7" localSheetId="24">'ГБУЗ РБ ГКБ № 1 г.Стерлитамак'!$F$23</definedName>
    <definedName name="V_пр_19_7" localSheetId="49">'ГБУЗ РБ ГКБ № 13 г.Уфа'!$F$23</definedName>
    <definedName name="V_пр_19_7" localSheetId="75">'ГБУЗ РБ ГКБ № 18 г.Уфа'!$F$23</definedName>
    <definedName name="V_пр_19_7" localSheetId="51">'ГБУЗ РБ ГКБ № 21 г.Уфа'!$F$23</definedName>
    <definedName name="V_пр_19_7" localSheetId="56">'ГБУЗ РБ ГКБ № 5 г.Уфа'!$F$23</definedName>
    <definedName name="V_пр_19_7" localSheetId="32">'ГБУЗ РБ ГКБ № 8 г.Уфа'!$F$23</definedName>
    <definedName name="V_пр_19_7" localSheetId="81">'ГБУЗ РБ ГКБ Демского р-на г.Уфы'!$F$23</definedName>
    <definedName name="V_пр_19_7" localSheetId="4">'ГБУЗ РБ Давлекановская ЦРБ'!$F$23</definedName>
    <definedName name="V_пр_19_7" localSheetId="29">'ГБУЗ РБ ДБ г.Стерлитамак'!$F$23</definedName>
    <definedName name="V_пр_19_7" localSheetId="10">'ГБУЗ РБ ДП № 2 г.Уфа'!$F$23</definedName>
    <definedName name="V_пр_19_7" localSheetId="6">'ГБУЗ РБ ДП № 3 г.Уфа'!$F$23</definedName>
    <definedName name="V_пр_19_7" localSheetId="72">'ГБУЗ РБ ДП № 4 г.Уфа'!$F$23</definedName>
    <definedName name="V_пр_19_7" localSheetId="12">'ГБУЗ РБ ДП № 5 г.Уфа'!$F$23</definedName>
    <definedName name="V_пр_19_7" localSheetId="13">'ГБУЗ РБ ДП № 6 г.Уфа'!$F$23</definedName>
    <definedName name="V_пр_19_7" localSheetId="73">'ГБУЗ РБ Дюртюлинская ЦРБ'!$F$23</definedName>
    <definedName name="V_пр_19_7" localSheetId="55">'ГБУЗ РБ Ермекеевская ЦРБ'!$F$23</definedName>
    <definedName name="V_пр_19_7" localSheetId="38">'ГБУЗ РБ Зилаирская ЦРБ'!$F$23</definedName>
    <definedName name="V_пр_19_7" localSheetId="43">'ГБУЗ РБ Иглинская ЦРБ'!$F$23</definedName>
    <definedName name="V_пр_19_7" localSheetId="9">'ГБУЗ РБ Исянгуловская ЦРБ'!$F$23</definedName>
    <definedName name="V_пр_19_7" localSheetId="78">'ГБУЗ РБ Ишимбайская ЦРБ'!$F$23</definedName>
    <definedName name="V_пр_19_7" localSheetId="17">'ГБУЗ РБ Калтасинская ЦРБ'!$F$23</definedName>
    <definedName name="V_пр_19_7" localSheetId="64">'ГБУЗ РБ Караидельская ЦРБ'!$F$23</definedName>
    <definedName name="V_пр_19_7" localSheetId="47">'ГБУЗ РБ Кармаскалинская ЦРБ'!$F$23</definedName>
    <definedName name="V_пр_19_7" localSheetId="50">'ГБУЗ РБ КБСМП г.Уфа'!$F$23</definedName>
    <definedName name="V_пр_19_7" localSheetId="70">'ГБУЗ РБ Кигинская ЦРБ'!$F$23</definedName>
    <definedName name="V_пр_19_7" localSheetId="16">'ГБУЗ РБ Краснокамская ЦРБ'!$F$23</definedName>
    <definedName name="V_пр_19_7" localSheetId="26">'ГБУЗ РБ Красноусольская ЦРБ'!$F$23</definedName>
    <definedName name="V_пр_19_7" localSheetId="48">'ГБУЗ РБ Кушнаренковская ЦРБ'!$F$23</definedName>
    <definedName name="V_пр_19_7" localSheetId="69">'ГБУЗ РБ Малоязовская ЦРБ'!$F$23</definedName>
    <definedName name="V_пр_19_7" localSheetId="8">'ГБУЗ РБ Мелеузовская ЦРБ'!$F$23</definedName>
    <definedName name="V_пр_19_7" localSheetId="67">'ГБУЗ РБ Месягутовская ЦРБ'!$F$23</definedName>
    <definedName name="V_пр_19_7" localSheetId="63">'ГБУЗ РБ Мишкинская ЦРБ'!$F$23</definedName>
    <definedName name="V_пр_19_7" localSheetId="3">'ГБУЗ РБ Миякинская ЦРБ'!$F$23</definedName>
    <definedName name="V_пр_19_7" localSheetId="7">'ГБУЗ РБ Мраковская ЦРБ'!$F$23</definedName>
    <definedName name="V_пр_19_7" localSheetId="45">'ГБУЗ РБ Нуримановская ЦРБ'!$F$23</definedName>
    <definedName name="V_пр_19_7" localSheetId="79">'ГБУЗ РБ Поликлиника № 43 г.Уфа'!$F$23</definedName>
    <definedName name="V_пр_19_7" localSheetId="80">'ГБУЗ РБ ПОликлиника № 46 г.Уфа'!$F$23</definedName>
    <definedName name="V_пр_19_7" localSheetId="82">'ГБУЗ РБ Поликлиника № 50 г.Уфа'!$F$23</definedName>
    <definedName name="V_пр_19_7" localSheetId="5">'ГБУЗ РБ Раевская ЦРБ'!$F$23</definedName>
    <definedName name="V_пр_19_7" localSheetId="27">'ГБУЗ РБ Стерлибашевская ЦРБ'!$F$23</definedName>
    <definedName name="V_пр_19_7" localSheetId="28">'ГБУЗ РБ Толбазинская ЦРБ'!$F$23</definedName>
    <definedName name="V_пр_19_7" localSheetId="30">'ГБУЗ РБ Туймазинская ЦРБ'!$F$23</definedName>
    <definedName name="V_пр_19_7" localSheetId="33">'ГБУЗ РБ Учалинская ЦГБ'!$F$23</definedName>
    <definedName name="V_пр_19_7" localSheetId="20">'ГБУЗ РБ Федоровская ЦРБ'!$F$23</definedName>
    <definedName name="V_пр_19_7" localSheetId="23">'ГБУЗ РБ ЦГБ г.Сибай'!$F$23</definedName>
    <definedName name="V_пр_19_7" localSheetId="74">'ГБУЗ РБ Чекмагушевская ЦРБ'!$F$23</definedName>
    <definedName name="V_пр_19_7" localSheetId="34">'ГБУЗ РБ Чишминская ЦРБ'!$F$23</definedName>
    <definedName name="V_пр_19_7" localSheetId="31">'ГБУЗ РБ Шаранская ЦРБ'!$F$23</definedName>
    <definedName name="V_пр_19_7" localSheetId="37">'ГБУЗ РБ Языковская ЦРБ'!$F$23</definedName>
    <definedName name="V_пр_19_7" localSheetId="41">'ГБУЗ РБ Янаульская ЦРБ'!$F$23</definedName>
    <definedName name="V_пр_19_7" localSheetId="19">'ООО "Медсервис" г. Салават'!$F$23</definedName>
    <definedName name="V_пр_19_7" localSheetId="2">'УФИЦ РАН'!$F$23</definedName>
    <definedName name="V_пр_19_7" localSheetId="52">'ФГБОУ ВО БГМУ МЗ РФ'!$F$23</definedName>
    <definedName name="V_пр_19_7" localSheetId="60">'ФГБУЗ МСЧ №142 ФМБА России'!$F$23</definedName>
    <definedName name="V_пр_19_7" localSheetId="25">'ЧУЗ "РЖД-Медицина"г.Стерлитамак'!$F$23</definedName>
    <definedName name="V_пр_19_7" localSheetId="42">'ЧУЗ"КБ"РЖД-Медицина" г.Уфа'!$F$23</definedName>
    <definedName name="V_пр_19_8" localSheetId="22">'ГБУЗ РБ Акъярская ЦРБ'!$G$23</definedName>
    <definedName name="V_пр_19_8" localSheetId="46">'ГБУЗ РБ Архангельская ЦРБ'!$G$23</definedName>
    <definedName name="V_пр_19_8" localSheetId="57">'ГБУЗ РБ Аскаровская ЦРБ'!$G$23</definedName>
    <definedName name="V_пр_19_8" localSheetId="65">'ГБУЗ РБ Аскинская ЦРБ'!$G$23</definedName>
    <definedName name="V_пр_19_8" localSheetId="35">'ГБУЗ РБ Баймакская ЦГБ'!$G$23</definedName>
    <definedName name="V_пр_19_8" localSheetId="77">'ГБУЗ РБ Бакалинская ЦРБ'!$G$23</definedName>
    <definedName name="V_пр_19_8" localSheetId="40">'ГБУЗ РБ Балтачевская ЦРБ'!$G$23</definedName>
    <definedName name="V_пр_19_8" localSheetId="53">'ГБУЗ РБ Белебеевская ЦРБ'!$G$23</definedName>
    <definedName name="V_пр_19_8" localSheetId="71">'ГБУЗ РБ Белокатайская ЦРБ'!$G$23</definedName>
    <definedName name="V_пр_19_8" localSheetId="59">'ГБУЗ РБ Белорецкая ЦРКБ'!$G$23</definedName>
    <definedName name="V_пр_19_8" localSheetId="54">'ГБУЗ РБ Бижбулякская ЦРБ'!$G$23</definedName>
    <definedName name="V_пр_19_8" localSheetId="62">'ГБУЗ РБ Бирская ЦРБ'!$G$23</definedName>
    <definedName name="V_пр_19_8" localSheetId="44">'ГБУЗ РБ Благовещенская ЦРБ'!$G$23</definedName>
    <definedName name="V_пр_19_8" localSheetId="68">'ГБУЗ РБ Большеустьикинская ЦРБ'!$G$23</definedName>
    <definedName name="V_пр_19_8" localSheetId="36">'ГБУЗ РБ Буздякская ЦРБ'!$G$23</definedName>
    <definedName name="V_пр_19_8" localSheetId="66">'ГБУЗ РБ Бураевская ЦРБ'!$G$23</definedName>
    <definedName name="V_пр_19_8" localSheetId="58">'ГБУЗ РБ Бурзянская ЦРБ'!$G$23</definedName>
    <definedName name="V_пр_19_8" localSheetId="39">'ГБУЗ РБ Верхне-Татыш. ЦРБ'!$G$23</definedName>
    <definedName name="V_пр_19_8" localSheetId="76">'ГБУЗ РБ Верхнеяркеевская ЦРБ'!$G$23</definedName>
    <definedName name="V_пр_19_8" localSheetId="18">'ГБУЗ РБ ГБ № 1 г.Октябрьский'!$G$23</definedName>
    <definedName name="V_пр_19_8" localSheetId="61">'ГБУЗ РБ ГБ № 9 г.Уфа'!$G$23</definedName>
    <definedName name="V_пр_19_8" localSheetId="11">'ГБУЗ РБ ГБ г.Кумертау'!$G$23</definedName>
    <definedName name="V_пр_19_8" localSheetId="15">'ГБУЗ РБ ГБ г.Нефтекамск'!$G$23</definedName>
    <definedName name="V_пр_19_8" localSheetId="21">'ГБУЗ РБ ГБ г.Салават'!$G$23</definedName>
    <definedName name="V_пр_19_8" localSheetId="14">'ГБУЗ РБ ГДКБ № 17 г.Уфа'!$G$23</definedName>
    <definedName name="V_пр_19_8" localSheetId="24">'ГБУЗ РБ ГКБ № 1 г.Стерлитамак'!$G$23</definedName>
    <definedName name="V_пр_19_8" localSheetId="49">'ГБУЗ РБ ГКБ № 13 г.Уфа'!$G$23</definedName>
    <definedName name="V_пр_19_8" localSheetId="75">'ГБУЗ РБ ГКБ № 18 г.Уфа'!$G$23</definedName>
    <definedName name="V_пр_19_8" localSheetId="51">'ГБУЗ РБ ГКБ № 21 г.Уфа'!$G$23</definedName>
    <definedName name="V_пр_19_8" localSheetId="56">'ГБУЗ РБ ГКБ № 5 г.Уфа'!$G$23</definedName>
    <definedName name="V_пр_19_8" localSheetId="32">'ГБУЗ РБ ГКБ № 8 г.Уфа'!$G$23</definedName>
    <definedName name="V_пр_19_8" localSheetId="81">'ГБУЗ РБ ГКБ Демского р-на г.Уфы'!$G$23</definedName>
    <definedName name="V_пр_19_8" localSheetId="4">'ГБУЗ РБ Давлекановская ЦРБ'!$G$23</definedName>
    <definedName name="V_пр_19_8" localSheetId="29">'ГБУЗ РБ ДБ г.Стерлитамак'!$G$23</definedName>
    <definedName name="V_пр_19_8" localSheetId="10">'ГБУЗ РБ ДП № 2 г.Уфа'!$G$23</definedName>
    <definedName name="V_пр_19_8" localSheetId="6">'ГБУЗ РБ ДП № 3 г.Уфа'!$G$23</definedName>
    <definedName name="V_пр_19_8" localSheetId="72">'ГБУЗ РБ ДП № 4 г.Уфа'!$G$23</definedName>
    <definedName name="V_пр_19_8" localSheetId="12">'ГБУЗ РБ ДП № 5 г.Уфа'!$G$23</definedName>
    <definedName name="V_пр_19_8" localSheetId="13">'ГБУЗ РБ ДП № 6 г.Уфа'!$G$23</definedName>
    <definedName name="V_пр_19_8" localSheetId="73">'ГБУЗ РБ Дюртюлинская ЦРБ'!$G$23</definedName>
    <definedName name="V_пр_19_8" localSheetId="55">'ГБУЗ РБ Ермекеевская ЦРБ'!$G$23</definedName>
    <definedName name="V_пр_19_8" localSheetId="38">'ГБУЗ РБ Зилаирская ЦРБ'!$G$23</definedName>
    <definedName name="V_пр_19_8" localSheetId="43">'ГБУЗ РБ Иглинская ЦРБ'!$G$23</definedName>
    <definedName name="V_пр_19_8" localSheetId="9">'ГБУЗ РБ Исянгуловская ЦРБ'!$G$23</definedName>
    <definedName name="V_пр_19_8" localSheetId="78">'ГБУЗ РБ Ишимбайская ЦРБ'!$G$23</definedName>
    <definedName name="V_пр_19_8" localSheetId="17">'ГБУЗ РБ Калтасинская ЦРБ'!$G$23</definedName>
    <definedName name="V_пр_19_8" localSheetId="64">'ГБУЗ РБ Караидельская ЦРБ'!$G$23</definedName>
    <definedName name="V_пр_19_8" localSheetId="47">'ГБУЗ РБ Кармаскалинская ЦРБ'!$G$23</definedName>
    <definedName name="V_пр_19_8" localSheetId="50">'ГБУЗ РБ КБСМП г.Уфа'!$G$23</definedName>
    <definedName name="V_пр_19_8" localSheetId="70">'ГБУЗ РБ Кигинская ЦРБ'!$G$23</definedName>
    <definedName name="V_пр_19_8" localSheetId="16">'ГБУЗ РБ Краснокамская ЦРБ'!$G$23</definedName>
    <definedName name="V_пр_19_8" localSheetId="26">'ГБУЗ РБ Красноусольская ЦРБ'!$G$23</definedName>
    <definedName name="V_пр_19_8" localSheetId="48">'ГБУЗ РБ Кушнаренковская ЦРБ'!$G$23</definedName>
    <definedName name="V_пр_19_8" localSheetId="69">'ГБУЗ РБ Малоязовская ЦРБ'!$G$23</definedName>
    <definedName name="V_пр_19_8" localSheetId="8">'ГБУЗ РБ Мелеузовская ЦРБ'!$G$23</definedName>
    <definedName name="V_пр_19_8" localSheetId="67">'ГБУЗ РБ Месягутовская ЦРБ'!$G$23</definedName>
    <definedName name="V_пр_19_8" localSheetId="63">'ГБУЗ РБ Мишкинская ЦРБ'!$G$23</definedName>
    <definedName name="V_пр_19_8" localSheetId="3">'ГБУЗ РБ Миякинская ЦРБ'!$G$23</definedName>
    <definedName name="V_пр_19_8" localSheetId="7">'ГБУЗ РБ Мраковская ЦРБ'!$G$23</definedName>
    <definedName name="V_пр_19_8" localSheetId="45">'ГБУЗ РБ Нуримановская ЦРБ'!$G$23</definedName>
    <definedName name="V_пр_19_8" localSheetId="79">'ГБУЗ РБ Поликлиника № 43 г.Уфа'!$G$23</definedName>
    <definedName name="V_пр_19_8" localSheetId="80">'ГБУЗ РБ ПОликлиника № 46 г.Уфа'!$G$23</definedName>
    <definedName name="V_пр_19_8" localSheetId="82">'ГБУЗ РБ Поликлиника № 50 г.Уфа'!$G$23</definedName>
    <definedName name="V_пр_19_8" localSheetId="5">'ГБУЗ РБ Раевская ЦРБ'!$G$23</definedName>
    <definedName name="V_пр_19_8" localSheetId="27">'ГБУЗ РБ Стерлибашевская ЦРБ'!$G$23</definedName>
    <definedName name="V_пр_19_8" localSheetId="28">'ГБУЗ РБ Толбазинская ЦРБ'!$G$23</definedName>
    <definedName name="V_пр_19_8" localSheetId="30">'ГБУЗ РБ Туймазинская ЦРБ'!$G$23</definedName>
    <definedName name="V_пр_19_8" localSheetId="33">'ГБУЗ РБ Учалинская ЦГБ'!$G$23</definedName>
    <definedName name="V_пр_19_8" localSheetId="20">'ГБУЗ РБ Федоровская ЦРБ'!$G$23</definedName>
    <definedName name="V_пр_19_8" localSheetId="23">'ГБУЗ РБ ЦГБ г.Сибай'!$G$23</definedName>
    <definedName name="V_пр_19_8" localSheetId="74">'ГБУЗ РБ Чекмагушевская ЦРБ'!$G$23</definedName>
    <definedName name="V_пр_19_8" localSheetId="34">'ГБУЗ РБ Чишминская ЦРБ'!$G$23</definedName>
    <definedName name="V_пр_19_8" localSheetId="31">'ГБУЗ РБ Шаранская ЦРБ'!$G$23</definedName>
    <definedName name="V_пр_19_8" localSheetId="37">'ГБУЗ РБ Языковская ЦРБ'!$G$23</definedName>
    <definedName name="V_пр_19_8" localSheetId="41">'ГБУЗ РБ Янаульская ЦРБ'!$G$23</definedName>
    <definedName name="V_пр_19_8" localSheetId="19">'ООО "Медсервис" г. Салават'!$G$23</definedName>
    <definedName name="V_пр_19_8" localSheetId="2">'УФИЦ РАН'!$G$23</definedName>
    <definedName name="V_пр_19_8" localSheetId="52">'ФГБОУ ВО БГМУ МЗ РФ'!$G$23</definedName>
    <definedName name="V_пр_19_8" localSheetId="60">'ФГБУЗ МСЧ №142 ФМБА России'!$G$23</definedName>
    <definedName name="V_пр_19_8" localSheetId="25">'ЧУЗ "РЖД-Медицина"г.Стерлитамак'!$G$23</definedName>
    <definedName name="V_пр_19_8" localSheetId="42">'ЧУЗ"КБ"РЖД-Медицина" г.Уфа'!$G$23</definedName>
    <definedName name="V_пр_2_2" localSheetId="22">'ГБУЗ РБ Акъярская ЦРБ'!$B$8</definedName>
    <definedName name="V_пр_2_2" localSheetId="46">'ГБУЗ РБ Архангельская ЦРБ'!$B$8</definedName>
    <definedName name="V_пр_2_2" localSheetId="57">'ГБУЗ РБ Аскаровская ЦРБ'!$B$8</definedName>
    <definedName name="V_пр_2_2" localSheetId="65">'ГБУЗ РБ Аскинская ЦРБ'!$B$8</definedName>
    <definedName name="V_пр_2_2" localSheetId="35">'ГБУЗ РБ Баймакская ЦГБ'!$B$8</definedName>
    <definedName name="V_пр_2_2" localSheetId="77">'ГБУЗ РБ Бакалинская ЦРБ'!$B$8</definedName>
    <definedName name="V_пр_2_2" localSheetId="40">'ГБУЗ РБ Балтачевская ЦРБ'!$B$8</definedName>
    <definedName name="V_пр_2_2" localSheetId="53">'ГБУЗ РБ Белебеевская ЦРБ'!$B$8</definedName>
    <definedName name="V_пр_2_2" localSheetId="71">'ГБУЗ РБ Белокатайская ЦРБ'!$B$8</definedName>
    <definedName name="V_пр_2_2" localSheetId="59">'ГБУЗ РБ Белорецкая ЦРКБ'!$B$8</definedName>
    <definedName name="V_пр_2_2" localSheetId="54">'ГБУЗ РБ Бижбулякская ЦРБ'!$B$8</definedName>
    <definedName name="V_пр_2_2" localSheetId="62">'ГБУЗ РБ Бирская ЦРБ'!$B$8</definedName>
    <definedName name="V_пр_2_2" localSheetId="44">'ГБУЗ РБ Благовещенская ЦРБ'!$B$8</definedName>
    <definedName name="V_пр_2_2" localSheetId="68">'ГБУЗ РБ Большеустьикинская ЦРБ'!$B$8</definedName>
    <definedName name="V_пр_2_2" localSheetId="36">'ГБУЗ РБ Буздякская ЦРБ'!$B$8</definedName>
    <definedName name="V_пр_2_2" localSheetId="66">'ГБУЗ РБ Бураевская ЦРБ'!$B$8</definedName>
    <definedName name="V_пр_2_2" localSheetId="58">'ГБУЗ РБ Бурзянская ЦРБ'!$B$8</definedName>
    <definedName name="V_пр_2_2" localSheetId="39">'ГБУЗ РБ Верхне-Татыш. ЦРБ'!$B$8</definedName>
    <definedName name="V_пр_2_2" localSheetId="76">'ГБУЗ РБ Верхнеяркеевская ЦРБ'!$B$8</definedName>
    <definedName name="V_пр_2_2" localSheetId="18">'ГБУЗ РБ ГБ № 1 г.Октябрьский'!$B$8</definedName>
    <definedName name="V_пр_2_2" localSheetId="61">'ГБУЗ РБ ГБ № 9 г.Уфа'!$B$8</definedName>
    <definedName name="V_пр_2_2" localSheetId="11">'ГБУЗ РБ ГБ г.Кумертау'!$B$8</definedName>
    <definedName name="V_пр_2_2" localSheetId="15">'ГБУЗ РБ ГБ г.Нефтекамск'!$B$8</definedName>
    <definedName name="V_пр_2_2" localSheetId="21">'ГБУЗ РБ ГБ г.Салават'!$B$8</definedName>
    <definedName name="V_пр_2_2" localSheetId="14">'ГБУЗ РБ ГДКБ № 17 г.Уфа'!$B$8</definedName>
    <definedName name="V_пр_2_2" localSheetId="24">'ГБУЗ РБ ГКБ № 1 г.Стерлитамак'!$B$8</definedName>
    <definedName name="V_пр_2_2" localSheetId="49">'ГБУЗ РБ ГКБ № 13 г.Уфа'!$B$8</definedName>
    <definedName name="V_пр_2_2" localSheetId="75">'ГБУЗ РБ ГКБ № 18 г.Уфа'!$B$8</definedName>
    <definedName name="V_пр_2_2" localSheetId="51">'ГБУЗ РБ ГКБ № 21 г.Уфа'!$B$8</definedName>
    <definedName name="V_пр_2_2" localSheetId="56">'ГБУЗ РБ ГКБ № 5 г.Уфа'!$B$8</definedName>
    <definedName name="V_пр_2_2" localSheetId="32">'ГБУЗ РБ ГКБ № 8 г.Уфа'!$B$8</definedName>
    <definedName name="V_пр_2_2" localSheetId="81">'ГБУЗ РБ ГКБ Демского р-на г.Уфы'!$B$8</definedName>
    <definedName name="V_пр_2_2" localSheetId="4">'ГБУЗ РБ Давлекановская ЦРБ'!$B$8</definedName>
    <definedName name="V_пр_2_2" localSheetId="29">'ГБУЗ РБ ДБ г.Стерлитамак'!$B$8</definedName>
    <definedName name="V_пр_2_2" localSheetId="10">'ГБУЗ РБ ДП № 2 г.Уфа'!$B$8</definedName>
    <definedName name="V_пр_2_2" localSheetId="6">'ГБУЗ РБ ДП № 3 г.Уфа'!$B$8</definedName>
    <definedName name="V_пр_2_2" localSheetId="72">'ГБУЗ РБ ДП № 4 г.Уфа'!$B$8</definedName>
    <definedName name="V_пр_2_2" localSheetId="12">'ГБУЗ РБ ДП № 5 г.Уфа'!$B$8</definedName>
    <definedName name="V_пр_2_2" localSheetId="13">'ГБУЗ РБ ДП № 6 г.Уфа'!$B$8</definedName>
    <definedName name="V_пр_2_2" localSheetId="73">'ГБУЗ РБ Дюртюлинская ЦРБ'!$B$8</definedName>
    <definedName name="V_пр_2_2" localSheetId="55">'ГБУЗ РБ Ермекеевская ЦРБ'!$B$8</definedName>
    <definedName name="V_пр_2_2" localSheetId="38">'ГБУЗ РБ Зилаирская ЦРБ'!$B$8</definedName>
    <definedName name="V_пр_2_2" localSheetId="43">'ГБУЗ РБ Иглинская ЦРБ'!$B$8</definedName>
    <definedName name="V_пр_2_2" localSheetId="9">'ГБУЗ РБ Исянгуловская ЦРБ'!$B$8</definedName>
    <definedName name="V_пр_2_2" localSheetId="78">'ГБУЗ РБ Ишимбайская ЦРБ'!$B$8</definedName>
    <definedName name="V_пр_2_2" localSheetId="17">'ГБУЗ РБ Калтасинская ЦРБ'!$B$8</definedName>
    <definedName name="V_пр_2_2" localSheetId="64">'ГБУЗ РБ Караидельская ЦРБ'!$B$8</definedName>
    <definedName name="V_пр_2_2" localSheetId="47">'ГБУЗ РБ Кармаскалинская ЦРБ'!$B$8</definedName>
    <definedName name="V_пр_2_2" localSheetId="50">'ГБУЗ РБ КБСМП г.Уфа'!$B$8</definedName>
    <definedName name="V_пр_2_2" localSheetId="70">'ГБУЗ РБ Кигинская ЦРБ'!$B$8</definedName>
    <definedName name="V_пр_2_2" localSheetId="16">'ГБУЗ РБ Краснокамская ЦРБ'!$B$8</definedName>
    <definedName name="V_пр_2_2" localSheetId="26">'ГБУЗ РБ Красноусольская ЦРБ'!$B$8</definedName>
    <definedName name="V_пр_2_2" localSheetId="48">'ГБУЗ РБ Кушнаренковская ЦРБ'!$B$8</definedName>
    <definedName name="V_пр_2_2" localSheetId="69">'ГБУЗ РБ Малоязовская ЦРБ'!$B$8</definedName>
    <definedName name="V_пр_2_2" localSheetId="8">'ГБУЗ РБ Мелеузовская ЦРБ'!$B$8</definedName>
    <definedName name="V_пр_2_2" localSheetId="67">'ГБУЗ РБ Месягутовская ЦРБ'!$B$8</definedName>
    <definedName name="V_пр_2_2" localSheetId="63">'ГБУЗ РБ Мишкинская ЦРБ'!$B$8</definedName>
    <definedName name="V_пр_2_2" localSheetId="3">'ГБУЗ РБ Миякинская ЦРБ'!$B$8</definedName>
    <definedName name="V_пр_2_2" localSheetId="7">'ГБУЗ РБ Мраковская ЦРБ'!$B$8</definedName>
    <definedName name="V_пр_2_2" localSheetId="45">'ГБУЗ РБ Нуримановская ЦРБ'!$B$8</definedName>
    <definedName name="V_пр_2_2" localSheetId="79">'ГБУЗ РБ Поликлиника № 43 г.Уфа'!$B$8</definedName>
    <definedName name="V_пр_2_2" localSheetId="80">'ГБУЗ РБ ПОликлиника № 46 г.Уфа'!$B$8</definedName>
    <definedName name="V_пр_2_2" localSheetId="82">'ГБУЗ РБ Поликлиника № 50 г.Уфа'!$B$8</definedName>
    <definedName name="V_пр_2_2" localSheetId="5">'ГБУЗ РБ Раевская ЦРБ'!$B$8</definedName>
    <definedName name="V_пр_2_2" localSheetId="27">'ГБУЗ РБ Стерлибашевская ЦРБ'!$B$8</definedName>
    <definedName name="V_пр_2_2" localSheetId="28">'ГБУЗ РБ Толбазинская ЦРБ'!$B$8</definedName>
    <definedName name="V_пр_2_2" localSheetId="30">'ГБУЗ РБ Туймазинская ЦРБ'!$B$8</definedName>
    <definedName name="V_пр_2_2" localSheetId="33">'ГБУЗ РБ Учалинская ЦГБ'!$B$8</definedName>
    <definedName name="V_пр_2_2" localSheetId="20">'ГБУЗ РБ Федоровская ЦРБ'!$B$8</definedName>
    <definedName name="V_пр_2_2" localSheetId="23">'ГБУЗ РБ ЦГБ г.Сибай'!$B$8</definedName>
    <definedName name="V_пр_2_2" localSheetId="74">'ГБУЗ РБ Чекмагушевская ЦРБ'!$B$8</definedName>
    <definedName name="V_пр_2_2" localSheetId="34">'ГБУЗ РБ Чишминская ЦРБ'!$B$8</definedName>
    <definedName name="V_пр_2_2" localSheetId="31">'ГБУЗ РБ Шаранская ЦРБ'!$B$8</definedName>
    <definedName name="V_пр_2_2" localSheetId="37">'ГБУЗ РБ Языковская ЦРБ'!$B$8</definedName>
    <definedName name="V_пр_2_2" localSheetId="41">'ГБУЗ РБ Янаульская ЦРБ'!$B$8</definedName>
    <definedName name="V_пр_2_2" localSheetId="19">'ООО "Медсервис" г. Салават'!$B$8</definedName>
    <definedName name="V_пр_2_2" localSheetId="2">'УФИЦ РАН'!$B$8</definedName>
    <definedName name="V_пр_2_2" localSheetId="52">'ФГБОУ ВО БГМУ МЗ РФ'!$B$8</definedName>
    <definedName name="V_пр_2_2" localSheetId="60">'ФГБУЗ МСЧ №142 ФМБА России'!$B$8</definedName>
    <definedName name="V_пр_2_2" localSheetId="25">'ЧУЗ "РЖД-Медицина"г.Стерлитамак'!$B$8</definedName>
    <definedName name="V_пр_2_2" localSheetId="42">'ЧУЗ"КБ"РЖД-Медицина" г.Уфа'!$B$8</definedName>
    <definedName name="V_пр_2_5" localSheetId="22">'ГБУЗ РБ Акъярская ЦРБ'!$D$8</definedName>
    <definedName name="V_пр_2_5" localSheetId="46">'ГБУЗ РБ Архангельская ЦРБ'!$D$8</definedName>
    <definedName name="V_пр_2_5" localSheetId="57">'ГБУЗ РБ Аскаровская ЦРБ'!$D$8</definedName>
    <definedName name="V_пр_2_5" localSheetId="65">'ГБУЗ РБ Аскинская ЦРБ'!$D$8</definedName>
    <definedName name="V_пр_2_5" localSheetId="35">'ГБУЗ РБ Баймакская ЦГБ'!$D$8</definedName>
    <definedName name="V_пр_2_5" localSheetId="77">'ГБУЗ РБ Бакалинская ЦРБ'!$D$8</definedName>
    <definedName name="V_пр_2_5" localSheetId="40">'ГБУЗ РБ Балтачевская ЦРБ'!$D$8</definedName>
    <definedName name="V_пр_2_5" localSheetId="53">'ГБУЗ РБ Белебеевская ЦРБ'!$D$8</definedName>
    <definedName name="V_пр_2_5" localSheetId="71">'ГБУЗ РБ Белокатайская ЦРБ'!$D$8</definedName>
    <definedName name="V_пр_2_5" localSheetId="59">'ГБУЗ РБ Белорецкая ЦРКБ'!$D$8</definedName>
    <definedName name="V_пр_2_5" localSheetId="54">'ГБУЗ РБ Бижбулякская ЦРБ'!$D$8</definedName>
    <definedName name="V_пр_2_5" localSheetId="62">'ГБУЗ РБ Бирская ЦРБ'!$D$8</definedName>
    <definedName name="V_пр_2_5" localSheetId="44">'ГБУЗ РБ Благовещенская ЦРБ'!$D$8</definedName>
    <definedName name="V_пр_2_5" localSheetId="68">'ГБУЗ РБ Большеустьикинская ЦРБ'!$D$8</definedName>
    <definedName name="V_пр_2_5" localSheetId="36">'ГБУЗ РБ Буздякская ЦРБ'!$D$8</definedName>
    <definedName name="V_пр_2_5" localSheetId="66">'ГБУЗ РБ Бураевская ЦРБ'!$D$8</definedName>
    <definedName name="V_пр_2_5" localSheetId="58">'ГБУЗ РБ Бурзянская ЦРБ'!$D$8</definedName>
    <definedName name="V_пр_2_5" localSheetId="39">'ГБУЗ РБ Верхне-Татыш. ЦРБ'!$D$8</definedName>
    <definedName name="V_пр_2_5" localSheetId="76">'ГБУЗ РБ Верхнеяркеевская ЦРБ'!$D$8</definedName>
    <definedName name="V_пр_2_5" localSheetId="18">'ГБУЗ РБ ГБ № 1 г.Октябрьский'!$D$8</definedName>
    <definedName name="V_пр_2_5" localSheetId="61">'ГБУЗ РБ ГБ № 9 г.Уфа'!$D$8</definedName>
    <definedName name="V_пр_2_5" localSheetId="11">'ГБУЗ РБ ГБ г.Кумертау'!$D$8</definedName>
    <definedName name="V_пр_2_5" localSheetId="15">'ГБУЗ РБ ГБ г.Нефтекамск'!$D$8</definedName>
    <definedName name="V_пр_2_5" localSheetId="21">'ГБУЗ РБ ГБ г.Салават'!$D$8</definedName>
    <definedName name="V_пр_2_5" localSheetId="14">'ГБУЗ РБ ГДКБ № 17 г.Уфа'!$D$8</definedName>
    <definedName name="V_пр_2_5" localSheetId="24">'ГБУЗ РБ ГКБ № 1 г.Стерлитамак'!$D$8</definedName>
    <definedName name="V_пр_2_5" localSheetId="49">'ГБУЗ РБ ГКБ № 13 г.Уфа'!$D$8</definedName>
    <definedName name="V_пр_2_5" localSheetId="75">'ГБУЗ РБ ГКБ № 18 г.Уфа'!$D$8</definedName>
    <definedName name="V_пр_2_5" localSheetId="51">'ГБУЗ РБ ГКБ № 21 г.Уфа'!$D$8</definedName>
    <definedName name="V_пр_2_5" localSheetId="56">'ГБУЗ РБ ГКБ № 5 г.Уфа'!$D$8</definedName>
    <definedName name="V_пр_2_5" localSheetId="32">'ГБУЗ РБ ГКБ № 8 г.Уфа'!$D$8</definedName>
    <definedName name="V_пр_2_5" localSheetId="81">'ГБУЗ РБ ГКБ Демского р-на г.Уфы'!$D$8</definedName>
    <definedName name="V_пр_2_5" localSheetId="4">'ГБУЗ РБ Давлекановская ЦРБ'!$D$8</definedName>
    <definedName name="V_пр_2_5" localSheetId="29">'ГБУЗ РБ ДБ г.Стерлитамак'!$D$8</definedName>
    <definedName name="V_пр_2_5" localSheetId="10">'ГБУЗ РБ ДП № 2 г.Уфа'!$D$8</definedName>
    <definedName name="V_пр_2_5" localSheetId="6">'ГБУЗ РБ ДП № 3 г.Уфа'!$D$8</definedName>
    <definedName name="V_пр_2_5" localSheetId="72">'ГБУЗ РБ ДП № 4 г.Уфа'!$D$8</definedName>
    <definedName name="V_пр_2_5" localSheetId="12">'ГБУЗ РБ ДП № 5 г.Уфа'!$D$8</definedName>
    <definedName name="V_пр_2_5" localSheetId="13">'ГБУЗ РБ ДП № 6 г.Уфа'!$D$8</definedName>
    <definedName name="V_пр_2_5" localSheetId="73">'ГБУЗ РБ Дюртюлинская ЦРБ'!$D$8</definedName>
    <definedName name="V_пр_2_5" localSheetId="55">'ГБУЗ РБ Ермекеевская ЦРБ'!$D$8</definedName>
    <definedName name="V_пр_2_5" localSheetId="38">'ГБУЗ РБ Зилаирская ЦРБ'!$D$8</definedName>
    <definedName name="V_пр_2_5" localSheetId="43">'ГБУЗ РБ Иглинская ЦРБ'!$D$8</definedName>
    <definedName name="V_пр_2_5" localSheetId="9">'ГБУЗ РБ Исянгуловская ЦРБ'!$D$8</definedName>
    <definedName name="V_пр_2_5" localSheetId="78">'ГБУЗ РБ Ишимбайская ЦРБ'!$D$8</definedName>
    <definedName name="V_пр_2_5" localSheetId="17">'ГБУЗ РБ Калтасинская ЦРБ'!$D$8</definedName>
    <definedName name="V_пр_2_5" localSheetId="64">'ГБУЗ РБ Караидельская ЦРБ'!$D$8</definedName>
    <definedName name="V_пр_2_5" localSheetId="47">'ГБУЗ РБ Кармаскалинская ЦРБ'!$D$8</definedName>
    <definedName name="V_пр_2_5" localSheetId="50">'ГБУЗ РБ КБСМП г.Уфа'!$D$8</definedName>
    <definedName name="V_пр_2_5" localSheetId="70">'ГБУЗ РБ Кигинская ЦРБ'!$D$8</definedName>
    <definedName name="V_пр_2_5" localSheetId="16">'ГБУЗ РБ Краснокамская ЦРБ'!$D$8</definedName>
    <definedName name="V_пр_2_5" localSheetId="26">'ГБУЗ РБ Красноусольская ЦРБ'!$D$8</definedName>
    <definedName name="V_пр_2_5" localSheetId="48">'ГБУЗ РБ Кушнаренковская ЦРБ'!$D$8</definedName>
    <definedName name="V_пр_2_5" localSheetId="69">'ГБУЗ РБ Малоязовская ЦРБ'!$D$8</definedName>
    <definedName name="V_пр_2_5" localSheetId="8">'ГБУЗ РБ Мелеузовская ЦРБ'!$D$8</definedName>
    <definedName name="V_пр_2_5" localSheetId="67">'ГБУЗ РБ Месягутовская ЦРБ'!$D$8</definedName>
    <definedName name="V_пр_2_5" localSheetId="63">'ГБУЗ РБ Мишкинская ЦРБ'!$D$8</definedName>
    <definedName name="V_пр_2_5" localSheetId="3">'ГБУЗ РБ Миякинская ЦРБ'!$D$8</definedName>
    <definedName name="V_пр_2_5" localSheetId="7">'ГБУЗ РБ Мраковская ЦРБ'!$D$8</definedName>
    <definedName name="V_пр_2_5" localSheetId="45">'ГБУЗ РБ Нуримановская ЦРБ'!$D$8</definedName>
    <definedName name="V_пр_2_5" localSheetId="79">'ГБУЗ РБ Поликлиника № 43 г.Уфа'!$D$8</definedName>
    <definedName name="V_пр_2_5" localSheetId="80">'ГБУЗ РБ ПОликлиника № 46 г.Уфа'!$D$8</definedName>
    <definedName name="V_пр_2_5" localSheetId="82">'ГБУЗ РБ Поликлиника № 50 г.Уфа'!$D$8</definedName>
    <definedName name="V_пр_2_5" localSheetId="5">'ГБУЗ РБ Раевская ЦРБ'!$D$8</definedName>
    <definedName name="V_пр_2_5" localSheetId="27">'ГБУЗ РБ Стерлибашевская ЦРБ'!$D$8</definedName>
    <definedName name="V_пр_2_5" localSheetId="28">'ГБУЗ РБ Толбазинская ЦРБ'!$D$8</definedName>
    <definedName name="V_пр_2_5" localSheetId="30">'ГБУЗ РБ Туймазинская ЦРБ'!$D$8</definedName>
    <definedName name="V_пр_2_5" localSheetId="33">'ГБУЗ РБ Учалинская ЦГБ'!$D$8</definedName>
    <definedName name="V_пр_2_5" localSheetId="20">'ГБУЗ РБ Федоровская ЦРБ'!$D$8</definedName>
    <definedName name="V_пр_2_5" localSheetId="23">'ГБУЗ РБ ЦГБ г.Сибай'!$D$8</definedName>
    <definedName name="V_пр_2_5" localSheetId="74">'ГБУЗ РБ Чекмагушевская ЦРБ'!$D$8</definedName>
    <definedName name="V_пр_2_5" localSheetId="34">'ГБУЗ РБ Чишминская ЦРБ'!$D$8</definedName>
    <definedName name="V_пр_2_5" localSheetId="31">'ГБУЗ РБ Шаранская ЦРБ'!$D$8</definedName>
    <definedName name="V_пр_2_5" localSheetId="37">'ГБУЗ РБ Языковская ЦРБ'!$D$8</definedName>
    <definedName name="V_пр_2_5" localSheetId="41">'ГБУЗ РБ Янаульская ЦРБ'!$D$8</definedName>
    <definedName name="V_пр_2_5" localSheetId="19">'ООО "Медсервис" г. Салават'!$D$8</definedName>
    <definedName name="V_пр_2_5" localSheetId="2">'УФИЦ РАН'!$D$8</definedName>
    <definedName name="V_пр_2_5" localSheetId="52">'ФГБОУ ВО БГМУ МЗ РФ'!$D$8</definedName>
    <definedName name="V_пр_2_5" localSheetId="60">'ФГБУЗ МСЧ №142 ФМБА России'!$D$8</definedName>
    <definedName name="V_пр_2_5" localSheetId="25">'ЧУЗ "РЖД-Медицина"г.Стерлитамак'!$D$8</definedName>
    <definedName name="V_пр_2_5" localSheetId="42">'ЧУЗ"КБ"РЖД-Медицина" г.Уфа'!$D$8</definedName>
    <definedName name="V_пр_2_6" localSheetId="22">'ГБУЗ РБ Акъярская ЦРБ'!$E$8</definedName>
    <definedName name="V_пр_2_6" localSheetId="46">'ГБУЗ РБ Архангельская ЦРБ'!$E$8</definedName>
    <definedName name="V_пр_2_6" localSheetId="57">'ГБУЗ РБ Аскаровская ЦРБ'!$E$8</definedName>
    <definedName name="V_пр_2_6" localSheetId="65">'ГБУЗ РБ Аскинская ЦРБ'!$E$8</definedName>
    <definedName name="V_пр_2_6" localSheetId="35">'ГБУЗ РБ Баймакская ЦГБ'!$E$8</definedName>
    <definedName name="V_пр_2_6" localSheetId="77">'ГБУЗ РБ Бакалинская ЦРБ'!$E$8</definedName>
    <definedName name="V_пр_2_6" localSheetId="40">'ГБУЗ РБ Балтачевская ЦРБ'!$E$8</definedName>
    <definedName name="V_пр_2_6" localSheetId="53">'ГБУЗ РБ Белебеевская ЦРБ'!$E$8</definedName>
    <definedName name="V_пр_2_6" localSheetId="71">'ГБУЗ РБ Белокатайская ЦРБ'!$E$8</definedName>
    <definedName name="V_пр_2_6" localSheetId="59">'ГБУЗ РБ Белорецкая ЦРКБ'!$E$8</definedName>
    <definedName name="V_пр_2_6" localSheetId="54">'ГБУЗ РБ Бижбулякская ЦРБ'!$E$8</definedName>
    <definedName name="V_пр_2_6" localSheetId="62">'ГБУЗ РБ Бирская ЦРБ'!$E$8</definedName>
    <definedName name="V_пр_2_6" localSheetId="44">'ГБУЗ РБ Благовещенская ЦРБ'!$E$8</definedName>
    <definedName name="V_пр_2_6" localSheetId="68">'ГБУЗ РБ Большеустьикинская ЦРБ'!$E$8</definedName>
    <definedName name="V_пр_2_6" localSheetId="36">'ГБУЗ РБ Буздякская ЦРБ'!$E$8</definedName>
    <definedName name="V_пр_2_6" localSheetId="66">'ГБУЗ РБ Бураевская ЦРБ'!$E$8</definedName>
    <definedName name="V_пр_2_6" localSheetId="58">'ГБУЗ РБ Бурзянская ЦРБ'!$E$8</definedName>
    <definedName name="V_пр_2_6" localSheetId="39">'ГБУЗ РБ Верхне-Татыш. ЦРБ'!$E$8</definedName>
    <definedName name="V_пр_2_6" localSheetId="76">'ГБУЗ РБ Верхнеяркеевская ЦРБ'!$E$8</definedName>
    <definedName name="V_пр_2_6" localSheetId="18">'ГБУЗ РБ ГБ № 1 г.Октябрьский'!$E$8</definedName>
    <definedName name="V_пр_2_6" localSheetId="61">'ГБУЗ РБ ГБ № 9 г.Уфа'!$E$8</definedName>
    <definedName name="V_пр_2_6" localSheetId="11">'ГБУЗ РБ ГБ г.Кумертау'!$E$8</definedName>
    <definedName name="V_пр_2_6" localSheetId="15">'ГБУЗ РБ ГБ г.Нефтекамск'!$E$8</definedName>
    <definedName name="V_пр_2_6" localSheetId="21">'ГБУЗ РБ ГБ г.Салават'!$E$8</definedName>
    <definedName name="V_пр_2_6" localSheetId="14">'ГБУЗ РБ ГДКБ № 17 г.Уфа'!$E$8</definedName>
    <definedName name="V_пр_2_6" localSheetId="24">'ГБУЗ РБ ГКБ № 1 г.Стерлитамак'!$E$8</definedName>
    <definedName name="V_пр_2_6" localSheetId="49">'ГБУЗ РБ ГКБ № 13 г.Уфа'!$E$8</definedName>
    <definedName name="V_пр_2_6" localSheetId="75">'ГБУЗ РБ ГКБ № 18 г.Уфа'!$E$8</definedName>
    <definedName name="V_пр_2_6" localSheetId="51">'ГБУЗ РБ ГКБ № 21 г.Уфа'!$E$8</definedName>
    <definedName name="V_пр_2_6" localSheetId="56">'ГБУЗ РБ ГКБ № 5 г.Уфа'!$E$8</definedName>
    <definedName name="V_пр_2_6" localSheetId="32">'ГБУЗ РБ ГКБ № 8 г.Уфа'!$E$8</definedName>
    <definedName name="V_пр_2_6" localSheetId="81">'ГБУЗ РБ ГКБ Демского р-на г.Уфы'!$E$8</definedName>
    <definedName name="V_пр_2_6" localSheetId="4">'ГБУЗ РБ Давлекановская ЦРБ'!$E$8</definedName>
    <definedName name="V_пр_2_6" localSheetId="29">'ГБУЗ РБ ДБ г.Стерлитамак'!$E$8</definedName>
    <definedName name="V_пр_2_6" localSheetId="10">'ГБУЗ РБ ДП № 2 г.Уфа'!$E$8</definedName>
    <definedName name="V_пр_2_6" localSheetId="6">'ГБУЗ РБ ДП № 3 г.Уфа'!$E$8</definedName>
    <definedName name="V_пр_2_6" localSheetId="72">'ГБУЗ РБ ДП № 4 г.Уфа'!$E$8</definedName>
    <definedName name="V_пр_2_6" localSheetId="12">'ГБУЗ РБ ДП № 5 г.Уфа'!$E$8</definedName>
    <definedName name="V_пр_2_6" localSheetId="13">'ГБУЗ РБ ДП № 6 г.Уфа'!$E$8</definedName>
    <definedName name="V_пр_2_6" localSheetId="73">'ГБУЗ РБ Дюртюлинская ЦРБ'!$E$8</definedName>
    <definedName name="V_пр_2_6" localSheetId="55">'ГБУЗ РБ Ермекеевская ЦРБ'!$E$8</definedName>
    <definedName name="V_пр_2_6" localSheetId="38">'ГБУЗ РБ Зилаирская ЦРБ'!$E$8</definedName>
    <definedName name="V_пр_2_6" localSheetId="43">'ГБУЗ РБ Иглинская ЦРБ'!$E$8</definedName>
    <definedName name="V_пр_2_6" localSheetId="9">'ГБУЗ РБ Исянгуловская ЦРБ'!$E$8</definedName>
    <definedName name="V_пр_2_6" localSheetId="78">'ГБУЗ РБ Ишимбайская ЦРБ'!$E$8</definedName>
    <definedName name="V_пр_2_6" localSheetId="17">'ГБУЗ РБ Калтасинская ЦРБ'!$E$8</definedName>
    <definedName name="V_пр_2_6" localSheetId="64">'ГБУЗ РБ Караидельская ЦРБ'!$E$8</definedName>
    <definedName name="V_пр_2_6" localSheetId="47">'ГБУЗ РБ Кармаскалинская ЦРБ'!$E$8</definedName>
    <definedName name="V_пр_2_6" localSheetId="50">'ГБУЗ РБ КБСМП г.Уфа'!$E$8</definedName>
    <definedName name="V_пр_2_6" localSheetId="70">'ГБУЗ РБ Кигинская ЦРБ'!$E$8</definedName>
    <definedName name="V_пр_2_6" localSheetId="16">'ГБУЗ РБ Краснокамская ЦРБ'!$E$8</definedName>
    <definedName name="V_пр_2_6" localSheetId="26">'ГБУЗ РБ Красноусольская ЦРБ'!$E$8</definedName>
    <definedName name="V_пр_2_6" localSheetId="48">'ГБУЗ РБ Кушнаренковская ЦРБ'!$E$8</definedName>
    <definedName name="V_пр_2_6" localSheetId="69">'ГБУЗ РБ Малоязовская ЦРБ'!$E$8</definedName>
    <definedName name="V_пр_2_6" localSheetId="8">'ГБУЗ РБ Мелеузовская ЦРБ'!$E$8</definedName>
    <definedName name="V_пр_2_6" localSheetId="67">'ГБУЗ РБ Месягутовская ЦРБ'!$E$8</definedName>
    <definedName name="V_пр_2_6" localSheetId="63">'ГБУЗ РБ Мишкинская ЦРБ'!$E$8</definedName>
    <definedName name="V_пр_2_6" localSheetId="3">'ГБУЗ РБ Миякинская ЦРБ'!$E$8</definedName>
    <definedName name="V_пр_2_6" localSheetId="7">'ГБУЗ РБ Мраковская ЦРБ'!$E$8</definedName>
    <definedName name="V_пр_2_6" localSheetId="45">'ГБУЗ РБ Нуримановская ЦРБ'!$E$8</definedName>
    <definedName name="V_пр_2_6" localSheetId="79">'ГБУЗ РБ Поликлиника № 43 г.Уфа'!$E$8</definedName>
    <definedName name="V_пр_2_6" localSheetId="80">'ГБУЗ РБ ПОликлиника № 46 г.Уфа'!$E$8</definedName>
    <definedName name="V_пр_2_6" localSheetId="82">'ГБУЗ РБ Поликлиника № 50 г.Уфа'!$E$8</definedName>
    <definedName name="V_пр_2_6" localSheetId="5">'ГБУЗ РБ Раевская ЦРБ'!$E$8</definedName>
    <definedName name="V_пр_2_6" localSheetId="27">'ГБУЗ РБ Стерлибашевская ЦРБ'!$E$8</definedName>
    <definedName name="V_пр_2_6" localSheetId="28">'ГБУЗ РБ Толбазинская ЦРБ'!$E$8</definedName>
    <definedName name="V_пр_2_6" localSheetId="30">'ГБУЗ РБ Туймазинская ЦРБ'!$E$8</definedName>
    <definedName name="V_пр_2_6" localSheetId="33">'ГБУЗ РБ Учалинская ЦГБ'!$E$8</definedName>
    <definedName name="V_пр_2_6" localSheetId="20">'ГБУЗ РБ Федоровская ЦРБ'!$E$8</definedName>
    <definedName name="V_пр_2_6" localSheetId="23">'ГБУЗ РБ ЦГБ г.Сибай'!$E$8</definedName>
    <definedName name="V_пр_2_6" localSheetId="74">'ГБУЗ РБ Чекмагушевская ЦРБ'!$E$8</definedName>
    <definedName name="V_пр_2_6" localSheetId="34">'ГБУЗ РБ Чишминская ЦРБ'!$E$8</definedName>
    <definedName name="V_пр_2_6" localSheetId="31">'ГБУЗ РБ Шаранская ЦРБ'!$E$8</definedName>
    <definedName name="V_пр_2_6" localSheetId="37">'ГБУЗ РБ Языковская ЦРБ'!$E$8</definedName>
    <definedName name="V_пр_2_6" localSheetId="41">'ГБУЗ РБ Янаульская ЦРБ'!$E$8</definedName>
    <definedName name="V_пр_2_6" localSheetId="19">'ООО "Медсервис" г. Салават'!$E$8</definedName>
    <definedName name="V_пр_2_6" localSheetId="2">'УФИЦ РАН'!$E$8</definedName>
    <definedName name="V_пр_2_6" localSheetId="52">'ФГБОУ ВО БГМУ МЗ РФ'!$E$8</definedName>
    <definedName name="V_пр_2_6" localSheetId="60">'ФГБУЗ МСЧ №142 ФМБА России'!$E$8</definedName>
    <definedName name="V_пр_2_6" localSheetId="25">'ЧУЗ "РЖД-Медицина"г.Стерлитамак'!$E$8</definedName>
    <definedName name="V_пр_2_6" localSheetId="42">'ЧУЗ"КБ"РЖД-Медицина" г.Уфа'!$E$8</definedName>
    <definedName name="V_пр_2_8" localSheetId="22">'ГБУЗ РБ Акъярская ЦРБ'!$G$8</definedName>
    <definedName name="V_пр_2_8" localSheetId="46">'ГБУЗ РБ Архангельская ЦРБ'!$G$8</definedName>
    <definedName name="V_пр_2_8" localSheetId="57">'ГБУЗ РБ Аскаровская ЦРБ'!$G$8</definedName>
    <definedName name="V_пр_2_8" localSheetId="65">'ГБУЗ РБ Аскинская ЦРБ'!$G$8</definedName>
    <definedName name="V_пр_2_8" localSheetId="35">'ГБУЗ РБ Баймакская ЦГБ'!$G$8</definedName>
    <definedName name="V_пр_2_8" localSheetId="77">'ГБУЗ РБ Бакалинская ЦРБ'!$G$8</definedName>
    <definedName name="V_пр_2_8" localSheetId="40">'ГБУЗ РБ Балтачевская ЦРБ'!$G$8</definedName>
    <definedName name="V_пр_2_8" localSheetId="53">'ГБУЗ РБ Белебеевская ЦРБ'!$G$8</definedName>
    <definedName name="V_пр_2_8" localSheetId="71">'ГБУЗ РБ Белокатайская ЦРБ'!$G$8</definedName>
    <definedName name="V_пр_2_8" localSheetId="59">'ГБУЗ РБ Белорецкая ЦРКБ'!$G$8</definedName>
    <definedName name="V_пр_2_8" localSheetId="54">'ГБУЗ РБ Бижбулякская ЦРБ'!$G$8</definedName>
    <definedName name="V_пр_2_8" localSheetId="62">'ГБУЗ РБ Бирская ЦРБ'!$G$8</definedName>
    <definedName name="V_пр_2_8" localSheetId="44">'ГБУЗ РБ Благовещенская ЦРБ'!$G$8</definedName>
    <definedName name="V_пр_2_8" localSheetId="68">'ГБУЗ РБ Большеустьикинская ЦРБ'!$G$8</definedName>
    <definedName name="V_пр_2_8" localSheetId="36">'ГБУЗ РБ Буздякская ЦРБ'!$G$8</definedName>
    <definedName name="V_пр_2_8" localSheetId="66">'ГБУЗ РБ Бураевская ЦРБ'!$G$8</definedName>
    <definedName name="V_пр_2_8" localSheetId="58">'ГБУЗ РБ Бурзянская ЦРБ'!$G$8</definedName>
    <definedName name="V_пр_2_8" localSheetId="39">'ГБУЗ РБ Верхне-Татыш. ЦРБ'!$G$8</definedName>
    <definedName name="V_пр_2_8" localSheetId="76">'ГБУЗ РБ Верхнеяркеевская ЦРБ'!$G$8</definedName>
    <definedName name="V_пр_2_8" localSheetId="18">'ГБУЗ РБ ГБ № 1 г.Октябрьский'!$G$8</definedName>
    <definedName name="V_пр_2_8" localSheetId="61">'ГБУЗ РБ ГБ № 9 г.Уфа'!$G$8</definedName>
    <definedName name="V_пр_2_8" localSheetId="11">'ГБУЗ РБ ГБ г.Кумертау'!$G$8</definedName>
    <definedName name="V_пр_2_8" localSheetId="15">'ГБУЗ РБ ГБ г.Нефтекамск'!$G$8</definedName>
    <definedName name="V_пр_2_8" localSheetId="21">'ГБУЗ РБ ГБ г.Салават'!$G$8</definedName>
    <definedName name="V_пр_2_8" localSheetId="14">'ГБУЗ РБ ГДКБ № 17 г.Уфа'!$G$8</definedName>
    <definedName name="V_пр_2_8" localSheetId="24">'ГБУЗ РБ ГКБ № 1 г.Стерлитамак'!$G$8</definedName>
    <definedName name="V_пр_2_8" localSheetId="49">'ГБУЗ РБ ГКБ № 13 г.Уфа'!$G$8</definedName>
    <definedName name="V_пр_2_8" localSheetId="75">'ГБУЗ РБ ГКБ № 18 г.Уфа'!$G$8</definedName>
    <definedName name="V_пр_2_8" localSheetId="51">'ГБУЗ РБ ГКБ № 21 г.Уфа'!$G$8</definedName>
    <definedName name="V_пр_2_8" localSheetId="56">'ГБУЗ РБ ГКБ № 5 г.Уфа'!$G$8</definedName>
    <definedName name="V_пр_2_8" localSheetId="32">'ГБУЗ РБ ГКБ № 8 г.Уфа'!$G$8</definedName>
    <definedName name="V_пр_2_8" localSheetId="81">'ГБУЗ РБ ГКБ Демского р-на г.Уфы'!$G$8</definedName>
    <definedName name="V_пр_2_8" localSheetId="4">'ГБУЗ РБ Давлекановская ЦРБ'!$G$8</definedName>
    <definedName name="V_пр_2_8" localSheetId="29">'ГБУЗ РБ ДБ г.Стерлитамак'!$G$8</definedName>
    <definedName name="V_пр_2_8" localSheetId="10">'ГБУЗ РБ ДП № 2 г.Уфа'!$G$8</definedName>
    <definedName name="V_пр_2_8" localSheetId="6">'ГБУЗ РБ ДП № 3 г.Уфа'!$G$8</definedName>
    <definedName name="V_пр_2_8" localSheetId="72">'ГБУЗ РБ ДП № 4 г.Уфа'!$G$8</definedName>
    <definedName name="V_пр_2_8" localSheetId="12">'ГБУЗ РБ ДП № 5 г.Уфа'!$G$8</definedName>
    <definedName name="V_пр_2_8" localSheetId="13">'ГБУЗ РБ ДП № 6 г.Уфа'!$G$8</definedName>
    <definedName name="V_пр_2_8" localSheetId="73">'ГБУЗ РБ Дюртюлинская ЦРБ'!$G$8</definedName>
    <definedName name="V_пр_2_8" localSheetId="55">'ГБУЗ РБ Ермекеевская ЦРБ'!$G$8</definedName>
    <definedName name="V_пр_2_8" localSheetId="38">'ГБУЗ РБ Зилаирская ЦРБ'!$G$8</definedName>
    <definedName name="V_пр_2_8" localSheetId="43">'ГБУЗ РБ Иглинская ЦРБ'!$G$8</definedName>
    <definedName name="V_пр_2_8" localSheetId="9">'ГБУЗ РБ Исянгуловская ЦРБ'!$G$8</definedName>
    <definedName name="V_пр_2_8" localSheetId="78">'ГБУЗ РБ Ишимбайская ЦРБ'!$G$8</definedName>
    <definedName name="V_пр_2_8" localSheetId="17">'ГБУЗ РБ Калтасинская ЦРБ'!$G$8</definedName>
    <definedName name="V_пр_2_8" localSheetId="64">'ГБУЗ РБ Караидельская ЦРБ'!$G$8</definedName>
    <definedName name="V_пр_2_8" localSheetId="47">'ГБУЗ РБ Кармаскалинская ЦРБ'!$G$8</definedName>
    <definedName name="V_пр_2_8" localSheetId="50">'ГБУЗ РБ КБСМП г.Уфа'!$G$8</definedName>
    <definedName name="V_пр_2_8" localSheetId="70">'ГБУЗ РБ Кигинская ЦРБ'!$G$8</definedName>
    <definedName name="V_пр_2_8" localSheetId="16">'ГБУЗ РБ Краснокамская ЦРБ'!$G$8</definedName>
    <definedName name="V_пр_2_8" localSheetId="26">'ГБУЗ РБ Красноусольская ЦРБ'!$G$8</definedName>
    <definedName name="V_пр_2_8" localSheetId="48">'ГБУЗ РБ Кушнаренковская ЦРБ'!$G$8</definedName>
    <definedName name="V_пр_2_8" localSheetId="69">'ГБУЗ РБ Малоязовская ЦРБ'!$G$8</definedName>
    <definedName name="V_пр_2_8" localSheetId="8">'ГБУЗ РБ Мелеузовская ЦРБ'!$G$8</definedName>
    <definedName name="V_пр_2_8" localSheetId="67">'ГБУЗ РБ Месягутовская ЦРБ'!$G$8</definedName>
    <definedName name="V_пр_2_8" localSheetId="63">'ГБУЗ РБ Мишкинская ЦРБ'!$G$8</definedName>
    <definedName name="V_пр_2_8" localSheetId="3">'ГБУЗ РБ Миякинская ЦРБ'!$G$8</definedName>
    <definedName name="V_пр_2_8" localSheetId="7">'ГБУЗ РБ Мраковская ЦРБ'!$G$8</definedName>
    <definedName name="V_пр_2_8" localSheetId="45">'ГБУЗ РБ Нуримановская ЦРБ'!$G$8</definedName>
    <definedName name="V_пр_2_8" localSheetId="79">'ГБУЗ РБ Поликлиника № 43 г.Уфа'!$G$8</definedName>
    <definedName name="V_пр_2_8" localSheetId="80">'ГБУЗ РБ ПОликлиника № 46 г.Уфа'!$G$8</definedName>
    <definedName name="V_пр_2_8" localSheetId="82">'ГБУЗ РБ Поликлиника № 50 г.Уфа'!$G$8</definedName>
    <definedName name="V_пр_2_8" localSheetId="5">'ГБУЗ РБ Раевская ЦРБ'!$G$8</definedName>
    <definedName name="V_пр_2_8" localSheetId="27">'ГБУЗ РБ Стерлибашевская ЦРБ'!$G$8</definedName>
    <definedName name="V_пр_2_8" localSheetId="28">'ГБУЗ РБ Толбазинская ЦРБ'!$G$8</definedName>
    <definedName name="V_пр_2_8" localSheetId="30">'ГБУЗ РБ Туймазинская ЦРБ'!$G$8</definedName>
    <definedName name="V_пр_2_8" localSheetId="33">'ГБУЗ РБ Учалинская ЦГБ'!$G$8</definedName>
    <definedName name="V_пр_2_8" localSheetId="20">'ГБУЗ РБ Федоровская ЦРБ'!$G$8</definedName>
    <definedName name="V_пр_2_8" localSheetId="23">'ГБУЗ РБ ЦГБ г.Сибай'!$G$8</definedName>
    <definedName name="V_пр_2_8" localSheetId="74">'ГБУЗ РБ Чекмагушевская ЦРБ'!$G$8</definedName>
    <definedName name="V_пр_2_8" localSheetId="34">'ГБУЗ РБ Чишминская ЦРБ'!$G$8</definedName>
    <definedName name="V_пр_2_8" localSheetId="31">'ГБУЗ РБ Шаранская ЦРБ'!$G$8</definedName>
    <definedName name="V_пр_2_8" localSheetId="37">'ГБУЗ РБ Языковская ЦРБ'!$G$8</definedName>
    <definedName name="V_пр_2_8" localSheetId="41">'ГБУЗ РБ Янаульская ЦРБ'!$G$8</definedName>
    <definedName name="V_пр_2_8" localSheetId="19">'ООО "Медсервис" г. Салават'!$G$8</definedName>
    <definedName name="V_пр_2_8" localSheetId="2">'УФИЦ РАН'!$G$8</definedName>
    <definedName name="V_пр_2_8" localSheetId="52">'ФГБОУ ВО БГМУ МЗ РФ'!$G$8</definedName>
    <definedName name="V_пр_2_8" localSheetId="60">'ФГБУЗ МСЧ №142 ФМБА России'!$G$8</definedName>
    <definedName name="V_пр_2_8" localSheetId="25">'ЧУЗ "РЖД-Медицина"г.Стерлитамак'!$G$8</definedName>
    <definedName name="V_пр_2_8" localSheetId="42">'ЧУЗ"КБ"РЖД-Медицина" г.Уфа'!$G$8</definedName>
    <definedName name="V_пр_20_3" localSheetId="22">'ГБУЗ РБ Акъярская ЦРБ'!#REF!</definedName>
    <definedName name="V_пр_20_3" localSheetId="46">'ГБУЗ РБ Архангельская ЦРБ'!#REF!</definedName>
    <definedName name="V_пр_20_3" localSheetId="57">'ГБУЗ РБ Аскаровская ЦРБ'!#REF!</definedName>
    <definedName name="V_пр_20_3" localSheetId="65">'ГБУЗ РБ Аскинская ЦРБ'!#REF!</definedName>
    <definedName name="V_пр_20_3" localSheetId="35">'ГБУЗ РБ Баймакская ЦГБ'!#REF!</definedName>
    <definedName name="V_пр_20_3" localSheetId="77">'ГБУЗ РБ Бакалинская ЦРБ'!#REF!</definedName>
    <definedName name="V_пр_20_3" localSheetId="40">'ГБУЗ РБ Балтачевская ЦРБ'!#REF!</definedName>
    <definedName name="V_пр_20_3" localSheetId="53">'ГБУЗ РБ Белебеевская ЦРБ'!#REF!</definedName>
    <definedName name="V_пр_20_3" localSheetId="71">'ГБУЗ РБ Белокатайская ЦРБ'!#REF!</definedName>
    <definedName name="V_пр_20_3" localSheetId="59">'ГБУЗ РБ Белорецкая ЦРКБ'!#REF!</definedName>
    <definedName name="V_пр_20_3" localSheetId="54">'ГБУЗ РБ Бижбулякская ЦРБ'!#REF!</definedName>
    <definedName name="V_пр_20_3" localSheetId="62">'ГБУЗ РБ Бирская ЦРБ'!#REF!</definedName>
    <definedName name="V_пр_20_3" localSheetId="44">'ГБУЗ РБ Благовещенская ЦРБ'!#REF!</definedName>
    <definedName name="V_пр_20_3" localSheetId="68">'ГБУЗ РБ Большеустьикинская ЦРБ'!#REF!</definedName>
    <definedName name="V_пр_20_3" localSheetId="36">'ГБУЗ РБ Буздякская ЦРБ'!#REF!</definedName>
    <definedName name="V_пр_20_3" localSheetId="66">'ГБУЗ РБ Бураевская ЦРБ'!#REF!</definedName>
    <definedName name="V_пр_20_3" localSheetId="58">'ГБУЗ РБ Бурзянская ЦРБ'!#REF!</definedName>
    <definedName name="V_пр_20_3" localSheetId="39">'ГБУЗ РБ Верхне-Татыш. ЦРБ'!#REF!</definedName>
    <definedName name="V_пр_20_3" localSheetId="76">'ГБУЗ РБ Верхнеяркеевская ЦРБ'!#REF!</definedName>
    <definedName name="V_пр_20_3" localSheetId="18">'ГБУЗ РБ ГБ № 1 г.Октябрьский'!#REF!</definedName>
    <definedName name="V_пр_20_3" localSheetId="61">'ГБУЗ РБ ГБ № 9 г.Уфа'!#REF!</definedName>
    <definedName name="V_пр_20_3" localSheetId="11">'ГБУЗ РБ ГБ г.Кумертау'!#REF!</definedName>
    <definedName name="V_пр_20_3" localSheetId="15">'ГБУЗ РБ ГБ г.Нефтекамск'!#REF!</definedName>
    <definedName name="V_пр_20_3" localSheetId="21">'ГБУЗ РБ ГБ г.Салават'!#REF!</definedName>
    <definedName name="V_пр_20_3" localSheetId="14">'ГБУЗ РБ ГДКБ № 17 г.Уфа'!#REF!</definedName>
    <definedName name="V_пр_20_3" localSheetId="24">'ГБУЗ РБ ГКБ № 1 г.Стерлитамак'!#REF!</definedName>
    <definedName name="V_пр_20_3" localSheetId="49">'ГБУЗ РБ ГКБ № 13 г.Уфа'!#REF!</definedName>
    <definedName name="V_пр_20_3" localSheetId="75">'ГБУЗ РБ ГКБ № 18 г.Уфа'!#REF!</definedName>
    <definedName name="V_пр_20_3" localSheetId="51">'ГБУЗ РБ ГКБ № 21 г.Уфа'!#REF!</definedName>
    <definedName name="V_пр_20_3" localSheetId="56">'ГБУЗ РБ ГКБ № 5 г.Уфа'!#REF!</definedName>
    <definedName name="V_пр_20_3" localSheetId="32">'ГБУЗ РБ ГКБ № 8 г.Уфа'!#REF!</definedName>
    <definedName name="V_пр_20_3" localSheetId="81">'ГБУЗ РБ ГКБ Демского р-на г.Уфы'!#REF!</definedName>
    <definedName name="V_пр_20_3" localSheetId="4">'ГБУЗ РБ Давлекановская ЦРБ'!#REF!</definedName>
    <definedName name="V_пр_20_3" localSheetId="29">'ГБУЗ РБ ДБ г.Стерлитамак'!#REF!</definedName>
    <definedName name="V_пр_20_3" localSheetId="10">'ГБУЗ РБ ДП № 2 г.Уфа'!#REF!</definedName>
    <definedName name="V_пр_20_3" localSheetId="6">'ГБУЗ РБ ДП № 3 г.Уфа'!#REF!</definedName>
    <definedName name="V_пр_20_3" localSheetId="72">'ГБУЗ РБ ДП № 4 г.Уфа'!#REF!</definedName>
    <definedName name="V_пр_20_3" localSheetId="12">'ГБУЗ РБ ДП № 5 г.Уфа'!#REF!</definedName>
    <definedName name="V_пр_20_3" localSheetId="13">'ГБУЗ РБ ДП № 6 г.Уфа'!#REF!</definedName>
    <definedName name="V_пр_20_3" localSheetId="73">'ГБУЗ РБ Дюртюлинская ЦРБ'!#REF!</definedName>
    <definedName name="V_пр_20_3" localSheetId="55">'ГБУЗ РБ Ермекеевская ЦРБ'!#REF!</definedName>
    <definedName name="V_пр_20_3" localSheetId="38">'ГБУЗ РБ Зилаирская ЦРБ'!#REF!</definedName>
    <definedName name="V_пр_20_3" localSheetId="43">'ГБУЗ РБ Иглинская ЦРБ'!#REF!</definedName>
    <definedName name="V_пр_20_3" localSheetId="9">'ГБУЗ РБ Исянгуловская ЦРБ'!#REF!</definedName>
    <definedName name="V_пр_20_3" localSheetId="78">'ГБУЗ РБ Ишимбайская ЦРБ'!#REF!</definedName>
    <definedName name="V_пр_20_3" localSheetId="17">'ГБУЗ РБ Калтасинская ЦРБ'!#REF!</definedName>
    <definedName name="V_пр_20_3" localSheetId="64">'ГБУЗ РБ Караидельская ЦРБ'!#REF!</definedName>
    <definedName name="V_пр_20_3" localSheetId="47">'ГБУЗ РБ Кармаскалинская ЦРБ'!#REF!</definedName>
    <definedName name="V_пр_20_3" localSheetId="50">'ГБУЗ РБ КБСМП г.Уфа'!#REF!</definedName>
    <definedName name="V_пр_20_3" localSheetId="70">'ГБУЗ РБ Кигинская ЦРБ'!#REF!</definedName>
    <definedName name="V_пр_20_3" localSheetId="16">'ГБУЗ РБ Краснокамская ЦРБ'!#REF!</definedName>
    <definedName name="V_пр_20_3" localSheetId="26">'ГБУЗ РБ Красноусольская ЦРБ'!#REF!</definedName>
    <definedName name="V_пр_20_3" localSheetId="48">'ГБУЗ РБ Кушнаренковская ЦРБ'!#REF!</definedName>
    <definedName name="V_пр_20_3" localSheetId="69">'ГБУЗ РБ Малоязовская ЦРБ'!#REF!</definedName>
    <definedName name="V_пр_20_3" localSheetId="8">'ГБУЗ РБ Мелеузовская ЦРБ'!#REF!</definedName>
    <definedName name="V_пр_20_3" localSheetId="67">'ГБУЗ РБ Месягутовская ЦРБ'!#REF!</definedName>
    <definedName name="V_пр_20_3" localSheetId="63">'ГБУЗ РБ Мишкинская ЦРБ'!#REF!</definedName>
    <definedName name="V_пр_20_3" localSheetId="3">'ГБУЗ РБ Миякинская ЦРБ'!#REF!</definedName>
    <definedName name="V_пр_20_3" localSheetId="7">'ГБУЗ РБ Мраковская ЦРБ'!#REF!</definedName>
    <definedName name="V_пр_20_3" localSheetId="45">'ГБУЗ РБ Нуримановская ЦРБ'!#REF!</definedName>
    <definedName name="V_пр_20_3" localSheetId="79">'ГБУЗ РБ Поликлиника № 43 г.Уфа'!#REF!</definedName>
    <definedName name="V_пр_20_3" localSheetId="80">'ГБУЗ РБ ПОликлиника № 46 г.Уфа'!#REF!</definedName>
    <definedName name="V_пр_20_3" localSheetId="82">'ГБУЗ РБ Поликлиника № 50 г.Уфа'!#REF!</definedName>
    <definedName name="V_пр_20_3" localSheetId="5">'ГБУЗ РБ Раевская ЦРБ'!#REF!</definedName>
    <definedName name="V_пр_20_3" localSheetId="27">'ГБУЗ РБ Стерлибашевская ЦРБ'!#REF!</definedName>
    <definedName name="V_пр_20_3" localSheetId="28">'ГБУЗ РБ Толбазинская ЦРБ'!#REF!</definedName>
    <definedName name="V_пр_20_3" localSheetId="30">'ГБУЗ РБ Туймазинская ЦРБ'!#REF!</definedName>
    <definedName name="V_пр_20_3" localSheetId="33">'ГБУЗ РБ Учалинская ЦГБ'!#REF!</definedName>
    <definedName name="V_пр_20_3" localSheetId="20">'ГБУЗ РБ Федоровская ЦРБ'!#REF!</definedName>
    <definedName name="V_пр_20_3" localSheetId="23">'ГБУЗ РБ ЦГБ г.Сибай'!#REF!</definedName>
    <definedName name="V_пр_20_3" localSheetId="74">'ГБУЗ РБ Чекмагушевская ЦРБ'!#REF!</definedName>
    <definedName name="V_пр_20_3" localSheetId="34">'ГБУЗ РБ Чишминская ЦРБ'!#REF!</definedName>
    <definedName name="V_пр_20_3" localSheetId="31">'ГБУЗ РБ Шаранская ЦРБ'!#REF!</definedName>
    <definedName name="V_пр_20_3" localSheetId="37">'ГБУЗ РБ Языковская ЦРБ'!#REF!</definedName>
    <definedName name="V_пр_20_3" localSheetId="41">'ГБУЗ РБ Янаульская ЦРБ'!#REF!</definedName>
    <definedName name="V_пр_20_3" localSheetId="19">'ООО "Медсервис" г. Салават'!#REF!</definedName>
    <definedName name="V_пр_20_3" localSheetId="2">'УФИЦ РАН'!#REF!</definedName>
    <definedName name="V_пр_20_3" localSheetId="52">'ФГБОУ ВО БГМУ МЗ РФ'!#REF!</definedName>
    <definedName name="V_пр_20_3" localSheetId="60">'ФГБУЗ МСЧ №142 ФМБА России'!#REF!</definedName>
    <definedName name="V_пр_20_3" localSheetId="25">'ЧУЗ "РЖД-Медицина"г.Стерлитамак'!#REF!</definedName>
    <definedName name="V_пр_20_3" localSheetId="42">'ЧУЗ"КБ"РЖД-Медицина" г.Уфа'!#REF!</definedName>
    <definedName name="V_пр_20_5" localSheetId="22">'ГБУЗ РБ Акъярская ЦРБ'!#REF!</definedName>
    <definedName name="V_пр_20_5" localSheetId="46">'ГБУЗ РБ Архангельская ЦРБ'!#REF!</definedName>
    <definedName name="V_пр_20_5" localSheetId="57">'ГБУЗ РБ Аскаровская ЦРБ'!#REF!</definedName>
    <definedName name="V_пр_20_5" localSheetId="65">'ГБУЗ РБ Аскинская ЦРБ'!#REF!</definedName>
    <definedName name="V_пр_20_5" localSheetId="35">'ГБУЗ РБ Баймакская ЦГБ'!#REF!</definedName>
    <definedName name="V_пр_20_5" localSheetId="77">'ГБУЗ РБ Бакалинская ЦРБ'!#REF!</definedName>
    <definedName name="V_пр_20_5" localSheetId="40">'ГБУЗ РБ Балтачевская ЦРБ'!#REF!</definedName>
    <definedName name="V_пр_20_5" localSheetId="53">'ГБУЗ РБ Белебеевская ЦРБ'!#REF!</definedName>
    <definedName name="V_пр_20_5" localSheetId="71">'ГБУЗ РБ Белокатайская ЦРБ'!#REF!</definedName>
    <definedName name="V_пр_20_5" localSheetId="59">'ГБУЗ РБ Белорецкая ЦРКБ'!#REF!</definedName>
    <definedName name="V_пр_20_5" localSheetId="54">'ГБУЗ РБ Бижбулякская ЦРБ'!#REF!</definedName>
    <definedName name="V_пр_20_5" localSheetId="62">'ГБУЗ РБ Бирская ЦРБ'!#REF!</definedName>
    <definedName name="V_пр_20_5" localSheetId="44">'ГБУЗ РБ Благовещенская ЦРБ'!#REF!</definedName>
    <definedName name="V_пр_20_5" localSheetId="68">'ГБУЗ РБ Большеустьикинская ЦРБ'!#REF!</definedName>
    <definedName name="V_пр_20_5" localSheetId="36">'ГБУЗ РБ Буздякская ЦРБ'!#REF!</definedName>
    <definedName name="V_пр_20_5" localSheetId="66">'ГБУЗ РБ Бураевская ЦРБ'!#REF!</definedName>
    <definedName name="V_пр_20_5" localSheetId="58">'ГБУЗ РБ Бурзянская ЦРБ'!#REF!</definedName>
    <definedName name="V_пр_20_5" localSheetId="39">'ГБУЗ РБ Верхне-Татыш. ЦРБ'!#REF!</definedName>
    <definedName name="V_пр_20_5" localSheetId="76">'ГБУЗ РБ Верхнеяркеевская ЦРБ'!#REF!</definedName>
    <definedName name="V_пр_20_5" localSheetId="18">'ГБУЗ РБ ГБ № 1 г.Октябрьский'!#REF!</definedName>
    <definedName name="V_пр_20_5" localSheetId="61">'ГБУЗ РБ ГБ № 9 г.Уфа'!#REF!</definedName>
    <definedName name="V_пр_20_5" localSheetId="11">'ГБУЗ РБ ГБ г.Кумертау'!#REF!</definedName>
    <definedName name="V_пр_20_5" localSheetId="15">'ГБУЗ РБ ГБ г.Нефтекамск'!#REF!</definedName>
    <definedName name="V_пр_20_5" localSheetId="21">'ГБУЗ РБ ГБ г.Салават'!#REF!</definedName>
    <definedName name="V_пр_20_5" localSheetId="14">'ГБУЗ РБ ГДКБ № 17 г.Уфа'!#REF!</definedName>
    <definedName name="V_пр_20_5" localSheetId="24">'ГБУЗ РБ ГКБ № 1 г.Стерлитамак'!#REF!</definedName>
    <definedName name="V_пр_20_5" localSheetId="49">'ГБУЗ РБ ГКБ № 13 г.Уфа'!#REF!</definedName>
    <definedName name="V_пр_20_5" localSheetId="75">'ГБУЗ РБ ГКБ № 18 г.Уфа'!#REF!</definedName>
    <definedName name="V_пр_20_5" localSheetId="51">'ГБУЗ РБ ГКБ № 21 г.Уфа'!#REF!</definedName>
    <definedName name="V_пр_20_5" localSheetId="56">'ГБУЗ РБ ГКБ № 5 г.Уфа'!#REF!</definedName>
    <definedName name="V_пр_20_5" localSheetId="32">'ГБУЗ РБ ГКБ № 8 г.Уфа'!#REF!</definedName>
    <definedName name="V_пр_20_5" localSheetId="81">'ГБУЗ РБ ГКБ Демского р-на г.Уфы'!#REF!</definedName>
    <definedName name="V_пр_20_5" localSheetId="4">'ГБУЗ РБ Давлекановская ЦРБ'!#REF!</definedName>
    <definedName name="V_пр_20_5" localSheetId="29">'ГБУЗ РБ ДБ г.Стерлитамак'!#REF!</definedName>
    <definedName name="V_пр_20_5" localSheetId="10">'ГБУЗ РБ ДП № 2 г.Уфа'!#REF!</definedName>
    <definedName name="V_пр_20_5" localSheetId="6">'ГБУЗ РБ ДП № 3 г.Уфа'!#REF!</definedName>
    <definedName name="V_пр_20_5" localSheetId="72">'ГБУЗ РБ ДП № 4 г.Уфа'!#REF!</definedName>
    <definedName name="V_пр_20_5" localSheetId="12">'ГБУЗ РБ ДП № 5 г.Уфа'!#REF!</definedName>
    <definedName name="V_пр_20_5" localSheetId="13">'ГБУЗ РБ ДП № 6 г.Уфа'!#REF!</definedName>
    <definedName name="V_пр_20_5" localSheetId="73">'ГБУЗ РБ Дюртюлинская ЦРБ'!#REF!</definedName>
    <definedName name="V_пр_20_5" localSheetId="55">'ГБУЗ РБ Ермекеевская ЦРБ'!#REF!</definedName>
    <definedName name="V_пр_20_5" localSheetId="38">'ГБУЗ РБ Зилаирская ЦРБ'!#REF!</definedName>
    <definedName name="V_пр_20_5" localSheetId="43">'ГБУЗ РБ Иглинская ЦРБ'!#REF!</definedName>
    <definedName name="V_пр_20_5" localSheetId="9">'ГБУЗ РБ Исянгуловская ЦРБ'!#REF!</definedName>
    <definedName name="V_пр_20_5" localSheetId="78">'ГБУЗ РБ Ишимбайская ЦРБ'!#REF!</definedName>
    <definedName name="V_пр_20_5" localSheetId="17">'ГБУЗ РБ Калтасинская ЦРБ'!#REF!</definedName>
    <definedName name="V_пр_20_5" localSheetId="64">'ГБУЗ РБ Караидельская ЦРБ'!#REF!</definedName>
    <definedName name="V_пр_20_5" localSheetId="47">'ГБУЗ РБ Кармаскалинская ЦРБ'!#REF!</definedName>
    <definedName name="V_пр_20_5" localSheetId="50">'ГБУЗ РБ КБСМП г.Уфа'!#REF!</definedName>
    <definedName name="V_пр_20_5" localSheetId="70">'ГБУЗ РБ Кигинская ЦРБ'!#REF!</definedName>
    <definedName name="V_пр_20_5" localSheetId="16">'ГБУЗ РБ Краснокамская ЦРБ'!#REF!</definedName>
    <definedName name="V_пр_20_5" localSheetId="26">'ГБУЗ РБ Красноусольская ЦРБ'!#REF!</definedName>
    <definedName name="V_пр_20_5" localSheetId="48">'ГБУЗ РБ Кушнаренковская ЦРБ'!#REF!</definedName>
    <definedName name="V_пр_20_5" localSheetId="69">'ГБУЗ РБ Малоязовская ЦРБ'!#REF!</definedName>
    <definedName name="V_пр_20_5" localSheetId="8">'ГБУЗ РБ Мелеузовская ЦРБ'!#REF!</definedName>
    <definedName name="V_пр_20_5" localSheetId="67">'ГБУЗ РБ Месягутовская ЦРБ'!#REF!</definedName>
    <definedName name="V_пр_20_5" localSheetId="63">'ГБУЗ РБ Мишкинская ЦРБ'!#REF!</definedName>
    <definedName name="V_пр_20_5" localSheetId="3">'ГБУЗ РБ Миякинская ЦРБ'!#REF!</definedName>
    <definedName name="V_пр_20_5" localSheetId="7">'ГБУЗ РБ Мраковская ЦРБ'!#REF!</definedName>
    <definedName name="V_пр_20_5" localSheetId="45">'ГБУЗ РБ Нуримановская ЦРБ'!#REF!</definedName>
    <definedName name="V_пр_20_5" localSheetId="79">'ГБУЗ РБ Поликлиника № 43 г.Уфа'!#REF!</definedName>
    <definedName name="V_пр_20_5" localSheetId="80">'ГБУЗ РБ ПОликлиника № 46 г.Уфа'!#REF!</definedName>
    <definedName name="V_пр_20_5" localSheetId="82">'ГБУЗ РБ Поликлиника № 50 г.Уфа'!#REF!</definedName>
    <definedName name="V_пр_20_5" localSheetId="5">'ГБУЗ РБ Раевская ЦРБ'!#REF!</definedName>
    <definedName name="V_пр_20_5" localSheetId="27">'ГБУЗ РБ Стерлибашевская ЦРБ'!#REF!</definedName>
    <definedName name="V_пр_20_5" localSheetId="28">'ГБУЗ РБ Толбазинская ЦРБ'!#REF!</definedName>
    <definedName name="V_пр_20_5" localSheetId="30">'ГБУЗ РБ Туймазинская ЦРБ'!#REF!</definedName>
    <definedName name="V_пр_20_5" localSheetId="33">'ГБУЗ РБ Учалинская ЦГБ'!#REF!</definedName>
    <definedName name="V_пр_20_5" localSheetId="20">'ГБУЗ РБ Федоровская ЦРБ'!#REF!</definedName>
    <definedName name="V_пр_20_5" localSheetId="23">'ГБУЗ РБ ЦГБ г.Сибай'!#REF!</definedName>
    <definedName name="V_пр_20_5" localSheetId="74">'ГБУЗ РБ Чекмагушевская ЦРБ'!#REF!</definedName>
    <definedName name="V_пр_20_5" localSheetId="34">'ГБУЗ РБ Чишминская ЦРБ'!#REF!</definedName>
    <definedName name="V_пр_20_5" localSheetId="31">'ГБУЗ РБ Шаранская ЦРБ'!#REF!</definedName>
    <definedName name="V_пр_20_5" localSheetId="37">'ГБУЗ РБ Языковская ЦРБ'!#REF!</definedName>
    <definedName name="V_пр_20_5" localSheetId="41">'ГБУЗ РБ Янаульская ЦРБ'!#REF!</definedName>
    <definedName name="V_пр_20_5" localSheetId="19">'ООО "Медсервис" г. Салават'!#REF!</definedName>
    <definedName name="V_пр_20_5" localSheetId="2">'УФИЦ РАН'!#REF!</definedName>
    <definedName name="V_пр_20_5" localSheetId="52">'ФГБОУ ВО БГМУ МЗ РФ'!#REF!</definedName>
    <definedName name="V_пр_20_5" localSheetId="60">'ФГБУЗ МСЧ №142 ФМБА России'!#REF!</definedName>
    <definedName name="V_пр_20_5" localSheetId="25">'ЧУЗ "РЖД-Медицина"г.Стерлитамак'!#REF!</definedName>
    <definedName name="V_пр_20_5" localSheetId="42">'ЧУЗ"КБ"РЖД-Медицина" г.Уфа'!#REF!</definedName>
    <definedName name="V_пр_20_7" localSheetId="22">'ГБУЗ РБ Акъярская ЦРБ'!#REF!</definedName>
    <definedName name="V_пр_20_7" localSheetId="46">'ГБУЗ РБ Архангельская ЦРБ'!#REF!</definedName>
    <definedName name="V_пр_20_7" localSheetId="57">'ГБУЗ РБ Аскаровская ЦРБ'!#REF!</definedName>
    <definedName name="V_пр_20_7" localSheetId="65">'ГБУЗ РБ Аскинская ЦРБ'!#REF!</definedName>
    <definedName name="V_пр_20_7" localSheetId="35">'ГБУЗ РБ Баймакская ЦГБ'!#REF!</definedName>
    <definedName name="V_пр_20_7" localSheetId="77">'ГБУЗ РБ Бакалинская ЦРБ'!#REF!</definedName>
    <definedName name="V_пр_20_7" localSheetId="40">'ГБУЗ РБ Балтачевская ЦРБ'!#REF!</definedName>
    <definedName name="V_пр_20_7" localSheetId="53">'ГБУЗ РБ Белебеевская ЦРБ'!#REF!</definedName>
    <definedName name="V_пр_20_7" localSheetId="71">'ГБУЗ РБ Белокатайская ЦРБ'!#REF!</definedName>
    <definedName name="V_пр_20_7" localSheetId="59">'ГБУЗ РБ Белорецкая ЦРКБ'!#REF!</definedName>
    <definedName name="V_пр_20_7" localSheetId="54">'ГБУЗ РБ Бижбулякская ЦРБ'!#REF!</definedName>
    <definedName name="V_пр_20_7" localSheetId="62">'ГБУЗ РБ Бирская ЦРБ'!#REF!</definedName>
    <definedName name="V_пр_20_7" localSheetId="44">'ГБУЗ РБ Благовещенская ЦРБ'!#REF!</definedName>
    <definedName name="V_пр_20_7" localSheetId="68">'ГБУЗ РБ Большеустьикинская ЦРБ'!#REF!</definedName>
    <definedName name="V_пр_20_7" localSheetId="36">'ГБУЗ РБ Буздякская ЦРБ'!#REF!</definedName>
    <definedName name="V_пр_20_7" localSheetId="66">'ГБУЗ РБ Бураевская ЦРБ'!#REF!</definedName>
    <definedName name="V_пр_20_7" localSheetId="58">'ГБУЗ РБ Бурзянская ЦРБ'!#REF!</definedName>
    <definedName name="V_пр_20_7" localSheetId="39">'ГБУЗ РБ Верхне-Татыш. ЦРБ'!#REF!</definedName>
    <definedName name="V_пр_20_7" localSheetId="76">'ГБУЗ РБ Верхнеяркеевская ЦРБ'!#REF!</definedName>
    <definedName name="V_пр_20_7" localSheetId="18">'ГБУЗ РБ ГБ № 1 г.Октябрьский'!#REF!</definedName>
    <definedName name="V_пр_20_7" localSheetId="61">'ГБУЗ РБ ГБ № 9 г.Уфа'!#REF!</definedName>
    <definedName name="V_пр_20_7" localSheetId="11">'ГБУЗ РБ ГБ г.Кумертау'!#REF!</definedName>
    <definedName name="V_пр_20_7" localSheetId="15">'ГБУЗ РБ ГБ г.Нефтекамск'!#REF!</definedName>
    <definedName name="V_пр_20_7" localSheetId="21">'ГБУЗ РБ ГБ г.Салават'!#REF!</definedName>
    <definedName name="V_пр_20_7" localSheetId="14">'ГБУЗ РБ ГДКБ № 17 г.Уфа'!#REF!</definedName>
    <definedName name="V_пр_20_7" localSheetId="24">'ГБУЗ РБ ГКБ № 1 г.Стерлитамак'!#REF!</definedName>
    <definedName name="V_пр_20_7" localSheetId="49">'ГБУЗ РБ ГКБ № 13 г.Уфа'!#REF!</definedName>
    <definedName name="V_пр_20_7" localSheetId="75">'ГБУЗ РБ ГКБ № 18 г.Уфа'!#REF!</definedName>
    <definedName name="V_пр_20_7" localSheetId="51">'ГБУЗ РБ ГКБ № 21 г.Уфа'!#REF!</definedName>
    <definedName name="V_пр_20_7" localSheetId="56">'ГБУЗ РБ ГКБ № 5 г.Уфа'!#REF!</definedName>
    <definedName name="V_пр_20_7" localSheetId="32">'ГБУЗ РБ ГКБ № 8 г.Уфа'!#REF!</definedName>
    <definedName name="V_пр_20_7" localSheetId="81">'ГБУЗ РБ ГКБ Демского р-на г.Уфы'!#REF!</definedName>
    <definedName name="V_пр_20_7" localSheetId="4">'ГБУЗ РБ Давлекановская ЦРБ'!#REF!</definedName>
    <definedName name="V_пр_20_7" localSheetId="29">'ГБУЗ РБ ДБ г.Стерлитамак'!#REF!</definedName>
    <definedName name="V_пр_20_7" localSheetId="10">'ГБУЗ РБ ДП № 2 г.Уфа'!#REF!</definedName>
    <definedName name="V_пр_20_7" localSheetId="6">'ГБУЗ РБ ДП № 3 г.Уфа'!#REF!</definedName>
    <definedName name="V_пр_20_7" localSheetId="72">'ГБУЗ РБ ДП № 4 г.Уфа'!#REF!</definedName>
    <definedName name="V_пр_20_7" localSheetId="12">'ГБУЗ РБ ДП № 5 г.Уфа'!#REF!</definedName>
    <definedName name="V_пр_20_7" localSheetId="13">'ГБУЗ РБ ДП № 6 г.Уфа'!#REF!</definedName>
    <definedName name="V_пр_20_7" localSheetId="73">'ГБУЗ РБ Дюртюлинская ЦРБ'!#REF!</definedName>
    <definedName name="V_пр_20_7" localSheetId="55">'ГБУЗ РБ Ермекеевская ЦРБ'!#REF!</definedName>
    <definedName name="V_пр_20_7" localSheetId="38">'ГБУЗ РБ Зилаирская ЦРБ'!#REF!</definedName>
    <definedName name="V_пр_20_7" localSheetId="43">'ГБУЗ РБ Иглинская ЦРБ'!#REF!</definedName>
    <definedName name="V_пр_20_7" localSheetId="9">'ГБУЗ РБ Исянгуловская ЦРБ'!#REF!</definedName>
    <definedName name="V_пр_20_7" localSheetId="78">'ГБУЗ РБ Ишимбайская ЦРБ'!#REF!</definedName>
    <definedName name="V_пр_20_7" localSheetId="17">'ГБУЗ РБ Калтасинская ЦРБ'!#REF!</definedName>
    <definedName name="V_пр_20_7" localSheetId="64">'ГБУЗ РБ Караидельская ЦРБ'!#REF!</definedName>
    <definedName name="V_пр_20_7" localSheetId="47">'ГБУЗ РБ Кармаскалинская ЦРБ'!#REF!</definedName>
    <definedName name="V_пр_20_7" localSheetId="50">'ГБУЗ РБ КБСМП г.Уфа'!#REF!</definedName>
    <definedName name="V_пр_20_7" localSheetId="70">'ГБУЗ РБ Кигинская ЦРБ'!#REF!</definedName>
    <definedName name="V_пр_20_7" localSheetId="16">'ГБУЗ РБ Краснокамская ЦРБ'!#REF!</definedName>
    <definedName name="V_пр_20_7" localSheetId="26">'ГБУЗ РБ Красноусольская ЦРБ'!#REF!</definedName>
    <definedName name="V_пр_20_7" localSheetId="48">'ГБУЗ РБ Кушнаренковская ЦРБ'!#REF!</definedName>
    <definedName name="V_пр_20_7" localSheetId="69">'ГБУЗ РБ Малоязовская ЦРБ'!#REF!</definedName>
    <definedName name="V_пр_20_7" localSheetId="8">'ГБУЗ РБ Мелеузовская ЦРБ'!#REF!</definedName>
    <definedName name="V_пр_20_7" localSheetId="67">'ГБУЗ РБ Месягутовская ЦРБ'!#REF!</definedName>
    <definedName name="V_пр_20_7" localSheetId="63">'ГБУЗ РБ Мишкинская ЦРБ'!#REF!</definedName>
    <definedName name="V_пр_20_7" localSheetId="3">'ГБУЗ РБ Миякинская ЦРБ'!#REF!</definedName>
    <definedName name="V_пр_20_7" localSheetId="7">'ГБУЗ РБ Мраковская ЦРБ'!#REF!</definedName>
    <definedName name="V_пр_20_7" localSheetId="45">'ГБУЗ РБ Нуримановская ЦРБ'!#REF!</definedName>
    <definedName name="V_пр_20_7" localSheetId="79">'ГБУЗ РБ Поликлиника № 43 г.Уфа'!#REF!</definedName>
    <definedName name="V_пр_20_7" localSheetId="80">'ГБУЗ РБ ПОликлиника № 46 г.Уфа'!#REF!</definedName>
    <definedName name="V_пр_20_7" localSheetId="82">'ГБУЗ РБ Поликлиника № 50 г.Уфа'!#REF!</definedName>
    <definedName name="V_пр_20_7" localSheetId="5">'ГБУЗ РБ Раевская ЦРБ'!#REF!</definedName>
    <definedName name="V_пр_20_7" localSheetId="27">'ГБУЗ РБ Стерлибашевская ЦРБ'!#REF!</definedName>
    <definedName name="V_пр_20_7" localSheetId="28">'ГБУЗ РБ Толбазинская ЦРБ'!#REF!</definedName>
    <definedName name="V_пр_20_7" localSheetId="30">'ГБУЗ РБ Туймазинская ЦРБ'!#REF!</definedName>
    <definedName name="V_пр_20_7" localSheetId="33">'ГБУЗ РБ Учалинская ЦГБ'!#REF!</definedName>
    <definedName name="V_пр_20_7" localSheetId="20">'ГБУЗ РБ Федоровская ЦРБ'!#REF!</definedName>
    <definedName name="V_пр_20_7" localSheetId="23">'ГБУЗ РБ ЦГБ г.Сибай'!#REF!</definedName>
    <definedName name="V_пр_20_7" localSheetId="74">'ГБУЗ РБ Чекмагушевская ЦРБ'!#REF!</definedName>
    <definedName name="V_пр_20_7" localSheetId="34">'ГБУЗ РБ Чишминская ЦРБ'!#REF!</definedName>
    <definedName name="V_пр_20_7" localSheetId="31">'ГБУЗ РБ Шаранская ЦРБ'!#REF!</definedName>
    <definedName name="V_пр_20_7" localSheetId="37">'ГБУЗ РБ Языковская ЦРБ'!#REF!</definedName>
    <definedName name="V_пр_20_7" localSheetId="41">'ГБУЗ РБ Янаульская ЦРБ'!#REF!</definedName>
    <definedName name="V_пр_20_7" localSheetId="19">'ООО "Медсервис" г. Салават'!#REF!</definedName>
    <definedName name="V_пр_20_7" localSheetId="2">'УФИЦ РАН'!#REF!</definedName>
    <definedName name="V_пр_20_7" localSheetId="52">'ФГБОУ ВО БГМУ МЗ РФ'!#REF!</definedName>
    <definedName name="V_пр_20_7" localSheetId="60">'ФГБУЗ МСЧ №142 ФМБА России'!#REF!</definedName>
    <definedName name="V_пр_20_7" localSheetId="25">'ЧУЗ "РЖД-Медицина"г.Стерлитамак'!#REF!</definedName>
    <definedName name="V_пр_20_7" localSheetId="42">'ЧУЗ"КБ"РЖД-Медицина" г.Уфа'!#REF!</definedName>
    <definedName name="V_пр_20_8" localSheetId="22">'ГБУЗ РБ Акъярская ЦРБ'!#REF!</definedName>
    <definedName name="V_пр_20_8" localSheetId="46">'ГБУЗ РБ Архангельская ЦРБ'!#REF!</definedName>
    <definedName name="V_пр_20_8" localSheetId="57">'ГБУЗ РБ Аскаровская ЦРБ'!#REF!</definedName>
    <definedName name="V_пр_20_8" localSheetId="65">'ГБУЗ РБ Аскинская ЦРБ'!#REF!</definedName>
    <definedName name="V_пр_20_8" localSheetId="35">'ГБУЗ РБ Баймакская ЦГБ'!#REF!</definedName>
    <definedName name="V_пр_20_8" localSheetId="77">'ГБУЗ РБ Бакалинская ЦРБ'!#REF!</definedName>
    <definedName name="V_пр_20_8" localSheetId="40">'ГБУЗ РБ Балтачевская ЦРБ'!#REF!</definedName>
    <definedName name="V_пр_20_8" localSheetId="53">'ГБУЗ РБ Белебеевская ЦРБ'!#REF!</definedName>
    <definedName name="V_пр_20_8" localSheetId="71">'ГБУЗ РБ Белокатайская ЦРБ'!#REF!</definedName>
    <definedName name="V_пр_20_8" localSheetId="59">'ГБУЗ РБ Белорецкая ЦРКБ'!#REF!</definedName>
    <definedName name="V_пр_20_8" localSheetId="54">'ГБУЗ РБ Бижбулякская ЦРБ'!#REF!</definedName>
    <definedName name="V_пр_20_8" localSheetId="62">'ГБУЗ РБ Бирская ЦРБ'!#REF!</definedName>
    <definedName name="V_пр_20_8" localSheetId="44">'ГБУЗ РБ Благовещенская ЦРБ'!#REF!</definedName>
    <definedName name="V_пр_20_8" localSheetId="68">'ГБУЗ РБ Большеустьикинская ЦРБ'!#REF!</definedName>
    <definedName name="V_пр_20_8" localSheetId="36">'ГБУЗ РБ Буздякская ЦРБ'!#REF!</definedName>
    <definedName name="V_пр_20_8" localSheetId="66">'ГБУЗ РБ Бураевская ЦРБ'!#REF!</definedName>
    <definedName name="V_пр_20_8" localSheetId="58">'ГБУЗ РБ Бурзянская ЦРБ'!#REF!</definedName>
    <definedName name="V_пр_20_8" localSheetId="39">'ГБУЗ РБ Верхне-Татыш. ЦРБ'!#REF!</definedName>
    <definedName name="V_пр_20_8" localSheetId="76">'ГБУЗ РБ Верхнеяркеевская ЦРБ'!#REF!</definedName>
    <definedName name="V_пр_20_8" localSheetId="18">'ГБУЗ РБ ГБ № 1 г.Октябрьский'!#REF!</definedName>
    <definedName name="V_пр_20_8" localSheetId="61">'ГБУЗ РБ ГБ № 9 г.Уфа'!#REF!</definedName>
    <definedName name="V_пр_20_8" localSheetId="11">'ГБУЗ РБ ГБ г.Кумертау'!#REF!</definedName>
    <definedName name="V_пр_20_8" localSheetId="15">'ГБУЗ РБ ГБ г.Нефтекамск'!#REF!</definedName>
    <definedName name="V_пр_20_8" localSheetId="21">'ГБУЗ РБ ГБ г.Салават'!#REF!</definedName>
    <definedName name="V_пр_20_8" localSheetId="14">'ГБУЗ РБ ГДКБ № 17 г.Уфа'!#REF!</definedName>
    <definedName name="V_пр_20_8" localSheetId="24">'ГБУЗ РБ ГКБ № 1 г.Стерлитамак'!#REF!</definedName>
    <definedName name="V_пр_20_8" localSheetId="49">'ГБУЗ РБ ГКБ № 13 г.Уфа'!#REF!</definedName>
    <definedName name="V_пр_20_8" localSheetId="75">'ГБУЗ РБ ГКБ № 18 г.Уфа'!#REF!</definedName>
    <definedName name="V_пр_20_8" localSheetId="51">'ГБУЗ РБ ГКБ № 21 г.Уфа'!#REF!</definedName>
    <definedName name="V_пр_20_8" localSheetId="56">'ГБУЗ РБ ГКБ № 5 г.Уфа'!#REF!</definedName>
    <definedName name="V_пр_20_8" localSheetId="32">'ГБУЗ РБ ГКБ № 8 г.Уфа'!#REF!</definedName>
    <definedName name="V_пр_20_8" localSheetId="81">'ГБУЗ РБ ГКБ Демского р-на г.Уфы'!#REF!</definedName>
    <definedName name="V_пр_20_8" localSheetId="4">'ГБУЗ РБ Давлекановская ЦРБ'!#REF!</definedName>
    <definedName name="V_пр_20_8" localSheetId="29">'ГБУЗ РБ ДБ г.Стерлитамак'!#REF!</definedName>
    <definedName name="V_пр_20_8" localSheetId="10">'ГБУЗ РБ ДП № 2 г.Уфа'!#REF!</definedName>
    <definedName name="V_пр_20_8" localSheetId="6">'ГБУЗ РБ ДП № 3 г.Уфа'!#REF!</definedName>
    <definedName name="V_пр_20_8" localSheetId="72">'ГБУЗ РБ ДП № 4 г.Уфа'!#REF!</definedName>
    <definedName name="V_пр_20_8" localSheetId="12">'ГБУЗ РБ ДП № 5 г.Уфа'!#REF!</definedName>
    <definedName name="V_пр_20_8" localSheetId="13">'ГБУЗ РБ ДП № 6 г.Уфа'!#REF!</definedName>
    <definedName name="V_пр_20_8" localSheetId="73">'ГБУЗ РБ Дюртюлинская ЦРБ'!#REF!</definedName>
    <definedName name="V_пр_20_8" localSheetId="55">'ГБУЗ РБ Ермекеевская ЦРБ'!#REF!</definedName>
    <definedName name="V_пр_20_8" localSheetId="38">'ГБУЗ РБ Зилаирская ЦРБ'!#REF!</definedName>
    <definedName name="V_пр_20_8" localSheetId="43">'ГБУЗ РБ Иглинская ЦРБ'!#REF!</definedName>
    <definedName name="V_пр_20_8" localSheetId="9">'ГБУЗ РБ Исянгуловская ЦРБ'!#REF!</definedName>
    <definedName name="V_пр_20_8" localSheetId="78">'ГБУЗ РБ Ишимбайская ЦРБ'!#REF!</definedName>
    <definedName name="V_пр_20_8" localSheetId="17">'ГБУЗ РБ Калтасинская ЦРБ'!#REF!</definedName>
    <definedName name="V_пр_20_8" localSheetId="64">'ГБУЗ РБ Караидельская ЦРБ'!#REF!</definedName>
    <definedName name="V_пр_20_8" localSheetId="47">'ГБУЗ РБ Кармаскалинская ЦРБ'!#REF!</definedName>
    <definedName name="V_пр_20_8" localSheetId="50">'ГБУЗ РБ КБСМП г.Уфа'!#REF!</definedName>
    <definedName name="V_пр_20_8" localSheetId="70">'ГБУЗ РБ Кигинская ЦРБ'!#REF!</definedName>
    <definedName name="V_пр_20_8" localSheetId="16">'ГБУЗ РБ Краснокамская ЦРБ'!#REF!</definedName>
    <definedName name="V_пр_20_8" localSheetId="26">'ГБУЗ РБ Красноусольская ЦРБ'!#REF!</definedName>
    <definedName name="V_пр_20_8" localSheetId="48">'ГБУЗ РБ Кушнаренковская ЦРБ'!#REF!</definedName>
    <definedName name="V_пр_20_8" localSheetId="69">'ГБУЗ РБ Малоязовская ЦРБ'!#REF!</definedName>
    <definedName name="V_пр_20_8" localSheetId="8">'ГБУЗ РБ Мелеузовская ЦРБ'!#REF!</definedName>
    <definedName name="V_пр_20_8" localSheetId="67">'ГБУЗ РБ Месягутовская ЦРБ'!#REF!</definedName>
    <definedName name="V_пр_20_8" localSheetId="63">'ГБУЗ РБ Мишкинская ЦРБ'!#REF!</definedName>
    <definedName name="V_пр_20_8" localSheetId="3">'ГБУЗ РБ Миякинская ЦРБ'!#REF!</definedName>
    <definedName name="V_пр_20_8" localSheetId="7">'ГБУЗ РБ Мраковская ЦРБ'!#REF!</definedName>
    <definedName name="V_пр_20_8" localSheetId="45">'ГБУЗ РБ Нуримановская ЦРБ'!#REF!</definedName>
    <definedName name="V_пр_20_8" localSheetId="79">'ГБУЗ РБ Поликлиника № 43 г.Уфа'!#REF!</definedName>
    <definedName name="V_пр_20_8" localSheetId="80">'ГБУЗ РБ ПОликлиника № 46 г.Уфа'!#REF!</definedName>
    <definedName name="V_пр_20_8" localSheetId="82">'ГБУЗ РБ Поликлиника № 50 г.Уфа'!#REF!</definedName>
    <definedName name="V_пр_20_8" localSheetId="5">'ГБУЗ РБ Раевская ЦРБ'!#REF!</definedName>
    <definedName name="V_пр_20_8" localSheetId="27">'ГБУЗ РБ Стерлибашевская ЦРБ'!#REF!</definedName>
    <definedName name="V_пр_20_8" localSheetId="28">'ГБУЗ РБ Толбазинская ЦРБ'!#REF!</definedName>
    <definedName name="V_пр_20_8" localSheetId="30">'ГБУЗ РБ Туймазинская ЦРБ'!#REF!</definedName>
    <definedName name="V_пр_20_8" localSheetId="33">'ГБУЗ РБ Учалинская ЦГБ'!#REF!</definedName>
    <definedName name="V_пр_20_8" localSheetId="20">'ГБУЗ РБ Федоровская ЦРБ'!#REF!</definedName>
    <definedName name="V_пр_20_8" localSheetId="23">'ГБУЗ РБ ЦГБ г.Сибай'!#REF!</definedName>
    <definedName name="V_пр_20_8" localSheetId="74">'ГБУЗ РБ Чекмагушевская ЦРБ'!#REF!</definedName>
    <definedName name="V_пр_20_8" localSheetId="34">'ГБУЗ РБ Чишминская ЦРБ'!#REF!</definedName>
    <definedName name="V_пр_20_8" localSheetId="31">'ГБУЗ РБ Шаранская ЦРБ'!#REF!</definedName>
    <definedName name="V_пр_20_8" localSheetId="37">'ГБУЗ РБ Языковская ЦРБ'!#REF!</definedName>
    <definedName name="V_пр_20_8" localSheetId="41">'ГБУЗ РБ Янаульская ЦРБ'!#REF!</definedName>
    <definedName name="V_пр_20_8" localSheetId="19">'ООО "Медсервис" г. Салават'!#REF!</definedName>
    <definedName name="V_пр_20_8" localSheetId="2">'УФИЦ РАН'!#REF!</definedName>
    <definedName name="V_пр_20_8" localSheetId="52">'ФГБОУ ВО БГМУ МЗ РФ'!#REF!</definedName>
    <definedName name="V_пр_20_8" localSheetId="60">'ФГБУЗ МСЧ №142 ФМБА России'!#REF!</definedName>
    <definedName name="V_пр_20_8" localSheetId="25">'ЧУЗ "РЖД-Медицина"г.Стерлитамак'!#REF!</definedName>
    <definedName name="V_пр_20_8" localSheetId="42">'ЧУЗ"КБ"РЖД-Медицина" г.Уфа'!#REF!</definedName>
    <definedName name="V_пр_21_3" localSheetId="22">'ГБУЗ РБ Акъярская ЦРБ'!$C$25</definedName>
    <definedName name="V_пр_21_3" localSheetId="46">'ГБУЗ РБ Архангельская ЦРБ'!$C$25</definedName>
    <definedName name="V_пр_21_3" localSheetId="57">'ГБУЗ РБ Аскаровская ЦРБ'!$C$25</definedName>
    <definedName name="V_пр_21_3" localSheetId="65">'ГБУЗ РБ Аскинская ЦРБ'!$C$25</definedName>
    <definedName name="V_пр_21_3" localSheetId="35">'ГБУЗ РБ Баймакская ЦГБ'!$C$25</definedName>
    <definedName name="V_пр_21_3" localSheetId="77">'ГБУЗ РБ Бакалинская ЦРБ'!$C$25</definedName>
    <definedName name="V_пр_21_3" localSheetId="40">'ГБУЗ РБ Балтачевская ЦРБ'!$C$25</definedName>
    <definedName name="V_пр_21_3" localSheetId="53">'ГБУЗ РБ Белебеевская ЦРБ'!$C$25</definedName>
    <definedName name="V_пр_21_3" localSheetId="71">'ГБУЗ РБ Белокатайская ЦРБ'!$C$25</definedName>
    <definedName name="V_пр_21_3" localSheetId="59">'ГБУЗ РБ Белорецкая ЦРКБ'!$C$25</definedName>
    <definedName name="V_пр_21_3" localSheetId="54">'ГБУЗ РБ Бижбулякская ЦРБ'!$C$25</definedName>
    <definedName name="V_пр_21_3" localSheetId="62">'ГБУЗ РБ Бирская ЦРБ'!$C$25</definedName>
    <definedName name="V_пр_21_3" localSheetId="44">'ГБУЗ РБ Благовещенская ЦРБ'!$C$25</definedName>
    <definedName name="V_пр_21_3" localSheetId="68">'ГБУЗ РБ Большеустьикинская ЦРБ'!$C$25</definedName>
    <definedName name="V_пр_21_3" localSheetId="36">'ГБУЗ РБ Буздякская ЦРБ'!$C$25</definedName>
    <definedName name="V_пр_21_3" localSheetId="66">'ГБУЗ РБ Бураевская ЦРБ'!$C$25</definedName>
    <definedName name="V_пр_21_3" localSheetId="58">'ГБУЗ РБ Бурзянская ЦРБ'!$C$25</definedName>
    <definedName name="V_пр_21_3" localSheetId="39">'ГБУЗ РБ Верхне-Татыш. ЦРБ'!$C$25</definedName>
    <definedName name="V_пр_21_3" localSheetId="76">'ГБУЗ РБ Верхнеяркеевская ЦРБ'!$C$25</definedName>
    <definedName name="V_пр_21_3" localSheetId="18">'ГБУЗ РБ ГБ № 1 г.Октябрьский'!$C$25</definedName>
    <definedName name="V_пр_21_3" localSheetId="61">'ГБУЗ РБ ГБ № 9 г.Уфа'!$C$25</definedName>
    <definedName name="V_пр_21_3" localSheetId="11">'ГБУЗ РБ ГБ г.Кумертау'!$C$25</definedName>
    <definedName name="V_пр_21_3" localSheetId="15">'ГБУЗ РБ ГБ г.Нефтекамск'!$C$25</definedName>
    <definedName name="V_пр_21_3" localSheetId="21">'ГБУЗ РБ ГБ г.Салават'!$C$25</definedName>
    <definedName name="V_пр_21_3" localSheetId="14">'ГБУЗ РБ ГДКБ № 17 г.Уфа'!$C$25</definedName>
    <definedName name="V_пр_21_3" localSheetId="24">'ГБУЗ РБ ГКБ № 1 г.Стерлитамак'!$C$25</definedName>
    <definedName name="V_пр_21_3" localSheetId="49">'ГБУЗ РБ ГКБ № 13 г.Уфа'!$C$25</definedName>
    <definedName name="V_пр_21_3" localSheetId="75">'ГБУЗ РБ ГКБ № 18 г.Уфа'!$C$25</definedName>
    <definedName name="V_пр_21_3" localSheetId="51">'ГБУЗ РБ ГКБ № 21 г.Уфа'!$C$25</definedName>
    <definedName name="V_пр_21_3" localSheetId="56">'ГБУЗ РБ ГКБ № 5 г.Уфа'!$C$25</definedName>
    <definedName name="V_пр_21_3" localSheetId="32">'ГБУЗ РБ ГКБ № 8 г.Уфа'!$C$25</definedName>
    <definedName name="V_пр_21_3" localSheetId="81">'ГБУЗ РБ ГКБ Демского р-на г.Уфы'!$C$25</definedName>
    <definedName name="V_пр_21_3" localSheetId="4">'ГБУЗ РБ Давлекановская ЦРБ'!$C$25</definedName>
    <definedName name="V_пр_21_3" localSheetId="29">'ГБУЗ РБ ДБ г.Стерлитамак'!$C$25</definedName>
    <definedName name="V_пр_21_3" localSheetId="10">'ГБУЗ РБ ДП № 2 г.Уфа'!$C$25</definedName>
    <definedName name="V_пр_21_3" localSheetId="6">'ГБУЗ РБ ДП № 3 г.Уфа'!$C$25</definedName>
    <definedName name="V_пр_21_3" localSheetId="72">'ГБУЗ РБ ДП № 4 г.Уфа'!$C$25</definedName>
    <definedName name="V_пр_21_3" localSheetId="12">'ГБУЗ РБ ДП № 5 г.Уфа'!$C$25</definedName>
    <definedName name="V_пр_21_3" localSheetId="13">'ГБУЗ РБ ДП № 6 г.Уфа'!$C$25</definedName>
    <definedName name="V_пр_21_3" localSheetId="73">'ГБУЗ РБ Дюртюлинская ЦРБ'!$C$25</definedName>
    <definedName name="V_пр_21_3" localSheetId="55">'ГБУЗ РБ Ермекеевская ЦРБ'!$C$25</definedName>
    <definedName name="V_пр_21_3" localSheetId="38">'ГБУЗ РБ Зилаирская ЦРБ'!$C$25</definedName>
    <definedName name="V_пр_21_3" localSheetId="43">'ГБУЗ РБ Иглинская ЦРБ'!$C$25</definedName>
    <definedName name="V_пр_21_3" localSheetId="9">'ГБУЗ РБ Исянгуловская ЦРБ'!$C$25</definedName>
    <definedName name="V_пр_21_3" localSheetId="78">'ГБУЗ РБ Ишимбайская ЦРБ'!$C$25</definedName>
    <definedName name="V_пр_21_3" localSheetId="17">'ГБУЗ РБ Калтасинская ЦРБ'!$C$25</definedName>
    <definedName name="V_пр_21_3" localSheetId="64">'ГБУЗ РБ Караидельская ЦРБ'!$C$25</definedName>
    <definedName name="V_пр_21_3" localSheetId="47">'ГБУЗ РБ Кармаскалинская ЦРБ'!$C$25</definedName>
    <definedName name="V_пр_21_3" localSheetId="50">'ГБУЗ РБ КБСМП г.Уфа'!$C$25</definedName>
    <definedName name="V_пр_21_3" localSheetId="70">'ГБУЗ РБ Кигинская ЦРБ'!$C$25</definedName>
    <definedName name="V_пр_21_3" localSheetId="16">'ГБУЗ РБ Краснокамская ЦРБ'!$C$25</definedName>
    <definedName name="V_пр_21_3" localSheetId="26">'ГБУЗ РБ Красноусольская ЦРБ'!$C$25</definedName>
    <definedName name="V_пр_21_3" localSheetId="48">'ГБУЗ РБ Кушнаренковская ЦРБ'!$C$25</definedName>
    <definedName name="V_пр_21_3" localSheetId="69">'ГБУЗ РБ Малоязовская ЦРБ'!$C$25</definedName>
    <definedName name="V_пр_21_3" localSheetId="8">'ГБУЗ РБ Мелеузовская ЦРБ'!$C$25</definedName>
    <definedName name="V_пр_21_3" localSheetId="67">'ГБУЗ РБ Месягутовская ЦРБ'!$C$25</definedName>
    <definedName name="V_пр_21_3" localSheetId="63">'ГБУЗ РБ Мишкинская ЦРБ'!$C$25</definedName>
    <definedName name="V_пр_21_3" localSheetId="3">'ГБУЗ РБ Миякинская ЦРБ'!$C$25</definedName>
    <definedName name="V_пр_21_3" localSheetId="7">'ГБУЗ РБ Мраковская ЦРБ'!$C$25</definedName>
    <definedName name="V_пр_21_3" localSheetId="45">'ГБУЗ РБ Нуримановская ЦРБ'!$C$25</definedName>
    <definedName name="V_пр_21_3" localSheetId="79">'ГБУЗ РБ Поликлиника № 43 г.Уфа'!$C$25</definedName>
    <definedName name="V_пр_21_3" localSheetId="80">'ГБУЗ РБ ПОликлиника № 46 г.Уфа'!$C$25</definedName>
    <definedName name="V_пр_21_3" localSheetId="82">'ГБУЗ РБ Поликлиника № 50 г.Уфа'!$C$25</definedName>
    <definedName name="V_пр_21_3" localSheetId="5">'ГБУЗ РБ Раевская ЦРБ'!$C$25</definedName>
    <definedName name="V_пр_21_3" localSheetId="27">'ГБУЗ РБ Стерлибашевская ЦРБ'!$C$25</definedName>
    <definedName name="V_пр_21_3" localSheetId="28">'ГБУЗ РБ Толбазинская ЦРБ'!$C$25</definedName>
    <definedName name="V_пр_21_3" localSheetId="30">'ГБУЗ РБ Туймазинская ЦРБ'!$C$25</definedName>
    <definedName name="V_пр_21_3" localSheetId="33">'ГБУЗ РБ Учалинская ЦГБ'!$C$25</definedName>
    <definedName name="V_пр_21_3" localSheetId="20">'ГБУЗ РБ Федоровская ЦРБ'!$C$25</definedName>
    <definedName name="V_пр_21_3" localSheetId="23">'ГБУЗ РБ ЦГБ г.Сибай'!$C$25</definedName>
    <definedName name="V_пр_21_3" localSheetId="74">'ГБУЗ РБ Чекмагушевская ЦРБ'!$C$25</definedName>
    <definedName name="V_пр_21_3" localSheetId="34">'ГБУЗ РБ Чишминская ЦРБ'!$C$25</definedName>
    <definedName name="V_пр_21_3" localSheetId="31">'ГБУЗ РБ Шаранская ЦРБ'!$C$25</definedName>
    <definedName name="V_пр_21_3" localSheetId="37">'ГБУЗ РБ Языковская ЦРБ'!$C$25</definedName>
    <definedName name="V_пр_21_3" localSheetId="41">'ГБУЗ РБ Янаульская ЦРБ'!$C$25</definedName>
    <definedName name="V_пр_21_3" localSheetId="19">'ООО "Медсервис" г. Салават'!$C$25</definedName>
    <definedName name="V_пр_21_3" localSheetId="2">'УФИЦ РАН'!$C$25</definedName>
    <definedName name="V_пр_21_3" localSheetId="52">'ФГБОУ ВО БГМУ МЗ РФ'!$C$25</definedName>
    <definedName name="V_пр_21_3" localSheetId="60">'ФГБУЗ МСЧ №142 ФМБА России'!$C$25</definedName>
    <definedName name="V_пр_21_3" localSheetId="25">'ЧУЗ "РЖД-Медицина"г.Стерлитамак'!$C$25</definedName>
    <definedName name="V_пр_21_3" localSheetId="42">'ЧУЗ"КБ"РЖД-Медицина" г.Уфа'!$C$25</definedName>
    <definedName name="V_пр_21_5" localSheetId="22">'ГБУЗ РБ Акъярская ЦРБ'!$D$25</definedName>
    <definedName name="V_пр_21_5" localSheetId="46">'ГБУЗ РБ Архангельская ЦРБ'!$D$25</definedName>
    <definedName name="V_пр_21_5" localSheetId="57">'ГБУЗ РБ Аскаровская ЦРБ'!$D$25</definedName>
    <definedName name="V_пр_21_5" localSheetId="65">'ГБУЗ РБ Аскинская ЦРБ'!$D$25</definedName>
    <definedName name="V_пр_21_5" localSheetId="35">'ГБУЗ РБ Баймакская ЦГБ'!$D$25</definedName>
    <definedName name="V_пр_21_5" localSheetId="77">'ГБУЗ РБ Бакалинская ЦРБ'!$D$25</definedName>
    <definedName name="V_пр_21_5" localSheetId="40">'ГБУЗ РБ Балтачевская ЦРБ'!$D$25</definedName>
    <definedName name="V_пр_21_5" localSheetId="53">'ГБУЗ РБ Белебеевская ЦРБ'!$D$25</definedName>
    <definedName name="V_пр_21_5" localSheetId="71">'ГБУЗ РБ Белокатайская ЦРБ'!$D$25</definedName>
    <definedName name="V_пр_21_5" localSheetId="59">'ГБУЗ РБ Белорецкая ЦРКБ'!$D$25</definedName>
    <definedName name="V_пр_21_5" localSheetId="54">'ГБУЗ РБ Бижбулякская ЦРБ'!$D$25</definedName>
    <definedName name="V_пр_21_5" localSheetId="62">'ГБУЗ РБ Бирская ЦРБ'!$D$25</definedName>
    <definedName name="V_пр_21_5" localSheetId="44">'ГБУЗ РБ Благовещенская ЦРБ'!$D$25</definedName>
    <definedName name="V_пр_21_5" localSheetId="68">'ГБУЗ РБ Большеустьикинская ЦРБ'!$D$25</definedName>
    <definedName name="V_пр_21_5" localSheetId="36">'ГБУЗ РБ Буздякская ЦРБ'!$D$25</definedName>
    <definedName name="V_пр_21_5" localSheetId="66">'ГБУЗ РБ Бураевская ЦРБ'!$D$25</definedName>
    <definedName name="V_пр_21_5" localSheetId="58">'ГБУЗ РБ Бурзянская ЦРБ'!$D$25</definedName>
    <definedName name="V_пр_21_5" localSheetId="39">'ГБУЗ РБ Верхне-Татыш. ЦРБ'!$D$25</definedName>
    <definedName name="V_пр_21_5" localSheetId="76">'ГБУЗ РБ Верхнеяркеевская ЦРБ'!$D$25</definedName>
    <definedName name="V_пр_21_5" localSheetId="18">'ГБУЗ РБ ГБ № 1 г.Октябрьский'!$D$25</definedName>
    <definedName name="V_пр_21_5" localSheetId="61">'ГБУЗ РБ ГБ № 9 г.Уфа'!$D$25</definedName>
    <definedName name="V_пр_21_5" localSheetId="11">'ГБУЗ РБ ГБ г.Кумертау'!$D$25</definedName>
    <definedName name="V_пр_21_5" localSheetId="15">'ГБУЗ РБ ГБ г.Нефтекамск'!$D$25</definedName>
    <definedName name="V_пр_21_5" localSheetId="21">'ГБУЗ РБ ГБ г.Салават'!$D$25</definedName>
    <definedName name="V_пр_21_5" localSheetId="14">'ГБУЗ РБ ГДКБ № 17 г.Уфа'!$D$25</definedName>
    <definedName name="V_пр_21_5" localSheetId="24">'ГБУЗ РБ ГКБ № 1 г.Стерлитамак'!$D$25</definedName>
    <definedName name="V_пр_21_5" localSheetId="49">'ГБУЗ РБ ГКБ № 13 г.Уфа'!$D$25</definedName>
    <definedName name="V_пр_21_5" localSheetId="75">'ГБУЗ РБ ГКБ № 18 г.Уфа'!$D$25</definedName>
    <definedName name="V_пр_21_5" localSheetId="51">'ГБУЗ РБ ГКБ № 21 г.Уфа'!$D$25</definedName>
    <definedName name="V_пр_21_5" localSheetId="56">'ГБУЗ РБ ГКБ № 5 г.Уфа'!$D$25</definedName>
    <definedName name="V_пр_21_5" localSheetId="32">'ГБУЗ РБ ГКБ № 8 г.Уфа'!$D$25</definedName>
    <definedName name="V_пр_21_5" localSheetId="81">'ГБУЗ РБ ГКБ Демского р-на г.Уфы'!$D$25</definedName>
    <definedName name="V_пр_21_5" localSheetId="4">'ГБУЗ РБ Давлекановская ЦРБ'!$D$25</definedName>
    <definedName name="V_пр_21_5" localSheetId="29">'ГБУЗ РБ ДБ г.Стерлитамак'!$D$25</definedName>
    <definedName name="V_пр_21_5" localSheetId="10">'ГБУЗ РБ ДП № 2 г.Уфа'!$D$25</definedName>
    <definedName name="V_пр_21_5" localSheetId="6">'ГБУЗ РБ ДП № 3 г.Уфа'!$D$25</definedName>
    <definedName name="V_пр_21_5" localSheetId="72">'ГБУЗ РБ ДП № 4 г.Уфа'!$D$25</definedName>
    <definedName name="V_пр_21_5" localSheetId="12">'ГБУЗ РБ ДП № 5 г.Уфа'!$D$25</definedName>
    <definedName name="V_пр_21_5" localSheetId="13">'ГБУЗ РБ ДП № 6 г.Уфа'!$D$25</definedName>
    <definedName name="V_пр_21_5" localSheetId="73">'ГБУЗ РБ Дюртюлинская ЦРБ'!$D$25</definedName>
    <definedName name="V_пр_21_5" localSheetId="55">'ГБУЗ РБ Ермекеевская ЦРБ'!$D$25</definedName>
    <definedName name="V_пр_21_5" localSheetId="38">'ГБУЗ РБ Зилаирская ЦРБ'!$D$25</definedName>
    <definedName name="V_пр_21_5" localSheetId="43">'ГБУЗ РБ Иглинская ЦРБ'!$D$25</definedName>
    <definedName name="V_пр_21_5" localSheetId="9">'ГБУЗ РБ Исянгуловская ЦРБ'!$D$25</definedName>
    <definedName name="V_пр_21_5" localSheetId="78">'ГБУЗ РБ Ишимбайская ЦРБ'!$D$25</definedName>
    <definedName name="V_пр_21_5" localSheetId="17">'ГБУЗ РБ Калтасинская ЦРБ'!$D$25</definedName>
    <definedName name="V_пр_21_5" localSheetId="64">'ГБУЗ РБ Караидельская ЦРБ'!$D$25</definedName>
    <definedName name="V_пр_21_5" localSheetId="47">'ГБУЗ РБ Кармаскалинская ЦРБ'!$D$25</definedName>
    <definedName name="V_пр_21_5" localSheetId="50">'ГБУЗ РБ КБСМП г.Уфа'!$D$25</definedName>
    <definedName name="V_пр_21_5" localSheetId="70">'ГБУЗ РБ Кигинская ЦРБ'!$D$25</definedName>
    <definedName name="V_пр_21_5" localSheetId="16">'ГБУЗ РБ Краснокамская ЦРБ'!$D$25</definedName>
    <definedName name="V_пр_21_5" localSheetId="26">'ГБУЗ РБ Красноусольская ЦРБ'!$D$25</definedName>
    <definedName name="V_пр_21_5" localSheetId="48">'ГБУЗ РБ Кушнаренковская ЦРБ'!$D$25</definedName>
    <definedName name="V_пр_21_5" localSheetId="69">'ГБУЗ РБ Малоязовская ЦРБ'!$D$25</definedName>
    <definedName name="V_пр_21_5" localSheetId="8">'ГБУЗ РБ Мелеузовская ЦРБ'!$D$25</definedName>
    <definedName name="V_пр_21_5" localSheetId="67">'ГБУЗ РБ Месягутовская ЦРБ'!$D$25</definedName>
    <definedName name="V_пр_21_5" localSheetId="63">'ГБУЗ РБ Мишкинская ЦРБ'!$D$25</definedName>
    <definedName name="V_пр_21_5" localSheetId="3">'ГБУЗ РБ Миякинская ЦРБ'!$D$25</definedName>
    <definedName name="V_пр_21_5" localSheetId="7">'ГБУЗ РБ Мраковская ЦРБ'!$D$25</definedName>
    <definedName name="V_пр_21_5" localSheetId="45">'ГБУЗ РБ Нуримановская ЦРБ'!$D$25</definedName>
    <definedName name="V_пр_21_5" localSheetId="79">'ГБУЗ РБ Поликлиника № 43 г.Уфа'!$D$25</definedName>
    <definedName name="V_пр_21_5" localSheetId="80">'ГБУЗ РБ ПОликлиника № 46 г.Уфа'!$D$25</definedName>
    <definedName name="V_пр_21_5" localSheetId="82">'ГБУЗ РБ Поликлиника № 50 г.Уфа'!$D$25</definedName>
    <definedName name="V_пр_21_5" localSheetId="5">'ГБУЗ РБ Раевская ЦРБ'!$D$25</definedName>
    <definedName name="V_пр_21_5" localSheetId="27">'ГБУЗ РБ Стерлибашевская ЦРБ'!$D$25</definedName>
    <definedName name="V_пр_21_5" localSheetId="28">'ГБУЗ РБ Толбазинская ЦРБ'!$D$25</definedName>
    <definedName name="V_пр_21_5" localSheetId="30">'ГБУЗ РБ Туймазинская ЦРБ'!$D$25</definedName>
    <definedName name="V_пр_21_5" localSheetId="33">'ГБУЗ РБ Учалинская ЦГБ'!$D$25</definedName>
    <definedName name="V_пр_21_5" localSheetId="20">'ГБУЗ РБ Федоровская ЦРБ'!$D$25</definedName>
    <definedName name="V_пр_21_5" localSheetId="23">'ГБУЗ РБ ЦГБ г.Сибай'!$D$25</definedName>
    <definedName name="V_пр_21_5" localSheetId="74">'ГБУЗ РБ Чекмагушевская ЦРБ'!$D$25</definedName>
    <definedName name="V_пр_21_5" localSheetId="34">'ГБУЗ РБ Чишминская ЦРБ'!$D$25</definedName>
    <definedName name="V_пр_21_5" localSheetId="31">'ГБУЗ РБ Шаранская ЦРБ'!$D$25</definedName>
    <definedName name="V_пр_21_5" localSheetId="37">'ГБУЗ РБ Языковская ЦРБ'!$D$25</definedName>
    <definedName name="V_пр_21_5" localSheetId="41">'ГБУЗ РБ Янаульская ЦРБ'!$D$25</definedName>
    <definedName name="V_пр_21_5" localSheetId="19">'ООО "Медсервис" г. Салават'!$D$25</definedName>
    <definedName name="V_пр_21_5" localSheetId="2">'УФИЦ РАН'!$D$25</definedName>
    <definedName name="V_пр_21_5" localSheetId="52">'ФГБОУ ВО БГМУ МЗ РФ'!$D$25</definedName>
    <definedName name="V_пр_21_5" localSheetId="60">'ФГБУЗ МСЧ №142 ФМБА России'!$D$25</definedName>
    <definedName name="V_пр_21_5" localSheetId="25">'ЧУЗ "РЖД-Медицина"г.Стерлитамак'!$D$25</definedName>
    <definedName name="V_пр_21_5" localSheetId="42">'ЧУЗ"КБ"РЖД-Медицина" г.Уфа'!$D$25</definedName>
    <definedName name="V_пр_21_7" localSheetId="22">'ГБУЗ РБ Акъярская ЦРБ'!$F$25</definedName>
    <definedName name="V_пр_21_7" localSheetId="46">'ГБУЗ РБ Архангельская ЦРБ'!$F$25</definedName>
    <definedName name="V_пр_21_7" localSheetId="57">'ГБУЗ РБ Аскаровская ЦРБ'!$F$25</definedName>
    <definedName name="V_пр_21_7" localSheetId="65">'ГБУЗ РБ Аскинская ЦРБ'!$F$25</definedName>
    <definedName name="V_пр_21_7" localSheetId="35">'ГБУЗ РБ Баймакская ЦГБ'!$F$25</definedName>
    <definedName name="V_пр_21_7" localSheetId="77">'ГБУЗ РБ Бакалинская ЦРБ'!$F$25</definedName>
    <definedName name="V_пр_21_7" localSheetId="40">'ГБУЗ РБ Балтачевская ЦРБ'!$F$25</definedName>
    <definedName name="V_пр_21_7" localSheetId="53">'ГБУЗ РБ Белебеевская ЦРБ'!$F$25</definedName>
    <definedName name="V_пр_21_7" localSheetId="71">'ГБУЗ РБ Белокатайская ЦРБ'!$F$25</definedName>
    <definedName name="V_пр_21_7" localSheetId="59">'ГБУЗ РБ Белорецкая ЦРКБ'!$F$25</definedName>
    <definedName name="V_пр_21_7" localSheetId="54">'ГБУЗ РБ Бижбулякская ЦРБ'!$F$25</definedName>
    <definedName name="V_пр_21_7" localSheetId="62">'ГБУЗ РБ Бирская ЦРБ'!$F$25</definedName>
    <definedName name="V_пр_21_7" localSheetId="44">'ГБУЗ РБ Благовещенская ЦРБ'!$F$25</definedName>
    <definedName name="V_пр_21_7" localSheetId="68">'ГБУЗ РБ Большеустьикинская ЦРБ'!$F$25</definedName>
    <definedName name="V_пр_21_7" localSheetId="36">'ГБУЗ РБ Буздякская ЦРБ'!$F$25</definedName>
    <definedName name="V_пр_21_7" localSheetId="66">'ГБУЗ РБ Бураевская ЦРБ'!$F$25</definedName>
    <definedName name="V_пр_21_7" localSheetId="58">'ГБУЗ РБ Бурзянская ЦРБ'!$F$25</definedName>
    <definedName name="V_пр_21_7" localSheetId="39">'ГБУЗ РБ Верхне-Татыш. ЦРБ'!$F$25</definedName>
    <definedName name="V_пр_21_7" localSheetId="76">'ГБУЗ РБ Верхнеяркеевская ЦРБ'!$F$25</definedName>
    <definedName name="V_пр_21_7" localSheetId="18">'ГБУЗ РБ ГБ № 1 г.Октябрьский'!$F$25</definedName>
    <definedName name="V_пр_21_7" localSheetId="61">'ГБУЗ РБ ГБ № 9 г.Уфа'!$F$25</definedName>
    <definedName name="V_пр_21_7" localSheetId="11">'ГБУЗ РБ ГБ г.Кумертау'!$F$25</definedName>
    <definedName name="V_пр_21_7" localSheetId="15">'ГБУЗ РБ ГБ г.Нефтекамск'!$F$25</definedName>
    <definedName name="V_пр_21_7" localSheetId="21">'ГБУЗ РБ ГБ г.Салават'!$F$25</definedName>
    <definedName name="V_пр_21_7" localSheetId="14">'ГБУЗ РБ ГДКБ № 17 г.Уфа'!$F$25</definedName>
    <definedName name="V_пр_21_7" localSheetId="24">'ГБУЗ РБ ГКБ № 1 г.Стерлитамак'!$F$25</definedName>
    <definedName name="V_пр_21_7" localSheetId="49">'ГБУЗ РБ ГКБ № 13 г.Уфа'!$F$25</definedName>
    <definedName name="V_пр_21_7" localSheetId="75">'ГБУЗ РБ ГКБ № 18 г.Уфа'!$F$25</definedName>
    <definedName name="V_пр_21_7" localSheetId="51">'ГБУЗ РБ ГКБ № 21 г.Уфа'!$F$25</definedName>
    <definedName name="V_пр_21_7" localSheetId="56">'ГБУЗ РБ ГКБ № 5 г.Уфа'!$F$25</definedName>
    <definedName name="V_пр_21_7" localSheetId="32">'ГБУЗ РБ ГКБ № 8 г.Уфа'!$F$25</definedName>
    <definedName name="V_пр_21_7" localSheetId="81">'ГБУЗ РБ ГКБ Демского р-на г.Уфы'!$F$25</definedName>
    <definedName name="V_пр_21_7" localSheetId="4">'ГБУЗ РБ Давлекановская ЦРБ'!$F$25</definedName>
    <definedName name="V_пр_21_7" localSheetId="29">'ГБУЗ РБ ДБ г.Стерлитамак'!$F$25</definedName>
    <definedName name="V_пр_21_7" localSheetId="10">'ГБУЗ РБ ДП № 2 г.Уфа'!$F$25</definedName>
    <definedName name="V_пр_21_7" localSheetId="6">'ГБУЗ РБ ДП № 3 г.Уфа'!$F$25</definedName>
    <definedName name="V_пр_21_7" localSheetId="72">'ГБУЗ РБ ДП № 4 г.Уфа'!$F$25</definedName>
    <definedName name="V_пр_21_7" localSheetId="12">'ГБУЗ РБ ДП № 5 г.Уфа'!$F$25</definedName>
    <definedName name="V_пр_21_7" localSheetId="13">'ГБУЗ РБ ДП № 6 г.Уфа'!$F$25</definedName>
    <definedName name="V_пр_21_7" localSheetId="73">'ГБУЗ РБ Дюртюлинская ЦРБ'!$F$25</definedName>
    <definedName name="V_пр_21_7" localSheetId="55">'ГБУЗ РБ Ермекеевская ЦРБ'!$F$25</definedName>
    <definedName name="V_пр_21_7" localSheetId="38">'ГБУЗ РБ Зилаирская ЦРБ'!$F$25</definedName>
    <definedName name="V_пр_21_7" localSheetId="43">'ГБУЗ РБ Иглинская ЦРБ'!$F$25</definedName>
    <definedName name="V_пр_21_7" localSheetId="9">'ГБУЗ РБ Исянгуловская ЦРБ'!$F$25</definedName>
    <definedName name="V_пр_21_7" localSheetId="78">'ГБУЗ РБ Ишимбайская ЦРБ'!$F$25</definedName>
    <definedName name="V_пр_21_7" localSheetId="17">'ГБУЗ РБ Калтасинская ЦРБ'!$F$25</definedName>
    <definedName name="V_пр_21_7" localSheetId="64">'ГБУЗ РБ Караидельская ЦРБ'!$F$25</definedName>
    <definedName name="V_пр_21_7" localSheetId="47">'ГБУЗ РБ Кармаскалинская ЦРБ'!$F$25</definedName>
    <definedName name="V_пр_21_7" localSheetId="50">'ГБУЗ РБ КБСМП г.Уфа'!$F$25</definedName>
    <definedName name="V_пр_21_7" localSheetId="70">'ГБУЗ РБ Кигинская ЦРБ'!$F$25</definedName>
    <definedName name="V_пр_21_7" localSheetId="16">'ГБУЗ РБ Краснокамская ЦРБ'!$F$25</definedName>
    <definedName name="V_пр_21_7" localSheetId="26">'ГБУЗ РБ Красноусольская ЦРБ'!$F$25</definedName>
    <definedName name="V_пр_21_7" localSheetId="48">'ГБУЗ РБ Кушнаренковская ЦРБ'!$F$25</definedName>
    <definedName name="V_пр_21_7" localSheetId="69">'ГБУЗ РБ Малоязовская ЦРБ'!$F$25</definedName>
    <definedName name="V_пр_21_7" localSheetId="8">'ГБУЗ РБ Мелеузовская ЦРБ'!$F$25</definedName>
    <definedName name="V_пр_21_7" localSheetId="67">'ГБУЗ РБ Месягутовская ЦРБ'!$F$25</definedName>
    <definedName name="V_пр_21_7" localSheetId="63">'ГБУЗ РБ Мишкинская ЦРБ'!$F$25</definedName>
    <definedName name="V_пр_21_7" localSheetId="3">'ГБУЗ РБ Миякинская ЦРБ'!$F$25</definedName>
    <definedName name="V_пр_21_7" localSheetId="7">'ГБУЗ РБ Мраковская ЦРБ'!$F$25</definedName>
    <definedName name="V_пр_21_7" localSheetId="45">'ГБУЗ РБ Нуримановская ЦРБ'!$F$25</definedName>
    <definedName name="V_пр_21_7" localSheetId="79">'ГБУЗ РБ Поликлиника № 43 г.Уфа'!$F$25</definedName>
    <definedName name="V_пр_21_7" localSheetId="80">'ГБУЗ РБ ПОликлиника № 46 г.Уфа'!$F$25</definedName>
    <definedName name="V_пр_21_7" localSheetId="82">'ГБУЗ РБ Поликлиника № 50 г.Уфа'!$F$25</definedName>
    <definedName name="V_пр_21_7" localSheetId="5">'ГБУЗ РБ Раевская ЦРБ'!$F$25</definedName>
    <definedName name="V_пр_21_7" localSheetId="27">'ГБУЗ РБ Стерлибашевская ЦРБ'!$F$25</definedName>
    <definedName name="V_пр_21_7" localSheetId="28">'ГБУЗ РБ Толбазинская ЦРБ'!$F$25</definedName>
    <definedName name="V_пр_21_7" localSheetId="30">'ГБУЗ РБ Туймазинская ЦРБ'!$F$25</definedName>
    <definedName name="V_пр_21_7" localSheetId="33">'ГБУЗ РБ Учалинская ЦГБ'!$F$25</definedName>
    <definedName name="V_пр_21_7" localSheetId="20">'ГБУЗ РБ Федоровская ЦРБ'!$F$25</definedName>
    <definedName name="V_пр_21_7" localSheetId="23">'ГБУЗ РБ ЦГБ г.Сибай'!$F$25</definedName>
    <definedName name="V_пр_21_7" localSheetId="74">'ГБУЗ РБ Чекмагушевская ЦРБ'!$F$25</definedName>
    <definedName name="V_пр_21_7" localSheetId="34">'ГБУЗ РБ Чишминская ЦРБ'!$F$25</definedName>
    <definedName name="V_пр_21_7" localSheetId="31">'ГБУЗ РБ Шаранская ЦРБ'!$F$25</definedName>
    <definedName name="V_пр_21_7" localSheetId="37">'ГБУЗ РБ Языковская ЦРБ'!$F$25</definedName>
    <definedName name="V_пр_21_7" localSheetId="41">'ГБУЗ РБ Янаульская ЦРБ'!$F$25</definedName>
    <definedName name="V_пр_21_7" localSheetId="19">'ООО "Медсервис" г. Салават'!$F$25</definedName>
    <definedName name="V_пр_21_7" localSheetId="2">'УФИЦ РАН'!$F$25</definedName>
    <definedName name="V_пр_21_7" localSheetId="52">'ФГБОУ ВО БГМУ МЗ РФ'!$F$25</definedName>
    <definedName name="V_пр_21_7" localSheetId="60">'ФГБУЗ МСЧ №142 ФМБА России'!$F$25</definedName>
    <definedName name="V_пр_21_7" localSheetId="25">'ЧУЗ "РЖД-Медицина"г.Стерлитамак'!$F$25</definedName>
    <definedName name="V_пр_21_7" localSheetId="42">'ЧУЗ"КБ"РЖД-Медицина" г.Уфа'!$F$25</definedName>
    <definedName name="V_пр_21_8" localSheetId="22">'ГБУЗ РБ Акъярская ЦРБ'!$G$25</definedName>
    <definedName name="V_пр_21_8" localSheetId="46">'ГБУЗ РБ Архангельская ЦРБ'!$G$25</definedName>
    <definedName name="V_пр_21_8" localSheetId="57">'ГБУЗ РБ Аскаровская ЦРБ'!$G$25</definedName>
    <definedName name="V_пр_21_8" localSheetId="65">'ГБУЗ РБ Аскинская ЦРБ'!$G$25</definedName>
    <definedName name="V_пр_21_8" localSheetId="35">'ГБУЗ РБ Баймакская ЦГБ'!$G$25</definedName>
    <definedName name="V_пр_21_8" localSheetId="77">'ГБУЗ РБ Бакалинская ЦРБ'!$G$25</definedName>
    <definedName name="V_пр_21_8" localSheetId="40">'ГБУЗ РБ Балтачевская ЦРБ'!$G$25</definedName>
    <definedName name="V_пр_21_8" localSheetId="53">'ГБУЗ РБ Белебеевская ЦРБ'!$G$25</definedName>
    <definedName name="V_пр_21_8" localSheetId="71">'ГБУЗ РБ Белокатайская ЦРБ'!$G$25</definedName>
    <definedName name="V_пр_21_8" localSheetId="59">'ГБУЗ РБ Белорецкая ЦРКБ'!$G$25</definedName>
    <definedName name="V_пр_21_8" localSheetId="54">'ГБУЗ РБ Бижбулякская ЦРБ'!$G$25</definedName>
    <definedName name="V_пр_21_8" localSheetId="62">'ГБУЗ РБ Бирская ЦРБ'!$G$25</definedName>
    <definedName name="V_пр_21_8" localSheetId="44">'ГБУЗ РБ Благовещенская ЦРБ'!$G$25</definedName>
    <definedName name="V_пр_21_8" localSheetId="68">'ГБУЗ РБ Большеустьикинская ЦРБ'!$G$25</definedName>
    <definedName name="V_пр_21_8" localSheetId="36">'ГБУЗ РБ Буздякская ЦРБ'!$G$25</definedName>
    <definedName name="V_пр_21_8" localSheetId="66">'ГБУЗ РБ Бураевская ЦРБ'!$G$25</definedName>
    <definedName name="V_пр_21_8" localSheetId="58">'ГБУЗ РБ Бурзянская ЦРБ'!$G$25</definedName>
    <definedName name="V_пр_21_8" localSheetId="39">'ГБУЗ РБ Верхне-Татыш. ЦРБ'!$G$25</definedName>
    <definedName name="V_пр_21_8" localSheetId="76">'ГБУЗ РБ Верхнеяркеевская ЦРБ'!$G$25</definedName>
    <definedName name="V_пр_21_8" localSheetId="18">'ГБУЗ РБ ГБ № 1 г.Октябрьский'!$G$25</definedName>
    <definedName name="V_пр_21_8" localSheetId="61">'ГБУЗ РБ ГБ № 9 г.Уфа'!$G$25</definedName>
    <definedName name="V_пр_21_8" localSheetId="11">'ГБУЗ РБ ГБ г.Кумертау'!$G$25</definedName>
    <definedName name="V_пр_21_8" localSheetId="15">'ГБУЗ РБ ГБ г.Нефтекамск'!$G$25</definedName>
    <definedName name="V_пр_21_8" localSheetId="21">'ГБУЗ РБ ГБ г.Салават'!$G$25</definedName>
    <definedName name="V_пр_21_8" localSheetId="14">'ГБУЗ РБ ГДКБ № 17 г.Уфа'!$G$25</definedName>
    <definedName name="V_пр_21_8" localSheetId="24">'ГБУЗ РБ ГКБ № 1 г.Стерлитамак'!$G$25</definedName>
    <definedName name="V_пр_21_8" localSheetId="49">'ГБУЗ РБ ГКБ № 13 г.Уфа'!$G$25</definedName>
    <definedName name="V_пр_21_8" localSheetId="75">'ГБУЗ РБ ГКБ № 18 г.Уфа'!$G$25</definedName>
    <definedName name="V_пр_21_8" localSheetId="51">'ГБУЗ РБ ГКБ № 21 г.Уфа'!$G$25</definedName>
    <definedName name="V_пр_21_8" localSheetId="56">'ГБУЗ РБ ГКБ № 5 г.Уфа'!$G$25</definedName>
    <definedName name="V_пр_21_8" localSheetId="32">'ГБУЗ РБ ГКБ № 8 г.Уфа'!$G$25</definedName>
    <definedName name="V_пр_21_8" localSheetId="81">'ГБУЗ РБ ГКБ Демского р-на г.Уфы'!$G$25</definedName>
    <definedName name="V_пр_21_8" localSheetId="4">'ГБУЗ РБ Давлекановская ЦРБ'!$G$25</definedName>
    <definedName name="V_пр_21_8" localSheetId="29">'ГБУЗ РБ ДБ г.Стерлитамак'!$G$25</definedName>
    <definedName name="V_пр_21_8" localSheetId="10">'ГБУЗ РБ ДП № 2 г.Уфа'!$G$25</definedName>
    <definedName name="V_пр_21_8" localSheetId="6">'ГБУЗ РБ ДП № 3 г.Уфа'!$G$25</definedName>
    <definedName name="V_пр_21_8" localSheetId="72">'ГБУЗ РБ ДП № 4 г.Уфа'!$G$25</definedName>
    <definedName name="V_пр_21_8" localSheetId="12">'ГБУЗ РБ ДП № 5 г.Уфа'!$G$25</definedName>
    <definedName name="V_пр_21_8" localSheetId="13">'ГБУЗ РБ ДП № 6 г.Уфа'!$G$25</definedName>
    <definedName name="V_пр_21_8" localSheetId="73">'ГБУЗ РБ Дюртюлинская ЦРБ'!$G$25</definedName>
    <definedName name="V_пр_21_8" localSheetId="55">'ГБУЗ РБ Ермекеевская ЦРБ'!$G$25</definedName>
    <definedName name="V_пр_21_8" localSheetId="38">'ГБУЗ РБ Зилаирская ЦРБ'!$G$25</definedName>
    <definedName name="V_пр_21_8" localSheetId="43">'ГБУЗ РБ Иглинская ЦРБ'!$G$25</definedName>
    <definedName name="V_пр_21_8" localSheetId="9">'ГБУЗ РБ Исянгуловская ЦРБ'!$G$25</definedName>
    <definedName name="V_пр_21_8" localSheetId="78">'ГБУЗ РБ Ишимбайская ЦРБ'!$G$25</definedName>
    <definedName name="V_пр_21_8" localSheetId="17">'ГБУЗ РБ Калтасинская ЦРБ'!$G$25</definedName>
    <definedName name="V_пр_21_8" localSheetId="64">'ГБУЗ РБ Караидельская ЦРБ'!$G$25</definedName>
    <definedName name="V_пр_21_8" localSheetId="47">'ГБУЗ РБ Кармаскалинская ЦРБ'!$G$25</definedName>
    <definedName name="V_пр_21_8" localSheetId="50">'ГБУЗ РБ КБСМП г.Уфа'!$G$25</definedName>
    <definedName name="V_пр_21_8" localSheetId="70">'ГБУЗ РБ Кигинская ЦРБ'!$G$25</definedName>
    <definedName name="V_пр_21_8" localSheetId="16">'ГБУЗ РБ Краснокамская ЦРБ'!$G$25</definedName>
    <definedName name="V_пр_21_8" localSheetId="26">'ГБУЗ РБ Красноусольская ЦРБ'!$G$25</definedName>
    <definedName name="V_пр_21_8" localSheetId="48">'ГБУЗ РБ Кушнаренковская ЦРБ'!$G$25</definedName>
    <definedName name="V_пр_21_8" localSheetId="69">'ГБУЗ РБ Малоязовская ЦРБ'!$G$25</definedName>
    <definedName name="V_пр_21_8" localSheetId="8">'ГБУЗ РБ Мелеузовская ЦРБ'!$G$25</definedName>
    <definedName name="V_пр_21_8" localSheetId="67">'ГБУЗ РБ Месягутовская ЦРБ'!$G$25</definedName>
    <definedName name="V_пр_21_8" localSheetId="63">'ГБУЗ РБ Мишкинская ЦРБ'!$G$25</definedName>
    <definedName name="V_пр_21_8" localSheetId="3">'ГБУЗ РБ Миякинская ЦРБ'!$G$25</definedName>
    <definedName name="V_пр_21_8" localSheetId="7">'ГБУЗ РБ Мраковская ЦРБ'!$G$25</definedName>
    <definedName name="V_пр_21_8" localSheetId="45">'ГБУЗ РБ Нуримановская ЦРБ'!$G$25</definedName>
    <definedName name="V_пр_21_8" localSheetId="79">'ГБУЗ РБ Поликлиника № 43 г.Уфа'!$G$25</definedName>
    <definedName name="V_пр_21_8" localSheetId="80">'ГБУЗ РБ ПОликлиника № 46 г.Уфа'!$G$25</definedName>
    <definedName name="V_пр_21_8" localSheetId="82">'ГБУЗ РБ Поликлиника № 50 г.Уфа'!$G$25</definedName>
    <definedName name="V_пр_21_8" localSheetId="5">'ГБУЗ РБ Раевская ЦРБ'!$G$25</definedName>
    <definedName name="V_пр_21_8" localSheetId="27">'ГБУЗ РБ Стерлибашевская ЦРБ'!$G$25</definedName>
    <definedName name="V_пр_21_8" localSheetId="28">'ГБУЗ РБ Толбазинская ЦРБ'!$G$25</definedName>
    <definedName name="V_пр_21_8" localSheetId="30">'ГБУЗ РБ Туймазинская ЦРБ'!$G$25</definedName>
    <definedName name="V_пр_21_8" localSheetId="33">'ГБУЗ РБ Учалинская ЦГБ'!$G$25</definedName>
    <definedName name="V_пр_21_8" localSheetId="20">'ГБУЗ РБ Федоровская ЦРБ'!$G$25</definedName>
    <definedName name="V_пр_21_8" localSheetId="23">'ГБУЗ РБ ЦГБ г.Сибай'!$G$25</definedName>
    <definedName name="V_пр_21_8" localSheetId="74">'ГБУЗ РБ Чекмагушевская ЦРБ'!$G$25</definedName>
    <definedName name="V_пр_21_8" localSheetId="34">'ГБУЗ РБ Чишминская ЦРБ'!$G$25</definedName>
    <definedName name="V_пр_21_8" localSheetId="31">'ГБУЗ РБ Шаранская ЦРБ'!$G$25</definedName>
    <definedName name="V_пр_21_8" localSheetId="37">'ГБУЗ РБ Языковская ЦРБ'!$G$25</definedName>
    <definedName name="V_пр_21_8" localSheetId="41">'ГБУЗ РБ Янаульская ЦРБ'!$G$25</definedName>
    <definedName name="V_пр_21_8" localSheetId="19">'ООО "Медсервис" г. Салават'!$G$25</definedName>
    <definedName name="V_пр_21_8" localSheetId="2">'УФИЦ РАН'!$G$25</definedName>
    <definedName name="V_пр_21_8" localSheetId="52">'ФГБОУ ВО БГМУ МЗ РФ'!$G$25</definedName>
    <definedName name="V_пр_21_8" localSheetId="60">'ФГБУЗ МСЧ №142 ФМБА России'!$G$25</definedName>
    <definedName name="V_пр_21_8" localSheetId="25">'ЧУЗ "РЖД-Медицина"г.Стерлитамак'!$G$25</definedName>
    <definedName name="V_пр_21_8" localSheetId="42">'ЧУЗ"КБ"РЖД-Медицина" г.Уфа'!$G$25</definedName>
    <definedName name="V_пр_22_3" localSheetId="22">'ГБУЗ РБ Акъярская ЦРБ'!$C$26</definedName>
    <definedName name="V_пр_22_3" localSheetId="46">'ГБУЗ РБ Архангельская ЦРБ'!$C$26</definedName>
    <definedName name="V_пр_22_3" localSheetId="57">'ГБУЗ РБ Аскаровская ЦРБ'!$C$26</definedName>
    <definedName name="V_пр_22_3" localSheetId="65">'ГБУЗ РБ Аскинская ЦРБ'!$C$26</definedName>
    <definedName name="V_пр_22_3" localSheetId="35">'ГБУЗ РБ Баймакская ЦГБ'!$C$26</definedName>
    <definedName name="V_пр_22_3" localSheetId="77">'ГБУЗ РБ Бакалинская ЦРБ'!$C$26</definedName>
    <definedName name="V_пр_22_3" localSheetId="40">'ГБУЗ РБ Балтачевская ЦРБ'!$C$26</definedName>
    <definedName name="V_пр_22_3" localSheetId="53">'ГБУЗ РБ Белебеевская ЦРБ'!$C$26</definedName>
    <definedName name="V_пр_22_3" localSheetId="71">'ГБУЗ РБ Белокатайская ЦРБ'!$C$26</definedName>
    <definedName name="V_пр_22_3" localSheetId="59">'ГБУЗ РБ Белорецкая ЦРКБ'!$C$26</definedName>
    <definedName name="V_пр_22_3" localSheetId="54">'ГБУЗ РБ Бижбулякская ЦРБ'!$C$26</definedName>
    <definedName name="V_пр_22_3" localSheetId="62">'ГБУЗ РБ Бирская ЦРБ'!$C$26</definedName>
    <definedName name="V_пр_22_3" localSheetId="44">'ГБУЗ РБ Благовещенская ЦРБ'!$C$26</definedName>
    <definedName name="V_пр_22_3" localSheetId="68">'ГБУЗ РБ Большеустьикинская ЦРБ'!$C$26</definedName>
    <definedName name="V_пр_22_3" localSheetId="36">'ГБУЗ РБ Буздякская ЦРБ'!$C$26</definedName>
    <definedName name="V_пр_22_3" localSheetId="66">'ГБУЗ РБ Бураевская ЦРБ'!$C$26</definedName>
    <definedName name="V_пр_22_3" localSheetId="58">'ГБУЗ РБ Бурзянская ЦРБ'!$C$26</definedName>
    <definedName name="V_пр_22_3" localSheetId="39">'ГБУЗ РБ Верхне-Татыш. ЦРБ'!$C$26</definedName>
    <definedName name="V_пр_22_3" localSheetId="76">'ГБУЗ РБ Верхнеяркеевская ЦРБ'!$C$26</definedName>
    <definedName name="V_пр_22_3" localSheetId="18">'ГБУЗ РБ ГБ № 1 г.Октябрьский'!$C$26</definedName>
    <definedName name="V_пр_22_3" localSheetId="61">'ГБУЗ РБ ГБ № 9 г.Уфа'!$C$26</definedName>
    <definedName name="V_пр_22_3" localSheetId="11">'ГБУЗ РБ ГБ г.Кумертау'!$C$26</definedName>
    <definedName name="V_пр_22_3" localSheetId="15">'ГБУЗ РБ ГБ г.Нефтекамск'!$C$26</definedName>
    <definedName name="V_пр_22_3" localSheetId="21">'ГБУЗ РБ ГБ г.Салават'!$C$26</definedName>
    <definedName name="V_пр_22_3" localSheetId="14">'ГБУЗ РБ ГДКБ № 17 г.Уфа'!$C$26</definedName>
    <definedName name="V_пр_22_3" localSheetId="24">'ГБУЗ РБ ГКБ № 1 г.Стерлитамак'!$C$26</definedName>
    <definedName name="V_пр_22_3" localSheetId="49">'ГБУЗ РБ ГКБ № 13 г.Уфа'!$C$26</definedName>
    <definedName name="V_пр_22_3" localSheetId="75">'ГБУЗ РБ ГКБ № 18 г.Уфа'!$C$26</definedName>
    <definedName name="V_пр_22_3" localSheetId="51">'ГБУЗ РБ ГКБ № 21 г.Уфа'!$C$26</definedName>
    <definedName name="V_пр_22_3" localSheetId="56">'ГБУЗ РБ ГКБ № 5 г.Уфа'!$C$26</definedName>
    <definedName name="V_пр_22_3" localSheetId="32">'ГБУЗ РБ ГКБ № 8 г.Уфа'!$C$26</definedName>
    <definedName name="V_пр_22_3" localSheetId="81">'ГБУЗ РБ ГКБ Демского р-на г.Уфы'!$C$26</definedName>
    <definedName name="V_пр_22_3" localSheetId="4">'ГБУЗ РБ Давлекановская ЦРБ'!$C$26</definedName>
    <definedName name="V_пр_22_3" localSheetId="29">'ГБУЗ РБ ДБ г.Стерлитамак'!$C$26</definedName>
    <definedName name="V_пр_22_3" localSheetId="10">'ГБУЗ РБ ДП № 2 г.Уфа'!$C$26</definedName>
    <definedName name="V_пр_22_3" localSheetId="6">'ГБУЗ РБ ДП № 3 г.Уфа'!$C$26</definedName>
    <definedName name="V_пр_22_3" localSheetId="72">'ГБУЗ РБ ДП № 4 г.Уфа'!$C$26</definedName>
    <definedName name="V_пр_22_3" localSheetId="12">'ГБУЗ РБ ДП № 5 г.Уфа'!$C$26</definedName>
    <definedName name="V_пр_22_3" localSheetId="13">'ГБУЗ РБ ДП № 6 г.Уфа'!$C$26</definedName>
    <definedName name="V_пр_22_3" localSheetId="73">'ГБУЗ РБ Дюртюлинская ЦРБ'!$C$26</definedName>
    <definedName name="V_пр_22_3" localSheetId="55">'ГБУЗ РБ Ермекеевская ЦРБ'!$C$26</definedName>
    <definedName name="V_пр_22_3" localSheetId="38">'ГБУЗ РБ Зилаирская ЦРБ'!$C$26</definedName>
    <definedName name="V_пр_22_3" localSheetId="43">'ГБУЗ РБ Иглинская ЦРБ'!$C$26</definedName>
    <definedName name="V_пр_22_3" localSheetId="9">'ГБУЗ РБ Исянгуловская ЦРБ'!$C$26</definedName>
    <definedName name="V_пр_22_3" localSheetId="78">'ГБУЗ РБ Ишимбайская ЦРБ'!$C$26</definedName>
    <definedName name="V_пр_22_3" localSheetId="17">'ГБУЗ РБ Калтасинская ЦРБ'!$C$26</definedName>
    <definedName name="V_пр_22_3" localSheetId="64">'ГБУЗ РБ Караидельская ЦРБ'!$C$26</definedName>
    <definedName name="V_пр_22_3" localSheetId="47">'ГБУЗ РБ Кармаскалинская ЦРБ'!$C$26</definedName>
    <definedName name="V_пр_22_3" localSheetId="50">'ГБУЗ РБ КБСМП г.Уфа'!$C$26</definedName>
    <definedName name="V_пр_22_3" localSheetId="70">'ГБУЗ РБ Кигинская ЦРБ'!$C$26</definedName>
    <definedName name="V_пр_22_3" localSheetId="16">'ГБУЗ РБ Краснокамская ЦРБ'!$C$26</definedName>
    <definedName name="V_пр_22_3" localSheetId="26">'ГБУЗ РБ Красноусольская ЦРБ'!$C$26</definedName>
    <definedName name="V_пр_22_3" localSheetId="48">'ГБУЗ РБ Кушнаренковская ЦРБ'!$C$26</definedName>
    <definedName name="V_пр_22_3" localSheetId="69">'ГБУЗ РБ Малоязовская ЦРБ'!$C$26</definedName>
    <definedName name="V_пр_22_3" localSheetId="8">'ГБУЗ РБ Мелеузовская ЦРБ'!$C$26</definedName>
    <definedName name="V_пр_22_3" localSheetId="67">'ГБУЗ РБ Месягутовская ЦРБ'!$C$26</definedName>
    <definedName name="V_пр_22_3" localSheetId="63">'ГБУЗ РБ Мишкинская ЦРБ'!$C$26</definedName>
    <definedName name="V_пр_22_3" localSheetId="3">'ГБУЗ РБ Миякинская ЦРБ'!$C$26</definedName>
    <definedName name="V_пр_22_3" localSheetId="7">'ГБУЗ РБ Мраковская ЦРБ'!$C$26</definedName>
    <definedName name="V_пр_22_3" localSheetId="45">'ГБУЗ РБ Нуримановская ЦРБ'!$C$26</definedName>
    <definedName name="V_пр_22_3" localSheetId="79">'ГБУЗ РБ Поликлиника № 43 г.Уфа'!$C$26</definedName>
    <definedName name="V_пр_22_3" localSheetId="80">'ГБУЗ РБ ПОликлиника № 46 г.Уфа'!$C$26</definedName>
    <definedName name="V_пр_22_3" localSheetId="82">'ГБУЗ РБ Поликлиника № 50 г.Уфа'!$C$26</definedName>
    <definedName name="V_пр_22_3" localSheetId="5">'ГБУЗ РБ Раевская ЦРБ'!$C$26</definedName>
    <definedName name="V_пр_22_3" localSheetId="27">'ГБУЗ РБ Стерлибашевская ЦРБ'!$C$26</definedName>
    <definedName name="V_пр_22_3" localSheetId="28">'ГБУЗ РБ Толбазинская ЦРБ'!$C$26</definedName>
    <definedName name="V_пр_22_3" localSheetId="30">'ГБУЗ РБ Туймазинская ЦРБ'!$C$26</definedName>
    <definedName name="V_пр_22_3" localSheetId="33">'ГБУЗ РБ Учалинская ЦГБ'!$C$26</definedName>
    <definedName name="V_пр_22_3" localSheetId="20">'ГБУЗ РБ Федоровская ЦРБ'!$C$26</definedName>
    <definedName name="V_пр_22_3" localSheetId="23">'ГБУЗ РБ ЦГБ г.Сибай'!$C$26</definedName>
    <definedName name="V_пр_22_3" localSheetId="74">'ГБУЗ РБ Чекмагушевская ЦРБ'!$C$26</definedName>
    <definedName name="V_пр_22_3" localSheetId="34">'ГБУЗ РБ Чишминская ЦРБ'!$C$26</definedName>
    <definedName name="V_пр_22_3" localSheetId="31">'ГБУЗ РБ Шаранская ЦРБ'!$C$26</definedName>
    <definedName name="V_пр_22_3" localSheetId="37">'ГБУЗ РБ Языковская ЦРБ'!$C$26</definedName>
    <definedName name="V_пр_22_3" localSheetId="41">'ГБУЗ РБ Янаульская ЦРБ'!$C$26</definedName>
    <definedName name="V_пр_22_3" localSheetId="19">'ООО "Медсервис" г. Салават'!$C$26</definedName>
    <definedName name="V_пр_22_3" localSheetId="2">'УФИЦ РАН'!$C$26</definedName>
    <definedName name="V_пр_22_3" localSheetId="52">'ФГБОУ ВО БГМУ МЗ РФ'!$C$26</definedName>
    <definedName name="V_пр_22_3" localSheetId="60">'ФГБУЗ МСЧ №142 ФМБА России'!$C$26</definedName>
    <definedName name="V_пр_22_3" localSheetId="25">'ЧУЗ "РЖД-Медицина"г.Стерлитамак'!$C$26</definedName>
    <definedName name="V_пр_22_3" localSheetId="42">'ЧУЗ"КБ"РЖД-Медицина" г.Уфа'!$C$26</definedName>
    <definedName name="V_пр_22_5" localSheetId="22">'ГБУЗ РБ Акъярская ЦРБ'!$D$26</definedName>
    <definedName name="V_пр_22_5" localSheetId="46">'ГБУЗ РБ Архангельская ЦРБ'!$D$26</definedName>
    <definedName name="V_пр_22_5" localSheetId="57">'ГБУЗ РБ Аскаровская ЦРБ'!$D$26</definedName>
    <definedName name="V_пр_22_5" localSheetId="65">'ГБУЗ РБ Аскинская ЦРБ'!$D$26</definedName>
    <definedName name="V_пр_22_5" localSheetId="35">'ГБУЗ РБ Баймакская ЦГБ'!$D$26</definedName>
    <definedName name="V_пр_22_5" localSheetId="77">'ГБУЗ РБ Бакалинская ЦРБ'!$D$26</definedName>
    <definedName name="V_пр_22_5" localSheetId="40">'ГБУЗ РБ Балтачевская ЦРБ'!$D$26</definedName>
    <definedName name="V_пр_22_5" localSheetId="53">'ГБУЗ РБ Белебеевская ЦРБ'!$D$26</definedName>
    <definedName name="V_пр_22_5" localSheetId="71">'ГБУЗ РБ Белокатайская ЦРБ'!$D$26</definedName>
    <definedName name="V_пр_22_5" localSheetId="59">'ГБУЗ РБ Белорецкая ЦРКБ'!$D$26</definedName>
    <definedName name="V_пр_22_5" localSheetId="54">'ГБУЗ РБ Бижбулякская ЦРБ'!$D$26</definedName>
    <definedName name="V_пр_22_5" localSheetId="62">'ГБУЗ РБ Бирская ЦРБ'!$D$26</definedName>
    <definedName name="V_пр_22_5" localSheetId="44">'ГБУЗ РБ Благовещенская ЦРБ'!$D$26</definedName>
    <definedName name="V_пр_22_5" localSheetId="68">'ГБУЗ РБ Большеустьикинская ЦРБ'!$D$26</definedName>
    <definedName name="V_пр_22_5" localSheetId="36">'ГБУЗ РБ Буздякская ЦРБ'!$D$26</definedName>
    <definedName name="V_пр_22_5" localSheetId="66">'ГБУЗ РБ Бураевская ЦРБ'!$D$26</definedName>
    <definedName name="V_пр_22_5" localSheetId="58">'ГБУЗ РБ Бурзянская ЦРБ'!$D$26</definedName>
    <definedName name="V_пр_22_5" localSheetId="39">'ГБУЗ РБ Верхне-Татыш. ЦРБ'!$D$26</definedName>
    <definedName name="V_пр_22_5" localSheetId="76">'ГБУЗ РБ Верхнеяркеевская ЦРБ'!$D$26</definedName>
    <definedName name="V_пр_22_5" localSheetId="18">'ГБУЗ РБ ГБ № 1 г.Октябрьский'!$D$26</definedName>
    <definedName name="V_пр_22_5" localSheetId="61">'ГБУЗ РБ ГБ № 9 г.Уфа'!$D$26</definedName>
    <definedName name="V_пр_22_5" localSheetId="11">'ГБУЗ РБ ГБ г.Кумертау'!$D$26</definedName>
    <definedName name="V_пр_22_5" localSheetId="15">'ГБУЗ РБ ГБ г.Нефтекамск'!$D$26</definedName>
    <definedName name="V_пр_22_5" localSheetId="21">'ГБУЗ РБ ГБ г.Салават'!$D$26</definedName>
    <definedName name="V_пр_22_5" localSheetId="14">'ГБУЗ РБ ГДКБ № 17 г.Уфа'!$D$26</definedName>
    <definedName name="V_пр_22_5" localSheetId="24">'ГБУЗ РБ ГКБ № 1 г.Стерлитамак'!$D$26</definedName>
    <definedName name="V_пр_22_5" localSheetId="49">'ГБУЗ РБ ГКБ № 13 г.Уфа'!$D$26</definedName>
    <definedName name="V_пр_22_5" localSheetId="75">'ГБУЗ РБ ГКБ № 18 г.Уфа'!$D$26</definedName>
    <definedName name="V_пр_22_5" localSheetId="51">'ГБУЗ РБ ГКБ № 21 г.Уфа'!$D$26</definedName>
    <definedName name="V_пр_22_5" localSheetId="56">'ГБУЗ РБ ГКБ № 5 г.Уфа'!$D$26</definedName>
    <definedName name="V_пр_22_5" localSheetId="32">'ГБУЗ РБ ГКБ № 8 г.Уфа'!$D$26</definedName>
    <definedName name="V_пр_22_5" localSheetId="81">'ГБУЗ РБ ГКБ Демского р-на г.Уфы'!$D$26</definedName>
    <definedName name="V_пр_22_5" localSheetId="4">'ГБУЗ РБ Давлекановская ЦРБ'!$D$26</definedName>
    <definedName name="V_пр_22_5" localSheetId="29">'ГБУЗ РБ ДБ г.Стерлитамак'!$D$26</definedName>
    <definedName name="V_пр_22_5" localSheetId="10">'ГБУЗ РБ ДП № 2 г.Уфа'!$D$26</definedName>
    <definedName name="V_пр_22_5" localSheetId="6">'ГБУЗ РБ ДП № 3 г.Уфа'!$D$26</definedName>
    <definedName name="V_пр_22_5" localSheetId="72">'ГБУЗ РБ ДП № 4 г.Уфа'!$D$26</definedName>
    <definedName name="V_пр_22_5" localSheetId="12">'ГБУЗ РБ ДП № 5 г.Уфа'!$D$26</definedName>
    <definedName name="V_пр_22_5" localSheetId="13">'ГБУЗ РБ ДП № 6 г.Уфа'!$D$26</definedName>
    <definedName name="V_пр_22_5" localSheetId="73">'ГБУЗ РБ Дюртюлинская ЦРБ'!$D$26</definedName>
    <definedName name="V_пр_22_5" localSheetId="55">'ГБУЗ РБ Ермекеевская ЦРБ'!$D$26</definedName>
    <definedName name="V_пр_22_5" localSheetId="38">'ГБУЗ РБ Зилаирская ЦРБ'!$D$26</definedName>
    <definedName name="V_пр_22_5" localSheetId="43">'ГБУЗ РБ Иглинская ЦРБ'!$D$26</definedName>
    <definedName name="V_пр_22_5" localSheetId="9">'ГБУЗ РБ Исянгуловская ЦРБ'!$D$26</definedName>
    <definedName name="V_пр_22_5" localSheetId="78">'ГБУЗ РБ Ишимбайская ЦРБ'!$D$26</definedName>
    <definedName name="V_пр_22_5" localSheetId="17">'ГБУЗ РБ Калтасинская ЦРБ'!$D$26</definedName>
    <definedName name="V_пр_22_5" localSheetId="64">'ГБУЗ РБ Караидельская ЦРБ'!$D$26</definedName>
    <definedName name="V_пр_22_5" localSheetId="47">'ГБУЗ РБ Кармаскалинская ЦРБ'!$D$26</definedName>
    <definedName name="V_пр_22_5" localSheetId="50">'ГБУЗ РБ КБСМП г.Уфа'!$D$26</definedName>
    <definedName name="V_пр_22_5" localSheetId="70">'ГБУЗ РБ Кигинская ЦРБ'!$D$26</definedName>
    <definedName name="V_пр_22_5" localSheetId="16">'ГБУЗ РБ Краснокамская ЦРБ'!$D$26</definedName>
    <definedName name="V_пр_22_5" localSheetId="26">'ГБУЗ РБ Красноусольская ЦРБ'!$D$26</definedName>
    <definedName name="V_пр_22_5" localSheetId="48">'ГБУЗ РБ Кушнаренковская ЦРБ'!$D$26</definedName>
    <definedName name="V_пр_22_5" localSheetId="69">'ГБУЗ РБ Малоязовская ЦРБ'!$D$26</definedName>
    <definedName name="V_пр_22_5" localSheetId="8">'ГБУЗ РБ Мелеузовская ЦРБ'!$D$26</definedName>
    <definedName name="V_пр_22_5" localSheetId="67">'ГБУЗ РБ Месягутовская ЦРБ'!$D$26</definedName>
    <definedName name="V_пр_22_5" localSheetId="63">'ГБУЗ РБ Мишкинская ЦРБ'!$D$26</definedName>
    <definedName name="V_пр_22_5" localSheetId="3">'ГБУЗ РБ Миякинская ЦРБ'!$D$26</definedName>
    <definedName name="V_пр_22_5" localSheetId="7">'ГБУЗ РБ Мраковская ЦРБ'!$D$26</definedName>
    <definedName name="V_пр_22_5" localSheetId="45">'ГБУЗ РБ Нуримановская ЦРБ'!$D$26</definedName>
    <definedName name="V_пр_22_5" localSheetId="79">'ГБУЗ РБ Поликлиника № 43 г.Уфа'!$D$26</definedName>
    <definedName name="V_пр_22_5" localSheetId="80">'ГБУЗ РБ ПОликлиника № 46 г.Уфа'!$D$26</definedName>
    <definedName name="V_пр_22_5" localSheetId="82">'ГБУЗ РБ Поликлиника № 50 г.Уфа'!$D$26</definedName>
    <definedName name="V_пр_22_5" localSheetId="5">'ГБУЗ РБ Раевская ЦРБ'!$D$26</definedName>
    <definedName name="V_пр_22_5" localSheetId="27">'ГБУЗ РБ Стерлибашевская ЦРБ'!$D$26</definedName>
    <definedName name="V_пр_22_5" localSheetId="28">'ГБУЗ РБ Толбазинская ЦРБ'!$D$26</definedName>
    <definedName name="V_пр_22_5" localSheetId="30">'ГБУЗ РБ Туймазинская ЦРБ'!$D$26</definedName>
    <definedName name="V_пр_22_5" localSheetId="33">'ГБУЗ РБ Учалинская ЦГБ'!$D$26</definedName>
    <definedName name="V_пр_22_5" localSheetId="20">'ГБУЗ РБ Федоровская ЦРБ'!$D$26</definedName>
    <definedName name="V_пр_22_5" localSheetId="23">'ГБУЗ РБ ЦГБ г.Сибай'!$D$26</definedName>
    <definedName name="V_пр_22_5" localSheetId="74">'ГБУЗ РБ Чекмагушевская ЦРБ'!$D$26</definedName>
    <definedName name="V_пр_22_5" localSheetId="34">'ГБУЗ РБ Чишминская ЦРБ'!$D$26</definedName>
    <definedName name="V_пр_22_5" localSheetId="31">'ГБУЗ РБ Шаранская ЦРБ'!$D$26</definedName>
    <definedName name="V_пр_22_5" localSheetId="37">'ГБУЗ РБ Языковская ЦРБ'!$D$26</definedName>
    <definedName name="V_пр_22_5" localSheetId="41">'ГБУЗ РБ Янаульская ЦРБ'!$D$26</definedName>
    <definedName name="V_пр_22_5" localSheetId="19">'ООО "Медсервис" г. Салават'!$D$26</definedName>
    <definedName name="V_пр_22_5" localSheetId="2">'УФИЦ РАН'!$D$26</definedName>
    <definedName name="V_пр_22_5" localSheetId="52">'ФГБОУ ВО БГМУ МЗ РФ'!$D$26</definedName>
    <definedName name="V_пр_22_5" localSheetId="60">'ФГБУЗ МСЧ №142 ФМБА России'!$D$26</definedName>
    <definedName name="V_пр_22_5" localSheetId="25">'ЧУЗ "РЖД-Медицина"г.Стерлитамак'!$D$26</definedName>
    <definedName name="V_пр_22_5" localSheetId="42">'ЧУЗ"КБ"РЖД-Медицина" г.Уфа'!$D$26</definedName>
    <definedName name="V_пр_22_7" localSheetId="22">'ГБУЗ РБ Акъярская ЦРБ'!$F$26</definedName>
    <definedName name="V_пр_22_7" localSheetId="46">'ГБУЗ РБ Архангельская ЦРБ'!$F$26</definedName>
    <definedName name="V_пр_22_7" localSheetId="57">'ГБУЗ РБ Аскаровская ЦРБ'!$F$26</definedName>
    <definedName name="V_пр_22_7" localSheetId="65">'ГБУЗ РБ Аскинская ЦРБ'!$F$26</definedName>
    <definedName name="V_пр_22_7" localSheetId="35">'ГБУЗ РБ Баймакская ЦГБ'!$F$26</definedName>
    <definedName name="V_пр_22_7" localSheetId="77">'ГБУЗ РБ Бакалинская ЦРБ'!$F$26</definedName>
    <definedName name="V_пр_22_7" localSheetId="40">'ГБУЗ РБ Балтачевская ЦРБ'!$F$26</definedName>
    <definedName name="V_пр_22_7" localSheetId="53">'ГБУЗ РБ Белебеевская ЦРБ'!$F$26</definedName>
    <definedName name="V_пр_22_7" localSheetId="71">'ГБУЗ РБ Белокатайская ЦРБ'!$F$26</definedName>
    <definedName name="V_пр_22_7" localSheetId="59">'ГБУЗ РБ Белорецкая ЦРКБ'!$F$26</definedName>
    <definedName name="V_пр_22_7" localSheetId="54">'ГБУЗ РБ Бижбулякская ЦРБ'!$F$26</definedName>
    <definedName name="V_пр_22_7" localSheetId="62">'ГБУЗ РБ Бирская ЦРБ'!$F$26</definedName>
    <definedName name="V_пр_22_7" localSheetId="44">'ГБУЗ РБ Благовещенская ЦРБ'!$F$26</definedName>
    <definedName name="V_пр_22_7" localSheetId="68">'ГБУЗ РБ Большеустьикинская ЦРБ'!$F$26</definedName>
    <definedName name="V_пр_22_7" localSheetId="36">'ГБУЗ РБ Буздякская ЦРБ'!$F$26</definedName>
    <definedName name="V_пр_22_7" localSheetId="66">'ГБУЗ РБ Бураевская ЦРБ'!$F$26</definedName>
    <definedName name="V_пр_22_7" localSheetId="58">'ГБУЗ РБ Бурзянская ЦРБ'!$F$26</definedName>
    <definedName name="V_пр_22_7" localSheetId="39">'ГБУЗ РБ Верхне-Татыш. ЦРБ'!$F$26</definedName>
    <definedName name="V_пр_22_7" localSheetId="76">'ГБУЗ РБ Верхнеяркеевская ЦРБ'!$F$26</definedName>
    <definedName name="V_пр_22_7" localSheetId="18">'ГБУЗ РБ ГБ № 1 г.Октябрьский'!$F$26</definedName>
    <definedName name="V_пр_22_7" localSheetId="61">'ГБУЗ РБ ГБ № 9 г.Уфа'!$F$26</definedName>
    <definedName name="V_пр_22_7" localSheetId="11">'ГБУЗ РБ ГБ г.Кумертау'!$F$26</definedName>
    <definedName name="V_пр_22_7" localSheetId="15">'ГБУЗ РБ ГБ г.Нефтекамск'!$F$26</definedName>
    <definedName name="V_пр_22_7" localSheetId="21">'ГБУЗ РБ ГБ г.Салават'!$F$26</definedName>
    <definedName name="V_пр_22_7" localSheetId="14">'ГБУЗ РБ ГДКБ № 17 г.Уфа'!$F$26</definedName>
    <definedName name="V_пр_22_7" localSheetId="24">'ГБУЗ РБ ГКБ № 1 г.Стерлитамак'!$F$26</definedName>
    <definedName name="V_пр_22_7" localSheetId="49">'ГБУЗ РБ ГКБ № 13 г.Уфа'!$F$26</definedName>
    <definedName name="V_пр_22_7" localSheetId="75">'ГБУЗ РБ ГКБ № 18 г.Уфа'!$F$26</definedName>
    <definedName name="V_пр_22_7" localSheetId="51">'ГБУЗ РБ ГКБ № 21 г.Уфа'!$F$26</definedName>
    <definedName name="V_пр_22_7" localSheetId="56">'ГБУЗ РБ ГКБ № 5 г.Уфа'!$F$26</definedName>
    <definedName name="V_пр_22_7" localSheetId="32">'ГБУЗ РБ ГКБ № 8 г.Уфа'!$F$26</definedName>
    <definedName name="V_пр_22_7" localSheetId="81">'ГБУЗ РБ ГКБ Демского р-на г.Уфы'!$F$26</definedName>
    <definedName name="V_пр_22_7" localSheetId="4">'ГБУЗ РБ Давлекановская ЦРБ'!$F$26</definedName>
    <definedName name="V_пр_22_7" localSheetId="29">'ГБУЗ РБ ДБ г.Стерлитамак'!$F$26</definedName>
    <definedName name="V_пр_22_7" localSheetId="10">'ГБУЗ РБ ДП № 2 г.Уфа'!$F$26</definedName>
    <definedName name="V_пр_22_7" localSheetId="6">'ГБУЗ РБ ДП № 3 г.Уфа'!$F$26</definedName>
    <definedName name="V_пр_22_7" localSheetId="72">'ГБУЗ РБ ДП № 4 г.Уфа'!$F$26</definedName>
    <definedName name="V_пр_22_7" localSheetId="12">'ГБУЗ РБ ДП № 5 г.Уфа'!$F$26</definedName>
    <definedName name="V_пр_22_7" localSheetId="13">'ГБУЗ РБ ДП № 6 г.Уфа'!$F$26</definedName>
    <definedName name="V_пр_22_7" localSheetId="73">'ГБУЗ РБ Дюртюлинская ЦРБ'!$F$26</definedName>
    <definedName name="V_пр_22_7" localSheetId="55">'ГБУЗ РБ Ермекеевская ЦРБ'!$F$26</definedName>
    <definedName name="V_пр_22_7" localSheetId="38">'ГБУЗ РБ Зилаирская ЦРБ'!$F$26</definedName>
    <definedName name="V_пр_22_7" localSheetId="43">'ГБУЗ РБ Иглинская ЦРБ'!$F$26</definedName>
    <definedName name="V_пр_22_7" localSheetId="9">'ГБУЗ РБ Исянгуловская ЦРБ'!$F$26</definedName>
    <definedName name="V_пр_22_7" localSheetId="78">'ГБУЗ РБ Ишимбайская ЦРБ'!$F$26</definedName>
    <definedName name="V_пр_22_7" localSheetId="17">'ГБУЗ РБ Калтасинская ЦРБ'!$F$26</definedName>
    <definedName name="V_пр_22_7" localSheetId="64">'ГБУЗ РБ Караидельская ЦРБ'!$F$26</definedName>
    <definedName name="V_пр_22_7" localSheetId="47">'ГБУЗ РБ Кармаскалинская ЦРБ'!$F$26</definedName>
    <definedName name="V_пр_22_7" localSheetId="50">'ГБУЗ РБ КБСМП г.Уфа'!$F$26</definedName>
    <definedName name="V_пр_22_7" localSheetId="70">'ГБУЗ РБ Кигинская ЦРБ'!$F$26</definedName>
    <definedName name="V_пр_22_7" localSheetId="16">'ГБУЗ РБ Краснокамская ЦРБ'!$F$26</definedName>
    <definedName name="V_пр_22_7" localSheetId="26">'ГБУЗ РБ Красноусольская ЦРБ'!$F$26</definedName>
    <definedName name="V_пр_22_7" localSheetId="48">'ГБУЗ РБ Кушнаренковская ЦРБ'!$F$26</definedName>
    <definedName name="V_пр_22_7" localSheetId="69">'ГБУЗ РБ Малоязовская ЦРБ'!$F$26</definedName>
    <definedName name="V_пр_22_7" localSheetId="8">'ГБУЗ РБ Мелеузовская ЦРБ'!$F$26</definedName>
    <definedName name="V_пр_22_7" localSheetId="67">'ГБУЗ РБ Месягутовская ЦРБ'!$F$26</definedName>
    <definedName name="V_пр_22_7" localSheetId="63">'ГБУЗ РБ Мишкинская ЦРБ'!$F$26</definedName>
    <definedName name="V_пр_22_7" localSheetId="3">'ГБУЗ РБ Миякинская ЦРБ'!$F$26</definedName>
    <definedName name="V_пр_22_7" localSheetId="7">'ГБУЗ РБ Мраковская ЦРБ'!$F$26</definedName>
    <definedName name="V_пр_22_7" localSheetId="45">'ГБУЗ РБ Нуримановская ЦРБ'!$F$26</definedName>
    <definedName name="V_пр_22_7" localSheetId="79">'ГБУЗ РБ Поликлиника № 43 г.Уфа'!$F$26</definedName>
    <definedName name="V_пр_22_7" localSheetId="80">'ГБУЗ РБ ПОликлиника № 46 г.Уфа'!$F$26</definedName>
    <definedName name="V_пр_22_7" localSheetId="82">'ГБУЗ РБ Поликлиника № 50 г.Уфа'!$F$26</definedName>
    <definedName name="V_пр_22_7" localSheetId="5">'ГБУЗ РБ Раевская ЦРБ'!$F$26</definedName>
    <definedName name="V_пр_22_7" localSheetId="27">'ГБУЗ РБ Стерлибашевская ЦРБ'!$F$26</definedName>
    <definedName name="V_пр_22_7" localSheetId="28">'ГБУЗ РБ Толбазинская ЦРБ'!$F$26</definedName>
    <definedName name="V_пр_22_7" localSheetId="30">'ГБУЗ РБ Туймазинская ЦРБ'!$F$26</definedName>
    <definedName name="V_пр_22_7" localSheetId="33">'ГБУЗ РБ Учалинская ЦГБ'!$F$26</definedName>
    <definedName name="V_пр_22_7" localSheetId="20">'ГБУЗ РБ Федоровская ЦРБ'!$F$26</definedName>
    <definedName name="V_пр_22_7" localSheetId="23">'ГБУЗ РБ ЦГБ г.Сибай'!$F$26</definedName>
    <definedName name="V_пр_22_7" localSheetId="74">'ГБУЗ РБ Чекмагушевская ЦРБ'!$F$26</definedName>
    <definedName name="V_пр_22_7" localSheetId="34">'ГБУЗ РБ Чишминская ЦРБ'!$F$26</definedName>
    <definedName name="V_пр_22_7" localSheetId="31">'ГБУЗ РБ Шаранская ЦРБ'!$F$26</definedName>
    <definedName name="V_пр_22_7" localSheetId="37">'ГБУЗ РБ Языковская ЦРБ'!$F$26</definedName>
    <definedName name="V_пр_22_7" localSheetId="41">'ГБУЗ РБ Янаульская ЦРБ'!$F$26</definedName>
    <definedName name="V_пр_22_7" localSheetId="19">'ООО "Медсервис" г. Салават'!$F$26</definedName>
    <definedName name="V_пр_22_7" localSheetId="2">'УФИЦ РАН'!$F$26</definedName>
    <definedName name="V_пр_22_7" localSheetId="52">'ФГБОУ ВО БГМУ МЗ РФ'!$F$26</definedName>
    <definedName name="V_пр_22_7" localSheetId="60">'ФГБУЗ МСЧ №142 ФМБА России'!$F$26</definedName>
    <definedName name="V_пр_22_7" localSheetId="25">'ЧУЗ "РЖД-Медицина"г.Стерлитамак'!$F$26</definedName>
    <definedName name="V_пр_22_7" localSheetId="42">'ЧУЗ"КБ"РЖД-Медицина" г.Уфа'!$F$26</definedName>
    <definedName name="V_пр_22_8" localSheetId="22">'ГБУЗ РБ Акъярская ЦРБ'!$G$26</definedName>
    <definedName name="V_пр_22_8" localSheetId="46">'ГБУЗ РБ Архангельская ЦРБ'!$G$26</definedName>
    <definedName name="V_пр_22_8" localSheetId="57">'ГБУЗ РБ Аскаровская ЦРБ'!$G$26</definedName>
    <definedName name="V_пр_22_8" localSheetId="65">'ГБУЗ РБ Аскинская ЦРБ'!$G$26</definedName>
    <definedName name="V_пр_22_8" localSheetId="35">'ГБУЗ РБ Баймакская ЦГБ'!$G$26</definedName>
    <definedName name="V_пр_22_8" localSheetId="77">'ГБУЗ РБ Бакалинская ЦРБ'!$G$26</definedName>
    <definedName name="V_пр_22_8" localSheetId="40">'ГБУЗ РБ Балтачевская ЦРБ'!$G$26</definedName>
    <definedName name="V_пр_22_8" localSheetId="53">'ГБУЗ РБ Белебеевская ЦРБ'!$G$26</definedName>
    <definedName name="V_пр_22_8" localSheetId="71">'ГБУЗ РБ Белокатайская ЦРБ'!$G$26</definedName>
    <definedName name="V_пр_22_8" localSheetId="59">'ГБУЗ РБ Белорецкая ЦРКБ'!$G$26</definedName>
    <definedName name="V_пр_22_8" localSheetId="54">'ГБУЗ РБ Бижбулякская ЦРБ'!$G$26</definedName>
    <definedName name="V_пр_22_8" localSheetId="62">'ГБУЗ РБ Бирская ЦРБ'!$G$26</definedName>
    <definedName name="V_пр_22_8" localSheetId="44">'ГБУЗ РБ Благовещенская ЦРБ'!$G$26</definedName>
    <definedName name="V_пр_22_8" localSheetId="68">'ГБУЗ РБ Большеустьикинская ЦРБ'!$G$26</definedName>
    <definedName name="V_пр_22_8" localSheetId="36">'ГБУЗ РБ Буздякская ЦРБ'!$G$26</definedName>
    <definedName name="V_пр_22_8" localSheetId="66">'ГБУЗ РБ Бураевская ЦРБ'!$G$26</definedName>
    <definedName name="V_пр_22_8" localSheetId="58">'ГБУЗ РБ Бурзянская ЦРБ'!$G$26</definedName>
    <definedName name="V_пр_22_8" localSheetId="39">'ГБУЗ РБ Верхне-Татыш. ЦРБ'!$G$26</definedName>
    <definedName name="V_пр_22_8" localSheetId="76">'ГБУЗ РБ Верхнеяркеевская ЦРБ'!$G$26</definedName>
    <definedName name="V_пр_22_8" localSheetId="18">'ГБУЗ РБ ГБ № 1 г.Октябрьский'!$G$26</definedName>
    <definedName name="V_пр_22_8" localSheetId="61">'ГБУЗ РБ ГБ № 9 г.Уфа'!$G$26</definedName>
    <definedName name="V_пр_22_8" localSheetId="11">'ГБУЗ РБ ГБ г.Кумертау'!$G$26</definedName>
    <definedName name="V_пр_22_8" localSheetId="15">'ГБУЗ РБ ГБ г.Нефтекамск'!$G$26</definedName>
    <definedName name="V_пр_22_8" localSheetId="21">'ГБУЗ РБ ГБ г.Салават'!$G$26</definedName>
    <definedName name="V_пр_22_8" localSheetId="14">'ГБУЗ РБ ГДКБ № 17 г.Уфа'!$G$26</definedName>
    <definedName name="V_пр_22_8" localSheetId="24">'ГБУЗ РБ ГКБ № 1 г.Стерлитамак'!$G$26</definedName>
    <definedName name="V_пр_22_8" localSheetId="49">'ГБУЗ РБ ГКБ № 13 г.Уфа'!$G$26</definedName>
    <definedName name="V_пр_22_8" localSheetId="75">'ГБУЗ РБ ГКБ № 18 г.Уфа'!$G$26</definedName>
    <definedName name="V_пр_22_8" localSheetId="51">'ГБУЗ РБ ГКБ № 21 г.Уфа'!$G$26</definedName>
    <definedName name="V_пр_22_8" localSheetId="56">'ГБУЗ РБ ГКБ № 5 г.Уфа'!$G$26</definedName>
    <definedName name="V_пр_22_8" localSheetId="32">'ГБУЗ РБ ГКБ № 8 г.Уфа'!$G$26</definedName>
    <definedName name="V_пр_22_8" localSheetId="81">'ГБУЗ РБ ГКБ Демского р-на г.Уфы'!$G$26</definedName>
    <definedName name="V_пр_22_8" localSheetId="4">'ГБУЗ РБ Давлекановская ЦРБ'!$G$26</definedName>
    <definedName name="V_пр_22_8" localSheetId="29">'ГБУЗ РБ ДБ г.Стерлитамак'!$G$26</definedName>
    <definedName name="V_пр_22_8" localSheetId="10">'ГБУЗ РБ ДП № 2 г.Уфа'!$G$26</definedName>
    <definedName name="V_пр_22_8" localSheetId="6">'ГБУЗ РБ ДП № 3 г.Уфа'!$G$26</definedName>
    <definedName name="V_пр_22_8" localSheetId="72">'ГБУЗ РБ ДП № 4 г.Уфа'!$G$26</definedName>
    <definedName name="V_пр_22_8" localSheetId="12">'ГБУЗ РБ ДП № 5 г.Уфа'!$G$26</definedName>
    <definedName name="V_пр_22_8" localSheetId="13">'ГБУЗ РБ ДП № 6 г.Уфа'!$G$26</definedName>
    <definedName name="V_пр_22_8" localSheetId="73">'ГБУЗ РБ Дюртюлинская ЦРБ'!$G$26</definedName>
    <definedName name="V_пр_22_8" localSheetId="55">'ГБУЗ РБ Ермекеевская ЦРБ'!$G$26</definedName>
    <definedName name="V_пр_22_8" localSheetId="38">'ГБУЗ РБ Зилаирская ЦРБ'!$G$26</definedName>
    <definedName name="V_пр_22_8" localSheetId="43">'ГБУЗ РБ Иглинская ЦРБ'!$G$26</definedName>
    <definedName name="V_пр_22_8" localSheetId="9">'ГБУЗ РБ Исянгуловская ЦРБ'!$G$26</definedName>
    <definedName name="V_пр_22_8" localSheetId="78">'ГБУЗ РБ Ишимбайская ЦРБ'!$G$26</definedName>
    <definedName name="V_пр_22_8" localSheetId="17">'ГБУЗ РБ Калтасинская ЦРБ'!$G$26</definedName>
    <definedName name="V_пр_22_8" localSheetId="64">'ГБУЗ РБ Караидельская ЦРБ'!$G$26</definedName>
    <definedName name="V_пр_22_8" localSheetId="47">'ГБУЗ РБ Кармаскалинская ЦРБ'!$G$26</definedName>
    <definedName name="V_пр_22_8" localSheetId="50">'ГБУЗ РБ КБСМП г.Уфа'!$G$26</definedName>
    <definedName name="V_пр_22_8" localSheetId="70">'ГБУЗ РБ Кигинская ЦРБ'!$G$26</definedName>
    <definedName name="V_пр_22_8" localSheetId="16">'ГБУЗ РБ Краснокамская ЦРБ'!$G$26</definedName>
    <definedName name="V_пр_22_8" localSheetId="26">'ГБУЗ РБ Красноусольская ЦРБ'!$G$26</definedName>
    <definedName name="V_пр_22_8" localSheetId="48">'ГБУЗ РБ Кушнаренковская ЦРБ'!$G$26</definedName>
    <definedName name="V_пр_22_8" localSheetId="69">'ГБУЗ РБ Малоязовская ЦРБ'!$G$26</definedName>
    <definedName name="V_пр_22_8" localSheetId="8">'ГБУЗ РБ Мелеузовская ЦРБ'!$G$26</definedName>
    <definedName name="V_пр_22_8" localSheetId="67">'ГБУЗ РБ Месягутовская ЦРБ'!$G$26</definedName>
    <definedName name="V_пр_22_8" localSheetId="63">'ГБУЗ РБ Мишкинская ЦРБ'!$G$26</definedName>
    <definedName name="V_пр_22_8" localSheetId="3">'ГБУЗ РБ Миякинская ЦРБ'!$G$26</definedName>
    <definedName name="V_пр_22_8" localSheetId="7">'ГБУЗ РБ Мраковская ЦРБ'!$G$26</definedName>
    <definedName name="V_пр_22_8" localSheetId="45">'ГБУЗ РБ Нуримановская ЦРБ'!$G$26</definedName>
    <definedName name="V_пр_22_8" localSheetId="79">'ГБУЗ РБ Поликлиника № 43 г.Уфа'!$G$26</definedName>
    <definedName name="V_пр_22_8" localSheetId="80">'ГБУЗ РБ ПОликлиника № 46 г.Уфа'!$G$26</definedName>
    <definedName name="V_пр_22_8" localSheetId="82">'ГБУЗ РБ Поликлиника № 50 г.Уфа'!$G$26</definedName>
    <definedName name="V_пр_22_8" localSheetId="5">'ГБУЗ РБ Раевская ЦРБ'!$G$26</definedName>
    <definedName name="V_пр_22_8" localSheetId="27">'ГБУЗ РБ Стерлибашевская ЦРБ'!$G$26</definedName>
    <definedName name="V_пр_22_8" localSheetId="28">'ГБУЗ РБ Толбазинская ЦРБ'!$G$26</definedName>
    <definedName name="V_пр_22_8" localSheetId="30">'ГБУЗ РБ Туймазинская ЦРБ'!$G$26</definedName>
    <definedName name="V_пр_22_8" localSheetId="33">'ГБУЗ РБ Учалинская ЦГБ'!$G$26</definedName>
    <definedName name="V_пр_22_8" localSheetId="20">'ГБУЗ РБ Федоровская ЦРБ'!$G$26</definedName>
    <definedName name="V_пр_22_8" localSheetId="23">'ГБУЗ РБ ЦГБ г.Сибай'!$G$26</definedName>
    <definedName name="V_пр_22_8" localSheetId="74">'ГБУЗ РБ Чекмагушевская ЦРБ'!$G$26</definedName>
    <definedName name="V_пр_22_8" localSheetId="34">'ГБУЗ РБ Чишминская ЦРБ'!$G$26</definedName>
    <definedName name="V_пр_22_8" localSheetId="31">'ГБУЗ РБ Шаранская ЦРБ'!$G$26</definedName>
    <definedName name="V_пр_22_8" localSheetId="37">'ГБУЗ РБ Языковская ЦРБ'!$G$26</definedName>
    <definedName name="V_пр_22_8" localSheetId="41">'ГБУЗ РБ Янаульская ЦРБ'!$G$26</definedName>
    <definedName name="V_пр_22_8" localSheetId="19">'ООО "Медсервис" г. Салават'!$G$26</definedName>
    <definedName name="V_пр_22_8" localSheetId="2">'УФИЦ РАН'!$G$26</definedName>
    <definedName name="V_пр_22_8" localSheetId="52">'ФГБОУ ВО БГМУ МЗ РФ'!$G$26</definedName>
    <definedName name="V_пр_22_8" localSheetId="60">'ФГБУЗ МСЧ №142 ФМБА России'!$G$26</definedName>
    <definedName name="V_пр_22_8" localSheetId="25">'ЧУЗ "РЖД-Медицина"г.Стерлитамак'!$G$26</definedName>
    <definedName name="V_пр_22_8" localSheetId="42">'ЧУЗ"КБ"РЖД-Медицина" г.Уфа'!$G$26</definedName>
    <definedName name="V_пр_23_3" localSheetId="22">'ГБУЗ РБ Акъярская ЦРБ'!$C$27</definedName>
    <definedName name="V_пр_23_3" localSheetId="46">'ГБУЗ РБ Архангельская ЦРБ'!$C$27</definedName>
    <definedName name="V_пр_23_3" localSheetId="57">'ГБУЗ РБ Аскаровская ЦРБ'!$C$27</definedName>
    <definedName name="V_пр_23_3" localSheetId="65">'ГБУЗ РБ Аскинская ЦРБ'!$C$27</definedName>
    <definedName name="V_пр_23_3" localSheetId="35">'ГБУЗ РБ Баймакская ЦГБ'!$C$27</definedName>
    <definedName name="V_пр_23_3" localSheetId="77">'ГБУЗ РБ Бакалинская ЦРБ'!$C$27</definedName>
    <definedName name="V_пр_23_3" localSheetId="40">'ГБУЗ РБ Балтачевская ЦРБ'!$C$27</definedName>
    <definedName name="V_пр_23_3" localSheetId="53">'ГБУЗ РБ Белебеевская ЦРБ'!$C$27</definedName>
    <definedName name="V_пр_23_3" localSheetId="71">'ГБУЗ РБ Белокатайская ЦРБ'!$C$27</definedName>
    <definedName name="V_пр_23_3" localSheetId="59">'ГБУЗ РБ Белорецкая ЦРКБ'!$C$27</definedName>
    <definedName name="V_пр_23_3" localSheetId="54">'ГБУЗ РБ Бижбулякская ЦРБ'!$C$27</definedName>
    <definedName name="V_пр_23_3" localSheetId="62">'ГБУЗ РБ Бирская ЦРБ'!$C$27</definedName>
    <definedName name="V_пр_23_3" localSheetId="44">'ГБУЗ РБ Благовещенская ЦРБ'!$C$27</definedName>
    <definedName name="V_пр_23_3" localSheetId="68">'ГБУЗ РБ Большеустьикинская ЦРБ'!$C$27</definedName>
    <definedName name="V_пр_23_3" localSheetId="36">'ГБУЗ РБ Буздякская ЦРБ'!$C$27</definedName>
    <definedName name="V_пр_23_3" localSheetId="66">'ГБУЗ РБ Бураевская ЦРБ'!$C$27</definedName>
    <definedName name="V_пр_23_3" localSheetId="58">'ГБУЗ РБ Бурзянская ЦРБ'!$C$27</definedName>
    <definedName name="V_пр_23_3" localSheetId="39">'ГБУЗ РБ Верхне-Татыш. ЦРБ'!$C$27</definedName>
    <definedName name="V_пр_23_3" localSheetId="76">'ГБУЗ РБ Верхнеяркеевская ЦРБ'!$C$27</definedName>
    <definedName name="V_пр_23_3" localSheetId="18">'ГБУЗ РБ ГБ № 1 г.Октябрьский'!$C$27</definedName>
    <definedName name="V_пр_23_3" localSheetId="61">'ГБУЗ РБ ГБ № 9 г.Уфа'!$C$27</definedName>
    <definedName name="V_пр_23_3" localSheetId="11">'ГБУЗ РБ ГБ г.Кумертау'!$C$27</definedName>
    <definedName name="V_пр_23_3" localSheetId="15">'ГБУЗ РБ ГБ г.Нефтекамск'!$C$27</definedName>
    <definedName name="V_пр_23_3" localSheetId="21">'ГБУЗ РБ ГБ г.Салават'!$C$27</definedName>
    <definedName name="V_пр_23_3" localSheetId="14">'ГБУЗ РБ ГДКБ № 17 г.Уфа'!$C$27</definedName>
    <definedName name="V_пр_23_3" localSheetId="24">'ГБУЗ РБ ГКБ № 1 г.Стерлитамак'!$C$27</definedName>
    <definedName name="V_пр_23_3" localSheetId="49">'ГБУЗ РБ ГКБ № 13 г.Уфа'!$C$27</definedName>
    <definedName name="V_пр_23_3" localSheetId="75">'ГБУЗ РБ ГКБ № 18 г.Уфа'!$C$27</definedName>
    <definedName name="V_пр_23_3" localSheetId="51">'ГБУЗ РБ ГКБ № 21 г.Уфа'!$C$27</definedName>
    <definedName name="V_пр_23_3" localSheetId="56">'ГБУЗ РБ ГКБ № 5 г.Уфа'!$C$27</definedName>
    <definedName name="V_пр_23_3" localSheetId="32">'ГБУЗ РБ ГКБ № 8 г.Уфа'!$C$27</definedName>
    <definedName name="V_пр_23_3" localSheetId="81">'ГБУЗ РБ ГКБ Демского р-на г.Уфы'!$C$27</definedName>
    <definedName name="V_пр_23_3" localSheetId="4">'ГБУЗ РБ Давлекановская ЦРБ'!$C$27</definedName>
    <definedName name="V_пр_23_3" localSheetId="29">'ГБУЗ РБ ДБ г.Стерлитамак'!$C$27</definedName>
    <definedName name="V_пр_23_3" localSheetId="10">'ГБУЗ РБ ДП № 2 г.Уфа'!$C$27</definedName>
    <definedName name="V_пр_23_3" localSheetId="6">'ГБУЗ РБ ДП № 3 г.Уфа'!$C$27</definedName>
    <definedName name="V_пр_23_3" localSheetId="72">'ГБУЗ РБ ДП № 4 г.Уфа'!$C$27</definedName>
    <definedName name="V_пр_23_3" localSheetId="12">'ГБУЗ РБ ДП № 5 г.Уфа'!$C$27</definedName>
    <definedName name="V_пр_23_3" localSheetId="13">'ГБУЗ РБ ДП № 6 г.Уфа'!$C$27</definedName>
    <definedName name="V_пр_23_3" localSheetId="73">'ГБУЗ РБ Дюртюлинская ЦРБ'!$C$27</definedName>
    <definedName name="V_пр_23_3" localSheetId="55">'ГБУЗ РБ Ермекеевская ЦРБ'!$C$27</definedName>
    <definedName name="V_пр_23_3" localSheetId="38">'ГБУЗ РБ Зилаирская ЦРБ'!$C$27</definedName>
    <definedName name="V_пр_23_3" localSheetId="43">'ГБУЗ РБ Иглинская ЦРБ'!$C$27</definedName>
    <definedName name="V_пр_23_3" localSheetId="9">'ГБУЗ РБ Исянгуловская ЦРБ'!$C$27</definedName>
    <definedName name="V_пр_23_3" localSheetId="78">'ГБУЗ РБ Ишимбайская ЦРБ'!$C$27</definedName>
    <definedName name="V_пр_23_3" localSheetId="17">'ГБУЗ РБ Калтасинская ЦРБ'!$C$27</definedName>
    <definedName name="V_пр_23_3" localSheetId="64">'ГБУЗ РБ Караидельская ЦРБ'!$C$27</definedName>
    <definedName name="V_пр_23_3" localSheetId="47">'ГБУЗ РБ Кармаскалинская ЦРБ'!$C$27</definedName>
    <definedName name="V_пр_23_3" localSheetId="50">'ГБУЗ РБ КБСМП г.Уфа'!$C$27</definedName>
    <definedName name="V_пр_23_3" localSheetId="70">'ГБУЗ РБ Кигинская ЦРБ'!$C$27</definedName>
    <definedName name="V_пр_23_3" localSheetId="16">'ГБУЗ РБ Краснокамская ЦРБ'!$C$27</definedName>
    <definedName name="V_пр_23_3" localSheetId="26">'ГБУЗ РБ Красноусольская ЦРБ'!$C$27</definedName>
    <definedName name="V_пр_23_3" localSheetId="48">'ГБУЗ РБ Кушнаренковская ЦРБ'!$C$27</definedName>
    <definedName name="V_пр_23_3" localSheetId="69">'ГБУЗ РБ Малоязовская ЦРБ'!$C$27</definedName>
    <definedName name="V_пр_23_3" localSheetId="8">'ГБУЗ РБ Мелеузовская ЦРБ'!$C$27</definedName>
    <definedName name="V_пр_23_3" localSheetId="67">'ГБУЗ РБ Месягутовская ЦРБ'!$C$27</definedName>
    <definedName name="V_пр_23_3" localSheetId="63">'ГБУЗ РБ Мишкинская ЦРБ'!$C$27</definedName>
    <definedName name="V_пр_23_3" localSheetId="3">'ГБУЗ РБ Миякинская ЦРБ'!$C$27</definedName>
    <definedName name="V_пр_23_3" localSheetId="7">'ГБУЗ РБ Мраковская ЦРБ'!$C$27</definedName>
    <definedName name="V_пр_23_3" localSheetId="45">'ГБУЗ РБ Нуримановская ЦРБ'!$C$27</definedName>
    <definedName name="V_пр_23_3" localSheetId="79">'ГБУЗ РБ Поликлиника № 43 г.Уфа'!$C$27</definedName>
    <definedName name="V_пр_23_3" localSheetId="80">'ГБУЗ РБ ПОликлиника № 46 г.Уфа'!$C$27</definedName>
    <definedName name="V_пр_23_3" localSheetId="82">'ГБУЗ РБ Поликлиника № 50 г.Уфа'!$C$27</definedName>
    <definedName name="V_пр_23_3" localSheetId="5">'ГБУЗ РБ Раевская ЦРБ'!$C$27</definedName>
    <definedName name="V_пр_23_3" localSheetId="27">'ГБУЗ РБ Стерлибашевская ЦРБ'!$C$27</definedName>
    <definedName name="V_пр_23_3" localSheetId="28">'ГБУЗ РБ Толбазинская ЦРБ'!$C$27</definedName>
    <definedName name="V_пр_23_3" localSheetId="30">'ГБУЗ РБ Туймазинская ЦРБ'!$C$27</definedName>
    <definedName name="V_пр_23_3" localSheetId="33">'ГБУЗ РБ Учалинская ЦГБ'!$C$27</definedName>
    <definedName name="V_пр_23_3" localSheetId="20">'ГБУЗ РБ Федоровская ЦРБ'!$C$27</definedName>
    <definedName name="V_пр_23_3" localSheetId="23">'ГБУЗ РБ ЦГБ г.Сибай'!$C$27</definedName>
    <definedName name="V_пр_23_3" localSheetId="74">'ГБУЗ РБ Чекмагушевская ЦРБ'!$C$27</definedName>
    <definedName name="V_пр_23_3" localSheetId="34">'ГБУЗ РБ Чишминская ЦРБ'!$C$27</definedName>
    <definedName name="V_пр_23_3" localSheetId="31">'ГБУЗ РБ Шаранская ЦРБ'!$C$27</definedName>
    <definedName name="V_пр_23_3" localSheetId="37">'ГБУЗ РБ Языковская ЦРБ'!$C$27</definedName>
    <definedName name="V_пр_23_3" localSheetId="41">'ГБУЗ РБ Янаульская ЦРБ'!$C$27</definedName>
    <definedName name="V_пр_23_3" localSheetId="19">'ООО "Медсервис" г. Салават'!$C$27</definedName>
    <definedName name="V_пр_23_3" localSheetId="2">'УФИЦ РАН'!$C$27</definedName>
    <definedName name="V_пр_23_3" localSheetId="52">'ФГБОУ ВО БГМУ МЗ РФ'!$C$27</definedName>
    <definedName name="V_пр_23_3" localSheetId="60">'ФГБУЗ МСЧ №142 ФМБА России'!$C$27</definedName>
    <definedName name="V_пр_23_3" localSheetId="25">'ЧУЗ "РЖД-Медицина"г.Стерлитамак'!$C$27</definedName>
    <definedName name="V_пр_23_3" localSheetId="42">'ЧУЗ"КБ"РЖД-Медицина" г.Уфа'!$C$27</definedName>
    <definedName name="V_пр_23_5" localSheetId="22">'ГБУЗ РБ Акъярская ЦРБ'!$D$27</definedName>
    <definedName name="V_пр_23_5" localSheetId="46">'ГБУЗ РБ Архангельская ЦРБ'!$D$27</definedName>
    <definedName name="V_пр_23_5" localSheetId="57">'ГБУЗ РБ Аскаровская ЦРБ'!$D$27</definedName>
    <definedName name="V_пр_23_5" localSheetId="65">'ГБУЗ РБ Аскинская ЦРБ'!$D$27</definedName>
    <definedName name="V_пр_23_5" localSheetId="35">'ГБУЗ РБ Баймакская ЦГБ'!$D$27</definedName>
    <definedName name="V_пр_23_5" localSheetId="77">'ГБУЗ РБ Бакалинская ЦРБ'!$D$27</definedName>
    <definedName name="V_пр_23_5" localSheetId="40">'ГБУЗ РБ Балтачевская ЦРБ'!$D$27</definedName>
    <definedName name="V_пр_23_5" localSheetId="53">'ГБУЗ РБ Белебеевская ЦРБ'!$D$27</definedName>
    <definedName name="V_пр_23_5" localSheetId="71">'ГБУЗ РБ Белокатайская ЦРБ'!$D$27</definedName>
    <definedName name="V_пр_23_5" localSheetId="59">'ГБУЗ РБ Белорецкая ЦРКБ'!$D$27</definedName>
    <definedName name="V_пр_23_5" localSheetId="54">'ГБУЗ РБ Бижбулякская ЦРБ'!$D$27</definedName>
    <definedName name="V_пр_23_5" localSheetId="62">'ГБУЗ РБ Бирская ЦРБ'!$D$27</definedName>
    <definedName name="V_пр_23_5" localSheetId="44">'ГБУЗ РБ Благовещенская ЦРБ'!$D$27</definedName>
    <definedName name="V_пр_23_5" localSheetId="68">'ГБУЗ РБ Большеустьикинская ЦРБ'!$D$27</definedName>
    <definedName name="V_пр_23_5" localSheetId="36">'ГБУЗ РБ Буздякская ЦРБ'!$D$27</definedName>
    <definedName name="V_пр_23_5" localSheetId="66">'ГБУЗ РБ Бураевская ЦРБ'!$D$27</definedName>
    <definedName name="V_пр_23_5" localSheetId="58">'ГБУЗ РБ Бурзянская ЦРБ'!$D$27</definedName>
    <definedName name="V_пр_23_5" localSheetId="39">'ГБУЗ РБ Верхне-Татыш. ЦРБ'!$D$27</definedName>
    <definedName name="V_пр_23_5" localSheetId="76">'ГБУЗ РБ Верхнеяркеевская ЦРБ'!$D$27</definedName>
    <definedName name="V_пр_23_5" localSheetId="18">'ГБУЗ РБ ГБ № 1 г.Октябрьский'!$D$27</definedName>
    <definedName name="V_пр_23_5" localSheetId="61">'ГБУЗ РБ ГБ № 9 г.Уфа'!$D$27</definedName>
    <definedName name="V_пр_23_5" localSheetId="11">'ГБУЗ РБ ГБ г.Кумертау'!$D$27</definedName>
    <definedName name="V_пр_23_5" localSheetId="15">'ГБУЗ РБ ГБ г.Нефтекамск'!$D$27</definedName>
    <definedName name="V_пр_23_5" localSheetId="21">'ГБУЗ РБ ГБ г.Салават'!$D$27</definedName>
    <definedName name="V_пр_23_5" localSheetId="14">'ГБУЗ РБ ГДКБ № 17 г.Уфа'!$D$27</definedName>
    <definedName name="V_пр_23_5" localSheetId="24">'ГБУЗ РБ ГКБ № 1 г.Стерлитамак'!$D$27</definedName>
    <definedName name="V_пр_23_5" localSheetId="49">'ГБУЗ РБ ГКБ № 13 г.Уфа'!$D$27</definedName>
    <definedName name="V_пр_23_5" localSheetId="75">'ГБУЗ РБ ГКБ № 18 г.Уфа'!$D$27</definedName>
    <definedName name="V_пр_23_5" localSheetId="51">'ГБУЗ РБ ГКБ № 21 г.Уфа'!$D$27</definedName>
    <definedName name="V_пр_23_5" localSheetId="56">'ГБУЗ РБ ГКБ № 5 г.Уфа'!$D$27</definedName>
    <definedName name="V_пр_23_5" localSheetId="32">'ГБУЗ РБ ГКБ № 8 г.Уфа'!$D$27</definedName>
    <definedName name="V_пр_23_5" localSheetId="81">'ГБУЗ РБ ГКБ Демского р-на г.Уфы'!$D$27</definedName>
    <definedName name="V_пр_23_5" localSheetId="4">'ГБУЗ РБ Давлекановская ЦРБ'!$D$27</definedName>
    <definedName name="V_пр_23_5" localSheetId="29">'ГБУЗ РБ ДБ г.Стерлитамак'!$D$27</definedName>
    <definedName name="V_пр_23_5" localSheetId="10">'ГБУЗ РБ ДП № 2 г.Уфа'!$D$27</definedName>
    <definedName name="V_пр_23_5" localSheetId="6">'ГБУЗ РБ ДП № 3 г.Уфа'!$D$27</definedName>
    <definedName name="V_пр_23_5" localSheetId="72">'ГБУЗ РБ ДП № 4 г.Уфа'!$D$27</definedName>
    <definedName name="V_пр_23_5" localSheetId="12">'ГБУЗ РБ ДП № 5 г.Уфа'!$D$27</definedName>
    <definedName name="V_пр_23_5" localSheetId="13">'ГБУЗ РБ ДП № 6 г.Уфа'!$D$27</definedName>
    <definedName name="V_пр_23_5" localSheetId="73">'ГБУЗ РБ Дюртюлинская ЦРБ'!$D$27</definedName>
    <definedName name="V_пр_23_5" localSheetId="55">'ГБУЗ РБ Ермекеевская ЦРБ'!$D$27</definedName>
    <definedName name="V_пр_23_5" localSheetId="38">'ГБУЗ РБ Зилаирская ЦРБ'!$D$27</definedName>
    <definedName name="V_пр_23_5" localSheetId="43">'ГБУЗ РБ Иглинская ЦРБ'!$D$27</definedName>
    <definedName name="V_пр_23_5" localSheetId="9">'ГБУЗ РБ Исянгуловская ЦРБ'!$D$27</definedName>
    <definedName name="V_пр_23_5" localSheetId="78">'ГБУЗ РБ Ишимбайская ЦРБ'!$D$27</definedName>
    <definedName name="V_пр_23_5" localSheetId="17">'ГБУЗ РБ Калтасинская ЦРБ'!$D$27</definedName>
    <definedName name="V_пр_23_5" localSheetId="64">'ГБУЗ РБ Караидельская ЦРБ'!$D$27</definedName>
    <definedName name="V_пр_23_5" localSheetId="47">'ГБУЗ РБ Кармаскалинская ЦРБ'!$D$27</definedName>
    <definedName name="V_пр_23_5" localSheetId="50">'ГБУЗ РБ КБСМП г.Уфа'!$D$27</definedName>
    <definedName name="V_пр_23_5" localSheetId="70">'ГБУЗ РБ Кигинская ЦРБ'!$D$27</definedName>
    <definedName name="V_пр_23_5" localSheetId="16">'ГБУЗ РБ Краснокамская ЦРБ'!$D$27</definedName>
    <definedName name="V_пр_23_5" localSheetId="26">'ГБУЗ РБ Красноусольская ЦРБ'!$D$27</definedName>
    <definedName name="V_пр_23_5" localSheetId="48">'ГБУЗ РБ Кушнаренковская ЦРБ'!$D$27</definedName>
    <definedName name="V_пр_23_5" localSheetId="69">'ГБУЗ РБ Малоязовская ЦРБ'!$D$27</definedName>
    <definedName name="V_пр_23_5" localSheetId="8">'ГБУЗ РБ Мелеузовская ЦРБ'!$D$27</definedName>
    <definedName name="V_пр_23_5" localSheetId="67">'ГБУЗ РБ Месягутовская ЦРБ'!$D$27</definedName>
    <definedName name="V_пр_23_5" localSheetId="63">'ГБУЗ РБ Мишкинская ЦРБ'!$D$27</definedName>
    <definedName name="V_пр_23_5" localSheetId="3">'ГБУЗ РБ Миякинская ЦРБ'!$D$27</definedName>
    <definedName name="V_пр_23_5" localSheetId="7">'ГБУЗ РБ Мраковская ЦРБ'!$D$27</definedName>
    <definedName name="V_пр_23_5" localSheetId="45">'ГБУЗ РБ Нуримановская ЦРБ'!$D$27</definedName>
    <definedName name="V_пр_23_5" localSheetId="79">'ГБУЗ РБ Поликлиника № 43 г.Уфа'!$D$27</definedName>
    <definedName name="V_пр_23_5" localSheetId="80">'ГБУЗ РБ ПОликлиника № 46 г.Уфа'!$D$27</definedName>
    <definedName name="V_пр_23_5" localSheetId="82">'ГБУЗ РБ Поликлиника № 50 г.Уфа'!$D$27</definedName>
    <definedName name="V_пр_23_5" localSheetId="5">'ГБУЗ РБ Раевская ЦРБ'!$D$27</definedName>
    <definedName name="V_пр_23_5" localSheetId="27">'ГБУЗ РБ Стерлибашевская ЦРБ'!$D$27</definedName>
    <definedName name="V_пр_23_5" localSheetId="28">'ГБУЗ РБ Толбазинская ЦРБ'!$D$27</definedName>
    <definedName name="V_пр_23_5" localSheetId="30">'ГБУЗ РБ Туймазинская ЦРБ'!$D$27</definedName>
    <definedName name="V_пр_23_5" localSheetId="33">'ГБУЗ РБ Учалинская ЦГБ'!$D$27</definedName>
    <definedName name="V_пр_23_5" localSheetId="20">'ГБУЗ РБ Федоровская ЦРБ'!$D$27</definedName>
    <definedName name="V_пр_23_5" localSheetId="23">'ГБУЗ РБ ЦГБ г.Сибай'!$D$27</definedName>
    <definedName name="V_пр_23_5" localSheetId="74">'ГБУЗ РБ Чекмагушевская ЦРБ'!$D$27</definedName>
    <definedName name="V_пр_23_5" localSheetId="34">'ГБУЗ РБ Чишминская ЦРБ'!$D$27</definedName>
    <definedName name="V_пр_23_5" localSheetId="31">'ГБУЗ РБ Шаранская ЦРБ'!$D$27</definedName>
    <definedName name="V_пр_23_5" localSheetId="37">'ГБУЗ РБ Языковская ЦРБ'!$D$27</definedName>
    <definedName name="V_пр_23_5" localSheetId="41">'ГБУЗ РБ Янаульская ЦРБ'!$D$27</definedName>
    <definedName name="V_пр_23_5" localSheetId="19">'ООО "Медсервис" г. Салават'!$D$27</definedName>
    <definedName name="V_пр_23_5" localSheetId="2">'УФИЦ РАН'!$D$27</definedName>
    <definedName name="V_пр_23_5" localSheetId="52">'ФГБОУ ВО БГМУ МЗ РФ'!$D$27</definedName>
    <definedName name="V_пр_23_5" localSheetId="60">'ФГБУЗ МСЧ №142 ФМБА России'!$D$27</definedName>
    <definedName name="V_пр_23_5" localSheetId="25">'ЧУЗ "РЖД-Медицина"г.Стерлитамак'!$D$27</definedName>
    <definedName name="V_пр_23_5" localSheetId="42">'ЧУЗ"КБ"РЖД-Медицина" г.Уфа'!$D$27</definedName>
    <definedName name="V_пр_23_7" localSheetId="22">'ГБУЗ РБ Акъярская ЦРБ'!$F$27</definedName>
    <definedName name="V_пр_23_7" localSheetId="46">'ГБУЗ РБ Архангельская ЦРБ'!$F$27</definedName>
    <definedName name="V_пр_23_7" localSheetId="57">'ГБУЗ РБ Аскаровская ЦРБ'!$F$27</definedName>
    <definedName name="V_пр_23_7" localSheetId="65">'ГБУЗ РБ Аскинская ЦРБ'!$F$27</definedName>
    <definedName name="V_пр_23_7" localSheetId="35">'ГБУЗ РБ Баймакская ЦГБ'!$F$27</definedName>
    <definedName name="V_пр_23_7" localSheetId="77">'ГБУЗ РБ Бакалинская ЦРБ'!$F$27</definedName>
    <definedName name="V_пр_23_7" localSheetId="40">'ГБУЗ РБ Балтачевская ЦРБ'!$F$27</definedName>
    <definedName name="V_пр_23_7" localSheetId="53">'ГБУЗ РБ Белебеевская ЦРБ'!$F$27</definedName>
    <definedName name="V_пр_23_7" localSheetId="71">'ГБУЗ РБ Белокатайская ЦРБ'!$F$27</definedName>
    <definedName name="V_пр_23_7" localSheetId="59">'ГБУЗ РБ Белорецкая ЦРКБ'!$F$27</definedName>
    <definedName name="V_пр_23_7" localSheetId="54">'ГБУЗ РБ Бижбулякская ЦРБ'!$F$27</definedName>
    <definedName name="V_пр_23_7" localSheetId="62">'ГБУЗ РБ Бирская ЦРБ'!$F$27</definedName>
    <definedName name="V_пр_23_7" localSheetId="44">'ГБУЗ РБ Благовещенская ЦРБ'!$F$27</definedName>
    <definedName name="V_пр_23_7" localSheetId="68">'ГБУЗ РБ Большеустьикинская ЦРБ'!$F$27</definedName>
    <definedName name="V_пр_23_7" localSheetId="36">'ГБУЗ РБ Буздякская ЦРБ'!$F$27</definedName>
    <definedName name="V_пр_23_7" localSheetId="66">'ГБУЗ РБ Бураевская ЦРБ'!$F$27</definedName>
    <definedName name="V_пр_23_7" localSheetId="58">'ГБУЗ РБ Бурзянская ЦРБ'!$F$27</definedName>
    <definedName name="V_пр_23_7" localSheetId="39">'ГБУЗ РБ Верхне-Татыш. ЦРБ'!$F$27</definedName>
    <definedName name="V_пр_23_7" localSheetId="76">'ГБУЗ РБ Верхнеяркеевская ЦРБ'!$F$27</definedName>
    <definedName name="V_пр_23_7" localSheetId="18">'ГБУЗ РБ ГБ № 1 г.Октябрьский'!$F$27</definedName>
    <definedName name="V_пр_23_7" localSheetId="61">'ГБУЗ РБ ГБ № 9 г.Уфа'!$F$27</definedName>
    <definedName name="V_пр_23_7" localSheetId="11">'ГБУЗ РБ ГБ г.Кумертау'!$F$27</definedName>
    <definedName name="V_пр_23_7" localSheetId="15">'ГБУЗ РБ ГБ г.Нефтекамск'!$F$27</definedName>
    <definedName name="V_пр_23_7" localSheetId="21">'ГБУЗ РБ ГБ г.Салават'!$F$27</definedName>
    <definedName name="V_пр_23_7" localSheetId="14">'ГБУЗ РБ ГДКБ № 17 г.Уфа'!$F$27</definedName>
    <definedName name="V_пр_23_7" localSheetId="24">'ГБУЗ РБ ГКБ № 1 г.Стерлитамак'!$F$27</definedName>
    <definedName name="V_пр_23_7" localSheetId="49">'ГБУЗ РБ ГКБ № 13 г.Уфа'!$F$27</definedName>
    <definedName name="V_пр_23_7" localSheetId="75">'ГБУЗ РБ ГКБ № 18 г.Уфа'!$F$27</definedName>
    <definedName name="V_пр_23_7" localSheetId="51">'ГБУЗ РБ ГКБ № 21 г.Уфа'!$F$27</definedName>
    <definedName name="V_пр_23_7" localSheetId="56">'ГБУЗ РБ ГКБ № 5 г.Уфа'!$F$27</definedName>
    <definedName name="V_пр_23_7" localSheetId="32">'ГБУЗ РБ ГКБ № 8 г.Уфа'!$F$27</definedName>
    <definedName name="V_пр_23_7" localSheetId="81">'ГБУЗ РБ ГКБ Демского р-на г.Уфы'!$F$27</definedName>
    <definedName name="V_пр_23_7" localSheetId="4">'ГБУЗ РБ Давлекановская ЦРБ'!$F$27</definedName>
    <definedName name="V_пр_23_7" localSheetId="29">'ГБУЗ РБ ДБ г.Стерлитамак'!$F$27</definedName>
    <definedName name="V_пр_23_7" localSheetId="10">'ГБУЗ РБ ДП № 2 г.Уфа'!$F$27</definedName>
    <definedName name="V_пр_23_7" localSheetId="6">'ГБУЗ РБ ДП № 3 г.Уфа'!$F$27</definedName>
    <definedName name="V_пр_23_7" localSheetId="72">'ГБУЗ РБ ДП № 4 г.Уфа'!$F$27</definedName>
    <definedName name="V_пр_23_7" localSheetId="12">'ГБУЗ РБ ДП № 5 г.Уфа'!$F$27</definedName>
    <definedName name="V_пр_23_7" localSheetId="13">'ГБУЗ РБ ДП № 6 г.Уфа'!$F$27</definedName>
    <definedName name="V_пр_23_7" localSheetId="73">'ГБУЗ РБ Дюртюлинская ЦРБ'!$F$27</definedName>
    <definedName name="V_пр_23_7" localSheetId="55">'ГБУЗ РБ Ермекеевская ЦРБ'!$F$27</definedName>
    <definedName name="V_пр_23_7" localSheetId="38">'ГБУЗ РБ Зилаирская ЦРБ'!$F$27</definedName>
    <definedName name="V_пр_23_7" localSheetId="43">'ГБУЗ РБ Иглинская ЦРБ'!$F$27</definedName>
    <definedName name="V_пр_23_7" localSheetId="9">'ГБУЗ РБ Исянгуловская ЦРБ'!$F$27</definedName>
    <definedName name="V_пр_23_7" localSheetId="78">'ГБУЗ РБ Ишимбайская ЦРБ'!$F$27</definedName>
    <definedName name="V_пр_23_7" localSheetId="17">'ГБУЗ РБ Калтасинская ЦРБ'!$F$27</definedName>
    <definedName name="V_пр_23_7" localSheetId="64">'ГБУЗ РБ Караидельская ЦРБ'!$F$27</definedName>
    <definedName name="V_пр_23_7" localSheetId="47">'ГБУЗ РБ Кармаскалинская ЦРБ'!$F$27</definedName>
    <definedName name="V_пр_23_7" localSheetId="50">'ГБУЗ РБ КБСМП г.Уфа'!$F$27</definedName>
    <definedName name="V_пр_23_7" localSheetId="70">'ГБУЗ РБ Кигинская ЦРБ'!$F$27</definedName>
    <definedName name="V_пр_23_7" localSheetId="16">'ГБУЗ РБ Краснокамская ЦРБ'!$F$27</definedName>
    <definedName name="V_пр_23_7" localSheetId="26">'ГБУЗ РБ Красноусольская ЦРБ'!$F$27</definedName>
    <definedName name="V_пр_23_7" localSheetId="48">'ГБУЗ РБ Кушнаренковская ЦРБ'!$F$27</definedName>
    <definedName name="V_пр_23_7" localSheetId="69">'ГБУЗ РБ Малоязовская ЦРБ'!$F$27</definedName>
    <definedName name="V_пр_23_7" localSheetId="8">'ГБУЗ РБ Мелеузовская ЦРБ'!$F$27</definedName>
    <definedName name="V_пр_23_7" localSheetId="67">'ГБУЗ РБ Месягутовская ЦРБ'!$F$27</definedName>
    <definedName name="V_пр_23_7" localSheetId="63">'ГБУЗ РБ Мишкинская ЦРБ'!$F$27</definedName>
    <definedName name="V_пр_23_7" localSheetId="3">'ГБУЗ РБ Миякинская ЦРБ'!$F$27</definedName>
    <definedName name="V_пр_23_7" localSheetId="7">'ГБУЗ РБ Мраковская ЦРБ'!$F$27</definedName>
    <definedName name="V_пр_23_7" localSheetId="45">'ГБУЗ РБ Нуримановская ЦРБ'!$F$27</definedName>
    <definedName name="V_пр_23_7" localSheetId="79">'ГБУЗ РБ Поликлиника № 43 г.Уфа'!$F$27</definedName>
    <definedName name="V_пр_23_7" localSheetId="80">'ГБУЗ РБ ПОликлиника № 46 г.Уфа'!$F$27</definedName>
    <definedName name="V_пр_23_7" localSheetId="82">'ГБУЗ РБ Поликлиника № 50 г.Уфа'!$F$27</definedName>
    <definedName name="V_пр_23_7" localSheetId="5">'ГБУЗ РБ Раевская ЦРБ'!$F$27</definedName>
    <definedName name="V_пр_23_7" localSheetId="27">'ГБУЗ РБ Стерлибашевская ЦРБ'!$F$27</definedName>
    <definedName name="V_пр_23_7" localSheetId="28">'ГБУЗ РБ Толбазинская ЦРБ'!$F$27</definedName>
    <definedName name="V_пр_23_7" localSheetId="30">'ГБУЗ РБ Туймазинская ЦРБ'!$F$27</definedName>
    <definedName name="V_пр_23_7" localSheetId="33">'ГБУЗ РБ Учалинская ЦГБ'!$F$27</definedName>
    <definedName name="V_пр_23_7" localSheetId="20">'ГБУЗ РБ Федоровская ЦРБ'!$F$27</definedName>
    <definedName name="V_пр_23_7" localSheetId="23">'ГБУЗ РБ ЦГБ г.Сибай'!$F$27</definedName>
    <definedName name="V_пр_23_7" localSheetId="74">'ГБУЗ РБ Чекмагушевская ЦРБ'!$F$27</definedName>
    <definedName name="V_пр_23_7" localSheetId="34">'ГБУЗ РБ Чишминская ЦРБ'!$F$27</definedName>
    <definedName name="V_пр_23_7" localSheetId="31">'ГБУЗ РБ Шаранская ЦРБ'!$F$27</definedName>
    <definedName name="V_пр_23_7" localSheetId="37">'ГБУЗ РБ Языковская ЦРБ'!$F$27</definedName>
    <definedName name="V_пр_23_7" localSheetId="41">'ГБУЗ РБ Янаульская ЦРБ'!$F$27</definedName>
    <definedName name="V_пр_23_7" localSheetId="19">'ООО "Медсервис" г. Салават'!$F$27</definedName>
    <definedName name="V_пр_23_7" localSheetId="2">'УФИЦ РАН'!$F$27</definedName>
    <definedName name="V_пр_23_7" localSheetId="52">'ФГБОУ ВО БГМУ МЗ РФ'!$F$27</definedName>
    <definedName name="V_пр_23_7" localSheetId="60">'ФГБУЗ МСЧ №142 ФМБА России'!$F$27</definedName>
    <definedName name="V_пр_23_7" localSheetId="25">'ЧУЗ "РЖД-Медицина"г.Стерлитамак'!$F$27</definedName>
    <definedName name="V_пр_23_7" localSheetId="42">'ЧУЗ"КБ"РЖД-Медицина" г.Уфа'!$F$27</definedName>
    <definedName name="V_пр_23_8" localSheetId="22">'ГБУЗ РБ Акъярская ЦРБ'!$G$27</definedName>
    <definedName name="V_пр_23_8" localSheetId="46">'ГБУЗ РБ Архангельская ЦРБ'!$G$27</definedName>
    <definedName name="V_пр_23_8" localSheetId="57">'ГБУЗ РБ Аскаровская ЦРБ'!$G$27</definedName>
    <definedName name="V_пр_23_8" localSheetId="65">'ГБУЗ РБ Аскинская ЦРБ'!$G$27</definedName>
    <definedName name="V_пр_23_8" localSheetId="35">'ГБУЗ РБ Баймакская ЦГБ'!$G$27</definedName>
    <definedName name="V_пр_23_8" localSheetId="77">'ГБУЗ РБ Бакалинская ЦРБ'!$G$27</definedName>
    <definedName name="V_пр_23_8" localSheetId="40">'ГБУЗ РБ Балтачевская ЦРБ'!$G$27</definedName>
    <definedName name="V_пр_23_8" localSheetId="53">'ГБУЗ РБ Белебеевская ЦРБ'!$G$27</definedName>
    <definedName name="V_пр_23_8" localSheetId="71">'ГБУЗ РБ Белокатайская ЦРБ'!$G$27</definedName>
    <definedName name="V_пр_23_8" localSheetId="59">'ГБУЗ РБ Белорецкая ЦРКБ'!$G$27</definedName>
    <definedName name="V_пр_23_8" localSheetId="54">'ГБУЗ РБ Бижбулякская ЦРБ'!$G$27</definedName>
    <definedName name="V_пр_23_8" localSheetId="62">'ГБУЗ РБ Бирская ЦРБ'!$G$27</definedName>
    <definedName name="V_пр_23_8" localSheetId="44">'ГБУЗ РБ Благовещенская ЦРБ'!$G$27</definedName>
    <definedName name="V_пр_23_8" localSheetId="68">'ГБУЗ РБ Большеустьикинская ЦРБ'!$G$27</definedName>
    <definedName name="V_пр_23_8" localSheetId="36">'ГБУЗ РБ Буздякская ЦРБ'!$G$27</definedName>
    <definedName name="V_пр_23_8" localSheetId="66">'ГБУЗ РБ Бураевская ЦРБ'!$G$27</definedName>
    <definedName name="V_пр_23_8" localSheetId="58">'ГБУЗ РБ Бурзянская ЦРБ'!$G$27</definedName>
    <definedName name="V_пр_23_8" localSheetId="39">'ГБУЗ РБ Верхне-Татыш. ЦРБ'!$G$27</definedName>
    <definedName name="V_пр_23_8" localSheetId="76">'ГБУЗ РБ Верхнеяркеевская ЦРБ'!$G$27</definedName>
    <definedName name="V_пр_23_8" localSheetId="18">'ГБУЗ РБ ГБ № 1 г.Октябрьский'!$G$27</definedName>
    <definedName name="V_пр_23_8" localSheetId="61">'ГБУЗ РБ ГБ № 9 г.Уфа'!$G$27</definedName>
    <definedName name="V_пр_23_8" localSheetId="11">'ГБУЗ РБ ГБ г.Кумертау'!$G$27</definedName>
    <definedName name="V_пр_23_8" localSheetId="15">'ГБУЗ РБ ГБ г.Нефтекамск'!$G$27</definedName>
    <definedName name="V_пр_23_8" localSheetId="21">'ГБУЗ РБ ГБ г.Салават'!$G$27</definedName>
    <definedName name="V_пр_23_8" localSheetId="14">'ГБУЗ РБ ГДКБ № 17 г.Уфа'!$G$27</definedName>
    <definedName name="V_пр_23_8" localSheetId="24">'ГБУЗ РБ ГКБ № 1 г.Стерлитамак'!$G$27</definedName>
    <definedName name="V_пр_23_8" localSheetId="49">'ГБУЗ РБ ГКБ № 13 г.Уфа'!$G$27</definedName>
    <definedName name="V_пр_23_8" localSheetId="75">'ГБУЗ РБ ГКБ № 18 г.Уфа'!$G$27</definedName>
    <definedName name="V_пр_23_8" localSheetId="51">'ГБУЗ РБ ГКБ № 21 г.Уфа'!$G$27</definedName>
    <definedName name="V_пр_23_8" localSheetId="56">'ГБУЗ РБ ГКБ № 5 г.Уфа'!$G$27</definedName>
    <definedName name="V_пр_23_8" localSheetId="32">'ГБУЗ РБ ГКБ № 8 г.Уфа'!$G$27</definedName>
    <definedName name="V_пр_23_8" localSheetId="81">'ГБУЗ РБ ГКБ Демского р-на г.Уфы'!$G$27</definedName>
    <definedName name="V_пр_23_8" localSheetId="4">'ГБУЗ РБ Давлекановская ЦРБ'!$G$27</definedName>
    <definedName name="V_пр_23_8" localSheetId="29">'ГБУЗ РБ ДБ г.Стерлитамак'!$G$27</definedName>
    <definedName name="V_пр_23_8" localSheetId="10">'ГБУЗ РБ ДП № 2 г.Уфа'!$G$27</definedName>
    <definedName name="V_пр_23_8" localSheetId="6">'ГБУЗ РБ ДП № 3 г.Уфа'!$G$27</definedName>
    <definedName name="V_пр_23_8" localSheetId="72">'ГБУЗ РБ ДП № 4 г.Уфа'!$G$27</definedName>
    <definedName name="V_пр_23_8" localSheetId="12">'ГБУЗ РБ ДП № 5 г.Уфа'!$G$27</definedName>
    <definedName name="V_пр_23_8" localSheetId="13">'ГБУЗ РБ ДП № 6 г.Уфа'!$G$27</definedName>
    <definedName name="V_пр_23_8" localSheetId="73">'ГБУЗ РБ Дюртюлинская ЦРБ'!$G$27</definedName>
    <definedName name="V_пр_23_8" localSheetId="55">'ГБУЗ РБ Ермекеевская ЦРБ'!$G$27</definedName>
    <definedName name="V_пр_23_8" localSheetId="38">'ГБУЗ РБ Зилаирская ЦРБ'!$G$27</definedName>
    <definedName name="V_пр_23_8" localSheetId="43">'ГБУЗ РБ Иглинская ЦРБ'!$G$27</definedName>
    <definedName name="V_пр_23_8" localSheetId="9">'ГБУЗ РБ Исянгуловская ЦРБ'!$G$27</definedName>
    <definedName name="V_пр_23_8" localSheetId="78">'ГБУЗ РБ Ишимбайская ЦРБ'!$G$27</definedName>
    <definedName name="V_пр_23_8" localSheetId="17">'ГБУЗ РБ Калтасинская ЦРБ'!$G$27</definedName>
    <definedName name="V_пр_23_8" localSheetId="64">'ГБУЗ РБ Караидельская ЦРБ'!$G$27</definedName>
    <definedName name="V_пр_23_8" localSheetId="47">'ГБУЗ РБ Кармаскалинская ЦРБ'!$G$27</definedName>
    <definedName name="V_пр_23_8" localSheetId="50">'ГБУЗ РБ КБСМП г.Уфа'!$G$27</definedName>
    <definedName name="V_пр_23_8" localSheetId="70">'ГБУЗ РБ Кигинская ЦРБ'!$G$27</definedName>
    <definedName name="V_пр_23_8" localSheetId="16">'ГБУЗ РБ Краснокамская ЦРБ'!$G$27</definedName>
    <definedName name="V_пр_23_8" localSheetId="26">'ГБУЗ РБ Красноусольская ЦРБ'!$G$27</definedName>
    <definedName name="V_пр_23_8" localSheetId="48">'ГБУЗ РБ Кушнаренковская ЦРБ'!$G$27</definedName>
    <definedName name="V_пр_23_8" localSheetId="69">'ГБУЗ РБ Малоязовская ЦРБ'!$G$27</definedName>
    <definedName name="V_пр_23_8" localSheetId="8">'ГБУЗ РБ Мелеузовская ЦРБ'!$G$27</definedName>
    <definedName name="V_пр_23_8" localSheetId="67">'ГБУЗ РБ Месягутовская ЦРБ'!$G$27</definedName>
    <definedName name="V_пр_23_8" localSheetId="63">'ГБУЗ РБ Мишкинская ЦРБ'!$G$27</definedName>
    <definedName name="V_пр_23_8" localSheetId="3">'ГБУЗ РБ Миякинская ЦРБ'!$G$27</definedName>
    <definedName name="V_пр_23_8" localSheetId="7">'ГБУЗ РБ Мраковская ЦРБ'!$G$27</definedName>
    <definedName name="V_пр_23_8" localSheetId="45">'ГБУЗ РБ Нуримановская ЦРБ'!$G$27</definedName>
    <definedName name="V_пр_23_8" localSheetId="79">'ГБУЗ РБ Поликлиника № 43 г.Уфа'!$G$27</definedName>
    <definedName name="V_пр_23_8" localSheetId="80">'ГБУЗ РБ ПОликлиника № 46 г.Уфа'!$G$27</definedName>
    <definedName name="V_пр_23_8" localSheetId="82">'ГБУЗ РБ Поликлиника № 50 г.Уфа'!$G$27</definedName>
    <definedName name="V_пр_23_8" localSheetId="5">'ГБУЗ РБ Раевская ЦРБ'!$G$27</definedName>
    <definedName name="V_пр_23_8" localSheetId="27">'ГБУЗ РБ Стерлибашевская ЦРБ'!$G$27</definedName>
    <definedName name="V_пр_23_8" localSheetId="28">'ГБУЗ РБ Толбазинская ЦРБ'!$G$27</definedName>
    <definedName name="V_пр_23_8" localSheetId="30">'ГБУЗ РБ Туймазинская ЦРБ'!$G$27</definedName>
    <definedName name="V_пр_23_8" localSheetId="33">'ГБУЗ РБ Учалинская ЦГБ'!$G$27</definedName>
    <definedName name="V_пр_23_8" localSheetId="20">'ГБУЗ РБ Федоровская ЦРБ'!$G$27</definedName>
    <definedName name="V_пр_23_8" localSheetId="23">'ГБУЗ РБ ЦГБ г.Сибай'!$G$27</definedName>
    <definedName name="V_пр_23_8" localSheetId="74">'ГБУЗ РБ Чекмагушевская ЦРБ'!$G$27</definedName>
    <definedName name="V_пр_23_8" localSheetId="34">'ГБУЗ РБ Чишминская ЦРБ'!$G$27</definedName>
    <definedName name="V_пр_23_8" localSheetId="31">'ГБУЗ РБ Шаранская ЦРБ'!$G$27</definedName>
    <definedName name="V_пр_23_8" localSheetId="37">'ГБУЗ РБ Языковская ЦРБ'!$G$27</definedName>
    <definedName name="V_пр_23_8" localSheetId="41">'ГБУЗ РБ Янаульская ЦРБ'!$G$27</definedName>
    <definedName name="V_пр_23_8" localSheetId="19">'ООО "Медсервис" г. Салават'!$G$27</definedName>
    <definedName name="V_пр_23_8" localSheetId="2">'УФИЦ РАН'!$G$27</definedName>
    <definedName name="V_пр_23_8" localSheetId="52">'ФГБОУ ВО БГМУ МЗ РФ'!$G$27</definedName>
    <definedName name="V_пр_23_8" localSheetId="60">'ФГБУЗ МСЧ №142 ФМБА России'!$G$27</definedName>
    <definedName name="V_пр_23_8" localSheetId="25">'ЧУЗ "РЖД-Медицина"г.Стерлитамак'!$G$27</definedName>
    <definedName name="V_пр_23_8" localSheetId="42">'ЧУЗ"КБ"РЖД-Медицина" г.Уфа'!$G$27</definedName>
    <definedName name="V_пр_24_3" localSheetId="22">'ГБУЗ РБ Акъярская ЦРБ'!$C$28</definedName>
    <definedName name="V_пр_24_3" localSheetId="46">'ГБУЗ РБ Архангельская ЦРБ'!$C$28</definedName>
    <definedName name="V_пр_24_3" localSheetId="57">'ГБУЗ РБ Аскаровская ЦРБ'!$C$28</definedName>
    <definedName name="V_пр_24_3" localSheetId="65">'ГБУЗ РБ Аскинская ЦРБ'!$C$28</definedName>
    <definedName name="V_пр_24_3" localSheetId="35">'ГБУЗ РБ Баймакская ЦГБ'!$C$28</definedName>
    <definedName name="V_пр_24_3" localSheetId="77">'ГБУЗ РБ Бакалинская ЦРБ'!$C$28</definedName>
    <definedName name="V_пр_24_3" localSheetId="40">'ГБУЗ РБ Балтачевская ЦРБ'!$C$28</definedName>
    <definedName name="V_пр_24_3" localSheetId="53">'ГБУЗ РБ Белебеевская ЦРБ'!$C$28</definedName>
    <definedName name="V_пр_24_3" localSheetId="71">'ГБУЗ РБ Белокатайская ЦРБ'!$C$28</definedName>
    <definedName name="V_пр_24_3" localSheetId="59">'ГБУЗ РБ Белорецкая ЦРКБ'!$C$28</definedName>
    <definedName name="V_пр_24_3" localSheetId="54">'ГБУЗ РБ Бижбулякская ЦРБ'!$C$28</definedName>
    <definedName name="V_пр_24_3" localSheetId="62">'ГБУЗ РБ Бирская ЦРБ'!$C$28</definedName>
    <definedName name="V_пр_24_3" localSheetId="44">'ГБУЗ РБ Благовещенская ЦРБ'!$C$28</definedName>
    <definedName name="V_пр_24_3" localSheetId="68">'ГБУЗ РБ Большеустьикинская ЦРБ'!$C$28</definedName>
    <definedName name="V_пр_24_3" localSheetId="36">'ГБУЗ РБ Буздякская ЦРБ'!$C$28</definedName>
    <definedName name="V_пр_24_3" localSheetId="66">'ГБУЗ РБ Бураевская ЦРБ'!$C$28</definedName>
    <definedName name="V_пр_24_3" localSheetId="58">'ГБУЗ РБ Бурзянская ЦРБ'!$C$28</definedName>
    <definedName name="V_пр_24_3" localSheetId="39">'ГБУЗ РБ Верхне-Татыш. ЦРБ'!$C$28</definedName>
    <definedName name="V_пр_24_3" localSheetId="76">'ГБУЗ РБ Верхнеяркеевская ЦРБ'!$C$28</definedName>
    <definedName name="V_пр_24_3" localSheetId="18">'ГБУЗ РБ ГБ № 1 г.Октябрьский'!$C$28</definedName>
    <definedName name="V_пр_24_3" localSheetId="61">'ГБУЗ РБ ГБ № 9 г.Уфа'!$C$28</definedName>
    <definedName name="V_пр_24_3" localSheetId="11">'ГБУЗ РБ ГБ г.Кумертау'!$C$28</definedName>
    <definedName name="V_пр_24_3" localSheetId="15">'ГБУЗ РБ ГБ г.Нефтекамск'!$C$28</definedName>
    <definedName name="V_пр_24_3" localSheetId="21">'ГБУЗ РБ ГБ г.Салават'!$C$28</definedName>
    <definedName name="V_пр_24_3" localSheetId="14">'ГБУЗ РБ ГДКБ № 17 г.Уфа'!$C$28</definedName>
    <definedName name="V_пр_24_3" localSheetId="24">'ГБУЗ РБ ГКБ № 1 г.Стерлитамак'!$C$28</definedName>
    <definedName name="V_пр_24_3" localSheetId="49">'ГБУЗ РБ ГКБ № 13 г.Уфа'!$C$28</definedName>
    <definedName name="V_пр_24_3" localSheetId="75">'ГБУЗ РБ ГКБ № 18 г.Уфа'!$C$28</definedName>
    <definedName name="V_пр_24_3" localSheetId="51">'ГБУЗ РБ ГКБ № 21 г.Уфа'!$C$28</definedName>
    <definedName name="V_пр_24_3" localSheetId="56">'ГБУЗ РБ ГКБ № 5 г.Уфа'!$C$28</definedName>
    <definedName name="V_пр_24_3" localSheetId="32">'ГБУЗ РБ ГКБ № 8 г.Уфа'!$C$28</definedName>
    <definedName name="V_пр_24_3" localSheetId="81">'ГБУЗ РБ ГКБ Демского р-на г.Уфы'!$C$28</definedName>
    <definedName name="V_пр_24_3" localSheetId="4">'ГБУЗ РБ Давлекановская ЦРБ'!$C$28</definedName>
    <definedName name="V_пр_24_3" localSheetId="29">'ГБУЗ РБ ДБ г.Стерлитамак'!$C$28</definedName>
    <definedName name="V_пр_24_3" localSheetId="10">'ГБУЗ РБ ДП № 2 г.Уфа'!$C$28</definedName>
    <definedName name="V_пр_24_3" localSheetId="6">'ГБУЗ РБ ДП № 3 г.Уфа'!$C$28</definedName>
    <definedName name="V_пр_24_3" localSheetId="72">'ГБУЗ РБ ДП № 4 г.Уфа'!$C$28</definedName>
    <definedName name="V_пр_24_3" localSheetId="12">'ГБУЗ РБ ДП № 5 г.Уфа'!$C$28</definedName>
    <definedName name="V_пр_24_3" localSheetId="13">'ГБУЗ РБ ДП № 6 г.Уфа'!$C$28</definedName>
    <definedName name="V_пр_24_3" localSheetId="73">'ГБУЗ РБ Дюртюлинская ЦРБ'!$C$28</definedName>
    <definedName name="V_пр_24_3" localSheetId="55">'ГБУЗ РБ Ермекеевская ЦРБ'!$C$28</definedName>
    <definedName name="V_пр_24_3" localSheetId="38">'ГБУЗ РБ Зилаирская ЦРБ'!$C$28</definedName>
    <definedName name="V_пр_24_3" localSheetId="43">'ГБУЗ РБ Иглинская ЦРБ'!$C$28</definedName>
    <definedName name="V_пр_24_3" localSheetId="9">'ГБУЗ РБ Исянгуловская ЦРБ'!$C$28</definedName>
    <definedName name="V_пр_24_3" localSheetId="78">'ГБУЗ РБ Ишимбайская ЦРБ'!$C$28</definedName>
    <definedName name="V_пр_24_3" localSheetId="17">'ГБУЗ РБ Калтасинская ЦРБ'!$C$28</definedName>
    <definedName name="V_пр_24_3" localSheetId="64">'ГБУЗ РБ Караидельская ЦРБ'!$C$28</definedName>
    <definedName name="V_пр_24_3" localSheetId="47">'ГБУЗ РБ Кармаскалинская ЦРБ'!$C$28</definedName>
    <definedName name="V_пр_24_3" localSheetId="50">'ГБУЗ РБ КБСМП г.Уфа'!$C$28</definedName>
    <definedName name="V_пр_24_3" localSheetId="70">'ГБУЗ РБ Кигинская ЦРБ'!$C$28</definedName>
    <definedName name="V_пр_24_3" localSheetId="16">'ГБУЗ РБ Краснокамская ЦРБ'!$C$28</definedName>
    <definedName name="V_пр_24_3" localSheetId="26">'ГБУЗ РБ Красноусольская ЦРБ'!$C$28</definedName>
    <definedName name="V_пр_24_3" localSheetId="48">'ГБУЗ РБ Кушнаренковская ЦРБ'!$C$28</definedName>
    <definedName name="V_пр_24_3" localSheetId="69">'ГБУЗ РБ Малоязовская ЦРБ'!$C$28</definedName>
    <definedName name="V_пр_24_3" localSheetId="8">'ГБУЗ РБ Мелеузовская ЦРБ'!$C$28</definedName>
    <definedName name="V_пр_24_3" localSheetId="67">'ГБУЗ РБ Месягутовская ЦРБ'!$C$28</definedName>
    <definedName name="V_пр_24_3" localSheetId="63">'ГБУЗ РБ Мишкинская ЦРБ'!$C$28</definedName>
    <definedName name="V_пр_24_3" localSheetId="3">'ГБУЗ РБ Миякинская ЦРБ'!$C$28</definedName>
    <definedName name="V_пр_24_3" localSheetId="7">'ГБУЗ РБ Мраковская ЦРБ'!$C$28</definedName>
    <definedName name="V_пр_24_3" localSheetId="45">'ГБУЗ РБ Нуримановская ЦРБ'!$C$28</definedName>
    <definedName name="V_пр_24_3" localSheetId="79">'ГБУЗ РБ Поликлиника № 43 г.Уфа'!$C$28</definedName>
    <definedName name="V_пр_24_3" localSheetId="80">'ГБУЗ РБ ПОликлиника № 46 г.Уфа'!$C$28</definedName>
    <definedName name="V_пр_24_3" localSheetId="82">'ГБУЗ РБ Поликлиника № 50 г.Уфа'!$C$28</definedName>
    <definedName name="V_пр_24_3" localSheetId="5">'ГБУЗ РБ Раевская ЦРБ'!$C$28</definedName>
    <definedName name="V_пр_24_3" localSheetId="27">'ГБУЗ РБ Стерлибашевская ЦРБ'!$C$28</definedName>
    <definedName name="V_пр_24_3" localSheetId="28">'ГБУЗ РБ Толбазинская ЦРБ'!$C$28</definedName>
    <definedName name="V_пр_24_3" localSheetId="30">'ГБУЗ РБ Туймазинская ЦРБ'!$C$28</definedName>
    <definedName name="V_пр_24_3" localSheetId="33">'ГБУЗ РБ Учалинская ЦГБ'!$C$28</definedName>
    <definedName name="V_пр_24_3" localSheetId="20">'ГБУЗ РБ Федоровская ЦРБ'!$C$28</definedName>
    <definedName name="V_пр_24_3" localSheetId="23">'ГБУЗ РБ ЦГБ г.Сибай'!$C$28</definedName>
    <definedName name="V_пр_24_3" localSheetId="74">'ГБУЗ РБ Чекмагушевская ЦРБ'!$C$28</definedName>
    <definedName name="V_пр_24_3" localSheetId="34">'ГБУЗ РБ Чишминская ЦРБ'!$C$28</definedName>
    <definedName name="V_пр_24_3" localSheetId="31">'ГБУЗ РБ Шаранская ЦРБ'!$C$28</definedName>
    <definedName name="V_пр_24_3" localSheetId="37">'ГБУЗ РБ Языковская ЦРБ'!$C$28</definedName>
    <definedName name="V_пр_24_3" localSheetId="41">'ГБУЗ РБ Янаульская ЦРБ'!$C$28</definedName>
    <definedName name="V_пр_24_3" localSheetId="19">'ООО "Медсервис" г. Салават'!$C$28</definedName>
    <definedName name="V_пр_24_3" localSheetId="2">'УФИЦ РАН'!$C$28</definedName>
    <definedName name="V_пр_24_3" localSheetId="52">'ФГБОУ ВО БГМУ МЗ РФ'!$C$28</definedName>
    <definedName name="V_пр_24_3" localSheetId="60">'ФГБУЗ МСЧ №142 ФМБА России'!$C$28</definedName>
    <definedName name="V_пр_24_3" localSheetId="25">'ЧУЗ "РЖД-Медицина"г.Стерлитамак'!$C$28</definedName>
    <definedName name="V_пр_24_3" localSheetId="42">'ЧУЗ"КБ"РЖД-Медицина" г.Уфа'!$C$28</definedName>
    <definedName name="V_пр_24_5" localSheetId="22">'ГБУЗ РБ Акъярская ЦРБ'!$D$28</definedName>
    <definedName name="V_пр_24_5" localSheetId="46">'ГБУЗ РБ Архангельская ЦРБ'!$D$28</definedName>
    <definedName name="V_пр_24_5" localSheetId="57">'ГБУЗ РБ Аскаровская ЦРБ'!$D$28</definedName>
    <definedName name="V_пр_24_5" localSheetId="65">'ГБУЗ РБ Аскинская ЦРБ'!$D$28</definedName>
    <definedName name="V_пр_24_5" localSheetId="35">'ГБУЗ РБ Баймакская ЦГБ'!$D$28</definedName>
    <definedName name="V_пр_24_5" localSheetId="77">'ГБУЗ РБ Бакалинская ЦРБ'!$D$28</definedName>
    <definedName name="V_пр_24_5" localSheetId="40">'ГБУЗ РБ Балтачевская ЦРБ'!$D$28</definedName>
    <definedName name="V_пр_24_5" localSheetId="53">'ГБУЗ РБ Белебеевская ЦРБ'!$D$28</definedName>
    <definedName name="V_пр_24_5" localSheetId="71">'ГБУЗ РБ Белокатайская ЦРБ'!$D$28</definedName>
    <definedName name="V_пр_24_5" localSheetId="59">'ГБУЗ РБ Белорецкая ЦРКБ'!$D$28</definedName>
    <definedName name="V_пр_24_5" localSheetId="54">'ГБУЗ РБ Бижбулякская ЦРБ'!$D$28</definedName>
    <definedName name="V_пр_24_5" localSheetId="62">'ГБУЗ РБ Бирская ЦРБ'!$D$28</definedName>
    <definedName name="V_пр_24_5" localSheetId="44">'ГБУЗ РБ Благовещенская ЦРБ'!$D$28</definedName>
    <definedName name="V_пр_24_5" localSheetId="68">'ГБУЗ РБ Большеустьикинская ЦРБ'!$D$28</definedName>
    <definedName name="V_пр_24_5" localSheetId="36">'ГБУЗ РБ Буздякская ЦРБ'!$D$28</definedName>
    <definedName name="V_пр_24_5" localSheetId="66">'ГБУЗ РБ Бураевская ЦРБ'!$D$28</definedName>
    <definedName name="V_пр_24_5" localSheetId="58">'ГБУЗ РБ Бурзянская ЦРБ'!$D$28</definedName>
    <definedName name="V_пр_24_5" localSheetId="39">'ГБУЗ РБ Верхне-Татыш. ЦРБ'!$D$28</definedName>
    <definedName name="V_пр_24_5" localSheetId="76">'ГБУЗ РБ Верхнеяркеевская ЦРБ'!$D$28</definedName>
    <definedName name="V_пр_24_5" localSheetId="18">'ГБУЗ РБ ГБ № 1 г.Октябрьский'!$D$28</definedName>
    <definedName name="V_пр_24_5" localSheetId="61">'ГБУЗ РБ ГБ № 9 г.Уфа'!$D$28</definedName>
    <definedName name="V_пр_24_5" localSheetId="11">'ГБУЗ РБ ГБ г.Кумертау'!$D$28</definedName>
    <definedName name="V_пр_24_5" localSheetId="15">'ГБУЗ РБ ГБ г.Нефтекамск'!$D$28</definedName>
    <definedName name="V_пр_24_5" localSheetId="21">'ГБУЗ РБ ГБ г.Салават'!$D$28</definedName>
    <definedName name="V_пр_24_5" localSheetId="14">'ГБУЗ РБ ГДКБ № 17 г.Уфа'!$D$28</definedName>
    <definedName name="V_пр_24_5" localSheetId="24">'ГБУЗ РБ ГКБ № 1 г.Стерлитамак'!$D$28</definedName>
    <definedName name="V_пр_24_5" localSheetId="49">'ГБУЗ РБ ГКБ № 13 г.Уфа'!$D$28</definedName>
    <definedName name="V_пр_24_5" localSheetId="75">'ГБУЗ РБ ГКБ № 18 г.Уфа'!$D$28</definedName>
    <definedName name="V_пр_24_5" localSheetId="51">'ГБУЗ РБ ГКБ № 21 г.Уфа'!$D$28</definedName>
    <definedName name="V_пр_24_5" localSheetId="56">'ГБУЗ РБ ГКБ № 5 г.Уфа'!$D$28</definedName>
    <definedName name="V_пр_24_5" localSheetId="32">'ГБУЗ РБ ГКБ № 8 г.Уфа'!$D$28</definedName>
    <definedName name="V_пр_24_5" localSheetId="81">'ГБУЗ РБ ГКБ Демского р-на г.Уфы'!$D$28</definedName>
    <definedName name="V_пр_24_5" localSheetId="4">'ГБУЗ РБ Давлекановская ЦРБ'!$D$28</definedName>
    <definedName name="V_пр_24_5" localSheetId="29">'ГБУЗ РБ ДБ г.Стерлитамак'!$D$28</definedName>
    <definedName name="V_пр_24_5" localSheetId="10">'ГБУЗ РБ ДП № 2 г.Уфа'!$D$28</definedName>
    <definedName name="V_пр_24_5" localSheetId="6">'ГБУЗ РБ ДП № 3 г.Уфа'!$D$28</definedName>
    <definedName name="V_пр_24_5" localSheetId="72">'ГБУЗ РБ ДП № 4 г.Уфа'!$D$28</definedName>
    <definedName name="V_пр_24_5" localSheetId="12">'ГБУЗ РБ ДП № 5 г.Уфа'!$D$28</definedName>
    <definedName name="V_пр_24_5" localSheetId="13">'ГБУЗ РБ ДП № 6 г.Уфа'!$D$28</definedName>
    <definedName name="V_пр_24_5" localSheetId="73">'ГБУЗ РБ Дюртюлинская ЦРБ'!$D$28</definedName>
    <definedName name="V_пр_24_5" localSheetId="55">'ГБУЗ РБ Ермекеевская ЦРБ'!$D$28</definedName>
    <definedName name="V_пр_24_5" localSheetId="38">'ГБУЗ РБ Зилаирская ЦРБ'!$D$28</definedName>
    <definedName name="V_пр_24_5" localSheetId="43">'ГБУЗ РБ Иглинская ЦРБ'!$D$28</definedName>
    <definedName name="V_пр_24_5" localSheetId="9">'ГБУЗ РБ Исянгуловская ЦРБ'!$D$28</definedName>
    <definedName name="V_пр_24_5" localSheetId="78">'ГБУЗ РБ Ишимбайская ЦРБ'!$D$28</definedName>
    <definedName name="V_пр_24_5" localSheetId="17">'ГБУЗ РБ Калтасинская ЦРБ'!$D$28</definedName>
    <definedName name="V_пр_24_5" localSheetId="64">'ГБУЗ РБ Караидельская ЦРБ'!$D$28</definedName>
    <definedName name="V_пр_24_5" localSheetId="47">'ГБУЗ РБ Кармаскалинская ЦРБ'!$D$28</definedName>
    <definedName name="V_пр_24_5" localSheetId="50">'ГБУЗ РБ КБСМП г.Уфа'!$D$28</definedName>
    <definedName name="V_пр_24_5" localSheetId="70">'ГБУЗ РБ Кигинская ЦРБ'!$D$28</definedName>
    <definedName name="V_пр_24_5" localSheetId="16">'ГБУЗ РБ Краснокамская ЦРБ'!$D$28</definedName>
    <definedName name="V_пр_24_5" localSheetId="26">'ГБУЗ РБ Красноусольская ЦРБ'!$D$28</definedName>
    <definedName name="V_пр_24_5" localSheetId="48">'ГБУЗ РБ Кушнаренковская ЦРБ'!$D$28</definedName>
    <definedName name="V_пр_24_5" localSheetId="69">'ГБУЗ РБ Малоязовская ЦРБ'!$D$28</definedName>
    <definedName name="V_пр_24_5" localSheetId="8">'ГБУЗ РБ Мелеузовская ЦРБ'!$D$28</definedName>
    <definedName name="V_пр_24_5" localSheetId="67">'ГБУЗ РБ Месягутовская ЦРБ'!$D$28</definedName>
    <definedName name="V_пр_24_5" localSheetId="63">'ГБУЗ РБ Мишкинская ЦРБ'!$D$28</definedName>
    <definedName name="V_пр_24_5" localSheetId="3">'ГБУЗ РБ Миякинская ЦРБ'!$D$28</definedName>
    <definedName name="V_пр_24_5" localSheetId="7">'ГБУЗ РБ Мраковская ЦРБ'!$D$28</definedName>
    <definedName name="V_пр_24_5" localSheetId="45">'ГБУЗ РБ Нуримановская ЦРБ'!$D$28</definedName>
    <definedName name="V_пр_24_5" localSheetId="79">'ГБУЗ РБ Поликлиника № 43 г.Уфа'!$D$28</definedName>
    <definedName name="V_пр_24_5" localSheetId="80">'ГБУЗ РБ ПОликлиника № 46 г.Уфа'!$D$28</definedName>
    <definedName name="V_пр_24_5" localSheetId="82">'ГБУЗ РБ Поликлиника № 50 г.Уфа'!$D$28</definedName>
    <definedName name="V_пр_24_5" localSheetId="5">'ГБУЗ РБ Раевская ЦРБ'!$D$28</definedName>
    <definedName name="V_пр_24_5" localSheetId="27">'ГБУЗ РБ Стерлибашевская ЦРБ'!$D$28</definedName>
    <definedName name="V_пр_24_5" localSheetId="28">'ГБУЗ РБ Толбазинская ЦРБ'!$D$28</definedName>
    <definedName name="V_пр_24_5" localSheetId="30">'ГБУЗ РБ Туймазинская ЦРБ'!$D$28</definedName>
    <definedName name="V_пр_24_5" localSheetId="33">'ГБУЗ РБ Учалинская ЦГБ'!$D$28</definedName>
    <definedName name="V_пр_24_5" localSheetId="20">'ГБУЗ РБ Федоровская ЦРБ'!$D$28</definedName>
    <definedName name="V_пр_24_5" localSheetId="23">'ГБУЗ РБ ЦГБ г.Сибай'!$D$28</definedName>
    <definedName name="V_пр_24_5" localSheetId="74">'ГБУЗ РБ Чекмагушевская ЦРБ'!$D$28</definedName>
    <definedName name="V_пр_24_5" localSheetId="34">'ГБУЗ РБ Чишминская ЦРБ'!$D$28</definedName>
    <definedName name="V_пр_24_5" localSheetId="31">'ГБУЗ РБ Шаранская ЦРБ'!$D$28</definedName>
    <definedName name="V_пр_24_5" localSheetId="37">'ГБУЗ РБ Языковская ЦРБ'!$D$28</definedName>
    <definedName name="V_пр_24_5" localSheetId="41">'ГБУЗ РБ Янаульская ЦРБ'!$D$28</definedName>
    <definedName name="V_пр_24_5" localSheetId="19">'ООО "Медсервис" г. Салават'!$D$28</definedName>
    <definedName name="V_пр_24_5" localSheetId="2">'УФИЦ РАН'!$D$28</definedName>
    <definedName name="V_пр_24_5" localSheetId="52">'ФГБОУ ВО БГМУ МЗ РФ'!$D$28</definedName>
    <definedName name="V_пр_24_5" localSheetId="60">'ФГБУЗ МСЧ №142 ФМБА России'!$D$28</definedName>
    <definedName name="V_пр_24_5" localSheetId="25">'ЧУЗ "РЖД-Медицина"г.Стерлитамак'!$D$28</definedName>
    <definedName name="V_пр_24_5" localSheetId="42">'ЧУЗ"КБ"РЖД-Медицина" г.Уфа'!$D$28</definedName>
    <definedName name="V_пр_24_7" localSheetId="22">'ГБУЗ РБ Акъярская ЦРБ'!$F$28</definedName>
    <definedName name="V_пр_24_7" localSheetId="46">'ГБУЗ РБ Архангельская ЦРБ'!$F$28</definedName>
    <definedName name="V_пр_24_7" localSheetId="57">'ГБУЗ РБ Аскаровская ЦРБ'!$F$28</definedName>
    <definedName name="V_пр_24_7" localSheetId="65">'ГБУЗ РБ Аскинская ЦРБ'!$F$28</definedName>
    <definedName name="V_пр_24_7" localSheetId="35">'ГБУЗ РБ Баймакская ЦГБ'!$F$28</definedName>
    <definedName name="V_пр_24_7" localSheetId="77">'ГБУЗ РБ Бакалинская ЦРБ'!$F$28</definedName>
    <definedName name="V_пр_24_7" localSheetId="40">'ГБУЗ РБ Балтачевская ЦРБ'!$F$28</definedName>
    <definedName name="V_пр_24_7" localSheetId="53">'ГБУЗ РБ Белебеевская ЦРБ'!$F$28</definedName>
    <definedName name="V_пр_24_7" localSheetId="71">'ГБУЗ РБ Белокатайская ЦРБ'!$F$28</definedName>
    <definedName name="V_пр_24_7" localSheetId="59">'ГБУЗ РБ Белорецкая ЦРКБ'!$F$28</definedName>
    <definedName name="V_пр_24_7" localSheetId="54">'ГБУЗ РБ Бижбулякская ЦРБ'!$F$28</definedName>
    <definedName name="V_пр_24_7" localSheetId="62">'ГБУЗ РБ Бирская ЦРБ'!$F$28</definedName>
    <definedName name="V_пр_24_7" localSheetId="44">'ГБУЗ РБ Благовещенская ЦРБ'!$F$28</definedName>
    <definedName name="V_пр_24_7" localSheetId="68">'ГБУЗ РБ Большеустьикинская ЦРБ'!$F$28</definedName>
    <definedName name="V_пр_24_7" localSheetId="36">'ГБУЗ РБ Буздякская ЦРБ'!$F$28</definedName>
    <definedName name="V_пр_24_7" localSheetId="66">'ГБУЗ РБ Бураевская ЦРБ'!$F$28</definedName>
    <definedName name="V_пр_24_7" localSheetId="58">'ГБУЗ РБ Бурзянская ЦРБ'!$F$28</definedName>
    <definedName name="V_пр_24_7" localSheetId="39">'ГБУЗ РБ Верхне-Татыш. ЦРБ'!$F$28</definedName>
    <definedName name="V_пр_24_7" localSheetId="76">'ГБУЗ РБ Верхнеяркеевская ЦРБ'!$F$28</definedName>
    <definedName name="V_пр_24_7" localSheetId="18">'ГБУЗ РБ ГБ № 1 г.Октябрьский'!$F$28</definedName>
    <definedName name="V_пр_24_7" localSheetId="61">'ГБУЗ РБ ГБ № 9 г.Уфа'!$F$28</definedName>
    <definedName name="V_пр_24_7" localSheetId="11">'ГБУЗ РБ ГБ г.Кумертау'!$F$28</definedName>
    <definedName name="V_пр_24_7" localSheetId="15">'ГБУЗ РБ ГБ г.Нефтекамск'!$F$28</definedName>
    <definedName name="V_пр_24_7" localSheetId="21">'ГБУЗ РБ ГБ г.Салават'!$F$28</definedName>
    <definedName name="V_пр_24_7" localSheetId="14">'ГБУЗ РБ ГДКБ № 17 г.Уфа'!$F$28</definedName>
    <definedName name="V_пр_24_7" localSheetId="24">'ГБУЗ РБ ГКБ № 1 г.Стерлитамак'!$F$28</definedName>
    <definedName name="V_пр_24_7" localSheetId="49">'ГБУЗ РБ ГКБ № 13 г.Уфа'!$F$28</definedName>
    <definedName name="V_пр_24_7" localSheetId="75">'ГБУЗ РБ ГКБ № 18 г.Уфа'!$F$28</definedName>
    <definedName name="V_пр_24_7" localSheetId="51">'ГБУЗ РБ ГКБ № 21 г.Уфа'!$F$28</definedName>
    <definedName name="V_пр_24_7" localSheetId="56">'ГБУЗ РБ ГКБ № 5 г.Уфа'!$F$28</definedName>
    <definedName name="V_пр_24_7" localSheetId="32">'ГБУЗ РБ ГКБ № 8 г.Уфа'!$F$28</definedName>
    <definedName name="V_пр_24_7" localSheetId="81">'ГБУЗ РБ ГКБ Демского р-на г.Уфы'!$F$28</definedName>
    <definedName name="V_пр_24_7" localSheetId="4">'ГБУЗ РБ Давлекановская ЦРБ'!$F$28</definedName>
    <definedName name="V_пр_24_7" localSheetId="29">'ГБУЗ РБ ДБ г.Стерлитамак'!$F$28</definedName>
    <definedName name="V_пр_24_7" localSheetId="10">'ГБУЗ РБ ДП № 2 г.Уфа'!$F$28</definedName>
    <definedName name="V_пр_24_7" localSheetId="6">'ГБУЗ РБ ДП № 3 г.Уфа'!$F$28</definedName>
    <definedName name="V_пр_24_7" localSheetId="72">'ГБУЗ РБ ДП № 4 г.Уфа'!$F$28</definedName>
    <definedName name="V_пр_24_7" localSheetId="12">'ГБУЗ РБ ДП № 5 г.Уфа'!$F$28</definedName>
    <definedName name="V_пр_24_7" localSheetId="13">'ГБУЗ РБ ДП № 6 г.Уфа'!$F$28</definedName>
    <definedName name="V_пр_24_7" localSheetId="73">'ГБУЗ РБ Дюртюлинская ЦРБ'!$F$28</definedName>
    <definedName name="V_пр_24_7" localSheetId="55">'ГБУЗ РБ Ермекеевская ЦРБ'!$F$28</definedName>
    <definedName name="V_пр_24_7" localSheetId="38">'ГБУЗ РБ Зилаирская ЦРБ'!$F$28</definedName>
    <definedName name="V_пр_24_7" localSheetId="43">'ГБУЗ РБ Иглинская ЦРБ'!$F$28</definedName>
    <definedName name="V_пр_24_7" localSheetId="9">'ГБУЗ РБ Исянгуловская ЦРБ'!$F$28</definedName>
    <definedName name="V_пр_24_7" localSheetId="78">'ГБУЗ РБ Ишимбайская ЦРБ'!$F$28</definedName>
    <definedName name="V_пр_24_7" localSheetId="17">'ГБУЗ РБ Калтасинская ЦРБ'!$F$28</definedName>
    <definedName name="V_пр_24_7" localSheetId="64">'ГБУЗ РБ Караидельская ЦРБ'!$F$28</definedName>
    <definedName name="V_пр_24_7" localSheetId="47">'ГБУЗ РБ Кармаскалинская ЦРБ'!$F$28</definedName>
    <definedName name="V_пр_24_7" localSheetId="50">'ГБУЗ РБ КБСМП г.Уфа'!$F$28</definedName>
    <definedName name="V_пр_24_7" localSheetId="70">'ГБУЗ РБ Кигинская ЦРБ'!$F$28</definedName>
    <definedName name="V_пр_24_7" localSheetId="16">'ГБУЗ РБ Краснокамская ЦРБ'!$F$28</definedName>
    <definedName name="V_пр_24_7" localSheetId="26">'ГБУЗ РБ Красноусольская ЦРБ'!$F$28</definedName>
    <definedName name="V_пр_24_7" localSheetId="48">'ГБУЗ РБ Кушнаренковская ЦРБ'!$F$28</definedName>
    <definedName name="V_пр_24_7" localSheetId="69">'ГБУЗ РБ Малоязовская ЦРБ'!$F$28</definedName>
    <definedName name="V_пр_24_7" localSheetId="8">'ГБУЗ РБ Мелеузовская ЦРБ'!$F$28</definedName>
    <definedName name="V_пр_24_7" localSheetId="67">'ГБУЗ РБ Месягутовская ЦРБ'!$F$28</definedName>
    <definedName name="V_пр_24_7" localSheetId="63">'ГБУЗ РБ Мишкинская ЦРБ'!$F$28</definedName>
    <definedName name="V_пр_24_7" localSheetId="3">'ГБУЗ РБ Миякинская ЦРБ'!$F$28</definedName>
    <definedName name="V_пр_24_7" localSheetId="7">'ГБУЗ РБ Мраковская ЦРБ'!$F$28</definedName>
    <definedName name="V_пр_24_7" localSheetId="45">'ГБУЗ РБ Нуримановская ЦРБ'!$F$28</definedName>
    <definedName name="V_пр_24_7" localSheetId="79">'ГБУЗ РБ Поликлиника № 43 г.Уфа'!$F$28</definedName>
    <definedName name="V_пр_24_7" localSheetId="80">'ГБУЗ РБ ПОликлиника № 46 г.Уфа'!$F$28</definedName>
    <definedName name="V_пр_24_7" localSheetId="82">'ГБУЗ РБ Поликлиника № 50 г.Уфа'!$F$28</definedName>
    <definedName name="V_пр_24_7" localSheetId="5">'ГБУЗ РБ Раевская ЦРБ'!$F$28</definedName>
    <definedName name="V_пр_24_7" localSheetId="27">'ГБУЗ РБ Стерлибашевская ЦРБ'!$F$28</definedName>
    <definedName name="V_пр_24_7" localSheetId="28">'ГБУЗ РБ Толбазинская ЦРБ'!$F$28</definedName>
    <definedName name="V_пр_24_7" localSheetId="30">'ГБУЗ РБ Туймазинская ЦРБ'!$F$28</definedName>
    <definedName name="V_пр_24_7" localSheetId="33">'ГБУЗ РБ Учалинская ЦГБ'!$F$28</definedName>
    <definedName name="V_пр_24_7" localSheetId="20">'ГБУЗ РБ Федоровская ЦРБ'!$F$28</definedName>
    <definedName name="V_пр_24_7" localSheetId="23">'ГБУЗ РБ ЦГБ г.Сибай'!$F$28</definedName>
    <definedName name="V_пр_24_7" localSheetId="74">'ГБУЗ РБ Чекмагушевская ЦРБ'!$F$28</definedName>
    <definedName name="V_пр_24_7" localSheetId="34">'ГБУЗ РБ Чишминская ЦРБ'!$F$28</definedName>
    <definedName name="V_пр_24_7" localSheetId="31">'ГБУЗ РБ Шаранская ЦРБ'!$F$28</definedName>
    <definedName name="V_пр_24_7" localSheetId="37">'ГБУЗ РБ Языковская ЦРБ'!$F$28</definedName>
    <definedName name="V_пр_24_7" localSheetId="41">'ГБУЗ РБ Янаульская ЦРБ'!$F$28</definedName>
    <definedName name="V_пр_24_7" localSheetId="19">'ООО "Медсервис" г. Салават'!$F$28</definedName>
    <definedName name="V_пр_24_7" localSheetId="2">'УФИЦ РАН'!$F$28</definedName>
    <definedName name="V_пр_24_7" localSheetId="52">'ФГБОУ ВО БГМУ МЗ РФ'!$F$28</definedName>
    <definedName name="V_пр_24_7" localSheetId="60">'ФГБУЗ МСЧ №142 ФМБА России'!$F$28</definedName>
    <definedName name="V_пр_24_7" localSheetId="25">'ЧУЗ "РЖД-Медицина"г.Стерлитамак'!$F$28</definedName>
    <definedName name="V_пр_24_7" localSheetId="42">'ЧУЗ"КБ"РЖД-Медицина" г.Уфа'!$F$28</definedName>
    <definedName name="V_пр_24_8" localSheetId="22">'ГБУЗ РБ Акъярская ЦРБ'!$G$28</definedName>
    <definedName name="V_пр_24_8" localSheetId="46">'ГБУЗ РБ Архангельская ЦРБ'!$G$28</definedName>
    <definedName name="V_пр_24_8" localSheetId="57">'ГБУЗ РБ Аскаровская ЦРБ'!$G$28</definedName>
    <definedName name="V_пр_24_8" localSheetId="65">'ГБУЗ РБ Аскинская ЦРБ'!$G$28</definedName>
    <definedName name="V_пр_24_8" localSheetId="35">'ГБУЗ РБ Баймакская ЦГБ'!$G$28</definedName>
    <definedName name="V_пр_24_8" localSheetId="77">'ГБУЗ РБ Бакалинская ЦРБ'!$G$28</definedName>
    <definedName name="V_пр_24_8" localSheetId="40">'ГБУЗ РБ Балтачевская ЦРБ'!$G$28</definedName>
    <definedName name="V_пр_24_8" localSheetId="53">'ГБУЗ РБ Белебеевская ЦРБ'!$G$28</definedName>
    <definedName name="V_пр_24_8" localSheetId="71">'ГБУЗ РБ Белокатайская ЦРБ'!$G$28</definedName>
    <definedName name="V_пр_24_8" localSheetId="59">'ГБУЗ РБ Белорецкая ЦРКБ'!$G$28</definedName>
    <definedName name="V_пр_24_8" localSheetId="54">'ГБУЗ РБ Бижбулякская ЦРБ'!$G$28</definedName>
    <definedName name="V_пр_24_8" localSheetId="62">'ГБУЗ РБ Бирская ЦРБ'!$G$28</definedName>
    <definedName name="V_пр_24_8" localSheetId="44">'ГБУЗ РБ Благовещенская ЦРБ'!$G$28</definedName>
    <definedName name="V_пр_24_8" localSheetId="68">'ГБУЗ РБ Большеустьикинская ЦРБ'!$G$28</definedName>
    <definedName name="V_пр_24_8" localSheetId="36">'ГБУЗ РБ Буздякская ЦРБ'!$G$28</definedName>
    <definedName name="V_пр_24_8" localSheetId="66">'ГБУЗ РБ Бураевская ЦРБ'!$G$28</definedName>
    <definedName name="V_пр_24_8" localSheetId="58">'ГБУЗ РБ Бурзянская ЦРБ'!$G$28</definedName>
    <definedName name="V_пр_24_8" localSheetId="39">'ГБУЗ РБ Верхне-Татыш. ЦРБ'!$G$28</definedName>
    <definedName name="V_пр_24_8" localSheetId="76">'ГБУЗ РБ Верхнеяркеевская ЦРБ'!$G$28</definedName>
    <definedName name="V_пр_24_8" localSheetId="18">'ГБУЗ РБ ГБ № 1 г.Октябрьский'!$G$28</definedName>
    <definedName name="V_пр_24_8" localSheetId="61">'ГБУЗ РБ ГБ № 9 г.Уфа'!$G$28</definedName>
    <definedName name="V_пр_24_8" localSheetId="11">'ГБУЗ РБ ГБ г.Кумертау'!$G$28</definedName>
    <definedName name="V_пр_24_8" localSheetId="15">'ГБУЗ РБ ГБ г.Нефтекамск'!$G$28</definedName>
    <definedName name="V_пр_24_8" localSheetId="21">'ГБУЗ РБ ГБ г.Салават'!$G$28</definedName>
    <definedName name="V_пр_24_8" localSheetId="14">'ГБУЗ РБ ГДКБ № 17 г.Уфа'!$G$28</definedName>
    <definedName name="V_пр_24_8" localSheetId="24">'ГБУЗ РБ ГКБ № 1 г.Стерлитамак'!$G$28</definedName>
    <definedName name="V_пр_24_8" localSheetId="49">'ГБУЗ РБ ГКБ № 13 г.Уфа'!$G$28</definedName>
    <definedName name="V_пр_24_8" localSheetId="75">'ГБУЗ РБ ГКБ № 18 г.Уфа'!$G$28</definedName>
    <definedName name="V_пр_24_8" localSheetId="51">'ГБУЗ РБ ГКБ № 21 г.Уфа'!$G$28</definedName>
    <definedName name="V_пр_24_8" localSheetId="56">'ГБУЗ РБ ГКБ № 5 г.Уфа'!$G$28</definedName>
    <definedName name="V_пр_24_8" localSheetId="32">'ГБУЗ РБ ГКБ № 8 г.Уфа'!$G$28</definedName>
    <definedName name="V_пр_24_8" localSheetId="81">'ГБУЗ РБ ГКБ Демского р-на г.Уфы'!$G$28</definedName>
    <definedName name="V_пр_24_8" localSheetId="4">'ГБУЗ РБ Давлекановская ЦРБ'!$G$28</definedName>
    <definedName name="V_пр_24_8" localSheetId="29">'ГБУЗ РБ ДБ г.Стерлитамак'!$G$28</definedName>
    <definedName name="V_пр_24_8" localSheetId="10">'ГБУЗ РБ ДП № 2 г.Уфа'!$G$28</definedName>
    <definedName name="V_пр_24_8" localSheetId="6">'ГБУЗ РБ ДП № 3 г.Уфа'!$G$28</definedName>
    <definedName name="V_пр_24_8" localSheetId="72">'ГБУЗ РБ ДП № 4 г.Уфа'!$G$28</definedName>
    <definedName name="V_пр_24_8" localSheetId="12">'ГБУЗ РБ ДП № 5 г.Уфа'!$G$28</definedName>
    <definedName name="V_пр_24_8" localSheetId="13">'ГБУЗ РБ ДП № 6 г.Уфа'!$G$28</definedName>
    <definedName name="V_пр_24_8" localSheetId="73">'ГБУЗ РБ Дюртюлинская ЦРБ'!$G$28</definedName>
    <definedName name="V_пр_24_8" localSheetId="55">'ГБУЗ РБ Ермекеевская ЦРБ'!$G$28</definedName>
    <definedName name="V_пр_24_8" localSheetId="38">'ГБУЗ РБ Зилаирская ЦРБ'!$G$28</definedName>
    <definedName name="V_пр_24_8" localSheetId="43">'ГБУЗ РБ Иглинская ЦРБ'!$G$28</definedName>
    <definedName name="V_пр_24_8" localSheetId="9">'ГБУЗ РБ Исянгуловская ЦРБ'!$G$28</definedName>
    <definedName name="V_пр_24_8" localSheetId="78">'ГБУЗ РБ Ишимбайская ЦРБ'!$G$28</definedName>
    <definedName name="V_пр_24_8" localSheetId="17">'ГБУЗ РБ Калтасинская ЦРБ'!$G$28</definedName>
    <definedName name="V_пр_24_8" localSheetId="64">'ГБУЗ РБ Караидельская ЦРБ'!$G$28</definedName>
    <definedName name="V_пр_24_8" localSheetId="47">'ГБУЗ РБ Кармаскалинская ЦРБ'!$G$28</definedName>
    <definedName name="V_пр_24_8" localSheetId="50">'ГБУЗ РБ КБСМП г.Уфа'!$G$28</definedName>
    <definedName name="V_пр_24_8" localSheetId="70">'ГБУЗ РБ Кигинская ЦРБ'!$G$28</definedName>
    <definedName name="V_пр_24_8" localSheetId="16">'ГБУЗ РБ Краснокамская ЦРБ'!$G$28</definedName>
    <definedName name="V_пр_24_8" localSheetId="26">'ГБУЗ РБ Красноусольская ЦРБ'!$G$28</definedName>
    <definedName name="V_пр_24_8" localSheetId="48">'ГБУЗ РБ Кушнаренковская ЦРБ'!$G$28</definedName>
    <definedName name="V_пр_24_8" localSheetId="69">'ГБУЗ РБ Малоязовская ЦРБ'!$G$28</definedName>
    <definedName name="V_пр_24_8" localSheetId="8">'ГБУЗ РБ Мелеузовская ЦРБ'!$G$28</definedName>
    <definedName name="V_пр_24_8" localSheetId="67">'ГБУЗ РБ Месягутовская ЦРБ'!$G$28</definedName>
    <definedName name="V_пр_24_8" localSheetId="63">'ГБУЗ РБ Мишкинская ЦРБ'!$G$28</definedName>
    <definedName name="V_пр_24_8" localSheetId="3">'ГБУЗ РБ Миякинская ЦРБ'!$G$28</definedName>
    <definedName name="V_пр_24_8" localSheetId="7">'ГБУЗ РБ Мраковская ЦРБ'!$G$28</definedName>
    <definedName name="V_пр_24_8" localSheetId="45">'ГБУЗ РБ Нуримановская ЦРБ'!$G$28</definedName>
    <definedName name="V_пр_24_8" localSheetId="79">'ГБУЗ РБ Поликлиника № 43 г.Уфа'!$G$28</definedName>
    <definedName name="V_пр_24_8" localSheetId="80">'ГБУЗ РБ ПОликлиника № 46 г.Уфа'!$G$28</definedName>
    <definedName name="V_пр_24_8" localSheetId="82">'ГБУЗ РБ Поликлиника № 50 г.Уфа'!$G$28</definedName>
    <definedName name="V_пр_24_8" localSheetId="5">'ГБУЗ РБ Раевская ЦРБ'!$G$28</definedName>
    <definedName name="V_пр_24_8" localSheetId="27">'ГБУЗ РБ Стерлибашевская ЦРБ'!$G$28</definedName>
    <definedName name="V_пр_24_8" localSheetId="28">'ГБУЗ РБ Толбазинская ЦРБ'!$G$28</definedName>
    <definedName name="V_пр_24_8" localSheetId="30">'ГБУЗ РБ Туймазинская ЦРБ'!$G$28</definedName>
    <definedName name="V_пр_24_8" localSheetId="33">'ГБУЗ РБ Учалинская ЦГБ'!$G$28</definedName>
    <definedName name="V_пр_24_8" localSheetId="20">'ГБУЗ РБ Федоровская ЦРБ'!$G$28</definedName>
    <definedName name="V_пр_24_8" localSheetId="23">'ГБУЗ РБ ЦГБ г.Сибай'!$G$28</definedName>
    <definedName name="V_пр_24_8" localSheetId="74">'ГБУЗ РБ Чекмагушевская ЦРБ'!$G$28</definedName>
    <definedName name="V_пр_24_8" localSheetId="34">'ГБУЗ РБ Чишминская ЦРБ'!$G$28</definedName>
    <definedName name="V_пр_24_8" localSheetId="31">'ГБУЗ РБ Шаранская ЦРБ'!$G$28</definedName>
    <definedName name="V_пр_24_8" localSheetId="37">'ГБУЗ РБ Языковская ЦРБ'!$G$28</definedName>
    <definedName name="V_пр_24_8" localSheetId="41">'ГБУЗ РБ Янаульская ЦРБ'!$G$28</definedName>
    <definedName name="V_пр_24_8" localSheetId="19">'ООО "Медсервис" г. Салават'!$G$28</definedName>
    <definedName name="V_пр_24_8" localSheetId="2">'УФИЦ РАН'!$G$28</definedName>
    <definedName name="V_пр_24_8" localSheetId="52">'ФГБОУ ВО БГМУ МЗ РФ'!$G$28</definedName>
    <definedName name="V_пр_24_8" localSheetId="60">'ФГБУЗ МСЧ №142 ФМБА России'!$G$28</definedName>
    <definedName name="V_пр_24_8" localSheetId="25">'ЧУЗ "РЖД-Медицина"г.Стерлитамак'!$G$28</definedName>
    <definedName name="V_пр_24_8" localSheetId="42">'ЧУЗ"КБ"РЖД-Медицина" г.Уфа'!$G$28</definedName>
    <definedName name="V_пр_25_4" localSheetId="22">'ГБУЗ РБ Акъярская ЦРБ'!#REF!</definedName>
    <definedName name="V_пр_25_4" localSheetId="46">'ГБУЗ РБ Архангельская ЦРБ'!#REF!</definedName>
    <definedName name="V_пр_25_4" localSheetId="57">'ГБУЗ РБ Аскаровская ЦРБ'!#REF!</definedName>
    <definedName name="V_пр_25_4" localSheetId="65">'ГБУЗ РБ Аскинская ЦРБ'!#REF!</definedName>
    <definedName name="V_пр_25_4" localSheetId="35">'ГБУЗ РБ Баймакская ЦГБ'!#REF!</definedName>
    <definedName name="V_пр_25_4" localSheetId="77">'ГБУЗ РБ Бакалинская ЦРБ'!#REF!</definedName>
    <definedName name="V_пр_25_4" localSheetId="40">'ГБУЗ РБ Балтачевская ЦРБ'!#REF!</definedName>
    <definedName name="V_пр_25_4" localSheetId="53">'ГБУЗ РБ Белебеевская ЦРБ'!#REF!</definedName>
    <definedName name="V_пр_25_4" localSheetId="71">'ГБУЗ РБ Белокатайская ЦРБ'!#REF!</definedName>
    <definedName name="V_пр_25_4" localSheetId="59">'ГБУЗ РБ Белорецкая ЦРКБ'!#REF!</definedName>
    <definedName name="V_пр_25_4" localSheetId="54">'ГБУЗ РБ Бижбулякская ЦРБ'!#REF!</definedName>
    <definedName name="V_пр_25_4" localSheetId="62">'ГБУЗ РБ Бирская ЦРБ'!#REF!</definedName>
    <definedName name="V_пр_25_4" localSheetId="44">'ГБУЗ РБ Благовещенская ЦРБ'!#REF!</definedName>
    <definedName name="V_пр_25_4" localSheetId="68">'ГБУЗ РБ Большеустьикинская ЦРБ'!#REF!</definedName>
    <definedName name="V_пр_25_4" localSheetId="36">'ГБУЗ РБ Буздякская ЦРБ'!#REF!</definedName>
    <definedName name="V_пр_25_4" localSheetId="66">'ГБУЗ РБ Бураевская ЦРБ'!#REF!</definedName>
    <definedName name="V_пр_25_4" localSheetId="58">'ГБУЗ РБ Бурзянская ЦРБ'!#REF!</definedName>
    <definedName name="V_пр_25_4" localSheetId="39">'ГБУЗ РБ Верхне-Татыш. ЦРБ'!#REF!</definedName>
    <definedName name="V_пр_25_4" localSheetId="76">'ГБУЗ РБ Верхнеяркеевская ЦРБ'!#REF!</definedName>
    <definedName name="V_пр_25_4" localSheetId="18">'ГБУЗ РБ ГБ № 1 г.Октябрьский'!#REF!</definedName>
    <definedName name="V_пр_25_4" localSheetId="61">'ГБУЗ РБ ГБ № 9 г.Уфа'!#REF!</definedName>
    <definedName name="V_пр_25_4" localSheetId="11">'ГБУЗ РБ ГБ г.Кумертау'!#REF!</definedName>
    <definedName name="V_пр_25_4" localSheetId="15">'ГБУЗ РБ ГБ г.Нефтекамск'!#REF!</definedName>
    <definedName name="V_пр_25_4" localSheetId="21">'ГБУЗ РБ ГБ г.Салават'!#REF!</definedName>
    <definedName name="V_пр_25_4" localSheetId="14">'ГБУЗ РБ ГДКБ № 17 г.Уфа'!#REF!</definedName>
    <definedName name="V_пр_25_4" localSheetId="24">'ГБУЗ РБ ГКБ № 1 г.Стерлитамак'!#REF!</definedName>
    <definedName name="V_пр_25_4" localSheetId="49">'ГБУЗ РБ ГКБ № 13 г.Уфа'!#REF!</definedName>
    <definedName name="V_пр_25_4" localSheetId="75">'ГБУЗ РБ ГКБ № 18 г.Уфа'!#REF!</definedName>
    <definedName name="V_пр_25_4" localSheetId="51">'ГБУЗ РБ ГКБ № 21 г.Уфа'!#REF!</definedName>
    <definedName name="V_пр_25_4" localSheetId="56">'ГБУЗ РБ ГКБ № 5 г.Уфа'!#REF!</definedName>
    <definedName name="V_пр_25_4" localSheetId="32">'ГБУЗ РБ ГКБ № 8 г.Уфа'!#REF!</definedName>
    <definedName name="V_пр_25_4" localSheetId="81">'ГБУЗ РБ ГКБ Демского р-на г.Уфы'!#REF!</definedName>
    <definedName name="V_пр_25_4" localSheetId="4">'ГБУЗ РБ Давлекановская ЦРБ'!#REF!</definedName>
    <definedName name="V_пр_25_4" localSheetId="29">'ГБУЗ РБ ДБ г.Стерлитамак'!#REF!</definedName>
    <definedName name="V_пр_25_4" localSheetId="10">'ГБУЗ РБ ДП № 2 г.Уфа'!#REF!</definedName>
    <definedName name="V_пр_25_4" localSheetId="6">'ГБУЗ РБ ДП № 3 г.Уфа'!#REF!</definedName>
    <definedName name="V_пр_25_4" localSheetId="72">'ГБУЗ РБ ДП № 4 г.Уфа'!#REF!</definedName>
    <definedName name="V_пр_25_4" localSheetId="12">'ГБУЗ РБ ДП № 5 г.Уфа'!#REF!</definedName>
    <definedName name="V_пр_25_4" localSheetId="13">'ГБУЗ РБ ДП № 6 г.Уфа'!#REF!</definedName>
    <definedName name="V_пр_25_4" localSheetId="73">'ГБУЗ РБ Дюртюлинская ЦРБ'!#REF!</definedName>
    <definedName name="V_пр_25_4" localSheetId="55">'ГБУЗ РБ Ермекеевская ЦРБ'!#REF!</definedName>
    <definedName name="V_пр_25_4" localSheetId="38">'ГБУЗ РБ Зилаирская ЦРБ'!#REF!</definedName>
    <definedName name="V_пр_25_4" localSheetId="43">'ГБУЗ РБ Иглинская ЦРБ'!#REF!</definedName>
    <definedName name="V_пр_25_4" localSheetId="9">'ГБУЗ РБ Исянгуловская ЦРБ'!#REF!</definedName>
    <definedName name="V_пр_25_4" localSheetId="78">'ГБУЗ РБ Ишимбайская ЦРБ'!#REF!</definedName>
    <definedName name="V_пр_25_4" localSheetId="17">'ГБУЗ РБ Калтасинская ЦРБ'!#REF!</definedName>
    <definedName name="V_пр_25_4" localSheetId="64">'ГБУЗ РБ Караидельская ЦРБ'!#REF!</definedName>
    <definedName name="V_пр_25_4" localSheetId="47">'ГБУЗ РБ Кармаскалинская ЦРБ'!#REF!</definedName>
    <definedName name="V_пр_25_4" localSheetId="50">'ГБУЗ РБ КБСМП г.Уфа'!#REF!</definedName>
    <definedName name="V_пр_25_4" localSheetId="70">'ГБУЗ РБ Кигинская ЦРБ'!#REF!</definedName>
    <definedName name="V_пр_25_4" localSheetId="16">'ГБУЗ РБ Краснокамская ЦРБ'!#REF!</definedName>
    <definedName name="V_пр_25_4" localSheetId="26">'ГБУЗ РБ Красноусольская ЦРБ'!#REF!</definedName>
    <definedName name="V_пр_25_4" localSheetId="48">'ГБУЗ РБ Кушнаренковская ЦРБ'!#REF!</definedName>
    <definedName name="V_пр_25_4" localSheetId="69">'ГБУЗ РБ Малоязовская ЦРБ'!#REF!</definedName>
    <definedName name="V_пр_25_4" localSheetId="8">'ГБУЗ РБ Мелеузовская ЦРБ'!#REF!</definedName>
    <definedName name="V_пр_25_4" localSheetId="67">'ГБУЗ РБ Месягутовская ЦРБ'!#REF!</definedName>
    <definedName name="V_пр_25_4" localSheetId="63">'ГБУЗ РБ Мишкинская ЦРБ'!#REF!</definedName>
    <definedName name="V_пр_25_4" localSheetId="3">'ГБУЗ РБ Миякинская ЦРБ'!#REF!</definedName>
    <definedName name="V_пр_25_4" localSheetId="7">'ГБУЗ РБ Мраковская ЦРБ'!#REF!</definedName>
    <definedName name="V_пр_25_4" localSheetId="45">'ГБУЗ РБ Нуримановская ЦРБ'!#REF!</definedName>
    <definedName name="V_пр_25_4" localSheetId="79">'ГБУЗ РБ Поликлиника № 43 г.Уфа'!#REF!</definedName>
    <definedName name="V_пр_25_4" localSheetId="80">'ГБУЗ РБ ПОликлиника № 46 г.Уфа'!#REF!</definedName>
    <definedName name="V_пр_25_4" localSheetId="82">'ГБУЗ РБ Поликлиника № 50 г.Уфа'!#REF!</definedName>
    <definedName name="V_пр_25_4" localSheetId="5">'ГБУЗ РБ Раевская ЦРБ'!#REF!</definedName>
    <definedName name="V_пр_25_4" localSheetId="27">'ГБУЗ РБ Стерлибашевская ЦРБ'!#REF!</definedName>
    <definedName name="V_пр_25_4" localSheetId="28">'ГБУЗ РБ Толбазинская ЦРБ'!#REF!</definedName>
    <definedName name="V_пр_25_4" localSheetId="30">'ГБУЗ РБ Туймазинская ЦРБ'!#REF!</definedName>
    <definedName name="V_пр_25_4" localSheetId="33">'ГБУЗ РБ Учалинская ЦГБ'!#REF!</definedName>
    <definedName name="V_пр_25_4" localSheetId="20">'ГБУЗ РБ Федоровская ЦРБ'!#REF!</definedName>
    <definedName name="V_пр_25_4" localSheetId="23">'ГБУЗ РБ ЦГБ г.Сибай'!#REF!</definedName>
    <definedName name="V_пр_25_4" localSheetId="74">'ГБУЗ РБ Чекмагушевская ЦРБ'!#REF!</definedName>
    <definedName name="V_пр_25_4" localSheetId="34">'ГБУЗ РБ Чишминская ЦРБ'!#REF!</definedName>
    <definedName name="V_пр_25_4" localSheetId="31">'ГБУЗ РБ Шаранская ЦРБ'!#REF!</definedName>
    <definedName name="V_пр_25_4" localSheetId="37">'ГБУЗ РБ Языковская ЦРБ'!#REF!</definedName>
    <definedName name="V_пр_25_4" localSheetId="41">'ГБУЗ РБ Янаульская ЦРБ'!#REF!</definedName>
    <definedName name="V_пр_25_4" localSheetId="19">'ООО "Медсервис" г. Салават'!#REF!</definedName>
    <definedName name="V_пр_25_4" localSheetId="2">'УФИЦ РАН'!#REF!</definedName>
    <definedName name="V_пр_25_4" localSheetId="52">'ФГБОУ ВО БГМУ МЗ РФ'!#REF!</definedName>
    <definedName name="V_пр_25_4" localSheetId="60">'ФГБУЗ МСЧ №142 ФМБА России'!#REF!</definedName>
    <definedName name="V_пр_25_4" localSheetId="25">'ЧУЗ "РЖД-Медицина"г.Стерлитамак'!#REF!</definedName>
    <definedName name="V_пр_25_4" localSheetId="42">'ЧУЗ"КБ"РЖД-Медицина" г.Уфа'!#REF!</definedName>
    <definedName name="V_пр_25_5" localSheetId="22">'ГБУЗ РБ Акъярская ЦРБ'!#REF!</definedName>
    <definedName name="V_пр_25_5" localSheetId="46">'ГБУЗ РБ Архангельская ЦРБ'!#REF!</definedName>
    <definedName name="V_пр_25_5" localSheetId="57">'ГБУЗ РБ Аскаровская ЦРБ'!#REF!</definedName>
    <definedName name="V_пр_25_5" localSheetId="65">'ГБУЗ РБ Аскинская ЦРБ'!#REF!</definedName>
    <definedName name="V_пр_25_5" localSheetId="35">'ГБУЗ РБ Баймакская ЦГБ'!#REF!</definedName>
    <definedName name="V_пр_25_5" localSheetId="77">'ГБУЗ РБ Бакалинская ЦРБ'!#REF!</definedName>
    <definedName name="V_пр_25_5" localSheetId="40">'ГБУЗ РБ Балтачевская ЦРБ'!#REF!</definedName>
    <definedName name="V_пр_25_5" localSheetId="53">'ГБУЗ РБ Белебеевская ЦРБ'!#REF!</definedName>
    <definedName name="V_пр_25_5" localSheetId="71">'ГБУЗ РБ Белокатайская ЦРБ'!#REF!</definedName>
    <definedName name="V_пр_25_5" localSheetId="59">'ГБУЗ РБ Белорецкая ЦРКБ'!#REF!</definedName>
    <definedName name="V_пр_25_5" localSheetId="54">'ГБУЗ РБ Бижбулякская ЦРБ'!#REF!</definedName>
    <definedName name="V_пр_25_5" localSheetId="62">'ГБУЗ РБ Бирская ЦРБ'!#REF!</definedName>
    <definedName name="V_пр_25_5" localSheetId="44">'ГБУЗ РБ Благовещенская ЦРБ'!#REF!</definedName>
    <definedName name="V_пр_25_5" localSheetId="68">'ГБУЗ РБ Большеустьикинская ЦРБ'!#REF!</definedName>
    <definedName name="V_пр_25_5" localSheetId="36">'ГБУЗ РБ Буздякская ЦРБ'!#REF!</definedName>
    <definedName name="V_пр_25_5" localSheetId="66">'ГБУЗ РБ Бураевская ЦРБ'!#REF!</definedName>
    <definedName name="V_пр_25_5" localSheetId="58">'ГБУЗ РБ Бурзянская ЦРБ'!#REF!</definedName>
    <definedName name="V_пр_25_5" localSheetId="39">'ГБУЗ РБ Верхне-Татыш. ЦРБ'!#REF!</definedName>
    <definedName name="V_пр_25_5" localSheetId="76">'ГБУЗ РБ Верхнеяркеевская ЦРБ'!#REF!</definedName>
    <definedName name="V_пр_25_5" localSheetId="18">'ГБУЗ РБ ГБ № 1 г.Октябрьский'!#REF!</definedName>
    <definedName name="V_пр_25_5" localSheetId="61">'ГБУЗ РБ ГБ № 9 г.Уфа'!#REF!</definedName>
    <definedName name="V_пр_25_5" localSheetId="11">'ГБУЗ РБ ГБ г.Кумертау'!#REF!</definedName>
    <definedName name="V_пр_25_5" localSheetId="15">'ГБУЗ РБ ГБ г.Нефтекамск'!#REF!</definedName>
    <definedName name="V_пр_25_5" localSheetId="21">'ГБУЗ РБ ГБ г.Салават'!#REF!</definedName>
    <definedName name="V_пр_25_5" localSheetId="14">'ГБУЗ РБ ГДКБ № 17 г.Уфа'!#REF!</definedName>
    <definedName name="V_пр_25_5" localSheetId="24">'ГБУЗ РБ ГКБ № 1 г.Стерлитамак'!#REF!</definedName>
    <definedName name="V_пр_25_5" localSheetId="49">'ГБУЗ РБ ГКБ № 13 г.Уфа'!#REF!</definedName>
    <definedName name="V_пр_25_5" localSheetId="75">'ГБУЗ РБ ГКБ № 18 г.Уфа'!#REF!</definedName>
    <definedName name="V_пр_25_5" localSheetId="51">'ГБУЗ РБ ГКБ № 21 г.Уфа'!#REF!</definedName>
    <definedName name="V_пр_25_5" localSheetId="56">'ГБУЗ РБ ГКБ № 5 г.Уфа'!#REF!</definedName>
    <definedName name="V_пр_25_5" localSheetId="32">'ГБУЗ РБ ГКБ № 8 г.Уфа'!#REF!</definedName>
    <definedName name="V_пр_25_5" localSheetId="81">'ГБУЗ РБ ГКБ Демского р-на г.Уфы'!#REF!</definedName>
    <definedName name="V_пр_25_5" localSheetId="4">'ГБУЗ РБ Давлекановская ЦРБ'!#REF!</definedName>
    <definedName name="V_пр_25_5" localSheetId="29">'ГБУЗ РБ ДБ г.Стерлитамак'!#REF!</definedName>
    <definedName name="V_пр_25_5" localSheetId="10">'ГБУЗ РБ ДП № 2 г.Уфа'!#REF!</definedName>
    <definedName name="V_пр_25_5" localSheetId="6">'ГБУЗ РБ ДП № 3 г.Уфа'!#REF!</definedName>
    <definedName name="V_пр_25_5" localSheetId="72">'ГБУЗ РБ ДП № 4 г.Уфа'!#REF!</definedName>
    <definedName name="V_пр_25_5" localSheetId="12">'ГБУЗ РБ ДП № 5 г.Уфа'!#REF!</definedName>
    <definedName name="V_пр_25_5" localSheetId="13">'ГБУЗ РБ ДП № 6 г.Уфа'!#REF!</definedName>
    <definedName name="V_пр_25_5" localSheetId="73">'ГБУЗ РБ Дюртюлинская ЦРБ'!#REF!</definedName>
    <definedName name="V_пр_25_5" localSheetId="55">'ГБУЗ РБ Ермекеевская ЦРБ'!#REF!</definedName>
    <definedName name="V_пр_25_5" localSheetId="38">'ГБУЗ РБ Зилаирская ЦРБ'!#REF!</definedName>
    <definedName name="V_пр_25_5" localSheetId="43">'ГБУЗ РБ Иглинская ЦРБ'!#REF!</definedName>
    <definedName name="V_пр_25_5" localSheetId="9">'ГБУЗ РБ Исянгуловская ЦРБ'!#REF!</definedName>
    <definedName name="V_пр_25_5" localSheetId="78">'ГБУЗ РБ Ишимбайская ЦРБ'!#REF!</definedName>
    <definedName name="V_пр_25_5" localSheetId="17">'ГБУЗ РБ Калтасинская ЦРБ'!#REF!</definedName>
    <definedName name="V_пр_25_5" localSheetId="64">'ГБУЗ РБ Караидельская ЦРБ'!#REF!</definedName>
    <definedName name="V_пр_25_5" localSheetId="47">'ГБУЗ РБ Кармаскалинская ЦРБ'!#REF!</definedName>
    <definedName name="V_пр_25_5" localSheetId="50">'ГБУЗ РБ КБСМП г.Уфа'!#REF!</definedName>
    <definedName name="V_пр_25_5" localSheetId="70">'ГБУЗ РБ Кигинская ЦРБ'!#REF!</definedName>
    <definedName name="V_пр_25_5" localSheetId="16">'ГБУЗ РБ Краснокамская ЦРБ'!#REF!</definedName>
    <definedName name="V_пр_25_5" localSheetId="26">'ГБУЗ РБ Красноусольская ЦРБ'!#REF!</definedName>
    <definedName name="V_пр_25_5" localSheetId="48">'ГБУЗ РБ Кушнаренковская ЦРБ'!#REF!</definedName>
    <definedName name="V_пр_25_5" localSheetId="69">'ГБУЗ РБ Малоязовская ЦРБ'!#REF!</definedName>
    <definedName name="V_пр_25_5" localSheetId="8">'ГБУЗ РБ Мелеузовская ЦРБ'!#REF!</definedName>
    <definedName name="V_пр_25_5" localSheetId="67">'ГБУЗ РБ Месягутовская ЦРБ'!#REF!</definedName>
    <definedName name="V_пр_25_5" localSheetId="63">'ГБУЗ РБ Мишкинская ЦРБ'!#REF!</definedName>
    <definedName name="V_пр_25_5" localSheetId="3">'ГБУЗ РБ Миякинская ЦРБ'!#REF!</definedName>
    <definedName name="V_пр_25_5" localSheetId="7">'ГБУЗ РБ Мраковская ЦРБ'!#REF!</definedName>
    <definedName name="V_пр_25_5" localSheetId="45">'ГБУЗ РБ Нуримановская ЦРБ'!#REF!</definedName>
    <definedName name="V_пр_25_5" localSheetId="79">'ГБУЗ РБ Поликлиника № 43 г.Уфа'!#REF!</definedName>
    <definedName name="V_пр_25_5" localSheetId="80">'ГБУЗ РБ ПОликлиника № 46 г.Уфа'!#REF!</definedName>
    <definedName name="V_пр_25_5" localSheetId="82">'ГБУЗ РБ Поликлиника № 50 г.Уфа'!#REF!</definedName>
    <definedName name="V_пр_25_5" localSheetId="5">'ГБУЗ РБ Раевская ЦРБ'!#REF!</definedName>
    <definedName name="V_пр_25_5" localSheetId="27">'ГБУЗ РБ Стерлибашевская ЦРБ'!#REF!</definedName>
    <definedName name="V_пр_25_5" localSheetId="28">'ГБУЗ РБ Толбазинская ЦРБ'!#REF!</definedName>
    <definedName name="V_пр_25_5" localSheetId="30">'ГБУЗ РБ Туймазинская ЦРБ'!#REF!</definedName>
    <definedName name="V_пр_25_5" localSheetId="33">'ГБУЗ РБ Учалинская ЦГБ'!#REF!</definedName>
    <definedName name="V_пр_25_5" localSheetId="20">'ГБУЗ РБ Федоровская ЦРБ'!#REF!</definedName>
    <definedName name="V_пр_25_5" localSheetId="23">'ГБУЗ РБ ЦГБ г.Сибай'!#REF!</definedName>
    <definedName name="V_пр_25_5" localSheetId="74">'ГБУЗ РБ Чекмагушевская ЦРБ'!#REF!</definedName>
    <definedName name="V_пр_25_5" localSheetId="34">'ГБУЗ РБ Чишминская ЦРБ'!#REF!</definedName>
    <definedName name="V_пр_25_5" localSheetId="31">'ГБУЗ РБ Шаранская ЦРБ'!#REF!</definedName>
    <definedName name="V_пр_25_5" localSheetId="37">'ГБУЗ РБ Языковская ЦРБ'!#REF!</definedName>
    <definedName name="V_пр_25_5" localSheetId="41">'ГБУЗ РБ Янаульская ЦРБ'!#REF!</definedName>
    <definedName name="V_пр_25_5" localSheetId="19">'ООО "Медсервис" г. Салават'!#REF!</definedName>
    <definedName name="V_пр_25_5" localSheetId="2">'УФИЦ РАН'!#REF!</definedName>
    <definedName name="V_пр_25_5" localSheetId="52">'ФГБОУ ВО БГМУ МЗ РФ'!#REF!</definedName>
    <definedName name="V_пр_25_5" localSheetId="60">'ФГБУЗ МСЧ №142 ФМБА России'!#REF!</definedName>
    <definedName name="V_пр_25_5" localSheetId="25">'ЧУЗ "РЖД-Медицина"г.Стерлитамак'!#REF!</definedName>
    <definedName name="V_пр_25_5" localSheetId="42">'ЧУЗ"КБ"РЖД-Медицина" г.Уфа'!#REF!</definedName>
    <definedName name="V_пр_25_6" localSheetId="22">'ГБУЗ РБ Акъярская ЦРБ'!#REF!</definedName>
    <definedName name="V_пр_25_6" localSheetId="46">'ГБУЗ РБ Архангельская ЦРБ'!#REF!</definedName>
    <definedName name="V_пр_25_6" localSheetId="57">'ГБУЗ РБ Аскаровская ЦРБ'!#REF!</definedName>
    <definedName name="V_пр_25_6" localSheetId="65">'ГБУЗ РБ Аскинская ЦРБ'!#REF!</definedName>
    <definedName name="V_пр_25_6" localSheetId="35">'ГБУЗ РБ Баймакская ЦГБ'!#REF!</definedName>
    <definedName name="V_пр_25_6" localSheetId="77">'ГБУЗ РБ Бакалинская ЦРБ'!#REF!</definedName>
    <definedName name="V_пр_25_6" localSheetId="40">'ГБУЗ РБ Балтачевская ЦРБ'!#REF!</definedName>
    <definedName name="V_пр_25_6" localSheetId="53">'ГБУЗ РБ Белебеевская ЦРБ'!#REF!</definedName>
    <definedName name="V_пр_25_6" localSheetId="71">'ГБУЗ РБ Белокатайская ЦРБ'!#REF!</definedName>
    <definedName name="V_пр_25_6" localSheetId="59">'ГБУЗ РБ Белорецкая ЦРКБ'!#REF!</definedName>
    <definedName name="V_пр_25_6" localSheetId="54">'ГБУЗ РБ Бижбулякская ЦРБ'!#REF!</definedName>
    <definedName name="V_пр_25_6" localSheetId="62">'ГБУЗ РБ Бирская ЦРБ'!#REF!</definedName>
    <definedName name="V_пр_25_6" localSheetId="44">'ГБУЗ РБ Благовещенская ЦРБ'!#REF!</definedName>
    <definedName name="V_пр_25_6" localSheetId="68">'ГБУЗ РБ Большеустьикинская ЦРБ'!#REF!</definedName>
    <definedName name="V_пр_25_6" localSheetId="36">'ГБУЗ РБ Буздякская ЦРБ'!#REF!</definedName>
    <definedName name="V_пр_25_6" localSheetId="66">'ГБУЗ РБ Бураевская ЦРБ'!#REF!</definedName>
    <definedName name="V_пр_25_6" localSheetId="58">'ГБУЗ РБ Бурзянская ЦРБ'!#REF!</definedName>
    <definedName name="V_пр_25_6" localSheetId="39">'ГБУЗ РБ Верхне-Татыш. ЦРБ'!#REF!</definedName>
    <definedName name="V_пр_25_6" localSheetId="76">'ГБУЗ РБ Верхнеяркеевская ЦРБ'!#REF!</definedName>
    <definedName name="V_пр_25_6" localSheetId="18">'ГБУЗ РБ ГБ № 1 г.Октябрьский'!#REF!</definedName>
    <definedName name="V_пр_25_6" localSheetId="61">'ГБУЗ РБ ГБ № 9 г.Уфа'!#REF!</definedName>
    <definedName name="V_пр_25_6" localSheetId="11">'ГБУЗ РБ ГБ г.Кумертау'!#REF!</definedName>
    <definedName name="V_пр_25_6" localSheetId="15">'ГБУЗ РБ ГБ г.Нефтекамск'!#REF!</definedName>
    <definedName name="V_пр_25_6" localSheetId="21">'ГБУЗ РБ ГБ г.Салават'!#REF!</definedName>
    <definedName name="V_пр_25_6" localSheetId="14">'ГБУЗ РБ ГДКБ № 17 г.Уфа'!#REF!</definedName>
    <definedName name="V_пр_25_6" localSheetId="24">'ГБУЗ РБ ГКБ № 1 г.Стерлитамак'!#REF!</definedName>
    <definedName name="V_пр_25_6" localSheetId="49">'ГБУЗ РБ ГКБ № 13 г.Уфа'!#REF!</definedName>
    <definedName name="V_пр_25_6" localSheetId="75">'ГБУЗ РБ ГКБ № 18 г.Уфа'!#REF!</definedName>
    <definedName name="V_пр_25_6" localSheetId="51">'ГБУЗ РБ ГКБ № 21 г.Уфа'!#REF!</definedName>
    <definedName name="V_пр_25_6" localSheetId="56">'ГБУЗ РБ ГКБ № 5 г.Уфа'!#REF!</definedName>
    <definedName name="V_пр_25_6" localSheetId="32">'ГБУЗ РБ ГКБ № 8 г.Уфа'!#REF!</definedName>
    <definedName name="V_пр_25_6" localSheetId="81">'ГБУЗ РБ ГКБ Демского р-на г.Уфы'!#REF!</definedName>
    <definedName name="V_пр_25_6" localSheetId="4">'ГБУЗ РБ Давлекановская ЦРБ'!#REF!</definedName>
    <definedName name="V_пр_25_6" localSheetId="29">'ГБУЗ РБ ДБ г.Стерлитамак'!#REF!</definedName>
    <definedName name="V_пр_25_6" localSheetId="10">'ГБУЗ РБ ДП № 2 г.Уфа'!#REF!</definedName>
    <definedName name="V_пр_25_6" localSheetId="6">'ГБУЗ РБ ДП № 3 г.Уфа'!#REF!</definedName>
    <definedName name="V_пр_25_6" localSheetId="72">'ГБУЗ РБ ДП № 4 г.Уфа'!#REF!</definedName>
    <definedName name="V_пр_25_6" localSheetId="12">'ГБУЗ РБ ДП № 5 г.Уфа'!#REF!</definedName>
    <definedName name="V_пр_25_6" localSheetId="13">'ГБУЗ РБ ДП № 6 г.Уфа'!#REF!</definedName>
    <definedName name="V_пр_25_6" localSheetId="73">'ГБУЗ РБ Дюртюлинская ЦРБ'!#REF!</definedName>
    <definedName name="V_пр_25_6" localSheetId="55">'ГБУЗ РБ Ермекеевская ЦРБ'!#REF!</definedName>
    <definedName name="V_пр_25_6" localSheetId="38">'ГБУЗ РБ Зилаирская ЦРБ'!#REF!</definedName>
    <definedName name="V_пр_25_6" localSheetId="43">'ГБУЗ РБ Иглинская ЦРБ'!#REF!</definedName>
    <definedName name="V_пр_25_6" localSheetId="9">'ГБУЗ РБ Исянгуловская ЦРБ'!#REF!</definedName>
    <definedName name="V_пр_25_6" localSheetId="78">'ГБУЗ РБ Ишимбайская ЦРБ'!#REF!</definedName>
    <definedName name="V_пр_25_6" localSheetId="17">'ГБУЗ РБ Калтасинская ЦРБ'!#REF!</definedName>
    <definedName name="V_пр_25_6" localSheetId="64">'ГБУЗ РБ Караидельская ЦРБ'!#REF!</definedName>
    <definedName name="V_пр_25_6" localSheetId="47">'ГБУЗ РБ Кармаскалинская ЦРБ'!#REF!</definedName>
    <definedName name="V_пр_25_6" localSheetId="50">'ГБУЗ РБ КБСМП г.Уфа'!#REF!</definedName>
    <definedName name="V_пр_25_6" localSheetId="70">'ГБУЗ РБ Кигинская ЦРБ'!#REF!</definedName>
    <definedName name="V_пр_25_6" localSheetId="16">'ГБУЗ РБ Краснокамская ЦРБ'!#REF!</definedName>
    <definedName name="V_пр_25_6" localSheetId="26">'ГБУЗ РБ Красноусольская ЦРБ'!#REF!</definedName>
    <definedName name="V_пр_25_6" localSheetId="48">'ГБУЗ РБ Кушнаренковская ЦРБ'!#REF!</definedName>
    <definedName name="V_пр_25_6" localSheetId="69">'ГБУЗ РБ Малоязовская ЦРБ'!#REF!</definedName>
    <definedName name="V_пр_25_6" localSheetId="8">'ГБУЗ РБ Мелеузовская ЦРБ'!#REF!</definedName>
    <definedName name="V_пр_25_6" localSheetId="67">'ГБУЗ РБ Месягутовская ЦРБ'!#REF!</definedName>
    <definedName name="V_пр_25_6" localSheetId="63">'ГБУЗ РБ Мишкинская ЦРБ'!#REF!</definedName>
    <definedName name="V_пр_25_6" localSheetId="3">'ГБУЗ РБ Миякинская ЦРБ'!#REF!</definedName>
    <definedName name="V_пр_25_6" localSheetId="7">'ГБУЗ РБ Мраковская ЦРБ'!#REF!</definedName>
    <definedName name="V_пр_25_6" localSheetId="45">'ГБУЗ РБ Нуримановская ЦРБ'!#REF!</definedName>
    <definedName name="V_пр_25_6" localSheetId="79">'ГБУЗ РБ Поликлиника № 43 г.Уфа'!#REF!</definedName>
    <definedName name="V_пр_25_6" localSheetId="80">'ГБУЗ РБ ПОликлиника № 46 г.Уфа'!#REF!</definedName>
    <definedName name="V_пр_25_6" localSheetId="82">'ГБУЗ РБ Поликлиника № 50 г.Уфа'!#REF!</definedName>
    <definedName name="V_пр_25_6" localSheetId="5">'ГБУЗ РБ Раевская ЦРБ'!#REF!</definedName>
    <definedName name="V_пр_25_6" localSheetId="27">'ГБУЗ РБ Стерлибашевская ЦРБ'!#REF!</definedName>
    <definedName name="V_пр_25_6" localSheetId="28">'ГБУЗ РБ Толбазинская ЦРБ'!#REF!</definedName>
    <definedName name="V_пр_25_6" localSheetId="30">'ГБУЗ РБ Туймазинская ЦРБ'!#REF!</definedName>
    <definedName name="V_пр_25_6" localSheetId="33">'ГБУЗ РБ Учалинская ЦГБ'!#REF!</definedName>
    <definedName name="V_пр_25_6" localSheetId="20">'ГБУЗ РБ Федоровская ЦРБ'!#REF!</definedName>
    <definedName name="V_пр_25_6" localSheetId="23">'ГБУЗ РБ ЦГБ г.Сибай'!#REF!</definedName>
    <definedName name="V_пр_25_6" localSheetId="74">'ГБУЗ РБ Чекмагушевская ЦРБ'!#REF!</definedName>
    <definedName name="V_пр_25_6" localSheetId="34">'ГБУЗ РБ Чишминская ЦРБ'!#REF!</definedName>
    <definedName name="V_пр_25_6" localSheetId="31">'ГБУЗ РБ Шаранская ЦРБ'!#REF!</definedName>
    <definedName name="V_пр_25_6" localSheetId="37">'ГБУЗ РБ Языковская ЦРБ'!#REF!</definedName>
    <definedName name="V_пр_25_6" localSheetId="41">'ГБУЗ РБ Янаульская ЦРБ'!#REF!</definedName>
    <definedName name="V_пр_25_6" localSheetId="19">'ООО "Медсервис" г. Салават'!#REF!</definedName>
    <definedName name="V_пр_25_6" localSheetId="2">'УФИЦ РАН'!#REF!</definedName>
    <definedName name="V_пр_25_6" localSheetId="52">'ФГБОУ ВО БГМУ МЗ РФ'!#REF!</definedName>
    <definedName name="V_пр_25_6" localSheetId="60">'ФГБУЗ МСЧ №142 ФМБА России'!#REF!</definedName>
    <definedName name="V_пр_25_6" localSheetId="25">'ЧУЗ "РЖД-Медицина"г.Стерлитамак'!#REF!</definedName>
    <definedName name="V_пр_25_6" localSheetId="42">'ЧУЗ"КБ"РЖД-Медицина" г.Уфа'!#REF!</definedName>
    <definedName name="V_пр_25_8" localSheetId="22">'ГБУЗ РБ Акъярская ЦРБ'!#REF!</definedName>
    <definedName name="V_пр_25_8" localSheetId="46">'ГБУЗ РБ Архангельская ЦРБ'!#REF!</definedName>
    <definedName name="V_пр_25_8" localSheetId="57">'ГБУЗ РБ Аскаровская ЦРБ'!#REF!</definedName>
    <definedName name="V_пр_25_8" localSheetId="65">'ГБУЗ РБ Аскинская ЦРБ'!#REF!</definedName>
    <definedName name="V_пр_25_8" localSheetId="35">'ГБУЗ РБ Баймакская ЦГБ'!#REF!</definedName>
    <definedName name="V_пр_25_8" localSheetId="77">'ГБУЗ РБ Бакалинская ЦРБ'!#REF!</definedName>
    <definedName name="V_пр_25_8" localSheetId="40">'ГБУЗ РБ Балтачевская ЦРБ'!#REF!</definedName>
    <definedName name="V_пр_25_8" localSheetId="53">'ГБУЗ РБ Белебеевская ЦРБ'!#REF!</definedName>
    <definedName name="V_пр_25_8" localSheetId="71">'ГБУЗ РБ Белокатайская ЦРБ'!#REF!</definedName>
    <definedName name="V_пр_25_8" localSheetId="59">'ГБУЗ РБ Белорецкая ЦРКБ'!#REF!</definedName>
    <definedName name="V_пр_25_8" localSheetId="54">'ГБУЗ РБ Бижбулякская ЦРБ'!#REF!</definedName>
    <definedName name="V_пр_25_8" localSheetId="62">'ГБУЗ РБ Бирская ЦРБ'!#REF!</definedName>
    <definedName name="V_пр_25_8" localSheetId="44">'ГБУЗ РБ Благовещенская ЦРБ'!#REF!</definedName>
    <definedName name="V_пр_25_8" localSheetId="68">'ГБУЗ РБ Большеустьикинская ЦРБ'!#REF!</definedName>
    <definedName name="V_пр_25_8" localSheetId="36">'ГБУЗ РБ Буздякская ЦРБ'!#REF!</definedName>
    <definedName name="V_пр_25_8" localSheetId="66">'ГБУЗ РБ Бураевская ЦРБ'!#REF!</definedName>
    <definedName name="V_пр_25_8" localSheetId="58">'ГБУЗ РБ Бурзянская ЦРБ'!#REF!</definedName>
    <definedName name="V_пр_25_8" localSheetId="39">'ГБУЗ РБ Верхне-Татыш. ЦРБ'!#REF!</definedName>
    <definedName name="V_пр_25_8" localSheetId="76">'ГБУЗ РБ Верхнеяркеевская ЦРБ'!#REF!</definedName>
    <definedName name="V_пр_25_8" localSheetId="18">'ГБУЗ РБ ГБ № 1 г.Октябрьский'!#REF!</definedName>
    <definedName name="V_пр_25_8" localSheetId="61">'ГБУЗ РБ ГБ № 9 г.Уфа'!#REF!</definedName>
    <definedName name="V_пр_25_8" localSheetId="11">'ГБУЗ РБ ГБ г.Кумертау'!#REF!</definedName>
    <definedName name="V_пр_25_8" localSheetId="15">'ГБУЗ РБ ГБ г.Нефтекамск'!#REF!</definedName>
    <definedName name="V_пр_25_8" localSheetId="21">'ГБУЗ РБ ГБ г.Салават'!#REF!</definedName>
    <definedName name="V_пр_25_8" localSheetId="14">'ГБУЗ РБ ГДКБ № 17 г.Уфа'!#REF!</definedName>
    <definedName name="V_пр_25_8" localSheetId="24">'ГБУЗ РБ ГКБ № 1 г.Стерлитамак'!#REF!</definedName>
    <definedName name="V_пр_25_8" localSheetId="49">'ГБУЗ РБ ГКБ № 13 г.Уфа'!#REF!</definedName>
    <definedName name="V_пр_25_8" localSheetId="75">'ГБУЗ РБ ГКБ № 18 г.Уфа'!#REF!</definedName>
    <definedName name="V_пр_25_8" localSheetId="51">'ГБУЗ РБ ГКБ № 21 г.Уфа'!#REF!</definedName>
    <definedName name="V_пр_25_8" localSheetId="56">'ГБУЗ РБ ГКБ № 5 г.Уфа'!#REF!</definedName>
    <definedName name="V_пр_25_8" localSheetId="32">'ГБУЗ РБ ГКБ № 8 г.Уфа'!#REF!</definedName>
    <definedName name="V_пр_25_8" localSheetId="81">'ГБУЗ РБ ГКБ Демского р-на г.Уфы'!#REF!</definedName>
    <definedName name="V_пр_25_8" localSheetId="4">'ГБУЗ РБ Давлекановская ЦРБ'!#REF!</definedName>
    <definedName name="V_пр_25_8" localSheetId="29">'ГБУЗ РБ ДБ г.Стерлитамак'!#REF!</definedName>
    <definedName name="V_пр_25_8" localSheetId="10">'ГБУЗ РБ ДП № 2 г.Уфа'!#REF!</definedName>
    <definedName name="V_пр_25_8" localSheetId="6">'ГБУЗ РБ ДП № 3 г.Уфа'!#REF!</definedName>
    <definedName name="V_пр_25_8" localSheetId="72">'ГБУЗ РБ ДП № 4 г.Уфа'!#REF!</definedName>
    <definedName name="V_пр_25_8" localSheetId="12">'ГБУЗ РБ ДП № 5 г.Уфа'!#REF!</definedName>
    <definedName name="V_пр_25_8" localSheetId="13">'ГБУЗ РБ ДП № 6 г.Уфа'!#REF!</definedName>
    <definedName name="V_пр_25_8" localSheetId="73">'ГБУЗ РБ Дюртюлинская ЦРБ'!#REF!</definedName>
    <definedName name="V_пр_25_8" localSheetId="55">'ГБУЗ РБ Ермекеевская ЦРБ'!#REF!</definedName>
    <definedName name="V_пр_25_8" localSheetId="38">'ГБУЗ РБ Зилаирская ЦРБ'!#REF!</definedName>
    <definedName name="V_пр_25_8" localSheetId="43">'ГБУЗ РБ Иглинская ЦРБ'!#REF!</definedName>
    <definedName name="V_пр_25_8" localSheetId="9">'ГБУЗ РБ Исянгуловская ЦРБ'!#REF!</definedName>
    <definedName name="V_пр_25_8" localSheetId="78">'ГБУЗ РБ Ишимбайская ЦРБ'!#REF!</definedName>
    <definedName name="V_пр_25_8" localSheetId="17">'ГБУЗ РБ Калтасинская ЦРБ'!#REF!</definedName>
    <definedName name="V_пр_25_8" localSheetId="64">'ГБУЗ РБ Караидельская ЦРБ'!#REF!</definedName>
    <definedName name="V_пр_25_8" localSheetId="47">'ГБУЗ РБ Кармаскалинская ЦРБ'!#REF!</definedName>
    <definedName name="V_пр_25_8" localSheetId="50">'ГБУЗ РБ КБСМП г.Уфа'!#REF!</definedName>
    <definedName name="V_пр_25_8" localSheetId="70">'ГБУЗ РБ Кигинская ЦРБ'!#REF!</definedName>
    <definedName name="V_пр_25_8" localSheetId="16">'ГБУЗ РБ Краснокамская ЦРБ'!#REF!</definedName>
    <definedName name="V_пр_25_8" localSheetId="26">'ГБУЗ РБ Красноусольская ЦРБ'!#REF!</definedName>
    <definedName name="V_пр_25_8" localSheetId="48">'ГБУЗ РБ Кушнаренковская ЦРБ'!#REF!</definedName>
    <definedName name="V_пр_25_8" localSheetId="69">'ГБУЗ РБ Малоязовская ЦРБ'!#REF!</definedName>
    <definedName name="V_пр_25_8" localSheetId="8">'ГБУЗ РБ Мелеузовская ЦРБ'!#REF!</definedName>
    <definedName name="V_пр_25_8" localSheetId="67">'ГБУЗ РБ Месягутовская ЦРБ'!#REF!</definedName>
    <definedName name="V_пр_25_8" localSheetId="63">'ГБУЗ РБ Мишкинская ЦРБ'!#REF!</definedName>
    <definedName name="V_пр_25_8" localSheetId="3">'ГБУЗ РБ Миякинская ЦРБ'!#REF!</definedName>
    <definedName name="V_пр_25_8" localSheetId="7">'ГБУЗ РБ Мраковская ЦРБ'!#REF!</definedName>
    <definedName name="V_пр_25_8" localSheetId="45">'ГБУЗ РБ Нуримановская ЦРБ'!#REF!</definedName>
    <definedName name="V_пр_25_8" localSheetId="79">'ГБУЗ РБ Поликлиника № 43 г.Уфа'!#REF!</definedName>
    <definedName name="V_пр_25_8" localSheetId="80">'ГБУЗ РБ ПОликлиника № 46 г.Уфа'!#REF!</definedName>
    <definedName name="V_пр_25_8" localSheetId="82">'ГБУЗ РБ Поликлиника № 50 г.Уфа'!#REF!</definedName>
    <definedName name="V_пр_25_8" localSheetId="5">'ГБУЗ РБ Раевская ЦРБ'!#REF!</definedName>
    <definedName name="V_пр_25_8" localSheetId="27">'ГБУЗ РБ Стерлибашевская ЦРБ'!#REF!</definedName>
    <definedName name="V_пр_25_8" localSheetId="28">'ГБУЗ РБ Толбазинская ЦРБ'!#REF!</definedName>
    <definedName name="V_пр_25_8" localSheetId="30">'ГБУЗ РБ Туймазинская ЦРБ'!#REF!</definedName>
    <definedName name="V_пр_25_8" localSheetId="33">'ГБУЗ РБ Учалинская ЦГБ'!#REF!</definedName>
    <definedName name="V_пр_25_8" localSheetId="20">'ГБУЗ РБ Федоровская ЦРБ'!#REF!</definedName>
    <definedName name="V_пр_25_8" localSheetId="23">'ГБУЗ РБ ЦГБ г.Сибай'!#REF!</definedName>
    <definedName name="V_пр_25_8" localSheetId="74">'ГБУЗ РБ Чекмагушевская ЦРБ'!#REF!</definedName>
    <definedName name="V_пр_25_8" localSheetId="34">'ГБУЗ РБ Чишминская ЦРБ'!#REF!</definedName>
    <definedName name="V_пр_25_8" localSheetId="31">'ГБУЗ РБ Шаранская ЦРБ'!#REF!</definedName>
    <definedName name="V_пр_25_8" localSheetId="37">'ГБУЗ РБ Языковская ЦРБ'!#REF!</definedName>
    <definedName name="V_пр_25_8" localSheetId="41">'ГБУЗ РБ Янаульская ЦРБ'!#REF!</definedName>
    <definedName name="V_пр_25_8" localSheetId="19">'ООО "Медсервис" г. Салават'!#REF!</definedName>
    <definedName name="V_пр_25_8" localSheetId="2">'УФИЦ РАН'!#REF!</definedName>
    <definedName name="V_пр_25_8" localSheetId="52">'ФГБОУ ВО БГМУ МЗ РФ'!#REF!</definedName>
    <definedName name="V_пр_25_8" localSheetId="60">'ФГБУЗ МСЧ №142 ФМБА России'!#REF!</definedName>
    <definedName name="V_пр_25_8" localSheetId="25">'ЧУЗ "РЖД-Медицина"г.Стерлитамак'!#REF!</definedName>
    <definedName name="V_пр_25_8" localSheetId="42">'ЧУЗ"КБ"РЖД-Медицина" г.Уфа'!#REF!</definedName>
    <definedName name="V_пр_26_8" localSheetId="22">'ГБУЗ РБ Акъярская ЦРБ'!$G$29</definedName>
    <definedName name="V_пр_26_8" localSheetId="46">'ГБУЗ РБ Архангельская ЦРБ'!$G$29</definedName>
    <definedName name="V_пр_26_8" localSheetId="57">'ГБУЗ РБ Аскаровская ЦРБ'!$G$29</definedName>
    <definedName name="V_пр_26_8" localSheetId="65">'ГБУЗ РБ Аскинская ЦРБ'!$G$29</definedName>
    <definedName name="V_пр_26_8" localSheetId="35">'ГБУЗ РБ Баймакская ЦГБ'!$G$29</definedName>
    <definedName name="V_пр_26_8" localSheetId="77">'ГБУЗ РБ Бакалинская ЦРБ'!$G$29</definedName>
    <definedName name="V_пр_26_8" localSheetId="40">'ГБУЗ РБ Балтачевская ЦРБ'!$G$29</definedName>
    <definedName name="V_пр_26_8" localSheetId="53">'ГБУЗ РБ Белебеевская ЦРБ'!$G$29</definedName>
    <definedName name="V_пр_26_8" localSheetId="71">'ГБУЗ РБ Белокатайская ЦРБ'!$G$29</definedName>
    <definedName name="V_пр_26_8" localSheetId="59">'ГБУЗ РБ Белорецкая ЦРКБ'!$G$29</definedName>
    <definedName name="V_пр_26_8" localSheetId="54">'ГБУЗ РБ Бижбулякская ЦРБ'!$G$29</definedName>
    <definedName name="V_пр_26_8" localSheetId="62">'ГБУЗ РБ Бирская ЦРБ'!$G$29</definedName>
    <definedName name="V_пр_26_8" localSheetId="44">'ГБУЗ РБ Благовещенская ЦРБ'!$G$29</definedName>
    <definedName name="V_пр_26_8" localSheetId="68">'ГБУЗ РБ Большеустьикинская ЦРБ'!$G$29</definedName>
    <definedName name="V_пр_26_8" localSheetId="36">'ГБУЗ РБ Буздякская ЦРБ'!$G$29</definedName>
    <definedName name="V_пр_26_8" localSheetId="66">'ГБУЗ РБ Бураевская ЦРБ'!$G$29</definedName>
    <definedName name="V_пр_26_8" localSheetId="58">'ГБУЗ РБ Бурзянская ЦРБ'!$G$29</definedName>
    <definedName name="V_пр_26_8" localSheetId="39">'ГБУЗ РБ Верхне-Татыш. ЦРБ'!$G$29</definedName>
    <definedName name="V_пр_26_8" localSheetId="76">'ГБУЗ РБ Верхнеяркеевская ЦРБ'!$G$29</definedName>
    <definedName name="V_пр_26_8" localSheetId="18">'ГБУЗ РБ ГБ № 1 г.Октябрьский'!$G$29</definedName>
    <definedName name="V_пр_26_8" localSheetId="61">'ГБУЗ РБ ГБ № 9 г.Уфа'!$G$29</definedName>
    <definedName name="V_пр_26_8" localSheetId="11">'ГБУЗ РБ ГБ г.Кумертау'!$G$29</definedName>
    <definedName name="V_пр_26_8" localSheetId="15">'ГБУЗ РБ ГБ г.Нефтекамск'!$G$29</definedName>
    <definedName name="V_пр_26_8" localSheetId="21">'ГБУЗ РБ ГБ г.Салават'!$G$29</definedName>
    <definedName name="V_пр_26_8" localSheetId="14">'ГБУЗ РБ ГДКБ № 17 г.Уфа'!$G$29</definedName>
    <definedName name="V_пр_26_8" localSheetId="24">'ГБУЗ РБ ГКБ № 1 г.Стерлитамак'!$G$29</definedName>
    <definedName name="V_пр_26_8" localSheetId="49">'ГБУЗ РБ ГКБ № 13 г.Уфа'!$G$29</definedName>
    <definedName name="V_пр_26_8" localSheetId="75">'ГБУЗ РБ ГКБ № 18 г.Уфа'!$G$29</definedName>
    <definedName name="V_пр_26_8" localSheetId="51">'ГБУЗ РБ ГКБ № 21 г.Уфа'!$G$29</definedName>
    <definedName name="V_пр_26_8" localSheetId="56">'ГБУЗ РБ ГКБ № 5 г.Уфа'!$G$29</definedName>
    <definedName name="V_пр_26_8" localSheetId="32">'ГБУЗ РБ ГКБ № 8 г.Уфа'!$G$29</definedName>
    <definedName name="V_пр_26_8" localSheetId="81">'ГБУЗ РБ ГКБ Демского р-на г.Уфы'!$G$29</definedName>
    <definedName name="V_пр_26_8" localSheetId="4">'ГБУЗ РБ Давлекановская ЦРБ'!$G$29</definedName>
    <definedName name="V_пр_26_8" localSheetId="29">'ГБУЗ РБ ДБ г.Стерлитамак'!$G$29</definedName>
    <definedName name="V_пр_26_8" localSheetId="10">'ГБУЗ РБ ДП № 2 г.Уфа'!$G$29</definedName>
    <definedName name="V_пр_26_8" localSheetId="6">'ГБУЗ РБ ДП № 3 г.Уфа'!$G$29</definedName>
    <definedName name="V_пр_26_8" localSheetId="72">'ГБУЗ РБ ДП № 4 г.Уфа'!$G$29</definedName>
    <definedName name="V_пр_26_8" localSheetId="12">'ГБУЗ РБ ДП № 5 г.Уфа'!$G$29</definedName>
    <definedName name="V_пр_26_8" localSheetId="13">'ГБУЗ РБ ДП № 6 г.Уфа'!$G$29</definedName>
    <definedName name="V_пр_26_8" localSheetId="73">'ГБУЗ РБ Дюртюлинская ЦРБ'!$G$29</definedName>
    <definedName name="V_пр_26_8" localSheetId="55">'ГБУЗ РБ Ермекеевская ЦРБ'!$G$29</definedName>
    <definedName name="V_пр_26_8" localSheetId="38">'ГБУЗ РБ Зилаирская ЦРБ'!$G$29</definedName>
    <definedName name="V_пр_26_8" localSheetId="43">'ГБУЗ РБ Иглинская ЦРБ'!$G$29</definedName>
    <definedName name="V_пр_26_8" localSheetId="9">'ГБУЗ РБ Исянгуловская ЦРБ'!$G$29</definedName>
    <definedName name="V_пр_26_8" localSheetId="78">'ГБУЗ РБ Ишимбайская ЦРБ'!$G$29</definedName>
    <definedName name="V_пр_26_8" localSheetId="17">'ГБУЗ РБ Калтасинская ЦРБ'!$G$29</definedName>
    <definedName name="V_пр_26_8" localSheetId="64">'ГБУЗ РБ Караидельская ЦРБ'!$G$29</definedName>
    <definedName name="V_пр_26_8" localSheetId="47">'ГБУЗ РБ Кармаскалинская ЦРБ'!$G$29</definedName>
    <definedName name="V_пр_26_8" localSheetId="50">'ГБУЗ РБ КБСМП г.Уфа'!$G$29</definedName>
    <definedName name="V_пр_26_8" localSheetId="70">'ГБУЗ РБ Кигинская ЦРБ'!$G$29</definedName>
    <definedName name="V_пр_26_8" localSheetId="16">'ГБУЗ РБ Краснокамская ЦРБ'!$G$29</definedName>
    <definedName name="V_пр_26_8" localSheetId="26">'ГБУЗ РБ Красноусольская ЦРБ'!$G$29</definedName>
    <definedName name="V_пр_26_8" localSheetId="48">'ГБУЗ РБ Кушнаренковская ЦРБ'!$G$29</definedName>
    <definedName name="V_пр_26_8" localSheetId="69">'ГБУЗ РБ Малоязовская ЦРБ'!$G$29</definedName>
    <definedName name="V_пр_26_8" localSheetId="8">'ГБУЗ РБ Мелеузовская ЦРБ'!$G$29</definedName>
    <definedName name="V_пр_26_8" localSheetId="67">'ГБУЗ РБ Месягутовская ЦРБ'!$G$29</definedName>
    <definedName name="V_пр_26_8" localSheetId="63">'ГБУЗ РБ Мишкинская ЦРБ'!$G$29</definedName>
    <definedName name="V_пр_26_8" localSheetId="3">'ГБУЗ РБ Миякинская ЦРБ'!$G$29</definedName>
    <definedName name="V_пр_26_8" localSheetId="7">'ГБУЗ РБ Мраковская ЦРБ'!$G$29</definedName>
    <definedName name="V_пр_26_8" localSheetId="45">'ГБУЗ РБ Нуримановская ЦРБ'!$G$29</definedName>
    <definedName name="V_пр_26_8" localSheetId="79">'ГБУЗ РБ Поликлиника № 43 г.Уфа'!$G$29</definedName>
    <definedName name="V_пр_26_8" localSheetId="80">'ГБУЗ РБ ПОликлиника № 46 г.Уфа'!$G$29</definedName>
    <definedName name="V_пр_26_8" localSheetId="82">'ГБУЗ РБ Поликлиника № 50 г.Уфа'!$G$29</definedName>
    <definedName name="V_пр_26_8" localSheetId="5">'ГБУЗ РБ Раевская ЦРБ'!$G$29</definedName>
    <definedName name="V_пр_26_8" localSheetId="27">'ГБУЗ РБ Стерлибашевская ЦРБ'!$G$29</definedName>
    <definedName name="V_пр_26_8" localSheetId="28">'ГБУЗ РБ Толбазинская ЦРБ'!$G$29</definedName>
    <definedName name="V_пр_26_8" localSheetId="30">'ГБУЗ РБ Туймазинская ЦРБ'!$G$29</definedName>
    <definedName name="V_пр_26_8" localSheetId="33">'ГБУЗ РБ Учалинская ЦГБ'!$G$29</definedName>
    <definedName name="V_пр_26_8" localSheetId="20">'ГБУЗ РБ Федоровская ЦРБ'!$G$29</definedName>
    <definedName name="V_пр_26_8" localSheetId="23">'ГБУЗ РБ ЦГБ г.Сибай'!$G$29</definedName>
    <definedName name="V_пр_26_8" localSheetId="74">'ГБУЗ РБ Чекмагушевская ЦРБ'!$G$29</definedName>
    <definedName name="V_пр_26_8" localSheetId="34">'ГБУЗ РБ Чишминская ЦРБ'!$G$29</definedName>
    <definedName name="V_пр_26_8" localSheetId="31">'ГБУЗ РБ Шаранская ЦРБ'!$G$29</definedName>
    <definedName name="V_пр_26_8" localSheetId="37">'ГБУЗ РБ Языковская ЦРБ'!$G$29</definedName>
    <definedName name="V_пр_26_8" localSheetId="41">'ГБУЗ РБ Янаульская ЦРБ'!$G$29</definedName>
    <definedName name="V_пр_26_8" localSheetId="19">'ООО "Медсервис" г. Салават'!$G$29</definedName>
    <definedName name="V_пр_26_8" localSheetId="2">'УФИЦ РАН'!$G$29</definedName>
    <definedName name="V_пр_26_8" localSheetId="52">'ФГБОУ ВО БГМУ МЗ РФ'!$G$29</definedName>
    <definedName name="V_пр_26_8" localSheetId="60">'ФГБУЗ МСЧ №142 ФМБА России'!$G$29</definedName>
    <definedName name="V_пр_26_8" localSheetId="25">'ЧУЗ "РЖД-Медицина"г.Стерлитамак'!$G$29</definedName>
    <definedName name="V_пр_26_8" localSheetId="42">'ЧУЗ"КБ"РЖД-Медицина" г.Уфа'!$G$29</definedName>
    <definedName name="V_пр_27_2" localSheetId="22">'ГБУЗ РБ Акъярская ЦРБ'!$B$30</definedName>
    <definedName name="V_пр_27_2" localSheetId="46">'ГБУЗ РБ Архангельская ЦРБ'!$B$30</definedName>
    <definedName name="V_пр_27_2" localSheetId="57">'ГБУЗ РБ Аскаровская ЦРБ'!$B$30</definedName>
    <definedName name="V_пр_27_2" localSheetId="65">'ГБУЗ РБ Аскинская ЦРБ'!$B$30</definedName>
    <definedName name="V_пр_27_2" localSheetId="35">'ГБУЗ РБ Баймакская ЦГБ'!$B$30</definedName>
    <definedName name="V_пр_27_2" localSheetId="77">'ГБУЗ РБ Бакалинская ЦРБ'!$B$30</definedName>
    <definedName name="V_пр_27_2" localSheetId="40">'ГБУЗ РБ Балтачевская ЦРБ'!$B$30</definedName>
    <definedName name="V_пр_27_2" localSheetId="53">'ГБУЗ РБ Белебеевская ЦРБ'!$B$30</definedName>
    <definedName name="V_пр_27_2" localSheetId="71">'ГБУЗ РБ Белокатайская ЦРБ'!$B$30</definedName>
    <definedName name="V_пр_27_2" localSheetId="59">'ГБУЗ РБ Белорецкая ЦРКБ'!$B$30</definedName>
    <definedName name="V_пр_27_2" localSheetId="54">'ГБУЗ РБ Бижбулякская ЦРБ'!$B$30</definedName>
    <definedName name="V_пр_27_2" localSheetId="62">'ГБУЗ РБ Бирская ЦРБ'!$B$30</definedName>
    <definedName name="V_пр_27_2" localSheetId="44">'ГБУЗ РБ Благовещенская ЦРБ'!$B$30</definedName>
    <definedName name="V_пр_27_2" localSheetId="68">'ГБУЗ РБ Большеустьикинская ЦРБ'!$B$30</definedName>
    <definedName name="V_пр_27_2" localSheetId="36">'ГБУЗ РБ Буздякская ЦРБ'!$B$30</definedName>
    <definedName name="V_пр_27_2" localSheetId="66">'ГБУЗ РБ Бураевская ЦРБ'!$B$30</definedName>
    <definedName name="V_пр_27_2" localSheetId="58">'ГБУЗ РБ Бурзянская ЦРБ'!$B$30</definedName>
    <definedName name="V_пр_27_2" localSheetId="39">'ГБУЗ РБ Верхне-Татыш. ЦРБ'!$B$30</definedName>
    <definedName name="V_пр_27_2" localSheetId="76">'ГБУЗ РБ Верхнеяркеевская ЦРБ'!$B$30</definedName>
    <definedName name="V_пр_27_2" localSheetId="18">'ГБУЗ РБ ГБ № 1 г.Октябрьский'!$B$30</definedName>
    <definedName name="V_пр_27_2" localSheetId="61">'ГБУЗ РБ ГБ № 9 г.Уфа'!$B$30</definedName>
    <definedName name="V_пр_27_2" localSheetId="11">'ГБУЗ РБ ГБ г.Кумертау'!$B$30</definedName>
    <definedName name="V_пр_27_2" localSheetId="15">'ГБУЗ РБ ГБ г.Нефтекамск'!$B$30</definedName>
    <definedName name="V_пр_27_2" localSheetId="21">'ГБУЗ РБ ГБ г.Салават'!$B$30</definedName>
    <definedName name="V_пр_27_2" localSheetId="14">'ГБУЗ РБ ГДКБ № 17 г.Уфа'!$B$30</definedName>
    <definedName name="V_пр_27_2" localSheetId="24">'ГБУЗ РБ ГКБ № 1 г.Стерлитамак'!$B$30</definedName>
    <definedName name="V_пр_27_2" localSheetId="49">'ГБУЗ РБ ГКБ № 13 г.Уфа'!$B$30</definedName>
    <definedName name="V_пр_27_2" localSheetId="75">'ГБУЗ РБ ГКБ № 18 г.Уфа'!$B$30</definedName>
    <definedName name="V_пр_27_2" localSheetId="51">'ГБУЗ РБ ГКБ № 21 г.Уфа'!$B$30</definedName>
    <definedName name="V_пр_27_2" localSheetId="56">'ГБУЗ РБ ГКБ № 5 г.Уфа'!$B$30</definedName>
    <definedName name="V_пр_27_2" localSheetId="32">'ГБУЗ РБ ГКБ № 8 г.Уфа'!$B$30</definedName>
    <definedName name="V_пр_27_2" localSheetId="81">'ГБУЗ РБ ГКБ Демского р-на г.Уфы'!$B$30</definedName>
    <definedName name="V_пр_27_2" localSheetId="4">'ГБУЗ РБ Давлекановская ЦРБ'!$B$30</definedName>
    <definedName name="V_пр_27_2" localSheetId="29">'ГБУЗ РБ ДБ г.Стерлитамак'!$B$30</definedName>
    <definedName name="V_пр_27_2" localSheetId="10">'ГБУЗ РБ ДП № 2 г.Уфа'!$B$30</definedName>
    <definedName name="V_пр_27_2" localSheetId="6">'ГБУЗ РБ ДП № 3 г.Уфа'!$B$30</definedName>
    <definedName name="V_пр_27_2" localSheetId="72">'ГБУЗ РБ ДП № 4 г.Уфа'!$B$30</definedName>
    <definedName name="V_пр_27_2" localSheetId="12">'ГБУЗ РБ ДП № 5 г.Уфа'!$B$30</definedName>
    <definedName name="V_пр_27_2" localSheetId="13">'ГБУЗ РБ ДП № 6 г.Уфа'!$B$30</definedName>
    <definedName name="V_пр_27_2" localSheetId="73">'ГБУЗ РБ Дюртюлинская ЦРБ'!$B$30</definedName>
    <definedName name="V_пр_27_2" localSheetId="55">'ГБУЗ РБ Ермекеевская ЦРБ'!$B$30</definedName>
    <definedName name="V_пр_27_2" localSheetId="38">'ГБУЗ РБ Зилаирская ЦРБ'!$B$30</definedName>
    <definedName name="V_пр_27_2" localSheetId="43">'ГБУЗ РБ Иглинская ЦРБ'!$B$30</definedName>
    <definedName name="V_пр_27_2" localSheetId="9">'ГБУЗ РБ Исянгуловская ЦРБ'!$B$30</definedName>
    <definedName name="V_пр_27_2" localSheetId="78">'ГБУЗ РБ Ишимбайская ЦРБ'!$B$30</definedName>
    <definedName name="V_пр_27_2" localSheetId="17">'ГБУЗ РБ Калтасинская ЦРБ'!$B$30</definedName>
    <definedName name="V_пр_27_2" localSheetId="64">'ГБУЗ РБ Караидельская ЦРБ'!$B$30</definedName>
    <definedName name="V_пр_27_2" localSheetId="47">'ГБУЗ РБ Кармаскалинская ЦРБ'!$B$30</definedName>
    <definedName name="V_пр_27_2" localSheetId="50">'ГБУЗ РБ КБСМП г.Уфа'!$B$30</definedName>
    <definedName name="V_пр_27_2" localSheetId="70">'ГБУЗ РБ Кигинская ЦРБ'!$B$30</definedName>
    <definedName name="V_пр_27_2" localSheetId="16">'ГБУЗ РБ Краснокамская ЦРБ'!$B$30</definedName>
    <definedName name="V_пр_27_2" localSheetId="26">'ГБУЗ РБ Красноусольская ЦРБ'!$B$30</definedName>
    <definedName name="V_пр_27_2" localSheetId="48">'ГБУЗ РБ Кушнаренковская ЦРБ'!$B$30</definedName>
    <definedName name="V_пр_27_2" localSheetId="69">'ГБУЗ РБ Малоязовская ЦРБ'!$B$30</definedName>
    <definedName name="V_пр_27_2" localSheetId="8">'ГБУЗ РБ Мелеузовская ЦРБ'!$B$30</definedName>
    <definedName name="V_пр_27_2" localSheetId="67">'ГБУЗ РБ Месягутовская ЦРБ'!$B$30</definedName>
    <definedName name="V_пр_27_2" localSheetId="63">'ГБУЗ РБ Мишкинская ЦРБ'!$B$30</definedName>
    <definedName name="V_пр_27_2" localSheetId="3">'ГБУЗ РБ Миякинская ЦРБ'!$B$30</definedName>
    <definedName name="V_пр_27_2" localSheetId="7">'ГБУЗ РБ Мраковская ЦРБ'!$B$30</definedName>
    <definedName name="V_пр_27_2" localSheetId="45">'ГБУЗ РБ Нуримановская ЦРБ'!$B$30</definedName>
    <definedName name="V_пр_27_2" localSheetId="79">'ГБУЗ РБ Поликлиника № 43 г.Уфа'!$B$30</definedName>
    <definedName name="V_пр_27_2" localSheetId="80">'ГБУЗ РБ ПОликлиника № 46 г.Уфа'!$B$30</definedName>
    <definedName name="V_пр_27_2" localSheetId="82">'ГБУЗ РБ Поликлиника № 50 г.Уфа'!$B$30</definedName>
    <definedName name="V_пр_27_2" localSheetId="5">'ГБУЗ РБ Раевская ЦРБ'!$B$30</definedName>
    <definedName name="V_пр_27_2" localSheetId="27">'ГБУЗ РБ Стерлибашевская ЦРБ'!$B$30</definedName>
    <definedName name="V_пр_27_2" localSheetId="28">'ГБУЗ РБ Толбазинская ЦРБ'!$B$30</definedName>
    <definedName name="V_пр_27_2" localSheetId="30">'ГБУЗ РБ Туймазинская ЦРБ'!$B$30</definedName>
    <definedName name="V_пр_27_2" localSheetId="33">'ГБУЗ РБ Учалинская ЦГБ'!$B$30</definedName>
    <definedName name="V_пр_27_2" localSheetId="20">'ГБУЗ РБ Федоровская ЦРБ'!$B$30</definedName>
    <definedName name="V_пр_27_2" localSheetId="23">'ГБУЗ РБ ЦГБ г.Сибай'!$B$30</definedName>
    <definedName name="V_пр_27_2" localSheetId="74">'ГБУЗ РБ Чекмагушевская ЦРБ'!$B$30</definedName>
    <definedName name="V_пр_27_2" localSheetId="34">'ГБУЗ РБ Чишминская ЦРБ'!$B$30</definedName>
    <definedName name="V_пр_27_2" localSheetId="31">'ГБУЗ РБ Шаранская ЦРБ'!$B$30</definedName>
    <definedName name="V_пр_27_2" localSheetId="37">'ГБУЗ РБ Языковская ЦРБ'!$B$30</definedName>
    <definedName name="V_пр_27_2" localSheetId="41">'ГБУЗ РБ Янаульская ЦРБ'!$B$30</definedName>
    <definedName name="V_пр_27_2" localSheetId="19">'ООО "Медсервис" г. Салават'!$B$30</definedName>
    <definedName name="V_пр_27_2" localSheetId="2">'УФИЦ РАН'!$B$30</definedName>
    <definedName name="V_пр_27_2" localSheetId="52">'ФГБОУ ВО БГМУ МЗ РФ'!$B$30</definedName>
    <definedName name="V_пр_27_2" localSheetId="60">'ФГБУЗ МСЧ №142 ФМБА России'!$B$30</definedName>
    <definedName name="V_пр_27_2" localSheetId="25">'ЧУЗ "РЖД-Медицина"г.Стерлитамак'!$B$30</definedName>
    <definedName name="V_пр_27_2" localSheetId="42">'ЧУЗ"КБ"РЖД-Медицина" г.Уфа'!$B$30</definedName>
    <definedName name="V_пр_27_5" localSheetId="22">'ГБУЗ РБ Акъярская ЦРБ'!$D$30</definedName>
    <definedName name="V_пр_27_5" localSheetId="46">'ГБУЗ РБ Архангельская ЦРБ'!$D$30</definedName>
    <definedName name="V_пр_27_5" localSheetId="57">'ГБУЗ РБ Аскаровская ЦРБ'!$D$30</definedName>
    <definedName name="V_пр_27_5" localSheetId="65">'ГБУЗ РБ Аскинская ЦРБ'!$D$30</definedName>
    <definedName name="V_пр_27_5" localSheetId="35">'ГБУЗ РБ Баймакская ЦГБ'!$D$30</definedName>
    <definedName name="V_пр_27_5" localSheetId="77">'ГБУЗ РБ Бакалинская ЦРБ'!$D$30</definedName>
    <definedName name="V_пр_27_5" localSheetId="40">'ГБУЗ РБ Балтачевская ЦРБ'!$D$30</definedName>
    <definedName name="V_пр_27_5" localSheetId="53">'ГБУЗ РБ Белебеевская ЦРБ'!$D$30</definedName>
    <definedName name="V_пр_27_5" localSheetId="71">'ГБУЗ РБ Белокатайская ЦРБ'!$D$30</definedName>
    <definedName name="V_пр_27_5" localSheetId="59">'ГБУЗ РБ Белорецкая ЦРКБ'!$D$30</definedName>
    <definedName name="V_пр_27_5" localSheetId="54">'ГБУЗ РБ Бижбулякская ЦРБ'!$D$30</definedName>
    <definedName name="V_пр_27_5" localSheetId="62">'ГБУЗ РБ Бирская ЦРБ'!$D$30</definedName>
    <definedName name="V_пр_27_5" localSheetId="44">'ГБУЗ РБ Благовещенская ЦРБ'!$D$30</definedName>
    <definedName name="V_пр_27_5" localSheetId="68">'ГБУЗ РБ Большеустьикинская ЦРБ'!$D$30</definedName>
    <definedName name="V_пр_27_5" localSheetId="36">'ГБУЗ РБ Буздякская ЦРБ'!$D$30</definedName>
    <definedName name="V_пр_27_5" localSheetId="66">'ГБУЗ РБ Бураевская ЦРБ'!$D$30</definedName>
    <definedName name="V_пр_27_5" localSheetId="58">'ГБУЗ РБ Бурзянская ЦРБ'!$D$30</definedName>
    <definedName name="V_пр_27_5" localSheetId="39">'ГБУЗ РБ Верхне-Татыш. ЦРБ'!$D$30</definedName>
    <definedName name="V_пр_27_5" localSheetId="76">'ГБУЗ РБ Верхнеяркеевская ЦРБ'!$D$30</definedName>
    <definedName name="V_пр_27_5" localSheetId="18">'ГБУЗ РБ ГБ № 1 г.Октябрьский'!$D$30</definedName>
    <definedName name="V_пр_27_5" localSheetId="61">'ГБУЗ РБ ГБ № 9 г.Уфа'!$D$30</definedName>
    <definedName name="V_пр_27_5" localSheetId="11">'ГБУЗ РБ ГБ г.Кумертау'!$D$30</definedName>
    <definedName name="V_пр_27_5" localSheetId="15">'ГБУЗ РБ ГБ г.Нефтекамск'!$D$30</definedName>
    <definedName name="V_пр_27_5" localSheetId="21">'ГБУЗ РБ ГБ г.Салават'!$D$30</definedName>
    <definedName name="V_пр_27_5" localSheetId="14">'ГБУЗ РБ ГДКБ № 17 г.Уфа'!$D$30</definedName>
    <definedName name="V_пр_27_5" localSheetId="24">'ГБУЗ РБ ГКБ № 1 г.Стерлитамак'!$D$30</definedName>
    <definedName name="V_пр_27_5" localSheetId="49">'ГБУЗ РБ ГКБ № 13 г.Уфа'!$D$30</definedName>
    <definedName name="V_пр_27_5" localSheetId="75">'ГБУЗ РБ ГКБ № 18 г.Уфа'!$D$30</definedName>
    <definedName name="V_пр_27_5" localSheetId="51">'ГБУЗ РБ ГКБ № 21 г.Уфа'!$D$30</definedName>
    <definedName name="V_пр_27_5" localSheetId="56">'ГБУЗ РБ ГКБ № 5 г.Уфа'!$D$30</definedName>
    <definedName name="V_пр_27_5" localSheetId="32">'ГБУЗ РБ ГКБ № 8 г.Уфа'!$D$30</definedName>
    <definedName name="V_пр_27_5" localSheetId="81">'ГБУЗ РБ ГКБ Демского р-на г.Уфы'!$D$30</definedName>
    <definedName name="V_пр_27_5" localSheetId="4">'ГБУЗ РБ Давлекановская ЦРБ'!$D$30</definedName>
    <definedName name="V_пр_27_5" localSheetId="29">'ГБУЗ РБ ДБ г.Стерлитамак'!$D$30</definedName>
    <definedName name="V_пр_27_5" localSheetId="10">'ГБУЗ РБ ДП № 2 г.Уфа'!$D$30</definedName>
    <definedName name="V_пр_27_5" localSheetId="6">'ГБУЗ РБ ДП № 3 г.Уфа'!$D$30</definedName>
    <definedName name="V_пр_27_5" localSheetId="72">'ГБУЗ РБ ДП № 4 г.Уфа'!$D$30</definedName>
    <definedName name="V_пр_27_5" localSheetId="12">'ГБУЗ РБ ДП № 5 г.Уфа'!$D$30</definedName>
    <definedName name="V_пр_27_5" localSheetId="13">'ГБУЗ РБ ДП № 6 г.Уфа'!$D$30</definedName>
    <definedName name="V_пр_27_5" localSheetId="73">'ГБУЗ РБ Дюртюлинская ЦРБ'!$D$30</definedName>
    <definedName name="V_пр_27_5" localSheetId="55">'ГБУЗ РБ Ермекеевская ЦРБ'!$D$30</definedName>
    <definedName name="V_пр_27_5" localSheetId="38">'ГБУЗ РБ Зилаирская ЦРБ'!$D$30</definedName>
    <definedName name="V_пр_27_5" localSheetId="43">'ГБУЗ РБ Иглинская ЦРБ'!$D$30</definedName>
    <definedName name="V_пр_27_5" localSheetId="9">'ГБУЗ РБ Исянгуловская ЦРБ'!$D$30</definedName>
    <definedName name="V_пр_27_5" localSheetId="78">'ГБУЗ РБ Ишимбайская ЦРБ'!$D$30</definedName>
    <definedName name="V_пр_27_5" localSheetId="17">'ГБУЗ РБ Калтасинская ЦРБ'!$D$30</definedName>
    <definedName name="V_пр_27_5" localSheetId="64">'ГБУЗ РБ Караидельская ЦРБ'!$D$30</definedName>
    <definedName name="V_пр_27_5" localSheetId="47">'ГБУЗ РБ Кармаскалинская ЦРБ'!$D$30</definedName>
    <definedName name="V_пр_27_5" localSheetId="50">'ГБУЗ РБ КБСМП г.Уфа'!$D$30</definedName>
    <definedName name="V_пр_27_5" localSheetId="70">'ГБУЗ РБ Кигинская ЦРБ'!$D$30</definedName>
    <definedName name="V_пр_27_5" localSheetId="16">'ГБУЗ РБ Краснокамская ЦРБ'!$D$30</definedName>
    <definedName name="V_пр_27_5" localSheetId="26">'ГБУЗ РБ Красноусольская ЦРБ'!$D$30</definedName>
    <definedName name="V_пр_27_5" localSheetId="48">'ГБУЗ РБ Кушнаренковская ЦРБ'!$D$30</definedName>
    <definedName name="V_пр_27_5" localSheetId="69">'ГБУЗ РБ Малоязовская ЦРБ'!$D$30</definedName>
    <definedName name="V_пр_27_5" localSheetId="8">'ГБУЗ РБ Мелеузовская ЦРБ'!$D$30</definedName>
    <definedName name="V_пр_27_5" localSheetId="67">'ГБУЗ РБ Месягутовская ЦРБ'!$D$30</definedName>
    <definedName name="V_пр_27_5" localSheetId="63">'ГБУЗ РБ Мишкинская ЦРБ'!$D$30</definedName>
    <definedName name="V_пр_27_5" localSheetId="3">'ГБУЗ РБ Миякинская ЦРБ'!$D$30</definedName>
    <definedName name="V_пр_27_5" localSheetId="7">'ГБУЗ РБ Мраковская ЦРБ'!$D$30</definedName>
    <definedName name="V_пр_27_5" localSheetId="45">'ГБУЗ РБ Нуримановская ЦРБ'!$D$30</definedName>
    <definedName name="V_пр_27_5" localSheetId="79">'ГБУЗ РБ Поликлиника № 43 г.Уфа'!$D$30</definedName>
    <definedName name="V_пр_27_5" localSheetId="80">'ГБУЗ РБ ПОликлиника № 46 г.Уфа'!$D$30</definedName>
    <definedName name="V_пр_27_5" localSheetId="82">'ГБУЗ РБ Поликлиника № 50 г.Уфа'!$D$30</definedName>
    <definedName name="V_пр_27_5" localSheetId="5">'ГБУЗ РБ Раевская ЦРБ'!$D$30</definedName>
    <definedName name="V_пр_27_5" localSheetId="27">'ГБУЗ РБ Стерлибашевская ЦРБ'!$D$30</definedName>
    <definedName name="V_пр_27_5" localSheetId="28">'ГБУЗ РБ Толбазинская ЦРБ'!$D$30</definedName>
    <definedName name="V_пр_27_5" localSheetId="30">'ГБУЗ РБ Туймазинская ЦРБ'!$D$30</definedName>
    <definedName name="V_пр_27_5" localSheetId="33">'ГБУЗ РБ Учалинская ЦГБ'!$D$30</definedName>
    <definedName name="V_пр_27_5" localSheetId="20">'ГБУЗ РБ Федоровская ЦРБ'!$D$30</definedName>
    <definedName name="V_пр_27_5" localSheetId="23">'ГБУЗ РБ ЦГБ г.Сибай'!$D$30</definedName>
    <definedName name="V_пр_27_5" localSheetId="74">'ГБУЗ РБ Чекмагушевская ЦРБ'!$D$30</definedName>
    <definedName name="V_пр_27_5" localSheetId="34">'ГБУЗ РБ Чишминская ЦРБ'!$D$30</definedName>
    <definedName name="V_пр_27_5" localSheetId="31">'ГБУЗ РБ Шаранская ЦРБ'!$D$30</definedName>
    <definedName name="V_пр_27_5" localSheetId="37">'ГБУЗ РБ Языковская ЦРБ'!$D$30</definedName>
    <definedName name="V_пр_27_5" localSheetId="41">'ГБУЗ РБ Янаульская ЦРБ'!$D$30</definedName>
    <definedName name="V_пр_27_5" localSheetId="19">'ООО "Медсервис" г. Салават'!$D$30</definedName>
    <definedName name="V_пр_27_5" localSheetId="2">'УФИЦ РАН'!$D$30</definedName>
    <definedName name="V_пр_27_5" localSheetId="52">'ФГБОУ ВО БГМУ МЗ РФ'!$D$30</definedName>
    <definedName name="V_пр_27_5" localSheetId="60">'ФГБУЗ МСЧ №142 ФМБА России'!$D$30</definedName>
    <definedName name="V_пр_27_5" localSheetId="25">'ЧУЗ "РЖД-Медицина"г.Стерлитамак'!$D$30</definedName>
    <definedName name="V_пр_27_5" localSheetId="42">'ЧУЗ"КБ"РЖД-Медицина" г.Уфа'!$D$30</definedName>
    <definedName name="V_пр_27_6" localSheetId="22">'ГБУЗ РБ Акъярская ЦРБ'!$E$30</definedName>
    <definedName name="V_пр_27_6" localSheetId="46">'ГБУЗ РБ Архангельская ЦРБ'!$E$30</definedName>
    <definedName name="V_пр_27_6" localSheetId="57">'ГБУЗ РБ Аскаровская ЦРБ'!$E$30</definedName>
    <definedName name="V_пр_27_6" localSheetId="65">'ГБУЗ РБ Аскинская ЦРБ'!$E$30</definedName>
    <definedName name="V_пр_27_6" localSheetId="35">'ГБУЗ РБ Баймакская ЦГБ'!$E$30</definedName>
    <definedName name="V_пр_27_6" localSheetId="77">'ГБУЗ РБ Бакалинская ЦРБ'!$E$30</definedName>
    <definedName name="V_пр_27_6" localSheetId="40">'ГБУЗ РБ Балтачевская ЦРБ'!$E$30</definedName>
    <definedName name="V_пр_27_6" localSheetId="53">'ГБУЗ РБ Белебеевская ЦРБ'!$E$30</definedName>
    <definedName name="V_пр_27_6" localSheetId="71">'ГБУЗ РБ Белокатайская ЦРБ'!$E$30</definedName>
    <definedName name="V_пр_27_6" localSheetId="59">'ГБУЗ РБ Белорецкая ЦРКБ'!$E$30</definedName>
    <definedName name="V_пр_27_6" localSheetId="54">'ГБУЗ РБ Бижбулякская ЦРБ'!$E$30</definedName>
    <definedName name="V_пр_27_6" localSheetId="62">'ГБУЗ РБ Бирская ЦРБ'!$E$30</definedName>
    <definedName name="V_пр_27_6" localSheetId="44">'ГБУЗ РБ Благовещенская ЦРБ'!$E$30</definedName>
    <definedName name="V_пр_27_6" localSheetId="68">'ГБУЗ РБ Большеустьикинская ЦРБ'!$E$30</definedName>
    <definedName name="V_пр_27_6" localSheetId="36">'ГБУЗ РБ Буздякская ЦРБ'!$E$30</definedName>
    <definedName name="V_пр_27_6" localSheetId="66">'ГБУЗ РБ Бураевская ЦРБ'!$E$30</definedName>
    <definedName name="V_пр_27_6" localSheetId="58">'ГБУЗ РБ Бурзянская ЦРБ'!$E$30</definedName>
    <definedName name="V_пр_27_6" localSheetId="39">'ГБУЗ РБ Верхне-Татыш. ЦРБ'!$E$30</definedName>
    <definedName name="V_пр_27_6" localSheetId="76">'ГБУЗ РБ Верхнеяркеевская ЦРБ'!$E$30</definedName>
    <definedName name="V_пр_27_6" localSheetId="18">'ГБУЗ РБ ГБ № 1 г.Октябрьский'!$E$30</definedName>
    <definedName name="V_пр_27_6" localSheetId="61">'ГБУЗ РБ ГБ № 9 г.Уфа'!$E$30</definedName>
    <definedName name="V_пр_27_6" localSheetId="11">'ГБУЗ РБ ГБ г.Кумертау'!$E$30</definedName>
    <definedName name="V_пр_27_6" localSheetId="15">'ГБУЗ РБ ГБ г.Нефтекамск'!$E$30</definedName>
    <definedName name="V_пр_27_6" localSheetId="21">'ГБУЗ РБ ГБ г.Салават'!$E$30</definedName>
    <definedName name="V_пр_27_6" localSheetId="14">'ГБУЗ РБ ГДКБ № 17 г.Уфа'!$E$30</definedName>
    <definedName name="V_пр_27_6" localSheetId="24">'ГБУЗ РБ ГКБ № 1 г.Стерлитамак'!$E$30</definedName>
    <definedName name="V_пр_27_6" localSheetId="49">'ГБУЗ РБ ГКБ № 13 г.Уфа'!$E$30</definedName>
    <definedName name="V_пр_27_6" localSheetId="75">'ГБУЗ РБ ГКБ № 18 г.Уфа'!$E$30</definedName>
    <definedName name="V_пр_27_6" localSheetId="51">'ГБУЗ РБ ГКБ № 21 г.Уфа'!$E$30</definedName>
    <definedName name="V_пр_27_6" localSheetId="56">'ГБУЗ РБ ГКБ № 5 г.Уфа'!$E$30</definedName>
    <definedName name="V_пр_27_6" localSheetId="32">'ГБУЗ РБ ГКБ № 8 г.Уфа'!$E$30</definedName>
    <definedName name="V_пр_27_6" localSheetId="81">'ГБУЗ РБ ГКБ Демского р-на г.Уфы'!$E$30</definedName>
    <definedName name="V_пр_27_6" localSheetId="4">'ГБУЗ РБ Давлекановская ЦРБ'!$E$30</definedName>
    <definedName name="V_пр_27_6" localSheetId="29">'ГБУЗ РБ ДБ г.Стерлитамак'!$E$30</definedName>
    <definedName name="V_пр_27_6" localSheetId="10">'ГБУЗ РБ ДП № 2 г.Уфа'!$E$30</definedName>
    <definedName name="V_пр_27_6" localSheetId="6">'ГБУЗ РБ ДП № 3 г.Уфа'!$E$30</definedName>
    <definedName name="V_пр_27_6" localSheetId="72">'ГБУЗ РБ ДП № 4 г.Уфа'!$E$30</definedName>
    <definedName name="V_пр_27_6" localSheetId="12">'ГБУЗ РБ ДП № 5 г.Уфа'!$E$30</definedName>
    <definedName name="V_пр_27_6" localSheetId="13">'ГБУЗ РБ ДП № 6 г.Уфа'!$E$30</definedName>
    <definedName name="V_пр_27_6" localSheetId="73">'ГБУЗ РБ Дюртюлинская ЦРБ'!$E$30</definedName>
    <definedName name="V_пр_27_6" localSheetId="55">'ГБУЗ РБ Ермекеевская ЦРБ'!$E$30</definedName>
    <definedName name="V_пр_27_6" localSheetId="38">'ГБУЗ РБ Зилаирская ЦРБ'!$E$30</definedName>
    <definedName name="V_пр_27_6" localSheetId="43">'ГБУЗ РБ Иглинская ЦРБ'!$E$30</definedName>
    <definedName name="V_пр_27_6" localSheetId="9">'ГБУЗ РБ Исянгуловская ЦРБ'!$E$30</definedName>
    <definedName name="V_пр_27_6" localSheetId="78">'ГБУЗ РБ Ишимбайская ЦРБ'!$E$30</definedName>
    <definedName name="V_пр_27_6" localSheetId="17">'ГБУЗ РБ Калтасинская ЦРБ'!$E$30</definedName>
    <definedName name="V_пр_27_6" localSheetId="64">'ГБУЗ РБ Караидельская ЦРБ'!$E$30</definedName>
    <definedName name="V_пр_27_6" localSheetId="47">'ГБУЗ РБ Кармаскалинская ЦРБ'!$E$30</definedName>
    <definedName name="V_пр_27_6" localSheetId="50">'ГБУЗ РБ КБСМП г.Уфа'!$E$30</definedName>
    <definedName name="V_пр_27_6" localSheetId="70">'ГБУЗ РБ Кигинская ЦРБ'!$E$30</definedName>
    <definedName name="V_пр_27_6" localSheetId="16">'ГБУЗ РБ Краснокамская ЦРБ'!$E$30</definedName>
    <definedName name="V_пр_27_6" localSheetId="26">'ГБУЗ РБ Красноусольская ЦРБ'!$E$30</definedName>
    <definedName name="V_пр_27_6" localSheetId="48">'ГБУЗ РБ Кушнаренковская ЦРБ'!$E$30</definedName>
    <definedName name="V_пр_27_6" localSheetId="69">'ГБУЗ РБ Малоязовская ЦРБ'!$E$30</definedName>
    <definedName name="V_пр_27_6" localSheetId="8">'ГБУЗ РБ Мелеузовская ЦРБ'!$E$30</definedName>
    <definedName name="V_пр_27_6" localSheetId="67">'ГБУЗ РБ Месягутовская ЦРБ'!$E$30</definedName>
    <definedName name="V_пр_27_6" localSheetId="63">'ГБУЗ РБ Мишкинская ЦРБ'!$E$30</definedName>
    <definedName name="V_пр_27_6" localSheetId="3">'ГБУЗ РБ Миякинская ЦРБ'!$E$30</definedName>
    <definedName name="V_пр_27_6" localSheetId="7">'ГБУЗ РБ Мраковская ЦРБ'!$E$30</definedName>
    <definedName name="V_пр_27_6" localSheetId="45">'ГБУЗ РБ Нуримановская ЦРБ'!$E$30</definedName>
    <definedName name="V_пр_27_6" localSheetId="79">'ГБУЗ РБ Поликлиника № 43 г.Уфа'!$E$30</definedName>
    <definedName name="V_пр_27_6" localSheetId="80">'ГБУЗ РБ ПОликлиника № 46 г.Уфа'!$E$30</definedName>
    <definedName name="V_пр_27_6" localSheetId="82">'ГБУЗ РБ Поликлиника № 50 г.Уфа'!$E$30</definedName>
    <definedName name="V_пр_27_6" localSheetId="5">'ГБУЗ РБ Раевская ЦРБ'!$E$30</definedName>
    <definedName name="V_пр_27_6" localSheetId="27">'ГБУЗ РБ Стерлибашевская ЦРБ'!$E$30</definedName>
    <definedName name="V_пр_27_6" localSheetId="28">'ГБУЗ РБ Толбазинская ЦРБ'!$E$30</definedName>
    <definedName name="V_пр_27_6" localSheetId="30">'ГБУЗ РБ Туймазинская ЦРБ'!$E$30</definedName>
    <definedName name="V_пр_27_6" localSheetId="33">'ГБУЗ РБ Учалинская ЦГБ'!$E$30</definedName>
    <definedName name="V_пр_27_6" localSheetId="20">'ГБУЗ РБ Федоровская ЦРБ'!$E$30</definedName>
    <definedName name="V_пр_27_6" localSheetId="23">'ГБУЗ РБ ЦГБ г.Сибай'!$E$30</definedName>
    <definedName name="V_пр_27_6" localSheetId="74">'ГБУЗ РБ Чекмагушевская ЦРБ'!$E$30</definedName>
    <definedName name="V_пр_27_6" localSheetId="34">'ГБУЗ РБ Чишминская ЦРБ'!$E$30</definedName>
    <definedName name="V_пр_27_6" localSheetId="31">'ГБУЗ РБ Шаранская ЦРБ'!$E$30</definedName>
    <definedName name="V_пр_27_6" localSheetId="37">'ГБУЗ РБ Языковская ЦРБ'!$E$30</definedName>
    <definedName name="V_пр_27_6" localSheetId="41">'ГБУЗ РБ Янаульская ЦРБ'!$E$30</definedName>
    <definedName name="V_пр_27_6" localSheetId="19">'ООО "Медсервис" г. Салават'!$E$30</definedName>
    <definedName name="V_пр_27_6" localSheetId="2">'УФИЦ РАН'!$E$30</definedName>
    <definedName name="V_пр_27_6" localSheetId="52">'ФГБОУ ВО БГМУ МЗ РФ'!$E$30</definedName>
    <definedName name="V_пр_27_6" localSheetId="60">'ФГБУЗ МСЧ №142 ФМБА России'!$E$30</definedName>
    <definedName name="V_пр_27_6" localSheetId="25">'ЧУЗ "РЖД-Медицина"г.Стерлитамак'!$E$30</definedName>
    <definedName name="V_пр_27_6" localSheetId="42">'ЧУЗ"КБ"РЖД-Медицина" г.Уфа'!$E$30</definedName>
    <definedName name="V_пр_27_8" localSheetId="22">'ГБУЗ РБ Акъярская ЦРБ'!$G$30</definedName>
    <definedName name="V_пр_27_8" localSheetId="46">'ГБУЗ РБ Архангельская ЦРБ'!$G$30</definedName>
    <definedName name="V_пр_27_8" localSheetId="57">'ГБУЗ РБ Аскаровская ЦРБ'!$G$30</definedName>
    <definedName name="V_пр_27_8" localSheetId="65">'ГБУЗ РБ Аскинская ЦРБ'!$G$30</definedName>
    <definedName name="V_пр_27_8" localSheetId="35">'ГБУЗ РБ Баймакская ЦГБ'!$G$30</definedName>
    <definedName name="V_пр_27_8" localSheetId="77">'ГБУЗ РБ Бакалинская ЦРБ'!$G$30</definedName>
    <definedName name="V_пр_27_8" localSheetId="40">'ГБУЗ РБ Балтачевская ЦРБ'!$G$30</definedName>
    <definedName name="V_пр_27_8" localSheetId="53">'ГБУЗ РБ Белебеевская ЦРБ'!$G$30</definedName>
    <definedName name="V_пр_27_8" localSheetId="71">'ГБУЗ РБ Белокатайская ЦРБ'!$G$30</definedName>
    <definedName name="V_пр_27_8" localSheetId="59">'ГБУЗ РБ Белорецкая ЦРКБ'!$G$30</definedName>
    <definedName name="V_пр_27_8" localSheetId="54">'ГБУЗ РБ Бижбулякская ЦРБ'!$G$30</definedName>
    <definedName name="V_пр_27_8" localSheetId="62">'ГБУЗ РБ Бирская ЦРБ'!$G$30</definedName>
    <definedName name="V_пр_27_8" localSheetId="44">'ГБУЗ РБ Благовещенская ЦРБ'!$G$30</definedName>
    <definedName name="V_пр_27_8" localSheetId="68">'ГБУЗ РБ Большеустьикинская ЦРБ'!$G$30</definedName>
    <definedName name="V_пр_27_8" localSheetId="36">'ГБУЗ РБ Буздякская ЦРБ'!$G$30</definedName>
    <definedName name="V_пр_27_8" localSheetId="66">'ГБУЗ РБ Бураевская ЦРБ'!$G$30</definedName>
    <definedName name="V_пр_27_8" localSheetId="58">'ГБУЗ РБ Бурзянская ЦРБ'!$G$30</definedName>
    <definedName name="V_пр_27_8" localSheetId="39">'ГБУЗ РБ Верхне-Татыш. ЦРБ'!$G$30</definedName>
    <definedName name="V_пр_27_8" localSheetId="76">'ГБУЗ РБ Верхнеяркеевская ЦРБ'!$G$30</definedName>
    <definedName name="V_пр_27_8" localSheetId="18">'ГБУЗ РБ ГБ № 1 г.Октябрьский'!$G$30</definedName>
    <definedName name="V_пр_27_8" localSheetId="61">'ГБУЗ РБ ГБ № 9 г.Уфа'!$G$30</definedName>
    <definedName name="V_пр_27_8" localSheetId="11">'ГБУЗ РБ ГБ г.Кумертау'!$G$30</definedName>
    <definedName name="V_пр_27_8" localSheetId="15">'ГБУЗ РБ ГБ г.Нефтекамск'!$G$30</definedName>
    <definedName name="V_пр_27_8" localSheetId="21">'ГБУЗ РБ ГБ г.Салават'!$G$30</definedName>
    <definedName name="V_пр_27_8" localSheetId="14">'ГБУЗ РБ ГДКБ № 17 г.Уфа'!$G$30</definedName>
    <definedName name="V_пр_27_8" localSheetId="24">'ГБУЗ РБ ГКБ № 1 г.Стерлитамак'!$G$30</definedName>
    <definedName name="V_пр_27_8" localSheetId="49">'ГБУЗ РБ ГКБ № 13 г.Уфа'!$G$30</definedName>
    <definedName name="V_пр_27_8" localSheetId="75">'ГБУЗ РБ ГКБ № 18 г.Уфа'!$G$30</definedName>
    <definedName name="V_пр_27_8" localSheetId="51">'ГБУЗ РБ ГКБ № 21 г.Уфа'!$G$30</definedName>
    <definedName name="V_пр_27_8" localSheetId="56">'ГБУЗ РБ ГКБ № 5 г.Уфа'!$G$30</definedName>
    <definedName name="V_пр_27_8" localSheetId="32">'ГБУЗ РБ ГКБ № 8 г.Уфа'!$G$30</definedName>
    <definedName name="V_пр_27_8" localSheetId="81">'ГБУЗ РБ ГКБ Демского р-на г.Уфы'!$G$30</definedName>
    <definedName name="V_пр_27_8" localSheetId="4">'ГБУЗ РБ Давлекановская ЦРБ'!$G$30</definedName>
    <definedName name="V_пр_27_8" localSheetId="29">'ГБУЗ РБ ДБ г.Стерлитамак'!$G$30</definedName>
    <definedName name="V_пр_27_8" localSheetId="10">'ГБУЗ РБ ДП № 2 г.Уфа'!$G$30</definedName>
    <definedName name="V_пр_27_8" localSheetId="6">'ГБУЗ РБ ДП № 3 г.Уфа'!$G$30</definedName>
    <definedName name="V_пр_27_8" localSheetId="72">'ГБУЗ РБ ДП № 4 г.Уфа'!$G$30</definedName>
    <definedName name="V_пр_27_8" localSheetId="12">'ГБУЗ РБ ДП № 5 г.Уфа'!$G$30</definedName>
    <definedName name="V_пр_27_8" localSheetId="13">'ГБУЗ РБ ДП № 6 г.Уфа'!$G$30</definedName>
    <definedName name="V_пр_27_8" localSheetId="73">'ГБУЗ РБ Дюртюлинская ЦРБ'!$G$30</definedName>
    <definedName name="V_пр_27_8" localSheetId="55">'ГБУЗ РБ Ермекеевская ЦРБ'!$G$30</definedName>
    <definedName name="V_пр_27_8" localSheetId="38">'ГБУЗ РБ Зилаирская ЦРБ'!$G$30</definedName>
    <definedName name="V_пр_27_8" localSheetId="43">'ГБУЗ РБ Иглинская ЦРБ'!$G$30</definedName>
    <definedName name="V_пр_27_8" localSheetId="9">'ГБУЗ РБ Исянгуловская ЦРБ'!$G$30</definedName>
    <definedName name="V_пр_27_8" localSheetId="78">'ГБУЗ РБ Ишимбайская ЦРБ'!$G$30</definedName>
    <definedName name="V_пр_27_8" localSheetId="17">'ГБУЗ РБ Калтасинская ЦРБ'!$G$30</definedName>
    <definedName name="V_пр_27_8" localSheetId="64">'ГБУЗ РБ Караидельская ЦРБ'!$G$30</definedName>
    <definedName name="V_пр_27_8" localSheetId="47">'ГБУЗ РБ Кармаскалинская ЦРБ'!$G$30</definedName>
    <definedName name="V_пр_27_8" localSheetId="50">'ГБУЗ РБ КБСМП г.Уфа'!$G$30</definedName>
    <definedName name="V_пр_27_8" localSheetId="70">'ГБУЗ РБ Кигинская ЦРБ'!$G$30</definedName>
    <definedName name="V_пр_27_8" localSheetId="16">'ГБУЗ РБ Краснокамская ЦРБ'!$G$30</definedName>
    <definedName name="V_пр_27_8" localSheetId="26">'ГБУЗ РБ Красноусольская ЦРБ'!$G$30</definedName>
    <definedName name="V_пр_27_8" localSheetId="48">'ГБУЗ РБ Кушнаренковская ЦРБ'!$G$30</definedName>
    <definedName name="V_пр_27_8" localSheetId="69">'ГБУЗ РБ Малоязовская ЦРБ'!$G$30</definedName>
    <definedName name="V_пр_27_8" localSheetId="8">'ГБУЗ РБ Мелеузовская ЦРБ'!$G$30</definedName>
    <definedName name="V_пр_27_8" localSheetId="67">'ГБУЗ РБ Месягутовская ЦРБ'!$G$30</definedName>
    <definedName name="V_пр_27_8" localSheetId="63">'ГБУЗ РБ Мишкинская ЦРБ'!$G$30</definedName>
    <definedName name="V_пр_27_8" localSheetId="3">'ГБУЗ РБ Миякинская ЦРБ'!$G$30</definedName>
    <definedName name="V_пр_27_8" localSheetId="7">'ГБУЗ РБ Мраковская ЦРБ'!$G$30</definedName>
    <definedName name="V_пр_27_8" localSheetId="45">'ГБУЗ РБ Нуримановская ЦРБ'!$G$30</definedName>
    <definedName name="V_пр_27_8" localSheetId="79">'ГБУЗ РБ Поликлиника № 43 г.Уфа'!$G$30</definedName>
    <definedName name="V_пр_27_8" localSheetId="80">'ГБУЗ РБ ПОликлиника № 46 г.Уфа'!$G$30</definedName>
    <definedName name="V_пр_27_8" localSheetId="82">'ГБУЗ РБ Поликлиника № 50 г.Уфа'!$G$30</definedName>
    <definedName name="V_пр_27_8" localSheetId="5">'ГБУЗ РБ Раевская ЦРБ'!$G$30</definedName>
    <definedName name="V_пр_27_8" localSheetId="27">'ГБУЗ РБ Стерлибашевская ЦРБ'!$G$30</definedName>
    <definedName name="V_пр_27_8" localSheetId="28">'ГБУЗ РБ Толбазинская ЦРБ'!$G$30</definedName>
    <definedName name="V_пр_27_8" localSheetId="30">'ГБУЗ РБ Туймазинская ЦРБ'!$G$30</definedName>
    <definedName name="V_пр_27_8" localSheetId="33">'ГБУЗ РБ Учалинская ЦГБ'!$G$30</definedName>
    <definedName name="V_пр_27_8" localSheetId="20">'ГБУЗ РБ Федоровская ЦРБ'!$G$30</definedName>
    <definedName name="V_пр_27_8" localSheetId="23">'ГБУЗ РБ ЦГБ г.Сибай'!$G$30</definedName>
    <definedName name="V_пр_27_8" localSheetId="74">'ГБУЗ РБ Чекмагушевская ЦРБ'!$G$30</definedName>
    <definedName name="V_пр_27_8" localSheetId="34">'ГБУЗ РБ Чишминская ЦРБ'!$G$30</definedName>
    <definedName name="V_пр_27_8" localSheetId="31">'ГБУЗ РБ Шаранская ЦРБ'!$G$30</definedName>
    <definedName name="V_пр_27_8" localSheetId="37">'ГБУЗ РБ Языковская ЦРБ'!$G$30</definedName>
    <definedName name="V_пр_27_8" localSheetId="41">'ГБУЗ РБ Янаульская ЦРБ'!$G$30</definedName>
    <definedName name="V_пр_27_8" localSheetId="19">'ООО "Медсервис" г. Салават'!$G$30</definedName>
    <definedName name="V_пр_27_8" localSheetId="2">'УФИЦ РАН'!$G$30</definedName>
    <definedName name="V_пр_27_8" localSheetId="52">'ФГБОУ ВО БГМУ МЗ РФ'!$G$30</definedName>
    <definedName name="V_пр_27_8" localSheetId="60">'ФГБУЗ МСЧ №142 ФМБА России'!$G$30</definedName>
    <definedName name="V_пр_27_8" localSheetId="25">'ЧУЗ "РЖД-Медицина"г.Стерлитамак'!$G$30</definedName>
    <definedName name="V_пр_27_8" localSheetId="42">'ЧУЗ"КБ"РЖД-Медицина" г.Уфа'!$G$30</definedName>
    <definedName name="V_пр_28_3" localSheetId="22">'ГБУЗ РБ Акъярская ЦРБ'!#REF!</definedName>
    <definedName name="V_пр_28_3" localSheetId="46">'ГБУЗ РБ Архангельская ЦРБ'!#REF!</definedName>
    <definedName name="V_пр_28_3" localSheetId="57">'ГБУЗ РБ Аскаровская ЦРБ'!#REF!</definedName>
    <definedName name="V_пр_28_3" localSheetId="65">'ГБУЗ РБ Аскинская ЦРБ'!#REF!</definedName>
    <definedName name="V_пр_28_3" localSheetId="35">'ГБУЗ РБ Баймакская ЦГБ'!#REF!</definedName>
    <definedName name="V_пр_28_3" localSheetId="77">'ГБУЗ РБ Бакалинская ЦРБ'!#REF!</definedName>
    <definedName name="V_пр_28_3" localSheetId="40">'ГБУЗ РБ Балтачевская ЦРБ'!#REF!</definedName>
    <definedName name="V_пр_28_3" localSheetId="53">'ГБУЗ РБ Белебеевская ЦРБ'!#REF!</definedName>
    <definedName name="V_пр_28_3" localSheetId="71">'ГБУЗ РБ Белокатайская ЦРБ'!#REF!</definedName>
    <definedName name="V_пр_28_3" localSheetId="59">'ГБУЗ РБ Белорецкая ЦРКБ'!#REF!</definedName>
    <definedName name="V_пр_28_3" localSheetId="54">'ГБУЗ РБ Бижбулякская ЦРБ'!#REF!</definedName>
    <definedName name="V_пр_28_3" localSheetId="62">'ГБУЗ РБ Бирская ЦРБ'!#REF!</definedName>
    <definedName name="V_пр_28_3" localSheetId="44">'ГБУЗ РБ Благовещенская ЦРБ'!#REF!</definedName>
    <definedName name="V_пр_28_3" localSheetId="68">'ГБУЗ РБ Большеустьикинская ЦРБ'!#REF!</definedName>
    <definedName name="V_пр_28_3" localSheetId="36">'ГБУЗ РБ Буздякская ЦРБ'!#REF!</definedName>
    <definedName name="V_пр_28_3" localSheetId="66">'ГБУЗ РБ Бураевская ЦРБ'!#REF!</definedName>
    <definedName name="V_пр_28_3" localSheetId="58">'ГБУЗ РБ Бурзянская ЦРБ'!#REF!</definedName>
    <definedName name="V_пр_28_3" localSheetId="39">'ГБУЗ РБ Верхне-Татыш. ЦРБ'!#REF!</definedName>
    <definedName name="V_пр_28_3" localSheetId="76">'ГБУЗ РБ Верхнеяркеевская ЦРБ'!#REF!</definedName>
    <definedName name="V_пр_28_3" localSheetId="18">'ГБУЗ РБ ГБ № 1 г.Октябрьский'!#REF!</definedName>
    <definedName name="V_пр_28_3" localSheetId="61">'ГБУЗ РБ ГБ № 9 г.Уфа'!#REF!</definedName>
    <definedName name="V_пр_28_3" localSheetId="11">'ГБУЗ РБ ГБ г.Кумертау'!#REF!</definedName>
    <definedName name="V_пр_28_3" localSheetId="15">'ГБУЗ РБ ГБ г.Нефтекамск'!#REF!</definedName>
    <definedName name="V_пр_28_3" localSheetId="21">'ГБУЗ РБ ГБ г.Салават'!#REF!</definedName>
    <definedName name="V_пр_28_3" localSheetId="14">'ГБУЗ РБ ГДКБ № 17 г.Уфа'!#REF!</definedName>
    <definedName name="V_пр_28_3" localSheetId="24">'ГБУЗ РБ ГКБ № 1 г.Стерлитамак'!#REF!</definedName>
    <definedName name="V_пр_28_3" localSheetId="49">'ГБУЗ РБ ГКБ № 13 г.Уфа'!#REF!</definedName>
    <definedName name="V_пр_28_3" localSheetId="75">'ГБУЗ РБ ГКБ № 18 г.Уфа'!#REF!</definedName>
    <definedName name="V_пр_28_3" localSheetId="51">'ГБУЗ РБ ГКБ № 21 г.Уфа'!#REF!</definedName>
    <definedName name="V_пр_28_3" localSheetId="56">'ГБУЗ РБ ГКБ № 5 г.Уфа'!#REF!</definedName>
    <definedName name="V_пр_28_3" localSheetId="32">'ГБУЗ РБ ГКБ № 8 г.Уфа'!#REF!</definedName>
    <definedName name="V_пр_28_3" localSheetId="81">'ГБУЗ РБ ГКБ Демского р-на г.Уфы'!#REF!</definedName>
    <definedName name="V_пр_28_3" localSheetId="4">'ГБУЗ РБ Давлекановская ЦРБ'!#REF!</definedName>
    <definedName name="V_пр_28_3" localSheetId="29">'ГБУЗ РБ ДБ г.Стерлитамак'!#REF!</definedName>
    <definedName name="V_пр_28_3" localSheetId="10">'ГБУЗ РБ ДП № 2 г.Уфа'!#REF!</definedName>
    <definedName name="V_пр_28_3" localSheetId="6">'ГБУЗ РБ ДП № 3 г.Уфа'!#REF!</definedName>
    <definedName name="V_пр_28_3" localSheetId="72">'ГБУЗ РБ ДП № 4 г.Уфа'!#REF!</definedName>
    <definedName name="V_пр_28_3" localSheetId="12">'ГБУЗ РБ ДП № 5 г.Уфа'!#REF!</definedName>
    <definedName name="V_пр_28_3" localSheetId="13">'ГБУЗ РБ ДП № 6 г.Уфа'!#REF!</definedName>
    <definedName name="V_пр_28_3" localSheetId="73">'ГБУЗ РБ Дюртюлинская ЦРБ'!#REF!</definedName>
    <definedName name="V_пр_28_3" localSheetId="55">'ГБУЗ РБ Ермекеевская ЦРБ'!#REF!</definedName>
    <definedName name="V_пр_28_3" localSheetId="38">'ГБУЗ РБ Зилаирская ЦРБ'!#REF!</definedName>
    <definedName name="V_пр_28_3" localSheetId="43">'ГБУЗ РБ Иглинская ЦРБ'!#REF!</definedName>
    <definedName name="V_пр_28_3" localSheetId="9">'ГБУЗ РБ Исянгуловская ЦРБ'!#REF!</definedName>
    <definedName name="V_пр_28_3" localSheetId="78">'ГБУЗ РБ Ишимбайская ЦРБ'!#REF!</definedName>
    <definedName name="V_пр_28_3" localSheetId="17">'ГБУЗ РБ Калтасинская ЦРБ'!#REF!</definedName>
    <definedName name="V_пр_28_3" localSheetId="64">'ГБУЗ РБ Караидельская ЦРБ'!#REF!</definedName>
    <definedName name="V_пр_28_3" localSheetId="47">'ГБУЗ РБ Кармаскалинская ЦРБ'!#REF!</definedName>
    <definedName name="V_пр_28_3" localSheetId="50">'ГБУЗ РБ КБСМП г.Уфа'!#REF!</definedName>
    <definedName name="V_пр_28_3" localSheetId="70">'ГБУЗ РБ Кигинская ЦРБ'!#REF!</definedName>
    <definedName name="V_пр_28_3" localSheetId="16">'ГБУЗ РБ Краснокамская ЦРБ'!#REF!</definedName>
    <definedName name="V_пр_28_3" localSheetId="26">'ГБУЗ РБ Красноусольская ЦРБ'!#REF!</definedName>
    <definedName name="V_пр_28_3" localSheetId="48">'ГБУЗ РБ Кушнаренковская ЦРБ'!#REF!</definedName>
    <definedName name="V_пр_28_3" localSheetId="69">'ГБУЗ РБ Малоязовская ЦРБ'!#REF!</definedName>
    <definedName name="V_пр_28_3" localSheetId="8">'ГБУЗ РБ Мелеузовская ЦРБ'!#REF!</definedName>
    <definedName name="V_пр_28_3" localSheetId="67">'ГБУЗ РБ Месягутовская ЦРБ'!#REF!</definedName>
    <definedName name="V_пр_28_3" localSheetId="63">'ГБУЗ РБ Мишкинская ЦРБ'!#REF!</definedName>
    <definedName name="V_пр_28_3" localSheetId="3">'ГБУЗ РБ Миякинская ЦРБ'!#REF!</definedName>
    <definedName name="V_пр_28_3" localSheetId="7">'ГБУЗ РБ Мраковская ЦРБ'!#REF!</definedName>
    <definedName name="V_пр_28_3" localSheetId="45">'ГБУЗ РБ Нуримановская ЦРБ'!#REF!</definedName>
    <definedName name="V_пр_28_3" localSheetId="79">'ГБУЗ РБ Поликлиника № 43 г.Уфа'!#REF!</definedName>
    <definedName name="V_пр_28_3" localSheetId="80">'ГБУЗ РБ ПОликлиника № 46 г.Уфа'!#REF!</definedName>
    <definedName name="V_пр_28_3" localSheetId="82">'ГБУЗ РБ Поликлиника № 50 г.Уфа'!#REF!</definedName>
    <definedName name="V_пр_28_3" localSheetId="5">'ГБУЗ РБ Раевская ЦРБ'!#REF!</definedName>
    <definedName name="V_пр_28_3" localSheetId="27">'ГБУЗ РБ Стерлибашевская ЦРБ'!#REF!</definedName>
    <definedName name="V_пр_28_3" localSheetId="28">'ГБУЗ РБ Толбазинская ЦРБ'!#REF!</definedName>
    <definedName name="V_пр_28_3" localSheetId="30">'ГБУЗ РБ Туймазинская ЦРБ'!#REF!</definedName>
    <definedName name="V_пр_28_3" localSheetId="33">'ГБУЗ РБ Учалинская ЦГБ'!#REF!</definedName>
    <definedName name="V_пр_28_3" localSheetId="20">'ГБУЗ РБ Федоровская ЦРБ'!#REF!</definedName>
    <definedName name="V_пр_28_3" localSheetId="23">'ГБУЗ РБ ЦГБ г.Сибай'!#REF!</definedName>
    <definedName name="V_пр_28_3" localSheetId="74">'ГБУЗ РБ Чекмагушевская ЦРБ'!#REF!</definedName>
    <definedName name="V_пр_28_3" localSheetId="34">'ГБУЗ РБ Чишминская ЦРБ'!#REF!</definedName>
    <definedName name="V_пр_28_3" localSheetId="31">'ГБУЗ РБ Шаранская ЦРБ'!#REF!</definedName>
    <definedName name="V_пр_28_3" localSheetId="37">'ГБУЗ РБ Языковская ЦРБ'!#REF!</definedName>
    <definedName name="V_пр_28_3" localSheetId="41">'ГБУЗ РБ Янаульская ЦРБ'!#REF!</definedName>
    <definedName name="V_пр_28_3" localSheetId="19">'ООО "Медсервис" г. Салават'!#REF!</definedName>
    <definedName name="V_пр_28_3" localSheetId="2">'УФИЦ РАН'!#REF!</definedName>
    <definedName name="V_пр_28_3" localSheetId="52">'ФГБОУ ВО БГМУ МЗ РФ'!#REF!</definedName>
    <definedName name="V_пр_28_3" localSheetId="60">'ФГБУЗ МСЧ №142 ФМБА России'!#REF!</definedName>
    <definedName name="V_пр_28_3" localSheetId="25">'ЧУЗ "РЖД-Медицина"г.Стерлитамак'!#REF!</definedName>
    <definedName name="V_пр_28_3" localSheetId="42">'ЧУЗ"КБ"РЖД-Медицина" г.Уфа'!#REF!</definedName>
    <definedName name="V_пр_28_5" localSheetId="22">'ГБУЗ РБ Акъярская ЦРБ'!#REF!</definedName>
    <definedName name="V_пр_28_5" localSheetId="46">'ГБУЗ РБ Архангельская ЦРБ'!#REF!</definedName>
    <definedName name="V_пр_28_5" localSheetId="57">'ГБУЗ РБ Аскаровская ЦРБ'!#REF!</definedName>
    <definedName name="V_пр_28_5" localSheetId="65">'ГБУЗ РБ Аскинская ЦРБ'!#REF!</definedName>
    <definedName name="V_пр_28_5" localSheetId="35">'ГБУЗ РБ Баймакская ЦГБ'!#REF!</definedName>
    <definedName name="V_пр_28_5" localSheetId="77">'ГБУЗ РБ Бакалинская ЦРБ'!#REF!</definedName>
    <definedName name="V_пр_28_5" localSheetId="40">'ГБУЗ РБ Балтачевская ЦРБ'!#REF!</definedName>
    <definedName name="V_пр_28_5" localSheetId="53">'ГБУЗ РБ Белебеевская ЦРБ'!#REF!</definedName>
    <definedName name="V_пр_28_5" localSheetId="71">'ГБУЗ РБ Белокатайская ЦРБ'!#REF!</definedName>
    <definedName name="V_пр_28_5" localSheetId="59">'ГБУЗ РБ Белорецкая ЦРКБ'!#REF!</definedName>
    <definedName name="V_пр_28_5" localSheetId="54">'ГБУЗ РБ Бижбулякская ЦРБ'!#REF!</definedName>
    <definedName name="V_пр_28_5" localSheetId="62">'ГБУЗ РБ Бирская ЦРБ'!#REF!</definedName>
    <definedName name="V_пр_28_5" localSheetId="44">'ГБУЗ РБ Благовещенская ЦРБ'!#REF!</definedName>
    <definedName name="V_пр_28_5" localSheetId="68">'ГБУЗ РБ Большеустьикинская ЦРБ'!#REF!</definedName>
    <definedName name="V_пр_28_5" localSheetId="36">'ГБУЗ РБ Буздякская ЦРБ'!#REF!</definedName>
    <definedName name="V_пр_28_5" localSheetId="66">'ГБУЗ РБ Бураевская ЦРБ'!#REF!</definedName>
    <definedName name="V_пр_28_5" localSheetId="58">'ГБУЗ РБ Бурзянская ЦРБ'!#REF!</definedName>
    <definedName name="V_пр_28_5" localSheetId="39">'ГБУЗ РБ Верхне-Татыш. ЦРБ'!#REF!</definedName>
    <definedName name="V_пр_28_5" localSheetId="76">'ГБУЗ РБ Верхнеяркеевская ЦРБ'!#REF!</definedName>
    <definedName name="V_пр_28_5" localSheetId="18">'ГБУЗ РБ ГБ № 1 г.Октябрьский'!#REF!</definedName>
    <definedName name="V_пр_28_5" localSheetId="61">'ГБУЗ РБ ГБ № 9 г.Уфа'!#REF!</definedName>
    <definedName name="V_пр_28_5" localSheetId="11">'ГБУЗ РБ ГБ г.Кумертау'!#REF!</definedName>
    <definedName name="V_пр_28_5" localSheetId="15">'ГБУЗ РБ ГБ г.Нефтекамск'!#REF!</definedName>
    <definedName name="V_пр_28_5" localSheetId="21">'ГБУЗ РБ ГБ г.Салават'!#REF!</definedName>
    <definedName name="V_пр_28_5" localSheetId="14">'ГБУЗ РБ ГДКБ № 17 г.Уфа'!#REF!</definedName>
    <definedName name="V_пр_28_5" localSheetId="24">'ГБУЗ РБ ГКБ № 1 г.Стерлитамак'!#REF!</definedName>
    <definedName name="V_пр_28_5" localSheetId="49">'ГБУЗ РБ ГКБ № 13 г.Уфа'!#REF!</definedName>
    <definedName name="V_пр_28_5" localSheetId="75">'ГБУЗ РБ ГКБ № 18 г.Уфа'!#REF!</definedName>
    <definedName name="V_пр_28_5" localSheetId="51">'ГБУЗ РБ ГКБ № 21 г.Уфа'!#REF!</definedName>
    <definedName name="V_пр_28_5" localSheetId="56">'ГБУЗ РБ ГКБ № 5 г.Уфа'!#REF!</definedName>
    <definedName name="V_пр_28_5" localSheetId="32">'ГБУЗ РБ ГКБ № 8 г.Уфа'!#REF!</definedName>
    <definedName name="V_пр_28_5" localSheetId="81">'ГБУЗ РБ ГКБ Демского р-на г.Уфы'!#REF!</definedName>
    <definedName name="V_пр_28_5" localSheetId="4">'ГБУЗ РБ Давлекановская ЦРБ'!#REF!</definedName>
    <definedName name="V_пр_28_5" localSheetId="29">'ГБУЗ РБ ДБ г.Стерлитамак'!#REF!</definedName>
    <definedName name="V_пр_28_5" localSheetId="10">'ГБУЗ РБ ДП № 2 г.Уфа'!#REF!</definedName>
    <definedName name="V_пр_28_5" localSheetId="6">'ГБУЗ РБ ДП № 3 г.Уфа'!#REF!</definedName>
    <definedName name="V_пр_28_5" localSheetId="72">'ГБУЗ РБ ДП № 4 г.Уфа'!#REF!</definedName>
    <definedName name="V_пр_28_5" localSheetId="12">'ГБУЗ РБ ДП № 5 г.Уфа'!#REF!</definedName>
    <definedName name="V_пр_28_5" localSheetId="13">'ГБУЗ РБ ДП № 6 г.Уфа'!#REF!</definedName>
    <definedName name="V_пр_28_5" localSheetId="73">'ГБУЗ РБ Дюртюлинская ЦРБ'!#REF!</definedName>
    <definedName name="V_пр_28_5" localSheetId="55">'ГБУЗ РБ Ермекеевская ЦРБ'!#REF!</definedName>
    <definedName name="V_пр_28_5" localSheetId="38">'ГБУЗ РБ Зилаирская ЦРБ'!#REF!</definedName>
    <definedName name="V_пр_28_5" localSheetId="43">'ГБУЗ РБ Иглинская ЦРБ'!#REF!</definedName>
    <definedName name="V_пр_28_5" localSheetId="9">'ГБУЗ РБ Исянгуловская ЦРБ'!#REF!</definedName>
    <definedName name="V_пр_28_5" localSheetId="78">'ГБУЗ РБ Ишимбайская ЦРБ'!#REF!</definedName>
    <definedName name="V_пр_28_5" localSheetId="17">'ГБУЗ РБ Калтасинская ЦРБ'!#REF!</definedName>
    <definedName name="V_пр_28_5" localSheetId="64">'ГБУЗ РБ Караидельская ЦРБ'!#REF!</definedName>
    <definedName name="V_пр_28_5" localSheetId="47">'ГБУЗ РБ Кармаскалинская ЦРБ'!#REF!</definedName>
    <definedName name="V_пр_28_5" localSheetId="50">'ГБУЗ РБ КБСМП г.Уфа'!#REF!</definedName>
    <definedName name="V_пр_28_5" localSheetId="70">'ГБУЗ РБ Кигинская ЦРБ'!#REF!</definedName>
    <definedName name="V_пр_28_5" localSheetId="16">'ГБУЗ РБ Краснокамская ЦРБ'!#REF!</definedName>
    <definedName name="V_пр_28_5" localSheetId="26">'ГБУЗ РБ Красноусольская ЦРБ'!#REF!</definedName>
    <definedName name="V_пр_28_5" localSheetId="48">'ГБУЗ РБ Кушнаренковская ЦРБ'!#REF!</definedName>
    <definedName name="V_пр_28_5" localSheetId="69">'ГБУЗ РБ Малоязовская ЦРБ'!#REF!</definedName>
    <definedName name="V_пр_28_5" localSheetId="8">'ГБУЗ РБ Мелеузовская ЦРБ'!#REF!</definedName>
    <definedName name="V_пр_28_5" localSheetId="67">'ГБУЗ РБ Месягутовская ЦРБ'!#REF!</definedName>
    <definedName name="V_пр_28_5" localSheetId="63">'ГБУЗ РБ Мишкинская ЦРБ'!#REF!</definedName>
    <definedName name="V_пр_28_5" localSheetId="3">'ГБУЗ РБ Миякинская ЦРБ'!#REF!</definedName>
    <definedName name="V_пр_28_5" localSheetId="7">'ГБУЗ РБ Мраковская ЦРБ'!#REF!</definedName>
    <definedName name="V_пр_28_5" localSheetId="45">'ГБУЗ РБ Нуримановская ЦРБ'!#REF!</definedName>
    <definedName name="V_пр_28_5" localSheetId="79">'ГБУЗ РБ Поликлиника № 43 г.Уфа'!#REF!</definedName>
    <definedName name="V_пр_28_5" localSheetId="80">'ГБУЗ РБ ПОликлиника № 46 г.Уфа'!#REF!</definedName>
    <definedName name="V_пр_28_5" localSheetId="82">'ГБУЗ РБ Поликлиника № 50 г.Уфа'!#REF!</definedName>
    <definedName name="V_пр_28_5" localSheetId="5">'ГБУЗ РБ Раевская ЦРБ'!#REF!</definedName>
    <definedName name="V_пр_28_5" localSheetId="27">'ГБУЗ РБ Стерлибашевская ЦРБ'!#REF!</definedName>
    <definedName name="V_пр_28_5" localSheetId="28">'ГБУЗ РБ Толбазинская ЦРБ'!#REF!</definedName>
    <definedName name="V_пр_28_5" localSheetId="30">'ГБУЗ РБ Туймазинская ЦРБ'!#REF!</definedName>
    <definedName name="V_пр_28_5" localSheetId="33">'ГБУЗ РБ Учалинская ЦГБ'!#REF!</definedName>
    <definedName name="V_пр_28_5" localSheetId="20">'ГБУЗ РБ Федоровская ЦРБ'!#REF!</definedName>
    <definedName name="V_пр_28_5" localSheetId="23">'ГБУЗ РБ ЦГБ г.Сибай'!#REF!</definedName>
    <definedName name="V_пр_28_5" localSheetId="74">'ГБУЗ РБ Чекмагушевская ЦРБ'!#REF!</definedName>
    <definedName name="V_пр_28_5" localSheetId="34">'ГБУЗ РБ Чишминская ЦРБ'!#REF!</definedName>
    <definedName name="V_пр_28_5" localSheetId="31">'ГБУЗ РБ Шаранская ЦРБ'!#REF!</definedName>
    <definedName name="V_пр_28_5" localSheetId="37">'ГБУЗ РБ Языковская ЦРБ'!#REF!</definedName>
    <definedName name="V_пр_28_5" localSheetId="41">'ГБУЗ РБ Янаульская ЦРБ'!#REF!</definedName>
    <definedName name="V_пр_28_5" localSheetId="19">'ООО "Медсервис" г. Салават'!#REF!</definedName>
    <definedName name="V_пр_28_5" localSheetId="2">'УФИЦ РАН'!#REF!</definedName>
    <definedName name="V_пр_28_5" localSheetId="52">'ФГБОУ ВО БГМУ МЗ РФ'!#REF!</definedName>
    <definedName name="V_пр_28_5" localSheetId="60">'ФГБУЗ МСЧ №142 ФМБА России'!#REF!</definedName>
    <definedName name="V_пр_28_5" localSheetId="25">'ЧУЗ "РЖД-Медицина"г.Стерлитамак'!#REF!</definedName>
    <definedName name="V_пр_28_5" localSheetId="42">'ЧУЗ"КБ"РЖД-Медицина" г.Уфа'!#REF!</definedName>
    <definedName name="V_пр_28_7" localSheetId="22">'ГБУЗ РБ Акъярская ЦРБ'!#REF!</definedName>
    <definedName name="V_пр_28_7" localSheetId="46">'ГБУЗ РБ Архангельская ЦРБ'!#REF!</definedName>
    <definedName name="V_пр_28_7" localSheetId="57">'ГБУЗ РБ Аскаровская ЦРБ'!#REF!</definedName>
    <definedName name="V_пр_28_7" localSheetId="65">'ГБУЗ РБ Аскинская ЦРБ'!#REF!</definedName>
    <definedName name="V_пр_28_7" localSheetId="35">'ГБУЗ РБ Баймакская ЦГБ'!#REF!</definedName>
    <definedName name="V_пр_28_7" localSheetId="77">'ГБУЗ РБ Бакалинская ЦРБ'!#REF!</definedName>
    <definedName name="V_пр_28_7" localSheetId="40">'ГБУЗ РБ Балтачевская ЦРБ'!#REF!</definedName>
    <definedName name="V_пр_28_7" localSheetId="53">'ГБУЗ РБ Белебеевская ЦРБ'!#REF!</definedName>
    <definedName name="V_пр_28_7" localSheetId="71">'ГБУЗ РБ Белокатайская ЦРБ'!#REF!</definedName>
    <definedName name="V_пр_28_7" localSheetId="59">'ГБУЗ РБ Белорецкая ЦРКБ'!#REF!</definedName>
    <definedName name="V_пр_28_7" localSheetId="54">'ГБУЗ РБ Бижбулякская ЦРБ'!#REF!</definedName>
    <definedName name="V_пр_28_7" localSheetId="62">'ГБУЗ РБ Бирская ЦРБ'!#REF!</definedName>
    <definedName name="V_пр_28_7" localSheetId="44">'ГБУЗ РБ Благовещенская ЦРБ'!#REF!</definedName>
    <definedName name="V_пр_28_7" localSheetId="68">'ГБУЗ РБ Большеустьикинская ЦРБ'!#REF!</definedName>
    <definedName name="V_пр_28_7" localSheetId="36">'ГБУЗ РБ Буздякская ЦРБ'!#REF!</definedName>
    <definedName name="V_пр_28_7" localSheetId="66">'ГБУЗ РБ Бураевская ЦРБ'!#REF!</definedName>
    <definedName name="V_пр_28_7" localSheetId="58">'ГБУЗ РБ Бурзянская ЦРБ'!#REF!</definedName>
    <definedName name="V_пр_28_7" localSheetId="39">'ГБУЗ РБ Верхне-Татыш. ЦРБ'!#REF!</definedName>
    <definedName name="V_пр_28_7" localSheetId="76">'ГБУЗ РБ Верхнеяркеевская ЦРБ'!#REF!</definedName>
    <definedName name="V_пр_28_7" localSheetId="18">'ГБУЗ РБ ГБ № 1 г.Октябрьский'!#REF!</definedName>
    <definedName name="V_пр_28_7" localSheetId="61">'ГБУЗ РБ ГБ № 9 г.Уфа'!#REF!</definedName>
    <definedName name="V_пр_28_7" localSheetId="11">'ГБУЗ РБ ГБ г.Кумертау'!#REF!</definedName>
    <definedName name="V_пр_28_7" localSheetId="15">'ГБУЗ РБ ГБ г.Нефтекамск'!#REF!</definedName>
    <definedName name="V_пр_28_7" localSheetId="21">'ГБУЗ РБ ГБ г.Салават'!#REF!</definedName>
    <definedName name="V_пр_28_7" localSheetId="14">'ГБУЗ РБ ГДКБ № 17 г.Уфа'!#REF!</definedName>
    <definedName name="V_пр_28_7" localSheetId="24">'ГБУЗ РБ ГКБ № 1 г.Стерлитамак'!#REF!</definedName>
    <definedName name="V_пр_28_7" localSheetId="49">'ГБУЗ РБ ГКБ № 13 г.Уфа'!#REF!</definedName>
    <definedName name="V_пр_28_7" localSheetId="75">'ГБУЗ РБ ГКБ № 18 г.Уфа'!#REF!</definedName>
    <definedName name="V_пр_28_7" localSheetId="51">'ГБУЗ РБ ГКБ № 21 г.Уфа'!#REF!</definedName>
    <definedName name="V_пр_28_7" localSheetId="56">'ГБУЗ РБ ГКБ № 5 г.Уфа'!#REF!</definedName>
    <definedName name="V_пр_28_7" localSheetId="32">'ГБУЗ РБ ГКБ № 8 г.Уфа'!#REF!</definedName>
    <definedName name="V_пр_28_7" localSheetId="81">'ГБУЗ РБ ГКБ Демского р-на г.Уфы'!#REF!</definedName>
    <definedName name="V_пр_28_7" localSheetId="4">'ГБУЗ РБ Давлекановская ЦРБ'!#REF!</definedName>
    <definedName name="V_пр_28_7" localSheetId="29">'ГБУЗ РБ ДБ г.Стерлитамак'!#REF!</definedName>
    <definedName name="V_пр_28_7" localSheetId="10">'ГБУЗ РБ ДП № 2 г.Уфа'!#REF!</definedName>
    <definedName name="V_пр_28_7" localSheetId="6">'ГБУЗ РБ ДП № 3 г.Уфа'!#REF!</definedName>
    <definedName name="V_пр_28_7" localSheetId="72">'ГБУЗ РБ ДП № 4 г.Уфа'!#REF!</definedName>
    <definedName name="V_пр_28_7" localSheetId="12">'ГБУЗ РБ ДП № 5 г.Уфа'!#REF!</definedName>
    <definedName name="V_пр_28_7" localSheetId="13">'ГБУЗ РБ ДП № 6 г.Уфа'!#REF!</definedName>
    <definedName name="V_пр_28_7" localSheetId="73">'ГБУЗ РБ Дюртюлинская ЦРБ'!#REF!</definedName>
    <definedName name="V_пр_28_7" localSheetId="55">'ГБУЗ РБ Ермекеевская ЦРБ'!#REF!</definedName>
    <definedName name="V_пр_28_7" localSheetId="38">'ГБУЗ РБ Зилаирская ЦРБ'!#REF!</definedName>
    <definedName name="V_пр_28_7" localSheetId="43">'ГБУЗ РБ Иглинская ЦРБ'!#REF!</definedName>
    <definedName name="V_пр_28_7" localSheetId="9">'ГБУЗ РБ Исянгуловская ЦРБ'!#REF!</definedName>
    <definedName name="V_пр_28_7" localSheetId="78">'ГБУЗ РБ Ишимбайская ЦРБ'!#REF!</definedName>
    <definedName name="V_пр_28_7" localSheetId="17">'ГБУЗ РБ Калтасинская ЦРБ'!#REF!</definedName>
    <definedName name="V_пр_28_7" localSheetId="64">'ГБУЗ РБ Караидельская ЦРБ'!#REF!</definedName>
    <definedName name="V_пр_28_7" localSheetId="47">'ГБУЗ РБ Кармаскалинская ЦРБ'!#REF!</definedName>
    <definedName name="V_пр_28_7" localSheetId="50">'ГБУЗ РБ КБСМП г.Уфа'!#REF!</definedName>
    <definedName name="V_пр_28_7" localSheetId="70">'ГБУЗ РБ Кигинская ЦРБ'!#REF!</definedName>
    <definedName name="V_пр_28_7" localSheetId="16">'ГБУЗ РБ Краснокамская ЦРБ'!#REF!</definedName>
    <definedName name="V_пр_28_7" localSheetId="26">'ГБУЗ РБ Красноусольская ЦРБ'!#REF!</definedName>
    <definedName name="V_пр_28_7" localSheetId="48">'ГБУЗ РБ Кушнаренковская ЦРБ'!#REF!</definedName>
    <definedName name="V_пр_28_7" localSheetId="69">'ГБУЗ РБ Малоязовская ЦРБ'!#REF!</definedName>
    <definedName name="V_пр_28_7" localSheetId="8">'ГБУЗ РБ Мелеузовская ЦРБ'!#REF!</definedName>
    <definedName name="V_пр_28_7" localSheetId="67">'ГБУЗ РБ Месягутовская ЦРБ'!#REF!</definedName>
    <definedName name="V_пр_28_7" localSheetId="63">'ГБУЗ РБ Мишкинская ЦРБ'!#REF!</definedName>
    <definedName name="V_пр_28_7" localSheetId="3">'ГБУЗ РБ Миякинская ЦРБ'!#REF!</definedName>
    <definedName name="V_пр_28_7" localSheetId="7">'ГБУЗ РБ Мраковская ЦРБ'!#REF!</definedName>
    <definedName name="V_пр_28_7" localSheetId="45">'ГБУЗ РБ Нуримановская ЦРБ'!#REF!</definedName>
    <definedName name="V_пр_28_7" localSheetId="79">'ГБУЗ РБ Поликлиника № 43 г.Уфа'!#REF!</definedName>
    <definedName name="V_пр_28_7" localSheetId="80">'ГБУЗ РБ ПОликлиника № 46 г.Уфа'!#REF!</definedName>
    <definedName name="V_пр_28_7" localSheetId="82">'ГБУЗ РБ Поликлиника № 50 г.Уфа'!#REF!</definedName>
    <definedName name="V_пр_28_7" localSheetId="5">'ГБУЗ РБ Раевская ЦРБ'!#REF!</definedName>
    <definedName name="V_пр_28_7" localSheetId="27">'ГБУЗ РБ Стерлибашевская ЦРБ'!#REF!</definedName>
    <definedName name="V_пр_28_7" localSheetId="28">'ГБУЗ РБ Толбазинская ЦРБ'!#REF!</definedName>
    <definedName name="V_пр_28_7" localSheetId="30">'ГБУЗ РБ Туймазинская ЦРБ'!#REF!</definedName>
    <definedName name="V_пр_28_7" localSheetId="33">'ГБУЗ РБ Учалинская ЦГБ'!#REF!</definedName>
    <definedName name="V_пр_28_7" localSheetId="20">'ГБУЗ РБ Федоровская ЦРБ'!#REF!</definedName>
    <definedName name="V_пр_28_7" localSheetId="23">'ГБУЗ РБ ЦГБ г.Сибай'!#REF!</definedName>
    <definedName name="V_пр_28_7" localSheetId="74">'ГБУЗ РБ Чекмагушевская ЦРБ'!#REF!</definedName>
    <definedName name="V_пр_28_7" localSheetId="34">'ГБУЗ РБ Чишминская ЦРБ'!#REF!</definedName>
    <definedName name="V_пр_28_7" localSheetId="31">'ГБУЗ РБ Шаранская ЦРБ'!#REF!</definedName>
    <definedName name="V_пр_28_7" localSheetId="37">'ГБУЗ РБ Языковская ЦРБ'!#REF!</definedName>
    <definedName name="V_пр_28_7" localSheetId="41">'ГБУЗ РБ Янаульская ЦРБ'!#REF!</definedName>
    <definedName name="V_пр_28_7" localSheetId="19">'ООО "Медсервис" г. Салават'!#REF!</definedName>
    <definedName name="V_пр_28_7" localSheetId="2">'УФИЦ РАН'!#REF!</definedName>
    <definedName name="V_пр_28_7" localSheetId="52">'ФГБОУ ВО БГМУ МЗ РФ'!#REF!</definedName>
    <definedName name="V_пр_28_7" localSheetId="60">'ФГБУЗ МСЧ №142 ФМБА России'!#REF!</definedName>
    <definedName name="V_пр_28_7" localSheetId="25">'ЧУЗ "РЖД-Медицина"г.Стерлитамак'!#REF!</definedName>
    <definedName name="V_пр_28_7" localSheetId="42">'ЧУЗ"КБ"РЖД-Медицина" г.Уфа'!#REF!</definedName>
    <definedName name="V_пр_28_8" localSheetId="22">'ГБУЗ РБ Акъярская ЦРБ'!#REF!</definedName>
    <definedName name="V_пр_28_8" localSheetId="46">'ГБУЗ РБ Архангельская ЦРБ'!#REF!</definedName>
    <definedName name="V_пр_28_8" localSheetId="57">'ГБУЗ РБ Аскаровская ЦРБ'!#REF!</definedName>
    <definedName name="V_пр_28_8" localSheetId="65">'ГБУЗ РБ Аскинская ЦРБ'!#REF!</definedName>
    <definedName name="V_пр_28_8" localSheetId="35">'ГБУЗ РБ Баймакская ЦГБ'!#REF!</definedName>
    <definedName name="V_пр_28_8" localSheetId="77">'ГБУЗ РБ Бакалинская ЦРБ'!#REF!</definedName>
    <definedName name="V_пр_28_8" localSheetId="40">'ГБУЗ РБ Балтачевская ЦРБ'!#REF!</definedName>
    <definedName name="V_пр_28_8" localSheetId="53">'ГБУЗ РБ Белебеевская ЦРБ'!#REF!</definedName>
    <definedName name="V_пр_28_8" localSheetId="71">'ГБУЗ РБ Белокатайская ЦРБ'!#REF!</definedName>
    <definedName name="V_пр_28_8" localSheetId="59">'ГБУЗ РБ Белорецкая ЦРКБ'!#REF!</definedName>
    <definedName name="V_пр_28_8" localSheetId="54">'ГБУЗ РБ Бижбулякская ЦРБ'!#REF!</definedName>
    <definedName name="V_пр_28_8" localSheetId="62">'ГБУЗ РБ Бирская ЦРБ'!#REF!</definedName>
    <definedName name="V_пр_28_8" localSheetId="44">'ГБУЗ РБ Благовещенская ЦРБ'!#REF!</definedName>
    <definedName name="V_пр_28_8" localSheetId="68">'ГБУЗ РБ Большеустьикинская ЦРБ'!#REF!</definedName>
    <definedName name="V_пр_28_8" localSheetId="36">'ГБУЗ РБ Буздякская ЦРБ'!#REF!</definedName>
    <definedName name="V_пр_28_8" localSheetId="66">'ГБУЗ РБ Бураевская ЦРБ'!#REF!</definedName>
    <definedName name="V_пр_28_8" localSheetId="58">'ГБУЗ РБ Бурзянская ЦРБ'!#REF!</definedName>
    <definedName name="V_пр_28_8" localSheetId="39">'ГБУЗ РБ Верхне-Татыш. ЦРБ'!#REF!</definedName>
    <definedName name="V_пр_28_8" localSheetId="76">'ГБУЗ РБ Верхнеяркеевская ЦРБ'!#REF!</definedName>
    <definedName name="V_пр_28_8" localSheetId="18">'ГБУЗ РБ ГБ № 1 г.Октябрьский'!#REF!</definedName>
    <definedName name="V_пр_28_8" localSheetId="61">'ГБУЗ РБ ГБ № 9 г.Уфа'!#REF!</definedName>
    <definedName name="V_пр_28_8" localSheetId="11">'ГБУЗ РБ ГБ г.Кумертау'!#REF!</definedName>
    <definedName name="V_пр_28_8" localSheetId="15">'ГБУЗ РБ ГБ г.Нефтекамск'!#REF!</definedName>
    <definedName name="V_пр_28_8" localSheetId="21">'ГБУЗ РБ ГБ г.Салават'!#REF!</definedName>
    <definedName name="V_пр_28_8" localSheetId="14">'ГБУЗ РБ ГДКБ № 17 г.Уфа'!#REF!</definedName>
    <definedName name="V_пр_28_8" localSheetId="24">'ГБУЗ РБ ГКБ № 1 г.Стерлитамак'!#REF!</definedName>
    <definedName name="V_пр_28_8" localSheetId="49">'ГБУЗ РБ ГКБ № 13 г.Уфа'!#REF!</definedName>
    <definedName name="V_пр_28_8" localSheetId="75">'ГБУЗ РБ ГКБ № 18 г.Уфа'!#REF!</definedName>
    <definedName name="V_пр_28_8" localSheetId="51">'ГБУЗ РБ ГКБ № 21 г.Уфа'!#REF!</definedName>
    <definedName name="V_пр_28_8" localSheetId="56">'ГБУЗ РБ ГКБ № 5 г.Уфа'!#REF!</definedName>
    <definedName name="V_пр_28_8" localSheetId="32">'ГБУЗ РБ ГКБ № 8 г.Уфа'!#REF!</definedName>
    <definedName name="V_пр_28_8" localSheetId="81">'ГБУЗ РБ ГКБ Демского р-на г.Уфы'!#REF!</definedName>
    <definedName name="V_пр_28_8" localSheetId="4">'ГБУЗ РБ Давлекановская ЦРБ'!#REF!</definedName>
    <definedName name="V_пр_28_8" localSheetId="29">'ГБУЗ РБ ДБ г.Стерлитамак'!#REF!</definedName>
    <definedName name="V_пр_28_8" localSheetId="10">'ГБУЗ РБ ДП № 2 г.Уфа'!#REF!</definedName>
    <definedName name="V_пр_28_8" localSheetId="6">'ГБУЗ РБ ДП № 3 г.Уфа'!#REF!</definedName>
    <definedName name="V_пр_28_8" localSheetId="72">'ГБУЗ РБ ДП № 4 г.Уфа'!#REF!</definedName>
    <definedName name="V_пр_28_8" localSheetId="12">'ГБУЗ РБ ДП № 5 г.Уфа'!#REF!</definedName>
    <definedName name="V_пр_28_8" localSheetId="13">'ГБУЗ РБ ДП № 6 г.Уфа'!#REF!</definedName>
    <definedName name="V_пр_28_8" localSheetId="73">'ГБУЗ РБ Дюртюлинская ЦРБ'!#REF!</definedName>
    <definedName name="V_пр_28_8" localSheetId="55">'ГБУЗ РБ Ермекеевская ЦРБ'!#REF!</definedName>
    <definedName name="V_пр_28_8" localSheetId="38">'ГБУЗ РБ Зилаирская ЦРБ'!#REF!</definedName>
    <definedName name="V_пр_28_8" localSheetId="43">'ГБУЗ РБ Иглинская ЦРБ'!#REF!</definedName>
    <definedName name="V_пр_28_8" localSheetId="9">'ГБУЗ РБ Исянгуловская ЦРБ'!#REF!</definedName>
    <definedName name="V_пр_28_8" localSheetId="78">'ГБУЗ РБ Ишимбайская ЦРБ'!#REF!</definedName>
    <definedName name="V_пр_28_8" localSheetId="17">'ГБУЗ РБ Калтасинская ЦРБ'!#REF!</definedName>
    <definedName name="V_пр_28_8" localSheetId="64">'ГБУЗ РБ Караидельская ЦРБ'!#REF!</definedName>
    <definedName name="V_пр_28_8" localSheetId="47">'ГБУЗ РБ Кармаскалинская ЦРБ'!#REF!</definedName>
    <definedName name="V_пр_28_8" localSheetId="50">'ГБУЗ РБ КБСМП г.Уфа'!#REF!</definedName>
    <definedName name="V_пр_28_8" localSheetId="70">'ГБУЗ РБ Кигинская ЦРБ'!#REF!</definedName>
    <definedName name="V_пр_28_8" localSheetId="16">'ГБУЗ РБ Краснокамская ЦРБ'!#REF!</definedName>
    <definedName name="V_пр_28_8" localSheetId="26">'ГБУЗ РБ Красноусольская ЦРБ'!#REF!</definedName>
    <definedName name="V_пр_28_8" localSheetId="48">'ГБУЗ РБ Кушнаренковская ЦРБ'!#REF!</definedName>
    <definedName name="V_пр_28_8" localSheetId="69">'ГБУЗ РБ Малоязовская ЦРБ'!#REF!</definedName>
    <definedName name="V_пр_28_8" localSheetId="8">'ГБУЗ РБ Мелеузовская ЦРБ'!#REF!</definedName>
    <definedName name="V_пр_28_8" localSheetId="67">'ГБУЗ РБ Месягутовская ЦРБ'!#REF!</definedName>
    <definedName name="V_пр_28_8" localSheetId="63">'ГБУЗ РБ Мишкинская ЦРБ'!#REF!</definedName>
    <definedName name="V_пр_28_8" localSheetId="3">'ГБУЗ РБ Миякинская ЦРБ'!#REF!</definedName>
    <definedName name="V_пр_28_8" localSheetId="7">'ГБУЗ РБ Мраковская ЦРБ'!#REF!</definedName>
    <definedName name="V_пр_28_8" localSheetId="45">'ГБУЗ РБ Нуримановская ЦРБ'!#REF!</definedName>
    <definedName name="V_пр_28_8" localSheetId="79">'ГБУЗ РБ Поликлиника № 43 г.Уфа'!#REF!</definedName>
    <definedName name="V_пр_28_8" localSheetId="80">'ГБУЗ РБ ПОликлиника № 46 г.Уфа'!#REF!</definedName>
    <definedName name="V_пр_28_8" localSheetId="82">'ГБУЗ РБ Поликлиника № 50 г.Уфа'!#REF!</definedName>
    <definedName name="V_пр_28_8" localSheetId="5">'ГБУЗ РБ Раевская ЦРБ'!#REF!</definedName>
    <definedName name="V_пр_28_8" localSheetId="27">'ГБУЗ РБ Стерлибашевская ЦРБ'!#REF!</definedName>
    <definedName name="V_пр_28_8" localSheetId="28">'ГБУЗ РБ Толбазинская ЦРБ'!#REF!</definedName>
    <definedName name="V_пр_28_8" localSheetId="30">'ГБУЗ РБ Туймазинская ЦРБ'!#REF!</definedName>
    <definedName name="V_пр_28_8" localSheetId="33">'ГБУЗ РБ Учалинская ЦГБ'!#REF!</definedName>
    <definedName name="V_пр_28_8" localSheetId="20">'ГБУЗ РБ Федоровская ЦРБ'!#REF!</definedName>
    <definedName name="V_пр_28_8" localSheetId="23">'ГБУЗ РБ ЦГБ г.Сибай'!#REF!</definedName>
    <definedName name="V_пр_28_8" localSheetId="74">'ГБУЗ РБ Чекмагушевская ЦРБ'!#REF!</definedName>
    <definedName name="V_пр_28_8" localSheetId="34">'ГБУЗ РБ Чишминская ЦРБ'!#REF!</definedName>
    <definedName name="V_пр_28_8" localSheetId="31">'ГБУЗ РБ Шаранская ЦРБ'!#REF!</definedName>
    <definedName name="V_пр_28_8" localSheetId="37">'ГБУЗ РБ Языковская ЦРБ'!#REF!</definedName>
    <definedName name="V_пр_28_8" localSheetId="41">'ГБУЗ РБ Янаульская ЦРБ'!#REF!</definedName>
    <definedName name="V_пр_28_8" localSheetId="19">'ООО "Медсервис" г. Салават'!#REF!</definedName>
    <definedName name="V_пр_28_8" localSheetId="2">'УФИЦ РАН'!#REF!</definedName>
    <definedName name="V_пр_28_8" localSheetId="52">'ФГБОУ ВО БГМУ МЗ РФ'!#REF!</definedName>
    <definedName name="V_пр_28_8" localSheetId="60">'ФГБУЗ МСЧ №142 ФМБА России'!#REF!</definedName>
    <definedName name="V_пр_28_8" localSheetId="25">'ЧУЗ "РЖД-Медицина"г.Стерлитамак'!#REF!</definedName>
    <definedName name="V_пр_28_8" localSheetId="42">'ЧУЗ"КБ"РЖД-Медицина" г.Уфа'!#REF!</definedName>
    <definedName name="V_пр_29_2" localSheetId="22">'ГБУЗ РБ Акъярская ЦРБ'!$B$32</definedName>
    <definedName name="V_пр_29_2" localSheetId="46">'ГБУЗ РБ Архангельская ЦРБ'!$B$32</definedName>
    <definedName name="V_пр_29_2" localSheetId="57">'ГБУЗ РБ Аскаровская ЦРБ'!$B$32</definedName>
    <definedName name="V_пр_29_2" localSheetId="65">'ГБУЗ РБ Аскинская ЦРБ'!$B$32</definedName>
    <definedName name="V_пр_29_2" localSheetId="35">'ГБУЗ РБ Баймакская ЦГБ'!$B$32</definedName>
    <definedName name="V_пр_29_2" localSheetId="77">'ГБУЗ РБ Бакалинская ЦРБ'!$B$32</definedName>
    <definedName name="V_пр_29_2" localSheetId="40">'ГБУЗ РБ Балтачевская ЦРБ'!$B$32</definedName>
    <definedName name="V_пр_29_2" localSheetId="53">'ГБУЗ РБ Белебеевская ЦРБ'!$B$32</definedName>
    <definedName name="V_пр_29_2" localSheetId="71">'ГБУЗ РБ Белокатайская ЦРБ'!$B$32</definedName>
    <definedName name="V_пр_29_2" localSheetId="59">'ГБУЗ РБ Белорецкая ЦРКБ'!$B$32</definedName>
    <definedName name="V_пр_29_2" localSheetId="54">'ГБУЗ РБ Бижбулякская ЦРБ'!$B$32</definedName>
    <definedName name="V_пр_29_2" localSheetId="62">'ГБУЗ РБ Бирская ЦРБ'!$B$32</definedName>
    <definedName name="V_пр_29_2" localSheetId="44">'ГБУЗ РБ Благовещенская ЦРБ'!$B$32</definedName>
    <definedName name="V_пр_29_2" localSheetId="68">'ГБУЗ РБ Большеустьикинская ЦРБ'!$B$32</definedName>
    <definedName name="V_пр_29_2" localSheetId="36">'ГБУЗ РБ Буздякская ЦРБ'!$B$32</definedName>
    <definedName name="V_пр_29_2" localSheetId="66">'ГБУЗ РБ Бураевская ЦРБ'!$B$32</definedName>
    <definedName name="V_пр_29_2" localSheetId="58">'ГБУЗ РБ Бурзянская ЦРБ'!$B$32</definedName>
    <definedName name="V_пр_29_2" localSheetId="39">'ГБУЗ РБ Верхне-Татыш. ЦРБ'!$B$32</definedName>
    <definedName name="V_пр_29_2" localSheetId="76">'ГБУЗ РБ Верхнеяркеевская ЦРБ'!$B$32</definedName>
    <definedName name="V_пр_29_2" localSheetId="18">'ГБУЗ РБ ГБ № 1 г.Октябрьский'!$B$32</definedName>
    <definedName name="V_пр_29_2" localSheetId="61">'ГБУЗ РБ ГБ № 9 г.Уфа'!$B$32</definedName>
    <definedName name="V_пр_29_2" localSheetId="11">'ГБУЗ РБ ГБ г.Кумертау'!$B$32</definedName>
    <definedName name="V_пр_29_2" localSheetId="15">'ГБУЗ РБ ГБ г.Нефтекамск'!$B$32</definedName>
    <definedName name="V_пр_29_2" localSheetId="21">'ГБУЗ РБ ГБ г.Салават'!$B$32</definedName>
    <definedName name="V_пр_29_2" localSheetId="14">'ГБУЗ РБ ГДКБ № 17 г.Уфа'!$B$32</definedName>
    <definedName name="V_пр_29_2" localSheetId="24">'ГБУЗ РБ ГКБ № 1 г.Стерлитамак'!$B$32</definedName>
    <definedName name="V_пр_29_2" localSheetId="49">'ГБУЗ РБ ГКБ № 13 г.Уфа'!$B$32</definedName>
    <definedName name="V_пр_29_2" localSheetId="75">'ГБУЗ РБ ГКБ № 18 г.Уфа'!$B$32</definedName>
    <definedName name="V_пр_29_2" localSheetId="51">'ГБУЗ РБ ГКБ № 21 г.Уфа'!$B$32</definedName>
    <definedName name="V_пр_29_2" localSheetId="56">'ГБУЗ РБ ГКБ № 5 г.Уфа'!$B$32</definedName>
    <definedName name="V_пр_29_2" localSheetId="32">'ГБУЗ РБ ГКБ № 8 г.Уфа'!$B$32</definedName>
    <definedName name="V_пр_29_2" localSheetId="81">'ГБУЗ РБ ГКБ Демского р-на г.Уфы'!$B$32</definedName>
    <definedName name="V_пр_29_2" localSheetId="4">'ГБУЗ РБ Давлекановская ЦРБ'!$B$32</definedName>
    <definedName name="V_пр_29_2" localSheetId="29">'ГБУЗ РБ ДБ г.Стерлитамак'!$B$32</definedName>
    <definedName name="V_пр_29_2" localSheetId="10">'ГБУЗ РБ ДП № 2 г.Уфа'!$B$32</definedName>
    <definedName name="V_пр_29_2" localSheetId="6">'ГБУЗ РБ ДП № 3 г.Уфа'!$B$32</definedName>
    <definedName name="V_пр_29_2" localSheetId="72">'ГБУЗ РБ ДП № 4 г.Уфа'!$B$32</definedName>
    <definedName name="V_пр_29_2" localSheetId="12">'ГБУЗ РБ ДП № 5 г.Уфа'!$B$32</definedName>
    <definedName name="V_пр_29_2" localSheetId="13">'ГБУЗ РБ ДП № 6 г.Уфа'!$B$32</definedName>
    <definedName name="V_пр_29_2" localSheetId="73">'ГБУЗ РБ Дюртюлинская ЦРБ'!$B$32</definedName>
    <definedName name="V_пр_29_2" localSheetId="55">'ГБУЗ РБ Ермекеевская ЦРБ'!$B$32</definedName>
    <definedName name="V_пр_29_2" localSheetId="38">'ГБУЗ РБ Зилаирская ЦРБ'!$B$32</definedName>
    <definedName name="V_пр_29_2" localSheetId="43">'ГБУЗ РБ Иглинская ЦРБ'!$B$32</definedName>
    <definedName name="V_пр_29_2" localSheetId="9">'ГБУЗ РБ Исянгуловская ЦРБ'!$B$32</definedName>
    <definedName name="V_пр_29_2" localSheetId="78">'ГБУЗ РБ Ишимбайская ЦРБ'!$B$32</definedName>
    <definedName name="V_пр_29_2" localSheetId="17">'ГБУЗ РБ Калтасинская ЦРБ'!$B$32</definedName>
    <definedName name="V_пр_29_2" localSheetId="64">'ГБУЗ РБ Караидельская ЦРБ'!$B$32</definedName>
    <definedName name="V_пр_29_2" localSheetId="47">'ГБУЗ РБ Кармаскалинская ЦРБ'!$B$32</definedName>
    <definedName name="V_пр_29_2" localSheetId="50">'ГБУЗ РБ КБСМП г.Уфа'!$B$32</definedName>
    <definedName name="V_пр_29_2" localSheetId="70">'ГБУЗ РБ Кигинская ЦРБ'!$B$32</definedName>
    <definedName name="V_пр_29_2" localSheetId="16">'ГБУЗ РБ Краснокамская ЦРБ'!$B$32</definedName>
    <definedName name="V_пр_29_2" localSheetId="26">'ГБУЗ РБ Красноусольская ЦРБ'!$B$32</definedName>
    <definedName name="V_пр_29_2" localSheetId="48">'ГБУЗ РБ Кушнаренковская ЦРБ'!$B$32</definedName>
    <definedName name="V_пр_29_2" localSheetId="69">'ГБУЗ РБ Малоязовская ЦРБ'!$B$32</definedName>
    <definedName name="V_пр_29_2" localSheetId="8">'ГБУЗ РБ Мелеузовская ЦРБ'!$B$32</definedName>
    <definedName name="V_пр_29_2" localSheetId="67">'ГБУЗ РБ Месягутовская ЦРБ'!$B$32</definedName>
    <definedName name="V_пр_29_2" localSheetId="63">'ГБУЗ РБ Мишкинская ЦРБ'!$B$32</definedName>
    <definedName name="V_пр_29_2" localSheetId="3">'ГБУЗ РБ Миякинская ЦРБ'!$B$32</definedName>
    <definedName name="V_пр_29_2" localSheetId="7">'ГБУЗ РБ Мраковская ЦРБ'!$B$32</definedName>
    <definedName name="V_пр_29_2" localSheetId="45">'ГБУЗ РБ Нуримановская ЦРБ'!$B$32</definedName>
    <definedName name="V_пр_29_2" localSheetId="79">'ГБУЗ РБ Поликлиника № 43 г.Уфа'!$B$32</definedName>
    <definedName name="V_пр_29_2" localSheetId="80">'ГБУЗ РБ ПОликлиника № 46 г.Уфа'!$B$32</definedName>
    <definedName name="V_пр_29_2" localSheetId="82">'ГБУЗ РБ Поликлиника № 50 г.Уфа'!$B$32</definedName>
    <definedName name="V_пр_29_2" localSheetId="5">'ГБУЗ РБ Раевская ЦРБ'!$B$32</definedName>
    <definedName name="V_пр_29_2" localSheetId="27">'ГБУЗ РБ Стерлибашевская ЦРБ'!$B$32</definedName>
    <definedName name="V_пр_29_2" localSheetId="28">'ГБУЗ РБ Толбазинская ЦРБ'!$B$32</definedName>
    <definedName name="V_пр_29_2" localSheetId="30">'ГБУЗ РБ Туймазинская ЦРБ'!$B$32</definedName>
    <definedName name="V_пр_29_2" localSheetId="33">'ГБУЗ РБ Учалинская ЦГБ'!$B$32</definedName>
    <definedName name="V_пр_29_2" localSheetId="20">'ГБУЗ РБ Федоровская ЦРБ'!$B$32</definedName>
    <definedName name="V_пр_29_2" localSheetId="23">'ГБУЗ РБ ЦГБ г.Сибай'!$B$32</definedName>
    <definedName name="V_пр_29_2" localSheetId="74">'ГБУЗ РБ Чекмагушевская ЦРБ'!$B$32</definedName>
    <definedName name="V_пр_29_2" localSheetId="34">'ГБУЗ РБ Чишминская ЦРБ'!$B$32</definedName>
    <definedName name="V_пр_29_2" localSheetId="31">'ГБУЗ РБ Шаранская ЦРБ'!$B$32</definedName>
    <definedName name="V_пр_29_2" localSheetId="37">'ГБУЗ РБ Языковская ЦРБ'!$B$32</definedName>
    <definedName name="V_пр_29_2" localSheetId="41">'ГБУЗ РБ Янаульская ЦРБ'!$B$32</definedName>
    <definedName name="V_пр_29_2" localSheetId="19">'ООО "Медсервис" г. Салават'!$B$32</definedName>
    <definedName name="V_пр_29_2" localSheetId="2">'УФИЦ РАН'!$B$32</definedName>
    <definedName name="V_пр_29_2" localSheetId="52">'ФГБОУ ВО БГМУ МЗ РФ'!$B$32</definedName>
    <definedName name="V_пр_29_2" localSheetId="60">'ФГБУЗ МСЧ №142 ФМБА России'!$B$32</definedName>
    <definedName name="V_пр_29_2" localSheetId="25">'ЧУЗ "РЖД-Медицина"г.Стерлитамак'!$B$32</definedName>
    <definedName name="V_пр_29_2" localSheetId="42">'ЧУЗ"КБ"РЖД-Медицина" г.Уфа'!$B$32</definedName>
    <definedName name="V_пр_29_5" localSheetId="22">'ГБУЗ РБ Акъярская ЦРБ'!$D$32</definedName>
    <definedName name="V_пр_29_5" localSheetId="46">'ГБУЗ РБ Архангельская ЦРБ'!$D$32</definedName>
    <definedName name="V_пр_29_5" localSheetId="57">'ГБУЗ РБ Аскаровская ЦРБ'!$D$32</definedName>
    <definedName name="V_пр_29_5" localSheetId="65">'ГБУЗ РБ Аскинская ЦРБ'!$D$32</definedName>
    <definedName name="V_пр_29_5" localSheetId="35">'ГБУЗ РБ Баймакская ЦГБ'!$D$32</definedName>
    <definedName name="V_пр_29_5" localSheetId="77">'ГБУЗ РБ Бакалинская ЦРБ'!$D$32</definedName>
    <definedName name="V_пр_29_5" localSheetId="40">'ГБУЗ РБ Балтачевская ЦРБ'!$D$32</definedName>
    <definedName name="V_пр_29_5" localSheetId="53">'ГБУЗ РБ Белебеевская ЦРБ'!$D$32</definedName>
    <definedName name="V_пр_29_5" localSheetId="71">'ГБУЗ РБ Белокатайская ЦРБ'!$D$32</definedName>
    <definedName name="V_пр_29_5" localSheetId="59">'ГБУЗ РБ Белорецкая ЦРКБ'!$D$32</definedName>
    <definedName name="V_пр_29_5" localSheetId="54">'ГБУЗ РБ Бижбулякская ЦРБ'!$D$32</definedName>
    <definedName name="V_пр_29_5" localSheetId="62">'ГБУЗ РБ Бирская ЦРБ'!$D$32</definedName>
    <definedName name="V_пр_29_5" localSheetId="44">'ГБУЗ РБ Благовещенская ЦРБ'!$D$32</definedName>
    <definedName name="V_пр_29_5" localSheetId="68">'ГБУЗ РБ Большеустьикинская ЦРБ'!$D$32</definedName>
    <definedName name="V_пр_29_5" localSheetId="36">'ГБУЗ РБ Буздякская ЦРБ'!$D$32</definedName>
    <definedName name="V_пр_29_5" localSheetId="66">'ГБУЗ РБ Бураевская ЦРБ'!$D$32</definedName>
    <definedName name="V_пр_29_5" localSheetId="58">'ГБУЗ РБ Бурзянская ЦРБ'!$D$32</definedName>
    <definedName name="V_пр_29_5" localSheetId="39">'ГБУЗ РБ Верхне-Татыш. ЦРБ'!$D$32</definedName>
    <definedName name="V_пр_29_5" localSheetId="76">'ГБУЗ РБ Верхнеяркеевская ЦРБ'!$D$32</definedName>
    <definedName name="V_пр_29_5" localSheetId="18">'ГБУЗ РБ ГБ № 1 г.Октябрьский'!$D$32</definedName>
    <definedName name="V_пр_29_5" localSheetId="61">'ГБУЗ РБ ГБ № 9 г.Уфа'!$D$32</definedName>
    <definedName name="V_пр_29_5" localSheetId="11">'ГБУЗ РБ ГБ г.Кумертау'!$D$32</definedName>
    <definedName name="V_пр_29_5" localSheetId="15">'ГБУЗ РБ ГБ г.Нефтекамск'!$D$32</definedName>
    <definedName name="V_пр_29_5" localSheetId="21">'ГБУЗ РБ ГБ г.Салават'!$D$32</definedName>
    <definedName name="V_пр_29_5" localSheetId="14">'ГБУЗ РБ ГДКБ № 17 г.Уфа'!$D$32</definedName>
    <definedName name="V_пр_29_5" localSheetId="24">'ГБУЗ РБ ГКБ № 1 г.Стерлитамак'!$D$32</definedName>
    <definedName name="V_пр_29_5" localSheetId="49">'ГБУЗ РБ ГКБ № 13 г.Уфа'!$D$32</definedName>
    <definedName name="V_пр_29_5" localSheetId="75">'ГБУЗ РБ ГКБ № 18 г.Уфа'!$D$32</definedName>
    <definedName name="V_пр_29_5" localSheetId="51">'ГБУЗ РБ ГКБ № 21 г.Уфа'!$D$32</definedName>
    <definedName name="V_пр_29_5" localSheetId="56">'ГБУЗ РБ ГКБ № 5 г.Уфа'!$D$32</definedName>
    <definedName name="V_пр_29_5" localSheetId="32">'ГБУЗ РБ ГКБ № 8 г.Уфа'!$D$32</definedName>
    <definedName name="V_пр_29_5" localSheetId="81">'ГБУЗ РБ ГКБ Демского р-на г.Уфы'!$D$32</definedName>
    <definedName name="V_пр_29_5" localSheetId="4">'ГБУЗ РБ Давлекановская ЦРБ'!$D$32</definedName>
    <definedName name="V_пр_29_5" localSheetId="29">'ГБУЗ РБ ДБ г.Стерлитамак'!$D$32</definedName>
    <definedName name="V_пр_29_5" localSheetId="10">'ГБУЗ РБ ДП № 2 г.Уфа'!$D$32</definedName>
    <definedName name="V_пр_29_5" localSheetId="6">'ГБУЗ РБ ДП № 3 г.Уфа'!$D$32</definedName>
    <definedName name="V_пр_29_5" localSheetId="72">'ГБУЗ РБ ДП № 4 г.Уфа'!$D$32</definedName>
    <definedName name="V_пр_29_5" localSheetId="12">'ГБУЗ РБ ДП № 5 г.Уфа'!$D$32</definedName>
    <definedName name="V_пр_29_5" localSheetId="13">'ГБУЗ РБ ДП № 6 г.Уфа'!$D$32</definedName>
    <definedName name="V_пр_29_5" localSheetId="73">'ГБУЗ РБ Дюртюлинская ЦРБ'!$D$32</definedName>
    <definedName name="V_пр_29_5" localSheetId="55">'ГБУЗ РБ Ермекеевская ЦРБ'!$D$32</definedName>
    <definedName name="V_пр_29_5" localSheetId="38">'ГБУЗ РБ Зилаирская ЦРБ'!$D$32</definedName>
    <definedName name="V_пр_29_5" localSheetId="43">'ГБУЗ РБ Иглинская ЦРБ'!$D$32</definedName>
    <definedName name="V_пр_29_5" localSheetId="9">'ГБУЗ РБ Исянгуловская ЦРБ'!$D$32</definedName>
    <definedName name="V_пр_29_5" localSheetId="78">'ГБУЗ РБ Ишимбайская ЦРБ'!$D$32</definedName>
    <definedName name="V_пр_29_5" localSheetId="17">'ГБУЗ РБ Калтасинская ЦРБ'!$D$32</definedName>
    <definedName name="V_пр_29_5" localSheetId="64">'ГБУЗ РБ Караидельская ЦРБ'!$D$32</definedName>
    <definedName name="V_пр_29_5" localSheetId="47">'ГБУЗ РБ Кармаскалинская ЦРБ'!$D$32</definedName>
    <definedName name="V_пр_29_5" localSheetId="50">'ГБУЗ РБ КБСМП г.Уфа'!$D$32</definedName>
    <definedName name="V_пр_29_5" localSheetId="70">'ГБУЗ РБ Кигинская ЦРБ'!$D$32</definedName>
    <definedName name="V_пр_29_5" localSheetId="16">'ГБУЗ РБ Краснокамская ЦРБ'!$D$32</definedName>
    <definedName name="V_пр_29_5" localSheetId="26">'ГБУЗ РБ Красноусольская ЦРБ'!$D$32</definedName>
    <definedName name="V_пр_29_5" localSheetId="48">'ГБУЗ РБ Кушнаренковская ЦРБ'!$D$32</definedName>
    <definedName name="V_пр_29_5" localSheetId="69">'ГБУЗ РБ Малоязовская ЦРБ'!$D$32</definedName>
    <definedName name="V_пр_29_5" localSheetId="8">'ГБУЗ РБ Мелеузовская ЦРБ'!$D$32</definedName>
    <definedName name="V_пр_29_5" localSheetId="67">'ГБУЗ РБ Месягутовская ЦРБ'!$D$32</definedName>
    <definedName name="V_пр_29_5" localSheetId="63">'ГБУЗ РБ Мишкинская ЦРБ'!$D$32</definedName>
    <definedName name="V_пр_29_5" localSheetId="3">'ГБУЗ РБ Миякинская ЦРБ'!$D$32</definedName>
    <definedName name="V_пр_29_5" localSheetId="7">'ГБУЗ РБ Мраковская ЦРБ'!$D$32</definedName>
    <definedName name="V_пр_29_5" localSheetId="45">'ГБУЗ РБ Нуримановская ЦРБ'!$D$32</definedName>
    <definedName name="V_пр_29_5" localSheetId="79">'ГБУЗ РБ Поликлиника № 43 г.Уфа'!$D$32</definedName>
    <definedName name="V_пр_29_5" localSheetId="80">'ГБУЗ РБ ПОликлиника № 46 г.Уфа'!$D$32</definedName>
    <definedName name="V_пр_29_5" localSheetId="82">'ГБУЗ РБ Поликлиника № 50 г.Уфа'!$D$32</definedName>
    <definedName name="V_пр_29_5" localSheetId="5">'ГБУЗ РБ Раевская ЦРБ'!$D$32</definedName>
    <definedName name="V_пр_29_5" localSheetId="27">'ГБУЗ РБ Стерлибашевская ЦРБ'!$D$32</definedName>
    <definedName name="V_пр_29_5" localSheetId="28">'ГБУЗ РБ Толбазинская ЦРБ'!$D$32</definedName>
    <definedName name="V_пр_29_5" localSheetId="30">'ГБУЗ РБ Туймазинская ЦРБ'!$D$32</definedName>
    <definedName name="V_пр_29_5" localSheetId="33">'ГБУЗ РБ Учалинская ЦГБ'!$D$32</definedName>
    <definedName name="V_пр_29_5" localSheetId="20">'ГБУЗ РБ Федоровская ЦРБ'!$D$32</definedName>
    <definedName name="V_пр_29_5" localSheetId="23">'ГБУЗ РБ ЦГБ г.Сибай'!$D$32</definedName>
    <definedName name="V_пр_29_5" localSheetId="74">'ГБУЗ РБ Чекмагушевская ЦРБ'!$D$32</definedName>
    <definedName name="V_пр_29_5" localSheetId="34">'ГБУЗ РБ Чишминская ЦРБ'!$D$32</definedName>
    <definedName name="V_пр_29_5" localSheetId="31">'ГБУЗ РБ Шаранская ЦРБ'!$D$32</definedName>
    <definedName name="V_пр_29_5" localSheetId="37">'ГБУЗ РБ Языковская ЦРБ'!$D$32</definedName>
    <definedName name="V_пр_29_5" localSheetId="41">'ГБУЗ РБ Янаульская ЦРБ'!$D$32</definedName>
    <definedName name="V_пр_29_5" localSheetId="19">'ООО "Медсервис" г. Салават'!$D$32</definedName>
    <definedName name="V_пр_29_5" localSheetId="2">'УФИЦ РАН'!$D$32</definedName>
    <definedName name="V_пр_29_5" localSheetId="52">'ФГБОУ ВО БГМУ МЗ РФ'!$D$32</definedName>
    <definedName name="V_пр_29_5" localSheetId="60">'ФГБУЗ МСЧ №142 ФМБА России'!$D$32</definedName>
    <definedName name="V_пр_29_5" localSheetId="25">'ЧУЗ "РЖД-Медицина"г.Стерлитамак'!$D$32</definedName>
    <definedName name="V_пр_29_5" localSheetId="42">'ЧУЗ"КБ"РЖД-Медицина" г.Уфа'!$D$32</definedName>
    <definedName name="V_пр_29_6" localSheetId="22">'ГБУЗ РБ Акъярская ЦРБ'!$E$32</definedName>
    <definedName name="V_пр_29_6" localSheetId="46">'ГБУЗ РБ Архангельская ЦРБ'!$E$32</definedName>
    <definedName name="V_пр_29_6" localSheetId="57">'ГБУЗ РБ Аскаровская ЦРБ'!$E$32</definedName>
    <definedName name="V_пр_29_6" localSheetId="65">'ГБУЗ РБ Аскинская ЦРБ'!$E$32</definedName>
    <definedName name="V_пр_29_6" localSheetId="35">'ГБУЗ РБ Баймакская ЦГБ'!$E$32</definedName>
    <definedName name="V_пр_29_6" localSheetId="77">'ГБУЗ РБ Бакалинская ЦРБ'!$E$32</definedName>
    <definedName name="V_пр_29_6" localSheetId="40">'ГБУЗ РБ Балтачевская ЦРБ'!$E$32</definedName>
    <definedName name="V_пр_29_6" localSheetId="53">'ГБУЗ РБ Белебеевская ЦРБ'!$E$32</definedName>
    <definedName name="V_пр_29_6" localSheetId="71">'ГБУЗ РБ Белокатайская ЦРБ'!$E$32</definedName>
    <definedName name="V_пр_29_6" localSheetId="59">'ГБУЗ РБ Белорецкая ЦРКБ'!$E$32</definedName>
    <definedName name="V_пр_29_6" localSheetId="54">'ГБУЗ РБ Бижбулякская ЦРБ'!$E$32</definedName>
    <definedName name="V_пр_29_6" localSheetId="62">'ГБУЗ РБ Бирская ЦРБ'!$E$32</definedName>
    <definedName name="V_пр_29_6" localSheetId="44">'ГБУЗ РБ Благовещенская ЦРБ'!$E$32</definedName>
    <definedName name="V_пр_29_6" localSheetId="68">'ГБУЗ РБ Большеустьикинская ЦРБ'!$E$32</definedName>
    <definedName name="V_пр_29_6" localSheetId="36">'ГБУЗ РБ Буздякская ЦРБ'!$E$32</definedName>
    <definedName name="V_пр_29_6" localSheetId="66">'ГБУЗ РБ Бураевская ЦРБ'!$E$32</definedName>
    <definedName name="V_пр_29_6" localSheetId="58">'ГБУЗ РБ Бурзянская ЦРБ'!$E$32</definedName>
    <definedName name="V_пр_29_6" localSheetId="39">'ГБУЗ РБ Верхне-Татыш. ЦРБ'!$E$32</definedName>
    <definedName name="V_пр_29_6" localSheetId="76">'ГБУЗ РБ Верхнеяркеевская ЦРБ'!$E$32</definedName>
    <definedName name="V_пр_29_6" localSheetId="18">'ГБУЗ РБ ГБ № 1 г.Октябрьский'!$E$32</definedName>
    <definedName name="V_пр_29_6" localSheetId="61">'ГБУЗ РБ ГБ № 9 г.Уфа'!$E$32</definedName>
    <definedName name="V_пр_29_6" localSheetId="11">'ГБУЗ РБ ГБ г.Кумертау'!$E$32</definedName>
    <definedName name="V_пр_29_6" localSheetId="15">'ГБУЗ РБ ГБ г.Нефтекамск'!$E$32</definedName>
    <definedName name="V_пр_29_6" localSheetId="21">'ГБУЗ РБ ГБ г.Салават'!$E$32</definedName>
    <definedName name="V_пр_29_6" localSheetId="14">'ГБУЗ РБ ГДКБ № 17 г.Уфа'!$E$32</definedName>
    <definedName name="V_пр_29_6" localSheetId="24">'ГБУЗ РБ ГКБ № 1 г.Стерлитамак'!$E$32</definedName>
    <definedName name="V_пр_29_6" localSheetId="49">'ГБУЗ РБ ГКБ № 13 г.Уфа'!$E$32</definedName>
    <definedName name="V_пр_29_6" localSheetId="75">'ГБУЗ РБ ГКБ № 18 г.Уфа'!$E$32</definedName>
    <definedName name="V_пр_29_6" localSheetId="51">'ГБУЗ РБ ГКБ № 21 г.Уфа'!$E$32</definedName>
    <definedName name="V_пр_29_6" localSheetId="56">'ГБУЗ РБ ГКБ № 5 г.Уфа'!$E$32</definedName>
    <definedName name="V_пр_29_6" localSheetId="32">'ГБУЗ РБ ГКБ № 8 г.Уфа'!$E$32</definedName>
    <definedName name="V_пр_29_6" localSheetId="81">'ГБУЗ РБ ГКБ Демского р-на г.Уфы'!$E$32</definedName>
    <definedName name="V_пр_29_6" localSheetId="4">'ГБУЗ РБ Давлекановская ЦРБ'!$E$32</definedName>
    <definedName name="V_пр_29_6" localSheetId="29">'ГБУЗ РБ ДБ г.Стерлитамак'!$E$32</definedName>
    <definedName name="V_пр_29_6" localSheetId="10">'ГБУЗ РБ ДП № 2 г.Уфа'!$E$32</definedName>
    <definedName name="V_пр_29_6" localSheetId="6">'ГБУЗ РБ ДП № 3 г.Уфа'!$E$32</definedName>
    <definedName name="V_пр_29_6" localSheetId="72">'ГБУЗ РБ ДП № 4 г.Уфа'!$E$32</definedName>
    <definedName name="V_пр_29_6" localSheetId="12">'ГБУЗ РБ ДП № 5 г.Уфа'!$E$32</definedName>
    <definedName name="V_пр_29_6" localSheetId="13">'ГБУЗ РБ ДП № 6 г.Уфа'!$E$32</definedName>
    <definedName name="V_пр_29_6" localSheetId="73">'ГБУЗ РБ Дюртюлинская ЦРБ'!$E$32</definedName>
    <definedName name="V_пр_29_6" localSheetId="55">'ГБУЗ РБ Ермекеевская ЦРБ'!$E$32</definedName>
    <definedName name="V_пр_29_6" localSheetId="38">'ГБУЗ РБ Зилаирская ЦРБ'!$E$32</definedName>
    <definedName name="V_пр_29_6" localSheetId="43">'ГБУЗ РБ Иглинская ЦРБ'!$E$32</definedName>
    <definedName name="V_пр_29_6" localSheetId="9">'ГБУЗ РБ Исянгуловская ЦРБ'!$E$32</definedName>
    <definedName name="V_пр_29_6" localSheetId="78">'ГБУЗ РБ Ишимбайская ЦРБ'!$E$32</definedName>
    <definedName name="V_пр_29_6" localSheetId="17">'ГБУЗ РБ Калтасинская ЦРБ'!$E$32</definedName>
    <definedName name="V_пр_29_6" localSheetId="64">'ГБУЗ РБ Караидельская ЦРБ'!$E$32</definedName>
    <definedName name="V_пр_29_6" localSheetId="47">'ГБУЗ РБ Кармаскалинская ЦРБ'!$E$32</definedName>
    <definedName name="V_пр_29_6" localSheetId="50">'ГБУЗ РБ КБСМП г.Уфа'!$E$32</definedName>
    <definedName name="V_пр_29_6" localSheetId="70">'ГБУЗ РБ Кигинская ЦРБ'!$E$32</definedName>
    <definedName name="V_пр_29_6" localSheetId="16">'ГБУЗ РБ Краснокамская ЦРБ'!$E$32</definedName>
    <definedName name="V_пр_29_6" localSheetId="26">'ГБУЗ РБ Красноусольская ЦРБ'!$E$32</definedName>
    <definedName name="V_пр_29_6" localSheetId="48">'ГБУЗ РБ Кушнаренковская ЦРБ'!$E$32</definedName>
    <definedName name="V_пр_29_6" localSheetId="69">'ГБУЗ РБ Малоязовская ЦРБ'!$E$32</definedName>
    <definedName name="V_пр_29_6" localSheetId="8">'ГБУЗ РБ Мелеузовская ЦРБ'!$E$32</definedName>
    <definedName name="V_пр_29_6" localSheetId="67">'ГБУЗ РБ Месягутовская ЦРБ'!$E$32</definedName>
    <definedName name="V_пр_29_6" localSheetId="63">'ГБУЗ РБ Мишкинская ЦРБ'!$E$32</definedName>
    <definedName name="V_пр_29_6" localSheetId="3">'ГБУЗ РБ Миякинская ЦРБ'!$E$32</definedName>
    <definedName name="V_пр_29_6" localSheetId="7">'ГБУЗ РБ Мраковская ЦРБ'!$E$32</definedName>
    <definedName name="V_пр_29_6" localSheetId="45">'ГБУЗ РБ Нуримановская ЦРБ'!$E$32</definedName>
    <definedName name="V_пр_29_6" localSheetId="79">'ГБУЗ РБ Поликлиника № 43 г.Уфа'!$E$32</definedName>
    <definedName name="V_пр_29_6" localSheetId="80">'ГБУЗ РБ ПОликлиника № 46 г.Уфа'!$E$32</definedName>
    <definedName name="V_пр_29_6" localSheetId="82">'ГБУЗ РБ Поликлиника № 50 г.Уфа'!$E$32</definedName>
    <definedName name="V_пр_29_6" localSheetId="5">'ГБУЗ РБ Раевская ЦРБ'!$E$32</definedName>
    <definedName name="V_пр_29_6" localSheetId="27">'ГБУЗ РБ Стерлибашевская ЦРБ'!$E$32</definedName>
    <definedName name="V_пр_29_6" localSheetId="28">'ГБУЗ РБ Толбазинская ЦРБ'!$E$32</definedName>
    <definedName name="V_пр_29_6" localSheetId="30">'ГБУЗ РБ Туймазинская ЦРБ'!$E$32</definedName>
    <definedName name="V_пр_29_6" localSheetId="33">'ГБУЗ РБ Учалинская ЦГБ'!$E$32</definedName>
    <definedName name="V_пр_29_6" localSheetId="20">'ГБУЗ РБ Федоровская ЦРБ'!$E$32</definedName>
    <definedName name="V_пр_29_6" localSheetId="23">'ГБУЗ РБ ЦГБ г.Сибай'!$E$32</definedName>
    <definedName name="V_пр_29_6" localSheetId="74">'ГБУЗ РБ Чекмагушевская ЦРБ'!$E$32</definedName>
    <definedName name="V_пр_29_6" localSheetId="34">'ГБУЗ РБ Чишминская ЦРБ'!$E$32</definedName>
    <definedName name="V_пр_29_6" localSheetId="31">'ГБУЗ РБ Шаранская ЦРБ'!$E$32</definedName>
    <definedName name="V_пр_29_6" localSheetId="37">'ГБУЗ РБ Языковская ЦРБ'!$E$32</definedName>
    <definedName name="V_пр_29_6" localSheetId="41">'ГБУЗ РБ Янаульская ЦРБ'!$E$32</definedName>
    <definedName name="V_пр_29_6" localSheetId="19">'ООО "Медсервис" г. Салават'!$E$32</definedName>
    <definedName name="V_пр_29_6" localSheetId="2">'УФИЦ РАН'!$E$32</definedName>
    <definedName name="V_пр_29_6" localSheetId="52">'ФГБОУ ВО БГМУ МЗ РФ'!$E$32</definedName>
    <definedName name="V_пр_29_6" localSheetId="60">'ФГБУЗ МСЧ №142 ФМБА России'!$E$32</definedName>
    <definedName name="V_пр_29_6" localSheetId="25">'ЧУЗ "РЖД-Медицина"г.Стерлитамак'!$E$32</definedName>
    <definedName name="V_пр_29_6" localSheetId="42">'ЧУЗ"КБ"РЖД-Медицина" г.Уфа'!$E$32</definedName>
    <definedName name="V_пр_29_8" localSheetId="22">'ГБУЗ РБ Акъярская ЦРБ'!$G$32</definedName>
    <definedName name="V_пр_29_8" localSheetId="46">'ГБУЗ РБ Архангельская ЦРБ'!$G$32</definedName>
    <definedName name="V_пр_29_8" localSheetId="57">'ГБУЗ РБ Аскаровская ЦРБ'!$G$32</definedName>
    <definedName name="V_пр_29_8" localSheetId="65">'ГБУЗ РБ Аскинская ЦРБ'!$G$32</definedName>
    <definedName name="V_пр_29_8" localSheetId="35">'ГБУЗ РБ Баймакская ЦГБ'!$G$32</definedName>
    <definedName name="V_пр_29_8" localSheetId="77">'ГБУЗ РБ Бакалинская ЦРБ'!$G$32</definedName>
    <definedName name="V_пр_29_8" localSheetId="40">'ГБУЗ РБ Балтачевская ЦРБ'!$G$32</definedName>
    <definedName name="V_пр_29_8" localSheetId="53">'ГБУЗ РБ Белебеевская ЦРБ'!$G$32</definedName>
    <definedName name="V_пр_29_8" localSheetId="71">'ГБУЗ РБ Белокатайская ЦРБ'!$G$32</definedName>
    <definedName name="V_пр_29_8" localSheetId="59">'ГБУЗ РБ Белорецкая ЦРКБ'!$G$32</definedName>
    <definedName name="V_пр_29_8" localSheetId="54">'ГБУЗ РБ Бижбулякская ЦРБ'!$G$32</definedName>
    <definedName name="V_пр_29_8" localSheetId="62">'ГБУЗ РБ Бирская ЦРБ'!$G$32</definedName>
    <definedName name="V_пр_29_8" localSheetId="44">'ГБУЗ РБ Благовещенская ЦРБ'!$G$32</definedName>
    <definedName name="V_пр_29_8" localSheetId="68">'ГБУЗ РБ Большеустьикинская ЦРБ'!$G$32</definedName>
    <definedName name="V_пр_29_8" localSheetId="36">'ГБУЗ РБ Буздякская ЦРБ'!$G$32</definedName>
    <definedName name="V_пр_29_8" localSheetId="66">'ГБУЗ РБ Бураевская ЦРБ'!$G$32</definedName>
    <definedName name="V_пр_29_8" localSheetId="58">'ГБУЗ РБ Бурзянская ЦРБ'!$G$32</definedName>
    <definedName name="V_пр_29_8" localSheetId="39">'ГБУЗ РБ Верхне-Татыш. ЦРБ'!$G$32</definedName>
    <definedName name="V_пр_29_8" localSheetId="76">'ГБУЗ РБ Верхнеяркеевская ЦРБ'!$G$32</definedName>
    <definedName name="V_пр_29_8" localSheetId="18">'ГБУЗ РБ ГБ № 1 г.Октябрьский'!$G$32</definedName>
    <definedName name="V_пр_29_8" localSheetId="61">'ГБУЗ РБ ГБ № 9 г.Уфа'!$G$32</definedName>
    <definedName name="V_пр_29_8" localSheetId="11">'ГБУЗ РБ ГБ г.Кумертау'!$G$32</definedName>
    <definedName name="V_пр_29_8" localSheetId="15">'ГБУЗ РБ ГБ г.Нефтекамск'!$G$32</definedName>
    <definedName name="V_пр_29_8" localSheetId="21">'ГБУЗ РБ ГБ г.Салават'!$G$32</definedName>
    <definedName name="V_пр_29_8" localSheetId="14">'ГБУЗ РБ ГДКБ № 17 г.Уфа'!$G$32</definedName>
    <definedName name="V_пр_29_8" localSheetId="24">'ГБУЗ РБ ГКБ № 1 г.Стерлитамак'!$G$32</definedName>
    <definedName name="V_пр_29_8" localSheetId="49">'ГБУЗ РБ ГКБ № 13 г.Уфа'!$G$32</definedName>
    <definedName name="V_пр_29_8" localSheetId="75">'ГБУЗ РБ ГКБ № 18 г.Уфа'!$G$32</definedName>
    <definedName name="V_пр_29_8" localSheetId="51">'ГБУЗ РБ ГКБ № 21 г.Уфа'!$G$32</definedName>
    <definedName name="V_пр_29_8" localSheetId="56">'ГБУЗ РБ ГКБ № 5 г.Уфа'!$G$32</definedName>
    <definedName name="V_пр_29_8" localSheetId="32">'ГБУЗ РБ ГКБ № 8 г.Уфа'!$G$32</definedName>
    <definedName name="V_пр_29_8" localSheetId="81">'ГБУЗ РБ ГКБ Демского р-на г.Уфы'!$G$32</definedName>
    <definedName name="V_пр_29_8" localSheetId="4">'ГБУЗ РБ Давлекановская ЦРБ'!$G$32</definedName>
    <definedName name="V_пр_29_8" localSheetId="29">'ГБУЗ РБ ДБ г.Стерлитамак'!$G$32</definedName>
    <definedName name="V_пр_29_8" localSheetId="10">'ГБУЗ РБ ДП № 2 г.Уфа'!$G$32</definedName>
    <definedName name="V_пр_29_8" localSheetId="6">'ГБУЗ РБ ДП № 3 г.Уфа'!$G$32</definedName>
    <definedName name="V_пр_29_8" localSheetId="72">'ГБУЗ РБ ДП № 4 г.Уфа'!$G$32</definedName>
    <definedName name="V_пр_29_8" localSheetId="12">'ГБУЗ РБ ДП № 5 г.Уфа'!$G$32</definedName>
    <definedName name="V_пр_29_8" localSheetId="13">'ГБУЗ РБ ДП № 6 г.Уфа'!$G$32</definedName>
    <definedName name="V_пр_29_8" localSheetId="73">'ГБУЗ РБ Дюртюлинская ЦРБ'!$G$32</definedName>
    <definedName name="V_пр_29_8" localSheetId="55">'ГБУЗ РБ Ермекеевская ЦРБ'!$G$32</definedName>
    <definedName name="V_пр_29_8" localSheetId="38">'ГБУЗ РБ Зилаирская ЦРБ'!$G$32</definedName>
    <definedName name="V_пр_29_8" localSheetId="43">'ГБУЗ РБ Иглинская ЦРБ'!$G$32</definedName>
    <definedName name="V_пр_29_8" localSheetId="9">'ГБУЗ РБ Исянгуловская ЦРБ'!$G$32</definedName>
    <definedName name="V_пр_29_8" localSheetId="78">'ГБУЗ РБ Ишимбайская ЦРБ'!$G$32</definedName>
    <definedName name="V_пр_29_8" localSheetId="17">'ГБУЗ РБ Калтасинская ЦРБ'!$G$32</definedName>
    <definedName name="V_пр_29_8" localSheetId="64">'ГБУЗ РБ Караидельская ЦРБ'!$G$32</definedName>
    <definedName name="V_пр_29_8" localSheetId="47">'ГБУЗ РБ Кармаскалинская ЦРБ'!$G$32</definedName>
    <definedName name="V_пр_29_8" localSheetId="50">'ГБУЗ РБ КБСМП г.Уфа'!$G$32</definedName>
    <definedName name="V_пр_29_8" localSheetId="70">'ГБУЗ РБ Кигинская ЦРБ'!$G$32</definedName>
    <definedName name="V_пр_29_8" localSheetId="16">'ГБУЗ РБ Краснокамская ЦРБ'!$G$32</definedName>
    <definedName name="V_пр_29_8" localSheetId="26">'ГБУЗ РБ Красноусольская ЦРБ'!$G$32</definedName>
    <definedName name="V_пр_29_8" localSheetId="48">'ГБУЗ РБ Кушнаренковская ЦРБ'!$G$32</definedName>
    <definedName name="V_пр_29_8" localSheetId="69">'ГБУЗ РБ Малоязовская ЦРБ'!$G$32</definedName>
    <definedName name="V_пр_29_8" localSheetId="8">'ГБУЗ РБ Мелеузовская ЦРБ'!$G$32</definedName>
    <definedName name="V_пр_29_8" localSheetId="67">'ГБУЗ РБ Месягутовская ЦРБ'!$G$32</definedName>
    <definedName name="V_пр_29_8" localSheetId="63">'ГБУЗ РБ Мишкинская ЦРБ'!$G$32</definedName>
    <definedName name="V_пр_29_8" localSheetId="3">'ГБУЗ РБ Миякинская ЦРБ'!$G$32</definedName>
    <definedName name="V_пр_29_8" localSheetId="7">'ГБУЗ РБ Мраковская ЦРБ'!$G$32</definedName>
    <definedName name="V_пр_29_8" localSheetId="45">'ГБУЗ РБ Нуримановская ЦРБ'!$G$32</definedName>
    <definedName name="V_пр_29_8" localSheetId="79">'ГБУЗ РБ Поликлиника № 43 г.Уфа'!$G$32</definedName>
    <definedName name="V_пр_29_8" localSheetId="80">'ГБУЗ РБ ПОликлиника № 46 г.Уфа'!$G$32</definedName>
    <definedName name="V_пр_29_8" localSheetId="82">'ГБУЗ РБ Поликлиника № 50 г.Уфа'!$G$32</definedName>
    <definedName name="V_пр_29_8" localSheetId="5">'ГБУЗ РБ Раевская ЦРБ'!$G$32</definedName>
    <definedName name="V_пр_29_8" localSheetId="27">'ГБУЗ РБ Стерлибашевская ЦРБ'!$G$32</definedName>
    <definedName name="V_пр_29_8" localSheetId="28">'ГБУЗ РБ Толбазинская ЦРБ'!$G$32</definedName>
    <definedName name="V_пр_29_8" localSheetId="30">'ГБУЗ РБ Туймазинская ЦРБ'!$G$32</definedName>
    <definedName name="V_пр_29_8" localSheetId="33">'ГБУЗ РБ Учалинская ЦГБ'!$G$32</definedName>
    <definedName name="V_пр_29_8" localSheetId="20">'ГБУЗ РБ Федоровская ЦРБ'!$G$32</definedName>
    <definedName name="V_пр_29_8" localSheetId="23">'ГБУЗ РБ ЦГБ г.Сибай'!$G$32</definedName>
    <definedName name="V_пр_29_8" localSheetId="74">'ГБУЗ РБ Чекмагушевская ЦРБ'!$G$32</definedName>
    <definedName name="V_пр_29_8" localSheetId="34">'ГБУЗ РБ Чишминская ЦРБ'!$G$32</definedName>
    <definedName name="V_пр_29_8" localSheetId="31">'ГБУЗ РБ Шаранская ЦРБ'!$G$32</definedName>
    <definedName name="V_пр_29_8" localSheetId="37">'ГБУЗ РБ Языковская ЦРБ'!$G$32</definedName>
    <definedName name="V_пр_29_8" localSheetId="41">'ГБУЗ РБ Янаульская ЦРБ'!$G$32</definedName>
    <definedName name="V_пр_29_8" localSheetId="19">'ООО "Медсервис" г. Салават'!$G$32</definedName>
    <definedName name="V_пр_29_8" localSheetId="2">'УФИЦ РАН'!$G$32</definedName>
    <definedName name="V_пр_29_8" localSheetId="52">'ФГБОУ ВО БГМУ МЗ РФ'!$G$32</definedName>
    <definedName name="V_пр_29_8" localSheetId="60">'ФГБУЗ МСЧ №142 ФМБА России'!$G$32</definedName>
    <definedName name="V_пр_29_8" localSheetId="25">'ЧУЗ "РЖД-Медицина"г.Стерлитамак'!$G$32</definedName>
    <definedName name="V_пр_29_8" localSheetId="42">'ЧУЗ"КБ"РЖД-Медицина" г.Уфа'!$G$32</definedName>
    <definedName name="V_пр_3_2" localSheetId="22">'ГБУЗ РБ Акъярская ЦРБ'!$B$9</definedName>
    <definedName name="V_пр_3_2" localSheetId="46">'ГБУЗ РБ Архангельская ЦРБ'!$B$9</definedName>
    <definedName name="V_пр_3_2" localSheetId="57">'ГБУЗ РБ Аскаровская ЦРБ'!$B$9</definedName>
    <definedName name="V_пр_3_2" localSheetId="65">'ГБУЗ РБ Аскинская ЦРБ'!$B$9</definedName>
    <definedName name="V_пр_3_2" localSheetId="35">'ГБУЗ РБ Баймакская ЦГБ'!$B$9</definedName>
    <definedName name="V_пр_3_2" localSheetId="77">'ГБУЗ РБ Бакалинская ЦРБ'!$B$9</definedName>
    <definedName name="V_пр_3_2" localSheetId="40">'ГБУЗ РБ Балтачевская ЦРБ'!$B$9</definedName>
    <definedName name="V_пр_3_2" localSheetId="53">'ГБУЗ РБ Белебеевская ЦРБ'!$B$9</definedName>
    <definedName name="V_пр_3_2" localSheetId="71">'ГБУЗ РБ Белокатайская ЦРБ'!$B$9</definedName>
    <definedName name="V_пр_3_2" localSheetId="59">'ГБУЗ РБ Белорецкая ЦРКБ'!$B$9</definedName>
    <definedName name="V_пр_3_2" localSheetId="54">'ГБУЗ РБ Бижбулякская ЦРБ'!$B$9</definedName>
    <definedName name="V_пр_3_2" localSheetId="62">'ГБУЗ РБ Бирская ЦРБ'!$B$9</definedName>
    <definedName name="V_пр_3_2" localSheetId="44">'ГБУЗ РБ Благовещенская ЦРБ'!$B$9</definedName>
    <definedName name="V_пр_3_2" localSheetId="68">'ГБУЗ РБ Большеустьикинская ЦРБ'!$B$9</definedName>
    <definedName name="V_пр_3_2" localSheetId="36">'ГБУЗ РБ Буздякская ЦРБ'!$B$9</definedName>
    <definedName name="V_пр_3_2" localSheetId="66">'ГБУЗ РБ Бураевская ЦРБ'!$B$9</definedName>
    <definedName name="V_пр_3_2" localSheetId="58">'ГБУЗ РБ Бурзянская ЦРБ'!$B$9</definedName>
    <definedName name="V_пр_3_2" localSheetId="39">'ГБУЗ РБ Верхне-Татыш. ЦРБ'!$B$9</definedName>
    <definedName name="V_пр_3_2" localSheetId="76">'ГБУЗ РБ Верхнеяркеевская ЦРБ'!$B$9</definedName>
    <definedName name="V_пр_3_2" localSheetId="18">'ГБУЗ РБ ГБ № 1 г.Октябрьский'!$B$9</definedName>
    <definedName name="V_пр_3_2" localSheetId="61">'ГБУЗ РБ ГБ № 9 г.Уфа'!$B$9</definedName>
    <definedName name="V_пр_3_2" localSheetId="11">'ГБУЗ РБ ГБ г.Кумертау'!$B$9</definedName>
    <definedName name="V_пр_3_2" localSheetId="15">'ГБУЗ РБ ГБ г.Нефтекамск'!$B$9</definedName>
    <definedName name="V_пр_3_2" localSheetId="21">'ГБУЗ РБ ГБ г.Салават'!$B$9</definedName>
    <definedName name="V_пр_3_2" localSheetId="14">'ГБУЗ РБ ГДКБ № 17 г.Уфа'!$B$9</definedName>
    <definedName name="V_пр_3_2" localSheetId="24">'ГБУЗ РБ ГКБ № 1 г.Стерлитамак'!$B$9</definedName>
    <definedName name="V_пр_3_2" localSheetId="49">'ГБУЗ РБ ГКБ № 13 г.Уфа'!$B$9</definedName>
    <definedName name="V_пр_3_2" localSheetId="75">'ГБУЗ РБ ГКБ № 18 г.Уфа'!$B$9</definedName>
    <definedName name="V_пр_3_2" localSheetId="51">'ГБУЗ РБ ГКБ № 21 г.Уфа'!$B$9</definedName>
    <definedName name="V_пр_3_2" localSheetId="56">'ГБУЗ РБ ГКБ № 5 г.Уфа'!$B$9</definedName>
    <definedName name="V_пр_3_2" localSheetId="32">'ГБУЗ РБ ГКБ № 8 г.Уфа'!$B$9</definedName>
    <definedName name="V_пр_3_2" localSheetId="81">'ГБУЗ РБ ГКБ Демского р-на г.Уфы'!$B$9</definedName>
    <definedName name="V_пр_3_2" localSheetId="4">'ГБУЗ РБ Давлекановская ЦРБ'!$B$9</definedName>
    <definedName name="V_пр_3_2" localSheetId="29">'ГБУЗ РБ ДБ г.Стерлитамак'!$B$9</definedName>
    <definedName name="V_пр_3_2" localSheetId="10">'ГБУЗ РБ ДП № 2 г.Уфа'!$B$9</definedName>
    <definedName name="V_пр_3_2" localSheetId="6">'ГБУЗ РБ ДП № 3 г.Уфа'!$B$9</definedName>
    <definedName name="V_пр_3_2" localSheetId="72">'ГБУЗ РБ ДП № 4 г.Уфа'!$B$9</definedName>
    <definedName name="V_пр_3_2" localSheetId="12">'ГБУЗ РБ ДП № 5 г.Уфа'!$B$9</definedName>
    <definedName name="V_пр_3_2" localSheetId="13">'ГБУЗ РБ ДП № 6 г.Уфа'!$B$9</definedName>
    <definedName name="V_пр_3_2" localSheetId="73">'ГБУЗ РБ Дюртюлинская ЦРБ'!$B$9</definedName>
    <definedName name="V_пр_3_2" localSheetId="55">'ГБУЗ РБ Ермекеевская ЦРБ'!$B$9</definedName>
    <definedName name="V_пр_3_2" localSheetId="38">'ГБУЗ РБ Зилаирская ЦРБ'!$B$9</definedName>
    <definedName name="V_пр_3_2" localSheetId="43">'ГБУЗ РБ Иглинская ЦРБ'!$B$9</definedName>
    <definedName name="V_пр_3_2" localSheetId="9">'ГБУЗ РБ Исянгуловская ЦРБ'!$B$9</definedName>
    <definedName name="V_пр_3_2" localSheetId="78">'ГБУЗ РБ Ишимбайская ЦРБ'!$B$9</definedName>
    <definedName name="V_пр_3_2" localSheetId="17">'ГБУЗ РБ Калтасинская ЦРБ'!$B$9</definedName>
    <definedName name="V_пр_3_2" localSheetId="64">'ГБУЗ РБ Караидельская ЦРБ'!$B$9</definedName>
    <definedName name="V_пр_3_2" localSheetId="47">'ГБУЗ РБ Кармаскалинская ЦРБ'!$B$9</definedName>
    <definedName name="V_пр_3_2" localSheetId="50">'ГБУЗ РБ КБСМП г.Уфа'!$B$9</definedName>
    <definedName name="V_пр_3_2" localSheetId="70">'ГБУЗ РБ Кигинская ЦРБ'!$B$9</definedName>
    <definedName name="V_пр_3_2" localSheetId="16">'ГБУЗ РБ Краснокамская ЦРБ'!$B$9</definedName>
    <definedName name="V_пр_3_2" localSheetId="26">'ГБУЗ РБ Красноусольская ЦРБ'!$B$9</definedName>
    <definedName name="V_пр_3_2" localSheetId="48">'ГБУЗ РБ Кушнаренковская ЦРБ'!$B$9</definedName>
    <definedName name="V_пр_3_2" localSheetId="69">'ГБУЗ РБ Малоязовская ЦРБ'!$B$9</definedName>
    <definedName name="V_пр_3_2" localSheetId="8">'ГБУЗ РБ Мелеузовская ЦРБ'!$B$9</definedName>
    <definedName name="V_пр_3_2" localSheetId="67">'ГБУЗ РБ Месягутовская ЦРБ'!$B$9</definedName>
    <definedName name="V_пр_3_2" localSheetId="63">'ГБУЗ РБ Мишкинская ЦРБ'!$B$9</definedName>
    <definedName name="V_пр_3_2" localSheetId="3">'ГБУЗ РБ Миякинская ЦРБ'!$B$9</definedName>
    <definedName name="V_пр_3_2" localSheetId="7">'ГБУЗ РБ Мраковская ЦРБ'!$B$9</definedName>
    <definedName name="V_пр_3_2" localSheetId="45">'ГБУЗ РБ Нуримановская ЦРБ'!$B$9</definedName>
    <definedName name="V_пр_3_2" localSheetId="79">'ГБУЗ РБ Поликлиника № 43 г.Уфа'!$B$9</definedName>
    <definedName name="V_пр_3_2" localSheetId="80">'ГБУЗ РБ ПОликлиника № 46 г.Уфа'!$B$9</definedName>
    <definedName name="V_пр_3_2" localSheetId="82">'ГБУЗ РБ Поликлиника № 50 г.Уфа'!$B$9</definedName>
    <definedName name="V_пр_3_2" localSheetId="5">'ГБУЗ РБ Раевская ЦРБ'!$B$9</definedName>
    <definedName name="V_пр_3_2" localSheetId="27">'ГБУЗ РБ Стерлибашевская ЦРБ'!$B$9</definedName>
    <definedName name="V_пр_3_2" localSheetId="28">'ГБУЗ РБ Толбазинская ЦРБ'!$B$9</definedName>
    <definedName name="V_пр_3_2" localSheetId="30">'ГБУЗ РБ Туймазинская ЦРБ'!$B$9</definedName>
    <definedName name="V_пр_3_2" localSheetId="33">'ГБУЗ РБ Учалинская ЦГБ'!$B$9</definedName>
    <definedName name="V_пр_3_2" localSheetId="20">'ГБУЗ РБ Федоровская ЦРБ'!$B$9</definedName>
    <definedName name="V_пр_3_2" localSheetId="23">'ГБУЗ РБ ЦГБ г.Сибай'!$B$9</definedName>
    <definedName name="V_пр_3_2" localSheetId="74">'ГБУЗ РБ Чекмагушевская ЦРБ'!$B$9</definedName>
    <definedName name="V_пр_3_2" localSheetId="34">'ГБУЗ РБ Чишминская ЦРБ'!$B$9</definedName>
    <definedName name="V_пр_3_2" localSheetId="31">'ГБУЗ РБ Шаранская ЦРБ'!$B$9</definedName>
    <definedName name="V_пр_3_2" localSheetId="37">'ГБУЗ РБ Языковская ЦРБ'!$B$9</definedName>
    <definedName name="V_пр_3_2" localSheetId="41">'ГБУЗ РБ Янаульская ЦРБ'!$B$9</definedName>
    <definedName name="V_пр_3_2" localSheetId="19">'ООО "Медсервис" г. Салават'!$B$9</definedName>
    <definedName name="V_пр_3_2" localSheetId="2">'УФИЦ РАН'!$B$9</definedName>
    <definedName name="V_пр_3_2" localSheetId="52">'ФГБОУ ВО БГМУ МЗ РФ'!$B$9</definedName>
    <definedName name="V_пр_3_2" localSheetId="60">'ФГБУЗ МСЧ №142 ФМБА России'!$B$9</definedName>
    <definedName name="V_пр_3_2" localSheetId="25">'ЧУЗ "РЖД-Медицина"г.Стерлитамак'!$B$9</definedName>
    <definedName name="V_пр_3_2" localSheetId="42">'ЧУЗ"КБ"РЖД-Медицина" г.Уфа'!$B$9</definedName>
    <definedName name="V_пр_3_5" localSheetId="22">'ГБУЗ РБ Акъярская ЦРБ'!$D$9</definedName>
    <definedName name="V_пр_3_5" localSheetId="46">'ГБУЗ РБ Архангельская ЦРБ'!$D$9</definedName>
    <definedName name="V_пр_3_5" localSheetId="57">'ГБУЗ РБ Аскаровская ЦРБ'!$D$9</definedName>
    <definedName name="V_пр_3_5" localSheetId="65">'ГБУЗ РБ Аскинская ЦРБ'!$D$9</definedName>
    <definedName name="V_пр_3_5" localSheetId="35">'ГБУЗ РБ Баймакская ЦГБ'!$D$9</definedName>
    <definedName name="V_пр_3_5" localSheetId="77">'ГБУЗ РБ Бакалинская ЦРБ'!$D$9</definedName>
    <definedName name="V_пр_3_5" localSheetId="40">'ГБУЗ РБ Балтачевская ЦРБ'!$D$9</definedName>
    <definedName name="V_пр_3_5" localSheetId="53">'ГБУЗ РБ Белебеевская ЦРБ'!$D$9</definedName>
    <definedName name="V_пр_3_5" localSheetId="71">'ГБУЗ РБ Белокатайская ЦРБ'!$D$9</definedName>
    <definedName name="V_пр_3_5" localSheetId="59">'ГБУЗ РБ Белорецкая ЦРКБ'!$D$9</definedName>
    <definedName name="V_пр_3_5" localSheetId="54">'ГБУЗ РБ Бижбулякская ЦРБ'!$D$9</definedName>
    <definedName name="V_пр_3_5" localSheetId="62">'ГБУЗ РБ Бирская ЦРБ'!$D$9</definedName>
    <definedName name="V_пр_3_5" localSheetId="44">'ГБУЗ РБ Благовещенская ЦРБ'!$D$9</definedName>
    <definedName name="V_пр_3_5" localSheetId="68">'ГБУЗ РБ Большеустьикинская ЦРБ'!$D$9</definedName>
    <definedName name="V_пр_3_5" localSheetId="36">'ГБУЗ РБ Буздякская ЦРБ'!$D$9</definedName>
    <definedName name="V_пр_3_5" localSheetId="66">'ГБУЗ РБ Бураевская ЦРБ'!$D$9</definedName>
    <definedName name="V_пр_3_5" localSheetId="58">'ГБУЗ РБ Бурзянская ЦРБ'!$D$9</definedName>
    <definedName name="V_пр_3_5" localSheetId="39">'ГБУЗ РБ Верхне-Татыш. ЦРБ'!$D$9</definedName>
    <definedName name="V_пр_3_5" localSheetId="76">'ГБУЗ РБ Верхнеяркеевская ЦРБ'!$D$9</definedName>
    <definedName name="V_пр_3_5" localSheetId="18">'ГБУЗ РБ ГБ № 1 г.Октябрьский'!$D$9</definedName>
    <definedName name="V_пр_3_5" localSheetId="61">'ГБУЗ РБ ГБ № 9 г.Уфа'!$D$9</definedName>
    <definedName name="V_пр_3_5" localSheetId="11">'ГБУЗ РБ ГБ г.Кумертау'!$D$9</definedName>
    <definedName name="V_пр_3_5" localSheetId="15">'ГБУЗ РБ ГБ г.Нефтекамск'!$D$9</definedName>
    <definedName name="V_пр_3_5" localSheetId="21">'ГБУЗ РБ ГБ г.Салават'!$D$9</definedName>
    <definedName name="V_пр_3_5" localSheetId="14">'ГБУЗ РБ ГДКБ № 17 г.Уфа'!$D$9</definedName>
    <definedName name="V_пр_3_5" localSheetId="24">'ГБУЗ РБ ГКБ № 1 г.Стерлитамак'!$D$9</definedName>
    <definedName name="V_пр_3_5" localSheetId="49">'ГБУЗ РБ ГКБ № 13 г.Уфа'!$D$9</definedName>
    <definedName name="V_пр_3_5" localSheetId="75">'ГБУЗ РБ ГКБ № 18 г.Уфа'!$D$9</definedName>
    <definedName name="V_пр_3_5" localSheetId="51">'ГБУЗ РБ ГКБ № 21 г.Уфа'!$D$9</definedName>
    <definedName name="V_пр_3_5" localSheetId="56">'ГБУЗ РБ ГКБ № 5 г.Уфа'!$D$9</definedName>
    <definedName name="V_пр_3_5" localSheetId="32">'ГБУЗ РБ ГКБ № 8 г.Уфа'!$D$9</definedName>
    <definedName name="V_пр_3_5" localSheetId="81">'ГБУЗ РБ ГКБ Демского р-на г.Уфы'!$D$9</definedName>
    <definedName name="V_пр_3_5" localSheetId="4">'ГБУЗ РБ Давлекановская ЦРБ'!$D$9</definedName>
    <definedName name="V_пр_3_5" localSheetId="29">'ГБУЗ РБ ДБ г.Стерлитамак'!$D$9</definedName>
    <definedName name="V_пр_3_5" localSheetId="10">'ГБУЗ РБ ДП № 2 г.Уфа'!$D$9</definedName>
    <definedName name="V_пр_3_5" localSheetId="6">'ГБУЗ РБ ДП № 3 г.Уфа'!$D$9</definedName>
    <definedName name="V_пр_3_5" localSheetId="72">'ГБУЗ РБ ДП № 4 г.Уфа'!$D$9</definedName>
    <definedName name="V_пр_3_5" localSheetId="12">'ГБУЗ РБ ДП № 5 г.Уфа'!$D$9</definedName>
    <definedName name="V_пр_3_5" localSheetId="13">'ГБУЗ РБ ДП № 6 г.Уфа'!$D$9</definedName>
    <definedName name="V_пр_3_5" localSheetId="73">'ГБУЗ РБ Дюртюлинская ЦРБ'!$D$9</definedName>
    <definedName name="V_пр_3_5" localSheetId="55">'ГБУЗ РБ Ермекеевская ЦРБ'!$D$9</definedName>
    <definedName name="V_пр_3_5" localSheetId="38">'ГБУЗ РБ Зилаирская ЦРБ'!$D$9</definedName>
    <definedName name="V_пр_3_5" localSheetId="43">'ГБУЗ РБ Иглинская ЦРБ'!$D$9</definedName>
    <definedName name="V_пр_3_5" localSheetId="9">'ГБУЗ РБ Исянгуловская ЦРБ'!$D$9</definedName>
    <definedName name="V_пр_3_5" localSheetId="78">'ГБУЗ РБ Ишимбайская ЦРБ'!$D$9</definedName>
    <definedName name="V_пр_3_5" localSheetId="17">'ГБУЗ РБ Калтасинская ЦРБ'!$D$9</definedName>
    <definedName name="V_пр_3_5" localSheetId="64">'ГБУЗ РБ Караидельская ЦРБ'!$D$9</definedName>
    <definedName name="V_пр_3_5" localSheetId="47">'ГБУЗ РБ Кармаскалинская ЦРБ'!$D$9</definedName>
    <definedName name="V_пр_3_5" localSheetId="50">'ГБУЗ РБ КБСМП г.Уфа'!$D$9</definedName>
    <definedName name="V_пр_3_5" localSheetId="70">'ГБУЗ РБ Кигинская ЦРБ'!$D$9</definedName>
    <definedName name="V_пр_3_5" localSheetId="16">'ГБУЗ РБ Краснокамская ЦРБ'!$D$9</definedName>
    <definedName name="V_пр_3_5" localSheetId="26">'ГБУЗ РБ Красноусольская ЦРБ'!$D$9</definedName>
    <definedName name="V_пр_3_5" localSheetId="48">'ГБУЗ РБ Кушнаренковская ЦРБ'!$D$9</definedName>
    <definedName name="V_пр_3_5" localSheetId="69">'ГБУЗ РБ Малоязовская ЦРБ'!$D$9</definedName>
    <definedName name="V_пр_3_5" localSheetId="8">'ГБУЗ РБ Мелеузовская ЦРБ'!$D$9</definedName>
    <definedName name="V_пр_3_5" localSheetId="67">'ГБУЗ РБ Месягутовская ЦРБ'!$D$9</definedName>
    <definedName name="V_пр_3_5" localSheetId="63">'ГБУЗ РБ Мишкинская ЦРБ'!$D$9</definedName>
    <definedName name="V_пр_3_5" localSheetId="3">'ГБУЗ РБ Миякинская ЦРБ'!$D$9</definedName>
    <definedName name="V_пр_3_5" localSheetId="7">'ГБУЗ РБ Мраковская ЦРБ'!$D$9</definedName>
    <definedName name="V_пр_3_5" localSheetId="45">'ГБУЗ РБ Нуримановская ЦРБ'!$D$9</definedName>
    <definedName name="V_пр_3_5" localSheetId="79">'ГБУЗ РБ Поликлиника № 43 г.Уфа'!$D$9</definedName>
    <definedName name="V_пр_3_5" localSheetId="80">'ГБУЗ РБ ПОликлиника № 46 г.Уфа'!$D$9</definedName>
    <definedName name="V_пр_3_5" localSheetId="82">'ГБУЗ РБ Поликлиника № 50 г.Уфа'!$D$9</definedName>
    <definedName name="V_пр_3_5" localSheetId="5">'ГБУЗ РБ Раевская ЦРБ'!$D$9</definedName>
    <definedName name="V_пр_3_5" localSheetId="27">'ГБУЗ РБ Стерлибашевская ЦРБ'!$D$9</definedName>
    <definedName name="V_пр_3_5" localSheetId="28">'ГБУЗ РБ Толбазинская ЦРБ'!$D$9</definedName>
    <definedName name="V_пр_3_5" localSheetId="30">'ГБУЗ РБ Туймазинская ЦРБ'!$D$9</definedName>
    <definedName name="V_пр_3_5" localSheetId="33">'ГБУЗ РБ Учалинская ЦГБ'!$D$9</definedName>
    <definedName name="V_пр_3_5" localSheetId="20">'ГБУЗ РБ Федоровская ЦРБ'!$D$9</definedName>
    <definedName name="V_пр_3_5" localSheetId="23">'ГБУЗ РБ ЦГБ г.Сибай'!$D$9</definedName>
    <definedName name="V_пр_3_5" localSheetId="74">'ГБУЗ РБ Чекмагушевская ЦРБ'!$D$9</definedName>
    <definedName name="V_пр_3_5" localSheetId="34">'ГБУЗ РБ Чишминская ЦРБ'!$D$9</definedName>
    <definedName name="V_пр_3_5" localSheetId="31">'ГБУЗ РБ Шаранская ЦРБ'!$D$9</definedName>
    <definedName name="V_пр_3_5" localSheetId="37">'ГБУЗ РБ Языковская ЦРБ'!$D$9</definedName>
    <definedName name="V_пр_3_5" localSheetId="41">'ГБУЗ РБ Янаульская ЦРБ'!$D$9</definedName>
    <definedName name="V_пр_3_5" localSheetId="19">'ООО "Медсервис" г. Салават'!$D$9</definedName>
    <definedName name="V_пр_3_5" localSheetId="2">'УФИЦ РАН'!$D$9</definedName>
    <definedName name="V_пр_3_5" localSheetId="52">'ФГБОУ ВО БГМУ МЗ РФ'!$D$9</definedName>
    <definedName name="V_пр_3_5" localSheetId="60">'ФГБУЗ МСЧ №142 ФМБА России'!$D$9</definedName>
    <definedName name="V_пр_3_5" localSheetId="25">'ЧУЗ "РЖД-Медицина"г.Стерлитамак'!$D$9</definedName>
    <definedName name="V_пр_3_5" localSheetId="42">'ЧУЗ"КБ"РЖД-Медицина" г.Уфа'!$D$9</definedName>
    <definedName name="V_пр_3_6" localSheetId="22">'ГБУЗ РБ Акъярская ЦРБ'!$E$9</definedName>
    <definedName name="V_пр_3_6" localSheetId="46">'ГБУЗ РБ Архангельская ЦРБ'!$E$9</definedName>
    <definedName name="V_пр_3_6" localSheetId="57">'ГБУЗ РБ Аскаровская ЦРБ'!$E$9</definedName>
    <definedName name="V_пр_3_6" localSheetId="65">'ГБУЗ РБ Аскинская ЦРБ'!$E$9</definedName>
    <definedName name="V_пр_3_6" localSheetId="35">'ГБУЗ РБ Баймакская ЦГБ'!$E$9</definedName>
    <definedName name="V_пр_3_6" localSheetId="77">'ГБУЗ РБ Бакалинская ЦРБ'!$E$9</definedName>
    <definedName name="V_пр_3_6" localSheetId="40">'ГБУЗ РБ Балтачевская ЦРБ'!$E$9</definedName>
    <definedName name="V_пр_3_6" localSheetId="53">'ГБУЗ РБ Белебеевская ЦРБ'!$E$9</definedName>
    <definedName name="V_пр_3_6" localSheetId="71">'ГБУЗ РБ Белокатайская ЦРБ'!$E$9</definedName>
    <definedName name="V_пр_3_6" localSheetId="59">'ГБУЗ РБ Белорецкая ЦРКБ'!$E$9</definedName>
    <definedName name="V_пр_3_6" localSheetId="54">'ГБУЗ РБ Бижбулякская ЦРБ'!$E$9</definedName>
    <definedName name="V_пр_3_6" localSheetId="62">'ГБУЗ РБ Бирская ЦРБ'!$E$9</definedName>
    <definedName name="V_пр_3_6" localSheetId="44">'ГБУЗ РБ Благовещенская ЦРБ'!$E$9</definedName>
    <definedName name="V_пр_3_6" localSheetId="68">'ГБУЗ РБ Большеустьикинская ЦРБ'!$E$9</definedName>
    <definedName name="V_пр_3_6" localSheetId="36">'ГБУЗ РБ Буздякская ЦРБ'!$E$9</definedName>
    <definedName name="V_пр_3_6" localSheetId="66">'ГБУЗ РБ Бураевская ЦРБ'!$E$9</definedName>
    <definedName name="V_пр_3_6" localSheetId="58">'ГБУЗ РБ Бурзянская ЦРБ'!$E$9</definedName>
    <definedName name="V_пр_3_6" localSheetId="39">'ГБУЗ РБ Верхне-Татыш. ЦРБ'!$E$9</definedName>
    <definedName name="V_пр_3_6" localSheetId="76">'ГБУЗ РБ Верхнеяркеевская ЦРБ'!$E$9</definedName>
    <definedName name="V_пр_3_6" localSheetId="18">'ГБУЗ РБ ГБ № 1 г.Октябрьский'!$E$9</definedName>
    <definedName name="V_пр_3_6" localSheetId="61">'ГБУЗ РБ ГБ № 9 г.Уфа'!$E$9</definedName>
    <definedName name="V_пр_3_6" localSheetId="11">'ГБУЗ РБ ГБ г.Кумертау'!$E$9</definedName>
    <definedName name="V_пр_3_6" localSheetId="15">'ГБУЗ РБ ГБ г.Нефтекамск'!$E$9</definedName>
    <definedName name="V_пр_3_6" localSheetId="21">'ГБУЗ РБ ГБ г.Салават'!$E$9</definedName>
    <definedName name="V_пр_3_6" localSheetId="14">'ГБУЗ РБ ГДКБ № 17 г.Уфа'!$E$9</definedName>
    <definedName name="V_пр_3_6" localSheetId="24">'ГБУЗ РБ ГКБ № 1 г.Стерлитамак'!$E$9</definedName>
    <definedName name="V_пр_3_6" localSheetId="49">'ГБУЗ РБ ГКБ № 13 г.Уфа'!$E$9</definedName>
    <definedName name="V_пр_3_6" localSheetId="75">'ГБУЗ РБ ГКБ № 18 г.Уфа'!$E$9</definedName>
    <definedName name="V_пр_3_6" localSheetId="51">'ГБУЗ РБ ГКБ № 21 г.Уфа'!$E$9</definedName>
    <definedName name="V_пр_3_6" localSheetId="56">'ГБУЗ РБ ГКБ № 5 г.Уфа'!$E$9</definedName>
    <definedName name="V_пр_3_6" localSheetId="32">'ГБУЗ РБ ГКБ № 8 г.Уфа'!$E$9</definedName>
    <definedName name="V_пр_3_6" localSheetId="81">'ГБУЗ РБ ГКБ Демского р-на г.Уфы'!$E$9</definedName>
    <definedName name="V_пр_3_6" localSheetId="4">'ГБУЗ РБ Давлекановская ЦРБ'!$E$9</definedName>
    <definedName name="V_пр_3_6" localSheetId="29">'ГБУЗ РБ ДБ г.Стерлитамак'!$E$9</definedName>
    <definedName name="V_пр_3_6" localSheetId="10">'ГБУЗ РБ ДП № 2 г.Уфа'!$E$9</definedName>
    <definedName name="V_пр_3_6" localSheetId="6">'ГБУЗ РБ ДП № 3 г.Уфа'!$E$9</definedName>
    <definedName name="V_пр_3_6" localSheetId="72">'ГБУЗ РБ ДП № 4 г.Уфа'!$E$9</definedName>
    <definedName name="V_пр_3_6" localSheetId="12">'ГБУЗ РБ ДП № 5 г.Уфа'!$E$9</definedName>
    <definedName name="V_пр_3_6" localSheetId="13">'ГБУЗ РБ ДП № 6 г.Уфа'!$E$9</definedName>
    <definedName name="V_пр_3_6" localSheetId="73">'ГБУЗ РБ Дюртюлинская ЦРБ'!$E$9</definedName>
    <definedName name="V_пр_3_6" localSheetId="55">'ГБУЗ РБ Ермекеевская ЦРБ'!$E$9</definedName>
    <definedName name="V_пр_3_6" localSheetId="38">'ГБУЗ РБ Зилаирская ЦРБ'!$E$9</definedName>
    <definedName name="V_пр_3_6" localSheetId="43">'ГБУЗ РБ Иглинская ЦРБ'!$E$9</definedName>
    <definedName name="V_пр_3_6" localSheetId="9">'ГБУЗ РБ Исянгуловская ЦРБ'!$E$9</definedName>
    <definedName name="V_пр_3_6" localSheetId="78">'ГБУЗ РБ Ишимбайская ЦРБ'!$E$9</definedName>
    <definedName name="V_пр_3_6" localSheetId="17">'ГБУЗ РБ Калтасинская ЦРБ'!$E$9</definedName>
    <definedName name="V_пр_3_6" localSheetId="64">'ГБУЗ РБ Караидельская ЦРБ'!$E$9</definedName>
    <definedName name="V_пр_3_6" localSheetId="47">'ГБУЗ РБ Кармаскалинская ЦРБ'!$E$9</definedName>
    <definedName name="V_пр_3_6" localSheetId="50">'ГБУЗ РБ КБСМП г.Уфа'!$E$9</definedName>
    <definedName name="V_пр_3_6" localSheetId="70">'ГБУЗ РБ Кигинская ЦРБ'!$E$9</definedName>
    <definedName name="V_пр_3_6" localSheetId="16">'ГБУЗ РБ Краснокамская ЦРБ'!$E$9</definedName>
    <definedName name="V_пр_3_6" localSheetId="26">'ГБУЗ РБ Красноусольская ЦРБ'!$E$9</definedName>
    <definedName name="V_пр_3_6" localSheetId="48">'ГБУЗ РБ Кушнаренковская ЦРБ'!$E$9</definedName>
    <definedName name="V_пр_3_6" localSheetId="69">'ГБУЗ РБ Малоязовская ЦРБ'!$E$9</definedName>
    <definedName name="V_пр_3_6" localSheetId="8">'ГБУЗ РБ Мелеузовская ЦРБ'!$E$9</definedName>
    <definedName name="V_пр_3_6" localSheetId="67">'ГБУЗ РБ Месягутовская ЦРБ'!$E$9</definedName>
    <definedName name="V_пр_3_6" localSheetId="63">'ГБУЗ РБ Мишкинская ЦРБ'!$E$9</definedName>
    <definedName name="V_пр_3_6" localSheetId="3">'ГБУЗ РБ Миякинская ЦРБ'!$E$9</definedName>
    <definedName name="V_пр_3_6" localSheetId="7">'ГБУЗ РБ Мраковская ЦРБ'!$E$9</definedName>
    <definedName name="V_пр_3_6" localSheetId="45">'ГБУЗ РБ Нуримановская ЦРБ'!$E$9</definedName>
    <definedName name="V_пр_3_6" localSheetId="79">'ГБУЗ РБ Поликлиника № 43 г.Уфа'!$E$9</definedName>
    <definedName name="V_пр_3_6" localSheetId="80">'ГБУЗ РБ ПОликлиника № 46 г.Уфа'!$E$9</definedName>
    <definedName name="V_пр_3_6" localSheetId="82">'ГБУЗ РБ Поликлиника № 50 г.Уфа'!$E$9</definedName>
    <definedName name="V_пр_3_6" localSheetId="5">'ГБУЗ РБ Раевская ЦРБ'!$E$9</definedName>
    <definedName name="V_пр_3_6" localSheetId="27">'ГБУЗ РБ Стерлибашевская ЦРБ'!$E$9</definedName>
    <definedName name="V_пр_3_6" localSheetId="28">'ГБУЗ РБ Толбазинская ЦРБ'!$E$9</definedName>
    <definedName name="V_пр_3_6" localSheetId="30">'ГБУЗ РБ Туймазинская ЦРБ'!$E$9</definedName>
    <definedName name="V_пр_3_6" localSheetId="33">'ГБУЗ РБ Учалинская ЦГБ'!$E$9</definedName>
    <definedName name="V_пр_3_6" localSheetId="20">'ГБУЗ РБ Федоровская ЦРБ'!$E$9</definedName>
    <definedName name="V_пр_3_6" localSheetId="23">'ГБУЗ РБ ЦГБ г.Сибай'!$E$9</definedName>
    <definedName name="V_пр_3_6" localSheetId="74">'ГБУЗ РБ Чекмагушевская ЦРБ'!$E$9</definedName>
    <definedName name="V_пр_3_6" localSheetId="34">'ГБУЗ РБ Чишминская ЦРБ'!$E$9</definedName>
    <definedName name="V_пр_3_6" localSheetId="31">'ГБУЗ РБ Шаранская ЦРБ'!$E$9</definedName>
    <definedName name="V_пр_3_6" localSheetId="37">'ГБУЗ РБ Языковская ЦРБ'!$E$9</definedName>
    <definedName name="V_пр_3_6" localSheetId="41">'ГБУЗ РБ Янаульская ЦРБ'!$E$9</definedName>
    <definedName name="V_пр_3_6" localSheetId="19">'ООО "Медсервис" г. Салават'!$E$9</definedName>
    <definedName name="V_пр_3_6" localSheetId="2">'УФИЦ РАН'!$E$9</definedName>
    <definedName name="V_пр_3_6" localSheetId="52">'ФГБОУ ВО БГМУ МЗ РФ'!$E$9</definedName>
    <definedName name="V_пр_3_6" localSheetId="60">'ФГБУЗ МСЧ №142 ФМБА России'!$E$9</definedName>
    <definedName name="V_пр_3_6" localSheetId="25">'ЧУЗ "РЖД-Медицина"г.Стерлитамак'!$E$9</definedName>
    <definedName name="V_пр_3_6" localSheetId="42">'ЧУЗ"КБ"РЖД-Медицина" г.Уфа'!$E$9</definedName>
    <definedName name="V_пр_3_8" localSheetId="22">'ГБУЗ РБ Акъярская ЦРБ'!$G$9</definedName>
    <definedName name="V_пр_3_8" localSheetId="46">'ГБУЗ РБ Архангельская ЦРБ'!$G$9</definedName>
    <definedName name="V_пр_3_8" localSheetId="57">'ГБУЗ РБ Аскаровская ЦРБ'!$G$9</definedName>
    <definedName name="V_пр_3_8" localSheetId="65">'ГБУЗ РБ Аскинская ЦРБ'!$G$9</definedName>
    <definedName name="V_пр_3_8" localSheetId="35">'ГБУЗ РБ Баймакская ЦГБ'!$G$9</definedName>
    <definedName name="V_пр_3_8" localSheetId="77">'ГБУЗ РБ Бакалинская ЦРБ'!$G$9</definedName>
    <definedName name="V_пр_3_8" localSheetId="40">'ГБУЗ РБ Балтачевская ЦРБ'!$G$9</definedName>
    <definedName name="V_пр_3_8" localSheetId="53">'ГБУЗ РБ Белебеевская ЦРБ'!$G$9</definedName>
    <definedName name="V_пр_3_8" localSheetId="71">'ГБУЗ РБ Белокатайская ЦРБ'!$G$9</definedName>
    <definedName name="V_пр_3_8" localSheetId="59">'ГБУЗ РБ Белорецкая ЦРКБ'!$G$9</definedName>
    <definedName name="V_пр_3_8" localSheetId="54">'ГБУЗ РБ Бижбулякская ЦРБ'!$G$9</definedName>
    <definedName name="V_пр_3_8" localSheetId="62">'ГБУЗ РБ Бирская ЦРБ'!$G$9</definedName>
    <definedName name="V_пр_3_8" localSheetId="44">'ГБУЗ РБ Благовещенская ЦРБ'!$G$9</definedName>
    <definedName name="V_пр_3_8" localSheetId="68">'ГБУЗ РБ Большеустьикинская ЦРБ'!$G$9</definedName>
    <definedName name="V_пр_3_8" localSheetId="36">'ГБУЗ РБ Буздякская ЦРБ'!$G$9</definedName>
    <definedName name="V_пр_3_8" localSheetId="66">'ГБУЗ РБ Бураевская ЦРБ'!$G$9</definedName>
    <definedName name="V_пр_3_8" localSheetId="58">'ГБУЗ РБ Бурзянская ЦРБ'!$G$9</definedName>
    <definedName name="V_пр_3_8" localSheetId="39">'ГБУЗ РБ Верхне-Татыш. ЦРБ'!$G$9</definedName>
    <definedName name="V_пр_3_8" localSheetId="76">'ГБУЗ РБ Верхнеяркеевская ЦРБ'!$G$9</definedName>
    <definedName name="V_пр_3_8" localSheetId="18">'ГБУЗ РБ ГБ № 1 г.Октябрьский'!$G$9</definedName>
    <definedName name="V_пр_3_8" localSheetId="61">'ГБУЗ РБ ГБ № 9 г.Уфа'!$G$9</definedName>
    <definedName name="V_пр_3_8" localSheetId="11">'ГБУЗ РБ ГБ г.Кумертау'!$G$9</definedName>
    <definedName name="V_пр_3_8" localSheetId="15">'ГБУЗ РБ ГБ г.Нефтекамск'!$G$9</definedName>
    <definedName name="V_пр_3_8" localSheetId="21">'ГБУЗ РБ ГБ г.Салават'!$G$9</definedName>
    <definedName name="V_пр_3_8" localSheetId="14">'ГБУЗ РБ ГДКБ № 17 г.Уфа'!$G$9</definedName>
    <definedName name="V_пр_3_8" localSheetId="24">'ГБУЗ РБ ГКБ № 1 г.Стерлитамак'!$G$9</definedName>
    <definedName name="V_пр_3_8" localSheetId="49">'ГБУЗ РБ ГКБ № 13 г.Уфа'!$G$9</definedName>
    <definedName name="V_пр_3_8" localSheetId="75">'ГБУЗ РБ ГКБ № 18 г.Уфа'!$G$9</definedName>
    <definedName name="V_пр_3_8" localSheetId="51">'ГБУЗ РБ ГКБ № 21 г.Уфа'!$G$9</definedName>
    <definedName name="V_пр_3_8" localSheetId="56">'ГБУЗ РБ ГКБ № 5 г.Уфа'!$G$9</definedName>
    <definedName name="V_пр_3_8" localSheetId="32">'ГБУЗ РБ ГКБ № 8 г.Уфа'!$G$9</definedName>
    <definedName name="V_пр_3_8" localSheetId="81">'ГБУЗ РБ ГКБ Демского р-на г.Уфы'!$G$9</definedName>
    <definedName name="V_пр_3_8" localSheetId="4">'ГБУЗ РБ Давлекановская ЦРБ'!$G$9</definedName>
    <definedName name="V_пр_3_8" localSheetId="29">'ГБУЗ РБ ДБ г.Стерлитамак'!$G$9</definedName>
    <definedName name="V_пр_3_8" localSheetId="10">'ГБУЗ РБ ДП № 2 г.Уфа'!$G$9</definedName>
    <definedName name="V_пр_3_8" localSheetId="6">'ГБУЗ РБ ДП № 3 г.Уфа'!$G$9</definedName>
    <definedName name="V_пр_3_8" localSheetId="72">'ГБУЗ РБ ДП № 4 г.Уфа'!$G$9</definedName>
    <definedName name="V_пр_3_8" localSheetId="12">'ГБУЗ РБ ДП № 5 г.Уфа'!$G$9</definedName>
    <definedName name="V_пр_3_8" localSheetId="13">'ГБУЗ РБ ДП № 6 г.Уфа'!$G$9</definedName>
    <definedName name="V_пр_3_8" localSheetId="73">'ГБУЗ РБ Дюртюлинская ЦРБ'!$G$9</definedName>
    <definedName name="V_пр_3_8" localSheetId="55">'ГБУЗ РБ Ермекеевская ЦРБ'!$G$9</definedName>
    <definedName name="V_пр_3_8" localSheetId="38">'ГБУЗ РБ Зилаирская ЦРБ'!$G$9</definedName>
    <definedName name="V_пр_3_8" localSheetId="43">'ГБУЗ РБ Иглинская ЦРБ'!$G$9</definedName>
    <definedName name="V_пр_3_8" localSheetId="9">'ГБУЗ РБ Исянгуловская ЦРБ'!$G$9</definedName>
    <definedName name="V_пр_3_8" localSheetId="78">'ГБУЗ РБ Ишимбайская ЦРБ'!$G$9</definedName>
    <definedName name="V_пр_3_8" localSheetId="17">'ГБУЗ РБ Калтасинская ЦРБ'!$G$9</definedName>
    <definedName name="V_пр_3_8" localSheetId="64">'ГБУЗ РБ Караидельская ЦРБ'!$G$9</definedName>
    <definedName name="V_пр_3_8" localSheetId="47">'ГБУЗ РБ Кармаскалинская ЦРБ'!$G$9</definedName>
    <definedName name="V_пр_3_8" localSheetId="50">'ГБУЗ РБ КБСМП г.Уфа'!$G$9</definedName>
    <definedName name="V_пр_3_8" localSheetId="70">'ГБУЗ РБ Кигинская ЦРБ'!$G$9</definedName>
    <definedName name="V_пр_3_8" localSheetId="16">'ГБУЗ РБ Краснокамская ЦРБ'!$G$9</definedName>
    <definedName name="V_пр_3_8" localSheetId="26">'ГБУЗ РБ Красноусольская ЦРБ'!$G$9</definedName>
    <definedName name="V_пр_3_8" localSheetId="48">'ГБУЗ РБ Кушнаренковская ЦРБ'!$G$9</definedName>
    <definedName name="V_пр_3_8" localSheetId="69">'ГБУЗ РБ Малоязовская ЦРБ'!$G$9</definedName>
    <definedName name="V_пр_3_8" localSheetId="8">'ГБУЗ РБ Мелеузовская ЦРБ'!$G$9</definedName>
    <definedName name="V_пр_3_8" localSheetId="67">'ГБУЗ РБ Месягутовская ЦРБ'!$G$9</definedName>
    <definedName name="V_пр_3_8" localSheetId="63">'ГБУЗ РБ Мишкинская ЦРБ'!$G$9</definedName>
    <definedName name="V_пр_3_8" localSheetId="3">'ГБУЗ РБ Миякинская ЦРБ'!$G$9</definedName>
    <definedName name="V_пр_3_8" localSheetId="7">'ГБУЗ РБ Мраковская ЦРБ'!$G$9</definedName>
    <definedName name="V_пр_3_8" localSheetId="45">'ГБУЗ РБ Нуримановская ЦРБ'!$G$9</definedName>
    <definedName name="V_пр_3_8" localSheetId="79">'ГБУЗ РБ Поликлиника № 43 г.Уфа'!$G$9</definedName>
    <definedName name="V_пр_3_8" localSheetId="80">'ГБУЗ РБ ПОликлиника № 46 г.Уфа'!$G$9</definedName>
    <definedName name="V_пр_3_8" localSheetId="82">'ГБУЗ РБ Поликлиника № 50 г.Уфа'!$G$9</definedName>
    <definedName name="V_пр_3_8" localSheetId="5">'ГБУЗ РБ Раевская ЦРБ'!$G$9</definedName>
    <definedName name="V_пр_3_8" localSheetId="27">'ГБУЗ РБ Стерлибашевская ЦРБ'!$G$9</definedName>
    <definedName name="V_пр_3_8" localSheetId="28">'ГБУЗ РБ Толбазинская ЦРБ'!$G$9</definedName>
    <definedName name="V_пр_3_8" localSheetId="30">'ГБУЗ РБ Туймазинская ЦРБ'!$G$9</definedName>
    <definedName name="V_пр_3_8" localSheetId="33">'ГБУЗ РБ Учалинская ЦГБ'!$G$9</definedName>
    <definedName name="V_пр_3_8" localSheetId="20">'ГБУЗ РБ Федоровская ЦРБ'!$G$9</definedName>
    <definedName name="V_пр_3_8" localSheetId="23">'ГБУЗ РБ ЦГБ г.Сибай'!$G$9</definedName>
    <definedName name="V_пр_3_8" localSheetId="74">'ГБУЗ РБ Чекмагушевская ЦРБ'!$G$9</definedName>
    <definedName name="V_пр_3_8" localSheetId="34">'ГБУЗ РБ Чишминская ЦРБ'!$G$9</definedName>
    <definedName name="V_пр_3_8" localSheetId="31">'ГБУЗ РБ Шаранская ЦРБ'!$G$9</definedName>
    <definedName name="V_пр_3_8" localSheetId="37">'ГБУЗ РБ Языковская ЦРБ'!$G$9</definedName>
    <definedName name="V_пр_3_8" localSheetId="41">'ГБУЗ РБ Янаульская ЦРБ'!$G$9</definedName>
    <definedName name="V_пр_3_8" localSheetId="19">'ООО "Медсервис" г. Салават'!$G$9</definedName>
    <definedName name="V_пр_3_8" localSheetId="2">'УФИЦ РАН'!$G$9</definedName>
    <definedName name="V_пр_3_8" localSheetId="52">'ФГБОУ ВО БГМУ МЗ РФ'!$G$9</definedName>
    <definedName name="V_пр_3_8" localSheetId="60">'ФГБУЗ МСЧ №142 ФМБА России'!$G$9</definedName>
    <definedName name="V_пр_3_8" localSheetId="25">'ЧУЗ "РЖД-Медицина"г.Стерлитамак'!$G$9</definedName>
    <definedName name="V_пр_3_8" localSheetId="42">'ЧУЗ"КБ"РЖД-Медицина" г.Уфа'!$G$9</definedName>
    <definedName name="V_пр_30_2" localSheetId="22">'ГБУЗ РБ Акъярская ЦРБ'!$B$33</definedName>
    <definedName name="V_пр_30_2" localSheetId="46">'ГБУЗ РБ Архангельская ЦРБ'!$B$33</definedName>
    <definedName name="V_пр_30_2" localSheetId="57">'ГБУЗ РБ Аскаровская ЦРБ'!$B$33</definedName>
    <definedName name="V_пр_30_2" localSheetId="65">'ГБУЗ РБ Аскинская ЦРБ'!$B$33</definedName>
    <definedName name="V_пр_30_2" localSheetId="35">'ГБУЗ РБ Баймакская ЦГБ'!$B$33</definedName>
    <definedName name="V_пр_30_2" localSheetId="77">'ГБУЗ РБ Бакалинская ЦРБ'!$B$33</definedName>
    <definedName name="V_пр_30_2" localSheetId="40">'ГБУЗ РБ Балтачевская ЦРБ'!$B$33</definedName>
    <definedName name="V_пр_30_2" localSheetId="53">'ГБУЗ РБ Белебеевская ЦРБ'!$B$33</definedName>
    <definedName name="V_пр_30_2" localSheetId="71">'ГБУЗ РБ Белокатайская ЦРБ'!$B$33</definedName>
    <definedName name="V_пр_30_2" localSheetId="59">'ГБУЗ РБ Белорецкая ЦРКБ'!$B$33</definedName>
    <definedName name="V_пр_30_2" localSheetId="54">'ГБУЗ РБ Бижбулякская ЦРБ'!$B$33</definedName>
    <definedName name="V_пр_30_2" localSheetId="62">'ГБУЗ РБ Бирская ЦРБ'!$B$33</definedName>
    <definedName name="V_пр_30_2" localSheetId="44">'ГБУЗ РБ Благовещенская ЦРБ'!$B$33</definedName>
    <definedName name="V_пр_30_2" localSheetId="68">'ГБУЗ РБ Большеустьикинская ЦРБ'!$B$33</definedName>
    <definedName name="V_пр_30_2" localSheetId="36">'ГБУЗ РБ Буздякская ЦРБ'!$B$33</definedName>
    <definedName name="V_пр_30_2" localSheetId="66">'ГБУЗ РБ Бураевская ЦРБ'!$B$33</definedName>
    <definedName name="V_пр_30_2" localSheetId="58">'ГБУЗ РБ Бурзянская ЦРБ'!$B$33</definedName>
    <definedName name="V_пр_30_2" localSheetId="39">'ГБУЗ РБ Верхне-Татыш. ЦРБ'!$B$33</definedName>
    <definedName name="V_пр_30_2" localSheetId="76">'ГБУЗ РБ Верхнеяркеевская ЦРБ'!$B$33</definedName>
    <definedName name="V_пр_30_2" localSheetId="18">'ГБУЗ РБ ГБ № 1 г.Октябрьский'!$B$33</definedName>
    <definedName name="V_пр_30_2" localSheetId="61">'ГБУЗ РБ ГБ № 9 г.Уфа'!$B$33</definedName>
    <definedName name="V_пр_30_2" localSheetId="11">'ГБУЗ РБ ГБ г.Кумертау'!$B$33</definedName>
    <definedName name="V_пр_30_2" localSheetId="15">'ГБУЗ РБ ГБ г.Нефтекамск'!$B$33</definedName>
    <definedName name="V_пр_30_2" localSheetId="21">'ГБУЗ РБ ГБ г.Салават'!$B$33</definedName>
    <definedName name="V_пр_30_2" localSheetId="14">'ГБУЗ РБ ГДКБ № 17 г.Уфа'!$B$33</definedName>
    <definedName name="V_пр_30_2" localSheetId="24">'ГБУЗ РБ ГКБ № 1 г.Стерлитамак'!$B$33</definedName>
    <definedName name="V_пр_30_2" localSheetId="49">'ГБУЗ РБ ГКБ № 13 г.Уфа'!$B$33</definedName>
    <definedName name="V_пр_30_2" localSheetId="75">'ГБУЗ РБ ГКБ № 18 г.Уфа'!$B$33</definedName>
    <definedName name="V_пр_30_2" localSheetId="51">'ГБУЗ РБ ГКБ № 21 г.Уфа'!$B$33</definedName>
    <definedName name="V_пр_30_2" localSheetId="56">'ГБУЗ РБ ГКБ № 5 г.Уфа'!$B$33</definedName>
    <definedName name="V_пр_30_2" localSheetId="32">'ГБУЗ РБ ГКБ № 8 г.Уфа'!$B$33</definedName>
    <definedName name="V_пр_30_2" localSheetId="81">'ГБУЗ РБ ГКБ Демского р-на г.Уфы'!$B$33</definedName>
    <definedName name="V_пр_30_2" localSheetId="4">'ГБУЗ РБ Давлекановская ЦРБ'!$B$33</definedName>
    <definedName name="V_пр_30_2" localSheetId="29">'ГБУЗ РБ ДБ г.Стерлитамак'!$B$33</definedName>
    <definedName name="V_пр_30_2" localSheetId="10">'ГБУЗ РБ ДП № 2 г.Уфа'!$B$33</definedName>
    <definedName name="V_пр_30_2" localSheetId="6">'ГБУЗ РБ ДП № 3 г.Уфа'!$B$33</definedName>
    <definedName name="V_пр_30_2" localSheetId="72">'ГБУЗ РБ ДП № 4 г.Уфа'!$B$33</definedName>
    <definedName name="V_пр_30_2" localSheetId="12">'ГБУЗ РБ ДП № 5 г.Уфа'!$B$33</definedName>
    <definedName name="V_пр_30_2" localSheetId="13">'ГБУЗ РБ ДП № 6 г.Уфа'!$B$33</definedName>
    <definedName name="V_пр_30_2" localSheetId="73">'ГБУЗ РБ Дюртюлинская ЦРБ'!$B$33</definedName>
    <definedName name="V_пр_30_2" localSheetId="55">'ГБУЗ РБ Ермекеевская ЦРБ'!$B$33</definedName>
    <definedName name="V_пр_30_2" localSheetId="38">'ГБУЗ РБ Зилаирская ЦРБ'!$B$33</definedName>
    <definedName name="V_пр_30_2" localSheetId="43">'ГБУЗ РБ Иглинская ЦРБ'!$B$33</definedName>
    <definedName name="V_пр_30_2" localSheetId="9">'ГБУЗ РБ Исянгуловская ЦРБ'!$B$33</definedName>
    <definedName name="V_пр_30_2" localSheetId="78">'ГБУЗ РБ Ишимбайская ЦРБ'!$B$33</definedName>
    <definedName name="V_пр_30_2" localSheetId="17">'ГБУЗ РБ Калтасинская ЦРБ'!$B$33</definedName>
    <definedName name="V_пр_30_2" localSheetId="64">'ГБУЗ РБ Караидельская ЦРБ'!$B$33</definedName>
    <definedName name="V_пр_30_2" localSheetId="47">'ГБУЗ РБ Кармаскалинская ЦРБ'!$B$33</definedName>
    <definedName name="V_пр_30_2" localSheetId="50">'ГБУЗ РБ КБСМП г.Уфа'!$B$33</definedName>
    <definedName name="V_пр_30_2" localSheetId="70">'ГБУЗ РБ Кигинская ЦРБ'!$B$33</definedName>
    <definedName name="V_пр_30_2" localSheetId="16">'ГБУЗ РБ Краснокамская ЦРБ'!$B$33</definedName>
    <definedName name="V_пр_30_2" localSheetId="26">'ГБУЗ РБ Красноусольская ЦРБ'!$B$33</definedName>
    <definedName name="V_пр_30_2" localSheetId="48">'ГБУЗ РБ Кушнаренковская ЦРБ'!$B$33</definedName>
    <definedName name="V_пр_30_2" localSheetId="69">'ГБУЗ РБ Малоязовская ЦРБ'!$B$33</definedName>
    <definedName name="V_пр_30_2" localSheetId="8">'ГБУЗ РБ Мелеузовская ЦРБ'!$B$33</definedName>
    <definedName name="V_пр_30_2" localSheetId="67">'ГБУЗ РБ Месягутовская ЦРБ'!$B$33</definedName>
    <definedName name="V_пр_30_2" localSheetId="63">'ГБУЗ РБ Мишкинская ЦРБ'!$B$33</definedName>
    <definedName name="V_пр_30_2" localSheetId="3">'ГБУЗ РБ Миякинская ЦРБ'!$B$33</definedName>
    <definedName name="V_пр_30_2" localSheetId="7">'ГБУЗ РБ Мраковская ЦРБ'!$B$33</definedName>
    <definedName name="V_пр_30_2" localSheetId="45">'ГБУЗ РБ Нуримановская ЦРБ'!$B$33</definedName>
    <definedName name="V_пр_30_2" localSheetId="79">'ГБУЗ РБ Поликлиника № 43 г.Уфа'!$B$33</definedName>
    <definedName name="V_пр_30_2" localSheetId="80">'ГБУЗ РБ ПОликлиника № 46 г.Уфа'!$B$33</definedName>
    <definedName name="V_пр_30_2" localSheetId="82">'ГБУЗ РБ Поликлиника № 50 г.Уфа'!$B$33</definedName>
    <definedName name="V_пр_30_2" localSheetId="5">'ГБУЗ РБ Раевская ЦРБ'!$B$33</definedName>
    <definedName name="V_пр_30_2" localSheetId="27">'ГБУЗ РБ Стерлибашевская ЦРБ'!$B$33</definedName>
    <definedName name="V_пр_30_2" localSheetId="28">'ГБУЗ РБ Толбазинская ЦРБ'!$B$33</definedName>
    <definedName name="V_пр_30_2" localSheetId="30">'ГБУЗ РБ Туймазинская ЦРБ'!$B$33</definedName>
    <definedName name="V_пр_30_2" localSheetId="33">'ГБУЗ РБ Учалинская ЦГБ'!$B$33</definedName>
    <definedName name="V_пр_30_2" localSheetId="20">'ГБУЗ РБ Федоровская ЦРБ'!$B$33</definedName>
    <definedName name="V_пр_30_2" localSheetId="23">'ГБУЗ РБ ЦГБ г.Сибай'!$B$33</definedName>
    <definedName name="V_пр_30_2" localSheetId="74">'ГБУЗ РБ Чекмагушевская ЦРБ'!$B$33</definedName>
    <definedName name="V_пр_30_2" localSheetId="34">'ГБУЗ РБ Чишминская ЦРБ'!$B$33</definedName>
    <definedName name="V_пр_30_2" localSheetId="31">'ГБУЗ РБ Шаранская ЦРБ'!$B$33</definedName>
    <definedName name="V_пр_30_2" localSheetId="37">'ГБУЗ РБ Языковская ЦРБ'!$B$33</definedName>
    <definedName name="V_пр_30_2" localSheetId="41">'ГБУЗ РБ Янаульская ЦРБ'!$B$33</definedName>
    <definedName name="V_пр_30_2" localSheetId="19">'ООО "Медсервис" г. Салават'!$B$33</definedName>
    <definedName name="V_пр_30_2" localSheetId="2">'УФИЦ РАН'!$B$33</definedName>
    <definedName name="V_пр_30_2" localSheetId="52">'ФГБОУ ВО БГМУ МЗ РФ'!$B$33</definedName>
    <definedName name="V_пр_30_2" localSheetId="60">'ФГБУЗ МСЧ №142 ФМБА России'!$B$33</definedName>
    <definedName name="V_пр_30_2" localSheetId="25">'ЧУЗ "РЖД-Медицина"г.Стерлитамак'!$B$33</definedName>
    <definedName name="V_пр_30_2" localSheetId="42">'ЧУЗ"КБ"РЖД-Медицина" г.Уфа'!$B$33</definedName>
    <definedName name="V_пр_30_5" localSheetId="22">'ГБУЗ РБ Акъярская ЦРБ'!$D$33</definedName>
    <definedName name="V_пр_30_5" localSheetId="46">'ГБУЗ РБ Архангельская ЦРБ'!$D$33</definedName>
    <definedName name="V_пр_30_5" localSheetId="57">'ГБУЗ РБ Аскаровская ЦРБ'!$D$33</definedName>
    <definedName name="V_пр_30_5" localSheetId="65">'ГБУЗ РБ Аскинская ЦРБ'!$D$33</definedName>
    <definedName name="V_пр_30_5" localSheetId="35">'ГБУЗ РБ Баймакская ЦГБ'!$D$33</definedName>
    <definedName name="V_пр_30_5" localSheetId="77">'ГБУЗ РБ Бакалинская ЦРБ'!$D$33</definedName>
    <definedName name="V_пр_30_5" localSheetId="40">'ГБУЗ РБ Балтачевская ЦРБ'!$D$33</definedName>
    <definedName name="V_пр_30_5" localSheetId="53">'ГБУЗ РБ Белебеевская ЦРБ'!$D$33</definedName>
    <definedName name="V_пр_30_5" localSheetId="71">'ГБУЗ РБ Белокатайская ЦРБ'!$D$33</definedName>
    <definedName name="V_пр_30_5" localSheetId="59">'ГБУЗ РБ Белорецкая ЦРКБ'!$D$33</definedName>
    <definedName name="V_пр_30_5" localSheetId="54">'ГБУЗ РБ Бижбулякская ЦРБ'!$D$33</definedName>
    <definedName name="V_пр_30_5" localSheetId="62">'ГБУЗ РБ Бирская ЦРБ'!$D$33</definedName>
    <definedName name="V_пр_30_5" localSheetId="44">'ГБУЗ РБ Благовещенская ЦРБ'!$D$33</definedName>
    <definedName name="V_пр_30_5" localSheetId="68">'ГБУЗ РБ Большеустьикинская ЦРБ'!$D$33</definedName>
    <definedName name="V_пр_30_5" localSheetId="36">'ГБУЗ РБ Буздякская ЦРБ'!$D$33</definedName>
    <definedName name="V_пр_30_5" localSheetId="66">'ГБУЗ РБ Бураевская ЦРБ'!$D$33</definedName>
    <definedName name="V_пр_30_5" localSheetId="58">'ГБУЗ РБ Бурзянская ЦРБ'!$D$33</definedName>
    <definedName name="V_пр_30_5" localSheetId="39">'ГБУЗ РБ Верхне-Татыш. ЦРБ'!$D$33</definedName>
    <definedName name="V_пр_30_5" localSheetId="76">'ГБУЗ РБ Верхнеяркеевская ЦРБ'!$D$33</definedName>
    <definedName name="V_пр_30_5" localSheetId="18">'ГБУЗ РБ ГБ № 1 г.Октябрьский'!$D$33</definedName>
    <definedName name="V_пр_30_5" localSheetId="61">'ГБУЗ РБ ГБ № 9 г.Уфа'!$D$33</definedName>
    <definedName name="V_пр_30_5" localSheetId="11">'ГБУЗ РБ ГБ г.Кумертау'!$D$33</definedName>
    <definedName name="V_пр_30_5" localSheetId="15">'ГБУЗ РБ ГБ г.Нефтекамск'!$D$33</definedName>
    <definedName name="V_пр_30_5" localSheetId="21">'ГБУЗ РБ ГБ г.Салават'!$D$33</definedName>
    <definedName name="V_пр_30_5" localSheetId="14">'ГБУЗ РБ ГДКБ № 17 г.Уфа'!$D$33</definedName>
    <definedName name="V_пр_30_5" localSheetId="24">'ГБУЗ РБ ГКБ № 1 г.Стерлитамак'!$D$33</definedName>
    <definedName name="V_пр_30_5" localSheetId="49">'ГБУЗ РБ ГКБ № 13 г.Уфа'!$D$33</definedName>
    <definedName name="V_пр_30_5" localSheetId="75">'ГБУЗ РБ ГКБ № 18 г.Уфа'!$D$33</definedName>
    <definedName name="V_пр_30_5" localSheetId="51">'ГБУЗ РБ ГКБ № 21 г.Уфа'!$D$33</definedName>
    <definedName name="V_пр_30_5" localSheetId="56">'ГБУЗ РБ ГКБ № 5 г.Уфа'!$D$33</definedName>
    <definedName name="V_пр_30_5" localSheetId="32">'ГБУЗ РБ ГКБ № 8 г.Уфа'!$D$33</definedName>
    <definedName name="V_пр_30_5" localSheetId="81">'ГБУЗ РБ ГКБ Демского р-на г.Уфы'!$D$33</definedName>
    <definedName name="V_пр_30_5" localSheetId="4">'ГБУЗ РБ Давлекановская ЦРБ'!$D$33</definedName>
    <definedName name="V_пр_30_5" localSheetId="29">'ГБУЗ РБ ДБ г.Стерлитамак'!$D$33</definedName>
    <definedName name="V_пр_30_5" localSheetId="10">'ГБУЗ РБ ДП № 2 г.Уфа'!$D$33</definedName>
    <definedName name="V_пр_30_5" localSheetId="6">'ГБУЗ РБ ДП № 3 г.Уфа'!$D$33</definedName>
    <definedName name="V_пр_30_5" localSheetId="72">'ГБУЗ РБ ДП № 4 г.Уфа'!$D$33</definedName>
    <definedName name="V_пр_30_5" localSheetId="12">'ГБУЗ РБ ДП № 5 г.Уфа'!$D$33</definedName>
    <definedName name="V_пр_30_5" localSheetId="13">'ГБУЗ РБ ДП № 6 г.Уфа'!$D$33</definedName>
    <definedName name="V_пр_30_5" localSheetId="73">'ГБУЗ РБ Дюртюлинская ЦРБ'!$D$33</definedName>
    <definedName name="V_пр_30_5" localSheetId="55">'ГБУЗ РБ Ермекеевская ЦРБ'!$D$33</definedName>
    <definedName name="V_пр_30_5" localSheetId="38">'ГБУЗ РБ Зилаирская ЦРБ'!$D$33</definedName>
    <definedName name="V_пр_30_5" localSheetId="43">'ГБУЗ РБ Иглинская ЦРБ'!$D$33</definedName>
    <definedName name="V_пр_30_5" localSheetId="9">'ГБУЗ РБ Исянгуловская ЦРБ'!$D$33</definedName>
    <definedName name="V_пр_30_5" localSheetId="78">'ГБУЗ РБ Ишимбайская ЦРБ'!$D$33</definedName>
    <definedName name="V_пр_30_5" localSheetId="17">'ГБУЗ РБ Калтасинская ЦРБ'!$D$33</definedName>
    <definedName name="V_пр_30_5" localSheetId="64">'ГБУЗ РБ Караидельская ЦРБ'!$D$33</definedName>
    <definedName name="V_пр_30_5" localSheetId="47">'ГБУЗ РБ Кармаскалинская ЦРБ'!$D$33</definedName>
    <definedName name="V_пр_30_5" localSheetId="50">'ГБУЗ РБ КБСМП г.Уфа'!$D$33</definedName>
    <definedName name="V_пр_30_5" localSheetId="70">'ГБУЗ РБ Кигинская ЦРБ'!$D$33</definedName>
    <definedName name="V_пр_30_5" localSheetId="16">'ГБУЗ РБ Краснокамская ЦРБ'!$D$33</definedName>
    <definedName name="V_пр_30_5" localSheetId="26">'ГБУЗ РБ Красноусольская ЦРБ'!$D$33</definedName>
    <definedName name="V_пр_30_5" localSheetId="48">'ГБУЗ РБ Кушнаренковская ЦРБ'!$D$33</definedName>
    <definedName name="V_пр_30_5" localSheetId="69">'ГБУЗ РБ Малоязовская ЦРБ'!$D$33</definedName>
    <definedName name="V_пр_30_5" localSheetId="8">'ГБУЗ РБ Мелеузовская ЦРБ'!$D$33</definedName>
    <definedName name="V_пр_30_5" localSheetId="67">'ГБУЗ РБ Месягутовская ЦРБ'!$D$33</definedName>
    <definedName name="V_пр_30_5" localSheetId="63">'ГБУЗ РБ Мишкинская ЦРБ'!$D$33</definedName>
    <definedName name="V_пр_30_5" localSheetId="3">'ГБУЗ РБ Миякинская ЦРБ'!$D$33</definedName>
    <definedName name="V_пр_30_5" localSheetId="7">'ГБУЗ РБ Мраковская ЦРБ'!$D$33</definedName>
    <definedName name="V_пр_30_5" localSheetId="45">'ГБУЗ РБ Нуримановская ЦРБ'!$D$33</definedName>
    <definedName name="V_пр_30_5" localSheetId="79">'ГБУЗ РБ Поликлиника № 43 г.Уфа'!$D$33</definedName>
    <definedName name="V_пр_30_5" localSheetId="80">'ГБУЗ РБ ПОликлиника № 46 г.Уфа'!$D$33</definedName>
    <definedName name="V_пр_30_5" localSheetId="82">'ГБУЗ РБ Поликлиника № 50 г.Уфа'!$D$33</definedName>
    <definedName name="V_пр_30_5" localSheetId="5">'ГБУЗ РБ Раевская ЦРБ'!$D$33</definedName>
    <definedName name="V_пр_30_5" localSheetId="27">'ГБУЗ РБ Стерлибашевская ЦРБ'!$D$33</definedName>
    <definedName name="V_пр_30_5" localSheetId="28">'ГБУЗ РБ Толбазинская ЦРБ'!$D$33</definedName>
    <definedName name="V_пр_30_5" localSheetId="30">'ГБУЗ РБ Туймазинская ЦРБ'!$D$33</definedName>
    <definedName name="V_пр_30_5" localSheetId="33">'ГБУЗ РБ Учалинская ЦГБ'!$D$33</definedName>
    <definedName name="V_пр_30_5" localSheetId="20">'ГБУЗ РБ Федоровская ЦРБ'!$D$33</definedName>
    <definedName name="V_пр_30_5" localSheetId="23">'ГБУЗ РБ ЦГБ г.Сибай'!$D$33</definedName>
    <definedName name="V_пр_30_5" localSheetId="74">'ГБУЗ РБ Чекмагушевская ЦРБ'!$D$33</definedName>
    <definedName name="V_пр_30_5" localSheetId="34">'ГБУЗ РБ Чишминская ЦРБ'!$D$33</definedName>
    <definedName name="V_пр_30_5" localSheetId="31">'ГБУЗ РБ Шаранская ЦРБ'!$D$33</definedName>
    <definedName name="V_пр_30_5" localSheetId="37">'ГБУЗ РБ Языковская ЦРБ'!$D$33</definedName>
    <definedName name="V_пр_30_5" localSheetId="41">'ГБУЗ РБ Янаульская ЦРБ'!$D$33</definedName>
    <definedName name="V_пр_30_5" localSheetId="19">'ООО "Медсервис" г. Салават'!$D$33</definedName>
    <definedName name="V_пр_30_5" localSheetId="2">'УФИЦ РАН'!$D$33</definedName>
    <definedName name="V_пр_30_5" localSheetId="52">'ФГБОУ ВО БГМУ МЗ РФ'!$D$33</definedName>
    <definedName name="V_пр_30_5" localSheetId="60">'ФГБУЗ МСЧ №142 ФМБА России'!$D$33</definedName>
    <definedName name="V_пр_30_5" localSheetId="25">'ЧУЗ "РЖД-Медицина"г.Стерлитамак'!$D$33</definedName>
    <definedName name="V_пр_30_5" localSheetId="42">'ЧУЗ"КБ"РЖД-Медицина" г.Уфа'!$D$33</definedName>
    <definedName name="V_пр_30_6" localSheetId="22">'ГБУЗ РБ Акъярская ЦРБ'!$E$33</definedName>
    <definedName name="V_пр_30_6" localSheetId="46">'ГБУЗ РБ Архангельская ЦРБ'!$E$33</definedName>
    <definedName name="V_пр_30_6" localSheetId="57">'ГБУЗ РБ Аскаровская ЦРБ'!$E$33</definedName>
    <definedName name="V_пр_30_6" localSheetId="65">'ГБУЗ РБ Аскинская ЦРБ'!$E$33</definedName>
    <definedName name="V_пр_30_6" localSheetId="35">'ГБУЗ РБ Баймакская ЦГБ'!$E$33</definedName>
    <definedName name="V_пр_30_6" localSheetId="77">'ГБУЗ РБ Бакалинская ЦРБ'!$E$33</definedName>
    <definedName name="V_пр_30_6" localSheetId="40">'ГБУЗ РБ Балтачевская ЦРБ'!$E$33</definedName>
    <definedName name="V_пр_30_6" localSheetId="53">'ГБУЗ РБ Белебеевская ЦРБ'!$E$33</definedName>
    <definedName name="V_пр_30_6" localSheetId="71">'ГБУЗ РБ Белокатайская ЦРБ'!$E$33</definedName>
    <definedName name="V_пр_30_6" localSheetId="59">'ГБУЗ РБ Белорецкая ЦРКБ'!$E$33</definedName>
    <definedName name="V_пр_30_6" localSheetId="54">'ГБУЗ РБ Бижбулякская ЦРБ'!$E$33</definedName>
    <definedName name="V_пр_30_6" localSheetId="62">'ГБУЗ РБ Бирская ЦРБ'!$E$33</definedName>
    <definedName name="V_пр_30_6" localSheetId="44">'ГБУЗ РБ Благовещенская ЦРБ'!$E$33</definedName>
    <definedName name="V_пр_30_6" localSheetId="68">'ГБУЗ РБ Большеустьикинская ЦРБ'!$E$33</definedName>
    <definedName name="V_пр_30_6" localSheetId="36">'ГБУЗ РБ Буздякская ЦРБ'!$E$33</definedName>
    <definedName name="V_пр_30_6" localSheetId="66">'ГБУЗ РБ Бураевская ЦРБ'!$E$33</definedName>
    <definedName name="V_пр_30_6" localSheetId="58">'ГБУЗ РБ Бурзянская ЦРБ'!$E$33</definedName>
    <definedName name="V_пр_30_6" localSheetId="39">'ГБУЗ РБ Верхне-Татыш. ЦРБ'!$E$33</definedName>
    <definedName name="V_пр_30_6" localSheetId="76">'ГБУЗ РБ Верхнеяркеевская ЦРБ'!$E$33</definedName>
    <definedName name="V_пр_30_6" localSheetId="18">'ГБУЗ РБ ГБ № 1 г.Октябрьский'!$E$33</definedName>
    <definedName name="V_пр_30_6" localSheetId="61">'ГБУЗ РБ ГБ № 9 г.Уфа'!$E$33</definedName>
    <definedName name="V_пр_30_6" localSheetId="11">'ГБУЗ РБ ГБ г.Кумертау'!$E$33</definedName>
    <definedName name="V_пр_30_6" localSheetId="15">'ГБУЗ РБ ГБ г.Нефтекамск'!$E$33</definedName>
    <definedName name="V_пр_30_6" localSheetId="21">'ГБУЗ РБ ГБ г.Салават'!$E$33</definedName>
    <definedName name="V_пр_30_6" localSheetId="14">'ГБУЗ РБ ГДКБ № 17 г.Уфа'!$E$33</definedName>
    <definedName name="V_пр_30_6" localSheetId="24">'ГБУЗ РБ ГКБ № 1 г.Стерлитамак'!$E$33</definedName>
    <definedName name="V_пр_30_6" localSheetId="49">'ГБУЗ РБ ГКБ № 13 г.Уфа'!$E$33</definedName>
    <definedName name="V_пр_30_6" localSheetId="75">'ГБУЗ РБ ГКБ № 18 г.Уфа'!$E$33</definedName>
    <definedName name="V_пр_30_6" localSheetId="51">'ГБУЗ РБ ГКБ № 21 г.Уфа'!$E$33</definedName>
    <definedName name="V_пр_30_6" localSheetId="56">'ГБУЗ РБ ГКБ № 5 г.Уфа'!$E$33</definedName>
    <definedName name="V_пр_30_6" localSheetId="32">'ГБУЗ РБ ГКБ № 8 г.Уфа'!$E$33</definedName>
    <definedName name="V_пр_30_6" localSheetId="81">'ГБУЗ РБ ГКБ Демского р-на г.Уфы'!$E$33</definedName>
    <definedName name="V_пр_30_6" localSheetId="4">'ГБУЗ РБ Давлекановская ЦРБ'!$E$33</definedName>
    <definedName name="V_пр_30_6" localSheetId="29">'ГБУЗ РБ ДБ г.Стерлитамак'!$E$33</definedName>
    <definedName name="V_пр_30_6" localSheetId="10">'ГБУЗ РБ ДП № 2 г.Уфа'!$E$33</definedName>
    <definedName name="V_пр_30_6" localSheetId="6">'ГБУЗ РБ ДП № 3 г.Уфа'!$E$33</definedName>
    <definedName name="V_пр_30_6" localSheetId="72">'ГБУЗ РБ ДП № 4 г.Уфа'!$E$33</definedName>
    <definedName name="V_пр_30_6" localSheetId="12">'ГБУЗ РБ ДП № 5 г.Уфа'!$E$33</definedName>
    <definedName name="V_пр_30_6" localSheetId="13">'ГБУЗ РБ ДП № 6 г.Уфа'!$E$33</definedName>
    <definedName name="V_пр_30_6" localSheetId="73">'ГБУЗ РБ Дюртюлинская ЦРБ'!$E$33</definedName>
    <definedName name="V_пр_30_6" localSheetId="55">'ГБУЗ РБ Ермекеевская ЦРБ'!$E$33</definedName>
    <definedName name="V_пр_30_6" localSheetId="38">'ГБУЗ РБ Зилаирская ЦРБ'!$E$33</definedName>
    <definedName name="V_пр_30_6" localSheetId="43">'ГБУЗ РБ Иглинская ЦРБ'!$E$33</definedName>
    <definedName name="V_пр_30_6" localSheetId="9">'ГБУЗ РБ Исянгуловская ЦРБ'!$E$33</definedName>
    <definedName name="V_пр_30_6" localSheetId="78">'ГБУЗ РБ Ишимбайская ЦРБ'!$E$33</definedName>
    <definedName name="V_пр_30_6" localSheetId="17">'ГБУЗ РБ Калтасинская ЦРБ'!$E$33</definedName>
    <definedName name="V_пр_30_6" localSheetId="64">'ГБУЗ РБ Караидельская ЦРБ'!$E$33</definedName>
    <definedName name="V_пр_30_6" localSheetId="47">'ГБУЗ РБ Кармаскалинская ЦРБ'!$E$33</definedName>
    <definedName name="V_пр_30_6" localSheetId="50">'ГБУЗ РБ КБСМП г.Уфа'!$E$33</definedName>
    <definedName name="V_пр_30_6" localSheetId="70">'ГБУЗ РБ Кигинская ЦРБ'!$E$33</definedName>
    <definedName name="V_пр_30_6" localSheetId="16">'ГБУЗ РБ Краснокамская ЦРБ'!$E$33</definedName>
    <definedName name="V_пр_30_6" localSheetId="26">'ГБУЗ РБ Красноусольская ЦРБ'!$E$33</definedName>
    <definedName name="V_пр_30_6" localSheetId="48">'ГБУЗ РБ Кушнаренковская ЦРБ'!$E$33</definedName>
    <definedName name="V_пр_30_6" localSheetId="69">'ГБУЗ РБ Малоязовская ЦРБ'!$E$33</definedName>
    <definedName name="V_пр_30_6" localSheetId="8">'ГБУЗ РБ Мелеузовская ЦРБ'!$E$33</definedName>
    <definedName name="V_пр_30_6" localSheetId="67">'ГБУЗ РБ Месягутовская ЦРБ'!$E$33</definedName>
    <definedName name="V_пр_30_6" localSheetId="63">'ГБУЗ РБ Мишкинская ЦРБ'!$E$33</definedName>
    <definedName name="V_пр_30_6" localSheetId="3">'ГБУЗ РБ Миякинская ЦРБ'!$E$33</definedName>
    <definedName name="V_пр_30_6" localSheetId="7">'ГБУЗ РБ Мраковская ЦРБ'!$E$33</definedName>
    <definedName name="V_пр_30_6" localSheetId="45">'ГБУЗ РБ Нуримановская ЦРБ'!$E$33</definedName>
    <definedName name="V_пр_30_6" localSheetId="79">'ГБУЗ РБ Поликлиника № 43 г.Уфа'!$E$33</definedName>
    <definedName name="V_пр_30_6" localSheetId="80">'ГБУЗ РБ ПОликлиника № 46 г.Уфа'!$E$33</definedName>
    <definedName name="V_пр_30_6" localSheetId="82">'ГБУЗ РБ Поликлиника № 50 г.Уфа'!$E$33</definedName>
    <definedName name="V_пр_30_6" localSheetId="5">'ГБУЗ РБ Раевская ЦРБ'!$E$33</definedName>
    <definedName name="V_пр_30_6" localSheetId="27">'ГБУЗ РБ Стерлибашевская ЦРБ'!$E$33</definedName>
    <definedName name="V_пр_30_6" localSheetId="28">'ГБУЗ РБ Толбазинская ЦРБ'!$E$33</definedName>
    <definedName name="V_пр_30_6" localSheetId="30">'ГБУЗ РБ Туймазинская ЦРБ'!$E$33</definedName>
    <definedName name="V_пр_30_6" localSheetId="33">'ГБУЗ РБ Учалинская ЦГБ'!$E$33</definedName>
    <definedName name="V_пр_30_6" localSheetId="20">'ГБУЗ РБ Федоровская ЦРБ'!$E$33</definedName>
    <definedName name="V_пр_30_6" localSheetId="23">'ГБУЗ РБ ЦГБ г.Сибай'!$E$33</definedName>
    <definedName name="V_пр_30_6" localSheetId="74">'ГБУЗ РБ Чекмагушевская ЦРБ'!$E$33</definedName>
    <definedName name="V_пр_30_6" localSheetId="34">'ГБУЗ РБ Чишминская ЦРБ'!$E$33</definedName>
    <definedName name="V_пр_30_6" localSheetId="31">'ГБУЗ РБ Шаранская ЦРБ'!$E$33</definedName>
    <definedName name="V_пр_30_6" localSheetId="37">'ГБУЗ РБ Языковская ЦРБ'!$E$33</definedName>
    <definedName name="V_пр_30_6" localSheetId="41">'ГБУЗ РБ Янаульская ЦРБ'!$E$33</definedName>
    <definedName name="V_пр_30_6" localSheetId="19">'ООО "Медсервис" г. Салават'!$E$33</definedName>
    <definedName name="V_пр_30_6" localSheetId="2">'УФИЦ РАН'!$E$33</definedName>
    <definedName name="V_пр_30_6" localSheetId="52">'ФГБОУ ВО БГМУ МЗ РФ'!$E$33</definedName>
    <definedName name="V_пр_30_6" localSheetId="60">'ФГБУЗ МСЧ №142 ФМБА России'!$E$33</definedName>
    <definedName name="V_пр_30_6" localSheetId="25">'ЧУЗ "РЖД-Медицина"г.Стерлитамак'!$E$33</definedName>
    <definedName name="V_пр_30_6" localSheetId="42">'ЧУЗ"КБ"РЖД-Медицина" г.Уфа'!$E$33</definedName>
    <definedName name="V_пр_30_8" localSheetId="22">'ГБУЗ РБ Акъярская ЦРБ'!$G$33</definedName>
    <definedName name="V_пр_30_8" localSheetId="46">'ГБУЗ РБ Архангельская ЦРБ'!$G$33</definedName>
    <definedName name="V_пр_30_8" localSheetId="57">'ГБУЗ РБ Аскаровская ЦРБ'!$G$33</definedName>
    <definedName name="V_пр_30_8" localSheetId="65">'ГБУЗ РБ Аскинская ЦРБ'!$G$33</definedName>
    <definedName name="V_пр_30_8" localSheetId="35">'ГБУЗ РБ Баймакская ЦГБ'!$G$33</definedName>
    <definedName name="V_пр_30_8" localSheetId="77">'ГБУЗ РБ Бакалинская ЦРБ'!$G$33</definedName>
    <definedName name="V_пр_30_8" localSheetId="40">'ГБУЗ РБ Балтачевская ЦРБ'!$G$33</definedName>
    <definedName name="V_пр_30_8" localSheetId="53">'ГБУЗ РБ Белебеевская ЦРБ'!$G$33</definedName>
    <definedName name="V_пр_30_8" localSheetId="71">'ГБУЗ РБ Белокатайская ЦРБ'!$G$33</definedName>
    <definedName name="V_пр_30_8" localSheetId="59">'ГБУЗ РБ Белорецкая ЦРКБ'!$G$33</definedName>
    <definedName name="V_пр_30_8" localSheetId="54">'ГБУЗ РБ Бижбулякская ЦРБ'!$G$33</definedName>
    <definedName name="V_пр_30_8" localSheetId="62">'ГБУЗ РБ Бирская ЦРБ'!$G$33</definedName>
    <definedName name="V_пр_30_8" localSheetId="44">'ГБУЗ РБ Благовещенская ЦРБ'!$G$33</definedName>
    <definedName name="V_пр_30_8" localSheetId="68">'ГБУЗ РБ Большеустьикинская ЦРБ'!$G$33</definedName>
    <definedName name="V_пр_30_8" localSheetId="36">'ГБУЗ РБ Буздякская ЦРБ'!$G$33</definedName>
    <definedName name="V_пр_30_8" localSheetId="66">'ГБУЗ РБ Бураевская ЦРБ'!$G$33</definedName>
    <definedName name="V_пр_30_8" localSheetId="58">'ГБУЗ РБ Бурзянская ЦРБ'!$G$33</definedName>
    <definedName name="V_пр_30_8" localSheetId="39">'ГБУЗ РБ Верхне-Татыш. ЦРБ'!$G$33</definedName>
    <definedName name="V_пр_30_8" localSheetId="76">'ГБУЗ РБ Верхнеяркеевская ЦРБ'!$G$33</definedName>
    <definedName name="V_пр_30_8" localSheetId="18">'ГБУЗ РБ ГБ № 1 г.Октябрьский'!$G$33</definedName>
    <definedName name="V_пр_30_8" localSheetId="61">'ГБУЗ РБ ГБ № 9 г.Уфа'!$G$33</definedName>
    <definedName name="V_пр_30_8" localSheetId="11">'ГБУЗ РБ ГБ г.Кумертау'!$G$33</definedName>
    <definedName name="V_пр_30_8" localSheetId="15">'ГБУЗ РБ ГБ г.Нефтекамск'!$G$33</definedName>
    <definedName name="V_пр_30_8" localSheetId="21">'ГБУЗ РБ ГБ г.Салават'!$G$33</definedName>
    <definedName name="V_пр_30_8" localSheetId="14">'ГБУЗ РБ ГДКБ № 17 г.Уфа'!$G$33</definedName>
    <definedName name="V_пр_30_8" localSheetId="24">'ГБУЗ РБ ГКБ № 1 г.Стерлитамак'!$G$33</definedName>
    <definedName name="V_пр_30_8" localSheetId="49">'ГБУЗ РБ ГКБ № 13 г.Уфа'!$G$33</definedName>
    <definedName name="V_пр_30_8" localSheetId="75">'ГБУЗ РБ ГКБ № 18 г.Уфа'!$G$33</definedName>
    <definedName name="V_пр_30_8" localSheetId="51">'ГБУЗ РБ ГКБ № 21 г.Уфа'!$G$33</definedName>
    <definedName name="V_пр_30_8" localSheetId="56">'ГБУЗ РБ ГКБ № 5 г.Уфа'!$G$33</definedName>
    <definedName name="V_пр_30_8" localSheetId="32">'ГБУЗ РБ ГКБ № 8 г.Уфа'!$G$33</definedName>
    <definedName name="V_пр_30_8" localSheetId="81">'ГБУЗ РБ ГКБ Демского р-на г.Уфы'!$G$33</definedName>
    <definedName name="V_пр_30_8" localSheetId="4">'ГБУЗ РБ Давлекановская ЦРБ'!$G$33</definedName>
    <definedName name="V_пр_30_8" localSheetId="29">'ГБУЗ РБ ДБ г.Стерлитамак'!$G$33</definedName>
    <definedName name="V_пр_30_8" localSheetId="10">'ГБУЗ РБ ДП № 2 г.Уфа'!$G$33</definedName>
    <definedName name="V_пр_30_8" localSheetId="6">'ГБУЗ РБ ДП № 3 г.Уфа'!$G$33</definedName>
    <definedName name="V_пр_30_8" localSheetId="72">'ГБУЗ РБ ДП № 4 г.Уфа'!$G$33</definedName>
    <definedName name="V_пр_30_8" localSheetId="12">'ГБУЗ РБ ДП № 5 г.Уфа'!$G$33</definedName>
    <definedName name="V_пр_30_8" localSheetId="13">'ГБУЗ РБ ДП № 6 г.Уфа'!$G$33</definedName>
    <definedName name="V_пр_30_8" localSheetId="73">'ГБУЗ РБ Дюртюлинская ЦРБ'!$G$33</definedName>
    <definedName name="V_пр_30_8" localSheetId="55">'ГБУЗ РБ Ермекеевская ЦРБ'!$G$33</definedName>
    <definedName name="V_пр_30_8" localSheetId="38">'ГБУЗ РБ Зилаирская ЦРБ'!$G$33</definedName>
    <definedName name="V_пр_30_8" localSheetId="43">'ГБУЗ РБ Иглинская ЦРБ'!$G$33</definedName>
    <definedName name="V_пр_30_8" localSheetId="9">'ГБУЗ РБ Исянгуловская ЦРБ'!$G$33</definedName>
    <definedName name="V_пр_30_8" localSheetId="78">'ГБУЗ РБ Ишимбайская ЦРБ'!$G$33</definedName>
    <definedName name="V_пр_30_8" localSheetId="17">'ГБУЗ РБ Калтасинская ЦРБ'!$G$33</definedName>
    <definedName name="V_пр_30_8" localSheetId="64">'ГБУЗ РБ Караидельская ЦРБ'!$G$33</definedName>
    <definedName name="V_пр_30_8" localSheetId="47">'ГБУЗ РБ Кармаскалинская ЦРБ'!$G$33</definedName>
    <definedName name="V_пр_30_8" localSheetId="50">'ГБУЗ РБ КБСМП г.Уфа'!$G$33</definedName>
    <definedName name="V_пр_30_8" localSheetId="70">'ГБУЗ РБ Кигинская ЦРБ'!$G$33</definedName>
    <definedName name="V_пр_30_8" localSheetId="16">'ГБУЗ РБ Краснокамская ЦРБ'!$G$33</definedName>
    <definedName name="V_пр_30_8" localSheetId="26">'ГБУЗ РБ Красноусольская ЦРБ'!$G$33</definedName>
    <definedName name="V_пр_30_8" localSheetId="48">'ГБУЗ РБ Кушнаренковская ЦРБ'!$G$33</definedName>
    <definedName name="V_пр_30_8" localSheetId="69">'ГБУЗ РБ Малоязовская ЦРБ'!$G$33</definedName>
    <definedName name="V_пр_30_8" localSheetId="8">'ГБУЗ РБ Мелеузовская ЦРБ'!$G$33</definedName>
    <definedName name="V_пр_30_8" localSheetId="67">'ГБУЗ РБ Месягутовская ЦРБ'!$G$33</definedName>
    <definedName name="V_пр_30_8" localSheetId="63">'ГБУЗ РБ Мишкинская ЦРБ'!$G$33</definedName>
    <definedName name="V_пр_30_8" localSheetId="3">'ГБУЗ РБ Миякинская ЦРБ'!$G$33</definedName>
    <definedName name="V_пр_30_8" localSheetId="7">'ГБУЗ РБ Мраковская ЦРБ'!$G$33</definedName>
    <definedName name="V_пр_30_8" localSheetId="45">'ГБУЗ РБ Нуримановская ЦРБ'!$G$33</definedName>
    <definedName name="V_пр_30_8" localSheetId="79">'ГБУЗ РБ Поликлиника № 43 г.Уфа'!$G$33</definedName>
    <definedName name="V_пр_30_8" localSheetId="80">'ГБУЗ РБ ПОликлиника № 46 г.Уфа'!$G$33</definedName>
    <definedName name="V_пр_30_8" localSheetId="82">'ГБУЗ РБ Поликлиника № 50 г.Уфа'!$G$33</definedName>
    <definedName name="V_пр_30_8" localSheetId="5">'ГБУЗ РБ Раевская ЦРБ'!$G$33</definedName>
    <definedName name="V_пр_30_8" localSheetId="27">'ГБУЗ РБ Стерлибашевская ЦРБ'!$G$33</definedName>
    <definedName name="V_пр_30_8" localSheetId="28">'ГБУЗ РБ Толбазинская ЦРБ'!$G$33</definedName>
    <definedName name="V_пр_30_8" localSheetId="30">'ГБУЗ РБ Туймазинская ЦРБ'!$G$33</definedName>
    <definedName name="V_пр_30_8" localSheetId="33">'ГБУЗ РБ Учалинская ЦГБ'!$G$33</definedName>
    <definedName name="V_пр_30_8" localSheetId="20">'ГБУЗ РБ Федоровская ЦРБ'!$G$33</definedName>
    <definedName name="V_пр_30_8" localSheetId="23">'ГБУЗ РБ ЦГБ г.Сибай'!$G$33</definedName>
    <definedName name="V_пр_30_8" localSheetId="74">'ГБУЗ РБ Чекмагушевская ЦРБ'!$G$33</definedName>
    <definedName name="V_пр_30_8" localSheetId="34">'ГБУЗ РБ Чишминская ЦРБ'!$G$33</definedName>
    <definedName name="V_пр_30_8" localSheetId="31">'ГБУЗ РБ Шаранская ЦРБ'!$G$33</definedName>
    <definedName name="V_пр_30_8" localSheetId="37">'ГБУЗ РБ Языковская ЦРБ'!$G$33</definedName>
    <definedName name="V_пр_30_8" localSheetId="41">'ГБУЗ РБ Янаульская ЦРБ'!$G$33</definedName>
    <definedName name="V_пр_30_8" localSheetId="19">'ООО "Медсервис" г. Салават'!$G$33</definedName>
    <definedName name="V_пр_30_8" localSheetId="2">'УФИЦ РАН'!$G$33</definedName>
    <definedName name="V_пр_30_8" localSheetId="52">'ФГБОУ ВО БГМУ МЗ РФ'!$G$33</definedName>
    <definedName name="V_пр_30_8" localSheetId="60">'ФГБУЗ МСЧ №142 ФМБА России'!$G$33</definedName>
    <definedName name="V_пр_30_8" localSheetId="25">'ЧУЗ "РЖД-Медицина"г.Стерлитамак'!$G$33</definedName>
    <definedName name="V_пр_30_8" localSheetId="42">'ЧУЗ"КБ"РЖД-Медицина" г.Уфа'!$G$33</definedName>
    <definedName name="V_пр_31_3" localSheetId="22">'ГБУЗ РБ Акъярская ЦРБ'!$C$34</definedName>
    <definedName name="V_пр_31_3" localSheetId="46">'ГБУЗ РБ Архангельская ЦРБ'!$C$34</definedName>
    <definedName name="V_пр_31_3" localSheetId="57">'ГБУЗ РБ Аскаровская ЦРБ'!$C$34</definedName>
    <definedName name="V_пр_31_3" localSheetId="65">'ГБУЗ РБ Аскинская ЦРБ'!$C$34</definedName>
    <definedName name="V_пр_31_3" localSheetId="35">'ГБУЗ РБ Баймакская ЦГБ'!$C$34</definedName>
    <definedName name="V_пр_31_3" localSheetId="77">'ГБУЗ РБ Бакалинская ЦРБ'!$C$34</definedName>
    <definedName name="V_пр_31_3" localSheetId="40">'ГБУЗ РБ Балтачевская ЦРБ'!$C$34</definedName>
    <definedName name="V_пр_31_3" localSheetId="53">'ГБУЗ РБ Белебеевская ЦРБ'!$C$34</definedName>
    <definedName name="V_пр_31_3" localSheetId="71">'ГБУЗ РБ Белокатайская ЦРБ'!$C$34</definedName>
    <definedName name="V_пр_31_3" localSheetId="59">'ГБУЗ РБ Белорецкая ЦРКБ'!$C$34</definedName>
    <definedName name="V_пр_31_3" localSheetId="54">'ГБУЗ РБ Бижбулякская ЦРБ'!$C$34</definedName>
    <definedName name="V_пр_31_3" localSheetId="62">'ГБУЗ РБ Бирская ЦРБ'!$C$34</definedName>
    <definedName name="V_пр_31_3" localSheetId="44">'ГБУЗ РБ Благовещенская ЦРБ'!$C$34</definedName>
    <definedName name="V_пр_31_3" localSheetId="68">'ГБУЗ РБ Большеустьикинская ЦРБ'!$C$34</definedName>
    <definedName name="V_пр_31_3" localSheetId="36">'ГБУЗ РБ Буздякская ЦРБ'!$C$34</definedName>
    <definedName name="V_пр_31_3" localSheetId="66">'ГБУЗ РБ Бураевская ЦРБ'!$C$34</definedName>
    <definedName name="V_пр_31_3" localSheetId="58">'ГБУЗ РБ Бурзянская ЦРБ'!$C$34</definedName>
    <definedName name="V_пр_31_3" localSheetId="39">'ГБУЗ РБ Верхне-Татыш. ЦРБ'!$C$34</definedName>
    <definedName name="V_пр_31_3" localSheetId="76">'ГБУЗ РБ Верхнеяркеевская ЦРБ'!$C$34</definedName>
    <definedName name="V_пр_31_3" localSheetId="18">'ГБУЗ РБ ГБ № 1 г.Октябрьский'!$C$34</definedName>
    <definedName name="V_пр_31_3" localSheetId="61">'ГБУЗ РБ ГБ № 9 г.Уфа'!$C$34</definedName>
    <definedName name="V_пр_31_3" localSheetId="11">'ГБУЗ РБ ГБ г.Кумертау'!$C$34</definedName>
    <definedName name="V_пр_31_3" localSheetId="15">'ГБУЗ РБ ГБ г.Нефтекамск'!$C$34</definedName>
    <definedName name="V_пр_31_3" localSheetId="21">'ГБУЗ РБ ГБ г.Салават'!$C$34</definedName>
    <definedName name="V_пр_31_3" localSheetId="14">'ГБУЗ РБ ГДКБ № 17 г.Уфа'!$C$34</definedName>
    <definedName name="V_пр_31_3" localSheetId="24">'ГБУЗ РБ ГКБ № 1 г.Стерлитамак'!$C$34</definedName>
    <definedName name="V_пр_31_3" localSheetId="49">'ГБУЗ РБ ГКБ № 13 г.Уфа'!$C$34</definedName>
    <definedName name="V_пр_31_3" localSheetId="75">'ГБУЗ РБ ГКБ № 18 г.Уфа'!$C$34</definedName>
    <definedName name="V_пр_31_3" localSheetId="51">'ГБУЗ РБ ГКБ № 21 г.Уфа'!$C$34</definedName>
    <definedName name="V_пр_31_3" localSheetId="56">'ГБУЗ РБ ГКБ № 5 г.Уфа'!$C$34</definedName>
    <definedName name="V_пр_31_3" localSheetId="32">'ГБУЗ РБ ГКБ № 8 г.Уфа'!$C$34</definedName>
    <definedName name="V_пр_31_3" localSheetId="81">'ГБУЗ РБ ГКБ Демского р-на г.Уфы'!$C$34</definedName>
    <definedName name="V_пр_31_3" localSheetId="4">'ГБУЗ РБ Давлекановская ЦРБ'!$C$34</definedName>
    <definedName name="V_пр_31_3" localSheetId="29">'ГБУЗ РБ ДБ г.Стерлитамак'!$C$34</definedName>
    <definedName name="V_пр_31_3" localSheetId="10">'ГБУЗ РБ ДП № 2 г.Уфа'!$C$34</definedName>
    <definedName name="V_пр_31_3" localSheetId="6">'ГБУЗ РБ ДП № 3 г.Уфа'!$C$34</definedName>
    <definedName name="V_пр_31_3" localSheetId="72">'ГБУЗ РБ ДП № 4 г.Уфа'!$C$34</definedName>
    <definedName name="V_пр_31_3" localSheetId="12">'ГБУЗ РБ ДП № 5 г.Уфа'!$C$34</definedName>
    <definedName name="V_пр_31_3" localSheetId="13">'ГБУЗ РБ ДП № 6 г.Уфа'!$C$34</definedName>
    <definedName name="V_пр_31_3" localSheetId="73">'ГБУЗ РБ Дюртюлинская ЦРБ'!$C$34</definedName>
    <definedName name="V_пр_31_3" localSheetId="55">'ГБУЗ РБ Ермекеевская ЦРБ'!$C$34</definedName>
    <definedName name="V_пр_31_3" localSheetId="38">'ГБУЗ РБ Зилаирская ЦРБ'!$C$34</definedName>
    <definedName name="V_пр_31_3" localSheetId="43">'ГБУЗ РБ Иглинская ЦРБ'!$C$34</definedName>
    <definedName name="V_пр_31_3" localSheetId="9">'ГБУЗ РБ Исянгуловская ЦРБ'!$C$34</definedName>
    <definedName name="V_пр_31_3" localSheetId="78">'ГБУЗ РБ Ишимбайская ЦРБ'!$C$34</definedName>
    <definedName name="V_пр_31_3" localSheetId="17">'ГБУЗ РБ Калтасинская ЦРБ'!$C$34</definedName>
    <definedName name="V_пр_31_3" localSheetId="64">'ГБУЗ РБ Караидельская ЦРБ'!$C$34</definedName>
    <definedName name="V_пр_31_3" localSheetId="47">'ГБУЗ РБ Кармаскалинская ЦРБ'!$C$34</definedName>
    <definedName name="V_пр_31_3" localSheetId="50">'ГБУЗ РБ КБСМП г.Уфа'!$C$34</definedName>
    <definedName name="V_пр_31_3" localSheetId="70">'ГБУЗ РБ Кигинская ЦРБ'!$C$34</definedName>
    <definedName name="V_пр_31_3" localSheetId="16">'ГБУЗ РБ Краснокамская ЦРБ'!$C$34</definedName>
    <definedName name="V_пр_31_3" localSheetId="26">'ГБУЗ РБ Красноусольская ЦРБ'!$C$34</definedName>
    <definedName name="V_пр_31_3" localSheetId="48">'ГБУЗ РБ Кушнаренковская ЦРБ'!$C$34</definedName>
    <definedName name="V_пр_31_3" localSheetId="69">'ГБУЗ РБ Малоязовская ЦРБ'!$C$34</definedName>
    <definedName name="V_пр_31_3" localSheetId="8">'ГБУЗ РБ Мелеузовская ЦРБ'!$C$34</definedName>
    <definedName name="V_пр_31_3" localSheetId="67">'ГБУЗ РБ Месягутовская ЦРБ'!$C$34</definedName>
    <definedName name="V_пр_31_3" localSheetId="63">'ГБУЗ РБ Мишкинская ЦРБ'!$C$34</definedName>
    <definedName name="V_пр_31_3" localSheetId="3">'ГБУЗ РБ Миякинская ЦРБ'!$C$34</definedName>
    <definedName name="V_пр_31_3" localSheetId="7">'ГБУЗ РБ Мраковская ЦРБ'!$C$34</definedName>
    <definedName name="V_пр_31_3" localSheetId="45">'ГБУЗ РБ Нуримановская ЦРБ'!$C$34</definedName>
    <definedName name="V_пр_31_3" localSheetId="79">'ГБУЗ РБ Поликлиника № 43 г.Уфа'!$C$34</definedName>
    <definedName name="V_пр_31_3" localSheetId="80">'ГБУЗ РБ ПОликлиника № 46 г.Уфа'!$C$34</definedName>
    <definedName name="V_пр_31_3" localSheetId="82">'ГБУЗ РБ Поликлиника № 50 г.Уфа'!$C$34</definedName>
    <definedName name="V_пр_31_3" localSheetId="5">'ГБУЗ РБ Раевская ЦРБ'!$C$34</definedName>
    <definedName name="V_пр_31_3" localSheetId="27">'ГБУЗ РБ Стерлибашевская ЦРБ'!$C$34</definedName>
    <definedName name="V_пр_31_3" localSheetId="28">'ГБУЗ РБ Толбазинская ЦРБ'!$C$34</definedName>
    <definedName name="V_пр_31_3" localSheetId="30">'ГБУЗ РБ Туймазинская ЦРБ'!$C$34</definedName>
    <definedName name="V_пр_31_3" localSheetId="33">'ГБУЗ РБ Учалинская ЦГБ'!$C$34</definedName>
    <definedName name="V_пр_31_3" localSheetId="20">'ГБУЗ РБ Федоровская ЦРБ'!$C$34</definedName>
    <definedName name="V_пр_31_3" localSheetId="23">'ГБУЗ РБ ЦГБ г.Сибай'!$C$34</definedName>
    <definedName name="V_пр_31_3" localSheetId="74">'ГБУЗ РБ Чекмагушевская ЦРБ'!$C$34</definedName>
    <definedName name="V_пр_31_3" localSheetId="34">'ГБУЗ РБ Чишминская ЦРБ'!$C$34</definedName>
    <definedName name="V_пр_31_3" localSheetId="31">'ГБУЗ РБ Шаранская ЦРБ'!$C$34</definedName>
    <definedName name="V_пр_31_3" localSheetId="37">'ГБУЗ РБ Языковская ЦРБ'!$C$34</definedName>
    <definedName name="V_пр_31_3" localSheetId="41">'ГБУЗ РБ Янаульская ЦРБ'!$C$34</definedName>
    <definedName name="V_пр_31_3" localSheetId="19">'ООО "Медсервис" г. Салават'!$C$34</definedName>
    <definedName name="V_пр_31_3" localSheetId="2">'УФИЦ РАН'!$C$34</definedName>
    <definedName name="V_пр_31_3" localSheetId="52">'ФГБОУ ВО БГМУ МЗ РФ'!$C$34</definedName>
    <definedName name="V_пр_31_3" localSheetId="60">'ФГБУЗ МСЧ №142 ФМБА России'!$C$34</definedName>
    <definedName name="V_пр_31_3" localSheetId="25">'ЧУЗ "РЖД-Медицина"г.Стерлитамак'!$C$34</definedName>
    <definedName name="V_пр_31_3" localSheetId="42">'ЧУЗ"КБ"РЖД-Медицина" г.Уфа'!$C$34</definedName>
    <definedName name="V_пр_31_5" localSheetId="22">'ГБУЗ РБ Акъярская ЦРБ'!$D$34</definedName>
    <definedName name="V_пр_31_5" localSheetId="46">'ГБУЗ РБ Архангельская ЦРБ'!$D$34</definedName>
    <definedName name="V_пр_31_5" localSheetId="57">'ГБУЗ РБ Аскаровская ЦРБ'!$D$34</definedName>
    <definedName name="V_пр_31_5" localSheetId="65">'ГБУЗ РБ Аскинская ЦРБ'!$D$34</definedName>
    <definedName name="V_пр_31_5" localSheetId="35">'ГБУЗ РБ Баймакская ЦГБ'!$D$34</definedName>
    <definedName name="V_пр_31_5" localSheetId="77">'ГБУЗ РБ Бакалинская ЦРБ'!$D$34</definedName>
    <definedName name="V_пр_31_5" localSheetId="40">'ГБУЗ РБ Балтачевская ЦРБ'!$D$34</definedName>
    <definedName name="V_пр_31_5" localSheetId="53">'ГБУЗ РБ Белебеевская ЦРБ'!$D$34</definedName>
    <definedName name="V_пр_31_5" localSheetId="71">'ГБУЗ РБ Белокатайская ЦРБ'!$D$34</definedName>
    <definedName name="V_пр_31_5" localSheetId="59">'ГБУЗ РБ Белорецкая ЦРКБ'!$D$34</definedName>
    <definedName name="V_пр_31_5" localSheetId="54">'ГБУЗ РБ Бижбулякская ЦРБ'!$D$34</definedName>
    <definedName name="V_пр_31_5" localSheetId="62">'ГБУЗ РБ Бирская ЦРБ'!$D$34</definedName>
    <definedName name="V_пр_31_5" localSheetId="44">'ГБУЗ РБ Благовещенская ЦРБ'!$D$34</definedName>
    <definedName name="V_пр_31_5" localSheetId="68">'ГБУЗ РБ Большеустьикинская ЦРБ'!$D$34</definedName>
    <definedName name="V_пр_31_5" localSheetId="36">'ГБУЗ РБ Буздякская ЦРБ'!$D$34</definedName>
    <definedName name="V_пр_31_5" localSheetId="66">'ГБУЗ РБ Бураевская ЦРБ'!$D$34</definedName>
    <definedName name="V_пр_31_5" localSheetId="58">'ГБУЗ РБ Бурзянская ЦРБ'!$D$34</definedName>
    <definedName name="V_пр_31_5" localSheetId="39">'ГБУЗ РБ Верхне-Татыш. ЦРБ'!$D$34</definedName>
    <definedName name="V_пр_31_5" localSheetId="76">'ГБУЗ РБ Верхнеяркеевская ЦРБ'!$D$34</definedName>
    <definedName name="V_пр_31_5" localSheetId="18">'ГБУЗ РБ ГБ № 1 г.Октябрьский'!$D$34</definedName>
    <definedName name="V_пр_31_5" localSheetId="61">'ГБУЗ РБ ГБ № 9 г.Уфа'!$D$34</definedName>
    <definedName name="V_пр_31_5" localSheetId="11">'ГБУЗ РБ ГБ г.Кумертау'!$D$34</definedName>
    <definedName name="V_пр_31_5" localSheetId="15">'ГБУЗ РБ ГБ г.Нефтекамск'!$D$34</definedName>
    <definedName name="V_пр_31_5" localSheetId="21">'ГБУЗ РБ ГБ г.Салават'!$D$34</definedName>
    <definedName name="V_пр_31_5" localSheetId="14">'ГБУЗ РБ ГДКБ № 17 г.Уфа'!$D$34</definedName>
    <definedName name="V_пр_31_5" localSheetId="24">'ГБУЗ РБ ГКБ № 1 г.Стерлитамак'!$D$34</definedName>
    <definedName name="V_пр_31_5" localSheetId="49">'ГБУЗ РБ ГКБ № 13 г.Уфа'!$D$34</definedName>
    <definedName name="V_пр_31_5" localSheetId="75">'ГБУЗ РБ ГКБ № 18 г.Уфа'!$D$34</definedName>
    <definedName name="V_пр_31_5" localSheetId="51">'ГБУЗ РБ ГКБ № 21 г.Уфа'!$D$34</definedName>
    <definedName name="V_пр_31_5" localSheetId="56">'ГБУЗ РБ ГКБ № 5 г.Уфа'!$D$34</definedName>
    <definedName name="V_пр_31_5" localSheetId="32">'ГБУЗ РБ ГКБ № 8 г.Уфа'!$D$34</definedName>
    <definedName name="V_пр_31_5" localSheetId="81">'ГБУЗ РБ ГКБ Демского р-на г.Уфы'!$D$34</definedName>
    <definedName name="V_пр_31_5" localSheetId="4">'ГБУЗ РБ Давлекановская ЦРБ'!$D$34</definedName>
    <definedName name="V_пр_31_5" localSheetId="29">'ГБУЗ РБ ДБ г.Стерлитамак'!$D$34</definedName>
    <definedName name="V_пр_31_5" localSheetId="10">'ГБУЗ РБ ДП № 2 г.Уфа'!$D$34</definedName>
    <definedName name="V_пр_31_5" localSheetId="6">'ГБУЗ РБ ДП № 3 г.Уфа'!$D$34</definedName>
    <definedName name="V_пр_31_5" localSheetId="72">'ГБУЗ РБ ДП № 4 г.Уфа'!$D$34</definedName>
    <definedName name="V_пр_31_5" localSheetId="12">'ГБУЗ РБ ДП № 5 г.Уфа'!$D$34</definedName>
    <definedName name="V_пр_31_5" localSheetId="13">'ГБУЗ РБ ДП № 6 г.Уфа'!$D$34</definedName>
    <definedName name="V_пр_31_5" localSheetId="73">'ГБУЗ РБ Дюртюлинская ЦРБ'!$D$34</definedName>
    <definedName name="V_пр_31_5" localSheetId="55">'ГБУЗ РБ Ермекеевская ЦРБ'!$D$34</definedName>
    <definedName name="V_пр_31_5" localSheetId="38">'ГБУЗ РБ Зилаирская ЦРБ'!$D$34</definedName>
    <definedName name="V_пр_31_5" localSheetId="43">'ГБУЗ РБ Иглинская ЦРБ'!$D$34</definedName>
    <definedName name="V_пр_31_5" localSheetId="9">'ГБУЗ РБ Исянгуловская ЦРБ'!$D$34</definedName>
    <definedName name="V_пр_31_5" localSheetId="78">'ГБУЗ РБ Ишимбайская ЦРБ'!$D$34</definedName>
    <definedName name="V_пр_31_5" localSheetId="17">'ГБУЗ РБ Калтасинская ЦРБ'!$D$34</definedName>
    <definedName name="V_пр_31_5" localSheetId="64">'ГБУЗ РБ Караидельская ЦРБ'!$D$34</definedName>
    <definedName name="V_пр_31_5" localSheetId="47">'ГБУЗ РБ Кармаскалинская ЦРБ'!$D$34</definedName>
    <definedName name="V_пр_31_5" localSheetId="50">'ГБУЗ РБ КБСМП г.Уфа'!$D$34</definedName>
    <definedName name="V_пр_31_5" localSheetId="70">'ГБУЗ РБ Кигинская ЦРБ'!$D$34</definedName>
    <definedName name="V_пр_31_5" localSheetId="16">'ГБУЗ РБ Краснокамская ЦРБ'!$D$34</definedName>
    <definedName name="V_пр_31_5" localSheetId="26">'ГБУЗ РБ Красноусольская ЦРБ'!$D$34</definedName>
    <definedName name="V_пр_31_5" localSheetId="48">'ГБУЗ РБ Кушнаренковская ЦРБ'!$D$34</definedName>
    <definedName name="V_пр_31_5" localSheetId="69">'ГБУЗ РБ Малоязовская ЦРБ'!$D$34</definedName>
    <definedName name="V_пр_31_5" localSheetId="8">'ГБУЗ РБ Мелеузовская ЦРБ'!$D$34</definedName>
    <definedName name="V_пр_31_5" localSheetId="67">'ГБУЗ РБ Месягутовская ЦРБ'!$D$34</definedName>
    <definedName name="V_пр_31_5" localSheetId="63">'ГБУЗ РБ Мишкинская ЦРБ'!$D$34</definedName>
    <definedName name="V_пр_31_5" localSheetId="3">'ГБУЗ РБ Миякинская ЦРБ'!$D$34</definedName>
    <definedName name="V_пр_31_5" localSheetId="7">'ГБУЗ РБ Мраковская ЦРБ'!$D$34</definedName>
    <definedName name="V_пр_31_5" localSheetId="45">'ГБУЗ РБ Нуримановская ЦРБ'!$D$34</definedName>
    <definedName name="V_пр_31_5" localSheetId="79">'ГБУЗ РБ Поликлиника № 43 г.Уфа'!$D$34</definedName>
    <definedName name="V_пр_31_5" localSheetId="80">'ГБУЗ РБ ПОликлиника № 46 г.Уфа'!$D$34</definedName>
    <definedName name="V_пр_31_5" localSheetId="82">'ГБУЗ РБ Поликлиника № 50 г.Уфа'!$D$34</definedName>
    <definedName name="V_пр_31_5" localSheetId="5">'ГБУЗ РБ Раевская ЦРБ'!$D$34</definedName>
    <definedName name="V_пр_31_5" localSheetId="27">'ГБУЗ РБ Стерлибашевская ЦРБ'!$D$34</definedName>
    <definedName name="V_пр_31_5" localSheetId="28">'ГБУЗ РБ Толбазинская ЦРБ'!$D$34</definedName>
    <definedName name="V_пр_31_5" localSheetId="30">'ГБУЗ РБ Туймазинская ЦРБ'!$D$34</definedName>
    <definedName name="V_пр_31_5" localSheetId="33">'ГБУЗ РБ Учалинская ЦГБ'!$D$34</definedName>
    <definedName name="V_пр_31_5" localSheetId="20">'ГБУЗ РБ Федоровская ЦРБ'!$D$34</definedName>
    <definedName name="V_пр_31_5" localSheetId="23">'ГБУЗ РБ ЦГБ г.Сибай'!$D$34</definedName>
    <definedName name="V_пр_31_5" localSheetId="74">'ГБУЗ РБ Чекмагушевская ЦРБ'!$D$34</definedName>
    <definedName name="V_пр_31_5" localSheetId="34">'ГБУЗ РБ Чишминская ЦРБ'!$D$34</definedName>
    <definedName name="V_пр_31_5" localSheetId="31">'ГБУЗ РБ Шаранская ЦРБ'!$D$34</definedName>
    <definedName name="V_пр_31_5" localSheetId="37">'ГБУЗ РБ Языковская ЦРБ'!$D$34</definedName>
    <definedName name="V_пр_31_5" localSheetId="41">'ГБУЗ РБ Янаульская ЦРБ'!$D$34</definedName>
    <definedName name="V_пр_31_5" localSheetId="19">'ООО "Медсервис" г. Салават'!$D$34</definedName>
    <definedName name="V_пр_31_5" localSheetId="2">'УФИЦ РАН'!$D$34</definedName>
    <definedName name="V_пр_31_5" localSheetId="52">'ФГБОУ ВО БГМУ МЗ РФ'!$D$34</definedName>
    <definedName name="V_пр_31_5" localSheetId="60">'ФГБУЗ МСЧ №142 ФМБА России'!$D$34</definedName>
    <definedName name="V_пр_31_5" localSheetId="25">'ЧУЗ "РЖД-Медицина"г.Стерлитамак'!$D$34</definedName>
    <definedName name="V_пр_31_5" localSheetId="42">'ЧУЗ"КБ"РЖД-Медицина" г.Уфа'!$D$34</definedName>
    <definedName name="V_пр_31_7" localSheetId="22">'ГБУЗ РБ Акъярская ЦРБ'!$F$34</definedName>
    <definedName name="V_пр_31_7" localSheetId="46">'ГБУЗ РБ Архангельская ЦРБ'!$F$34</definedName>
    <definedName name="V_пр_31_7" localSheetId="57">'ГБУЗ РБ Аскаровская ЦРБ'!$F$34</definedName>
    <definedName name="V_пр_31_7" localSheetId="65">'ГБУЗ РБ Аскинская ЦРБ'!$F$34</definedName>
    <definedName name="V_пр_31_7" localSheetId="35">'ГБУЗ РБ Баймакская ЦГБ'!$F$34</definedName>
    <definedName name="V_пр_31_7" localSheetId="77">'ГБУЗ РБ Бакалинская ЦРБ'!$F$34</definedName>
    <definedName name="V_пр_31_7" localSheetId="40">'ГБУЗ РБ Балтачевская ЦРБ'!$F$34</definedName>
    <definedName name="V_пр_31_7" localSheetId="53">'ГБУЗ РБ Белебеевская ЦРБ'!$F$34</definedName>
    <definedName name="V_пр_31_7" localSheetId="71">'ГБУЗ РБ Белокатайская ЦРБ'!$F$34</definedName>
    <definedName name="V_пр_31_7" localSheetId="59">'ГБУЗ РБ Белорецкая ЦРКБ'!$F$34</definedName>
    <definedName name="V_пр_31_7" localSheetId="54">'ГБУЗ РБ Бижбулякская ЦРБ'!$F$34</definedName>
    <definedName name="V_пр_31_7" localSheetId="62">'ГБУЗ РБ Бирская ЦРБ'!$F$34</definedName>
    <definedName name="V_пр_31_7" localSheetId="44">'ГБУЗ РБ Благовещенская ЦРБ'!$F$34</definedName>
    <definedName name="V_пр_31_7" localSheetId="68">'ГБУЗ РБ Большеустьикинская ЦРБ'!$F$34</definedName>
    <definedName name="V_пр_31_7" localSheetId="36">'ГБУЗ РБ Буздякская ЦРБ'!$F$34</definedName>
    <definedName name="V_пр_31_7" localSheetId="66">'ГБУЗ РБ Бураевская ЦРБ'!$F$34</definedName>
    <definedName name="V_пр_31_7" localSheetId="58">'ГБУЗ РБ Бурзянская ЦРБ'!$F$34</definedName>
    <definedName name="V_пр_31_7" localSheetId="39">'ГБУЗ РБ Верхне-Татыш. ЦРБ'!$F$34</definedName>
    <definedName name="V_пр_31_7" localSheetId="76">'ГБУЗ РБ Верхнеяркеевская ЦРБ'!$F$34</definedName>
    <definedName name="V_пр_31_7" localSheetId="18">'ГБУЗ РБ ГБ № 1 г.Октябрьский'!$F$34</definedName>
    <definedName name="V_пр_31_7" localSheetId="61">'ГБУЗ РБ ГБ № 9 г.Уфа'!$F$34</definedName>
    <definedName name="V_пр_31_7" localSheetId="11">'ГБУЗ РБ ГБ г.Кумертау'!$F$34</definedName>
    <definedName name="V_пр_31_7" localSheetId="15">'ГБУЗ РБ ГБ г.Нефтекамск'!$F$34</definedName>
    <definedName name="V_пр_31_7" localSheetId="21">'ГБУЗ РБ ГБ г.Салават'!$F$34</definedName>
    <definedName name="V_пр_31_7" localSheetId="14">'ГБУЗ РБ ГДКБ № 17 г.Уфа'!$F$34</definedName>
    <definedName name="V_пр_31_7" localSheetId="24">'ГБУЗ РБ ГКБ № 1 г.Стерлитамак'!$F$34</definedName>
    <definedName name="V_пр_31_7" localSheetId="49">'ГБУЗ РБ ГКБ № 13 г.Уфа'!$F$34</definedName>
    <definedName name="V_пр_31_7" localSheetId="75">'ГБУЗ РБ ГКБ № 18 г.Уфа'!$F$34</definedName>
    <definedName name="V_пр_31_7" localSheetId="51">'ГБУЗ РБ ГКБ № 21 г.Уфа'!$F$34</definedName>
    <definedName name="V_пр_31_7" localSheetId="56">'ГБУЗ РБ ГКБ № 5 г.Уфа'!$F$34</definedName>
    <definedName name="V_пр_31_7" localSheetId="32">'ГБУЗ РБ ГКБ № 8 г.Уфа'!$F$34</definedName>
    <definedName name="V_пр_31_7" localSheetId="81">'ГБУЗ РБ ГКБ Демского р-на г.Уфы'!$F$34</definedName>
    <definedName name="V_пр_31_7" localSheetId="4">'ГБУЗ РБ Давлекановская ЦРБ'!$F$34</definedName>
    <definedName name="V_пр_31_7" localSheetId="29">'ГБУЗ РБ ДБ г.Стерлитамак'!$F$34</definedName>
    <definedName name="V_пр_31_7" localSheetId="10">'ГБУЗ РБ ДП № 2 г.Уфа'!$F$34</definedName>
    <definedName name="V_пр_31_7" localSheetId="6">'ГБУЗ РБ ДП № 3 г.Уфа'!$F$34</definedName>
    <definedName name="V_пр_31_7" localSheetId="72">'ГБУЗ РБ ДП № 4 г.Уфа'!$F$34</definedName>
    <definedName name="V_пр_31_7" localSheetId="12">'ГБУЗ РБ ДП № 5 г.Уфа'!$F$34</definedName>
    <definedName name="V_пр_31_7" localSheetId="13">'ГБУЗ РБ ДП № 6 г.Уфа'!$F$34</definedName>
    <definedName name="V_пр_31_7" localSheetId="73">'ГБУЗ РБ Дюртюлинская ЦРБ'!$F$34</definedName>
    <definedName name="V_пр_31_7" localSheetId="55">'ГБУЗ РБ Ермекеевская ЦРБ'!$F$34</definedName>
    <definedName name="V_пр_31_7" localSheetId="38">'ГБУЗ РБ Зилаирская ЦРБ'!$F$34</definedName>
    <definedName name="V_пр_31_7" localSheetId="43">'ГБУЗ РБ Иглинская ЦРБ'!$F$34</definedName>
    <definedName name="V_пр_31_7" localSheetId="9">'ГБУЗ РБ Исянгуловская ЦРБ'!$F$34</definedName>
    <definedName name="V_пр_31_7" localSheetId="78">'ГБУЗ РБ Ишимбайская ЦРБ'!$F$34</definedName>
    <definedName name="V_пр_31_7" localSheetId="17">'ГБУЗ РБ Калтасинская ЦРБ'!$F$34</definedName>
    <definedName name="V_пр_31_7" localSheetId="64">'ГБУЗ РБ Караидельская ЦРБ'!$F$34</definedName>
    <definedName name="V_пр_31_7" localSheetId="47">'ГБУЗ РБ Кармаскалинская ЦРБ'!$F$34</definedName>
    <definedName name="V_пр_31_7" localSheetId="50">'ГБУЗ РБ КБСМП г.Уфа'!$F$34</definedName>
    <definedName name="V_пр_31_7" localSheetId="70">'ГБУЗ РБ Кигинская ЦРБ'!$F$34</definedName>
    <definedName name="V_пр_31_7" localSheetId="16">'ГБУЗ РБ Краснокамская ЦРБ'!$F$34</definedName>
    <definedName name="V_пр_31_7" localSheetId="26">'ГБУЗ РБ Красноусольская ЦРБ'!$F$34</definedName>
    <definedName name="V_пр_31_7" localSheetId="48">'ГБУЗ РБ Кушнаренковская ЦРБ'!$F$34</definedName>
    <definedName name="V_пр_31_7" localSheetId="69">'ГБУЗ РБ Малоязовская ЦРБ'!$F$34</definedName>
    <definedName name="V_пр_31_7" localSheetId="8">'ГБУЗ РБ Мелеузовская ЦРБ'!$F$34</definedName>
    <definedName name="V_пр_31_7" localSheetId="67">'ГБУЗ РБ Месягутовская ЦРБ'!$F$34</definedName>
    <definedName name="V_пр_31_7" localSheetId="63">'ГБУЗ РБ Мишкинская ЦРБ'!$F$34</definedName>
    <definedName name="V_пр_31_7" localSheetId="3">'ГБУЗ РБ Миякинская ЦРБ'!$F$34</definedName>
    <definedName name="V_пр_31_7" localSheetId="7">'ГБУЗ РБ Мраковская ЦРБ'!$F$34</definedName>
    <definedName name="V_пр_31_7" localSheetId="45">'ГБУЗ РБ Нуримановская ЦРБ'!$F$34</definedName>
    <definedName name="V_пр_31_7" localSheetId="79">'ГБУЗ РБ Поликлиника № 43 г.Уфа'!$F$34</definedName>
    <definedName name="V_пр_31_7" localSheetId="80">'ГБУЗ РБ ПОликлиника № 46 г.Уфа'!$F$34</definedName>
    <definedName name="V_пр_31_7" localSheetId="82">'ГБУЗ РБ Поликлиника № 50 г.Уфа'!$F$34</definedName>
    <definedName name="V_пр_31_7" localSheetId="5">'ГБУЗ РБ Раевская ЦРБ'!$F$34</definedName>
    <definedName name="V_пр_31_7" localSheetId="27">'ГБУЗ РБ Стерлибашевская ЦРБ'!$F$34</definedName>
    <definedName name="V_пр_31_7" localSheetId="28">'ГБУЗ РБ Толбазинская ЦРБ'!$F$34</definedName>
    <definedName name="V_пр_31_7" localSheetId="30">'ГБУЗ РБ Туймазинская ЦРБ'!$F$34</definedName>
    <definedName name="V_пр_31_7" localSheetId="33">'ГБУЗ РБ Учалинская ЦГБ'!$F$34</definedName>
    <definedName name="V_пр_31_7" localSheetId="20">'ГБУЗ РБ Федоровская ЦРБ'!$F$34</definedName>
    <definedName name="V_пр_31_7" localSheetId="23">'ГБУЗ РБ ЦГБ г.Сибай'!$F$34</definedName>
    <definedName name="V_пр_31_7" localSheetId="74">'ГБУЗ РБ Чекмагушевская ЦРБ'!$F$34</definedName>
    <definedName name="V_пр_31_7" localSheetId="34">'ГБУЗ РБ Чишминская ЦРБ'!$F$34</definedName>
    <definedName name="V_пр_31_7" localSheetId="31">'ГБУЗ РБ Шаранская ЦРБ'!$F$34</definedName>
    <definedName name="V_пр_31_7" localSheetId="37">'ГБУЗ РБ Языковская ЦРБ'!$F$34</definedName>
    <definedName name="V_пр_31_7" localSheetId="41">'ГБУЗ РБ Янаульская ЦРБ'!$F$34</definedName>
    <definedName name="V_пр_31_7" localSheetId="19">'ООО "Медсервис" г. Салават'!$F$34</definedName>
    <definedName name="V_пр_31_7" localSheetId="2">'УФИЦ РАН'!$F$34</definedName>
    <definedName name="V_пр_31_7" localSheetId="52">'ФГБОУ ВО БГМУ МЗ РФ'!$F$34</definedName>
    <definedName name="V_пр_31_7" localSheetId="60">'ФГБУЗ МСЧ №142 ФМБА России'!$F$34</definedName>
    <definedName name="V_пр_31_7" localSheetId="25">'ЧУЗ "РЖД-Медицина"г.Стерлитамак'!$F$34</definedName>
    <definedName name="V_пр_31_7" localSheetId="42">'ЧУЗ"КБ"РЖД-Медицина" г.Уфа'!$F$34</definedName>
    <definedName name="V_пр_31_8" localSheetId="22">'ГБУЗ РБ Акъярская ЦРБ'!$G$34</definedName>
    <definedName name="V_пр_31_8" localSheetId="46">'ГБУЗ РБ Архангельская ЦРБ'!$G$34</definedName>
    <definedName name="V_пр_31_8" localSheetId="57">'ГБУЗ РБ Аскаровская ЦРБ'!$G$34</definedName>
    <definedName name="V_пр_31_8" localSheetId="65">'ГБУЗ РБ Аскинская ЦРБ'!$G$34</definedName>
    <definedName name="V_пр_31_8" localSheetId="35">'ГБУЗ РБ Баймакская ЦГБ'!$G$34</definedName>
    <definedName name="V_пр_31_8" localSheetId="77">'ГБУЗ РБ Бакалинская ЦРБ'!$G$34</definedName>
    <definedName name="V_пр_31_8" localSheetId="40">'ГБУЗ РБ Балтачевская ЦРБ'!$G$34</definedName>
    <definedName name="V_пр_31_8" localSheetId="53">'ГБУЗ РБ Белебеевская ЦРБ'!$G$34</definedName>
    <definedName name="V_пр_31_8" localSheetId="71">'ГБУЗ РБ Белокатайская ЦРБ'!$G$34</definedName>
    <definedName name="V_пр_31_8" localSheetId="59">'ГБУЗ РБ Белорецкая ЦРКБ'!$G$34</definedName>
    <definedName name="V_пр_31_8" localSheetId="54">'ГБУЗ РБ Бижбулякская ЦРБ'!$G$34</definedName>
    <definedName name="V_пр_31_8" localSheetId="62">'ГБУЗ РБ Бирская ЦРБ'!$G$34</definedName>
    <definedName name="V_пр_31_8" localSheetId="44">'ГБУЗ РБ Благовещенская ЦРБ'!$G$34</definedName>
    <definedName name="V_пр_31_8" localSheetId="68">'ГБУЗ РБ Большеустьикинская ЦРБ'!$G$34</definedName>
    <definedName name="V_пр_31_8" localSheetId="36">'ГБУЗ РБ Буздякская ЦРБ'!$G$34</definedName>
    <definedName name="V_пр_31_8" localSheetId="66">'ГБУЗ РБ Бураевская ЦРБ'!$G$34</definedName>
    <definedName name="V_пр_31_8" localSheetId="58">'ГБУЗ РБ Бурзянская ЦРБ'!$G$34</definedName>
    <definedName name="V_пр_31_8" localSheetId="39">'ГБУЗ РБ Верхне-Татыш. ЦРБ'!$G$34</definedName>
    <definedName name="V_пр_31_8" localSheetId="76">'ГБУЗ РБ Верхнеяркеевская ЦРБ'!$G$34</definedName>
    <definedName name="V_пр_31_8" localSheetId="18">'ГБУЗ РБ ГБ № 1 г.Октябрьский'!$G$34</definedName>
    <definedName name="V_пр_31_8" localSheetId="61">'ГБУЗ РБ ГБ № 9 г.Уфа'!$G$34</definedName>
    <definedName name="V_пр_31_8" localSheetId="11">'ГБУЗ РБ ГБ г.Кумертау'!$G$34</definedName>
    <definedName name="V_пр_31_8" localSheetId="15">'ГБУЗ РБ ГБ г.Нефтекамск'!$G$34</definedName>
    <definedName name="V_пр_31_8" localSheetId="21">'ГБУЗ РБ ГБ г.Салават'!$G$34</definedName>
    <definedName name="V_пр_31_8" localSheetId="14">'ГБУЗ РБ ГДКБ № 17 г.Уфа'!$G$34</definedName>
    <definedName name="V_пр_31_8" localSheetId="24">'ГБУЗ РБ ГКБ № 1 г.Стерлитамак'!$G$34</definedName>
    <definedName name="V_пр_31_8" localSheetId="49">'ГБУЗ РБ ГКБ № 13 г.Уфа'!$G$34</definedName>
    <definedName name="V_пр_31_8" localSheetId="75">'ГБУЗ РБ ГКБ № 18 г.Уфа'!$G$34</definedName>
    <definedName name="V_пр_31_8" localSheetId="51">'ГБУЗ РБ ГКБ № 21 г.Уфа'!$G$34</definedName>
    <definedName name="V_пр_31_8" localSheetId="56">'ГБУЗ РБ ГКБ № 5 г.Уфа'!$G$34</definedName>
    <definedName name="V_пр_31_8" localSheetId="32">'ГБУЗ РБ ГКБ № 8 г.Уфа'!$G$34</definedName>
    <definedName name="V_пр_31_8" localSheetId="81">'ГБУЗ РБ ГКБ Демского р-на г.Уфы'!$G$34</definedName>
    <definedName name="V_пр_31_8" localSheetId="4">'ГБУЗ РБ Давлекановская ЦРБ'!$G$34</definedName>
    <definedName name="V_пр_31_8" localSheetId="29">'ГБУЗ РБ ДБ г.Стерлитамак'!$G$34</definedName>
    <definedName name="V_пр_31_8" localSheetId="10">'ГБУЗ РБ ДП № 2 г.Уфа'!$G$34</definedName>
    <definedName name="V_пр_31_8" localSheetId="6">'ГБУЗ РБ ДП № 3 г.Уфа'!$G$34</definedName>
    <definedName name="V_пр_31_8" localSheetId="72">'ГБУЗ РБ ДП № 4 г.Уфа'!$G$34</definedName>
    <definedName name="V_пр_31_8" localSheetId="12">'ГБУЗ РБ ДП № 5 г.Уфа'!$G$34</definedName>
    <definedName name="V_пр_31_8" localSheetId="13">'ГБУЗ РБ ДП № 6 г.Уфа'!$G$34</definedName>
    <definedName name="V_пр_31_8" localSheetId="73">'ГБУЗ РБ Дюртюлинская ЦРБ'!$G$34</definedName>
    <definedName name="V_пр_31_8" localSheetId="55">'ГБУЗ РБ Ермекеевская ЦРБ'!$G$34</definedName>
    <definedName name="V_пр_31_8" localSheetId="38">'ГБУЗ РБ Зилаирская ЦРБ'!$G$34</definedName>
    <definedName name="V_пр_31_8" localSheetId="43">'ГБУЗ РБ Иглинская ЦРБ'!$G$34</definedName>
    <definedName name="V_пр_31_8" localSheetId="9">'ГБУЗ РБ Исянгуловская ЦРБ'!$G$34</definedName>
    <definedName name="V_пр_31_8" localSheetId="78">'ГБУЗ РБ Ишимбайская ЦРБ'!$G$34</definedName>
    <definedName name="V_пр_31_8" localSheetId="17">'ГБУЗ РБ Калтасинская ЦРБ'!$G$34</definedName>
    <definedName name="V_пр_31_8" localSheetId="64">'ГБУЗ РБ Караидельская ЦРБ'!$G$34</definedName>
    <definedName name="V_пр_31_8" localSheetId="47">'ГБУЗ РБ Кармаскалинская ЦРБ'!$G$34</definedName>
    <definedName name="V_пр_31_8" localSheetId="50">'ГБУЗ РБ КБСМП г.Уфа'!$G$34</definedName>
    <definedName name="V_пр_31_8" localSheetId="70">'ГБУЗ РБ Кигинская ЦРБ'!$G$34</definedName>
    <definedName name="V_пр_31_8" localSheetId="16">'ГБУЗ РБ Краснокамская ЦРБ'!$G$34</definedName>
    <definedName name="V_пр_31_8" localSheetId="26">'ГБУЗ РБ Красноусольская ЦРБ'!$G$34</definedName>
    <definedName name="V_пр_31_8" localSheetId="48">'ГБУЗ РБ Кушнаренковская ЦРБ'!$G$34</definedName>
    <definedName name="V_пр_31_8" localSheetId="69">'ГБУЗ РБ Малоязовская ЦРБ'!$G$34</definedName>
    <definedName name="V_пр_31_8" localSheetId="8">'ГБУЗ РБ Мелеузовская ЦРБ'!$G$34</definedName>
    <definedName name="V_пр_31_8" localSheetId="67">'ГБУЗ РБ Месягутовская ЦРБ'!$G$34</definedName>
    <definedName name="V_пр_31_8" localSheetId="63">'ГБУЗ РБ Мишкинская ЦРБ'!$G$34</definedName>
    <definedName name="V_пр_31_8" localSheetId="3">'ГБУЗ РБ Миякинская ЦРБ'!$G$34</definedName>
    <definedName name="V_пр_31_8" localSheetId="7">'ГБУЗ РБ Мраковская ЦРБ'!$G$34</definedName>
    <definedName name="V_пр_31_8" localSheetId="45">'ГБУЗ РБ Нуримановская ЦРБ'!$G$34</definedName>
    <definedName name="V_пр_31_8" localSheetId="79">'ГБУЗ РБ Поликлиника № 43 г.Уфа'!$G$34</definedName>
    <definedName name="V_пр_31_8" localSheetId="80">'ГБУЗ РБ ПОликлиника № 46 г.Уфа'!$G$34</definedName>
    <definedName name="V_пр_31_8" localSheetId="82">'ГБУЗ РБ Поликлиника № 50 г.Уфа'!$G$34</definedName>
    <definedName name="V_пр_31_8" localSheetId="5">'ГБУЗ РБ Раевская ЦРБ'!$G$34</definedName>
    <definedName name="V_пр_31_8" localSheetId="27">'ГБУЗ РБ Стерлибашевская ЦРБ'!$G$34</definedName>
    <definedName name="V_пр_31_8" localSheetId="28">'ГБУЗ РБ Толбазинская ЦРБ'!$G$34</definedName>
    <definedName name="V_пр_31_8" localSheetId="30">'ГБУЗ РБ Туймазинская ЦРБ'!$G$34</definedName>
    <definedName name="V_пр_31_8" localSheetId="33">'ГБУЗ РБ Учалинская ЦГБ'!$G$34</definedName>
    <definedName name="V_пр_31_8" localSheetId="20">'ГБУЗ РБ Федоровская ЦРБ'!$G$34</definedName>
    <definedName name="V_пр_31_8" localSheetId="23">'ГБУЗ РБ ЦГБ г.Сибай'!$G$34</definedName>
    <definedName name="V_пр_31_8" localSheetId="74">'ГБУЗ РБ Чекмагушевская ЦРБ'!$G$34</definedName>
    <definedName name="V_пр_31_8" localSheetId="34">'ГБУЗ РБ Чишминская ЦРБ'!$G$34</definedName>
    <definedName name="V_пр_31_8" localSheetId="31">'ГБУЗ РБ Шаранская ЦРБ'!$G$34</definedName>
    <definedName name="V_пр_31_8" localSheetId="37">'ГБУЗ РБ Языковская ЦРБ'!$G$34</definedName>
    <definedName name="V_пр_31_8" localSheetId="41">'ГБУЗ РБ Янаульская ЦРБ'!$G$34</definedName>
    <definedName name="V_пр_31_8" localSheetId="19">'ООО "Медсервис" г. Салават'!$G$34</definedName>
    <definedName name="V_пр_31_8" localSheetId="2">'УФИЦ РАН'!$G$34</definedName>
    <definedName name="V_пр_31_8" localSheetId="52">'ФГБОУ ВО БГМУ МЗ РФ'!$G$34</definedName>
    <definedName name="V_пр_31_8" localSheetId="60">'ФГБУЗ МСЧ №142 ФМБА России'!$G$34</definedName>
    <definedName name="V_пр_31_8" localSheetId="25">'ЧУЗ "РЖД-Медицина"г.Стерлитамак'!$G$34</definedName>
    <definedName name="V_пр_31_8" localSheetId="42">'ЧУЗ"КБ"РЖД-Медицина" г.Уфа'!$G$34</definedName>
    <definedName name="V_пр_32_8" localSheetId="22">'ГБУЗ РБ Акъярская ЦРБ'!#REF!</definedName>
    <definedName name="V_пр_32_8" localSheetId="46">'ГБУЗ РБ Архангельская ЦРБ'!#REF!</definedName>
    <definedName name="V_пр_32_8" localSheetId="57">'ГБУЗ РБ Аскаровская ЦРБ'!#REF!</definedName>
    <definedName name="V_пр_32_8" localSheetId="65">'ГБУЗ РБ Аскинская ЦРБ'!#REF!</definedName>
    <definedName name="V_пр_32_8" localSheetId="35">'ГБУЗ РБ Баймакская ЦГБ'!#REF!</definedName>
    <definedName name="V_пр_32_8" localSheetId="77">'ГБУЗ РБ Бакалинская ЦРБ'!#REF!</definedName>
    <definedName name="V_пр_32_8" localSheetId="40">'ГБУЗ РБ Балтачевская ЦРБ'!#REF!</definedName>
    <definedName name="V_пр_32_8" localSheetId="53">'ГБУЗ РБ Белебеевская ЦРБ'!#REF!</definedName>
    <definedName name="V_пр_32_8" localSheetId="71">'ГБУЗ РБ Белокатайская ЦРБ'!#REF!</definedName>
    <definedName name="V_пр_32_8" localSheetId="59">'ГБУЗ РБ Белорецкая ЦРКБ'!#REF!</definedName>
    <definedName name="V_пр_32_8" localSheetId="54">'ГБУЗ РБ Бижбулякская ЦРБ'!#REF!</definedName>
    <definedName name="V_пр_32_8" localSheetId="62">'ГБУЗ РБ Бирская ЦРБ'!#REF!</definedName>
    <definedName name="V_пр_32_8" localSheetId="44">'ГБУЗ РБ Благовещенская ЦРБ'!#REF!</definedName>
    <definedName name="V_пр_32_8" localSheetId="68">'ГБУЗ РБ Большеустьикинская ЦРБ'!#REF!</definedName>
    <definedName name="V_пр_32_8" localSheetId="36">'ГБУЗ РБ Буздякская ЦРБ'!#REF!</definedName>
    <definedName name="V_пр_32_8" localSheetId="66">'ГБУЗ РБ Бураевская ЦРБ'!#REF!</definedName>
    <definedName name="V_пр_32_8" localSheetId="58">'ГБУЗ РБ Бурзянская ЦРБ'!#REF!</definedName>
    <definedName name="V_пр_32_8" localSheetId="39">'ГБУЗ РБ Верхне-Татыш. ЦРБ'!#REF!</definedName>
    <definedName name="V_пр_32_8" localSheetId="76">'ГБУЗ РБ Верхнеяркеевская ЦРБ'!#REF!</definedName>
    <definedName name="V_пр_32_8" localSheetId="18">'ГБУЗ РБ ГБ № 1 г.Октябрьский'!#REF!</definedName>
    <definedName name="V_пр_32_8" localSheetId="61">'ГБУЗ РБ ГБ № 9 г.Уфа'!#REF!</definedName>
    <definedName name="V_пр_32_8" localSheetId="11">'ГБУЗ РБ ГБ г.Кумертау'!#REF!</definedName>
    <definedName name="V_пр_32_8" localSheetId="15">'ГБУЗ РБ ГБ г.Нефтекамск'!#REF!</definedName>
    <definedName name="V_пр_32_8" localSheetId="21">'ГБУЗ РБ ГБ г.Салават'!#REF!</definedName>
    <definedName name="V_пр_32_8" localSheetId="14">'ГБУЗ РБ ГДКБ № 17 г.Уфа'!#REF!</definedName>
    <definedName name="V_пр_32_8" localSheetId="24">'ГБУЗ РБ ГКБ № 1 г.Стерлитамак'!#REF!</definedName>
    <definedName name="V_пр_32_8" localSheetId="49">'ГБУЗ РБ ГКБ № 13 г.Уфа'!#REF!</definedName>
    <definedName name="V_пр_32_8" localSheetId="75">'ГБУЗ РБ ГКБ № 18 г.Уфа'!#REF!</definedName>
    <definedName name="V_пр_32_8" localSheetId="51">'ГБУЗ РБ ГКБ № 21 г.Уфа'!#REF!</definedName>
    <definedName name="V_пр_32_8" localSheetId="56">'ГБУЗ РБ ГКБ № 5 г.Уфа'!#REF!</definedName>
    <definedName name="V_пр_32_8" localSheetId="32">'ГБУЗ РБ ГКБ № 8 г.Уфа'!#REF!</definedName>
    <definedName name="V_пр_32_8" localSheetId="81">'ГБУЗ РБ ГКБ Демского р-на г.Уфы'!#REF!</definedName>
    <definedName name="V_пр_32_8" localSheetId="4">'ГБУЗ РБ Давлекановская ЦРБ'!#REF!</definedName>
    <definedName name="V_пр_32_8" localSheetId="29">'ГБУЗ РБ ДБ г.Стерлитамак'!#REF!</definedName>
    <definedName name="V_пр_32_8" localSheetId="10">'ГБУЗ РБ ДП № 2 г.Уфа'!#REF!</definedName>
    <definedName name="V_пр_32_8" localSheetId="6">'ГБУЗ РБ ДП № 3 г.Уфа'!#REF!</definedName>
    <definedName name="V_пр_32_8" localSheetId="72">'ГБУЗ РБ ДП № 4 г.Уфа'!#REF!</definedName>
    <definedName name="V_пр_32_8" localSheetId="12">'ГБУЗ РБ ДП № 5 г.Уфа'!#REF!</definedName>
    <definedName name="V_пр_32_8" localSheetId="13">'ГБУЗ РБ ДП № 6 г.Уфа'!#REF!</definedName>
    <definedName name="V_пр_32_8" localSheetId="73">'ГБУЗ РБ Дюртюлинская ЦРБ'!#REF!</definedName>
    <definedName name="V_пр_32_8" localSheetId="55">'ГБУЗ РБ Ермекеевская ЦРБ'!#REF!</definedName>
    <definedName name="V_пр_32_8" localSheetId="38">'ГБУЗ РБ Зилаирская ЦРБ'!#REF!</definedName>
    <definedName name="V_пр_32_8" localSheetId="43">'ГБУЗ РБ Иглинская ЦРБ'!#REF!</definedName>
    <definedName name="V_пр_32_8" localSheetId="9">'ГБУЗ РБ Исянгуловская ЦРБ'!#REF!</definedName>
    <definedName name="V_пр_32_8" localSheetId="78">'ГБУЗ РБ Ишимбайская ЦРБ'!#REF!</definedName>
    <definedName name="V_пр_32_8" localSheetId="17">'ГБУЗ РБ Калтасинская ЦРБ'!#REF!</definedName>
    <definedName name="V_пр_32_8" localSheetId="64">'ГБУЗ РБ Караидельская ЦРБ'!#REF!</definedName>
    <definedName name="V_пр_32_8" localSheetId="47">'ГБУЗ РБ Кармаскалинская ЦРБ'!#REF!</definedName>
    <definedName name="V_пр_32_8" localSheetId="50">'ГБУЗ РБ КБСМП г.Уфа'!#REF!</definedName>
    <definedName name="V_пр_32_8" localSheetId="70">'ГБУЗ РБ Кигинская ЦРБ'!#REF!</definedName>
    <definedName name="V_пр_32_8" localSheetId="16">'ГБУЗ РБ Краснокамская ЦРБ'!#REF!</definedName>
    <definedName name="V_пр_32_8" localSheetId="26">'ГБУЗ РБ Красноусольская ЦРБ'!#REF!</definedName>
    <definedName name="V_пр_32_8" localSheetId="48">'ГБУЗ РБ Кушнаренковская ЦРБ'!#REF!</definedName>
    <definedName name="V_пр_32_8" localSheetId="69">'ГБУЗ РБ Малоязовская ЦРБ'!#REF!</definedName>
    <definedName name="V_пр_32_8" localSheetId="8">'ГБУЗ РБ Мелеузовская ЦРБ'!#REF!</definedName>
    <definedName name="V_пр_32_8" localSheetId="67">'ГБУЗ РБ Месягутовская ЦРБ'!#REF!</definedName>
    <definedName name="V_пр_32_8" localSheetId="63">'ГБУЗ РБ Мишкинская ЦРБ'!#REF!</definedName>
    <definedName name="V_пр_32_8" localSheetId="3">'ГБУЗ РБ Миякинская ЦРБ'!#REF!</definedName>
    <definedName name="V_пр_32_8" localSheetId="7">'ГБУЗ РБ Мраковская ЦРБ'!#REF!</definedName>
    <definedName name="V_пр_32_8" localSheetId="45">'ГБУЗ РБ Нуримановская ЦРБ'!#REF!</definedName>
    <definedName name="V_пр_32_8" localSheetId="79">'ГБУЗ РБ Поликлиника № 43 г.Уфа'!#REF!</definedName>
    <definedName name="V_пр_32_8" localSheetId="80">'ГБУЗ РБ ПОликлиника № 46 г.Уфа'!#REF!</definedName>
    <definedName name="V_пр_32_8" localSheetId="82">'ГБУЗ РБ Поликлиника № 50 г.Уфа'!#REF!</definedName>
    <definedName name="V_пр_32_8" localSheetId="5">'ГБУЗ РБ Раевская ЦРБ'!#REF!</definedName>
    <definedName name="V_пр_32_8" localSheetId="27">'ГБУЗ РБ Стерлибашевская ЦРБ'!#REF!</definedName>
    <definedName name="V_пр_32_8" localSheetId="28">'ГБУЗ РБ Толбазинская ЦРБ'!#REF!</definedName>
    <definedName name="V_пр_32_8" localSheetId="30">'ГБУЗ РБ Туймазинская ЦРБ'!#REF!</definedName>
    <definedName name="V_пр_32_8" localSheetId="33">'ГБУЗ РБ Учалинская ЦГБ'!#REF!</definedName>
    <definedName name="V_пр_32_8" localSheetId="20">'ГБУЗ РБ Федоровская ЦРБ'!#REF!</definedName>
    <definedName name="V_пр_32_8" localSheetId="23">'ГБУЗ РБ ЦГБ г.Сибай'!#REF!</definedName>
    <definedName name="V_пр_32_8" localSheetId="74">'ГБУЗ РБ Чекмагушевская ЦРБ'!#REF!</definedName>
    <definedName name="V_пр_32_8" localSheetId="34">'ГБУЗ РБ Чишминская ЦРБ'!#REF!</definedName>
    <definedName name="V_пр_32_8" localSheetId="31">'ГБУЗ РБ Шаранская ЦРБ'!#REF!</definedName>
    <definedName name="V_пр_32_8" localSheetId="37">'ГБУЗ РБ Языковская ЦРБ'!#REF!</definedName>
    <definedName name="V_пр_32_8" localSheetId="41">'ГБУЗ РБ Янаульская ЦРБ'!#REF!</definedName>
    <definedName name="V_пр_32_8" localSheetId="19">'ООО "Медсервис" г. Салават'!#REF!</definedName>
    <definedName name="V_пр_32_8" localSheetId="2">'УФИЦ РАН'!#REF!</definedName>
    <definedName name="V_пр_32_8" localSheetId="52">'ФГБОУ ВО БГМУ МЗ РФ'!#REF!</definedName>
    <definedName name="V_пр_32_8" localSheetId="60">'ФГБУЗ МСЧ №142 ФМБА России'!#REF!</definedName>
    <definedName name="V_пр_32_8" localSheetId="25">'ЧУЗ "РЖД-Медицина"г.Стерлитамак'!#REF!</definedName>
    <definedName name="V_пр_32_8" localSheetId="42">'ЧУЗ"КБ"РЖД-Медицина" г.Уфа'!#REF!</definedName>
    <definedName name="V_пр_33_2" localSheetId="22">'ГБУЗ РБ Акъярская ЦРБ'!#REF!</definedName>
    <definedName name="V_пр_33_2" localSheetId="46">'ГБУЗ РБ Архангельская ЦРБ'!#REF!</definedName>
    <definedName name="V_пр_33_2" localSheetId="57">'ГБУЗ РБ Аскаровская ЦРБ'!#REF!</definedName>
    <definedName name="V_пр_33_2" localSheetId="65">'ГБУЗ РБ Аскинская ЦРБ'!#REF!</definedName>
    <definedName name="V_пр_33_2" localSheetId="35">'ГБУЗ РБ Баймакская ЦГБ'!#REF!</definedName>
    <definedName name="V_пр_33_2" localSheetId="77">'ГБУЗ РБ Бакалинская ЦРБ'!#REF!</definedName>
    <definedName name="V_пр_33_2" localSheetId="40">'ГБУЗ РБ Балтачевская ЦРБ'!#REF!</definedName>
    <definedName name="V_пр_33_2" localSheetId="53">'ГБУЗ РБ Белебеевская ЦРБ'!#REF!</definedName>
    <definedName name="V_пр_33_2" localSheetId="71">'ГБУЗ РБ Белокатайская ЦРБ'!#REF!</definedName>
    <definedName name="V_пр_33_2" localSheetId="59">'ГБУЗ РБ Белорецкая ЦРКБ'!#REF!</definedName>
    <definedName name="V_пр_33_2" localSheetId="54">'ГБУЗ РБ Бижбулякская ЦРБ'!#REF!</definedName>
    <definedName name="V_пр_33_2" localSheetId="62">'ГБУЗ РБ Бирская ЦРБ'!#REF!</definedName>
    <definedName name="V_пр_33_2" localSheetId="44">'ГБУЗ РБ Благовещенская ЦРБ'!#REF!</definedName>
    <definedName name="V_пр_33_2" localSheetId="68">'ГБУЗ РБ Большеустьикинская ЦРБ'!#REF!</definedName>
    <definedName name="V_пр_33_2" localSheetId="36">'ГБУЗ РБ Буздякская ЦРБ'!#REF!</definedName>
    <definedName name="V_пр_33_2" localSheetId="66">'ГБУЗ РБ Бураевская ЦРБ'!#REF!</definedName>
    <definedName name="V_пр_33_2" localSheetId="58">'ГБУЗ РБ Бурзянская ЦРБ'!#REF!</definedName>
    <definedName name="V_пр_33_2" localSheetId="39">'ГБУЗ РБ Верхне-Татыш. ЦРБ'!#REF!</definedName>
    <definedName name="V_пр_33_2" localSheetId="76">'ГБУЗ РБ Верхнеяркеевская ЦРБ'!#REF!</definedName>
    <definedName name="V_пр_33_2" localSheetId="18">'ГБУЗ РБ ГБ № 1 г.Октябрьский'!#REF!</definedName>
    <definedName name="V_пр_33_2" localSheetId="61">'ГБУЗ РБ ГБ № 9 г.Уфа'!#REF!</definedName>
    <definedName name="V_пр_33_2" localSheetId="11">'ГБУЗ РБ ГБ г.Кумертау'!#REF!</definedName>
    <definedName name="V_пр_33_2" localSheetId="15">'ГБУЗ РБ ГБ г.Нефтекамск'!#REF!</definedName>
    <definedName name="V_пр_33_2" localSheetId="21">'ГБУЗ РБ ГБ г.Салават'!#REF!</definedName>
    <definedName name="V_пр_33_2" localSheetId="14">'ГБУЗ РБ ГДКБ № 17 г.Уфа'!#REF!</definedName>
    <definedName name="V_пр_33_2" localSheetId="24">'ГБУЗ РБ ГКБ № 1 г.Стерлитамак'!#REF!</definedName>
    <definedName name="V_пр_33_2" localSheetId="49">'ГБУЗ РБ ГКБ № 13 г.Уфа'!#REF!</definedName>
    <definedName name="V_пр_33_2" localSheetId="75">'ГБУЗ РБ ГКБ № 18 г.Уфа'!#REF!</definedName>
    <definedName name="V_пр_33_2" localSheetId="51">'ГБУЗ РБ ГКБ № 21 г.Уфа'!#REF!</definedName>
    <definedName name="V_пр_33_2" localSheetId="56">'ГБУЗ РБ ГКБ № 5 г.Уфа'!#REF!</definedName>
    <definedName name="V_пр_33_2" localSheetId="32">'ГБУЗ РБ ГКБ № 8 г.Уфа'!#REF!</definedName>
    <definedName name="V_пр_33_2" localSheetId="81">'ГБУЗ РБ ГКБ Демского р-на г.Уфы'!#REF!</definedName>
    <definedName name="V_пр_33_2" localSheetId="4">'ГБУЗ РБ Давлекановская ЦРБ'!#REF!</definedName>
    <definedName name="V_пр_33_2" localSheetId="29">'ГБУЗ РБ ДБ г.Стерлитамак'!#REF!</definedName>
    <definedName name="V_пр_33_2" localSheetId="10">'ГБУЗ РБ ДП № 2 г.Уфа'!#REF!</definedName>
    <definedName name="V_пр_33_2" localSheetId="6">'ГБУЗ РБ ДП № 3 г.Уфа'!#REF!</definedName>
    <definedName name="V_пр_33_2" localSheetId="72">'ГБУЗ РБ ДП № 4 г.Уфа'!#REF!</definedName>
    <definedName name="V_пр_33_2" localSheetId="12">'ГБУЗ РБ ДП № 5 г.Уфа'!#REF!</definedName>
    <definedName name="V_пр_33_2" localSheetId="13">'ГБУЗ РБ ДП № 6 г.Уфа'!#REF!</definedName>
    <definedName name="V_пр_33_2" localSheetId="73">'ГБУЗ РБ Дюртюлинская ЦРБ'!#REF!</definedName>
    <definedName name="V_пр_33_2" localSheetId="55">'ГБУЗ РБ Ермекеевская ЦРБ'!#REF!</definedName>
    <definedName name="V_пр_33_2" localSheetId="38">'ГБУЗ РБ Зилаирская ЦРБ'!#REF!</definedName>
    <definedName name="V_пр_33_2" localSheetId="43">'ГБУЗ РБ Иглинская ЦРБ'!#REF!</definedName>
    <definedName name="V_пр_33_2" localSheetId="9">'ГБУЗ РБ Исянгуловская ЦРБ'!#REF!</definedName>
    <definedName name="V_пр_33_2" localSheetId="78">'ГБУЗ РБ Ишимбайская ЦРБ'!#REF!</definedName>
    <definedName name="V_пр_33_2" localSheetId="17">'ГБУЗ РБ Калтасинская ЦРБ'!#REF!</definedName>
    <definedName name="V_пр_33_2" localSheetId="64">'ГБУЗ РБ Караидельская ЦРБ'!#REF!</definedName>
    <definedName name="V_пр_33_2" localSheetId="47">'ГБУЗ РБ Кармаскалинская ЦРБ'!#REF!</definedName>
    <definedName name="V_пр_33_2" localSheetId="50">'ГБУЗ РБ КБСМП г.Уфа'!#REF!</definedName>
    <definedName name="V_пр_33_2" localSheetId="70">'ГБУЗ РБ Кигинская ЦРБ'!#REF!</definedName>
    <definedName name="V_пр_33_2" localSheetId="16">'ГБУЗ РБ Краснокамская ЦРБ'!#REF!</definedName>
    <definedName name="V_пр_33_2" localSheetId="26">'ГБУЗ РБ Красноусольская ЦРБ'!#REF!</definedName>
    <definedName name="V_пр_33_2" localSheetId="48">'ГБУЗ РБ Кушнаренковская ЦРБ'!#REF!</definedName>
    <definedName name="V_пр_33_2" localSheetId="69">'ГБУЗ РБ Малоязовская ЦРБ'!#REF!</definedName>
    <definedName name="V_пр_33_2" localSheetId="8">'ГБУЗ РБ Мелеузовская ЦРБ'!#REF!</definedName>
    <definedName name="V_пр_33_2" localSheetId="67">'ГБУЗ РБ Месягутовская ЦРБ'!#REF!</definedName>
    <definedName name="V_пр_33_2" localSheetId="63">'ГБУЗ РБ Мишкинская ЦРБ'!#REF!</definedName>
    <definedName name="V_пр_33_2" localSheetId="3">'ГБУЗ РБ Миякинская ЦРБ'!#REF!</definedName>
    <definedName name="V_пр_33_2" localSheetId="7">'ГБУЗ РБ Мраковская ЦРБ'!#REF!</definedName>
    <definedName name="V_пр_33_2" localSheetId="45">'ГБУЗ РБ Нуримановская ЦРБ'!#REF!</definedName>
    <definedName name="V_пр_33_2" localSheetId="79">'ГБУЗ РБ Поликлиника № 43 г.Уфа'!#REF!</definedName>
    <definedName name="V_пр_33_2" localSheetId="80">'ГБУЗ РБ ПОликлиника № 46 г.Уфа'!#REF!</definedName>
    <definedName name="V_пр_33_2" localSheetId="82">'ГБУЗ РБ Поликлиника № 50 г.Уфа'!#REF!</definedName>
    <definedName name="V_пр_33_2" localSheetId="5">'ГБУЗ РБ Раевская ЦРБ'!#REF!</definedName>
    <definedName name="V_пр_33_2" localSheetId="27">'ГБУЗ РБ Стерлибашевская ЦРБ'!#REF!</definedName>
    <definedName name="V_пр_33_2" localSheetId="28">'ГБУЗ РБ Толбазинская ЦРБ'!#REF!</definedName>
    <definedName name="V_пр_33_2" localSheetId="30">'ГБУЗ РБ Туймазинская ЦРБ'!#REF!</definedName>
    <definedName name="V_пр_33_2" localSheetId="33">'ГБУЗ РБ Учалинская ЦГБ'!#REF!</definedName>
    <definedName name="V_пр_33_2" localSheetId="20">'ГБУЗ РБ Федоровская ЦРБ'!#REF!</definedName>
    <definedName name="V_пр_33_2" localSheetId="23">'ГБУЗ РБ ЦГБ г.Сибай'!#REF!</definedName>
    <definedName name="V_пр_33_2" localSheetId="74">'ГБУЗ РБ Чекмагушевская ЦРБ'!#REF!</definedName>
    <definedName name="V_пр_33_2" localSheetId="34">'ГБУЗ РБ Чишминская ЦРБ'!#REF!</definedName>
    <definedName name="V_пр_33_2" localSheetId="31">'ГБУЗ РБ Шаранская ЦРБ'!#REF!</definedName>
    <definedName name="V_пр_33_2" localSheetId="37">'ГБУЗ РБ Языковская ЦРБ'!#REF!</definedName>
    <definedName name="V_пр_33_2" localSheetId="41">'ГБУЗ РБ Янаульская ЦРБ'!#REF!</definedName>
    <definedName name="V_пр_33_2" localSheetId="19">'ООО "Медсервис" г. Салават'!#REF!</definedName>
    <definedName name="V_пр_33_2" localSheetId="2">'УФИЦ РАН'!#REF!</definedName>
    <definedName name="V_пр_33_2" localSheetId="52">'ФГБОУ ВО БГМУ МЗ РФ'!#REF!</definedName>
    <definedName name="V_пр_33_2" localSheetId="60">'ФГБУЗ МСЧ №142 ФМБА России'!#REF!</definedName>
    <definedName name="V_пр_33_2" localSheetId="25">'ЧУЗ "РЖД-Медицина"г.Стерлитамак'!#REF!</definedName>
    <definedName name="V_пр_33_2" localSheetId="42">'ЧУЗ"КБ"РЖД-Медицина" г.Уфа'!#REF!</definedName>
    <definedName name="V_пр_33_3" localSheetId="22">'ГБУЗ РБ Акъярская ЦРБ'!#REF!</definedName>
    <definedName name="V_пр_33_3" localSheetId="46">'ГБУЗ РБ Архангельская ЦРБ'!#REF!</definedName>
    <definedName name="V_пр_33_3" localSheetId="57">'ГБУЗ РБ Аскаровская ЦРБ'!#REF!</definedName>
    <definedName name="V_пр_33_3" localSheetId="65">'ГБУЗ РБ Аскинская ЦРБ'!#REF!</definedName>
    <definedName name="V_пр_33_3" localSheetId="35">'ГБУЗ РБ Баймакская ЦГБ'!#REF!</definedName>
    <definedName name="V_пр_33_3" localSheetId="77">'ГБУЗ РБ Бакалинская ЦРБ'!#REF!</definedName>
    <definedName name="V_пр_33_3" localSheetId="40">'ГБУЗ РБ Балтачевская ЦРБ'!#REF!</definedName>
    <definedName name="V_пр_33_3" localSheetId="53">'ГБУЗ РБ Белебеевская ЦРБ'!#REF!</definedName>
    <definedName name="V_пр_33_3" localSheetId="71">'ГБУЗ РБ Белокатайская ЦРБ'!#REF!</definedName>
    <definedName name="V_пр_33_3" localSheetId="59">'ГБУЗ РБ Белорецкая ЦРКБ'!#REF!</definedName>
    <definedName name="V_пр_33_3" localSheetId="54">'ГБУЗ РБ Бижбулякская ЦРБ'!#REF!</definedName>
    <definedName name="V_пр_33_3" localSheetId="62">'ГБУЗ РБ Бирская ЦРБ'!#REF!</definedName>
    <definedName name="V_пр_33_3" localSheetId="44">'ГБУЗ РБ Благовещенская ЦРБ'!#REF!</definedName>
    <definedName name="V_пр_33_3" localSheetId="68">'ГБУЗ РБ Большеустьикинская ЦРБ'!#REF!</definedName>
    <definedName name="V_пр_33_3" localSheetId="36">'ГБУЗ РБ Буздякская ЦРБ'!#REF!</definedName>
    <definedName name="V_пр_33_3" localSheetId="66">'ГБУЗ РБ Бураевская ЦРБ'!#REF!</definedName>
    <definedName name="V_пр_33_3" localSheetId="58">'ГБУЗ РБ Бурзянская ЦРБ'!#REF!</definedName>
    <definedName name="V_пр_33_3" localSheetId="39">'ГБУЗ РБ Верхне-Татыш. ЦРБ'!#REF!</definedName>
    <definedName name="V_пр_33_3" localSheetId="76">'ГБУЗ РБ Верхнеяркеевская ЦРБ'!#REF!</definedName>
    <definedName name="V_пр_33_3" localSheetId="18">'ГБУЗ РБ ГБ № 1 г.Октябрьский'!#REF!</definedName>
    <definedName name="V_пр_33_3" localSheetId="61">'ГБУЗ РБ ГБ № 9 г.Уфа'!#REF!</definedName>
    <definedName name="V_пр_33_3" localSheetId="11">'ГБУЗ РБ ГБ г.Кумертау'!#REF!</definedName>
    <definedName name="V_пр_33_3" localSheetId="15">'ГБУЗ РБ ГБ г.Нефтекамск'!#REF!</definedName>
    <definedName name="V_пр_33_3" localSheetId="21">'ГБУЗ РБ ГБ г.Салават'!#REF!</definedName>
    <definedName name="V_пр_33_3" localSheetId="14">'ГБУЗ РБ ГДКБ № 17 г.Уфа'!#REF!</definedName>
    <definedName name="V_пр_33_3" localSheetId="24">'ГБУЗ РБ ГКБ № 1 г.Стерлитамак'!#REF!</definedName>
    <definedName name="V_пр_33_3" localSheetId="49">'ГБУЗ РБ ГКБ № 13 г.Уфа'!#REF!</definedName>
    <definedName name="V_пр_33_3" localSheetId="75">'ГБУЗ РБ ГКБ № 18 г.Уфа'!#REF!</definedName>
    <definedName name="V_пр_33_3" localSheetId="51">'ГБУЗ РБ ГКБ № 21 г.Уфа'!#REF!</definedName>
    <definedName name="V_пр_33_3" localSheetId="56">'ГБУЗ РБ ГКБ № 5 г.Уфа'!#REF!</definedName>
    <definedName name="V_пр_33_3" localSheetId="32">'ГБУЗ РБ ГКБ № 8 г.Уфа'!#REF!</definedName>
    <definedName name="V_пр_33_3" localSheetId="81">'ГБУЗ РБ ГКБ Демского р-на г.Уфы'!#REF!</definedName>
    <definedName name="V_пр_33_3" localSheetId="4">'ГБУЗ РБ Давлекановская ЦРБ'!#REF!</definedName>
    <definedName name="V_пр_33_3" localSheetId="29">'ГБУЗ РБ ДБ г.Стерлитамак'!#REF!</definedName>
    <definedName name="V_пр_33_3" localSheetId="10">'ГБУЗ РБ ДП № 2 г.Уфа'!#REF!</definedName>
    <definedName name="V_пр_33_3" localSheetId="6">'ГБУЗ РБ ДП № 3 г.Уфа'!#REF!</definedName>
    <definedName name="V_пр_33_3" localSheetId="72">'ГБУЗ РБ ДП № 4 г.Уфа'!#REF!</definedName>
    <definedName name="V_пр_33_3" localSheetId="12">'ГБУЗ РБ ДП № 5 г.Уфа'!#REF!</definedName>
    <definedName name="V_пр_33_3" localSheetId="13">'ГБУЗ РБ ДП № 6 г.Уфа'!#REF!</definedName>
    <definedName name="V_пр_33_3" localSheetId="73">'ГБУЗ РБ Дюртюлинская ЦРБ'!#REF!</definedName>
    <definedName name="V_пр_33_3" localSheetId="55">'ГБУЗ РБ Ермекеевская ЦРБ'!#REF!</definedName>
    <definedName name="V_пр_33_3" localSheetId="38">'ГБУЗ РБ Зилаирская ЦРБ'!#REF!</definedName>
    <definedName name="V_пр_33_3" localSheetId="43">'ГБУЗ РБ Иглинская ЦРБ'!#REF!</definedName>
    <definedName name="V_пр_33_3" localSheetId="9">'ГБУЗ РБ Исянгуловская ЦРБ'!#REF!</definedName>
    <definedName name="V_пр_33_3" localSheetId="78">'ГБУЗ РБ Ишимбайская ЦРБ'!#REF!</definedName>
    <definedName name="V_пр_33_3" localSheetId="17">'ГБУЗ РБ Калтасинская ЦРБ'!#REF!</definedName>
    <definedName name="V_пр_33_3" localSheetId="64">'ГБУЗ РБ Караидельская ЦРБ'!#REF!</definedName>
    <definedName name="V_пр_33_3" localSheetId="47">'ГБУЗ РБ Кармаскалинская ЦРБ'!#REF!</definedName>
    <definedName name="V_пр_33_3" localSheetId="50">'ГБУЗ РБ КБСМП г.Уфа'!#REF!</definedName>
    <definedName name="V_пр_33_3" localSheetId="70">'ГБУЗ РБ Кигинская ЦРБ'!#REF!</definedName>
    <definedName name="V_пр_33_3" localSheetId="16">'ГБУЗ РБ Краснокамская ЦРБ'!#REF!</definedName>
    <definedName name="V_пр_33_3" localSheetId="26">'ГБУЗ РБ Красноусольская ЦРБ'!#REF!</definedName>
    <definedName name="V_пр_33_3" localSheetId="48">'ГБУЗ РБ Кушнаренковская ЦРБ'!#REF!</definedName>
    <definedName name="V_пр_33_3" localSheetId="69">'ГБУЗ РБ Малоязовская ЦРБ'!#REF!</definedName>
    <definedName name="V_пр_33_3" localSheetId="8">'ГБУЗ РБ Мелеузовская ЦРБ'!#REF!</definedName>
    <definedName name="V_пр_33_3" localSheetId="67">'ГБУЗ РБ Месягутовская ЦРБ'!#REF!</definedName>
    <definedName name="V_пр_33_3" localSheetId="63">'ГБУЗ РБ Мишкинская ЦРБ'!#REF!</definedName>
    <definedName name="V_пр_33_3" localSheetId="3">'ГБУЗ РБ Миякинская ЦРБ'!#REF!</definedName>
    <definedName name="V_пр_33_3" localSheetId="7">'ГБУЗ РБ Мраковская ЦРБ'!#REF!</definedName>
    <definedName name="V_пр_33_3" localSheetId="45">'ГБУЗ РБ Нуримановская ЦРБ'!#REF!</definedName>
    <definedName name="V_пр_33_3" localSheetId="79">'ГБУЗ РБ Поликлиника № 43 г.Уфа'!#REF!</definedName>
    <definedName name="V_пр_33_3" localSheetId="80">'ГБУЗ РБ ПОликлиника № 46 г.Уфа'!#REF!</definedName>
    <definedName name="V_пр_33_3" localSheetId="82">'ГБУЗ РБ Поликлиника № 50 г.Уфа'!#REF!</definedName>
    <definedName name="V_пр_33_3" localSheetId="5">'ГБУЗ РБ Раевская ЦРБ'!#REF!</definedName>
    <definedName name="V_пр_33_3" localSheetId="27">'ГБУЗ РБ Стерлибашевская ЦРБ'!#REF!</definedName>
    <definedName name="V_пр_33_3" localSheetId="28">'ГБУЗ РБ Толбазинская ЦРБ'!#REF!</definedName>
    <definedName name="V_пр_33_3" localSheetId="30">'ГБУЗ РБ Туймазинская ЦРБ'!#REF!</definedName>
    <definedName name="V_пр_33_3" localSheetId="33">'ГБУЗ РБ Учалинская ЦГБ'!#REF!</definedName>
    <definedName name="V_пр_33_3" localSheetId="20">'ГБУЗ РБ Федоровская ЦРБ'!#REF!</definedName>
    <definedName name="V_пр_33_3" localSheetId="23">'ГБУЗ РБ ЦГБ г.Сибай'!#REF!</definedName>
    <definedName name="V_пр_33_3" localSheetId="74">'ГБУЗ РБ Чекмагушевская ЦРБ'!#REF!</definedName>
    <definedName name="V_пр_33_3" localSheetId="34">'ГБУЗ РБ Чишминская ЦРБ'!#REF!</definedName>
    <definedName name="V_пр_33_3" localSheetId="31">'ГБУЗ РБ Шаранская ЦРБ'!#REF!</definedName>
    <definedName name="V_пр_33_3" localSheetId="37">'ГБУЗ РБ Языковская ЦРБ'!#REF!</definedName>
    <definedName name="V_пр_33_3" localSheetId="41">'ГБУЗ РБ Янаульская ЦРБ'!#REF!</definedName>
    <definedName name="V_пр_33_3" localSheetId="19">'ООО "Медсервис" г. Салават'!#REF!</definedName>
    <definedName name="V_пр_33_3" localSheetId="2">'УФИЦ РАН'!#REF!</definedName>
    <definedName name="V_пр_33_3" localSheetId="52">'ФГБОУ ВО БГМУ МЗ РФ'!#REF!</definedName>
    <definedName name="V_пр_33_3" localSheetId="60">'ФГБУЗ МСЧ №142 ФМБА России'!#REF!</definedName>
    <definedName name="V_пр_33_3" localSheetId="25">'ЧУЗ "РЖД-Медицина"г.Стерлитамак'!#REF!</definedName>
    <definedName name="V_пр_33_3" localSheetId="42">'ЧУЗ"КБ"РЖД-Медицина" г.Уфа'!#REF!</definedName>
    <definedName name="V_пр_33_4" localSheetId="22">'ГБУЗ РБ Акъярская ЦРБ'!#REF!</definedName>
    <definedName name="V_пр_33_4" localSheetId="46">'ГБУЗ РБ Архангельская ЦРБ'!#REF!</definedName>
    <definedName name="V_пр_33_4" localSheetId="57">'ГБУЗ РБ Аскаровская ЦРБ'!#REF!</definedName>
    <definedName name="V_пр_33_4" localSheetId="65">'ГБУЗ РБ Аскинская ЦРБ'!#REF!</definedName>
    <definedName name="V_пр_33_4" localSheetId="35">'ГБУЗ РБ Баймакская ЦГБ'!#REF!</definedName>
    <definedName name="V_пр_33_4" localSheetId="77">'ГБУЗ РБ Бакалинская ЦРБ'!#REF!</definedName>
    <definedName name="V_пр_33_4" localSheetId="40">'ГБУЗ РБ Балтачевская ЦРБ'!#REF!</definedName>
    <definedName name="V_пр_33_4" localSheetId="53">'ГБУЗ РБ Белебеевская ЦРБ'!#REF!</definedName>
    <definedName name="V_пр_33_4" localSheetId="71">'ГБУЗ РБ Белокатайская ЦРБ'!#REF!</definedName>
    <definedName name="V_пр_33_4" localSheetId="59">'ГБУЗ РБ Белорецкая ЦРКБ'!#REF!</definedName>
    <definedName name="V_пр_33_4" localSheetId="54">'ГБУЗ РБ Бижбулякская ЦРБ'!#REF!</definedName>
    <definedName name="V_пр_33_4" localSheetId="62">'ГБУЗ РБ Бирская ЦРБ'!#REF!</definedName>
    <definedName name="V_пр_33_4" localSheetId="44">'ГБУЗ РБ Благовещенская ЦРБ'!#REF!</definedName>
    <definedName name="V_пр_33_4" localSheetId="68">'ГБУЗ РБ Большеустьикинская ЦРБ'!#REF!</definedName>
    <definedName name="V_пр_33_4" localSheetId="36">'ГБУЗ РБ Буздякская ЦРБ'!#REF!</definedName>
    <definedName name="V_пр_33_4" localSheetId="66">'ГБУЗ РБ Бураевская ЦРБ'!#REF!</definedName>
    <definedName name="V_пр_33_4" localSheetId="58">'ГБУЗ РБ Бурзянская ЦРБ'!#REF!</definedName>
    <definedName name="V_пр_33_4" localSheetId="39">'ГБУЗ РБ Верхне-Татыш. ЦРБ'!#REF!</definedName>
    <definedName name="V_пр_33_4" localSheetId="76">'ГБУЗ РБ Верхнеяркеевская ЦРБ'!#REF!</definedName>
    <definedName name="V_пр_33_4" localSheetId="18">'ГБУЗ РБ ГБ № 1 г.Октябрьский'!#REF!</definedName>
    <definedName name="V_пр_33_4" localSheetId="61">'ГБУЗ РБ ГБ № 9 г.Уфа'!#REF!</definedName>
    <definedName name="V_пр_33_4" localSheetId="11">'ГБУЗ РБ ГБ г.Кумертау'!#REF!</definedName>
    <definedName name="V_пр_33_4" localSheetId="15">'ГБУЗ РБ ГБ г.Нефтекамск'!#REF!</definedName>
    <definedName name="V_пр_33_4" localSheetId="21">'ГБУЗ РБ ГБ г.Салават'!#REF!</definedName>
    <definedName name="V_пр_33_4" localSheetId="14">'ГБУЗ РБ ГДКБ № 17 г.Уфа'!#REF!</definedName>
    <definedName name="V_пр_33_4" localSheetId="24">'ГБУЗ РБ ГКБ № 1 г.Стерлитамак'!#REF!</definedName>
    <definedName name="V_пр_33_4" localSheetId="49">'ГБУЗ РБ ГКБ № 13 г.Уфа'!#REF!</definedName>
    <definedName name="V_пр_33_4" localSheetId="75">'ГБУЗ РБ ГКБ № 18 г.Уфа'!#REF!</definedName>
    <definedName name="V_пр_33_4" localSheetId="51">'ГБУЗ РБ ГКБ № 21 г.Уфа'!#REF!</definedName>
    <definedName name="V_пр_33_4" localSheetId="56">'ГБУЗ РБ ГКБ № 5 г.Уфа'!#REF!</definedName>
    <definedName name="V_пр_33_4" localSheetId="32">'ГБУЗ РБ ГКБ № 8 г.Уфа'!#REF!</definedName>
    <definedName name="V_пр_33_4" localSheetId="81">'ГБУЗ РБ ГКБ Демского р-на г.Уфы'!#REF!</definedName>
    <definedName name="V_пр_33_4" localSheetId="4">'ГБУЗ РБ Давлекановская ЦРБ'!#REF!</definedName>
    <definedName name="V_пр_33_4" localSheetId="29">'ГБУЗ РБ ДБ г.Стерлитамак'!#REF!</definedName>
    <definedName name="V_пр_33_4" localSheetId="10">'ГБУЗ РБ ДП № 2 г.Уфа'!#REF!</definedName>
    <definedName name="V_пр_33_4" localSheetId="6">'ГБУЗ РБ ДП № 3 г.Уфа'!#REF!</definedName>
    <definedName name="V_пр_33_4" localSheetId="72">'ГБУЗ РБ ДП № 4 г.Уфа'!#REF!</definedName>
    <definedName name="V_пр_33_4" localSheetId="12">'ГБУЗ РБ ДП № 5 г.Уфа'!#REF!</definedName>
    <definedName name="V_пр_33_4" localSheetId="13">'ГБУЗ РБ ДП № 6 г.Уфа'!#REF!</definedName>
    <definedName name="V_пр_33_4" localSheetId="73">'ГБУЗ РБ Дюртюлинская ЦРБ'!#REF!</definedName>
    <definedName name="V_пр_33_4" localSheetId="55">'ГБУЗ РБ Ермекеевская ЦРБ'!#REF!</definedName>
    <definedName name="V_пр_33_4" localSheetId="38">'ГБУЗ РБ Зилаирская ЦРБ'!#REF!</definedName>
    <definedName name="V_пр_33_4" localSheetId="43">'ГБУЗ РБ Иглинская ЦРБ'!#REF!</definedName>
    <definedName name="V_пр_33_4" localSheetId="9">'ГБУЗ РБ Исянгуловская ЦРБ'!#REF!</definedName>
    <definedName name="V_пр_33_4" localSheetId="78">'ГБУЗ РБ Ишимбайская ЦРБ'!#REF!</definedName>
    <definedName name="V_пр_33_4" localSheetId="17">'ГБУЗ РБ Калтасинская ЦРБ'!#REF!</definedName>
    <definedName name="V_пр_33_4" localSheetId="64">'ГБУЗ РБ Караидельская ЦРБ'!#REF!</definedName>
    <definedName name="V_пр_33_4" localSheetId="47">'ГБУЗ РБ Кармаскалинская ЦРБ'!#REF!</definedName>
    <definedName name="V_пр_33_4" localSheetId="50">'ГБУЗ РБ КБСМП г.Уфа'!#REF!</definedName>
    <definedName name="V_пр_33_4" localSheetId="70">'ГБУЗ РБ Кигинская ЦРБ'!#REF!</definedName>
    <definedName name="V_пр_33_4" localSheetId="16">'ГБУЗ РБ Краснокамская ЦРБ'!#REF!</definedName>
    <definedName name="V_пр_33_4" localSheetId="26">'ГБУЗ РБ Красноусольская ЦРБ'!#REF!</definedName>
    <definedName name="V_пр_33_4" localSheetId="48">'ГБУЗ РБ Кушнаренковская ЦРБ'!#REF!</definedName>
    <definedName name="V_пр_33_4" localSheetId="69">'ГБУЗ РБ Малоязовская ЦРБ'!#REF!</definedName>
    <definedName name="V_пр_33_4" localSheetId="8">'ГБУЗ РБ Мелеузовская ЦРБ'!#REF!</definedName>
    <definedName name="V_пр_33_4" localSheetId="67">'ГБУЗ РБ Месягутовская ЦРБ'!#REF!</definedName>
    <definedName name="V_пр_33_4" localSheetId="63">'ГБУЗ РБ Мишкинская ЦРБ'!#REF!</definedName>
    <definedName name="V_пр_33_4" localSheetId="3">'ГБУЗ РБ Миякинская ЦРБ'!#REF!</definedName>
    <definedName name="V_пр_33_4" localSheetId="7">'ГБУЗ РБ Мраковская ЦРБ'!#REF!</definedName>
    <definedName name="V_пр_33_4" localSheetId="45">'ГБУЗ РБ Нуримановская ЦРБ'!#REF!</definedName>
    <definedName name="V_пр_33_4" localSheetId="79">'ГБУЗ РБ Поликлиника № 43 г.Уфа'!#REF!</definedName>
    <definedName name="V_пр_33_4" localSheetId="80">'ГБУЗ РБ ПОликлиника № 46 г.Уфа'!#REF!</definedName>
    <definedName name="V_пр_33_4" localSheetId="82">'ГБУЗ РБ Поликлиника № 50 г.Уфа'!#REF!</definedName>
    <definedName name="V_пр_33_4" localSheetId="5">'ГБУЗ РБ Раевская ЦРБ'!#REF!</definedName>
    <definedName name="V_пр_33_4" localSheetId="27">'ГБУЗ РБ Стерлибашевская ЦРБ'!#REF!</definedName>
    <definedName name="V_пр_33_4" localSheetId="28">'ГБУЗ РБ Толбазинская ЦРБ'!#REF!</definedName>
    <definedName name="V_пр_33_4" localSheetId="30">'ГБУЗ РБ Туймазинская ЦРБ'!#REF!</definedName>
    <definedName name="V_пр_33_4" localSheetId="33">'ГБУЗ РБ Учалинская ЦГБ'!#REF!</definedName>
    <definedName name="V_пр_33_4" localSheetId="20">'ГБУЗ РБ Федоровская ЦРБ'!#REF!</definedName>
    <definedName name="V_пр_33_4" localSheetId="23">'ГБУЗ РБ ЦГБ г.Сибай'!#REF!</definedName>
    <definedName name="V_пр_33_4" localSheetId="74">'ГБУЗ РБ Чекмагушевская ЦРБ'!#REF!</definedName>
    <definedName name="V_пр_33_4" localSheetId="34">'ГБУЗ РБ Чишминская ЦРБ'!#REF!</definedName>
    <definedName name="V_пр_33_4" localSheetId="31">'ГБУЗ РБ Шаранская ЦРБ'!#REF!</definedName>
    <definedName name="V_пр_33_4" localSheetId="37">'ГБУЗ РБ Языковская ЦРБ'!#REF!</definedName>
    <definedName name="V_пр_33_4" localSheetId="41">'ГБУЗ РБ Янаульская ЦРБ'!#REF!</definedName>
    <definedName name="V_пр_33_4" localSheetId="19">'ООО "Медсервис" г. Салават'!#REF!</definedName>
    <definedName name="V_пр_33_4" localSheetId="2">'УФИЦ РАН'!#REF!</definedName>
    <definedName name="V_пр_33_4" localSheetId="52">'ФГБОУ ВО БГМУ МЗ РФ'!#REF!</definedName>
    <definedName name="V_пр_33_4" localSheetId="60">'ФГБУЗ МСЧ №142 ФМБА России'!#REF!</definedName>
    <definedName name="V_пр_33_4" localSheetId="25">'ЧУЗ "РЖД-Медицина"г.Стерлитамак'!#REF!</definedName>
    <definedName name="V_пр_33_4" localSheetId="42">'ЧУЗ"КБ"РЖД-Медицина" г.Уфа'!#REF!</definedName>
    <definedName name="V_пр_33_5" localSheetId="22">'ГБУЗ РБ Акъярская ЦРБ'!#REF!</definedName>
    <definedName name="V_пр_33_5" localSheetId="46">'ГБУЗ РБ Архангельская ЦРБ'!#REF!</definedName>
    <definedName name="V_пр_33_5" localSheetId="57">'ГБУЗ РБ Аскаровская ЦРБ'!#REF!</definedName>
    <definedName name="V_пр_33_5" localSheetId="65">'ГБУЗ РБ Аскинская ЦРБ'!#REF!</definedName>
    <definedName name="V_пр_33_5" localSheetId="35">'ГБУЗ РБ Баймакская ЦГБ'!#REF!</definedName>
    <definedName name="V_пр_33_5" localSheetId="77">'ГБУЗ РБ Бакалинская ЦРБ'!#REF!</definedName>
    <definedName name="V_пр_33_5" localSheetId="40">'ГБУЗ РБ Балтачевская ЦРБ'!#REF!</definedName>
    <definedName name="V_пр_33_5" localSheetId="53">'ГБУЗ РБ Белебеевская ЦРБ'!#REF!</definedName>
    <definedName name="V_пр_33_5" localSheetId="71">'ГБУЗ РБ Белокатайская ЦРБ'!#REF!</definedName>
    <definedName name="V_пр_33_5" localSheetId="59">'ГБУЗ РБ Белорецкая ЦРКБ'!#REF!</definedName>
    <definedName name="V_пр_33_5" localSheetId="54">'ГБУЗ РБ Бижбулякская ЦРБ'!#REF!</definedName>
    <definedName name="V_пр_33_5" localSheetId="62">'ГБУЗ РБ Бирская ЦРБ'!#REF!</definedName>
    <definedName name="V_пр_33_5" localSheetId="44">'ГБУЗ РБ Благовещенская ЦРБ'!#REF!</definedName>
    <definedName name="V_пр_33_5" localSheetId="68">'ГБУЗ РБ Большеустьикинская ЦРБ'!#REF!</definedName>
    <definedName name="V_пр_33_5" localSheetId="36">'ГБУЗ РБ Буздякская ЦРБ'!#REF!</definedName>
    <definedName name="V_пр_33_5" localSheetId="66">'ГБУЗ РБ Бураевская ЦРБ'!#REF!</definedName>
    <definedName name="V_пр_33_5" localSheetId="58">'ГБУЗ РБ Бурзянская ЦРБ'!#REF!</definedName>
    <definedName name="V_пр_33_5" localSheetId="39">'ГБУЗ РБ Верхне-Татыш. ЦРБ'!#REF!</definedName>
    <definedName name="V_пр_33_5" localSheetId="76">'ГБУЗ РБ Верхнеяркеевская ЦРБ'!#REF!</definedName>
    <definedName name="V_пр_33_5" localSheetId="18">'ГБУЗ РБ ГБ № 1 г.Октябрьский'!#REF!</definedName>
    <definedName name="V_пр_33_5" localSheetId="61">'ГБУЗ РБ ГБ № 9 г.Уфа'!#REF!</definedName>
    <definedName name="V_пр_33_5" localSheetId="11">'ГБУЗ РБ ГБ г.Кумертау'!#REF!</definedName>
    <definedName name="V_пр_33_5" localSheetId="15">'ГБУЗ РБ ГБ г.Нефтекамск'!#REF!</definedName>
    <definedName name="V_пр_33_5" localSheetId="21">'ГБУЗ РБ ГБ г.Салават'!#REF!</definedName>
    <definedName name="V_пр_33_5" localSheetId="14">'ГБУЗ РБ ГДКБ № 17 г.Уфа'!#REF!</definedName>
    <definedName name="V_пр_33_5" localSheetId="24">'ГБУЗ РБ ГКБ № 1 г.Стерлитамак'!#REF!</definedName>
    <definedName name="V_пр_33_5" localSheetId="49">'ГБУЗ РБ ГКБ № 13 г.Уфа'!#REF!</definedName>
    <definedName name="V_пр_33_5" localSheetId="75">'ГБУЗ РБ ГКБ № 18 г.Уфа'!#REF!</definedName>
    <definedName name="V_пр_33_5" localSheetId="51">'ГБУЗ РБ ГКБ № 21 г.Уфа'!#REF!</definedName>
    <definedName name="V_пр_33_5" localSheetId="56">'ГБУЗ РБ ГКБ № 5 г.Уфа'!#REF!</definedName>
    <definedName name="V_пр_33_5" localSheetId="32">'ГБУЗ РБ ГКБ № 8 г.Уфа'!#REF!</definedName>
    <definedName name="V_пр_33_5" localSheetId="81">'ГБУЗ РБ ГКБ Демского р-на г.Уфы'!#REF!</definedName>
    <definedName name="V_пр_33_5" localSheetId="4">'ГБУЗ РБ Давлекановская ЦРБ'!#REF!</definedName>
    <definedName name="V_пр_33_5" localSheetId="29">'ГБУЗ РБ ДБ г.Стерлитамак'!#REF!</definedName>
    <definedName name="V_пр_33_5" localSheetId="10">'ГБУЗ РБ ДП № 2 г.Уфа'!#REF!</definedName>
    <definedName name="V_пр_33_5" localSheetId="6">'ГБУЗ РБ ДП № 3 г.Уфа'!#REF!</definedName>
    <definedName name="V_пр_33_5" localSheetId="72">'ГБУЗ РБ ДП № 4 г.Уфа'!#REF!</definedName>
    <definedName name="V_пр_33_5" localSheetId="12">'ГБУЗ РБ ДП № 5 г.Уфа'!#REF!</definedName>
    <definedName name="V_пр_33_5" localSheetId="13">'ГБУЗ РБ ДП № 6 г.Уфа'!#REF!</definedName>
    <definedName name="V_пр_33_5" localSheetId="73">'ГБУЗ РБ Дюртюлинская ЦРБ'!#REF!</definedName>
    <definedName name="V_пр_33_5" localSheetId="55">'ГБУЗ РБ Ермекеевская ЦРБ'!#REF!</definedName>
    <definedName name="V_пр_33_5" localSheetId="38">'ГБУЗ РБ Зилаирская ЦРБ'!#REF!</definedName>
    <definedName name="V_пр_33_5" localSheetId="43">'ГБУЗ РБ Иглинская ЦРБ'!#REF!</definedName>
    <definedName name="V_пр_33_5" localSheetId="9">'ГБУЗ РБ Исянгуловская ЦРБ'!#REF!</definedName>
    <definedName name="V_пр_33_5" localSheetId="78">'ГБУЗ РБ Ишимбайская ЦРБ'!#REF!</definedName>
    <definedName name="V_пр_33_5" localSheetId="17">'ГБУЗ РБ Калтасинская ЦРБ'!#REF!</definedName>
    <definedName name="V_пр_33_5" localSheetId="64">'ГБУЗ РБ Караидельская ЦРБ'!#REF!</definedName>
    <definedName name="V_пр_33_5" localSheetId="47">'ГБУЗ РБ Кармаскалинская ЦРБ'!#REF!</definedName>
    <definedName name="V_пр_33_5" localSheetId="50">'ГБУЗ РБ КБСМП г.Уфа'!#REF!</definedName>
    <definedName name="V_пр_33_5" localSheetId="70">'ГБУЗ РБ Кигинская ЦРБ'!#REF!</definedName>
    <definedName name="V_пр_33_5" localSheetId="16">'ГБУЗ РБ Краснокамская ЦРБ'!#REF!</definedName>
    <definedName name="V_пр_33_5" localSheetId="26">'ГБУЗ РБ Красноусольская ЦРБ'!#REF!</definedName>
    <definedName name="V_пр_33_5" localSheetId="48">'ГБУЗ РБ Кушнаренковская ЦРБ'!#REF!</definedName>
    <definedName name="V_пр_33_5" localSheetId="69">'ГБУЗ РБ Малоязовская ЦРБ'!#REF!</definedName>
    <definedName name="V_пр_33_5" localSheetId="8">'ГБУЗ РБ Мелеузовская ЦРБ'!#REF!</definedName>
    <definedName name="V_пр_33_5" localSheetId="67">'ГБУЗ РБ Месягутовская ЦРБ'!#REF!</definedName>
    <definedName name="V_пр_33_5" localSheetId="63">'ГБУЗ РБ Мишкинская ЦРБ'!#REF!</definedName>
    <definedName name="V_пр_33_5" localSheetId="3">'ГБУЗ РБ Миякинская ЦРБ'!#REF!</definedName>
    <definedName name="V_пр_33_5" localSheetId="7">'ГБУЗ РБ Мраковская ЦРБ'!#REF!</definedName>
    <definedName name="V_пр_33_5" localSheetId="45">'ГБУЗ РБ Нуримановская ЦРБ'!#REF!</definedName>
    <definedName name="V_пр_33_5" localSheetId="79">'ГБУЗ РБ Поликлиника № 43 г.Уфа'!#REF!</definedName>
    <definedName name="V_пр_33_5" localSheetId="80">'ГБУЗ РБ ПОликлиника № 46 г.Уфа'!#REF!</definedName>
    <definedName name="V_пр_33_5" localSheetId="82">'ГБУЗ РБ Поликлиника № 50 г.Уфа'!#REF!</definedName>
    <definedName name="V_пр_33_5" localSheetId="5">'ГБУЗ РБ Раевская ЦРБ'!#REF!</definedName>
    <definedName name="V_пр_33_5" localSheetId="27">'ГБУЗ РБ Стерлибашевская ЦРБ'!#REF!</definedName>
    <definedName name="V_пр_33_5" localSheetId="28">'ГБУЗ РБ Толбазинская ЦРБ'!#REF!</definedName>
    <definedName name="V_пр_33_5" localSheetId="30">'ГБУЗ РБ Туймазинская ЦРБ'!#REF!</definedName>
    <definedName name="V_пр_33_5" localSheetId="33">'ГБУЗ РБ Учалинская ЦГБ'!#REF!</definedName>
    <definedName name="V_пр_33_5" localSheetId="20">'ГБУЗ РБ Федоровская ЦРБ'!#REF!</definedName>
    <definedName name="V_пр_33_5" localSheetId="23">'ГБУЗ РБ ЦГБ г.Сибай'!#REF!</definedName>
    <definedName name="V_пр_33_5" localSheetId="74">'ГБУЗ РБ Чекмагушевская ЦРБ'!#REF!</definedName>
    <definedName name="V_пр_33_5" localSheetId="34">'ГБУЗ РБ Чишминская ЦРБ'!#REF!</definedName>
    <definedName name="V_пр_33_5" localSheetId="31">'ГБУЗ РБ Шаранская ЦРБ'!#REF!</definedName>
    <definedName name="V_пр_33_5" localSheetId="37">'ГБУЗ РБ Языковская ЦРБ'!#REF!</definedName>
    <definedName name="V_пр_33_5" localSheetId="41">'ГБУЗ РБ Янаульская ЦРБ'!#REF!</definedName>
    <definedName name="V_пр_33_5" localSheetId="19">'ООО "Медсервис" г. Салават'!#REF!</definedName>
    <definedName name="V_пр_33_5" localSheetId="2">'УФИЦ РАН'!#REF!</definedName>
    <definedName name="V_пр_33_5" localSheetId="52">'ФГБОУ ВО БГМУ МЗ РФ'!#REF!</definedName>
    <definedName name="V_пр_33_5" localSheetId="60">'ФГБУЗ МСЧ №142 ФМБА России'!#REF!</definedName>
    <definedName name="V_пр_33_5" localSheetId="25">'ЧУЗ "РЖД-Медицина"г.Стерлитамак'!#REF!</definedName>
    <definedName name="V_пр_33_5" localSheetId="42">'ЧУЗ"КБ"РЖД-Медицина" г.Уфа'!#REF!</definedName>
    <definedName name="V_пр_33_6" localSheetId="22">'ГБУЗ РБ Акъярская ЦРБ'!#REF!</definedName>
    <definedName name="V_пр_33_6" localSheetId="46">'ГБУЗ РБ Архангельская ЦРБ'!#REF!</definedName>
    <definedName name="V_пр_33_6" localSheetId="57">'ГБУЗ РБ Аскаровская ЦРБ'!#REF!</definedName>
    <definedName name="V_пр_33_6" localSheetId="65">'ГБУЗ РБ Аскинская ЦРБ'!#REF!</definedName>
    <definedName name="V_пр_33_6" localSheetId="35">'ГБУЗ РБ Баймакская ЦГБ'!#REF!</definedName>
    <definedName name="V_пр_33_6" localSheetId="77">'ГБУЗ РБ Бакалинская ЦРБ'!#REF!</definedName>
    <definedName name="V_пр_33_6" localSheetId="40">'ГБУЗ РБ Балтачевская ЦРБ'!#REF!</definedName>
    <definedName name="V_пр_33_6" localSheetId="53">'ГБУЗ РБ Белебеевская ЦРБ'!#REF!</definedName>
    <definedName name="V_пр_33_6" localSheetId="71">'ГБУЗ РБ Белокатайская ЦРБ'!#REF!</definedName>
    <definedName name="V_пр_33_6" localSheetId="59">'ГБУЗ РБ Белорецкая ЦРКБ'!#REF!</definedName>
    <definedName name="V_пр_33_6" localSheetId="54">'ГБУЗ РБ Бижбулякская ЦРБ'!#REF!</definedName>
    <definedName name="V_пр_33_6" localSheetId="62">'ГБУЗ РБ Бирская ЦРБ'!#REF!</definedName>
    <definedName name="V_пр_33_6" localSheetId="44">'ГБУЗ РБ Благовещенская ЦРБ'!#REF!</definedName>
    <definedName name="V_пр_33_6" localSheetId="68">'ГБУЗ РБ Большеустьикинская ЦРБ'!#REF!</definedName>
    <definedName name="V_пр_33_6" localSheetId="36">'ГБУЗ РБ Буздякская ЦРБ'!#REF!</definedName>
    <definedName name="V_пр_33_6" localSheetId="66">'ГБУЗ РБ Бураевская ЦРБ'!#REF!</definedName>
    <definedName name="V_пр_33_6" localSheetId="58">'ГБУЗ РБ Бурзянская ЦРБ'!#REF!</definedName>
    <definedName name="V_пр_33_6" localSheetId="39">'ГБУЗ РБ Верхне-Татыш. ЦРБ'!#REF!</definedName>
    <definedName name="V_пр_33_6" localSheetId="76">'ГБУЗ РБ Верхнеяркеевская ЦРБ'!#REF!</definedName>
    <definedName name="V_пр_33_6" localSheetId="18">'ГБУЗ РБ ГБ № 1 г.Октябрьский'!#REF!</definedName>
    <definedName name="V_пр_33_6" localSheetId="61">'ГБУЗ РБ ГБ № 9 г.Уфа'!#REF!</definedName>
    <definedName name="V_пр_33_6" localSheetId="11">'ГБУЗ РБ ГБ г.Кумертау'!#REF!</definedName>
    <definedName name="V_пр_33_6" localSheetId="15">'ГБУЗ РБ ГБ г.Нефтекамск'!#REF!</definedName>
    <definedName name="V_пр_33_6" localSheetId="21">'ГБУЗ РБ ГБ г.Салават'!#REF!</definedName>
    <definedName name="V_пр_33_6" localSheetId="14">'ГБУЗ РБ ГДКБ № 17 г.Уфа'!#REF!</definedName>
    <definedName name="V_пр_33_6" localSheetId="24">'ГБУЗ РБ ГКБ № 1 г.Стерлитамак'!#REF!</definedName>
    <definedName name="V_пр_33_6" localSheetId="49">'ГБУЗ РБ ГКБ № 13 г.Уфа'!#REF!</definedName>
    <definedName name="V_пр_33_6" localSheetId="75">'ГБУЗ РБ ГКБ № 18 г.Уфа'!#REF!</definedName>
    <definedName name="V_пр_33_6" localSheetId="51">'ГБУЗ РБ ГКБ № 21 г.Уфа'!#REF!</definedName>
    <definedName name="V_пр_33_6" localSheetId="56">'ГБУЗ РБ ГКБ № 5 г.Уфа'!#REF!</definedName>
    <definedName name="V_пр_33_6" localSheetId="32">'ГБУЗ РБ ГКБ № 8 г.Уфа'!#REF!</definedName>
    <definedName name="V_пр_33_6" localSheetId="81">'ГБУЗ РБ ГКБ Демского р-на г.Уфы'!#REF!</definedName>
    <definedName name="V_пр_33_6" localSheetId="4">'ГБУЗ РБ Давлекановская ЦРБ'!#REF!</definedName>
    <definedName name="V_пр_33_6" localSheetId="29">'ГБУЗ РБ ДБ г.Стерлитамак'!#REF!</definedName>
    <definedName name="V_пр_33_6" localSheetId="10">'ГБУЗ РБ ДП № 2 г.Уфа'!#REF!</definedName>
    <definedName name="V_пр_33_6" localSheetId="6">'ГБУЗ РБ ДП № 3 г.Уфа'!#REF!</definedName>
    <definedName name="V_пр_33_6" localSheetId="72">'ГБУЗ РБ ДП № 4 г.Уфа'!#REF!</definedName>
    <definedName name="V_пр_33_6" localSheetId="12">'ГБУЗ РБ ДП № 5 г.Уфа'!#REF!</definedName>
    <definedName name="V_пр_33_6" localSheetId="13">'ГБУЗ РБ ДП № 6 г.Уфа'!#REF!</definedName>
    <definedName name="V_пр_33_6" localSheetId="73">'ГБУЗ РБ Дюртюлинская ЦРБ'!#REF!</definedName>
    <definedName name="V_пр_33_6" localSheetId="55">'ГБУЗ РБ Ермекеевская ЦРБ'!#REF!</definedName>
    <definedName name="V_пр_33_6" localSheetId="38">'ГБУЗ РБ Зилаирская ЦРБ'!#REF!</definedName>
    <definedName name="V_пр_33_6" localSheetId="43">'ГБУЗ РБ Иглинская ЦРБ'!#REF!</definedName>
    <definedName name="V_пр_33_6" localSheetId="9">'ГБУЗ РБ Исянгуловская ЦРБ'!#REF!</definedName>
    <definedName name="V_пр_33_6" localSheetId="78">'ГБУЗ РБ Ишимбайская ЦРБ'!#REF!</definedName>
    <definedName name="V_пр_33_6" localSheetId="17">'ГБУЗ РБ Калтасинская ЦРБ'!#REF!</definedName>
    <definedName name="V_пр_33_6" localSheetId="64">'ГБУЗ РБ Караидельская ЦРБ'!#REF!</definedName>
    <definedName name="V_пр_33_6" localSheetId="47">'ГБУЗ РБ Кармаскалинская ЦРБ'!#REF!</definedName>
    <definedName name="V_пр_33_6" localSheetId="50">'ГБУЗ РБ КБСМП г.Уфа'!#REF!</definedName>
    <definedName name="V_пр_33_6" localSheetId="70">'ГБУЗ РБ Кигинская ЦРБ'!#REF!</definedName>
    <definedName name="V_пр_33_6" localSheetId="16">'ГБУЗ РБ Краснокамская ЦРБ'!#REF!</definedName>
    <definedName name="V_пр_33_6" localSheetId="26">'ГБУЗ РБ Красноусольская ЦРБ'!#REF!</definedName>
    <definedName name="V_пр_33_6" localSheetId="48">'ГБУЗ РБ Кушнаренковская ЦРБ'!#REF!</definedName>
    <definedName name="V_пр_33_6" localSheetId="69">'ГБУЗ РБ Малоязовская ЦРБ'!#REF!</definedName>
    <definedName name="V_пр_33_6" localSheetId="8">'ГБУЗ РБ Мелеузовская ЦРБ'!#REF!</definedName>
    <definedName name="V_пр_33_6" localSheetId="67">'ГБУЗ РБ Месягутовская ЦРБ'!#REF!</definedName>
    <definedName name="V_пр_33_6" localSheetId="63">'ГБУЗ РБ Мишкинская ЦРБ'!#REF!</definedName>
    <definedName name="V_пр_33_6" localSheetId="3">'ГБУЗ РБ Миякинская ЦРБ'!#REF!</definedName>
    <definedName name="V_пр_33_6" localSheetId="7">'ГБУЗ РБ Мраковская ЦРБ'!#REF!</definedName>
    <definedName name="V_пр_33_6" localSheetId="45">'ГБУЗ РБ Нуримановская ЦРБ'!#REF!</definedName>
    <definedName name="V_пр_33_6" localSheetId="79">'ГБУЗ РБ Поликлиника № 43 г.Уфа'!#REF!</definedName>
    <definedName name="V_пр_33_6" localSheetId="80">'ГБУЗ РБ ПОликлиника № 46 г.Уфа'!#REF!</definedName>
    <definedName name="V_пр_33_6" localSheetId="82">'ГБУЗ РБ Поликлиника № 50 г.Уфа'!#REF!</definedName>
    <definedName name="V_пр_33_6" localSheetId="5">'ГБУЗ РБ Раевская ЦРБ'!#REF!</definedName>
    <definedName name="V_пр_33_6" localSheetId="27">'ГБУЗ РБ Стерлибашевская ЦРБ'!#REF!</definedName>
    <definedName name="V_пр_33_6" localSheetId="28">'ГБУЗ РБ Толбазинская ЦРБ'!#REF!</definedName>
    <definedName name="V_пр_33_6" localSheetId="30">'ГБУЗ РБ Туймазинская ЦРБ'!#REF!</definedName>
    <definedName name="V_пр_33_6" localSheetId="33">'ГБУЗ РБ Учалинская ЦГБ'!#REF!</definedName>
    <definedName name="V_пр_33_6" localSheetId="20">'ГБУЗ РБ Федоровская ЦРБ'!#REF!</definedName>
    <definedName name="V_пр_33_6" localSheetId="23">'ГБУЗ РБ ЦГБ г.Сибай'!#REF!</definedName>
    <definedName name="V_пр_33_6" localSheetId="74">'ГБУЗ РБ Чекмагушевская ЦРБ'!#REF!</definedName>
    <definedName name="V_пр_33_6" localSheetId="34">'ГБУЗ РБ Чишминская ЦРБ'!#REF!</definedName>
    <definedName name="V_пр_33_6" localSheetId="31">'ГБУЗ РБ Шаранская ЦРБ'!#REF!</definedName>
    <definedName name="V_пр_33_6" localSheetId="37">'ГБУЗ РБ Языковская ЦРБ'!#REF!</definedName>
    <definedName name="V_пр_33_6" localSheetId="41">'ГБУЗ РБ Янаульская ЦРБ'!#REF!</definedName>
    <definedName name="V_пр_33_6" localSheetId="19">'ООО "Медсервис" г. Салават'!#REF!</definedName>
    <definedName name="V_пр_33_6" localSheetId="2">'УФИЦ РАН'!#REF!</definedName>
    <definedName name="V_пр_33_6" localSheetId="52">'ФГБОУ ВО БГМУ МЗ РФ'!#REF!</definedName>
    <definedName name="V_пр_33_6" localSheetId="60">'ФГБУЗ МСЧ №142 ФМБА России'!#REF!</definedName>
    <definedName name="V_пр_33_6" localSheetId="25">'ЧУЗ "РЖД-Медицина"г.Стерлитамак'!#REF!</definedName>
    <definedName name="V_пр_33_6" localSheetId="42">'ЧУЗ"КБ"РЖД-Медицина" г.Уфа'!#REF!</definedName>
    <definedName name="V_пр_33_7" localSheetId="22">'ГБУЗ РБ Акъярская ЦРБ'!#REF!</definedName>
    <definedName name="V_пр_33_7" localSheetId="46">'ГБУЗ РБ Архангельская ЦРБ'!#REF!</definedName>
    <definedName name="V_пр_33_7" localSheetId="57">'ГБУЗ РБ Аскаровская ЦРБ'!#REF!</definedName>
    <definedName name="V_пр_33_7" localSheetId="65">'ГБУЗ РБ Аскинская ЦРБ'!#REF!</definedName>
    <definedName name="V_пр_33_7" localSheetId="35">'ГБУЗ РБ Баймакская ЦГБ'!#REF!</definedName>
    <definedName name="V_пр_33_7" localSheetId="77">'ГБУЗ РБ Бакалинская ЦРБ'!#REF!</definedName>
    <definedName name="V_пр_33_7" localSheetId="40">'ГБУЗ РБ Балтачевская ЦРБ'!#REF!</definedName>
    <definedName name="V_пр_33_7" localSheetId="53">'ГБУЗ РБ Белебеевская ЦРБ'!#REF!</definedName>
    <definedName name="V_пр_33_7" localSheetId="71">'ГБУЗ РБ Белокатайская ЦРБ'!#REF!</definedName>
    <definedName name="V_пр_33_7" localSheetId="59">'ГБУЗ РБ Белорецкая ЦРКБ'!#REF!</definedName>
    <definedName name="V_пр_33_7" localSheetId="54">'ГБУЗ РБ Бижбулякская ЦРБ'!#REF!</definedName>
    <definedName name="V_пр_33_7" localSheetId="62">'ГБУЗ РБ Бирская ЦРБ'!#REF!</definedName>
    <definedName name="V_пр_33_7" localSheetId="44">'ГБУЗ РБ Благовещенская ЦРБ'!#REF!</definedName>
    <definedName name="V_пр_33_7" localSheetId="68">'ГБУЗ РБ Большеустьикинская ЦРБ'!#REF!</definedName>
    <definedName name="V_пр_33_7" localSheetId="36">'ГБУЗ РБ Буздякская ЦРБ'!#REF!</definedName>
    <definedName name="V_пр_33_7" localSheetId="66">'ГБУЗ РБ Бураевская ЦРБ'!#REF!</definedName>
    <definedName name="V_пр_33_7" localSheetId="58">'ГБУЗ РБ Бурзянская ЦРБ'!#REF!</definedName>
    <definedName name="V_пр_33_7" localSheetId="39">'ГБУЗ РБ Верхне-Татыш. ЦРБ'!#REF!</definedName>
    <definedName name="V_пр_33_7" localSheetId="76">'ГБУЗ РБ Верхнеяркеевская ЦРБ'!#REF!</definedName>
    <definedName name="V_пр_33_7" localSheetId="18">'ГБУЗ РБ ГБ № 1 г.Октябрьский'!#REF!</definedName>
    <definedName name="V_пр_33_7" localSheetId="61">'ГБУЗ РБ ГБ № 9 г.Уфа'!#REF!</definedName>
    <definedName name="V_пр_33_7" localSheetId="11">'ГБУЗ РБ ГБ г.Кумертау'!#REF!</definedName>
    <definedName name="V_пр_33_7" localSheetId="15">'ГБУЗ РБ ГБ г.Нефтекамск'!#REF!</definedName>
    <definedName name="V_пр_33_7" localSheetId="21">'ГБУЗ РБ ГБ г.Салават'!#REF!</definedName>
    <definedName name="V_пр_33_7" localSheetId="14">'ГБУЗ РБ ГДКБ № 17 г.Уфа'!#REF!</definedName>
    <definedName name="V_пр_33_7" localSheetId="24">'ГБУЗ РБ ГКБ № 1 г.Стерлитамак'!#REF!</definedName>
    <definedName name="V_пр_33_7" localSheetId="49">'ГБУЗ РБ ГКБ № 13 г.Уфа'!#REF!</definedName>
    <definedName name="V_пр_33_7" localSheetId="75">'ГБУЗ РБ ГКБ № 18 г.Уфа'!#REF!</definedName>
    <definedName name="V_пр_33_7" localSheetId="51">'ГБУЗ РБ ГКБ № 21 г.Уфа'!#REF!</definedName>
    <definedName name="V_пр_33_7" localSheetId="56">'ГБУЗ РБ ГКБ № 5 г.Уфа'!#REF!</definedName>
    <definedName name="V_пр_33_7" localSheetId="32">'ГБУЗ РБ ГКБ № 8 г.Уфа'!#REF!</definedName>
    <definedName name="V_пр_33_7" localSheetId="81">'ГБУЗ РБ ГКБ Демского р-на г.Уфы'!#REF!</definedName>
    <definedName name="V_пр_33_7" localSheetId="4">'ГБУЗ РБ Давлекановская ЦРБ'!#REF!</definedName>
    <definedName name="V_пр_33_7" localSheetId="29">'ГБУЗ РБ ДБ г.Стерлитамак'!#REF!</definedName>
    <definedName name="V_пр_33_7" localSheetId="10">'ГБУЗ РБ ДП № 2 г.Уфа'!#REF!</definedName>
    <definedName name="V_пр_33_7" localSheetId="6">'ГБУЗ РБ ДП № 3 г.Уфа'!#REF!</definedName>
    <definedName name="V_пр_33_7" localSheetId="72">'ГБУЗ РБ ДП № 4 г.Уфа'!#REF!</definedName>
    <definedName name="V_пр_33_7" localSheetId="12">'ГБУЗ РБ ДП № 5 г.Уфа'!#REF!</definedName>
    <definedName name="V_пр_33_7" localSheetId="13">'ГБУЗ РБ ДП № 6 г.Уфа'!#REF!</definedName>
    <definedName name="V_пр_33_7" localSheetId="73">'ГБУЗ РБ Дюртюлинская ЦРБ'!#REF!</definedName>
    <definedName name="V_пр_33_7" localSheetId="55">'ГБУЗ РБ Ермекеевская ЦРБ'!#REF!</definedName>
    <definedName name="V_пр_33_7" localSheetId="38">'ГБУЗ РБ Зилаирская ЦРБ'!#REF!</definedName>
    <definedName name="V_пр_33_7" localSheetId="43">'ГБУЗ РБ Иглинская ЦРБ'!#REF!</definedName>
    <definedName name="V_пр_33_7" localSheetId="9">'ГБУЗ РБ Исянгуловская ЦРБ'!#REF!</definedName>
    <definedName name="V_пр_33_7" localSheetId="78">'ГБУЗ РБ Ишимбайская ЦРБ'!#REF!</definedName>
    <definedName name="V_пр_33_7" localSheetId="17">'ГБУЗ РБ Калтасинская ЦРБ'!#REF!</definedName>
    <definedName name="V_пр_33_7" localSheetId="64">'ГБУЗ РБ Караидельская ЦРБ'!#REF!</definedName>
    <definedName name="V_пр_33_7" localSheetId="47">'ГБУЗ РБ Кармаскалинская ЦРБ'!#REF!</definedName>
    <definedName name="V_пр_33_7" localSheetId="50">'ГБУЗ РБ КБСМП г.Уфа'!#REF!</definedName>
    <definedName name="V_пр_33_7" localSheetId="70">'ГБУЗ РБ Кигинская ЦРБ'!#REF!</definedName>
    <definedName name="V_пр_33_7" localSheetId="16">'ГБУЗ РБ Краснокамская ЦРБ'!#REF!</definedName>
    <definedName name="V_пр_33_7" localSheetId="26">'ГБУЗ РБ Красноусольская ЦРБ'!#REF!</definedName>
    <definedName name="V_пр_33_7" localSheetId="48">'ГБУЗ РБ Кушнаренковская ЦРБ'!#REF!</definedName>
    <definedName name="V_пр_33_7" localSheetId="69">'ГБУЗ РБ Малоязовская ЦРБ'!#REF!</definedName>
    <definedName name="V_пр_33_7" localSheetId="8">'ГБУЗ РБ Мелеузовская ЦРБ'!#REF!</definedName>
    <definedName name="V_пр_33_7" localSheetId="67">'ГБУЗ РБ Месягутовская ЦРБ'!#REF!</definedName>
    <definedName name="V_пр_33_7" localSheetId="63">'ГБУЗ РБ Мишкинская ЦРБ'!#REF!</definedName>
    <definedName name="V_пр_33_7" localSheetId="3">'ГБУЗ РБ Миякинская ЦРБ'!#REF!</definedName>
    <definedName name="V_пр_33_7" localSheetId="7">'ГБУЗ РБ Мраковская ЦРБ'!#REF!</definedName>
    <definedName name="V_пр_33_7" localSheetId="45">'ГБУЗ РБ Нуримановская ЦРБ'!#REF!</definedName>
    <definedName name="V_пр_33_7" localSheetId="79">'ГБУЗ РБ Поликлиника № 43 г.Уфа'!#REF!</definedName>
    <definedName name="V_пр_33_7" localSheetId="80">'ГБУЗ РБ ПОликлиника № 46 г.Уфа'!#REF!</definedName>
    <definedName name="V_пр_33_7" localSheetId="82">'ГБУЗ РБ Поликлиника № 50 г.Уфа'!#REF!</definedName>
    <definedName name="V_пр_33_7" localSheetId="5">'ГБУЗ РБ Раевская ЦРБ'!#REF!</definedName>
    <definedName name="V_пр_33_7" localSheetId="27">'ГБУЗ РБ Стерлибашевская ЦРБ'!#REF!</definedName>
    <definedName name="V_пр_33_7" localSheetId="28">'ГБУЗ РБ Толбазинская ЦРБ'!#REF!</definedName>
    <definedName name="V_пр_33_7" localSheetId="30">'ГБУЗ РБ Туймазинская ЦРБ'!#REF!</definedName>
    <definedName name="V_пр_33_7" localSheetId="33">'ГБУЗ РБ Учалинская ЦГБ'!#REF!</definedName>
    <definedName name="V_пр_33_7" localSheetId="20">'ГБУЗ РБ Федоровская ЦРБ'!#REF!</definedName>
    <definedName name="V_пр_33_7" localSheetId="23">'ГБУЗ РБ ЦГБ г.Сибай'!#REF!</definedName>
    <definedName name="V_пр_33_7" localSheetId="74">'ГБУЗ РБ Чекмагушевская ЦРБ'!#REF!</definedName>
    <definedName name="V_пр_33_7" localSheetId="34">'ГБУЗ РБ Чишминская ЦРБ'!#REF!</definedName>
    <definedName name="V_пр_33_7" localSheetId="31">'ГБУЗ РБ Шаранская ЦРБ'!#REF!</definedName>
    <definedName name="V_пр_33_7" localSheetId="37">'ГБУЗ РБ Языковская ЦРБ'!#REF!</definedName>
    <definedName name="V_пр_33_7" localSheetId="41">'ГБУЗ РБ Янаульская ЦРБ'!#REF!</definedName>
    <definedName name="V_пр_33_7" localSheetId="19">'ООО "Медсервис" г. Салават'!#REF!</definedName>
    <definedName name="V_пр_33_7" localSheetId="2">'УФИЦ РАН'!#REF!</definedName>
    <definedName name="V_пр_33_7" localSheetId="52">'ФГБОУ ВО БГМУ МЗ РФ'!#REF!</definedName>
    <definedName name="V_пр_33_7" localSheetId="60">'ФГБУЗ МСЧ №142 ФМБА России'!#REF!</definedName>
    <definedName name="V_пр_33_7" localSheetId="25">'ЧУЗ "РЖД-Медицина"г.Стерлитамак'!#REF!</definedName>
    <definedName name="V_пр_33_7" localSheetId="42">'ЧУЗ"КБ"РЖД-Медицина" г.Уфа'!#REF!</definedName>
    <definedName name="V_пр_33_8" localSheetId="22">'ГБУЗ РБ Акъярская ЦРБ'!#REF!</definedName>
    <definedName name="V_пр_33_8" localSheetId="46">'ГБУЗ РБ Архангельская ЦРБ'!#REF!</definedName>
    <definedName name="V_пр_33_8" localSheetId="57">'ГБУЗ РБ Аскаровская ЦРБ'!#REF!</definedName>
    <definedName name="V_пр_33_8" localSheetId="65">'ГБУЗ РБ Аскинская ЦРБ'!#REF!</definedName>
    <definedName name="V_пр_33_8" localSheetId="35">'ГБУЗ РБ Баймакская ЦГБ'!#REF!</definedName>
    <definedName name="V_пр_33_8" localSheetId="77">'ГБУЗ РБ Бакалинская ЦРБ'!#REF!</definedName>
    <definedName name="V_пр_33_8" localSheetId="40">'ГБУЗ РБ Балтачевская ЦРБ'!#REF!</definedName>
    <definedName name="V_пр_33_8" localSheetId="53">'ГБУЗ РБ Белебеевская ЦРБ'!#REF!</definedName>
    <definedName name="V_пр_33_8" localSheetId="71">'ГБУЗ РБ Белокатайская ЦРБ'!#REF!</definedName>
    <definedName name="V_пр_33_8" localSheetId="59">'ГБУЗ РБ Белорецкая ЦРКБ'!#REF!</definedName>
    <definedName name="V_пр_33_8" localSheetId="54">'ГБУЗ РБ Бижбулякская ЦРБ'!#REF!</definedName>
    <definedName name="V_пр_33_8" localSheetId="62">'ГБУЗ РБ Бирская ЦРБ'!#REF!</definedName>
    <definedName name="V_пр_33_8" localSheetId="44">'ГБУЗ РБ Благовещенская ЦРБ'!#REF!</definedName>
    <definedName name="V_пр_33_8" localSheetId="68">'ГБУЗ РБ Большеустьикинская ЦРБ'!#REF!</definedName>
    <definedName name="V_пр_33_8" localSheetId="36">'ГБУЗ РБ Буздякская ЦРБ'!#REF!</definedName>
    <definedName name="V_пр_33_8" localSheetId="66">'ГБУЗ РБ Бураевская ЦРБ'!#REF!</definedName>
    <definedName name="V_пр_33_8" localSheetId="58">'ГБУЗ РБ Бурзянская ЦРБ'!#REF!</definedName>
    <definedName name="V_пр_33_8" localSheetId="39">'ГБУЗ РБ Верхне-Татыш. ЦРБ'!#REF!</definedName>
    <definedName name="V_пр_33_8" localSheetId="76">'ГБУЗ РБ Верхнеяркеевская ЦРБ'!#REF!</definedName>
    <definedName name="V_пр_33_8" localSheetId="18">'ГБУЗ РБ ГБ № 1 г.Октябрьский'!#REF!</definedName>
    <definedName name="V_пр_33_8" localSheetId="61">'ГБУЗ РБ ГБ № 9 г.Уфа'!#REF!</definedName>
    <definedName name="V_пр_33_8" localSheetId="11">'ГБУЗ РБ ГБ г.Кумертау'!#REF!</definedName>
    <definedName name="V_пр_33_8" localSheetId="15">'ГБУЗ РБ ГБ г.Нефтекамск'!#REF!</definedName>
    <definedName name="V_пр_33_8" localSheetId="21">'ГБУЗ РБ ГБ г.Салават'!#REF!</definedName>
    <definedName name="V_пр_33_8" localSheetId="14">'ГБУЗ РБ ГДКБ № 17 г.Уфа'!#REF!</definedName>
    <definedName name="V_пр_33_8" localSheetId="24">'ГБУЗ РБ ГКБ № 1 г.Стерлитамак'!#REF!</definedName>
    <definedName name="V_пр_33_8" localSheetId="49">'ГБУЗ РБ ГКБ № 13 г.Уфа'!#REF!</definedName>
    <definedName name="V_пр_33_8" localSheetId="75">'ГБУЗ РБ ГКБ № 18 г.Уфа'!#REF!</definedName>
    <definedName name="V_пр_33_8" localSheetId="51">'ГБУЗ РБ ГКБ № 21 г.Уфа'!#REF!</definedName>
    <definedName name="V_пр_33_8" localSheetId="56">'ГБУЗ РБ ГКБ № 5 г.Уфа'!#REF!</definedName>
    <definedName name="V_пр_33_8" localSheetId="32">'ГБУЗ РБ ГКБ № 8 г.Уфа'!#REF!</definedName>
    <definedName name="V_пр_33_8" localSheetId="81">'ГБУЗ РБ ГКБ Демского р-на г.Уфы'!#REF!</definedName>
    <definedName name="V_пр_33_8" localSheetId="4">'ГБУЗ РБ Давлекановская ЦРБ'!#REF!</definedName>
    <definedName name="V_пр_33_8" localSheetId="29">'ГБУЗ РБ ДБ г.Стерлитамак'!#REF!</definedName>
    <definedName name="V_пр_33_8" localSheetId="10">'ГБУЗ РБ ДП № 2 г.Уфа'!#REF!</definedName>
    <definedName name="V_пр_33_8" localSheetId="6">'ГБУЗ РБ ДП № 3 г.Уфа'!#REF!</definedName>
    <definedName name="V_пр_33_8" localSheetId="72">'ГБУЗ РБ ДП № 4 г.Уфа'!#REF!</definedName>
    <definedName name="V_пр_33_8" localSheetId="12">'ГБУЗ РБ ДП № 5 г.Уфа'!#REF!</definedName>
    <definedName name="V_пр_33_8" localSheetId="13">'ГБУЗ РБ ДП № 6 г.Уфа'!#REF!</definedName>
    <definedName name="V_пр_33_8" localSheetId="73">'ГБУЗ РБ Дюртюлинская ЦРБ'!#REF!</definedName>
    <definedName name="V_пр_33_8" localSheetId="55">'ГБУЗ РБ Ермекеевская ЦРБ'!#REF!</definedName>
    <definedName name="V_пр_33_8" localSheetId="38">'ГБУЗ РБ Зилаирская ЦРБ'!#REF!</definedName>
    <definedName name="V_пр_33_8" localSheetId="43">'ГБУЗ РБ Иглинская ЦРБ'!#REF!</definedName>
    <definedName name="V_пр_33_8" localSheetId="9">'ГБУЗ РБ Исянгуловская ЦРБ'!#REF!</definedName>
    <definedName name="V_пр_33_8" localSheetId="78">'ГБУЗ РБ Ишимбайская ЦРБ'!#REF!</definedName>
    <definedName name="V_пр_33_8" localSheetId="17">'ГБУЗ РБ Калтасинская ЦРБ'!#REF!</definedName>
    <definedName name="V_пр_33_8" localSheetId="64">'ГБУЗ РБ Караидельская ЦРБ'!#REF!</definedName>
    <definedName name="V_пр_33_8" localSheetId="47">'ГБУЗ РБ Кармаскалинская ЦРБ'!#REF!</definedName>
    <definedName name="V_пр_33_8" localSheetId="50">'ГБУЗ РБ КБСМП г.Уфа'!#REF!</definedName>
    <definedName name="V_пр_33_8" localSheetId="70">'ГБУЗ РБ Кигинская ЦРБ'!#REF!</definedName>
    <definedName name="V_пр_33_8" localSheetId="16">'ГБУЗ РБ Краснокамская ЦРБ'!#REF!</definedName>
    <definedName name="V_пр_33_8" localSheetId="26">'ГБУЗ РБ Красноусольская ЦРБ'!#REF!</definedName>
    <definedName name="V_пр_33_8" localSheetId="48">'ГБУЗ РБ Кушнаренковская ЦРБ'!#REF!</definedName>
    <definedName name="V_пр_33_8" localSheetId="69">'ГБУЗ РБ Малоязовская ЦРБ'!#REF!</definedName>
    <definedName name="V_пр_33_8" localSheetId="8">'ГБУЗ РБ Мелеузовская ЦРБ'!#REF!</definedName>
    <definedName name="V_пр_33_8" localSheetId="67">'ГБУЗ РБ Месягутовская ЦРБ'!#REF!</definedName>
    <definedName name="V_пр_33_8" localSheetId="63">'ГБУЗ РБ Мишкинская ЦРБ'!#REF!</definedName>
    <definedName name="V_пр_33_8" localSheetId="3">'ГБУЗ РБ Миякинская ЦРБ'!#REF!</definedName>
    <definedName name="V_пр_33_8" localSheetId="7">'ГБУЗ РБ Мраковская ЦРБ'!#REF!</definedName>
    <definedName name="V_пр_33_8" localSheetId="45">'ГБУЗ РБ Нуримановская ЦРБ'!#REF!</definedName>
    <definedName name="V_пр_33_8" localSheetId="79">'ГБУЗ РБ Поликлиника № 43 г.Уфа'!#REF!</definedName>
    <definedName name="V_пр_33_8" localSheetId="80">'ГБУЗ РБ ПОликлиника № 46 г.Уфа'!#REF!</definedName>
    <definedName name="V_пр_33_8" localSheetId="82">'ГБУЗ РБ Поликлиника № 50 г.Уфа'!#REF!</definedName>
    <definedName name="V_пр_33_8" localSheetId="5">'ГБУЗ РБ Раевская ЦРБ'!#REF!</definedName>
    <definedName name="V_пр_33_8" localSheetId="27">'ГБУЗ РБ Стерлибашевская ЦРБ'!#REF!</definedName>
    <definedName name="V_пр_33_8" localSheetId="28">'ГБУЗ РБ Толбазинская ЦРБ'!#REF!</definedName>
    <definedName name="V_пр_33_8" localSheetId="30">'ГБУЗ РБ Туймазинская ЦРБ'!#REF!</definedName>
    <definedName name="V_пр_33_8" localSheetId="33">'ГБУЗ РБ Учалинская ЦГБ'!#REF!</definedName>
    <definedName name="V_пр_33_8" localSheetId="20">'ГБУЗ РБ Федоровская ЦРБ'!#REF!</definedName>
    <definedName name="V_пр_33_8" localSheetId="23">'ГБУЗ РБ ЦГБ г.Сибай'!#REF!</definedName>
    <definedName name="V_пр_33_8" localSheetId="74">'ГБУЗ РБ Чекмагушевская ЦРБ'!#REF!</definedName>
    <definedName name="V_пр_33_8" localSheetId="34">'ГБУЗ РБ Чишминская ЦРБ'!#REF!</definedName>
    <definedName name="V_пр_33_8" localSheetId="31">'ГБУЗ РБ Шаранская ЦРБ'!#REF!</definedName>
    <definedName name="V_пр_33_8" localSheetId="37">'ГБУЗ РБ Языковская ЦРБ'!#REF!</definedName>
    <definedName name="V_пр_33_8" localSheetId="41">'ГБУЗ РБ Янаульская ЦРБ'!#REF!</definedName>
    <definedName name="V_пр_33_8" localSheetId="19">'ООО "Медсервис" г. Салават'!#REF!</definedName>
    <definedName name="V_пр_33_8" localSheetId="2">'УФИЦ РАН'!#REF!</definedName>
    <definedName name="V_пр_33_8" localSheetId="52">'ФГБОУ ВО БГМУ МЗ РФ'!#REF!</definedName>
    <definedName name="V_пр_33_8" localSheetId="60">'ФГБУЗ МСЧ №142 ФМБА России'!#REF!</definedName>
    <definedName name="V_пр_33_8" localSheetId="25">'ЧУЗ "РЖД-Медицина"г.Стерлитамак'!#REF!</definedName>
    <definedName name="V_пр_33_8" localSheetId="42">'ЧУЗ"КБ"РЖД-Медицина" г.Уфа'!#REF!</definedName>
    <definedName name="V_пр_34_2" localSheetId="22">'ГБУЗ РБ Акъярская ЦРБ'!#REF!</definedName>
    <definedName name="V_пр_34_2" localSheetId="46">'ГБУЗ РБ Архангельская ЦРБ'!#REF!</definedName>
    <definedName name="V_пр_34_2" localSheetId="57">'ГБУЗ РБ Аскаровская ЦРБ'!#REF!</definedName>
    <definedName name="V_пр_34_2" localSheetId="65">'ГБУЗ РБ Аскинская ЦРБ'!#REF!</definedName>
    <definedName name="V_пр_34_2" localSheetId="35">'ГБУЗ РБ Баймакская ЦГБ'!#REF!</definedName>
    <definedName name="V_пр_34_2" localSheetId="77">'ГБУЗ РБ Бакалинская ЦРБ'!#REF!</definedName>
    <definedName name="V_пр_34_2" localSheetId="40">'ГБУЗ РБ Балтачевская ЦРБ'!#REF!</definedName>
    <definedName name="V_пр_34_2" localSheetId="53">'ГБУЗ РБ Белебеевская ЦРБ'!#REF!</definedName>
    <definedName name="V_пр_34_2" localSheetId="71">'ГБУЗ РБ Белокатайская ЦРБ'!#REF!</definedName>
    <definedName name="V_пр_34_2" localSheetId="59">'ГБУЗ РБ Белорецкая ЦРКБ'!#REF!</definedName>
    <definedName name="V_пр_34_2" localSheetId="54">'ГБУЗ РБ Бижбулякская ЦРБ'!#REF!</definedName>
    <definedName name="V_пр_34_2" localSheetId="62">'ГБУЗ РБ Бирская ЦРБ'!#REF!</definedName>
    <definedName name="V_пр_34_2" localSheetId="44">'ГБУЗ РБ Благовещенская ЦРБ'!#REF!</definedName>
    <definedName name="V_пр_34_2" localSheetId="68">'ГБУЗ РБ Большеустьикинская ЦРБ'!#REF!</definedName>
    <definedName name="V_пр_34_2" localSheetId="36">'ГБУЗ РБ Буздякская ЦРБ'!#REF!</definedName>
    <definedName name="V_пр_34_2" localSheetId="66">'ГБУЗ РБ Бураевская ЦРБ'!#REF!</definedName>
    <definedName name="V_пр_34_2" localSheetId="58">'ГБУЗ РБ Бурзянская ЦРБ'!#REF!</definedName>
    <definedName name="V_пр_34_2" localSheetId="39">'ГБУЗ РБ Верхне-Татыш. ЦРБ'!#REF!</definedName>
    <definedName name="V_пр_34_2" localSheetId="76">'ГБУЗ РБ Верхнеяркеевская ЦРБ'!#REF!</definedName>
    <definedName name="V_пр_34_2" localSheetId="18">'ГБУЗ РБ ГБ № 1 г.Октябрьский'!#REF!</definedName>
    <definedName name="V_пр_34_2" localSheetId="61">'ГБУЗ РБ ГБ № 9 г.Уфа'!#REF!</definedName>
    <definedName name="V_пр_34_2" localSheetId="11">'ГБУЗ РБ ГБ г.Кумертау'!#REF!</definedName>
    <definedName name="V_пр_34_2" localSheetId="15">'ГБУЗ РБ ГБ г.Нефтекамск'!#REF!</definedName>
    <definedName name="V_пр_34_2" localSheetId="21">'ГБУЗ РБ ГБ г.Салават'!#REF!</definedName>
    <definedName name="V_пр_34_2" localSheetId="14">'ГБУЗ РБ ГДКБ № 17 г.Уфа'!#REF!</definedName>
    <definedName name="V_пр_34_2" localSheetId="24">'ГБУЗ РБ ГКБ № 1 г.Стерлитамак'!#REF!</definedName>
    <definedName name="V_пр_34_2" localSheetId="49">'ГБУЗ РБ ГКБ № 13 г.Уфа'!#REF!</definedName>
    <definedName name="V_пр_34_2" localSheetId="75">'ГБУЗ РБ ГКБ № 18 г.Уфа'!#REF!</definedName>
    <definedName name="V_пр_34_2" localSheetId="51">'ГБУЗ РБ ГКБ № 21 г.Уфа'!#REF!</definedName>
    <definedName name="V_пр_34_2" localSheetId="56">'ГБУЗ РБ ГКБ № 5 г.Уфа'!#REF!</definedName>
    <definedName name="V_пр_34_2" localSheetId="32">'ГБУЗ РБ ГКБ № 8 г.Уфа'!#REF!</definedName>
    <definedName name="V_пр_34_2" localSheetId="81">'ГБУЗ РБ ГКБ Демского р-на г.Уфы'!#REF!</definedName>
    <definedName name="V_пр_34_2" localSheetId="4">'ГБУЗ РБ Давлекановская ЦРБ'!#REF!</definedName>
    <definedName name="V_пр_34_2" localSheetId="29">'ГБУЗ РБ ДБ г.Стерлитамак'!#REF!</definedName>
    <definedName name="V_пр_34_2" localSheetId="10">'ГБУЗ РБ ДП № 2 г.Уфа'!#REF!</definedName>
    <definedName name="V_пр_34_2" localSheetId="6">'ГБУЗ РБ ДП № 3 г.Уфа'!#REF!</definedName>
    <definedName name="V_пр_34_2" localSheetId="72">'ГБУЗ РБ ДП № 4 г.Уфа'!#REF!</definedName>
    <definedName name="V_пр_34_2" localSheetId="12">'ГБУЗ РБ ДП № 5 г.Уфа'!#REF!</definedName>
    <definedName name="V_пр_34_2" localSheetId="13">'ГБУЗ РБ ДП № 6 г.Уфа'!#REF!</definedName>
    <definedName name="V_пр_34_2" localSheetId="73">'ГБУЗ РБ Дюртюлинская ЦРБ'!#REF!</definedName>
    <definedName name="V_пр_34_2" localSheetId="55">'ГБУЗ РБ Ермекеевская ЦРБ'!#REF!</definedName>
    <definedName name="V_пр_34_2" localSheetId="38">'ГБУЗ РБ Зилаирская ЦРБ'!#REF!</definedName>
    <definedName name="V_пр_34_2" localSheetId="43">'ГБУЗ РБ Иглинская ЦРБ'!#REF!</definedName>
    <definedName name="V_пр_34_2" localSheetId="9">'ГБУЗ РБ Исянгуловская ЦРБ'!#REF!</definedName>
    <definedName name="V_пр_34_2" localSheetId="78">'ГБУЗ РБ Ишимбайская ЦРБ'!#REF!</definedName>
    <definedName name="V_пр_34_2" localSheetId="17">'ГБУЗ РБ Калтасинская ЦРБ'!#REF!</definedName>
    <definedName name="V_пр_34_2" localSheetId="64">'ГБУЗ РБ Караидельская ЦРБ'!#REF!</definedName>
    <definedName name="V_пр_34_2" localSheetId="47">'ГБУЗ РБ Кармаскалинская ЦРБ'!#REF!</definedName>
    <definedName name="V_пр_34_2" localSheetId="50">'ГБУЗ РБ КБСМП г.Уфа'!#REF!</definedName>
    <definedName name="V_пр_34_2" localSheetId="70">'ГБУЗ РБ Кигинская ЦРБ'!#REF!</definedName>
    <definedName name="V_пр_34_2" localSheetId="16">'ГБУЗ РБ Краснокамская ЦРБ'!#REF!</definedName>
    <definedName name="V_пр_34_2" localSheetId="26">'ГБУЗ РБ Красноусольская ЦРБ'!#REF!</definedName>
    <definedName name="V_пр_34_2" localSheetId="48">'ГБУЗ РБ Кушнаренковская ЦРБ'!#REF!</definedName>
    <definedName name="V_пр_34_2" localSheetId="69">'ГБУЗ РБ Малоязовская ЦРБ'!#REF!</definedName>
    <definedName name="V_пр_34_2" localSheetId="8">'ГБУЗ РБ Мелеузовская ЦРБ'!#REF!</definedName>
    <definedName name="V_пр_34_2" localSheetId="67">'ГБУЗ РБ Месягутовская ЦРБ'!#REF!</definedName>
    <definedName name="V_пр_34_2" localSheetId="63">'ГБУЗ РБ Мишкинская ЦРБ'!#REF!</definedName>
    <definedName name="V_пр_34_2" localSheetId="3">'ГБУЗ РБ Миякинская ЦРБ'!#REF!</definedName>
    <definedName name="V_пр_34_2" localSheetId="7">'ГБУЗ РБ Мраковская ЦРБ'!#REF!</definedName>
    <definedName name="V_пр_34_2" localSheetId="45">'ГБУЗ РБ Нуримановская ЦРБ'!#REF!</definedName>
    <definedName name="V_пр_34_2" localSheetId="79">'ГБУЗ РБ Поликлиника № 43 г.Уфа'!#REF!</definedName>
    <definedName name="V_пр_34_2" localSheetId="80">'ГБУЗ РБ ПОликлиника № 46 г.Уфа'!#REF!</definedName>
    <definedName name="V_пр_34_2" localSheetId="82">'ГБУЗ РБ Поликлиника № 50 г.Уфа'!#REF!</definedName>
    <definedName name="V_пр_34_2" localSheetId="5">'ГБУЗ РБ Раевская ЦРБ'!#REF!</definedName>
    <definedName name="V_пр_34_2" localSheetId="27">'ГБУЗ РБ Стерлибашевская ЦРБ'!#REF!</definedName>
    <definedName name="V_пр_34_2" localSheetId="28">'ГБУЗ РБ Толбазинская ЦРБ'!#REF!</definedName>
    <definedName name="V_пр_34_2" localSheetId="30">'ГБУЗ РБ Туймазинская ЦРБ'!#REF!</definedName>
    <definedName name="V_пр_34_2" localSheetId="33">'ГБУЗ РБ Учалинская ЦГБ'!#REF!</definedName>
    <definedName name="V_пр_34_2" localSheetId="20">'ГБУЗ РБ Федоровская ЦРБ'!#REF!</definedName>
    <definedName name="V_пр_34_2" localSheetId="23">'ГБУЗ РБ ЦГБ г.Сибай'!#REF!</definedName>
    <definedName name="V_пр_34_2" localSheetId="74">'ГБУЗ РБ Чекмагушевская ЦРБ'!#REF!</definedName>
    <definedName name="V_пр_34_2" localSheetId="34">'ГБУЗ РБ Чишминская ЦРБ'!#REF!</definedName>
    <definedName name="V_пр_34_2" localSheetId="31">'ГБУЗ РБ Шаранская ЦРБ'!#REF!</definedName>
    <definedName name="V_пр_34_2" localSheetId="37">'ГБУЗ РБ Языковская ЦРБ'!#REF!</definedName>
    <definedName name="V_пр_34_2" localSheetId="41">'ГБУЗ РБ Янаульская ЦРБ'!#REF!</definedName>
    <definedName name="V_пр_34_2" localSheetId="19">'ООО "Медсервис" г. Салават'!#REF!</definedName>
    <definedName name="V_пр_34_2" localSheetId="2">'УФИЦ РАН'!#REF!</definedName>
    <definedName name="V_пр_34_2" localSheetId="52">'ФГБОУ ВО БГМУ МЗ РФ'!#REF!</definedName>
    <definedName name="V_пр_34_2" localSheetId="60">'ФГБУЗ МСЧ №142 ФМБА России'!#REF!</definedName>
    <definedName name="V_пр_34_2" localSheetId="25">'ЧУЗ "РЖД-Медицина"г.Стерлитамак'!#REF!</definedName>
    <definedName name="V_пр_34_2" localSheetId="42">'ЧУЗ"КБ"РЖД-Медицина" г.Уфа'!#REF!</definedName>
    <definedName name="V_пр_34_3" localSheetId="22">'ГБУЗ РБ Акъярская ЦРБ'!#REF!</definedName>
    <definedName name="V_пр_34_3" localSheetId="46">'ГБУЗ РБ Архангельская ЦРБ'!#REF!</definedName>
    <definedName name="V_пр_34_3" localSheetId="57">'ГБУЗ РБ Аскаровская ЦРБ'!#REF!</definedName>
    <definedName name="V_пр_34_3" localSheetId="65">'ГБУЗ РБ Аскинская ЦРБ'!#REF!</definedName>
    <definedName name="V_пр_34_3" localSheetId="35">'ГБУЗ РБ Баймакская ЦГБ'!#REF!</definedName>
    <definedName name="V_пр_34_3" localSheetId="77">'ГБУЗ РБ Бакалинская ЦРБ'!#REF!</definedName>
    <definedName name="V_пр_34_3" localSheetId="40">'ГБУЗ РБ Балтачевская ЦРБ'!#REF!</definedName>
    <definedName name="V_пр_34_3" localSheetId="53">'ГБУЗ РБ Белебеевская ЦРБ'!#REF!</definedName>
    <definedName name="V_пр_34_3" localSheetId="71">'ГБУЗ РБ Белокатайская ЦРБ'!#REF!</definedName>
    <definedName name="V_пр_34_3" localSheetId="59">'ГБУЗ РБ Белорецкая ЦРКБ'!#REF!</definedName>
    <definedName name="V_пр_34_3" localSheetId="54">'ГБУЗ РБ Бижбулякская ЦРБ'!#REF!</definedName>
    <definedName name="V_пр_34_3" localSheetId="62">'ГБУЗ РБ Бирская ЦРБ'!#REF!</definedName>
    <definedName name="V_пр_34_3" localSheetId="44">'ГБУЗ РБ Благовещенская ЦРБ'!#REF!</definedName>
    <definedName name="V_пр_34_3" localSheetId="68">'ГБУЗ РБ Большеустьикинская ЦРБ'!#REF!</definedName>
    <definedName name="V_пр_34_3" localSheetId="36">'ГБУЗ РБ Буздякская ЦРБ'!#REF!</definedName>
    <definedName name="V_пр_34_3" localSheetId="66">'ГБУЗ РБ Бураевская ЦРБ'!#REF!</definedName>
    <definedName name="V_пр_34_3" localSheetId="58">'ГБУЗ РБ Бурзянская ЦРБ'!#REF!</definedName>
    <definedName name="V_пр_34_3" localSheetId="39">'ГБУЗ РБ Верхне-Татыш. ЦРБ'!#REF!</definedName>
    <definedName name="V_пр_34_3" localSheetId="76">'ГБУЗ РБ Верхнеяркеевская ЦРБ'!#REF!</definedName>
    <definedName name="V_пр_34_3" localSheetId="18">'ГБУЗ РБ ГБ № 1 г.Октябрьский'!#REF!</definedName>
    <definedName name="V_пр_34_3" localSheetId="61">'ГБУЗ РБ ГБ № 9 г.Уфа'!#REF!</definedName>
    <definedName name="V_пр_34_3" localSheetId="11">'ГБУЗ РБ ГБ г.Кумертау'!#REF!</definedName>
    <definedName name="V_пр_34_3" localSheetId="15">'ГБУЗ РБ ГБ г.Нефтекамск'!#REF!</definedName>
    <definedName name="V_пр_34_3" localSheetId="21">'ГБУЗ РБ ГБ г.Салават'!#REF!</definedName>
    <definedName name="V_пр_34_3" localSheetId="14">'ГБУЗ РБ ГДКБ № 17 г.Уфа'!#REF!</definedName>
    <definedName name="V_пр_34_3" localSheetId="24">'ГБУЗ РБ ГКБ № 1 г.Стерлитамак'!#REF!</definedName>
    <definedName name="V_пр_34_3" localSheetId="49">'ГБУЗ РБ ГКБ № 13 г.Уфа'!#REF!</definedName>
    <definedName name="V_пр_34_3" localSheetId="75">'ГБУЗ РБ ГКБ № 18 г.Уфа'!#REF!</definedName>
    <definedName name="V_пр_34_3" localSheetId="51">'ГБУЗ РБ ГКБ № 21 г.Уфа'!#REF!</definedName>
    <definedName name="V_пр_34_3" localSheetId="56">'ГБУЗ РБ ГКБ № 5 г.Уфа'!#REF!</definedName>
    <definedName name="V_пр_34_3" localSheetId="32">'ГБУЗ РБ ГКБ № 8 г.Уфа'!#REF!</definedName>
    <definedName name="V_пр_34_3" localSheetId="81">'ГБУЗ РБ ГКБ Демского р-на г.Уфы'!#REF!</definedName>
    <definedName name="V_пр_34_3" localSheetId="4">'ГБУЗ РБ Давлекановская ЦРБ'!#REF!</definedName>
    <definedName name="V_пр_34_3" localSheetId="29">'ГБУЗ РБ ДБ г.Стерлитамак'!#REF!</definedName>
    <definedName name="V_пр_34_3" localSheetId="10">'ГБУЗ РБ ДП № 2 г.Уфа'!#REF!</definedName>
    <definedName name="V_пр_34_3" localSheetId="6">'ГБУЗ РБ ДП № 3 г.Уфа'!#REF!</definedName>
    <definedName name="V_пр_34_3" localSheetId="72">'ГБУЗ РБ ДП № 4 г.Уфа'!#REF!</definedName>
    <definedName name="V_пр_34_3" localSheetId="12">'ГБУЗ РБ ДП № 5 г.Уфа'!#REF!</definedName>
    <definedName name="V_пр_34_3" localSheetId="13">'ГБУЗ РБ ДП № 6 г.Уфа'!#REF!</definedName>
    <definedName name="V_пр_34_3" localSheetId="73">'ГБУЗ РБ Дюртюлинская ЦРБ'!#REF!</definedName>
    <definedName name="V_пр_34_3" localSheetId="55">'ГБУЗ РБ Ермекеевская ЦРБ'!#REF!</definedName>
    <definedName name="V_пр_34_3" localSheetId="38">'ГБУЗ РБ Зилаирская ЦРБ'!#REF!</definedName>
    <definedName name="V_пр_34_3" localSheetId="43">'ГБУЗ РБ Иглинская ЦРБ'!#REF!</definedName>
    <definedName name="V_пр_34_3" localSheetId="9">'ГБУЗ РБ Исянгуловская ЦРБ'!#REF!</definedName>
    <definedName name="V_пр_34_3" localSheetId="78">'ГБУЗ РБ Ишимбайская ЦРБ'!#REF!</definedName>
    <definedName name="V_пр_34_3" localSheetId="17">'ГБУЗ РБ Калтасинская ЦРБ'!#REF!</definedName>
    <definedName name="V_пр_34_3" localSheetId="64">'ГБУЗ РБ Караидельская ЦРБ'!#REF!</definedName>
    <definedName name="V_пр_34_3" localSheetId="47">'ГБУЗ РБ Кармаскалинская ЦРБ'!#REF!</definedName>
    <definedName name="V_пр_34_3" localSheetId="50">'ГБУЗ РБ КБСМП г.Уфа'!#REF!</definedName>
    <definedName name="V_пр_34_3" localSheetId="70">'ГБУЗ РБ Кигинская ЦРБ'!#REF!</definedName>
    <definedName name="V_пр_34_3" localSheetId="16">'ГБУЗ РБ Краснокамская ЦРБ'!#REF!</definedName>
    <definedName name="V_пр_34_3" localSheetId="26">'ГБУЗ РБ Красноусольская ЦРБ'!#REF!</definedName>
    <definedName name="V_пр_34_3" localSheetId="48">'ГБУЗ РБ Кушнаренковская ЦРБ'!#REF!</definedName>
    <definedName name="V_пр_34_3" localSheetId="69">'ГБУЗ РБ Малоязовская ЦРБ'!#REF!</definedName>
    <definedName name="V_пр_34_3" localSheetId="8">'ГБУЗ РБ Мелеузовская ЦРБ'!#REF!</definedName>
    <definedName name="V_пр_34_3" localSheetId="67">'ГБУЗ РБ Месягутовская ЦРБ'!#REF!</definedName>
    <definedName name="V_пр_34_3" localSheetId="63">'ГБУЗ РБ Мишкинская ЦРБ'!#REF!</definedName>
    <definedName name="V_пр_34_3" localSheetId="3">'ГБУЗ РБ Миякинская ЦРБ'!#REF!</definedName>
    <definedName name="V_пр_34_3" localSheetId="7">'ГБУЗ РБ Мраковская ЦРБ'!#REF!</definedName>
    <definedName name="V_пр_34_3" localSheetId="45">'ГБУЗ РБ Нуримановская ЦРБ'!#REF!</definedName>
    <definedName name="V_пр_34_3" localSheetId="79">'ГБУЗ РБ Поликлиника № 43 г.Уфа'!#REF!</definedName>
    <definedName name="V_пр_34_3" localSheetId="80">'ГБУЗ РБ ПОликлиника № 46 г.Уфа'!#REF!</definedName>
    <definedName name="V_пр_34_3" localSheetId="82">'ГБУЗ РБ Поликлиника № 50 г.Уфа'!#REF!</definedName>
    <definedName name="V_пр_34_3" localSheetId="5">'ГБУЗ РБ Раевская ЦРБ'!#REF!</definedName>
    <definedName name="V_пр_34_3" localSheetId="27">'ГБУЗ РБ Стерлибашевская ЦРБ'!#REF!</definedName>
    <definedName name="V_пр_34_3" localSheetId="28">'ГБУЗ РБ Толбазинская ЦРБ'!#REF!</definedName>
    <definedName name="V_пр_34_3" localSheetId="30">'ГБУЗ РБ Туймазинская ЦРБ'!#REF!</definedName>
    <definedName name="V_пр_34_3" localSheetId="33">'ГБУЗ РБ Учалинская ЦГБ'!#REF!</definedName>
    <definedName name="V_пр_34_3" localSheetId="20">'ГБУЗ РБ Федоровская ЦРБ'!#REF!</definedName>
    <definedName name="V_пр_34_3" localSheetId="23">'ГБУЗ РБ ЦГБ г.Сибай'!#REF!</definedName>
    <definedName name="V_пр_34_3" localSheetId="74">'ГБУЗ РБ Чекмагушевская ЦРБ'!#REF!</definedName>
    <definedName name="V_пр_34_3" localSheetId="34">'ГБУЗ РБ Чишминская ЦРБ'!#REF!</definedName>
    <definedName name="V_пр_34_3" localSheetId="31">'ГБУЗ РБ Шаранская ЦРБ'!#REF!</definedName>
    <definedName name="V_пр_34_3" localSheetId="37">'ГБУЗ РБ Языковская ЦРБ'!#REF!</definedName>
    <definedName name="V_пр_34_3" localSheetId="41">'ГБУЗ РБ Янаульская ЦРБ'!#REF!</definedName>
    <definedName name="V_пр_34_3" localSheetId="19">'ООО "Медсервис" г. Салават'!#REF!</definedName>
    <definedName name="V_пр_34_3" localSheetId="2">'УФИЦ РАН'!#REF!</definedName>
    <definedName name="V_пр_34_3" localSheetId="52">'ФГБОУ ВО БГМУ МЗ РФ'!#REF!</definedName>
    <definedName name="V_пр_34_3" localSheetId="60">'ФГБУЗ МСЧ №142 ФМБА России'!#REF!</definedName>
    <definedName name="V_пр_34_3" localSheetId="25">'ЧУЗ "РЖД-Медицина"г.Стерлитамак'!#REF!</definedName>
    <definedName name="V_пр_34_3" localSheetId="42">'ЧУЗ"КБ"РЖД-Медицина" г.Уфа'!#REF!</definedName>
    <definedName name="V_пр_34_4" localSheetId="22">'ГБУЗ РБ Акъярская ЦРБ'!#REF!</definedName>
    <definedName name="V_пр_34_4" localSheetId="46">'ГБУЗ РБ Архангельская ЦРБ'!#REF!</definedName>
    <definedName name="V_пр_34_4" localSheetId="57">'ГБУЗ РБ Аскаровская ЦРБ'!#REF!</definedName>
    <definedName name="V_пр_34_4" localSheetId="65">'ГБУЗ РБ Аскинская ЦРБ'!#REF!</definedName>
    <definedName name="V_пр_34_4" localSheetId="35">'ГБУЗ РБ Баймакская ЦГБ'!#REF!</definedName>
    <definedName name="V_пр_34_4" localSheetId="77">'ГБУЗ РБ Бакалинская ЦРБ'!#REF!</definedName>
    <definedName name="V_пр_34_4" localSheetId="40">'ГБУЗ РБ Балтачевская ЦРБ'!#REF!</definedName>
    <definedName name="V_пр_34_4" localSheetId="53">'ГБУЗ РБ Белебеевская ЦРБ'!#REF!</definedName>
    <definedName name="V_пр_34_4" localSheetId="71">'ГБУЗ РБ Белокатайская ЦРБ'!#REF!</definedName>
    <definedName name="V_пр_34_4" localSheetId="59">'ГБУЗ РБ Белорецкая ЦРКБ'!#REF!</definedName>
    <definedName name="V_пр_34_4" localSheetId="54">'ГБУЗ РБ Бижбулякская ЦРБ'!#REF!</definedName>
    <definedName name="V_пр_34_4" localSheetId="62">'ГБУЗ РБ Бирская ЦРБ'!#REF!</definedName>
    <definedName name="V_пр_34_4" localSheetId="44">'ГБУЗ РБ Благовещенская ЦРБ'!#REF!</definedName>
    <definedName name="V_пр_34_4" localSheetId="68">'ГБУЗ РБ Большеустьикинская ЦРБ'!#REF!</definedName>
    <definedName name="V_пр_34_4" localSheetId="36">'ГБУЗ РБ Буздякская ЦРБ'!#REF!</definedName>
    <definedName name="V_пр_34_4" localSheetId="66">'ГБУЗ РБ Бураевская ЦРБ'!#REF!</definedName>
    <definedName name="V_пр_34_4" localSheetId="58">'ГБУЗ РБ Бурзянская ЦРБ'!#REF!</definedName>
    <definedName name="V_пр_34_4" localSheetId="39">'ГБУЗ РБ Верхне-Татыш. ЦРБ'!#REF!</definedName>
    <definedName name="V_пр_34_4" localSheetId="76">'ГБУЗ РБ Верхнеяркеевская ЦРБ'!#REF!</definedName>
    <definedName name="V_пр_34_4" localSheetId="18">'ГБУЗ РБ ГБ № 1 г.Октябрьский'!#REF!</definedName>
    <definedName name="V_пр_34_4" localSheetId="61">'ГБУЗ РБ ГБ № 9 г.Уфа'!#REF!</definedName>
    <definedName name="V_пр_34_4" localSheetId="11">'ГБУЗ РБ ГБ г.Кумертау'!#REF!</definedName>
    <definedName name="V_пр_34_4" localSheetId="15">'ГБУЗ РБ ГБ г.Нефтекамск'!#REF!</definedName>
    <definedName name="V_пр_34_4" localSheetId="21">'ГБУЗ РБ ГБ г.Салават'!#REF!</definedName>
    <definedName name="V_пр_34_4" localSheetId="14">'ГБУЗ РБ ГДКБ № 17 г.Уфа'!#REF!</definedName>
    <definedName name="V_пр_34_4" localSheetId="24">'ГБУЗ РБ ГКБ № 1 г.Стерлитамак'!#REF!</definedName>
    <definedName name="V_пр_34_4" localSheetId="49">'ГБУЗ РБ ГКБ № 13 г.Уфа'!#REF!</definedName>
    <definedName name="V_пр_34_4" localSheetId="75">'ГБУЗ РБ ГКБ № 18 г.Уфа'!#REF!</definedName>
    <definedName name="V_пр_34_4" localSheetId="51">'ГБУЗ РБ ГКБ № 21 г.Уфа'!#REF!</definedName>
    <definedName name="V_пр_34_4" localSheetId="56">'ГБУЗ РБ ГКБ № 5 г.Уфа'!#REF!</definedName>
    <definedName name="V_пр_34_4" localSheetId="32">'ГБУЗ РБ ГКБ № 8 г.Уфа'!#REF!</definedName>
    <definedName name="V_пр_34_4" localSheetId="81">'ГБУЗ РБ ГКБ Демского р-на г.Уфы'!#REF!</definedName>
    <definedName name="V_пр_34_4" localSheetId="4">'ГБУЗ РБ Давлекановская ЦРБ'!#REF!</definedName>
    <definedName name="V_пр_34_4" localSheetId="29">'ГБУЗ РБ ДБ г.Стерлитамак'!#REF!</definedName>
    <definedName name="V_пр_34_4" localSheetId="10">'ГБУЗ РБ ДП № 2 г.Уфа'!#REF!</definedName>
    <definedName name="V_пр_34_4" localSheetId="6">'ГБУЗ РБ ДП № 3 г.Уфа'!#REF!</definedName>
    <definedName name="V_пр_34_4" localSheetId="72">'ГБУЗ РБ ДП № 4 г.Уфа'!#REF!</definedName>
    <definedName name="V_пр_34_4" localSheetId="12">'ГБУЗ РБ ДП № 5 г.Уфа'!#REF!</definedName>
    <definedName name="V_пр_34_4" localSheetId="13">'ГБУЗ РБ ДП № 6 г.Уфа'!#REF!</definedName>
    <definedName name="V_пр_34_4" localSheetId="73">'ГБУЗ РБ Дюртюлинская ЦРБ'!#REF!</definedName>
    <definedName name="V_пр_34_4" localSheetId="55">'ГБУЗ РБ Ермекеевская ЦРБ'!#REF!</definedName>
    <definedName name="V_пр_34_4" localSheetId="38">'ГБУЗ РБ Зилаирская ЦРБ'!#REF!</definedName>
    <definedName name="V_пр_34_4" localSheetId="43">'ГБУЗ РБ Иглинская ЦРБ'!#REF!</definedName>
    <definedName name="V_пр_34_4" localSheetId="9">'ГБУЗ РБ Исянгуловская ЦРБ'!#REF!</definedName>
    <definedName name="V_пр_34_4" localSheetId="78">'ГБУЗ РБ Ишимбайская ЦРБ'!#REF!</definedName>
    <definedName name="V_пр_34_4" localSheetId="17">'ГБУЗ РБ Калтасинская ЦРБ'!#REF!</definedName>
    <definedName name="V_пр_34_4" localSheetId="64">'ГБУЗ РБ Караидельская ЦРБ'!#REF!</definedName>
    <definedName name="V_пр_34_4" localSheetId="47">'ГБУЗ РБ Кармаскалинская ЦРБ'!#REF!</definedName>
    <definedName name="V_пр_34_4" localSheetId="50">'ГБУЗ РБ КБСМП г.Уфа'!#REF!</definedName>
    <definedName name="V_пр_34_4" localSheetId="70">'ГБУЗ РБ Кигинская ЦРБ'!#REF!</definedName>
    <definedName name="V_пр_34_4" localSheetId="16">'ГБУЗ РБ Краснокамская ЦРБ'!#REF!</definedName>
    <definedName name="V_пр_34_4" localSheetId="26">'ГБУЗ РБ Красноусольская ЦРБ'!#REF!</definedName>
    <definedName name="V_пр_34_4" localSheetId="48">'ГБУЗ РБ Кушнаренковская ЦРБ'!#REF!</definedName>
    <definedName name="V_пр_34_4" localSheetId="69">'ГБУЗ РБ Малоязовская ЦРБ'!#REF!</definedName>
    <definedName name="V_пр_34_4" localSheetId="8">'ГБУЗ РБ Мелеузовская ЦРБ'!#REF!</definedName>
    <definedName name="V_пр_34_4" localSheetId="67">'ГБУЗ РБ Месягутовская ЦРБ'!#REF!</definedName>
    <definedName name="V_пр_34_4" localSheetId="63">'ГБУЗ РБ Мишкинская ЦРБ'!#REF!</definedName>
    <definedName name="V_пр_34_4" localSheetId="3">'ГБУЗ РБ Миякинская ЦРБ'!#REF!</definedName>
    <definedName name="V_пр_34_4" localSheetId="7">'ГБУЗ РБ Мраковская ЦРБ'!#REF!</definedName>
    <definedName name="V_пр_34_4" localSheetId="45">'ГБУЗ РБ Нуримановская ЦРБ'!#REF!</definedName>
    <definedName name="V_пр_34_4" localSheetId="79">'ГБУЗ РБ Поликлиника № 43 г.Уфа'!#REF!</definedName>
    <definedName name="V_пр_34_4" localSheetId="80">'ГБУЗ РБ ПОликлиника № 46 г.Уфа'!#REF!</definedName>
    <definedName name="V_пр_34_4" localSheetId="82">'ГБУЗ РБ Поликлиника № 50 г.Уфа'!#REF!</definedName>
    <definedName name="V_пр_34_4" localSheetId="5">'ГБУЗ РБ Раевская ЦРБ'!#REF!</definedName>
    <definedName name="V_пр_34_4" localSheetId="27">'ГБУЗ РБ Стерлибашевская ЦРБ'!#REF!</definedName>
    <definedName name="V_пр_34_4" localSheetId="28">'ГБУЗ РБ Толбазинская ЦРБ'!#REF!</definedName>
    <definedName name="V_пр_34_4" localSheetId="30">'ГБУЗ РБ Туймазинская ЦРБ'!#REF!</definedName>
    <definedName name="V_пр_34_4" localSheetId="33">'ГБУЗ РБ Учалинская ЦГБ'!#REF!</definedName>
    <definedName name="V_пр_34_4" localSheetId="20">'ГБУЗ РБ Федоровская ЦРБ'!#REF!</definedName>
    <definedName name="V_пр_34_4" localSheetId="23">'ГБУЗ РБ ЦГБ г.Сибай'!#REF!</definedName>
    <definedName name="V_пр_34_4" localSheetId="74">'ГБУЗ РБ Чекмагушевская ЦРБ'!#REF!</definedName>
    <definedName name="V_пр_34_4" localSheetId="34">'ГБУЗ РБ Чишминская ЦРБ'!#REF!</definedName>
    <definedName name="V_пр_34_4" localSheetId="31">'ГБУЗ РБ Шаранская ЦРБ'!#REF!</definedName>
    <definedName name="V_пр_34_4" localSheetId="37">'ГБУЗ РБ Языковская ЦРБ'!#REF!</definedName>
    <definedName name="V_пр_34_4" localSheetId="41">'ГБУЗ РБ Янаульская ЦРБ'!#REF!</definedName>
    <definedName name="V_пр_34_4" localSheetId="19">'ООО "Медсервис" г. Салават'!#REF!</definedName>
    <definedName name="V_пр_34_4" localSheetId="2">'УФИЦ РАН'!#REF!</definedName>
    <definedName name="V_пр_34_4" localSheetId="52">'ФГБОУ ВО БГМУ МЗ РФ'!#REF!</definedName>
    <definedName name="V_пр_34_4" localSheetId="60">'ФГБУЗ МСЧ №142 ФМБА России'!#REF!</definedName>
    <definedName name="V_пр_34_4" localSheetId="25">'ЧУЗ "РЖД-Медицина"г.Стерлитамак'!#REF!</definedName>
    <definedName name="V_пр_34_4" localSheetId="42">'ЧУЗ"КБ"РЖД-Медицина" г.Уфа'!#REF!</definedName>
    <definedName name="V_пр_34_5" localSheetId="22">'ГБУЗ РБ Акъярская ЦРБ'!#REF!</definedName>
    <definedName name="V_пр_34_5" localSheetId="46">'ГБУЗ РБ Архангельская ЦРБ'!#REF!</definedName>
    <definedName name="V_пр_34_5" localSheetId="57">'ГБУЗ РБ Аскаровская ЦРБ'!#REF!</definedName>
    <definedName name="V_пр_34_5" localSheetId="65">'ГБУЗ РБ Аскинская ЦРБ'!#REF!</definedName>
    <definedName name="V_пр_34_5" localSheetId="35">'ГБУЗ РБ Баймакская ЦГБ'!#REF!</definedName>
    <definedName name="V_пр_34_5" localSheetId="77">'ГБУЗ РБ Бакалинская ЦРБ'!#REF!</definedName>
    <definedName name="V_пр_34_5" localSheetId="40">'ГБУЗ РБ Балтачевская ЦРБ'!#REF!</definedName>
    <definedName name="V_пр_34_5" localSheetId="53">'ГБУЗ РБ Белебеевская ЦРБ'!#REF!</definedName>
    <definedName name="V_пр_34_5" localSheetId="71">'ГБУЗ РБ Белокатайская ЦРБ'!#REF!</definedName>
    <definedName name="V_пр_34_5" localSheetId="59">'ГБУЗ РБ Белорецкая ЦРКБ'!#REF!</definedName>
    <definedName name="V_пр_34_5" localSheetId="54">'ГБУЗ РБ Бижбулякская ЦРБ'!#REF!</definedName>
    <definedName name="V_пр_34_5" localSheetId="62">'ГБУЗ РБ Бирская ЦРБ'!#REF!</definedName>
    <definedName name="V_пр_34_5" localSheetId="44">'ГБУЗ РБ Благовещенская ЦРБ'!#REF!</definedName>
    <definedName name="V_пр_34_5" localSheetId="68">'ГБУЗ РБ Большеустьикинская ЦРБ'!#REF!</definedName>
    <definedName name="V_пр_34_5" localSheetId="36">'ГБУЗ РБ Буздякская ЦРБ'!#REF!</definedName>
    <definedName name="V_пр_34_5" localSheetId="66">'ГБУЗ РБ Бураевская ЦРБ'!#REF!</definedName>
    <definedName name="V_пр_34_5" localSheetId="58">'ГБУЗ РБ Бурзянская ЦРБ'!#REF!</definedName>
    <definedName name="V_пр_34_5" localSheetId="39">'ГБУЗ РБ Верхне-Татыш. ЦРБ'!#REF!</definedName>
    <definedName name="V_пр_34_5" localSheetId="76">'ГБУЗ РБ Верхнеяркеевская ЦРБ'!#REF!</definedName>
    <definedName name="V_пр_34_5" localSheetId="18">'ГБУЗ РБ ГБ № 1 г.Октябрьский'!#REF!</definedName>
    <definedName name="V_пр_34_5" localSheetId="61">'ГБУЗ РБ ГБ № 9 г.Уфа'!#REF!</definedName>
    <definedName name="V_пр_34_5" localSheetId="11">'ГБУЗ РБ ГБ г.Кумертау'!#REF!</definedName>
    <definedName name="V_пр_34_5" localSheetId="15">'ГБУЗ РБ ГБ г.Нефтекамск'!#REF!</definedName>
    <definedName name="V_пр_34_5" localSheetId="21">'ГБУЗ РБ ГБ г.Салават'!#REF!</definedName>
    <definedName name="V_пр_34_5" localSheetId="14">'ГБУЗ РБ ГДКБ № 17 г.Уфа'!#REF!</definedName>
    <definedName name="V_пр_34_5" localSheetId="24">'ГБУЗ РБ ГКБ № 1 г.Стерлитамак'!#REF!</definedName>
    <definedName name="V_пр_34_5" localSheetId="49">'ГБУЗ РБ ГКБ № 13 г.Уфа'!#REF!</definedName>
    <definedName name="V_пр_34_5" localSheetId="75">'ГБУЗ РБ ГКБ № 18 г.Уфа'!#REF!</definedName>
    <definedName name="V_пр_34_5" localSheetId="51">'ГБУЗ РБ ГКБ № 21 г.Уфа'!#REF!</definedName>
    <definedName name="V_пр_34_5" localSheetId="56">'ГБУЗ РБ ГКБ № 5 г.Уфа'!#REF!</definedName>
    <definedName name="V_пр_34_5" localSheetId="32">'ГБУЗ РБ ГКБ № 8 г.Уфа'!#REF!</definedName>
    <definedName name="V_пр_34_5" localSheetId="81">'ГБУЗ РБ ГКБ Демского р-на г.Уфы'!#REF!</definedName>
    <definedName name="V_пр_34_5" localSheetId="4">'ГБУЗ РБ Давлекановская ЦРБ'!#REF!</definedName>
    <definedName name="V_пр_34_5" localSheetId="29">'ГБУЗ РБ ДБ г.Стерлитамак'!#REF!</definedName>
    <definedName name="V_пр_34_5" localSheetId="10">'ГБУЗ РБ ДП № 2 г.Уфа'!#REF!</definedName>
    <definedName name="V_пр_34_5" localSheetId="6">'ГБУЗ РБ ДП № 3 г.Уфа'!#REF!</definedName>
    <definedName name="V_пр_34_5" localSheetId="72">'ГБУЗ РБ ДП № 4 г.Уфа'!#REF!</definedName>
    <definedName name="V_пр_34_5" localSheetId="12">'ГБУЗ РБ ДП № 5 г.Уфа'!#REF!</definedName>
    <definedName name="V_пр_34_5" localSheetId="13">'ГБУЗ РБ ДП № 6 г.Уфа'!#REF!</definedName>
    <definedName name="V_пр_34_5" localSheetId="73">'ГБУЗ РБ Дюртюлинская ЦРБ'!#REF!</definedName>
    <definedName name="V_пр_34_5" localSheetId="55">'ГБУЗ РБ Ермекеевская ЦРБ'!#REF!</definedName>
    <definedName name="V_пр_34_5" localSheetId="38">'ГБУЗ РБ Зилаирская ЦРБ'!#REF!</definedName>
    <definedName name="V_пр_34_5" localSheetId="43">'ГБУЗ РБ Иглинская ЦРБ'!#REF!</definedName>
    <definedName name="V_пр_34_5" localSheetId="9">'ГБУЗ РБ Исянгуловская ЦРБ'!#REF!</definedName>
    <definedName name="V_пр_34_5" localSheetId="78">'ГБУЗ РБ Ишимбайская ЦРБ'!#REF!</definedName>
    <definedName name="V_пр_34_5" localSheetId="17">'ГБУЗ РБ Калтасинская ЦРБ'!#REF!</definedName>
    <definedName name="V_пр_34_5" localSheetId="64">'ГБУЗ РБ Караидельская ЦРБ'!#REF!</definedName>
    <definedName name="V_пр_34_5" localSheetId="47">'ГБУЗ РБ Кармаскалинская ЦРБ'!#REF!</definedName>
    <definedName name="V_пр_34_5" localSheetId="50">'ГБУЗ РБ КБСМП г.Уфа'!#REF!</definedName>
    <definedName name="V_пр_34_5" localSheetId="70">'ГБУЗ РБ Кигинская ЦРБ'!#REF!</definedName>
    <definedName name="V_пр_34_5" localSheetId="16">'ГБУЗ РБ Краснокамская ЦРБ'!#REF!</definedName>
    <definedName name="V_пр_34_5" localSheetId="26">'ГБУЗ РБ Красноусольская ЦРБ'!#REF!</definedName>
    <definedName name="V_пр_34_5" localSheetId="48">'ГБУЗ РБ Кушнаренковская ЦРБ'!#REF!</definedName>
    <definedName name="V_пр_34_5" localSheetId="69">'ГБУЗ РБ Малоязовская ЦРБ'!#REF!</definedName>
    <definedName name="V_пр_34_5" localSheetId="8">'ГБУЗ РБ Мелеузовская ЦРБ'!#REF!</definedName>
    <definedName name="V_пр_34_5" localSheetId="67">'ГБУЗ РБ Месягутовская ЦРБ'!#REF!</definedName>
    <definedName name="V_пр_34_5" localSheetId="63">'ГБУЗ РБ Мишкинская ЦРБ'!#REF!</definedName>
    <definedName name="V_пр_34_5" localSheetId="3">'ГБУЗ РБ Миякинская ЦРБ'!#REF!</definedName>
    <definedName name="V_пр_34_5" localSheetId="7">'ГБУЗ РБ Мраковская ЦРБ'!#REF!</definedName>
    <definedName name="V_пр_34_5" localSheetId="45">'ГБУЗ РБ Нуримановская ЦРБ'!#REF!</definedName>
    <definedName name="V_пр_34_5" localSheetId="79">'ГБУЗ РБ Поликлиника № 43 г.Уфа'!#REF!</definedName>
    <definedName name="V_пр_34_5" localSheetId="80">'ГБУЗ РБ ПОликлиника № 46 г.Уфа'!#REF!</definedName>
    <definedName name="V_пр_34_5" localSheetId="82">'ГБУЗ РБ Поликлиника № 50 г.Уфа'!#REF!</definedName>
    <definedName name="V_пр_34_5" localSheetId="5">'ГБУЗ РБ Раевская ЦРБ'!#REF!</definedName>
    <definedName name="V_пр_34_5" localSheetId="27">'ГБУЗ РБ Стерлибашевская ЦРБ'!#REF!</definedName>
    <definedName name="V_пр_34_5" localSheetId="28">'ГБУЗ РБ Толбазинская ЦРБ'!#REF!</definedName>
    <definedName name="V_пр_34_5" localSheetId="30">'ГБУЗ РБ Туймазинская ЦРБ'!#REF!</definedName>
    <definedName name="V_пр_34_5" localSheetId="33">'ГБУЗ РБ Учалинская ЦГБ'!#REF!</definedName>
    <definedName name="V_пр_34_5" localSheetId="20">'ГБУЗ РБ Федоровская ЦРБ'!#REF!</definedName>
    <definedName name="V_пр_34_5" localSheetId="23">'ГБУЗ РБ ЦГБ г.Сибай'!#REF!</definedName>
    <definedName name="V_пр_34_5" localSheetId="74">'ГБУЗ РБ Чекмагушевская ЦРБ'!#REF!</definedName>
    <definedName name="V_пр_34_5" localSheetId="34">'ГБУЗ РБ Чишминская ЦРБ'!#REF!</definedName>
    <definedName name="V_пр_34_5" localSheetId="31">'ГБУЗ РБ Шаранская ЦРБ'!#REF!</definedName>
    <definedName name="V_пр_34_5" localSheetId="37">'ГБУЗ РБ Языковская ЦРБ'!#REF!</definedName>
    <definedName name="V_пр_34_5" localSheetId="41">'ГБУЗ РБ Янаульская ЦРБ'!#REF!</definedName>
    <definedName name="V_пр_34_5" localSheetId="19">'ООО "Медсервис" г. Салават'!#REF!</definedName>
    <definedName name="V_пр_34_5" localSheetId="2">'УФИЦ РАН'!#REF!</definedName>
    <definedName name="V_пр_34_5" localSheetId="52">'ФГБОУ ВО БГМУ МЗ РФ'!#REF!</definedName>
    <definedName name="V_пр_34_5" localSheetId="60">'ФГБУЗ МСЧ №142 ФМБА России'!#REF!</definedName>
    <definedName name="V_пр_34_5" localSheetId="25">'ЧУЗ "РЖД-Медицина"г.Стерлитамак'!#REF!</definedName>
    <definedName name="V_пр_34_5" localSheetId="42">'ЧУЗ"КБ"РЖД-Медицина" г.Уфа'!#REF!</definedName>
    <definedName name="V_пр_34_6" localSheetId="22">'ГБУЗ РБ Акъярская ЦРБ'!#REF!</definedName>
    <definedName name="V_пр_34_6" localSheetId="46">'ГБУЗ РБ Архангельская ЦРБ'!#REF!</definedName>
    <definedName name="V_пр_34_6" localSheetId="57">'ГБУЗ РБ Аскаровская ЦРБ'!#REF!</definedName>
    <definedName name="V_пр_34_6" localSheetId="65">'ГБУЗ РБ Аскинская ЦРБ'!#REF!</definedName>
    <definedName name="V_пр_34_6" localSheetId="35">'ГБУЗ РБ Баймакская ЦГБ'!#REF!</definedName>
    <definedName name="V_пр_34_6" localSheetId="77">'ГБУЗ РБ Бакалинская ЦРБ'!#REF!</definedName>
    <definedName name="V_пр_34_6" localSheetId="40">'ГБУЗ РБ Балтачевская ЦРБ'!#REF!</definedName>
    <definedName name="V_пр_34_6" localSheetId="53">'ГБУЗ РБ Белебеевская ЦРБ'!#REF!</definedName>
    <definedName name="V_пр_34_6" localSheetId="71">'ГБУЗ РБ Белокатайская ЦРБ'!#REF!</definedName>
    <definedName name="V_пр_34_6" localSheetId="59">'ГБУЗ РБ Белорецкая ЦРКБ'!#REF!</definedName>
    <definedName name="V_пр_34_6" localSheetId="54">'ГБУЗ РБ Бижбулякская ЦРБ'!#REF!</definedName>
    <definedName name="V_пр_34_6" localSheetId="62">'ГБУЗ РБ Бирская ЦРБ'!#REF!</definedName>
    <definedName name="V_пр_34_6" localSheetId="44">'ГБУЗ РБ Благовещенская ЦРБ'!#REF!</definedName>
    <definedName name="V_пр_34_6" localSheetId="68">'ГБУЗ РБ Большеустьикинская ЦРБ'!#REF!</definedName>
    <definedName name="V_пр_34_6" localSheetId="36">'ГБУЗ РБ Буздякская ЦРБ'!#REF!</definedName>
    <definedName name="V_пр_34_6" localSheetId="66">'ГБУЗ РБ Бураевская ЦРБ'!#REF!</definedName>
    <definedName name="V_пр_34_6" localSheetId="58">'ГБУЗ РБ Бурзянская ЦРБ'!#REF!</definedName>
    <definedName name="V_пр_34_6" localSheetId="39">'ГБУЗ РБ Верхне-Татыш. ЦРБ'!#REF!</definedName>
    <definedName name="V_пр_34_6" localSheetId="76">'ГБУЗ РБ Верхнеяркеевская ЦРБ'!#REF!</definedName>
    <definedName name="V_пр_34_6" localSheetId="18">'ГБУЗ РБ ГБ № 1 г.Октябрьский'!#REF!</definedName>
    <definedName name="V_пр_34_6" localSheetId="61">'ГБУЗ РБ ГБ № 9 г.Уфа'!#REF!</definedName>
    <definedName name="V_пр_34_6" localSheetId="11">'ГБУЗ РБ ГБ г.Кумертау'!#REF!</definedName>
    <definedName name="V_пр_34_6" localSheetId="15">'ГБУЗ РБ ГБ г.Нефтекамск'!#REF!</definedName>
    <definedName name="V_пр_34_6" localSheetId="21">'ГБУЗ РБ ГБ г.Салават'!#REF!</definedName>
    <definedName name="V_пр_34_6" localSheetId="14">'ГБУЗ РБ ГДКБ № 17 г.Уфа'!#REF!</definedName>
    <definedName name="V_пр_34_6" localSheetId="24">'ГБУЗ РБ ГКБ № 1 г.Стерлитамак'!#REF!</definedName>
    <definedName name="V_пр_34_6" localSheetId="49">'ГБУЗ РБ ГКБ № 13 г.Уфа'!#REF!</definedName>
    <definedName name="V_пр_34_6" localSheetId="75">'ГБУЗ РБ ГКБ № 18 г.Уфа'!#REF!</definedName>
    <definedName name="V_пр_34_6" localSheetId="51">'ГБУЗ РБ ГКБ № 21 г.Уфа'!#REF!</definedName>
    <definedName name="V_пр_34_6" localSheetId="56">'ГБУЗ РБ ГКБ № 5 г.Уфа'!#REF!</definedName>
    <definedName name="V_пр_34_6" localSheetId="32">'ГБУЗ РБ ГКБ № 8 г.Уфа'!#REF!</definedName>
    <definedName name="V_пр_34_6" localSheetId="81">'ГБУЗ РБ ГКБ Демского р-на г.Уфы'!#REF!</definedName>
    <definedName name="V_пр_34_6" localSheetId="4">'ГБУЗ РБ Давлекановская ЦРБ'!#REF!</definedName>
    <definedName name="V_пр_34_6" localSheetId="29">'ГБУЗ РБ ДБ г.Стерлитамак'!#REF!</definedName>
    <definedName name="V_пр_34_6" localSheetId="10">'ГБУЗ РБ ДП № 2 г.Уфа'!#REF!</definedName>
    <definedName name="V_пр_34_6" localSheetId="6">'ГБУЗ РБ ДП № 3 г.Уфа'!#REF!</definedName>
    <definedName name="V_пр_34_6" localSheetId="72">'ГБУЗ РБ ДП № 4 г.Уфа'!#REF!</definedName>
    <definedName name="V_пр_34_6" localSheetId="12">'ГБУЗ РБ ДП № 5 г.Уфа'!#REF!</definedName>
    <definedName name="V_пр_34_6" localSheetId="13">'ГБУЗ РБ ДП № 6 г.Уфа'!#REF!</definedName>
    <definedName name="V_пр_34_6" localSheetId="73">'ГБУЗ РБ Дюртюлинская ЦРБ'!#REF!</definedName>
    <definedName name="V_пр_34_6" localSheetId="55">'ГБУЗ РБ Ермекеевская ЦРБ'!#REF!</definedName>
    <definedName name="V_пр_34_6" localSheetId="38">'ГБУЗ РБ Зилаирская ЦРБ'!#REF!</definedName>
    <definedName name="V_пр_34_6" localSheetId="43">'ГБУЗ РБ Иглинская ЦРБ'!#REF!</definedName>
    <definedName name="V_пр_34_6" localSheetId="9">'ГБУЗ РБ Исянгуловская ЦРБ'!#REF!</definedName>
    <definedName name="V_пр_34_6" localSheetId="78">'ГБУЗ РБ Ишимбайская ЦРБ'!#REF!</definedName>
    <definedName name="V_пр_34_6" localSheetId="17">'ГБУЗ РБ Калтасинская ЦРБ'!#REF!</definedName>
    <definedName name="V_пр_34_6" localSheetId="64">'ГБУЗ РБ Караидельская ЦРБ'!#REF!</definedName>
    <definedName name="V_пр_34_6" localSheetId="47">'ГБУЗ РБ Кармаскалинская ЦРБ'!#REF!</definedName>
    <definedName name="V_пр_34_6" localSheetId="50">'ГБУЗ РБ КБСМП г.Уфа'!#REF!</definedName>
    <definedName name="V_пр_34_6" localSheetId="70">'ГБУЗ РБ Кигинская ЦРБ'!#REF!</definedName>
    <definedName name="V_пр_34_6" localSheetId="16">'ГБУЗ РБ Краснокамская ЦРБ'!#REF!</definedName>
    <definedName name="V_пр_34_6" localSheetId="26">'ГБУЗ РБ Красноусольская ЦРБ'!#REF!</definedName>
    <definedName name="V_пр_34_6" localSheetId="48">'ГБУЗ РБ Кушнаренковская ЦРБ'!#REF!</definedName>
    <definedName name="V_пр_34_6" localSheetId="69">'ГБУЗ РБ Малоязовская ЦРБ'!#REF!</definedName>
    <definedName name="V_пр_34_6" localSheetId="8">'ГБУЗ РБ Мелеузовская ЦРБ'!#REF!</definedName>
    <definedName name="V_пр_34_6" localSheetId="67">'ГБУЗ РБ Месягутовская ЦРБ'!#REF!</definedName>
    <definedName name="V_пр_34_6" localSheetId="63">'ГБУЗ РБ Мишкинская ЦРБ'!#REF!</definedName>
    <definedName name="V_пр_34_6" localSheetId="3">'ГБУЗ РБ Миякинская ЦРБ'!#REF!</definedName>
    <definedName name="V_пр_34_6" localSheetId="7">'ГБУЗ РБ Мраковская ЦРБ'!#REF!</definedName>
    <definedName name="V_пр_34_6" localSheetId="45">'ГБУЗ РБ Нуримановская ЦРБ'!#REF!</definedName>
    <definedName name="V_пр_34_6" localSheetId="79">'ГБУЗ РБ Поликлиника № 43 г.Уфа'!#REF!</definedName>
    <definedName name="V_пр_34_6" localSheetId="80">'ГБУЗ РБ ПОликлиника № 46 г.Уфа'!#REF!</definedName>
    <definedName name="V_пр_34_6" localSheetId="82">'ГБУЗ РБ Поликлиника № 50 г.Уфа'!#REF!</definedName>
    <definedName name="V_пр_34_6" localSheetId="5">'ГБУЗ РБ Раевская ЦРБ'!#REF!</definedName>
    <definedName name="V_пр_34_6" localSheetId="27">'ГБУЗ РБ Стерлибашевская ЦРБ'!#REF!</definedName>
    <definedName name="V_пр_34_6" localSheetId="28">'ГБУЗ РБ Толбазинская ЦРБ'!#REF!</definedName>
    <definedName name="V_пр_34_6" localSheetId="30">'ГБУЗ РБ Туймазинская ЦРБ'!#REF!</definedName>
    <definedName name="V_пр_34_6" localSheetId="33">'ГБУЗ РБ Учалинская ЦГБ'!#REF!</definedName>
    <definedName name="V_пр_34_6" localSheetId="20">'ГБУЗ РБ Федоровская ЦРБ'!#REF!</definedName>
    <definedName name="V_пр_34_6" localSheetId="23">'ГБУЗ РБ ЦГБ г.Сибай'!#REF!</definedName>
    <definedName name="V_пр_34_6" localSheetId="74">'ГБУЗ РБ Чекмагушевская ЦРБ'!#REF!</definedName>
    <definedName name="V_пр_34_6" localSheetId="34">'ГБУЗ РБ Чишминская ЦРБ'!#REF!</definedName>
    <definedName name="V_пр_34_6" localSheetId="31">'ГБУЗ РБ Шаранская ЦРБ'!#REF!</definedName>
    <definedName name="V_пр_34_6" localSheetId="37">'ГБУЗ РБ Языковская ЦРБ'!#REF!</definedName>
    <definedName name="V_пр_34_6" localSheetId="41">'ГБУЗ РБ Янаульская ЦРБ'!#REF!</definedName>
    <definedName name="V_пр_34_6" localSheetId="19">'ООО "Медсервис" г. Салават'!#REF!</definedName>
    <definedName name="V_пр_34_6" localSheetId="2">'УФИЦ РАН'!#REF!</definedName>
    <definedName name="V_пр_34_6" localSheetId="52">'ФГБОУ ВО БГМУ МЗ РФ'!#REF!</definedName>
    <definedName name="V_пр_34_6" localSheetId="60">'ФГБУЗ МСЧ №142 ФМБА России'!#REF!</definedName>
    <definedName name="V_пр_34_6" localSheetId="25">'ЧУЗ "РЖД-Медицина"г.Стерлитамак'!#REF!</definedName>
    <definedName name="V_пр_34_6" localSheetId="42">'ЧУЗ"КБ"РЖД-Медицина" г.Уфа'!#REF!</definedName>
    <definedName name="V_пр_34_7" localSheetId="22">'ГБУЗ РБ Акъярская ЦРБ'!#REF!</definedName>
    <definedName name="V_пр_34_7" localSheetId="46">'ГБУЗ РБ Архангельская ЦРБ'!#REF!</definedName>
    <definedName name="V_пр_34_7" localSheetId="57">'ГБУЗ РБ Аскаровская ЦРБ'!#REF!</definedName>
    <definedName name="V_пр_34_7" localSheetId="65">'ГБУЗ РБ Аскинская ЦРБ'!#REF!</definedName>
    <definedName name="V_пр_34_7" localSheetId="35">'ГБУЗ РБ Баймакская ЦГБ'!#REF!</definedName>
    <definedName name="V_пр_34_7" localSheetId="77">'ГБУЗ РБ Бакалинская ЦРБ'!#REF!</definedName>
    <definedName name="V_пр_34_7" localSheetId="40">'ГБУЗ РБ Балтачевская ЦРБ'!#REF!</definedName>
    <definedName name="V_пр_34_7" localSheetId="53">'ГБУЗ РБ Белебеевская ЦРБ'!#REF!</definedName>
    <definedName name="V_пр_34_7" localSheetId="71">'ГБУЗ РБ Белокатайская ЦРБ'!#REF!</definedName>
    <definedName name="V_пр_34_7" localSheetId="59">'ГБУЗ РБ Белорецкая ЦРКБ'!#REF!</definedName>
    <definedName name="V_пр_34_7" localSheetId="54">'ГБУЗ РБ Бижбулякская ЦРБ'!#REF!</definedName>
    <definedName name="V_пр_34_7" localSheetId="62">'ГБУЗ РБ Бирская ЦРБ'!#REF!</definedName>
    <definedName name="V_пр_34_7" localSheetId="44">'ГБУЗ РБ Благовещенская ЦРБ'!#REF!</definedName>
    <definedName name="V_пр_34_7" localSheetId="68">'ГБУЗ РБ Большеустьикинская ЦРБ'!#REF!</definedName>
    <definedName name="V_пр_34_7" localSheetId="36">'ГБУЗ РБ Буздякская ЦРБ'!#REF!</definedName>
    <definedName name="V_пр_34_7" localSheetId="66">'ГБУЗ РБ Бураевская ЦРБ'!#REF!</definedName>
    <definedName name="V_пр_34_7" localSheetId="58">'ГБУЗ РБ Бурзянская ЦРБ'!#REF!</definedName>
    <definedName name="V_пр_34_7" localSheetId="39">'ГБУЗ РБ Верхне-Татыш. ЦРБ'!#REF!</definedName>
    <definedName name="V_пр_34_7" localSheetId="76">'ГБУЗ РБ Верхнеяркеевская ЦРБ'!#REF!</definedName>
    <definedName name="V_пр_34_7" localSheetId="18">'ГБУЗ РБ ГБ № 1 г.Октябрьский'!#REF!</definedName>
    <definedName name="V_пр_34_7" localSheetId="61">'ГБУЗ РБ ГБ № 9 г.Уфа'!#REF!</definedName>
    <definedName name="V_пр_34_7" localSheetId="11">'ГБУЗ РБ ГБ г.Кумертау'!#REF!</definedName>
    <definedName name="V_пр_34_7" localSheetId="15">'ГБУЗ РБ ГБ г.Нефтекамск'!#REF!</definedName>
    <definedName name="V_пр_34_7" localSheetId="21">'ГБУЗ РБ ГБ г.Салават'!#REF!</definedName>
    <definedName name="V_пр_34_7" localSheetId="14">'ГБУЗ РБ ГДКБ № 17 г.Уфа'!#REF!</definedName>
    <definedName name="V_пр_34_7" localSheetId="24">'ГБУЗ РБ ГКБ № 1 г.Стерлитамак'!#REF!</definedName>
    <definedName name="V_пр_34_7" localSheetId="49">'ГБУЗ РБ ГКБ № 13 г.Уфа'!#REF!</definedName>
    <definedName name="V_пр_34_7" localSheetId="75">'ГБУЗ РБ ГКБ № 18 г.Уфа'!#REF!</definedName>
    <definedName name="V_пр_34_7" localSheetId="51">'ГБУЗ РБ ГКБ № 21 г.Уфа'!#REF!</definedName>
    <definedName name="V_пр_34_7" localSheetId="56">'ГБУЗ РБ ГКБ № 5 г.Уфа'!#REF!</definedName>
    <definedName name="V_пр_34_7" localSheetId="32">'ГБУЗ РБ ГКБ № 8 г.Уфа'!#REF!</definedName>
    <definedName name="V_пр_34_7" localSheetId="81">'ГБУЗ РБ ГКБ Демского р-на г.Уфы'!#REF!</definedName>
    <definedName name="V_пр_34_7" localSheetId="4">'ГБУЗ РБ Давлекановская ЦРБ'!#REF!</definedName>
    <definedName name="V_пр_34_7" localSheetId="29">'ГБУЗ РБ ДБ г.Стерлитамак'!#REF!</definedName>
    <definedName name="V_пр_34_7" localSheetId="10">'ГБУЗ РБ ДП № 2 г.Уфа'!#REF!</definedName>
    <definedName name="V_пр_34_7" localSheetId="6">'ГБУЗ РБ ДП № 3 г.Уфа'!#REF!</definedName>
    <definedName name="V_пр_34_7" localSheetId="72">'ГБУЗ РБ ДП № 4 г.Уфа'!#REF!</definedName>
    <definedName name="V_пр_34_7" localSheetId="12">'ГБУЗ РБ ДП № 5 г.Уфа'!#REF!</definedName>
    <definedName name="V_пр_34_7" localSheetId="13">'ГБУЗ РБ ДП № 6 г.Уфа'!#REF!</definedName>
    <definedName name="V_пр_34_7" localSheetId="73">'ГБУЗ РБ Дюртюлинская ЦРБ'!#REF!</definedName>
    <definedName name="V_пр_34_7" localSheetId="55">'ГБУЗ РБ Ермекеевская ЦРБ'!#REF!</definedName>
    <definedName name="V_пр_34_7" localSheetId="38">'ГБУЗ РБ Зилаирская ЦРБ'!#REF!</definedName>
    <definedName name="V_пр_34_7" localSheetId="43">'ГБУЗ РБ Иглинская ЦРБ'!#REF!</definedName>
    <definedName name="V_пр_34_7" localSheetId="9">'ГБУЗ РБ Исянгуловская ЦРБ'!#REF!</definedName>
    <definedName name="V_пр_34_7" localSheetId="78">'ГБУЗ РБ Ишимбайская ЦРБ'!#REF!</definedName>
    <definedName name="V_пр_34_7" localSheetId="17">'ГБУЗ РБ Калтасинская ЦРБ'!#REF!</definedName>
    <definedName name="V_пр_34_7" localSheetId="64">'ГБУЗ РБ Караидельская ЦРБ'!#REF!</definedName>
    <definedName name="V_пр_34_7" localSheetId="47">'ГБУЗ РБ Кармаскалинская ЦРБ'!#REF!</definedName>
    <definedName name="V_пр_34_7" localSheetId="50">'ГБУЗ РБ КБСМП г.Уфа'!#REF!</definedName>
    <definedName name="V_пр_34_7" localSheetId="70">'ГБУЗ РБ Кигинская ЦРБ'!#REF!</definedName>
    <definedName name="V_пр_34_7" localSheetId="16">'ГБУЗ РБ Краснокамская ЦРБ'!#REF!</definedName>
    <definedName name="V_пр_34_7" localSheetId="26">'ГБУЗ РБ Красноусольская ЦРБ'!#REF!</definedName>
    <definedName name="V_пр_34_7" localSheetId="48">'ГБУЗ РБ Кушнаренковская ЦРБ'!#REF!</definedName>
    <definedName name="V_пр_34_7" localSheetId="69">'ГБУЗ РБ Малоязовская ЦРБ'!#REF!</definedName>
    <definedName name="V_пр_34_7" localSheetId="8">'ГБУЗ РБ Мелеузовская ЦРБ'!#REF!</definedName>
    <definedName name="V_пр_34_7" localSheetId="67">'ГБУЗ РБ Месягутовская ЦРБ'!#REF!</definedName>
    <definedName name="V_пр_34_7" localSheetId="63">'ГБУЗ РБ Мишкинская ЦРБ'!#REF!</definedName>
    <definedName name="V_пр_34_7" localSheetId="3">'ГБУЗ РБ Миякинская ЦРБ'!#REF!</definedName>
    <definedName name="V_пр_34_7" localSheetId="7">'ГБУЗ РБ Мраковская ЦРБ'!#REF!</definedName>
    <definedName name="V_пр_34_7" localSheetId="45">'ГБУЗ РБ Нуримановская ЦРБ'!#REF!</definedName>
    <definedName name="V_пр_34_7" localSheetId="79">'ГБУЗ РБ Поликлиника № 43 г.Уфа'!#REF!</definedName>
    <definedName name="V_пр_34_7" localSheetId="80">'ГБУЗ РБ ПОликлиника № 46 г.Уфа'!#REF!</definedName>
    <definedName name="V_пр_34_7" localSheetId="82">'ГБУЗ РБ Поликлиника № 50 г.Уфа'!#REF!</definedName>
    <definedName name="V_пр_34_7" localSheetId="5">'ГБУЗ РБ Раевская ЦРБ'!#REF!</definedName>
    <definedName name="V_пр_34_7" localSheetId="27">'ГБУЗ РБ Стерлибашевская ЦРБ'!#REF!</definedName>
    <definedName name="V_пр_34_7" localSheetId="28">'ГБУЗ РБ Толбазинская ЦРБ'!#REF!</definedName>
    <definedName name="V_пр_34_7" localSheetId="30">'ГБУЗ РБ Туймазинская ЦРБ'!#REF!</definedName>
    <definedName name="V_пр_34_7" localSheetId="33">'ГБУЗ РБ Учалинская ЦГБ'!#REF!</definedName>
    <definedName name="V_пр_34_7" localSheetId="20">'ГБУЗ РБ Федоровская ЦРБ'!#REF!</definedName>
    <definedName name="V_пр_34_7" localSheetId="23">'ГБУЗ РБ ЦГБ г.Сибай'!#REF!</definedName>
    <definedName name="V_пр_34_7" localSheetId="74">'ГБУЗ РБ Чекмагушевская ЦРБ'!#REF!</definedName>
    <definedName name="V_пр_34_7" localSheetId="34">'ГБУЗ РБ Чишминская ЦРБ'!#REF!</definedName>
    <definedName name="V_пр_34_7" localSheetId="31">'ГБУЗ РБ Шаранская ЦРБ'!#REF!</definedName>
    <definedName name="V_пр_34_7" localSheetId="37">'ГБУЗ РБ Языковская ЦРБ'!#REF!</definedName>
    <definedName name="V_пр_34_7" localSheetId="41">'ГБУЗ РБ Янаульская ЦРБ'!#REF!</definedName>
    <definedName name="V_пр_34_7" localSheetId="19">'ООО "Медсервис" г. Салават'!#REF!</definedName>
    <definedName name="V_пр_34_7" localSheetId="2">'УФИЦ РАН'!#REF!</definedName>
    <definedName name="V_пр_34_7" localSheetId="52">'ФГБОУ ВО БГМУ МЗ РФ'!#REF!</definedName>
    <definedName name="V_пр_34_7" localSheetId="60">'ФГБУЗ МСЧ №142 ФМБА России'!#REF!</definedName>
    <definedName name="V_пр_34_7" localSheetId="25">'ЧУЗ "РЖД-Медицина"г.Стерлитамак'!#REF!</definedName>
    <definedName name="V_пр_34_7" localSheetId="42">'ЧУЗ"КБ"РЖД-Медицина" г.Уфа'!#REF!</definedName>
    <definedName name="V_пр_34_8" localSheetId="22">'ГБУЗ РБ Акъярская ЦРБ'!#REF!</definedName>
    <definedName name="V_пр_34_8" localSheetId="46">'ГБУЗ РБ Архангельская ЦРБ'!#REF!</definedName>
    <definedName name="V_пр_34_8" localSheetId="57">'ГБУЗ РБ Аскаровская ЦРБ'!#REF!</definedName>
    <definedName name="V_пр_34_8" localSheetId="65">'ГБУЗ РБ Аскинская ЦРБ'!#REF!</definedName>
    <definedName name="V_пр_34_8" localSheetId="35">'ГБУЗ РБ Баймакская ЦГБ'!#REF!</definedName>
    <definedName name="V_пр_34_8" localSheetId="77">'ГБУЗ РБ Бакалинская ЦРБ'!#REF!</definedName>
    <definedName name="V_пр_34_8" localSheetId="40">'ГБУЗ РБ Балтачевская ЦРБ'!#REF!</definedName>
    <definedName name="V_пр_34_8" localSheetId="53">'ГБУЗ РБ Белебеевская ЦРБ'!#REF!</definedName>
    <definedName name="V_пр_34_8" localSheetId="71">'ГБУЗ РБ Белокатайская ЦРБ'!#REF!</definedName>
    <definedName name="V_пр_34_8" localSheetId="59">'ГБУЗ РБ Белорецкая ЦРКБ'!#REF!</definedName>
    <definedName name="V_пр_34_8" localSheetId="54">'ГБУЗ РБ Бижбулякская ЦРБ'!#REF!</definedName>
    <definedName name="V_пр_34_8" localSheetId="62">'ГБУЗ РБ Бирская ЦРБ'!#REF!</definedName>
    <definedName name="V_пр_34_8" localSheetId="44">'ГБУЗ РБ Благовещенская ЦРБ'!#REF!</definedName>
    <definedName name="V_пр_34_8" localSheetId="68">'ГБУЗ РБ Большеустьикинская ЦРБ'!#REF!</definedName>
    <definedName name="V_пр_34_8" localSheetId="36">'ГБУЗ РБ Буздякская ЦРБ'!#REF!</definedName>
    <definedName name="V_пр_34_8" localSheetId="66">'ГБУЗ РБ Бураевская ЦРБ'!#REF!</definedName>
    <definedName name="V_пр_34_8" localSheetId="58">'ГБУЗ РБ Бурзянская ЦРБ'!#REF!</definedName>
    <definedName name="V_пр_34_8" localSheetId="39">'ГБУЗ РБ Верхне-Татыш. ЦРБ'!#REF!</definedName>
    <definedName name="V_пр_34_8" localSheetId="76">'ГБУЗ РБ Верхнеяркеевская ЦРБ'!#REF!</definedName>
    <definedName name="V_пр_34_8" localSheetId="18">'ГБУЗ РБ ГБ № 1 г.Октябрьский'!#REF!</definedName>
    <definedName name="V_пр_34_8" localSheetId="61">'ГБУЗ РБ ГБ № 9 г.Уфа'!#REF!</definedName>
    <definedName name="V_пр_34_8" localSheetId="11">'ГБУЗ РБ ГБ г.Кумертау'!#REF!</definedName>
    <definedName name="V_пр_34_8" localSheetId="15">'ГБУЗ РБ ГБ г.Нефтекамск'!#REF!</definedName>
    <definedName name="V_пр_34_8" localSheetId="21">'ГБУЗ РБ ГБ г.Салават'!#REF!</definedName>
    <definedName name="V_пр_34_8" localSheetId="14">'ГБУЗ РБ ГДКБ № 17 г.Уфа'!#REF!</definedName>
    <definedName name="V_пр_34_8" localSheetId="24">'ГБУЗ РБ ГКБ № 1 г.Стерлитамак'!#REF!</definedName>
    <definedName name="V_пр_34_8" localSheetId="49">'ГБУЗ РБ ГКБ № 13 г.Уфа'!#REF!</definedName>
    <definedName name="V_пр_34_8" localSheetId="75">'ГБУЗ РБ ГКБ № 18 г.Уфа'!#REF!</definedName>
    <definedName name="V_пр_34_8" localSheetId="51">'ГБУЗ РБ ГКБ № 21 г.Уфа'!#REF!</definedName>
    <definedName name="V_пр_34_8" localSheetId="56">'ГБУЗ РБ ГКБ № 5 г.Уфа'!#REF!</definedName>
    <definedName name="V_пр_34_8" localSheetId="32">'ГБУЗ РБ ГКБ № 8 г.Уфа'!#REF!</definedName>
    <definedName name="V_пр_34_8" localSheetId="81">'ГБУЗ РБ ГКБ Демского р-на г.Уфы'!#REF!</definedName>
    <definedName name="V_пр_34_8" localSheetId="4">'ГБУЗ РБ Давлекановская ЦРБ'!#REF!</definedName>
    <definedName name="V_пр_34_8" localSheetId="29">'ГБУЗ РБ ДБ г.Стерлитамак'!#REF!</definedName>
    <definedName name="V_пр_34_8" localSheetId="10">'ГБУЗ РБ ДП № 2 г.Уфа'!#REF!</definedName>
    <definedName name="V_пр_34_8" localSheetId="6">'ГБУЗ РБ ДП № 3 г.Уфа'!#REF!</definedName>
    <definedName name="V_пр_34_8" localSheetId="72">'ГБУЗ РБ ДП № 4 г.Уфа'!#REF!</definedName>
    <definedName name="V_пр_34_8" localSheetId="12">'ГБУЗ РБ ДП № 5 г.Уфа'!#REF!</definedName>
    <definedName name="V_пр_34_8" localSheetId="13">'ГБУЗ РБ ДП № 6 г.Уфа'!#REF!</definedName>
    <definedName name="V_пр_34_8" localSheetId="73">'ГБУЗ РБ Дюртюлинская ЦРБ'!#REF!</definedName>
    <definedName name="V_пр_34_8" localSheetId="55">'ГБУЗ РБ Ермекеевская ЦРБ'!#REF!</definedName>
    <definedName name="V_пр_34_8" localSheetId="38">'ГБУЗ РБ Зилаирская ЦРБ'!#REF!</definedName>
    <definedName name="V_пр_34_8" localSheetId="43">'ГБУЗ РБ Иглинская ЦРБ'!#REF!</definedName>
    <definedName name="V_пр_34_8" localSheetId="9">'ГБУЗ РБ Исянгуловская ЦРБ'!#REF!</definedName>
    <definedName name="V_пр_34_8" localSheetId="78">'ГБУЗ РБ Ишимбайская ЦРБ'!#REF!</definedName>
    <definedName name="V_пр_34_8" localSheetId="17">'ГБУЗ РБ Калтасинская ЦРБ'!#REF!</definedName>
    <definedName name="V_пр_34_8" localSheetId="64">'ГБУЗ РБ Караидельская ЦРБ'!#REF!</definedName>
    <definedName name="V_пр_34_8" localSheetId="47">'ГБУЗ РБ Кармаскалинская ЦРБ'!#REF!</definedName>
    <definedName name="V_пр_34_8" localSheetId="50">'ГБУЗ РБ КБСМП г.Уфа'!#REF!</definedName>
    <definedName name="V_пр_34_8" localSheetId="70">'ГБУЗ РБ Кигинская ЦРБ'!#REF!</definedName>
    <definedName name="V_пр_34_8" localSheetId="16">'ГБУЗ РБ Краснокамская ЦРБ'!#REF!</definedName>
    <definedName name="V_пр_34_8" localSheetId="26">'ГБУЗ РБ Красноусольская ЦРБ'!#REF!</definedName>
    <definedName name="V_пр_34_8" localSheetId="48">'ГБУЗ РБ Кушнаренковская ЦРБ'!#REF!</definedName>
    <definedName name="V_пр_34_8" localSheetId="69">'ГБУЗ РБ Малоязовская ЦРБ'!#REF!</definedName>
    <definedName name="V_пр_34_8" localSheetId="8">'ГБУЗ РБ Мелеузовская ЦРБ'!#REF!</definedName>
    <definedName name="V_пр_34_8" localSheetId="67">'ГБУЗ РБ Месягутовская ЦРБ'!#REF!</definedName>
    <definedName name="V_пр_34_8" localSheetId="63">'ГБУЗ РБ Мишкинская ЦРБ'!#REF!</definedName>
    <definedName name="V_пр_34_8" localSheetId="3">'ГБУЗ РБ Миякинская ЦРБ'!#REF!</definedName>
    <definedName name="V_пр_34_8" localSheetId="7">'ГБУЗ РБ Мраковская ЦРБ'!#REF!</definedName>
    <definedName name="V_пр_34_8" localSheetId="45">'ГБУЗ РБ Нуримановская ЦРБ'!#REF!</definedName>
    <definedName name="V_пр_34_8" localSheetId="79">'ГБУЗ РБ Поликлиника № 43 г.Уфа'!#REF!</definedName>
    <definedName name="V_пр_34_8" localSheetId="80">'ГБУЗ РБ ПОликлиника № 46 г.Уфа'!#REF!</definedName>
    <definedName name="V_пр_34_8" localSheetId="82">'ГБУЗ РБ Поликлиника № 50 г.Уфа'!#REF!</definedName>
    <definedName name="V_пр_34_8" localSheetId="5">'ГБУЗ РБ Раевская ЦРБ'!#REF!</definedName>
    <definedName name="V_пр_34_8" localSheetId="27">'ГБУЗ РБ Стерлибашевская ЦРБ'!#REF!</definedName>
    <definedName name="V_пр_34_8" localSheetId="28">'ГБУЗ РБ Толбазинская ЦРБ'!#REF!</definedName>
    <definedName name="V_пр_34_8" localSheetId="30">'ГБУЗ РБ Туймазинская ЦРБ'!#REF!</definedName>
    <definedName name="V_пр_34_8" localSheetId="33">'ГБУЗ РБ Учалинская ЦГБ'!#REF!</definedName>
    <definedName name="V_пр_34_8" localSheetId="20">'ГБУЗ РБ Федоровская ЦРБ'!#REF!</definedName>
    <definedName name="V_пр_34_8" localSheetId="23">'ГБУЗ РБ ЦГБ г.Сибай'!#REF!</definedName>
    <definedName name="V_пр_34_8" localSheetId="74">'ГБУЗ РБ Чекмагушевская ЦРБ'!#REF!</definedName>
    <definedName name="V_пр_34_8" localSheetId="34">'ГБУЗ РБ Чишминская ЦРБ'!#REF!</definedName>
    <definedName name="V_пр_34_8" localSheetId="31">'ГБУЗ РБ Шаранская ЦРБ'!#REF!</definedName>
    <definedName name="V_пр_34_8" localSheetId="37">'ГБУЗ РБ Языковская ЦРБ'!#REF!</definedName>
    <definedName name="V_пр_34_8" localSheetId="41">'ГБУЗ РБ Янаульская ЦРБ'!#REF!</definedName>
    <definedName name="V_пр_34_8" localSheetId="19">'ООО "Медсервис" г. Салават'!#REF!</definedName>
    <definedName name="V_пр_34_8" localSheetId="2">'УФИЦ РАН'!#REF!</definedName>
    <definedName name="V_пр_34_8" localSheetId="52">'ФГБОУ ВО БГМУ МЗ РФ'!#REF!</definedName>
    <definedName name="V_пр_34_8" localSheetId="60">'ФГБУЗ МСЧ №142 ФМБА России'!#REF!</definedName>
    <definedName name="V_пр_34_8" localSheetId="25">'ЧУЗ "РЖД-Медицина"г.Стерлитамак'!#REF!</definedName>
    <definedName name="V_пр_34_8" localSheetId="42">'ЧУЗ"КБ"РЖД-Медицина" г.Уфа'!#REF!</definedName>
    <definedName name="V_пр_35_2" localSheetId="22">'ГБУЗ РБ Акъярская ЦРБ'!#REF!</definedName>
    <definedName name="V_пр_35_2" localSheetId="46">'ГБУЗ РБ Архангельская ЦРБ'!#REF!</definedName>
    <definedName name="V_пр_35_2" localSheetId="57">'ГБУЗ РБ Аскаровская ЦРБ'!#REF!</definedName>
    <definedName name="V_пр_35_2" localSheetId="65">'ГБУЗ РБ Аскинская ЦРБ'!#REF!</definedName>
    <definedName name="V_пр_35_2" localSheetId="35">'ГБУЗ РБ Баймакская ЦГБ'!#REF!</definedName>
    <definedName name="V_пр_35_2" localSheetId="77">'ГБУЗ РБ Бакалинская ЦРБ'!#REF!</definedName>
    <definedName name="V_пр_35_2" localSheetId="40">'ГБУЗ РБ Балтачевская ЦРБ'!#REF!</definedName>
    <definedName name="V_пр_35_2" localSheetId="53">'ГБУЗ РБ Белебеевская ЦРБ'!#REF!</definedName>
    <definedName name="V_пр_35_2" localSheetId="71">'ГБУЗ РБ Белокатайская ЦРБ'!#REF!</definedName>
    <definedName name="V_пр_35_2" localSheetId="59">'ГБУЗ РБ Белорецкая ЦРКБ'!#REF!</definedName>
    <definedName name="V_пр_35_2" localSheetId="54">'ГБУЗ РБ Бижбулякская ЦРБ'!#REF!</definedName>
    <definedName name="V_пр_35_2" localSheetId="62">'ГБУЗ РБ Бирская ЦРБ'!#REF!</definedName>
    <definedName name="V_пр_35_2" localSheetId="44">'ГБУЗ РБ Благовещенская ЦРБ'!#REF!</definedName>
    <definedName name="V_пр_35_2" localSheetId="68">'ГБУЗ РБ Большеустьикинская ЦРБ'!#REF!</definedName>
    <definedName name="V_пр_35_2" localSheetId="36">'ГБУЗ РБ Буздякская ЦРБ'!#REF!</definedName>
    <definedName name="V_пр_35_2" localSheetId="66">'ГБУЗ РБ Бураевская ЦРБ'!#REF!</definedName>
    <definedName name="V_пр_35_2" localSheetId="58">'ГБУЗ РБ Бурзянская ЦРБ'!#REF!</definedName>
    <definedName name="V_пр_35_2" localSheetId="39">'ГБУЗ РБ Верхне-Татыш. ЦРБ'!#REF!</definedName>
    <definedName name="V_пр_35_2" localSheetId="76">'ГБУЗ РБ Верхнеяркеевская ЦРБ'!#REF!</definedName>
    <definedName name="V_пр_35_2" localSheetId="18">'ГБУЗ РБ ГБ № 1 г.Октябрьский'!#REF!</definedName>
    <definedName name="V_пр_35_2" localSheetId="61">'ГБУЗ РБ ГБ № 9 г.Уфа'!#REF!</definedName>
    <definedName name="V_пр_35_2" localSheetId="11">'ГБУЗ РБ ГБ г.Кумертау'!#REF!</definedName>
    <definedName name="V_пр_35_2" localSheetId="15">'ГБУЗ РБ ГБ г.Нефтекамск'!#REF!</definedName>
    <definedName name="V_пр_35_2" localSheetId="21">'ГБУЗ РБ ГБ г.Салават'!#REF!</definedName>
    <definedName name="V_пр_35_2" localSheetId="14">'ГБУЗ РБ ГДКБ № 17 г.Уфа'!#REF!</definedName>
    <definedName name="V_пр_35_2" localSheetId="24">'ГБУЗ РБ ГКБ № 1 г.Стерлитамак'!#REF!</definedName>
    <definedName name="V_пр_35_2" localSheetId="49">'ГБУЗ РБ ГКБ № 13 г.Уфа'!#REF!</definedName>
    <definedName name="V_пр_35_2" localSheetId="75">'ГБУЗ РБ ГКБ № 18 г.Уфа'!#REF!</definedName>
    <definedName name="V_пр_35_2" localSheetId="51">'ГБУЗ РБ ГКБ № 21 г.Уфа'!#REF!</definedName>
    <definedName name="V_пр_35_2" localSheetId="56">'ГБУЗ РБ ГКБ № 5 г.Уфа'!#REF!</definedName>
    <definedName name="V_пр_35_2" localSheetId="32">'ГБУЗ РБ ГКБ № 8 г.Уфа'!#REF!</definedName>
    <definedName name="V_пр_35_2" localSheetId="81">'ГБУЗ РБ ГКБ Демского р-на г.Уфы'!#REF!</definedName>
    <definedName name="V_пр_35_2" localSheetId="4">'ГБУЗ РБ Давлекановская ЦРБ'!#REF!</definedName>
    <definedName name="V_пр_35_2" localSheetId="29">'ГБУЗ РБ ДБ г.Стерлитамак'!#REF!</definedName>
    <definedName name="V_пр_35_2" localSheetId="10">'ГБУЗ РБ ДП № 2 г.Уфа'!#REF!</definedName>
    <definedName name="V_пр_35_2" localSheetId="6">'ГБУЗ РБ ДП № 3 г.Уфа'!#REF!</definedName>
    <definedName name="V_пр_35_2" localSheetId="72">'ГБУЗ РБ ДП № 4 г.Уфа'!#REF!</definedName>
    <definedName name="V_пр_35_2" localSheetId="12">'ГБУЗ РБ ДП № 5 г.Уфа'!#REF!</definedName>
    <definedName name="V_пр_35_2" localSheetId="13">'ГБУЗ РБ ДП № 6 г.Уфа'!#REF!</definedName>
    <definedName name="V_пр_35_2" localSheetId="73">'ГБУЗ РБ Дюртюлинская ЦРБ'!#REF!</definedName>
    <definedName name="V_пр_35_2" localSheetId="55">'ГБУЗ РБ Ермекеевская ЦРБ'!#REF!</definedName>
    <definedName name="V_пр_35_2" localSheetId="38">'ГБУЗ РБ Зилаирская ЦРБ'!#REF!</definedName>
    <definedName name="V_пр_35_2" localSheetId="43">'ГБУЗ РБ Иглинская ЦРБ'!#REF!</definedName>
    <definedName name="V_пр_35_2" localSheetId="9">'ГБУЗ РБ Исянгуловская ЦРБ'!#REF!</definedName>
    <definedName name="V_пр_35_2" localSheetId="78">'ГБУЗ РБ Ишимбайская ЦРБ'!#REF!</definedName>
    <definedName name="V_пр_35_2" localSheetId="17">'ГБУЗ РБ Калтасинская ЦРБ'!#REF!</definedName>
    <definedName name="V_пр_35_2" localSheetId="64">'ГБУЗ РБ Караидельская ЦРБ'!#REF!</definedName>
    <definedName name="V_пр_35_2" localSheetId="47">'ГБУЗ РБ Кармаскалинская ЦРБ'!#REF!</definedName>
    <definedName name="V_пр_35_2" localSheetId="50">'ГБУЗ РБ КБСМП г.Уфа'!#REF!</definedName>
    <definedName name="V_пр_35_2" localSheetId="70">'ГБУЗ РБ Кигинская ЦРБ'!#REF!</definedName>
    <definedName name="V_пр_35_2" localSheetId="16">'ГБУЗ РБ Краснокамская ЦРБ'!#REF!</definedName>
    <definedName name="V_пр_35_2" localSheetId="26">'ГБУЗ РБ Красноусольская ЦРБ'!#REF!</definedName>
    <definedName name="V_пр_35_2" localSheetId="48">'ГБУЗ РБ Кушнаренковская ЦРБ'!#REF!</definedName>
    <definedName name="V_пр_35_2" localSheetId="69">'ГБУЗ РБ Малоязовская ЦРБ'!#REF!</definedName>
    <definedName name="V_пр_35_2" localSheetId="8">'ГБУЗ РБ Мелеузовская ЦРБ'!#REF!</definedName>
    <definedName name="V_пр_35_2" localSheetId="67">'ГБУЗ РБ Месягутовская ЦРБ'!#REF!</definedName>
    <definedName name="V_пр_35_2" localSheetId="63">'ГБУЗ РБ Мишкинская ЦРБ'!#REF!</definedName>
    <definedName name="V_пр_35_2" localSheetId="3">'ГБУЗ РБ Миякинская ЦРБ'!#REF!</definedName>
    <definedName name="V_пр_35_2" localSheetId="7">'ГБУЗ РБ Мраковская ЦРБ'!#REF!</definedName>
    <definedName name="V_пр_35_2" localSheetId="45">'ГБУЗ РБ Нуримановская ЦРБ'!#REF!</definedName>
    <definedName name="V_пр_35_2" localSheetId="79">'ГБУЗ РБ Поликлиника № 43 г.Уфа'!#REF!</definedName>
    <definedName name="V_пр_35_2" localSheetId="80">'ГБУЗ РБ ПОликлиника № 46 г.Уфа'!#REF!</definedName>
    <definedName name="V_пр_35_2" localSheetId="82">'ГБУЗ РБ Поликлиника № 50 г.Уфа'!#REF!</definedName>
    <definedName name="V_пр_35_2" localSheetId="5">'ГБУЗ РБ Раевская ЦРБ'!#REF!</definedName>
    <definedName name="V_пр_35_2" localSheetId="27">'ГБУЗ РБ Стерлибашевская ЦРБ'!#REF!</definedName>
    <definedName name="V_пр_35_2" localSheetId="28">'ГБУЗ РБ Толбазинская ЦРБ'!#REF!</definedName>
    <definedName name="V_пр_35_2" localSheetId="30">'ГБУЗ РБ Туймазинская ЦРБ'!#REF!</definedName>
    <definedName name="V_пр_35_2" localSheetId="33">'ГБУЗ РБ Учалинская ЦГБ'!#REF!</definedName>
    <definedName name="V_пр_35_2" localSheetId="20">'ГБУЗ РБ Федоровская ЦРБ'!#REF!</definedName>
    <definedName name="V_пр_35_2" localSheetId="23">'ГБУЗ РБ ЦГБ г.Сибай'!#REF!</definedName>
    <definedName name="V_пр_35_2" localSheetId="74">'ГБУЗ РБ Чекмагушевская ЦРБ'!#REF!</definedName>
    <definedName name="V_пр_35_2" localSheetId="34">'ГБУЗ РБ Чишминская ЦРБ'!#REF!</definedName>
    <definedName name="V_пр_35_2" localSheetId="31">'ГБУЗ РБ Шаранская ЦРБ'!#REF!</definedName>
    <definedName name="V_пр_35_2" localSheetId="37">'ГБУЗ РБ Языковская ЦРБ'!#REF!</definedName>
    <definedName name="V_пр_35_2" localSheetId="41">'ГБУЗ РБ Янаульская ЦРБ'!#REF!</definedName>
    <definedName name="V_пр_35_2" localSheetId="19">'ООО "Медсервис" г. Салават'!#REF!</definedName>
    <definedName name="V_пр_35_2" localSheetId="2">'УФИЦ РАН'!#REF!</definedName>
    <definedName name="V_пр_35_2" localSheetId="52">'ФГБОУ ВО БГМУ МЗ РФ'!#REF!</definedName>
    <definedName name="V_пр_35_2" localSheetId="60">'ФГБУЗ МСЧ №142 ФМБА России'!#REF!</definedName>
    <definedName name="V_пр_35_2" localSheetId="25">'ЧУЗ "РЖД-Медицина"г.Стерлитамак'!#REF!</definedName>
    <definedName name="V_пр_35_2" localSheetId="42">'ЧУЗ"КБ"РЖД-Медицина" г.Уфа'!#REF!</definedName>
    <definedName name="V_пр_35_3" localSheetId="22">'ГБУЗ РБ Акъярская ЦРБ'!#REF!</definedName>
    <definedName name="V_пр_35_3" localSheetId="46">'ГБУЗ РБ Архангельская ЦРБ'!#REF!</definedName>
    <definedName name="V_пр_35_3" localSheetId="57">'ГБУЗ РБ Аскаровская ЦРБ'!#REF!</definedName>
    <definedName name="V_пр_35_3" localSheetId="65">'ГБУЗ РБ Аскинская ЦРБ'!#REF!</definedName>
    <definedName name="V_пр_35_3" localSheetId="35">'ГБУЗ РБ Баймакская ЦГБ'!#REF!</definedName>
    <definedName name="V_пр_35_3" localSheetId="77">'ГБУЗ РБ Бакалинская ЦРБ'!#REF!</definedName>
    <definedName name="V_пр_35_3" localSheetId="40">'ГБУЗ РБ Балтачевская ЦРБ'!#REF!</definedName>
    <definedName name="V_пр_35_3" localSheetId="53">'ГБУЗ РБ Белебеевская ЦРБ'!#REF!</definedName>
    <definedName name="V_пр_35_3" localSheetId="71">'ГБУЗ РБ Белокатайская ЦРБ'!#REF!</definedName>
    <definedName name="V_пр_35_3" localSheetId="59">'ГБУЗ РБ Белорецкая ЦРКБ'!#REF!</definedName>
    <definedName name="V_пр_35_3" localSheetId="54">'ГБУЗ РБ Бижбулякская ЦРБ'!#REF!</definedName>
    <definedName name="V_пр_35_3" localSheetId="62">'ГБУЗ РБ Бирская ЦРБ'!#REF!</definedName>
    <definedName name="V_пр_35_3" localSheetId="44">'ГБУЗ РБ Благовещенская ЦРБ'!#REF!</definedName>
    <definedName name="V_пр_35_3" localSheetId="68">'ГБУЗ РБ Большеустьикинская ЦРБ'!#REF!</definedName>
    <definedName name="V_пр_35_3" localSheetId="36">'ГБУЗ РБ Буздякская ЦРБ'!#REF!</definedName>
    <definedName name="V_пр_35_3" localSheetId="66">'ГБУЗ РБ Бураевская ЦРБ'!#REF!</definedName>
    <definedName name="V_пр_35_3" localSheetId="58">'ГБУЗ РБ Бурзянская ЦРБ'!#REF!</definedName>
    <definedName name="V_пр_35_3" localSheetId="39">'ГБУЗ РБ Верхне-Татыш. ЦРБ'!#REF!</definedName>
    <definedName name="V_пр_35_3" localSheetId="76">'ГБУЗ РБ Верхнеяркеевская ЦРБ'!#REF!</definedName>
    <definedName name="V_пр_35_3" localSheetId="18">'ГБУЗ РБ ГБ № 1 г.Октябрьский'!#REF!</definedName>
    <definedName name="V_пр_35_3" localSheetId="61">'ГБУЗ РБ ГБ № 9 г.Уфа'!#REF!</definedName>
    <definedName name="V_пр_35_3" localSheetId="11">'ГБУЗ РБ ГБ г.Кумертау'!#REF!</definedName>
    <definedName name="V_пр_35_3" localSheetId="15">'ГБУЗ РБ ГБ г.Нефтекамск'!#REF!</definedName>
    <definedName name="V_пр_35_3" localSheetId="21">'ГБУЗ РБ ГБ г.Салават'!#REF!</definedName>
    <definedName name="V_пр_35_3" localSheetId="14">'ГБУЗ РБ ГДКБ № 17 г.Уфа'!#REF!</definedName>
    <definedName name="V_пр_35_3" localSheetId="24">'ГБУЗ РБ ГКБ № 1 г.Стерлитамак'!#REF!</definedName>
    <definedName name="V_пр_35_3" localSheetId="49">'ГБУЗ РБ ГКБ № 13 г.Уфа'!#REF!</definedName>
    <definedName name="V_пр_35_3" localSheetId="75">'ГБУЗ РБ ГКБ № 18 г.Уфа'!#REF!</definedName>
    <definedName name="V_пр_35_3" localSheetId="51">'ГБУЗ РБ ГКБ № 21 г.Уфа'!#REF!</definedName>
    <definedName name="V_пр_35_3" localSheetId="56">'ГБУЗ РБ ГКБ № 5 г.Уфа'!#REF!</definedName>
    <definedName name="V_пр_35_3" localSheetId="32">'ГБУЗ РБ ГКБ № 8 г.Уфа'!#REF!</definedName>
    <definedName name="V_пр_35_3" localSheetId="81">'ГБУЗ РБ ГКБ Демского р-на г.Уфы'!#REF!</definedName>
    <definedName name="V_пр_35_3" localSheetId="4">'ГБУЗ РБ Давлекановская ЦРБ'!#REF!</definedName>
    <definedName name="V_пр_35_3" localSheetId="29">'ГБУЗ РБ ДБ г.Стерлитамак'!#REF!</definedName>
    <definedName name="V_пр_35_3" localSheetId="10">'ГБУЗ РБ ДП № 2 г.Уфа'!#REF!</definedName>
    <definedName name="V_пр_35_3" localSheetId="6">'ГБУЗ РБ ДП № 3 г.Уфа'!#REF!</definedName>
    <definedName name="V_пр_35_3" localSheetId="72">'ГБУЗ РБ ДП № 4 г.Уфа'!#REF!</definedName>
    <definedName name="V_пр_35_3" localSheetId="12">'ГБУЗ РБ ДП № 5 г.Уфа'!#REF!</definedName>
    <definedName name="V_пр_35_3" localSheetId="13">'ГБУЗ РБ ДП № 6 г.Уфа'!#REF!</definedName>
    <definedName name="V_пр_35_3" localSheetId="73">'ГБУЗ РБ Дюртюлинская ЦРБ'!#REF!</definedName>
    <definedName name="V_пр_35_3" localSheetId="55">'ГБУЗ РБ Ермекеевская ЦРБ'!#REF!</definedName>
    <definedName name="V_пр_35_3" localSheetId="38">'ГБУЗ РБ Зилаирская ЦРБ'!#REF!</definedName>
    <definedName name="V_пр_35_3" localSheetId="43">'ГБУЗ РБ Иглинская ЦРБ'!#REF!</definedName>
    <definedName name="V_пр_35_3" localSheetId="9">'ГБУЗ РБ Исянгуловская ЦРБ'!#REF!</definedName>
    <definedName name="V_пр_35_3" localSheetId="78">'ГБУЗ РБ Ишимбайская ЦРБ'!#REF!</definedName>
    <definedName name="V_пр_35_3" localSheetId="17">'ГБУЗ РБ Калтасинская ЦРБ'!#REF!</definedName>
    <definedName name="V_пр_35_3" localSheetId="64">'ГБУЗ РБ Караидельская ЦРБ'!#REF!</definedName>
    <definedName name="V_пр_35_3" localSheetId="47">'ГБУЗ РБ Кармаскалинская ЦРБ'!#REF!</definedName>
    <definedName name="V_пр_35_3" localSheetId="50">'ГБУЗ РБ КБСМП г.Уфа'!#REF!</definedName>
    <definedName name="V_пр_35_3" localSheetId="70">'ГБУЗ РБ Кигинская ЦРБ'!#REF!</definedName>
    <definedName name="V_пр_35_3" localSheetId="16">'ГБУЗ РБ Краснокамская ЦРБ'!#REF!</definedName>
    <definedName name="V_пр_35_3" localSheetId="26">'ГБУЗ РБ Красноусольская ЦРБ'!#REF!</definedName>
    <definedName name="V_пр_35_3" localSheetId="48">'ГБУЗ РБ Кушнаренковская ЦРБ'!#REF!</definedName>
    <definedName name="V_пр_35_3" localSheetId="69">'ГБУЗ РБ Малоязовская ЦРБ'!#REF!</definedName>
    <definedName name="V_пр_35_3" localSheetId="8">'ГБУЗ РБ Мелеузовская ЦРБ'!#REF!</definedName>
    <definedName name="V_пр_35_3" localSheetId="67">'ГБУЗ РБ Месягутовская ЦРБ'!#REF!</definedName>
    <definedName name="V_пр_35_3" localSheetId="63">'ГБУЗ РБ Мишкинская ЦРБ'!#REF!</definedName>
    <definedName name="V_пр_35_3" localSheetId="3">'ГБУЗ РБ Миякинская ЦРБ'!#REF!</definedName>
    <definedName name="V_пр_35_3" localSheetId="7">'ГБУЗ РБ Мраковская ЦРБ'!#REF!</definedName>
    <definedName name="V_пр_35_3" localSheetId="45">'ГБУЗ РБ Нуримановская ЦРБ'!#REF!</definedName>
    <definedName name="V_пр_35_3" localSheetId="79">'ГБУЗ РБ Поликлиника № 43 г.Уфа'!#REF!</definedName>
    <definedName name="V_пр_35_3" localSheetId="80">'ГБУЗ РБ ПОликлиника № 46 г.Уфа'!#REF!</definedName>
    <definedName name="V_пр_35_3" localSheetId="82">'ГБУЗ РБ Поликлиника № 50 г.Уфа'!#REF!</definedName>
    <definedName name="V_пр_35_3" localSheetId="5">'ГБУЗ РБ Раевская ЦРБ'!#REF!</definedName>
    <definedName name="V_пр_35_3" localSheetId="27">'ГБУЗ РБ Стерлибашевская ЦРБ'!#REF!</definedName>
    <definedName name="V_пр_35_3" localSheetId="28">'ГБУЗ РБ Толбазинская ЦРБ'!#REF!</definedName>
    <definedName name="V_пр_35_3" localSheetId="30">'ГБУЗ РБ Туймазинская ЦРБ'!#REF!</definedName>
    <definedName name="V_пр_35_3" localSheetId="33">'ГБУЗ РБ Учалинская ЦГБ'!#REF!</definedName>
    <definedName name="V_пр_35_3" localSheetId="20">'ГБУЗ РБ Федоровская ЦРБ'!#REF!</definedName>
    <definedName name="V_пр_35_3" localSheetId="23">'ГБУЗ РБ ЦГБ г.Сибай'!#REF!</definedName>
    <definedName name="V_пр_35_3" localSheetId="74">'ГБУЗ РБ Чекмагушевская ЦРБ'!#REF!</definedName>
    <definedName name="V_пр_35_3" localSheetId="34">'ГБУЗ РБ Чишминская ЦРБ'!#REF!</definedName>
    <definedName name="V_пр_35_3" localSheetId="31">'ГБУЗ РБ Шаранская ЦРБ'!#REF!</definedName>
    <definedName name="V_пр_35_3" localSheetId="37">'ГБУЗ РБ Языковская ЦРБ'!#REF!</definedName>
    <definedName name="V_пр_35_3" localSheetId="41">'ГБУЗ РБ Янаульская ЦРБ'!#REF!</definedName>
    <definedName name="V_пр_35_3" localSheetId="19">'ООО "Медсервис" г. Салават'!#REF!</definedName>
    <definedName name="V_пр_35_3" localSheetId="2">'УФИЦ РАН'!#REF!</definedName>
    <definedName name="V_пр_35_3" localSheetId="52">'ФГБОУ ВО БГМУ МЗ РФ'!#REF!</definedName>
    <definedName name="V_пр_35_3" localSheetId="60">'ФГБУЗ МСЧ №142 ФМБА России'!#REF!</definedName>
    <definedName name="V_пр_35_3" localSheetId="25">'ЧУЗ "РЖД-Медицина"г.Стерлитамак'!#REF!</definedName>
    <definedName name="V_пр_35_3" localSheetId="42">'ЧУЗ"КБ"РЖД-Медицина" г.Уфа'!#REF!</definedName>
    <definedName name="V_пр_35_4" localSheetId="22">'ГБУЗ РБ Акъярская ЦРБ'!#REF!</definedName>
    <definedName name="V_пр_35_4" localSheetId="46">'ГБУЗ РБ Архангельская ЦРБ'!#REF!</definedName>
    <definedName name="V_пр_35_4" localSheetId="57">'ГБУЗ РБ Аскаровская ЦРБ'!#REF!</definedName>
    <definedName name="V_пр_35_4" localSheetId="65">'ГБУЗ РБ Аскинская ЦРБ'!#REF!</definedName>
    <definedName name="V_пр_35_4" localSheetId="35">'ГБУЗ РБ Баймакская ЦГБ'!#REF!</definedName>
    <definedName name="V_пр_35_4" localSheetId="77">'ГБУЗ РБ Бакалинская ЦРБ'!#REF!</definedName>
    <definedName name="V_пр_35_4" localSheetId="40">'ГБУЗ РБ Балтачевская ЦРБ'!#REF!</definedName>
    <definedName name="V_пр_35_4" localSheetId="53">'ГБУЗ РБ Белебеевская ЦРБ'!#REF!</definedName>
    <definedName name="V_пр_35_4" localSheetId="71">'ГБУЗ РБ Белокатайская ЦРБ'!#REF!</definedName>
    <definedName name="V_пр_35_4" localSheetId="59">'ГБУЗ РБ Белорецкая ЦРКБ'!#REF!</definedName>
    <definedName name="V_пр_35_4" localSheetId="54">'ГБУЗ РБ Бижбулякская ЦРБ'!#REF!</definedName>
    <definedName name="V_пр_35_4" localSheetId="62">'ГБУЗ РБ Бирская ЦРБ'!#REF!</definedName>
    <definedName name="V_пр_35_4" localSheetId="44">'ГБУЗ РБ Благовещенская ЦРБ'!#REF!</definedName>
    <definedName name="V_пр_35_4" localSheetId="68">'ГБУЗ РБ Большеустьикинская ЦРБ'!#REF!</definedName>
    <definedName name="V_пр_35_4" localSheetId="36">'ГБУЗ РБ Буздякская ЦРБ'!#REF!</definedName>
    <definedName name="V_пр_35_4" localSheetId="66">'ГБУЗ РБ Бураевская ЦРБ'!#REF!</definedName>
    <definedName name="V_пр_35_4" localSheetId="58">'ГБУЗ РБ Бурзянская ЦРБ'!#REF!</definedName>
    <definedName name="V_пр_35_4" localSheetId="39">'ГБУЗ РБ Верхне-Татыш. ЦРБ'!#REF!</definedName>
    <definedName name="V_пр_35_4" localSheetId="76">'ГБУЗ РБ Верхнеяркеевская ЦРБ'!#REF!</definedName>
    <definedName name="V_пр_35_4" localSheetId="18">'ГБУЗ РБ ГБ № 1 г.Октябрьский'!#REF!</definedName>
    <definedName name="V_пр_35_4" localSheetId="61">'ГБУЗ РБ ГБ № 9 г.Уфа'!#REF!</definedName>
    <definedName name="V_пр_35_4" localSheetId="11">'ГБУЗ РБ ГБ г.Кумертау'!#REF!</definedName>
    <definedName name="V_пр_35_4" localSheetId="15">'ГБУЗ РБ ГБ г.Нефтекамск'!#REF!</definedName>
    <definedName name="V_пр_35_4" localSheetId="21">'ГБУЗ РБ ГБ г.Салават'!#REF!</definedName>
    <definedName name="V_пр_35_4" localSheetId="14">'ГБУЗ РБ ГДКБ № 17 г.Уфа'!#REF!</definedName>
    <definedName name="V_пр_35_4" localSheetId="24">'ГБУЗ РБ ГКБ № 1 г.Стерлитамак'!#REF!</definedName>
    <definedName name="V_пр_35_4" localSheetId="49">'ГБУЗ РБ ГКБ № 13 г.Уфа'!#REF!</definedName>
    <definedName name="V_пр_35_4" localSheetId="75">'ГБУЗ РБ ГКБ № 18 г.Уфа'!#REF!</definedName>
    <definedName name="V_пр_35_4" localSheetId="51">'ГБУЗ РБ ГКБ № 21 г.Уфа'!#REF!</definedName>
    <definedName name="V_пр_35_4" localSheetId="56">'ГБУЗ РБ ГКБ № 5 г.Уфа'!#REF!</definedName>
    <definedName name="V_пр_35_4" localSheetId="32">'ГБУЗ РБ ГКБ № 8 г.Уфа'!#REF!</definedName>
    <definedName name="V_пр_35_4" localSheetId="81">'ГБУЗ РБ ГКБ Демского р-на г.Уфы'!#REF!</definedName>
    <definedName name="V_пр_35_4" localSheetId="4">'ГБУЗ РБ Давлекановская ЦРБ'!#REF!</definedName>
    <definedName name="V_пр_35_4" localSheetId="29">'ГБУЗ РБ ДБ г.Стерлитамак'!#REF!</definedName>
    <definedName name="V_пр_35_4" localSheetId="10">'ГБУЗ РБ ДП № 2 г.Уфа'!#REF!</definedName>
    <definedName name="V_пр_35_4" localSheetId="6">'ГБУЗ РБ ДП № 3 г.Уфа'!#REF!</definedName>
    <definedName name="V_пр_35_4" localSheetId="72">'ГБУЗ РБ ДП № 4 г.Уфа'!#REF!</definedName>
    <definedName name="V_пр_35_4" localSheetId="12">'ГБУЗ РБ ДП № 5 г.Уфа'!#REF!</definedName>
    <definedName name="V_пр_35_4" localSheetId="13">'ГБУЗ РБ ДП № 6 г.Уфа'!#REF!</definedName>
    <definedName name="V_пр_35_4" localSheetId="73">'ГБУЗ РБ Дюртюлинская ЦРБ'!#REF!</definedName>
    <definedName name="V_пр_35_4" localSheetId="55">'ГБУЗ РБ Ермекеевская ЦРБ'!#REF!</definedName>
    <definedName name="V_пр_35_4" localSheetId="38">'ГБУЗ РБ Зилаирская ЦРБ'!#REF!</definedName>
    <definedName name="V_пр_35_4" localSheetId="43">'ГБУЗ РБ Иглинская ЦРБ'!#REF!</definedName>
    <definedName name="V_пр_35_4" localSheetId="9">'ГБУЗ РБ Исянгуловская ЦРБ'!#REF!</definedName>
    <definedName name="V_пр_35_4" localSheetId="78">'ГБУЗ РБ Ишимбайская ЦРБ'!#REF!</definedName>
    <definedName name="V_пр_35_4" localSheetId="17">'ГБУЗ РБ Калтасинская ЦРБ'!#REF!</definedName>
    <definedName name="V_пр_35_4" localSheetId="64">'ГБУЗ РБ Караидельская ЦРБ'!#REF!</definedName>
    <definedName name="V_пр_35_4" localSheetId="47">'ГБУЗ РБ Кармаскалинская ЦРБ'!#REF!</definedName>
    <definedName name="V_пр_35_4" localSheetId="50">'ГБУЗ РБ КБСМП г.Уфа'!#REF!</definedName>
    <definedName name="V_пр_35_4" localSheetId="70">'ГБУЗ РБ Кигинская ЦРБ'!#REF!</definedName>
    <definedName name="V_пр_35_4" localSheetId="16">'ГБУЗ РБ Краснокамская ЦРБ'!#REF!</definedName>
    <definedName name="V_пр_35_4" localSheetId="26">'ГБУЗ РБ Красноусольская ЦРБ'!#REF!</definedName>
    <definedName name="V_пр_35_4" localSheetId="48">'ГБУЗ РБ Кушнаренковская ЦРБ'!#REF!</definedName>
    <definedName name="V_пр_35_4" localSheetId="69">'ГБУЗ РБ Малоязовская ЦРБ'!#REF!</definedName>
    <definedName name="V_пр_35_4" localSheetId="8">'ГБУЗ РБ Мелеузовская ЦРБ'!#REF!</definedName>
    <definedName name="V_пр_35_4" localSheetId="67">'ГБУЗ РБ Месягутовская ЦРБ'!#REF!</definedName>
    <definedName name="V_пр_35_4" localSheetId="63">'ГБУЗ РБ Мишкинская ЦРБ'!#REF!</definedName>
    <definedName name="V_пр_35_4" localSheetId="3">'ГБУЗ РБ Миякинская ЦРБ'!#REF!</definedName>
    <definedName name="V_пр_35_4" localSheetId="7">'ГБУЗ РБ Мраковская ЦРБ'!#REF!</definedName>
    <definedName name="V_пр_35_4" localSheetId="45">'ГБУЗ РБ Нуримановская ЦРБ'!#REF!</definedName>
    <definedName name="V_пр_35_4" localSheetId="79">'ГБУЗ РБ Поликлиника № 43 г.Уфа'!#REF!</definedName>
    <definedName name="V_пр_35_4" localSheetId="80">'ГБУЗ РБ ПОликлиника № 46 г.Уфа'!#REF!</definedName>
    <definedName name="V_пр_35_4" localSheetId="82">'ГБУЗ РБ Поликлиника № 50 г.Уфа'!#REF!</definedName>
    <definedName name="V_пр_35_4" localSheetId="5">'ГБУЗ РБ Раевская ЦРБ'!#REF!</definedName>
    <definedName name="V_пр_35_4" localSheetId="27">'ГБУЗ РБ Стерлибашевская ЦРБ'!#REF!</definedName>
    <definedName name="V_пр_35_4" localSheetId="28">'ГБУЗ РБ Толбазинская ЦРБ'!#REF!</definedName>
    <definedName name="V_пр_35_4" localSheetId="30">'ГБУЗ РБ Туймазинская ЦРБ'!#REF!</definedName>
    <definedName name="V_пр_35_4" localSheetId="33">'ГБУЗ РБ Учалинская ЦГБ'!#REF!</definedName>
    <definedName name="V_пр_35_4" localSheetId="20">'ГБУЗ РБ Федоровская ЦРБ'!#REF!</definedName>
    <definedName name="V_пр_35_4" localSheetId="23">'ГБУЗ РБ ЦГБ г.Сибай'!#REF!</definedName>
    <definedName name="V_пр_35_4" localSheetId="74">'ГБУЗ РБ Чекмагушевская ЦРБ'!#REF!</definedName>
    <definedName name="V_пр_35_4" localSheetId="34">'ГБУЗ РБ Чишминская ЦРБ'!#REF!</definedName>
    <definedName name="V_пр_35_4" localSheetId="31">'ГБУЗ РБ Шаранская ЦРБ'!#REF!</definedName>
    <definedName name="V_пр_35_4" localSheetId="37">'ГБУЗ РБ Языковская ЦРБ'!#REF!</definedName>
    <definedName name="V_пр_35_4" localSheetId="41">'ГБУЗ РБ Янаульская ЦРБ'!#REF!</definedName>
    <definedName name="V_пр_35_4" localSheetId="19">'ООО "Медсервис" г. Салават'!#REF!</definedName>
    <definedName name="V_пр_35_4" localSheetId="2">'УФИЦ РАН'!#REF!</definedName>
    <definedName name="V_пр_35_4" localSheetId="52">'ФГБОУ ВО БГМУ МЗ РФ'!#REF!</definedName>
    <definedName name="V_пр_35_4" localSheetId="60">'ФГБУЗ МСЧ №142 ФМБА России'!#REF!</definedName>
    <definedName name="V_пр_35_4" localSheetId="25">'ЧУЗ "РЖД-Медицина"г.Стерлитамак'!#REF!</definedName>
    <definedName name="V_пр_35_4" localSheetId="42">'ЧУЗ"КБ"РЖД-Медицина" г.Уфа'!#REF!</definedName>
    <definedName name="V_пр_35_5" localSheetId="22">'ГБУЗ РБ Акъярская ЦРБ'!#REF!</definedName>
    <definedName name="V_пр_35_5" localSheetId="46">'ГБУЗ РБ Архангельская ЦРБ'!#REF!</definedName>
    <definedName name="V_пр_35_5" localSheetId="57">'ГБУЗ РБ Аскаровская ЦРБ'!#REF!</definedName>
    <definedName name="V_пр_35_5" localSheetId="65">'ГБУЗ РБ Аскинская ЦРБ'!#REF!</definedName>
    <definedName name="V_пр_35_5" localSheetId="35">'ГБУЗ РБ Баймакская ЦГБ'!#REF!</definedName>
    <definedName name="V_пр_35_5" localSheetId="77">'ГБУЗ РБ Бакалинская ЦРБ'!#REF!</definedName>
    <definedName name="V_пр_35_5" localSheetId="40">'ГБУЗ РБ Балтачевская ЦРБ'!#REF!</definedName>
    <definedName name="V_пр_35_5" localSheetId="53">'ГБУЗ РБ Белебеевская ЦРБ'!#REF!</definedName>
    <definedName name="V_пр_35_5" localSheetId="71">'ГБУЗ РБ Белокатайская ЦРБ'!#REF!</definedName>
    <definedName name="V_пр_35_5" localSheetId="59">'ГБУЗ РБ Белорецкая ЦРКБ'!#REF!</definedName>
    <definedName name="V_пр_35_5" localSheetId="54">'ГБУЗ РБ Бижбулякская ЦРБ'!#REF!</definedName>
    <definedName name="V_пр_35_5" localSheetId="62">'ГБУЗ РБ Бирская ЦРБ'!#REF!</definedName>
    <definedName name="V_пр_35_5" localSheetId="44">'ГБУЗ РБ Благовещенская ЦРБ'!#REF!</definedName>
    <definedName name="V_пр_35_5" localSheetId="68">'ГБУЗ РБ Большеустьикинская ЦРБ'!#REF!</definedName>
    <definedName name="V_пр_35_5" localSheetId="36">'ГБУЗ РБ Буздякская ЦРБ'!#REF!</definedName>
    <definedName name="V_пр_35_5" localSheetId="66">'ГБУЗ РБ Бураевская ЦРБ'!#REF!</definedName>
    <definedName name="V_пр_35_5" localSheetId="58">'ГБУЗ РБ Бурзянская ЦРБ'!#REF!</definedName>
    <definedName name="V_пр_35_5" localSheetId="39">'ГБУЗ РБ Верхне-Татыш. ЦРБ'!#REF!</definedName>
    <definedName name="V_пр_35_5" localSheetId="76">'ГБУЗ РБ Верхнеяркеевская ЦРБ'!#REF!</definedName>
    <definedName name="V_пр_35_5" localSheetId="18">'ГБУЗ РБ ГБ № 1 г.Октябрьский'!#REF!</definedName>
    <definedName name="V_пр_35_5" localSheetId="61">'ГБУЗ РБ ГБ № 9 г.Уфа'!#REF!</definedName>
    <definedName name="V_пр_35_5" localSheetId="11">'ГБУЗ РБ ГБ г.Кумертау'!#REF!</definedName>
    <definedName name="V_пр_35_5" localSheetId="15">'ГБУЗ РБ ГБ г.Нефтекамск'!#REF!</definedName>
    <definedName name="V_пр_35_5" localSheetId="21">'ГБУЗ РБ ГБ г.Салават'!#REF!</definedName>
    <definedName name="V_пр_35_5" localSheetId="14">'ГБУЗ РБ ГДКБ № 17 г.Уфа'!#REF!</definedName>
    <definedName name="V_пр_35_5" localSheetId="24">'ГБУЗ РБ ГКБ № 1 г.Стерлитамак'!#REF!</definedName>
    <definedName name="V_пр_35_5" localSheetId="49">'ГБУЗ РБ ГКБ № 13 г.Уфа'!#REF!</definedName>
    <definedName name="V_пр_35_5" localSheetId="75">'ГБУЗ РБ ГКБ № 18 г.Уфа'!#REF!</definedName>
    <definedName name="V_пр_35_5" localSheetId="51">'ГБУЗ РБ ГКБ № 21 г.Уфа'!#REF!</definedName>
    <definedName name="V_пр_35_5" localSheetId="56">'ГБУЗ РБ ГКБ № 5 г.Уфа'!#REF!</definedName>
    <definedName name="V_пр_35_5" localSheetId="32">'ГБУЗ РБ ГКБ № 8 г.Уфа'!#REF!</definedName>
    <definedName name="V_пр_35_5" localSheetId="81">'ГБУЗ РБ ГКБ Демского р-на г.Уфы'!#REF!</definedName>
    <definedName name="V_пр_35_5" localSheetId="4">'ГБУЗ РБ Давлекановская ЦРБ'!#REF!</definedName>
    <definedName name="V_пр_35_5" localSheetId="29">'ГБУЗ РБ ДБ г.Стерлитамак'!#REF!</definedName>
    <definedName name="V_пр_35_5" localSheetId="10">'ГБУЗ РБ ДП № 2 г.Уфа'!#REF!</definedName>
    <definedName name="V_пр_35_5" localSheetId="6">'ГБУЗ РБ ДП № 3 г.Уфа'!#REF!</definedName>
    <definedName name="V_пр_35_5" localSheetId="72">'ГБУЗ РБ ДП № 4 г.Уфа'!#REF!</definedName>
    <definedName name="V_пр_35_5" localSheetId="12">'ГБУЗ РБ ДП № 5 г.Уфа'!#REF!</definedName>
    <definedName name="V_пр_35_5" localSheetId="13">'ГБУЗ РБ ДП № 6 г.Уфа'!#REF!</definedName>
    <definedName name="V_пр_35_5" localSheetId="73">'ГБУЗ РБ Дюртюлинская ЦРБ'!#REF!</definedName>
    <definedName name="V_пр_35_5" localSheetId="55">'ГБУЗ РБ Ермекеевская ЦРБ'!#REF!</definedName>
    <definedName name="V_пр_35_5" localSheetId="38">'ГБУЗ РБ Зилаирская ЦРБ'!#REF!</definedName>
    <definedName name="V_пр_35_5" localSheetId="43">'ГБУЗ РБ Иглинская ЦРБ'!#REF!</definedName>
    <definedName name="V_пр_35_5" localSheetId="9">'ГБУЗ РБ Исянгуловская ЦРБ'!#REF!</definedName>
    <definedName name="V_пр_35_5" localSheetId="78">'ГБУЗ РБ Ишимбайская ЦРБ'!#REF!</definedName>
    <definedName name="V_пр_35_5" localSheetId="17">'ГБУЗ РБ Калтасинская ЦРБ'!#REF!</definedName>
    <definedName name="V_пр_35_5" localSheetId="64">'ГБУЗ РБ Караидельская ЦРБ'!#REF!</definedName>
    <definedName name="V_пр_35_5" localSheetId="47">'ГБУЗ РБ Кармаскалинская ЦРБ'!#REF!</definedName>
    <definedName name="V_пр_35_5" localSheetId="50">'ГБУЗ РБ КБСМП г.Уфа'!#REF!</definedName>
    <definedName name="V_пр_35_5" localSheetId="70">'ГБУЗ РБ Кигинская ЦРБ'!#REF!</definedName>
    <definedName name="V_пр_35_5" localSheetId="16">'ГБУЗ РБ Краснокамская ЦРБ'!#REF!</definedName>
    <definedName name="V_пр_35_5" localSheetId="26">'ГБУЗ РБ Красноусольская ЦРБ'!#REF!</definedName>
    <definedName name="V_пр_35_5" localSheetId="48">'ГБУЗ РБ Кушнаренковская ЦРБ'!#REF!</definedName>
    <definedName name="V_пр_35_5" localSheetId="69">'ГБУЗ РБ Малоязовская ЦРБ'!#REF!</definedName>
    <definedName name="V_пр_35_5" localSheetId="8">'ГБУЗ РБ Мелеузовская ЦРБ'!#REF!</definedName>
    <definedName name="V_пр_35_5" localSheetId="67">'ГБУЗ РБ Месягутовская ЦРБ'!#REF!</definedName>
    <definedName name="V_пр_35_5" localSheetId="63">'ГБУЗ РБ Мишкинская ЦРБ'!#REF!</definedName>
    <definedName name="V_пр_35_5" localSheetId="3">'ГБУЗ РБ Миякинская ЦРБ'!#REF!</definedName>
    <definedName name="V_пр_35_5" localSheetId="7">'ГБУЗ РБ Мраковская ЦРБ'!#REF!</definedName>
    <definedName name="V_пр_35_5" localSheetId="45">'ГБУЗ РБ Нуримановская ЦРБ'!#REF!</definedName>
    <definedName name="V_пр_35_5" localSheetId="79">'ГБУЗ РБ Поликлиника № 43 г.Уфа'!#REF!</definedName>
    <definedName name="V_пр_35_5" localSheetId="80">'ГБУЗ РБ ПОликлиника № 46 г.Уфа'!#REF!</definedName>
    <definedName name="V_пр_35_5" localSheetId="82">'ГБУЗ РБ Поликлиника № 50 г.Уфа'!#REF!</definedName>
    <definedName name="V_пр_35_5" localSheetId="5">'ГБУЗ РБ Раевская ЦРБ'!#REF!</definedName>
    <definedName name="V_пр_35_5" localSheetId="27">'ГБУЗ РБ Стерлибашевская ЦРБ'!#REF!</definedName>
    <definedName name="V_пр_35_5" localSheetId="28">'ГБУЗ РБ Толбазинская ЦРБ'!#REF!</definedName>
    <definedName name="V_пр_35_5" localSheetId="30">'ГБУЗ РБ Туймазинская ЦРБ'!#REF!</definedName>
    <definedName name="V_пр_35_5" localSheetId="33">'ГБУЗ РБ Учалинская ЦГБ'!#REF!</definedName>
    <definedName name="V_пр_35_5" localSheetId="20">'ГБУЗ РБ Федоровская ЦРБ'!#REF!</definedName>
    <definedName name="V_пр_35_5" localSheetId="23">'ГБУЗ РБ ЦГБ г.Сибай'!#REF!</definedName>
    <definedName name="V_пр_35_5" localSheetId="74">'ГБУЗ РБ Чекмагушевская ЦРБ'!#REF!</definedName>
    <definedName name="V_пр_35_5" localSheetId="34">'ГБУЗ РБ Чишминская ЦРБ'!#REF!</definedName>
    <definedName name="V_пр_35_5" localSheetId="31">'ГБУЗ РБ Шаранская ЦРБ'!#REF!</definedName>
    <definedName name="V_пр_35_5" localSheetId="37">'ГБУЗ РБ Языковская ЦРБ'!#REF!</definedName>
    <definedName name="V_пр_35_5" localSheetId="41">'ГБУЗ РБ Янаульская ЦРБ'!#REF!</definedName>
    <definedName name="V_пр_35_5" localSheetId="19">'ООО "Медсервис" г. Салават'!#REF!</definedName>
    <definedName name="V_пр_35_5" localSheetId="2">'УФИЦ РАН'!#REF!</definedName>
    <definedName name="V_пр_35_5" localSheetId="52">'ФГБОУ ВО БГМУ МЗ РФ'!#REF!</definedName>
    <definedName name="V_пр_35_5" localSheetId="60">'ФГБУЗ МСЧ №142 ФМБА России'!#REF!</definedName>
    <definedName name="V_пр_35_5" localSheetId="25">'ЧУЗ "РЖД-Медицина"г.Стерлитамак'!#REF!</definedName>
    <definedName name="V_пр_35_5" localSheetId="42">'ЧУЗ"КБ"РЖД-Медицина" г.Уфа'!#REF!</definedName>
    <definedName name="V_пр_35_6" localSheetId="22">'ГБУЗ РБ Акъярская ЦРБ'!#REF!</definedName>
    <definedName name="V_пр_35_6" localSheetId="46">'ГБУЗ РБ Архангельская ЦРБ'!#REF!</definedName>
    <definedName name="V_пр_35_6" localSheetId="57">'ГБУЗ РБ Аскаровская ЦРБ'!#REF!</definedName>
    <definedName name="V_пр_35_6" localSheetId="65">'ГБУЗ РБ Аскинская ЦРБ'!#REF!</definedName>
    <definedName name="V_пр_35_6" localSheetId="35">'ГБУЗ РБ Баймакская ЦГБ'!#REF!</definedName>
    <definedName name="V_пр_35_6" localSheetId="77">'ГБУЗ РБ Бакалинская ЦРБ'!#REF!</definedName>
    <definedName name="V_пр_35_6" localSheetId="40">'ГБУЗ РБ Балтачевская ЦРБ'!#REF!</definedName>
    <definedName name="V_пр_35_6" localSheetId="53">'ГБУЗ РБ Белебеевская ЦРБ'!#REF!</definedName>
    <definedName name="V_пр_35_6" localSheetId="71">'ГБУЗ РБ Белокатайская ЦРБ'!#REF!</definedName>
    <definedName name="V_пр_35_6" localSheetId="59">'ГБУЗ РБ Белорецкая ЦРКБ'!#REF!</definedName>
    <definedName name="V_пр_35_6" localSheetId="54">'ГБУЗ РБ Бижбулякская ЦРБ'!#REF!</definedName>
    <definedName name="V_пр_35_6" localSheetId="62">'ГБУЗ РБ Бирская ЦРБ'!#REF!</definedName>
    <definedName name="V_пр_35_6" localSheetId="44">'ГБУЗ РБ Благовещенская ЦРБ'!#REF!</definedName>
    <definedName name="V_пр_35_6" localSheetId="68">'ГБУЗ РБ Большеустьикинская ЦРБ'!#REF!</definedName>
    <definedName name="V_пр_35_6" localSheetId="36">'ГБУЗ РБ Буздякская ЦРБ'!#REF!</definedName>
    <definedName name="V_пр_35_6" localSheetId="66">'ГБУЗ РБ Бураевская ЦРБ'!#REF!</definedName>
    <definedName name="V_пр_35_6" localSheetId="58">'ГБУЗ РБ Бурзянская ЦРБ'!#REF!</definedName>
    <definedName name="V_пр_35_6" localSheetId="39">'ГБУЗ РБ Верхне-Татыш. ЦРБ'!#REF!</definedName>
    <definedName name="V_пр_35_6" localSheetId="76">'ГБУЗ РБ Верхнеяркеевская ЦРБ'!#REF!</definedName>
    <definedName name="V_пр_35_6" localSheetId="18">'ГБУЗ РБ ГБ № 1 г.Октябрьский'!#REF!</definedName>
    <definedName name="V_пр_35_6" localSheetId="61">'ГБУЗ РБ ГБ № 9 г.Уфа'!#REF!</definedName>
    <definedName name="V_пр_35_6" localSheetId="11">'ГБУЗ РБ ГБ г.Кумертау'!#REF!</definedName>
    <definedName name="V_пр_35_6" localSheetId="15">'ГБУЗ РБ ГБ г.Нефтекамск'!#REF!</definedName>
    <definedName name="V_пр_35_6" localSheetId="21">'ГБУЗ РБ ГБ г.Салават'!#REF!</definedName>
    <definedName name="V_пр_35_6" localSheetId="14">'ГБУЗ РБ ГДКБ № 17 г.Уфа'!#REF!</definedName>
    <definedName name="V_пр_35_6" localSheetId="24">'ГБУЗ РБ ГКБ № 1 г.Стерлитамак'!#REF!</definedName>
    <definedName name="V_пр_35_6" localSheetId="49">'ГБУЗ РБ ГКБ № 13 г.Уфа'!#REF!</definedName>
    <definedName name="V_пр_35_6" localSheetId="75">'ГБУЗ РБ ГКБ № 18 г.Уфа'!#REF!</definedName>
    <definedName name="V_пр_35_6" localSheetId="51">'ГБУЗ РБ ГКБ № 21 г.Уфа'!#REF!</definedName>
    <definedName name="V_пр_35_6" localSheetId="56">'ГБУЗ РБ ГКБ № 5 г.Уфа'!#REF!</definedName>
    <definedName name="V_пр_35_6" localSheetId="32">'ГБУЗ РБ ГКБ № 8 г.Уфа'!#REF!</definedName>
    <definedName name="V_пр_35_6" localSheetId="81">'ГБУЗ РБ ГКБ Демского р-на г.Уфы'!#REF!</definedName>
    <definedName name="V_пр_35_6" localSheetId="4">'ГБУЗ РБ Давлекановская ЦРБ'!#REF!</definedName>
    <definedName name="V_пр_35_6" localSheetId="29">'ГБУЗ РБ ДБ г.Стерлитамак'!#REF!</definedName>
    <definedName name="V_пр_35_6" localSheetId="10">'ГБУЗ РБ ДП № 2 г.Уфа'!#REF!</definedName>
    <definedName name="V_пр_35_6" localSheetId="6">'ГБУЗ РБ ДП № 3 г.Уфа'!#REF!</definedName>
    <definedName name="V_пр_35_6" localSheetId="72">'ГБУЗ РБ ДП № 4 г.Уфа'!#REF!</definedName>
    <definedName name="V_пр_35_6" localSheetId="12">'ГБУЗ РБ ДП № 5 г.Уфа'!#REF!</definedName>
    <definedName name="V_пр_35_6" localSheetId="13">'ГБУЗ РБ ДП № 6 г.Уфа'!#REF!</definedName>
    <definedName name="V_пр_35_6" localSheetId="73">'ГБУЗ РБ Дюртюлинская ЦРБ'!#REF!</definedName>
    <definedName name="V_пр_35_6" localSheetId="55">'ГБУЗ РБ Ермекеевская ЦРБ'!#REF!</definedName>
    <definedName name="V_пр_35_6" localSheetId="38">'ГБУЗ РБ Зилаирская ЦРБ'!#REF!</definedName>
    <definedName name="V_пр_35_6" localSheetId="43">'ГБУЗ РБ Иглинская ЦРБ'!#REF!</definedName>
    <definedName name="V_пр_35_6" localSheetId="9">'ГБУЗ РБ Исянгуловская ЦРБ'!#REF!</definedName>
    <definedName name="V_пр_35_6" localSheetId="78">'ГБУЗ РБ Ишимбайская ЦРБ'!#REF!</definedName>
    <definedName name="V_пр_35_6" localSheetId="17">'ГБУЗ РБ Калтасинская ЦРБ'!#REF!</definedName>
    <definedName name="V_пр_35_6" localSheetId="64">'ГБУЗ РБ Караидельская ЦРБ'!#REF!</definedName>
    <definedName name="V_пр_35_6" localSheetId="47">'ГБУЗ РБ Кармаскалинская ЦРБ'!#REF!</definedName>
    <definedName name="V_пр_35_6" localSheetId="50">'ГБУЗ РБ КБСМП г.Уфа'!#REF!</definedName>
    <definedName name="V_пр_35_6" localSheetId="70">'ГБУЗ РБ Кигинская ЦРБ'!#REF!</definedName>
    <definedName name="V_пр_35_6" localSheetId="16">'ГБУЗ РБ Краснокамская ЦРБ'!#REF!</definedName>
    <definedName name="V_пр_35_6" localSheetId="26">'ГБУЗ РБ Красноусольская ЦРБ'!#REF!</definedName>
    <definedName name="V_пр_35_6" localSheetId="48">'ГБУЗ РБ Кушнаренковская ЦРБ'!#REF!</definedName>
    <definedName name="V_пр_35_6" localSheetId="69">'ГБУЗ РБ Малоязовская ЦРБ'!#REF!</definedName>
    <definedName name="V_пр_35_6" localSheetId="8">'ГБУЗ РБ Мелеузовская ЦРБ'!#REF!</definedName>
    <definedName name="V_пр_35_6" localSheetId="67">'ГБУЗ РБ Месягутовская ЦРБ'!#REF!</definedName>
    <definedName name="V_пр_35_6" localSheetId="63">'ГБУЗ РБ Мишкинская ЦРБ'!#REF!</definedName>
    <definedName name="V_пр_35_6" localSheetId="3">'ГБУЗ РБ Миякинская ЦРБ'!#REF!</definedName>
    <definedName name="V_пр_35_6" localSheetId="7">'ГБУЗ РБ Мраковская ЦРБ'!#REF!</definedName>
    <definedName name="V_пр_35_6" localSheetId="45">'ГБУЗ РБ Нуримановская ЦРБ'!#REF!</definedName>
    <definedName name="V_пр_35_6" localSheetId="79">'ГБУЗ РБ Поликлиника № 43 г.Уфа'!#REF!</definedName>
    <definedName name="V_пр_35_6" localSheetId="80">'ГБУЗ РБ ПОликлиника № 46 г.Уфа'!#REF!</definedName>
    <definedName name="V_пр_35_6" localSheetId="82">'ГБУЗ РБ Поликлиника № 50 г.Уфа'!#REF!</definedName>
    <definedName name="V_пр_35_6" localSheetId="5">'ГБУЗ РБ Раевская ЦРБ'!#REF!</definedName>
    <definedName name="V_пр_35_6" localSheetId="27">'ГБУЗ РБ Стерлибашевская ЦРБ'!#REF!</definedName>
    <definedName name="V_пр_35_6" localSheetId="28">'ГБУЗ РБ Толбазинская ЦРБ'!#REF!</definedName>
    <definedName name="V_пр_35_6" localSheetId="30">'ГБУЗ РБ Туймазинская ЦРБ'!#REF!</definedName>
    <definedName name="V_пр_35_6" localSheetId="33">'ГБУЗ РБ Учалинская ЦГБ'!#REF!</definedName>
    <definedName name="V_пр_35_6" localSheetId="20">'ГБУЗ РБ Федоровская ЦРБ'!#REF!</definedName>
    <definedName name="V_пр_35_6" localSheetId="23">'ГБУЗ РБ ЦГБ г.Сибай'!#REF!</definedName>
    <definedName name="V_пр_35_6" localSheetId="74">'ГБУЗ РБ Чекмагушевская ЦРБ'!#REF!</definedName>
    <definedName name="V_пр_35_6" localSheetId="34">'ГБУЗ РБ Чишминская ЦРБ'!#REF!</definedName>
    <definedName name="V_пр_35_6" localSheetId="31">'ГБУЗ РБ Шаранская ЦРБ'!#REF!</definedName>
    <definedName name="V_пр_35_6" localSheetId="37">'ГБУЗ РБ Языковская ЦРБ'!#REF!</definedName>
    <definedName name="V_пр_35_6" localSheetId="41">'ГБУЗ РБ Янаульская ЦРБ'!#REF!</definedName>
    <definedName name="V_пр_35_6" localSheetId="19">'ООО "Медсервис" г. Салават'!#REF!</definedName>
    <definedName name="V_пр_35_6" localSheetId="2">'УФИЦ РАН'!#REF!</definedName>
    <definedName name="V_пр_35_6" localSheetId="52">'ФГБОУ ВО БГМУ МЗ РФ'!#REF!</definedName>
    <definedName name="V_пр_35_6" localSheetId="60">'ФГБУЗ МСЧ №142 ФМБА России'!#REF!</definedName>
    <definedName name="V_пр_35_6" localSheetId="25">'ЧУЗ "РЖД-Медицина"г.Стерлитамак'!#REF!</definedName>
    <definedName name="V_пр_35_6" localSheetId="42">'ЧУЗ"КБ"РЖД-Медицина" г.Уфа'!#REF!</definedName>
    <definedName name="V_пр_35_7" localSheetId="22">'ГБУЗ РБ Акъярская ЦРБ'!#REF!</definedName>
    <definedName name="V_пр_35_7" localSheetId="46">'ГБУЗ РБ Архангельская ЦРБ'!#REF!</definedName>
    <definedName name="V_пр_35_7" localSheetId="57">'ГБУЗ РБ Аскаровская ЦРБ'!#REF!</definedName>
    <definedName name="V_пр_35_7" localSheetId="65">'ГБУЗ РБ Аскинская ЦРБ'!#REF!</definedName>
    <definedName name="V_пр_35_7" localSheetId="35">'ГБУЗ РБ Баймакская ЦГБ'!#REF!</definedName>
    <definedName name="V_пр_35_7" localSheetId="77">'ГБУЗ РБ Бакалинская ЦРБ'!#REF!</definedName>
    <definedName name="V_пр_35_7" localSheetId="40">'ГБУЗ РБ Балтачевская ЦРБ'!#REF!</definedName>
    <definedName name="V_пр_35_7" localSheetId="53">'ГБУЗ РБ Белебеевская ЦРБ'!#REF!</definedName>
    <definedName name="V_пр_35_7" localSheetId="71">'ГБУЗ РБ Белокатайская ЦРБ'!#REF!</definedName>
    <definedName name="V_пр_35_7" localSheetId="59">'ГБУЗ РБ Белорецкая ЦРКБ'!#REF!</definedName>
    <definedName name="V_пр_35_7" localSheetId="54">'ГБУЗ РБ Бижбулякская ЦРБ'!#REF!</definedName>
    <definedName name="V_пр_35_7" localSheetId="62">'ГБУЗ РБ Бирская ЦРБ'!#REF!</definedName>
    <definedName name="V_пр_35_7" localSheetId="44">'ГБУЗ РБ Благовещенская ЦРБ'!#REF!</definedName>
    <definedName name="V_пр_35_7" localSheetId="68">'ГБУЗ РБ Большеустьикинская ЦРБ'!#REF!</definedName>
    <definedName name="V_пр_35_7" localSheetId="36">'ГБУЗ РБ Буздякская ЦРБ'!#REF!</definedName>
    <definedName name="V_пр_35_7" localSheetId="66">'ГБУЗ РБ Бураевская ЦРБ'!#REF!</definedName>
    <definedName name="V_пр_35_7" localSheetId="58">'ГБУЗ РБ Бурзянская ЦРБ'!#REF!</definedName>
    <definedName name="V_пр_35_7" localSheetId="39">'ГБУЗ РБ Верхне-Татыш. ЦРБ'!#REF!</definedName>
    <definedName name="V_пр_35_7" localSheetId="76">'ГБУЗ РБ Верхнеяркеевская ЦРБ'!#REF!</definedName>
    <definedName name="V_пр_35_7" localSheetId="18">'ГБУЗ РБ ГБ № 1 г.Октябрьский'!#REF!</definedName>
    <definedName name="V_пр_35_7" localSheetId="61">'ГБУЗ РБ ГБ № 9 г.Уфа'!#REF!</definedName>
    <definedName name="V_пр_35_7" localSheetId="11">'ГБУЗ РБ ГБ г.Кумертау'!#REF!</definedName>
    <definedName name="V_пр_35_7" localSheetId="15">'ГБУЗ РБ ГБ г.Нефтекамск'!#REF!</definedName>
    <definedName name="V_пр_35_7" localSheetId="21">'ГБУЗ РБ ГБ г.Салават'!#REF!</definedName>
    <definedName name="V_пр_35_7" localSheetId="14">'ГБУЗ РБ ГДКБ № 17 г.Уфа'!#REF!</definedName>
    <definedName name="V_пр_35_7" localSheetId="24">'ГБУЗ РБ ГКБ № 1 г.Стерлитамак'!#REF!</definedName>
    <definedName name="V_пр_35_7" localSheetId="49">'ГБУЗ РБ ГКБ № 13 г.Уфа'!#REF!</definedName>
    <definedName name="V_пр_35_7" localSheetId="75">'ГБУЗ РБ ГКБ № 18 г.Уфа'!#REF!</definedName>
    <definedName name="V_пр_35_7" localSheetId="51">'ГБУЗ РБ ГКБ № 21 г.Уфа'!#REF!</definedName>
    <definedName name="V_пр_35_7" localSheetId="56">'ГБУЗ РБ ГКБ № 5 г.Уфа'!#REF!</definedName>
    <definedName name="V_пр_35_7" localSheetId="32">'ГБУЗ РБ ГКБ № 8 г.Уфа'!#REF!</definedName>
    <definedName name="V_пр_35_7" localSheetId="81">'ГБУЗ РБ ГКБ Демского р-на г.Уфы'!#REF!</definedName>
    <definedName name="V_пр_35_7" localSheetId="4">'ГБУЗ РБ Давлекановская ЦРБ'!#REF!</definedName>
    <definedName name="V_пр_35_7" localSheetId="29">'ГБУЗ РБ ДБ г.Стерлитамак'!#REF!</definedName>
    <definedName name="V_пр_35_7" localSheetId="10">'ГБУЗ РБ ДП № 2 г.Уфа'!#REF!</definedName>
    <definedName name="V_пр_35_7" localSheetId="6">'ГБУЗ РБ ДП № 3 г.Уфа'!#REF!</definedName>
    <definedName name="V_пр_35_7" localSheetId="72">'ГБУЗ РБ ДП № 4 г.Уфа'!#REF!</definedName>
    <definedName name="V_пр_35_7" localSheetId="12">'ГБУЗ РБ ДП № 5 г.Уфа'!#REF!</definedName>
    <definedName name="V_пр_35_7" localSheetId="13">'ГБУЗ РБ ДП № 6 г.Уфа'!#REF!</definedName>
    <definedName name="V_пр_35_7" localSheetId="73">'ГБУЗ РБ Дюртюлинская ЦРБ'!#REF!</definedName>
    <definedName name="V_пр_35_7" localSheetId="55">'ГБУЗ РБ Ермекеевская ЦРБ'!#REF!</definedName>
    <definedName name="V_пр_35_7" localSheetId="38">'ГБУЗ РБ Зилаирская ЦРБ'!#REF!</definedName>
    <definedName name="V_пр_35_7" localSheetId="43">'ГБУЗ РБ Иглинская ЦРБ'!#REF!</definedName>
    <definedName name="V_пр_35_7" localSheetId="9">'ГБУЗ РБ Исянгуловская ЦРБ'!#REF!</definedName>
    <definedName name="V_пр_35_7" localSheetId="78">'ГБУЗ РБ Ишимбайская ЦРБ'!#REF!</definedName>
    <definedName name="V_пр_35_7" localSheetId="17">'ГБУЗ РБ Калтасинская ЦРБ'!#REF!</definedName>
    <definedName name="V_пр_35_7" localSheetId="64">'ГБУЗ РБ Караидельская ЦРБ'!#REF!</definedName>
    <definedName name="V_пр_35_7" localSheetId="47">'ГБУЗ РБ Кармаскалинская ЦРБ'!#REF!</definedName>
    <definedName name="V_пр_35_7" localSheetId="50">'ГБУЗ РБ КБСМП г.Уфа'!#REF!</definedName>
    <definedName name="V_пр_35_7" localSheetId="70">'ГБУЗ РБ Кигинская ЦРБ'!#REF!</definedName>
    <definedName name="V_пр_35_7" localSheetId="16">'ГБУЗ РБ Краснокамская ЦРБ'!#REF!</definedName>
    <definedName name="V_пр_35_7" localSheetId="26">'ГБУЗ РБ Красноусольская ЦРБ'!#REF!</definedName>
    <definedName name="V_пр_35_7" localSheetId="48">'ГБУЗ РБ Кушнаренковская ЦРБ'!#REF!</definedName>
    <definedName name="V_пр_35_7" localSheetId="69">'ГБУЗ РБ Малоязовская ЦРБ'!#REF!</definedName>
    <definedName name="V_пр_35_7" localSheetId="8">'ГБУЗ РБ Мелеузовская ЦРБ'!#REF!</definedName>
    <definedName name="V_пр_35_7" localSheetId="67">'ГБУЗ РБ Месягутовская ЦРБ'!#REF!</definedName>
    <definedName name="V_пр_35_7" localSheetId="63">'ГБУЗ РБ Мишкинская ЦРБ'!#REF!</definedName>
    <definedName name="V_пр_35_7" localSheetId="3">'ГБУЗ РБ Миякинская ЦРБ'!#REF!</definedName>
    <definedName name="V_пр_35_7" localSheetId="7">'ГБУЗ РБ Мраковская ЦРБ'!#REF!</definedName>
    <definedName name="V_пр_35_7" localSheetId="45">'ГБУЗ РБ Нуримановская ЦРБ'!#REF!</definedName>
    <definedName name="V_пр_35_7" localSheetId="79">'ГБУЗ РБ Поликлиника № 43 г.Уфа'!#REF!</definedName>
    <definedName name="V_пр_35_7" localSheetId="80">'ГБУЗ РБ ПОликлиника № 46 г.Уфа'!#REF!</definedName>
    <definedName name="V_пр_35_7" localSheetId="82">'ГБУЗ РБ Поликлиника № 50 г.Уфа'!#REF!</definedName>
    <definedName name="V_пр_35_7" localSheetId="5">'ГБУЗ РБ Раевская ЦРБ'!#REF!</definedName>
    <definedName name="V_пр_35_7" localSheetId="27">'ГБУЗ РБ Стерлибашевская ЦРБ'!#REF!</definedName>
    <definedName name="V_пр_35_7" localSheetId="28">'ГБУЗ РБ Толбазинская ЦРБ'!#REF!</definedName>
    <definedName name="V_пр_35_7" localSheetId="30">'ГБУЗ РБ Туймазинская ЦРБ'!#REF!</definedName>
    <definedName name="V_пр_35_7" localSheetId="33">'ГБУЗ РБ Учалинская ЦГБ'!#REF!</definedName>
    <definedName name="V_пр_35_7" localSheetId="20">'ГБУЗ РБ Федоровская ЦРБ'!#REF!</definedName>
    <definedName name="V_пр_35_7" localSheetId="23">'ГБУЗ РБ ЦГБ г.Сибай'!#REF!</definedName>
    <definedName name="V_пр_35_7" localSheetId="74">'ГБУЗ РБ Чекмагушевская ЦРБ'!#REF!</definedName>
    <definedName name="V_пр_35_7" localSheetId="34">'ГБУЗ РБ Чишминская ЦРБ'!#REF!</definedName>
    <definedName name="V_пр_35_7" localSheetId="31">'ГБУЗ РБ Шаранская ЦРБ'!#REF!</definedName>
    <definedName name="V_пр_35_7" localSheetId="37">'ГБУЗ РБ Языковская ЦРБ'!#REF!</definedName>
    <definedName name="V_пр_35_7" localSheetId="41">'ГБУЗ РБ Янаульская ЦРБ'!#REF!</definedName>
    <definedName name="V_пр_35_7" localSheetId="19">'ООО "Медсервис" г. Салават'!#REF!</definedName>
    <definedName name="V_пр_35_7" localSheetId="2">'УФИЦ РАН'!#REF!</definedName>
    <definedName name="V_пр_35_7" localSheetId="52">'ФГБОУ ВО БГМУ МЗ РФ'!#REF!</definedName>
    <definedName name="V_пр_35_7" localSheetId="60">'ФГБУЗ МСЧ №142 ФМБА России'!#REF!</definedName>
    <definedName name="V_пр_35_7" localSheetId="25">'ЧУЗ "РЖД-Медицина"г.Стерлитамак'!#REF!</definedName>
    <definedName name="V_пр_35_7" localSheetId="42">'ЧУЗ"КБ"РЖД-Медицина" г.Уфа'!#REF!</definedName>
    <definedName name="V_пр_35_8" localSheetId="22">'ГБУЗ РБ Акъярская ЦРБ'!#REF!</definedName>
    <definedName name="V_пр_35_8" localSheetId="46">'ГБУЗ РБ Архангельская ЦРБ'!#REF!</definedName>
    <definedName name="V_пр_35_8" localSheetId="57">'ГБУЗ РБ Аскаровская ЦРБ'!#REF!</definedName>
    <definedName name="V_пр_35_8" localSheetId="65">'ГБУЗ РБ Аскинская ЦРБ'!#REF!</definedName>
    <definedName name="V_пр_35_8" localSheetId="35">'ГБУЗ РБ Баймакская ЦГБ'!#REF!</definedName>
    <definedName name="V_пр_35_8" localSheetId="77">'ГБУЗ РБ Бакалинская ЦРБ'!#REF!</definedName>
    <definedName name="V_пр_35_8" localSheetId="40">'ГБУЗ РБ Балтачевская ЦРБ'!#REF!</definedName>
    <definedName name="V_пр_35_8" localSheetId="53">'ГБУЗ РБ Белебеевская ЦРБ'!#REF!</definedName>
    <definedName name="V_пр_35_8" localSheetId="71">'ГБУЗ РБ Белокатайская ЦРБ'!#REF!</definedName>
    <definedName name="V_пр_35_8" localSheetId="59">'ГБУЗ РБ Белорецкая ЦРКБ'!#REF!</definedName>
    <definedName name="V_пр_35_8" localSheetId="54">'ГБУЗ РБ Бижбулякская ЦРБ'!#REF!</definedName>
    <definedName name="V_пр_35_8" localSheetId="62">'ГБУЗ РБ Бирская ЦРБ'!#REF!</definedName>
    <definedName name="V_пр_35_8" localSheetId="44">'ГБУЗ РБ Благовещенская ЦРБ'!#REF!</definedName>
    <definedName name="V_пр_35_8" localSheetId="68">'ГБУЗ РБ Большеустьикинская ЦРБ'!#REF!</definedName>
    <definedName name="V_пр_35_8" localSheetId="36">'ГБУЗ РБ Буздякская ЦРБ'!#REF!</definedName>
    <definedName name="V_пр_35_8" localSheetId="66">'ГБУЗ РБ Бураевская ЦРБ'!#REF!</definedName>
    <definedName name="V_пр_35_8" localSheetId="58">'ГБУЗ РБ Бурзянская ЦРБ'!#REF!</definedName>
    <definedName name="V_пр_35_8" localSheetId="39">'ГБУЗ РБ Верхне-Татыш. ЦРБ'!#REF!</definedName>
    <definedName name="V_пр_35_8" localSheetId="76">'ГБУЗ РБ Верхнеяркеевская ЦРБ'!#REF!</definedName>
    <definedName name="V_пр_35_8" localSheetId="18">'ГБУЗ РБ ГБ № 1 г.Октябрьский'!#REF!</definedName>
    <definedName name="V_пр_35_8" localSheetId="61">'ГБУЗ РБ ГБ № 9 г.Уфа'!#REF!</definedName>
    <definedName name="V_пр_35_8" localSheetId="11">'ГБУЗ РБ ГБ г.Кумертау'!#REF!</definedName>
    <definedName name="V_пр_35_8" localSheetId="15">'ГБУЗ РБ ГБ г.Нефтекамск'!#REF!</definedName>
    <definedName name="V_пр_35_8" localSheetId="21">'ГБУЗ РБ ГБ г.Салават'!#REF!</definedName>
    <definedName name="V_пр_35_8" localSheetId="14">'ГБУЗ РБ ГДКБ № 17 г.Уфа'!#REF!</definedName>
    <definedName name="V_пр_35_8" localSheetId="24">'ГБУЗ РБ ГКБ № 1 г.Стерлитамак'!#REF!</definedName>
    <definedName name="V_пр_35_8" localSheetId="49">'ГБУЗ РБ ГКБ № 13 г.Уфа'!#REF!</definedName>
    <definedName name="V_пр_35_8" localSheetId="75">'ГБУЗ РБ ГКБ № 18 г.Уфа'!#REF!</definedName>
    <definedName name="V_пр_35_8" localSheetId="51">'ГБУЗ РБ ГКБ № 21 г.Уфа'!#REF!</definedName>
    <definedName name="V_пр_35_8" localSheetId="56">'ГБУЗ РБ ГКБ № 5 г.Уфа'!#REF!</definedName>
    <definedName name="V_пр_35_8" localSheetId="32">'ГБУЗ РБ ГКБ № 8 г.Уфа'!#REF!</definedName>
    <definedName name="V_пр_35_8" localSheetId="81">'ГБУЗ РБ ГКБ Демского р-на г.Уфы'!#REF!</definedName>
    <definedName name="V_пр_35_8" localSheetId="4">'ГБУЗ РБ Давлекановская ЦРБ'!#REF!</definedName>
    <definedName name="V_пр_35_8" localSheetId="29">'ГБУЗ РБ ДБ г.Стерлитамак'!#REF!</definedName>
    <definedName name="V_пр_35_8" localSheetId="10">'ГБУЗ РБ ДП № 2 г.Уфа'!#REF!</definedName>
    <definedName name="V_пр_35_8" localSheetId="6">'ГБУЗ РБ ДП № 3 г.Уфа'!#REF!</definedName>
    <definedName name="V_пр_35_8" localSheetId="72">'ГБУЗ РБ ДП № 4 г.Уфа'!#REF!</definedName>
    <definedName name="V_пр_35_8" localSheetId="12">'ГБУЗ РБ ДП № 5 г.Уфа'!#REF!</definedName>
    <definedName name="V_пр_35_8" localSheetId="13">'ГБУЗ РБ ДП № 6 г.Уфа'!#REF!</definedName>
    <definedName name="V_пр_35_8" localSheetId="73">'ГБУЗ РБ Дюртюлинская ЦРБ'!#REF!</definedName>
    <definedName name="V_пр_35_8" localSheetId="55">'ГБУЗ РБ Ермекеевская ЦРБ'!#REF!</definedName>
    <definedName name="V_пр_35_8" localSheetId="38">'ГБУЗ РБ Зилаирская ЦРБ'!#REF!</definedName>
    <definedName name="V_пр_35_8" localSheetId="43">'ГБУЗ РБ Иглинская ЦРБ'!#REF!</definedName>
    <definedName name="V_пр_35_8" localSheetId="9">'ГБУЗ РБ Исянгуловская ЦРБ'!#REF!</definedName>
    <definedName name="V_пр_35_8" localSheetId="78">'ГБУЗ РБ Ишимбайская ЦРБ'!#REF!</definedName>
    <definedName name="V_пр_35_8" localSheetId="17">'ГБУЗ РБ Калтасинская ЦРБ'!#REF!</definedName>
    <definedName name="V_пр_35_8" localSheetId="64">'ГБУЗ РБ Караидельская ЦРБ'!#REF!</definedName>
    <definedName name="V_пр_35_8" localSheetId="47">'ГБУЗ РБ Кармаскалинская ЦРБ'!#REF!</definedName>
    <definedName name="V_пр_35_8" localSheetId="50">'ГБУЗ РБ КБСМП г.Уфа'!#REF!</definedName>
    <definedName name="V_пр_35_8" localSheetId="70">'ГБУЗ РБ Кигинская ЦРБ'!#REF!</definedName>
    <definedName name="V_пр_35_8" localSheetId="16">'ГБУЗ РБ Краснокамская ЦРБ'!#REF!</definedName>
    <definedName name="V_пр_35_8" localSheetId="26">'ГБУЗ РБ Красноусольская ЦРБ'!#REF!</definedName>
    <definedName name="V_пр_35_8" localSheetId="48">'ГБУЗ РБ Кушнаренковская ЦРБ'!#REF!</definedName>
    <definedName name="V_пр_35_8" localSheetId="69">'ГБУЗ РБ Малоязовская ЦРБ'!#REF!</definedName>
    <definedName name="V_пр_35_8" localSheetId="8">'ГБУЗ РБ Мелеузовская ЦРБ'!#REF!</definedName>
    <definedName name="V_пр_35_8" localSheetId="67">'ГБУЗ РБ Месягутовская ЦРБ'!#REF!</definedName>
    <definedName name="V_пр_35_8" localSheetId="63">'ГБУЗ РБ Мишкинская ЦРБ'!#REF!</definedName>
    <definedName name="V_пр_35_8" localSheetId="3">'ГБУЗ РБ Миякинская ЦРБ'!#REF!</definedName>
    <definedName name="V_пр_35_8" localSheetId="7">'ГБУЗ РБ Мраковская ЦРБ'!#REF!</definedName>
    <definedName name="V_пр_35_8" localSheetId="45">'ГБУЗ РБ Нуримановская ЦРБ'!#REF!</definedName>
    <definedName name="V_пр_35_8" localSheetId="79">'ГБУЗ РБ Поликлиника № 43 г.Уфа'!#REF!</definedName>
    <definedName name="V_пр_35_8" localSheetId="80">'ГБУЗ РБ ПОликлиника № 46 г.Уфа'!#REF!</definedName>
    <definedName name="V_пр_35_8" localSheetId="82">'ГБУЗ РБ Поликлиника № 50 г.Уфа'!#REF!</definedName>
    <definedName name="V_пр_35_8" localSheetId="5">'ГБУЗ РБ Раевская ЦРБ'!#REF!</definedName>
    <definedName name="V_пр_35_8" localSheetId="27">'ГБУЗ РБ Стерлибашевская ЦРБ'!#REF!</definedName>
    <definedName name="V_пр_35_8" localSheetId="28">'ГБУЗ РБ Толбазинская ЦРБ'!#REF!</definedName>
    <definedName name="V_пр_35_8" localSheetId="30">'ГБУЗ РБ Туймазинская ЦРБ'!#REF!</definedName>
    <definedName name="V_пр_35_8" localSheetId="33">'ГБУЗ РБ Учалинская ЦГБ'!#REF!</definedName>
    <definedName name="V_пр_35_8" localSheetId="20">'ГБУЗ РБ Федоровская ЦРБ'!#REF!</definedName>
    <definedName name="V_пр_35_8" localSheetId="23">'ГБУЗ РБ ЦГБ г.Сибай'!#REF!</definedName>
    <definedName name="V_пр_35_8" localSheetId="74">'ГБУЗ РБ Чекмагушевская ЦРБ'!#REF!</definedName>
    <definedName name="V_пр_35_8" localSheetId="34">'ГБУЗ РБ Чишминская ЦРБ'!#REF!</definedName>
    <definedName name="V_пр_35_8" localSheetId="31">'ГБУЗ РБ Шаранская ЦРБ'!#REF!</definedName>
    <definedName name="V_пр_35_8" localSheetId="37">'ГБУЗ РБ Языковская ЦРБ'!#REF!</definedName>
    <definedName name="V_пр_35_8" localSheetId="41">'ГБУЗ РБ Янаульская ЦРБ'!#REF!</definedName>
    <definedName name="V_пр_35_8" localSheetId="19">'ООО "Медсервис" г. Салават'!#REF!</definedName>
    <definedName name="V_пр_35_8" localSheetId="2">'УФИЦ РАН'!#REF!</definedName>
    <definedName name="V_пр_35_8" localSheetId="52">'ФГБОУ ВО БГМУ МЗ РФ'!#REF!</definedName>
    <definedName name="V_пр_35_8" localSheetId="60">'ФГБУЗ МСЧ №142 ФМБА России'!#REF!</definedName>
    <definedName name="V_пр_35_8" localSheetId="25">'ЧУЗ "РЖД-Медицина"г.Стерлитамак'!#REF!</definedName>
    <definedName name="V_пр_35_8" localSheetId="42">'ЧУЗ"КБ"РЖД-Медицина" г.Уфа'!#REF!</definedName>
    <definedName name="V_пр_36_2" localSheetId="22">'ГБУЗ РБ Акъярская ЦРБ'!#REF!</definedName>
    <definedName name="V_пр_36_2" localSheetId="46">'ГБУЗ РБ Архангельская ЦРБ'!#REF!</definedName>
    <definedName name="V_пр_36_2" localSheetId="57">'ГБУЗ РБ Аскаровская ЦРБ'!#REF!</definedName>
    <definedName name="V_пр_36_2" localSheetId="65">'ГБУЗ РБ Аскинская ЦРБ'!#REF!</definedName>
    <definedName name="V_пр_36_2" localSheetId="35">'ГБУЗ РБ Баймакская ЦГБ'!#REF!</definedName>
    <definedName name="V_пр_36_2" localSheetId="77">'ГБУЗ РБ Бакалинская ЦРБ'!#REF!</definedName>
    <definedName name="V_пр_36_2" localSheetId="40">'ГБУЗ РБ Балтачевская ЦРБ'!#REF!</definedName>
    <definedName name="V_пр_36_2" localSheetId="53">'ГБУЗ РБ Белебеевская ЦРБ'!#REF!</definedName>
    <definedName name="V_пр_36_2" localSheetId="71">'ГБУЗ РБ Белокатайская ЦРБ'!#REF!</definedName>
    <definedName name="V_пр_36_2" localSheetId="59">'ГБУЗ РБ Белорецкая ЦРКБ'!#REF!</definedName>
    <definedName name="V_пр_36_2" localSheetId="54">'ГБУЗ РБ Бижбулякская ЦРБ'!#REF!</definedName>
    <definedName name="V_пр_36_2" localSheetId="62">'ГБУЗ РБ Бирская ЦРБ'!#REF!</definedName>
    <definedName name="V_пр_36_2" localSheetId="44">'ГБУЗ РБ Благовещенская ЦРБ'!#REF!</definedName>
    <definedName name="V_пр_36_2" localSheetId="68">'ГБУЗ РБ Большеустьикинская ЦРБ'!#REF!</definedName>
    <definedName name="V_пр_36_2" localSheetId="36">'ГБУЗ РБ Буздякская ЦРБ'!#REF!</definedName>
    <definedName name="V_пр_36_2" localSheetId="66">'ГБУЗ РБ Бураевская ЦРБ'!#REF!</definedName>
    <definedName name="V_пр_36_2" localSheetId="58">'ГБУЗ РБ Бурзянская ЦРБ'!#REF!</definedName>
    <definedName name="V_пр_36_2" localSheetId="39">'ГБУЗ РБ Верхне-Татыш. ЦРБ'!#REF!</definedName>
    <definedName name="V_пр_36_2" localSheetId="76">'ГБУЗ РБ Верхнеяркеевская ЦРБ'!#REF!</definedName>
    <definedName name="V_пр_36_2" localSheetId="18">'ГБУЗ РБ ГБ № 1 г.Октябрьский'!#REF!</definedName>
    <definedName name="V_пр_36_2" localSheetId="61">'ГБУЗ РБ ГБ № 9 г.Уфа'!#REF!</definedName>
    <definedName name="V_пр_36_2" localSheetId="11">'ГБУЗ РБ ГБ г.Кумертау'!#REF!</definedName>
    <definedName name="V_пр_36_2" localSheetId="15">'ГБУЗ РБ ГБ г.Нефтекамск'!#REF!</definedName>
    <definedName name="V_пр_36_2" localSheetId="21">'ГБУЗ РБ ГБ г.Салават'!#REF!</definedName>
    <definedName name="V_пр_36_2" localSheetId="14">'ГБУЗ РБ ГДКБ № 17 г.Уфа'!#REF!</definedName>
    <definedName name="V_пр_36_2" localSheetId="24">'ГБУЗ РБ ГКБ № 1 г.Стерлитамак'!#REF!</definedName>
    <definedName name="V_пр_36_2" localSheetId="49">'ГБУЗ РБ ГКБ № 13 г.Уфа'!#REF!</definedName>
    <definedName name="V_пр_36_2" localSheetId="75">'ГБУЗ РБ ГКБ № 18 г.Уфа'!#REF!</definedName>
    <definedName name="V_пр_36_2" localSheetId="51">'ГБУЗ РБ ГКБ № 21 г.Уфа'!#REF!</definedName>
    <definedName name="V_пр_36_2" localSheetId="56">'ГБУЗ РБ ГКБ № 5 г.Уфа'!#REF!</definedName>
    <definedName name="V_пр_36_2" localSheetId="32">'ГБУЗ РБ ГКБ № 8 г.Уфа'!#REF!</definedName>
    <definedName name="V_пр_36_2" localSheetId="81">'ГБУЗ РБ ГКБ Демского р-на г.Уфы'!#REF!</definedName>
    <definedName name="V_пр_36_2" localSheetId="4">'ГБУЗ РБ Давлекановская ЦРБ'!#REF!</definedName>
    <definedName name="V_пр_36_2" localSheetId="29">'ГБУЗ РБ ДБ г.Стерлитамак'!#REF!</definedName>
    <definedName name="V_пр_36_2" localSheetId="10">'ГБУЗ РБ ДП № 2 г.Уфа'!#REF!</definedName>
    <definedName name="V_пр_36_2" localSheetId="6">'ГБУЗ РБ ДП № 3 г.Уфа'!#REF!</definedName>
    <definedName name="V_пр_36_2" localSheetId="72">'ГБУЗ РБ ДП № 4 г.Уфа'!#REF!</definedName>
    <definedName name="V_пр_36_2" localSheetId="12">'ГБУЗ РБ ДП № 5 г.Уфа'!#REF!</definedName>
    <definedName name="V_пр_36_2" localSheetId="13">'ГБУЗ РБ ДП № 6 г.Уфа'!#REF!</definedName>
    <definedName name="V_пр_36_2" localSheetId="73">'ГБУЗ РБ Дюртюлинская ЦРБ'!#REF!</definedName>
    <definedName name="V_пр_36_2" localSheetId="55">'ГБУЗ РБ Ермекеевская ЦРБ'!#REF!</definedName>
    <definedName name="V_пр_36_2" localSheetId="38">'ГБУЗ РБ Зилаирская ЦРБ'!#REF!</definedName>
    <definedName name="V_пр_36_2" localSheetId="43">'ГБУЗ РБ Иглинская ЦРБ'!#REF!</definedName>
    <definedName name="V_пр_36_2" localSheetId="9">'ГБУЗ РБ Исянгуловская ЦРБ'!#REF!</definedName>
    <definedName name="V_пр_36_2" localSheetId="78">'ГБУЗ РБ Ишимбайская ЦРБ'!#REF!</definedName>
    <definedName name="V_пр_36_2" localSheetId="17">'ГБУЗ РБ Калтасинская ЦРБ'!#REF!</definedName>
    <definedName name="V_пр_36_2" localSheetId="64">'ГБУЗ РБ Караидельская ЦРБ'!#REF!</definedName>
    <definedName name="V_пр_36_2" localSheetId="47">'ГБУЗ РБ Кармаскалинская ЦРБ'!#REF!</definedName>
    <definedName name="V_пр_36_2" localSheetId="50">'ГБУЗ РБ КБСМП г.Уфа'!#REF!</definedName>
    <definedName name="V_пр_36_2" localSheetId="70">'ГБУЗ РБ Кигинская ЦРБ'!#REF!</definedName>
    <definedName name="V_пр_36_2" localSheetId="16">'ГБУЗ РБ Краснокамская ЦРБ'!#REF!</definedName>
    <definedName name="V_пр_36_2" localSheetId="26">'ГБУЗ РБ Красноусольская ЦРБ'!#REF!</definedName>
    <definedName name="V_пр_36_2" localSheetId="48">'ГБУЗ РБ Кушнаренковская ЦРБ'!#REF!</definedName>
    <definedName name="V_пр_36_2" localSheetId="69">'ГБУЗ РБ Малоязовская ЦРБ'!#REF!</definedName>
    <definedName name="V_пр_36_2" localSheetId="8">'ГБУЗ РБ Мелеузовская ЦРБ'!#REF!</definedName>
    <definedName name="V_пр_36_2" localSheetId="67">'ГБУЗ РБ Месягутовская ЦРБ'!#REF!</definedName>
    <definedName name="V_пр_36_2" localSheetId="63">'ГБУЗ РБ Мишкинская ЦРБ'!#REF!</definedName>
    <definedName name="V_пр_36_2" localSheetId="3">'ГБУЗ РБ Миякинская ЦРБ'!#REF!</definedName>
    <definedName name="V_пр_36_2" localSheetId="7">'ГБУЗ РБ Мраковская ЦРБ'!#REF!</definedName>
    <definedName name="V_пр_36_2" localSheetId="45">'ГБУЗ РБ Нуримановская ЦРБ'!#REF!</definedName>
    <definedName name="V_пр_36_2" localSheetId="79">'ГБУЗ РБ Поликлиника № 43 г.Уфа'!#REF!</definedName>
    <definedName name="V_пр_36_2" localSheetId="80">'ГБУЗ РБ ПОликлиника № 46 г.Уфа'!#REF!</definedName>
    <definedName name="V_пр_36_2" localSheetId="82">'ГБУЗ РБ Поликлиника № 50 г.Уфа'!#REF!</definedName>
    <definedName name="V_пр_36_2" localSheetId="5">'ГБУЗ РБ Раевская ЦРБ'!#REF!</definedName>
    <definedName name="V_пр_36_2" localSheetId="27">'ГБУЗ РБ Стерлибашевская ЦРБ'!#REF!</definedName>
    <definedName name="V_пр_36_2" localSheetId="28">'ГБУЗ РБ Толбазинская ЦРБ'!#REF!</definedName>
    <definedName name="V_пр_36_2" localSheetId="30">'ГБУЗ РБ Туймазинская ЦРБ'!#REF!</definedName>
    <definedName name="V_пр_36_2" localSheetId="33">'ГБУЗ РБ Учалинская ЦГБ'!#REF!</definedName>
    <definedName name="V_пр_36_2" localSheetId="20">'ГБУЗ РБ Федоровская ЦРБ'!#REF!</definedName>
    <definedName name="V_пр_36_2" localSheetId="23">'ГБУЗ РБ ЦГБ г.Сибай'!#REF!</definedName>
    <definedName name="V_пр_36_2" localSheetId="74">'ГБУЗ РБ Чекмагушевская ЦРБ'!#REF!</definedName>
    <definedName name="V_пр_36_2" localSheetId="34">'ГБУЗ РБ Чишминская ЦРБ'!#REF!</definedName>
    <definedName name="V_пр_36_2" localSheetId="31">'ГБУЗ РБ Шаранская ЦРБ'!#REF!</definedName>
    <definedName name="V_пр_36_2" localSheetId="37">'ГБУЗ РБ Языковская ЦРБ'!#REF!</definedName>
    <definedName name="V_пр_36_2" localSheetId="41">'ГБУЗ РБ Янаульская ЦРБ'!#REF!</definedName>
    <definedName name="V_пр_36_2" localSheetId="19">'ООО "Медсервис" г. Салават'!#REF!</definedName>
    <definedName name="V_пр_36_2" localSheetId="2">'УФИЦ РАН'!#REF!</definedName>
    <definedName name="V_пр_36_2" localSheetId="52">'ФГБОУ ВО БГМУ МЗ РФ'!#REF!</definedName>
    <definedName name="V_пр_36_2" localSheetId="60">'ФГБУЗ МСЧ №142 ФМБА России'!#REF!</definedName>
    <definedName name="V_пр_36_2" localSheetId="25">'ЧУЗ "РЖД-Медицина"г.Стерлитамак'!#REF!</definedName>
    <definedName name="V_пр_36_2" localSheetId="42">'ЧУЗ"КБ"РЖД-Медицина" г.Уфа'!#REF!</definedName>
    <definedName name="V_пр_36_3" localSheetId="22">'ГБУЗ РБ Акъярская ЦРБ'!#REF!</definedName>
    <definedName name="V_пр_36_3" localSheetId="46">'ГБУЗ РБ Архангельская ЦРБ'!#REF!</definedName>
    <definedName name="V_пр_36_3" localSheetId="57">'ГБУЗ РБ Аскаровская ЦРБ'!#REF!</definedName>
    <definedName name="V_пр_36_3" localSheetId="65">'ГБУЗ РБ Аскинская ЦРБ'!#REF!</definedName>
    <definedName name="V_пр_36_3" localSheetId="35">'ГБУЗ РБ Баймакская ЦГБ'!#REF!</definedName>
    <definedName name="V_пр_36_3" localSheetId="77">'ГБУЗ РБ Бакалинская ЦРБ'!#REF!</definedName>
    <definedName name="V_пр_36_3" localSheetId="40">'ГБУЗ РБ Балтачевская ЦРБ'!#REF!</definedName>
    <definedName name="V_пр_36_3" localSheetId="53">'ГБУЗ РБ Белебеевская ЦРБ'!#REF!</definedName>
    <definedName name="V_пр_36_3" localSheetId="71">'ГБУЗ РБ Белокатайская ЦРБ'!#REF!</definedName>
    <definedName name="V_пр_36_3" localSheetId="59">'ГБУЗ РБ Белорецкая ЦРКБ'!#REF!</definedName>
    <definedName name="V_пр_36_3" localSheetId="54">'ГБУЗ РБ Бижбулякская ЦРБ'!#REF!</definedName>
    <definedName name="V_пр_36_3" localSheetId="62">'ГБУЗ РБ Бирская ЦРБ'!#REF!</definedName>
    <definedName name="V_пр_36_3" localSheetId="44">'ГБУЗ РБ Благовещенская ЦРБ'!#REF!</definedName>
    <definedName name="V_пр_36_3" localSheetId="68">'ГБУЗ РБ Большеустьикинская ЦРБ'!#REF!</definedName>
    <definedName name="V_пр_36_3" localSheetId="36">'ГБУЗ РБ Буздякская ЦРБ'!#REF!</definedName>
    <definedName name="V_пр_36_3" localSheetId="66">'ГБУЗ РБ Бураевская ЦРБ'!#REF!</definedName>
    <definedName name="V_пр_36_3" localSheetId="58">'ГБУЗ РБ Бурзянская ЦРБ'!#REF!</definedName>
    <definedName name="V_пр_36_3" localSheetId="39">'ГБУЗ РБ Верхне-Татыш. ЦРБ'!#REF!</definedName>
    <definedName name="V_пр_36_3" localSheetId="76">'ГБУЗ РБ Верхнеяркеевская ЦРБ'!#REF!</definedName>
    <definedName name="V_пр_36_3" localSheetId="18">'ГБУЗ РБ ГБ № 1 г.Октябрьский'!#REF!</definedName>
    <definedName name="V_пр_36_3" localSheetId="61">'ГБУЗ РБ ГБ № 9 г.Уфа'!#REF!</definedName>
    <definedName name="V_пр_36_3" localSheetId="11">'ГБУЗ РБ ГБ г.Кумертау'!#REF!</definedName>
    <definedName name="V_пр_36_3" localSheetId="15">'ГБУЗ РБ ГБ г.Нефтекамск'!#REF!</definedName>
    <definedName name="V_пр_36_3" localSheetId="21">'ГБУЗ РБ ГБ г.Салават'!#REF!</definedName>
    <definedName name="V_пр_36_3" localSheetId="14">'ГБУЗ РБ ГДКБ № 17 г.Уфа'!#REF!</definedName>
    <definedName name="V_пр_36_3" localSheetId="24">'ГБУЗ РБ ГКБ № 1 г.Стерлитамак'!#REF!</definedName>
    <definedName name="V_пр_36_3" localSheetId="49">'ГБУЗ РБ ГКБ № 13 г.Уфа'!#REF!</definedName>
    <definedName name="V_пр_36_3" localSheetId="75">'ГБУЗ РБ ГКБ № 18 г.Уфа'!#REF!</definedName>
    <definedName name="V_пр_36_3" localSheetId="51">'ГБУЗ РБ ГКБ № 21 г.Уфа'!#REF!</definedName>
    <definedName name="V_пр_36_3" localSheetId="56">'ГБУЗ РБ ГКБ № 5 г.Уфа'!#REF!</definedName>
    <definedName name="V_пр_36_3" localSheetId="32">'ГБУЗ РБ ГКБ № 8 г.Уфа'!#REF!</definedName>
    <definedName name="V_пр_36_3" localSheetId="81">'ГБУЗ РБ ГКБ Демского р-на г.Уфы'!#REF!</definedName>
    <definedName name="V_пр_36_3" localSheetId="4">'ГБУЗ РБ Давлекановская ЦРБ'!#REF!</definedName>
    <definedName name="V_пр_36_3" localSheetId="29">'ГБУЗ РБ ДБ г.Стерлитамак'!#REF!</definedName>
    <definedName name="V_пр_36_3" localSheetId="10">'ГБУЗ РБ ДП № 2 г.Уфа'!#REF!</definedName>
    <definedName name="V_пр_36_3" localSheetId="6">'ГБУЗ РБ ДП № 3 г.Уфа'!#REF!</definedName>
    <definedName name="V_пр_36_3" localSheetId="72">'ГБУЗ РБ ДП № 4 г.Уфа'!#REF!</definedName>
    <definedName name="V_пр_36_3" localSheetId="12">'ГБУЗ РБ ДП № 5 г.Уфа'!#REF!</definedName>
    <definedName name="V_пр_36_3" localSheetId="13">'ГБУЗ РБ ДП № 6 г.Уфа'!#REF!</definedName>
    <definedName name="V_пр_36_3" localSheetId="73">'ГБУЗ РБ Дюртюлинская ЦРБ'!#REF!</definedName>
    <definedName name="V_пр_36_3" localSheetId="55">'ГБУЗ РБ Ермекеевская ЦРБ'!#REF!</definedName>
    <definedName name="V_пр_36_3" localSheetId="38">'ГБУЗ РБ Зилаирская ЦРБ'!#REF!</definedName>
    <definedName name="V_пр_36_3" localSheetId="43">'ГБУЗ РБ Иглинская ЦРБ'!#REF!</definedName>
    <definedName name="V_пр_36_3" localSheetId="9">'ГБУЗ РБ Исянгуловская ЦРБ'!#REF!</definedName>
    <definedName name="V_пр_36_3" localSheetId="78">'ГБУЗ РБ Ишимбайская ЦРБ'!#REF!</definedName>
    <definedName name="V_пр_36_3" localSheetId="17">'ГБУЗ РБ Калтасинская ЦРБ'!#REF!</definedName>
    <definedName name="V_пр_36_3" localSheetId="64">'ГБУЗ РБ Караидельская ЦРБ'!#REF!</definedName>
    <definedName name="V_пр_36_3" localSheetId="47">'ГБУЗ РБ Кармаскалинская ЦРБ'!#REF!</definedName>
    <definedName name="V_пр_36_3" localSheetId="50">'ГБУЗ РБ КБСМП г.Уфа'!#REF!</definedName>
    <definedName name="V_пр_36_3" localSheetId="70">'ГБУЗ РБ Кигинская ЦРБ'!#REF!</definedName>
    <definedName name="V_пр_36_3" localSheetId="16">'ГБУЗ РБ Краснокамская ЦРБ'!#REF!</definedName>
    <definedName name="V_пр_36_3" localSheetId="26">'ГБУЗ РБ Красноусольская ЦРБ'!#REF!</definedName>
    <definedName name="V_пр_36_3" localSheetId="48">'ГБУЗ РБ Кушнаренковская ЦРБ'!#REF!</definedName>
    <definedName name="V_пр_36_3" localSheetId="69">'ГБУЗ РБ Малоязовская ЦРБ'!#REF!</definedName>
    <definedName name="V_пр_36_3" localSheetId="8">'ГБУЗ РБ Мелеузовская ЦРБ'!#REF!</definedName>
    <definedName name="V_пр_36_3" localSheetId="67">'ГБУЗ РБ Месягутовская ЦРБ'!#REF!</definedName>
    <definedName name="V_пр_36_3" localSheetId="63">'ГБУЗ РБ Мишкинская ЦРБ'!#REF!</definedName>
    <definedName name="V_пр_36_3" localSheetId="3">'ГБУЗ РБ Миякинская ЦРБ'!#REF!</definedName>
    <definedName name="V_пр_36_3" localSheetId="7">'ГБУЗ РБ Мраковская ЦРБ'!#REF!</definedName>
    <definedName name="V_пр_36_3" localSheetId="45">'ГБУЗ РБ Нуримановская ЦРБ'!#REF!</definedName>
    <definedName name="V_пр_36_3" localSheetId="79">'ГБУЗ РБ Поликлиника № 43 г.Уфа'!#REF!</definedName>
    <definedName name="V_пр_36_3" localSheetId="80">'ГБУЗ РБ ПОликлиника № 46 г.Уфа'!#REF!</definedName>
    <definedName name="V_пр_36_3" localSheetId="82">'ГБУЗ РБ Поликлиника № 50 г.Уфа'!#REF!</definedName>
    <definedName name="V_пр_36_3" localSheetId="5">'ГБУЗ РБ Раевская ЦРБ'!#REF!</definedName>
    <definedName name="V_пр_36_3" localSheetId="27">'ГБУЗ РБ Стерлибашевская ЦРБ'!#REF!</definedName>
    <definedName name="V_пр_36_3" localSheetId="28">'ГБУЗ РБ Толбазинская ЦРБ'!#REF!</definedName>
    <definedName name="V_пр_36_3" localSheetId="30">'ГБУЗ РБ Туймазинская ЦРБ'!#REF!</definedName>
    <definedName name="V_пр_36_3" localSheetId="33">'ГБУЗ РБ Учалинская ЦГБ'!#REF!</definedName>
    <definedName name="V_пр_36_3" localSheetId="20">'ГБУЗ РБ Федоровская ЦРБ'!#REF!</definedName>
    <definedName name="V_пр_36_3" localSheetId="23">'ГБУЗ РБ ЦГБ г.Сибай'!#REF!</definedName>
    <definedName name="V_пр_36_3" localSheetId="74">'ГБУЗ РБ Чекмагушевская ЦРБ'!#REF!</definedName>
    <definedName name="V_пр_36_3" localSheetId="34">'ГБУЗ РБ Чишминская ЦРБ'!#REF!</definedName>
    <definedName name="V_пр_36_3" localSheetId="31">'ГБУЗ РБ Шаранская ЦРБ'!#REF!</definedName>
    <definedName name="V_пр_36_3" localSheetId="37">'ГБУЗ РБ Языковская ЦРБ'!#REF!</definedName>
    <definedName name="V_пр_36_3" localSheetId="41">'ГБУЗ РБ Янаульская ЦРБ'!#REF!</definedName>
    <definedName name="V_пр_36_3" localSheetId="19">'ООО "Медсервис" г. Салават'!#REF!</definedName>
    <definedName name="V_пр_36_3" localSheetId="2">'УФИЦ РАН'!#REF!</definedName>
    <definedName name="V_пр_36_3" localSheetId="52">'ФГБОУ ВО БГМУ МЗ РФ'!#REF!</definedName>
    <definedName name="V_пр_36_3" localSheetId="60">'ФГБУЗ МСЧ №142 ФМБА России'!#REF!</definedName>
    <definedName name="V_пр_36_3" localSheetId="25">'ЧУЗ "РЖД-Медицина"г.Стерлитамак'!#REF!</definedName>
    <definedName name="V_пр_36_3" localSheetId="42">'ЧУЗ"КБ"РЖД-Медицина" г.Уфа'!#REF!</definedName>
    <definedName name="V_пр_36_4" localSheetId="22">'ГБУЗ РБ Акъярская ЦРБ'!#REF!</definedName>
    <definedName name="V_пр_36_4" localSheetId="46">'ГБУЗ РБ Архангельская ЦРБ'!#REF!</definedName>
    <definedName name="V_пр_36_4" localSheetId="57">'ГБУЗ РБ Аскаровская ЦРБ'!#REF!</definedName>
    <definedName name="V_пр_36_4" localSheetId="65">'ГБУЗ РБ Аскинская ЦРБ'!#REF!</definedName>
    <definedName name="V_пр_36_4" localSheetId="35">'ГБУЗ РБ Баймакская ЦГБ'!#REF!</definedName>
    <definedName name="V_пр_36_4" localSheetId="77">'ГБУЗ РБ Бакалинская ЦРБ'!#REF!</definedName>
    <definedName name="V_пр_36_4" localSheetId="40">'ГБУЗ РБ Балтачевская ЦРБ'!#REF!</definedName>
    <definedName name="V_пр_36_4" localSheetId="53">'ГБУЗ РБ Белебеевская ЦРБ'!#REF!</definedName>
    <definedName name="V_пр_36_4" localSheetId="71">'ГБУЗ РБ Белокатайская ЦРБ'!#REF!</definedName>
    <definedName name="V_пр_36_4" localSheetId="59">'ГБУЗ РБ Белорецкая ЦРКБ'!#REF!</definedName>
    <definedName name="V_пр_36_4" localSheetId="54">'ГБУЗ РБ Бижбулякская ЦРБ'!#REF!</definedName>
    <definedName name="V_пр_36_4" localSheetId="62">'ГБУЗ РБ Бирская ЦРБ'!#REF!</definedName>
    <definedName name="V_пр_36_4" localSheetId="44">'ГБУЗ РБ Благовещенская ЦРБ'!#REF!</definedName>
    <definedName name="V_пр_36_4" localSheetId="68">'ГБУЗ РБ Большеустьикинская ЦРБ'!#REF!</definedName>
    <definedName name="V_пр_36_4" localSheetId="36">'ГБУЗ РБ Буздякская ЦРБ'!#REF!</definedName>
    <definedName name="V_пр_36_4" localSheetId="66">'ГБУЗ РБ Бураевская ЦРБ'!#REF!</definedName>
    <definedName name="V_пр_36_4" localSheetId="58">'ГБУЗ РБ Бурзянская ЦРБ'!#REF!</definedName>
    <definedName name="V_пр_36_4" localSheetId="39">'ГБУЗ РБ Верхне-Татыш. ЦРБ'!#REF!</definedName>
    <definedName name="V_пр_36_4" localSheetId="76">'ГБУЗ РБ Верхнеяркеевская ЦРБ'!#REF!</definedName>
    <definedName name="V_пр_36_4" localSheetId="18">'ГБУЗ РБ ГБ № 1 г.Октябрьский'!#REF!</definedName>
    <definedName name="V_пр_36_4" localSheetId="61">'ГБУЗ РБ ГБ № 9 г.Уфа'!#REF!</definedName>
    <definedName name="V_пр_36_4" localSheetId="11">'ГБУЗ РБ ГБ г.Кумертау'!#REF!</definedName>
    <definedName name="V_пр_36_4" localSheetId="15">'ГБУЗ РБ ГБ г.Нефтекамск'!#REF!</definedName>
    <definedName name="V_пр_36_4" localSheetId="21">'ГБУЗ РБ ГБ г.Салават'!#REF!</definedName>
    <definedName name="V_пр_36_4" localSheetId="14">'ГБУЗ РБ ГДКБ № 17 г.Уфа'!#REF!</definedName>
    <definedName name="V_пр_36_4" localSheetId="24">'ГБУЗ РБ ГКБ № 1 г.Стерлитамак'!#REF!</definedName>
    <definedName name="V_пр_36_4" localSheetId="49">'ГБУЗ РБ ГКБ № 13 г.Уфа'!#REF!</definedName>
    <definedName name="V_пр_36_4" localSheetId="75">'ГБУЗ РБ ГКБ № 18 г.Уфа'!#REF!</definedName>
    <definedName name="V_пр_36_4" localSheetId="51">'ГБУЗ РБ ГКБ № 21 г.Уфа'!#REF!</definedName>
    <definedName name="V_пр_36_4" localSheetId="56">'ГБУЗ РБ ГКБ № 5 г.Уфа'!#REF!</definedName>
    <definedName name="V_пр_36_4" localSheetId="32">'ГБУЗ РБ ГКБ № 8 г.Уфа'!#REF!</definedName>
    <definedName name="V_пр_36_4" localSheetId="81">'ГБУЗ РБ ГКБ Демского р-на г.Уфы'!#REF!</definedName>
    <definedName name="V_пр_36_4" localSheetId="4">'ГБУЗ РБ Давлекановская ЦРБ'!#REF!</definedName>
    <definedName name="V_пр_36_4" localSheetId="29">'ГБУЗ РБ ДБ г.Стерлитамак'!#REF!</definedName>
    <definedName name="V_пр_36_4" localSheetId="10">'ГБУЗ РБ ДП № 2 г.Уфа'!#REF!</definedName>
    <definedName name="V_пр_36_4" localSheetId="6">'ГБУЗ РБ ДП № 3 г.Уфа'!#REF!</definedName>
    <definedName name="V_пр_36_4" localSheetId="72">'ГБУЗ РБ ДП № 4 г.Уфа'!#REF!</definedName>
    <definedName name="V_пр_36_4" localSheetId="12">'ГБУЗ РБ ДП № 5 г.Уфа'!#REF!</definedName>
    <definedName name="V_пр_36_4" localSheetId="13">'ГБУЗ РБ ДП № 6 г.Уфа'!#REF!</definedName>
    <definedName name="V_пр_36_4" localSheetId="73">'ГБУЗ РБ Дюртюлинская ЦРБ'!#REF!</definedName>
    <definedName name="V_пр_36_4" localSheetId="55">'ГБУЗ РБ Ермекеевская ЦРБ'!#REF!</definedName>
    <definedName name="V_пр_36_4" localSheetId="38">'ГБУЗ РБ Зилаирская ЦРБ'!#REF!</definedName>
    <definedName name="V_пр_36_4" localSheetId="43">'ГБУЗ РБ Иглинская ЦРБ'!#REF!</definedName>
    <definedName name="V_пр_36_4" localSheetId="9">'ГБУЗ РБ Исянгуловская ЦРБ'!#REF!</definedName>
    <definedName name="V_пр_36_4" localSheetId="78">'ГБУЗ РБ Ишимбайская ЦРБ'!#REF!</definedName>
    <definedName name="V_пр_36_4" localSheetId="17">'ГБУЗ РБ Калтасинская ЦРБ'!#REF!</definedName>
    <definedName name="V_пр_36_4" localSheetId="64">'ГБУЗ РБ Караидельская ЦРБ'!#REF!</definedName>
    <definedName name="V_пр_36_4" localSheetId="47">'ГБУЗ РБ Кармаскалинская ЦРБ'!#REF!</definedName>
    <definedName name="V_пр_36_4" localSheetId="50">'ГБУЗ РБ КБСМП г.Уфа'!#REF!</definedName>
    <definedName name="V_пр_36_4" localSheetId="70">'ГБУЗ РБ Кигинская ЦРБ'!#REF!</definedName>
    <definedName name="V_пр_36_4" localSheetId="16">'ГБУЗ РБ Краснокамская ЦРБ'!#REF!</definedName>
    <definedName name="V_пр_36_4" localSheetId="26">'ГБУЗ РБ Красноусольская ЦРБ'!#REF!</definedName>
    <definedName name="V_пр_36_4" localSheetId="48">'ГБУЗ РБ Кушнаренковская ЦРБ'!#REF!</definedName>
    <definedName name="V_пр_36_4" localSheetId="69">'ГБУЗ РБ Малоязовская ЦРБ'!#REF!</definedName>
    <definedName name="V_пр_36_4" localSheetId="8">'ГБУЗ РБ Мелеузовская ЦРБ'!#REF!</definedName>
    <definedName name="V_пр_36_4" localSheetId="67">'ГБУЗ РБ Месягутовская ЦРБ'!#REF!</definedName>
    <definedName name="V_пр_36_4" localSheetId="63">'ГБУЗ РБ Мишкинская ЦРБ'!#REF!</definedName>
    <definedName name="V_пр_36_4" localSheetId="3">'ГБУЗ РБ Миякинская ЦРБ'!#REF!</definedName>
    <definedName name="V_пр_36_4" localSheetId="7">'ГБУЗ РБ Мраковская ЦРБ'!#REF!</definedName>
    <definedName name="V_пр_36_4" localSheetId="45">'ГБУЗ РБ Нуримановская ЦРБ'!#REF!</definedName>
    <definedName name="V_пр_36_4" localSheetId="79">'ГБУЗ РБ Поликлиника № 43 г.Уфа'!#REF!</definedName>
    <definedName name="V_пр_36_4" localSheetId="80">'ГБУЗ РБ ПОликлиника № 46 г.Уфа'!#REF!</definedName>
    <definedName name="V_пр_36_4" localSheetId="82">'ГБУЗ РБ Поликлиника № 50 г.Уфа'!#REF!</definedName>
    <definedName name="V_пр_36_4" localSheetId="5">'ГБУЗ РБ Раевская ЦРБ'!#REF!</definedName>
    <definedName name="V_пр_36_4" localSheetId="27">'ГБУЗ РБ Стерлибашевская ЦРБ'!#REF!</definedName>
    <definedName name="V_пр_36_4" localSheetId="28">'ГБУЗ РБ Толбазинская ЦРБ'!#REF!</definedName>
    <definedName name="V_пр_36_4" localSheetId="30">'ГБУЗ РБ Туймазинская ЦРБ'!#REF!</definedName>
    <definedName name="V_пр_36_4" localSheetId="33">'ГБУЗ РБ Учалинская ЦГБ'!#REF!</definedName>
    <definedName name="V_пр_36_4" localSheetId="20">'ГБУЗ РБ Федоровская ЦРБ'!#REF!</definedName>
    <definedName name="V_пр_36_4" localSheetId="23">'ГБУЗ РБ ЦГБ г.Сибай'!#REF!</definedName>
    <definedName name="V_пр_36_4" localSheetId="74">'ГБУЗ РБ Чекмагушевская ЦРБ'!#REF!</definedName>
    <definedName name="V_пр_36_4" localSheetId="34">'ГБУЗ РБ Чишминская ЦРБ'!#REF!</definedName>
    <definedName name="V_пр_36_4" localSheetId="31">'ГБУЗ РБ Шаранская ЦРБ'!#REF!</definedName>
    <definedName name="V_пр_36_4" localSheetId="37">'ГБУЗ РБ Языковская ЦРБ'!#REF!</definedName>
    <definedName name="V_пр_36_4" localSheetId="41">'ГБУЗ РБ Янаульская ЦРБ'!#REF!</definedName>
    <definedName name="V_пр_36_4" localSheetId="19">'ООО "Медсервис" г. Салават'!#REF!</definedName>
    <definedName name="V_пр_36_4" localSheetId="2">'УФИЦ РАН'!#REF!</definedName>
    <definedName name="V_пр_36_4" localSheetId="52">'ФГБОУ ВО БГМУ МЗ РФ'!#REF!</definedName>
    <definedName name="V_пр_36_4" localSheetId="60">'ФГБУЗ МСЧ №142 ФМБА России'!#REF!</definedName>
    <definedName name="V_пр_36_4" localSheetId="25">'ЧУЗ "РЖД-Медицина"г.Стерлитамак'!#REF!</definedName>
    <definedName name="V_пр_36_4" localSheetId="42">'ЧУЗ"КБ"РЖД-Медицина" г.Уфа'!#REF!</definedName>
    <definedName name="V_пр_36_5" localSheetId="22">'ГБУЗ РБ Акъярская ЦРБ'!#REF!</definedName>
    <definedName name="V_пр_36_5" localSheetId="46">'ГБУЗ РБ Архангельская ЦРБ'!#REF!</definedName>
    <definedName name="V_пр_36_5" localSheetId="57">'ГБУЗ РБ Аскаровская ЦРБ'!#REF!</definedName>
    <definedName name="V_пр_36_5" localSheetId="65">'ГБУЗ РБ Аскинская ЦРБ'!#REF!</definedName>
    <definedName name="V_пр_36_5" localSheetId="35">'ГБУЗ РБ Баймакская ЦГБ'!#REF!</definedName>
    <definedName name="V_пр_36_5" localSheetId="77">'ГБУЗ РБ Бакалинская ЦРБ'!#REF!</definedName>
    <definedName name="V_пр_36_5" localSheetId="40">'ГБУЗ РБ Балтачевская ЦРБ'!#REF!</definedName>
    <definedName name="V_пр_36_5" localSheetId="53">'ГБУЗ РБ Белебеевская ЦРБ'!#REF!</definedName>
    <definedName name="V_пр_36_5" localSheetId="71">'ГБУЗ РБ Белокатайская ЦРБ'!#REF!</definedName>
    <definedName name="V_пр_36_5" localSheetId="59">'ГБУЗ РБ Белорецкая ЦРКБ'!#REF!</definedName>
    <definedName name="V_пр_36_5" localSheetId="54">'ГБУЗ РБ Бижбулякская ЦРБ'!#REF!</definedName>
    <definedName name="V_пр_36_5" localSheetId="62">'ГБУЗ РБ Бирская ЦРБ'!#REF!</definedName>
    <definedName name="V_пр_36_5" localSheetId="44">'ГБУЗ РБ Благовещенская ЦРБ'!#REF!</definedName>
    <definedName name="V_пр_36_5" localSheetId="68">'ГБУЗ РБ Большеустьикинская ЦРБ'!#REF!</definedName>
    <definedName name="V_пр_36_5" localSheetId="36">'ГБУЗ РБ Буздякская ЦРБ'!#REF!</definedName>
    <definedName name="V_пр_36_5" localSheetId="66">'ГБУЗ РБ Бураевская ЦРБ'!#REF!</definedName>
    <definedName name="V_пр_36_5" localSheetId="58">'ГБУЗ РБ Бурзянская ЦРБ'!#REF!</definedName>
    <definedName name="V_пр_36_5" localSheetId="39">'ГБУЗ РБ Верхне-Татыш. ЦРБ'!#REF!</definedName>
    <definedName name="V_пр_36_5" localSheetId="76">'ГБУЗ РБ Верхнеяркеевская ЦРБ'!#REF!</definedName>
    <definedName name="V_пр_36_5" localSheetId="18">'ГБУЗ РБ ГБ № 1 г.Октябрьский'!#REF!</definedName>
    <definedName name="V_пр_36_5" localSheetId="61">'ГБУЗ РБ ГБ № 9 г.Уфа'!#REF!</definedName>
    <definedName name="V_пр_36_5" localSheetId="11">'ГБУЗ РБ ГБ г.Кумертау'!#REF!</definedName>
    <definedName name="V_пр_36_5" localSheetId="15">'ГБУЗ РБ ГБ г.Нефтекамск'!#REF!</definedName>
    <definedName name="V_пр_36_5" localSheetId="21">'ГБУЗ РБ ГБ г.Салават'!#REF!</definedName>
    <definedName name="V_пр_36_5" localSheetId="14">'ГБУЗ РБ ГДКБ № 17 г.Уфа'!#REF!</definedName>
    <definedName name="V_пр_36_5" localSheetId="24">'ГБУЗ РБ ГКБ № 1 г.Стерлитамак'!#REF!</definedName>
    <definedName name="V_пр_36_5" localSheetId="49">'ГБУЗ РБ ГКБ № 13 г.Уфа'!#REF!</definedName>
    <definedName name="V_пр_36_5" localSheetId="75">'ГБУЗ РБ ГКБ № 18 г.Уфа'!#REF!</definedName>
    <definedName name="V_пр_36_5" localSheetId="51">'ГБУЗ РБ ГКБ № 21 г.Уфа'!#REF!</definedName>
    <definedName name="V_пр_36_5" localSheetId="56">'ГБУЗ РБ ГКБ № 5 г.Уфа'!#REF!</definedName>
    <definedName name="V_пр_36_5" localSheetId="32">'ГБУЗ РБ ГКБ № 8 г.Уфа'!#REF!</definedName>
    <definedName name="V_пр_36_5" localSheetId="81">'ГБУЗ РБ ГКБ Демского р-на г.Уфы'!#REF!</definedName>
    <definedName name="V_пр_36_5" localSheetId="4">'ГБУЗ РБ Давлекановская ЦРБ'!#REF!</definedName>
    <definedName name="V_пр_36_5" localSheetId="29">'ГБУЗ РБ ДБ г.Стерлитамак'!#REF!</definedName>
    <definedName name="V_пр_36_5" localSheetId="10">'ГБУЗ РБ ДП № 2 г.Уфа'!#REF!</definedName>
    <definedName name="V_пр_36_5" localSheetId="6">'ГБУЗ РБ ДП № 3 г.Уфа'!#REF!</definedName>
    <definedName name="V_пр_36_5" localSheetId="72">'ГБУЗ РБ ДП № 4 г.Уфа'!#REF!</definedName>
    <definedName name="V_пр_36_5" localSheetId="12">'ГБУЗ РБ ДП № 5 г.Уфа'!#REF!</definedName>
    <definedName name="V_пр_36_5" localSheetId="13">'ГБУЗ РБ ДП № 6 г.Уфа'!#REF!</definedName>
    <definedName name="V_пр_36_5" localSheetId="73">'ГБУЗ РБ Дюртюлинская ЦРБ'!#REF!</definedName>
    <definedName name="V_пр_36_5" localSheetId="55">'ГБУЗ РБ Ермекеевская ЦРБ'!#REF!</definedName>
    <definedName name="V_пр_36_5" localSheetId="38">'ГБУЗ РБ Зилаирская ЦРБ'!#REF!</definedName>
    <definedName name="V_пр_36_5" localSheetId="43">'ГБУЗ РБ Иглинская ЦРБ'!#REF!</definedName>
    <definedName name="V_пр_36_5" localSheetId="9">'ГБУЗ РБ Исянгуловская ЦРБ'!#REF!</definedName>
    <definedName name="V_пр_36_5" localSheetId="78">'ГБУЗ РБ Ишимбайская ЦРБ'!#REF!</definedName>
    <definedName name="V_пр_36_5" localSheetId="17">'ГБУЗ РБ Калтасинская ЦРБ'!#REF!</definedName>
    <definedName name="V_пр_36_5" localSheetId="64">'ГБУЗ РБ Караидельская ЦРБ'!#REF!</definedName>
    <definedName name="V_пр_36_5" localSheetId="47">'ГБУЗ РБ Кармаскалинская ЦРБ'!#REF!</definedName>
    <definedName name="V_пр_36_5" localSheetId="50">'ГБУЗ РБ КБСМП г.Уфа'!#REF!</definedName>
    <definedName name="V_пр_36_5" localSheetId="70">'ГБУЗ РБ Кигинская ЦРБ'!#REF!</definedName>
    <definedName name="V_пр_36_5" localSheetId="16">'ГБУЗ РБ Краснокамская ЦРБ'!#REF!</definedName>
    <definedName name="V_пр_36_5" localSheetId="26">'ГБУЗ РБ Красноусольская ЦРБ'!#REF!</definedName>
    <definedName name="V_пр_36_5" localSheetId="48">'ГБУЗ РБ Кушнаренковская ЦРБ'!#REF!</definedName>
    <definedName name="V_пр_36_5" localSheetId="69">'ГБУЗ РБ Малоязовская ЦРБ'!#REF!</definedName>
    <definedName name="V_пр_36_5" localSheetId="8">'ГБУЗ РБ Мелеузовская ЦРБ'!#REF!</definedName>
    <definedName name="V_пр_36_5" localSheetId="67">'ГБУЗ РБ Месягутовская ЦРБ'!#REF!</definedName>
    <definedName name="V_пр_36_5" localSheetId="63">'ГБУЗ РБ Мишкинская ЦРБ'!#REF!</definedName>
    <definedName name="V_пр_36_5" localSheetId="3">'ГБУЗ РБ Миякинская ЦРБ'!#REF!</definedName>
    <definedName name="V_пр_36_5" localSheetId="7">'ГБУЗ РБ Мраковская ЦРБ'!#REF!</definedName>
    <definedName name="V_пр_36_5" localSheetId="45">'ГБУЗ РБ Нуримановская ЦРБ'!#REF!</definedName>
    <definedName name="V_пр_36_5" localSheetId="79">'ГБУЗ РБ Поликлиника № 43 г.Уфа'!#REF!</definedName>
    <definedName name="V_пр_36_5" localSheetId="80">'ГБУЗ РБ ПОликлиника № 46 г.Уфа'!#REF!</definedName>
    <definedName name="V_пр_36_5" localSheetId="82">'ГБУЗ РБ Поликлиника № 50 г.Уфа'!#REF!</definedName>
    <definedName name="V_пр_36_5" localSheetId="5">'ГБУЗ РБ Раевская ЦРБ'!#REF!</definedName>
    <definedName name="V_пр_36_5" localSheetId="27">'ГБУЗ РБ Стерлибашевская ЦРБ'!#REF!</definedName>
    <definedName name="V_пр_36_5" localSheetId="28">'ГБУЗ РБ Толбазинская ЦРБ'!#REF!</definedName>
    <definedName name="V_пр_36_5" localSheetId="30">'ГБУЗ РБ Туймазинская ЦРБ'!#REF!</definedName>
    <definedName name="V_пр_36_5" localSheetId="33">'ГБУЗ РБ Учалинская ЦГБ'!#REF!</definedName>
    <definedName name="V_пр_36_5" localSheetId="20">'ГБУЗ РБ Федоровская ЦРБ'!#REF!</definedName>
    <definedName name="V_пр_36_5" localSheetId="23">'ГБУЗ РБ ЦГБ г.Сибай'!#REF!</definedName>
    <definedName name="V_пр_36_5" localSheetId="74">'ГБУЗ РБ Чекмагушевская ЦРБ'!#REF!</definedName>
    <definedName name="V_пр_36_5" localSheetId="34">'ГБУЗ РБ Чишминская ЦРБ'!#REF!</definedName>
    <definedName name="V_пр_36_5" localSheetId="31">'ГБУЗ РБ Шаранская ЦРБ'!#REF!</definedName>
    <definedName name="V_пр_36_5" localSheetId="37">'ГБУЗ РБ Языковская ЦРБ'!#REF!</definedName>
    <definedName name="V_пр_36_5" localSheetId="41">'ГБУЗ РБ Янаульская ЦРБ'!#REF!</definedName>
    <definedName name="V_пр_36_5" localSheetId="19">'ООО "Медсервис" г. Салават'!#REF!</definedName>
    <definedName name="V_пр_36_5" localSheetId="2">'УФИЦ РАН'!#REF!</definedName>
    <definedName name="V_пр_36_5" localSheetId="52">'ФГБОУ ВО БГМУ МЗ РФ'!#REF!</definedName>
    <definedName name="V_пр_36_5" localSheetId="60">'ФГБУЗ МСЧ №142 ФМБА России'!#REF!</definedName>
    <definedName name="V_пр_36_5" localSheetId="25">'ЧУЗ "РЖД-Медицина"г.Стерлитамак'!#REF!</definedName>
    <definedName name="V_пр_36_5" localSheetId="42">'ЧУЗ"КБ"РЖД-Медицина" г.Уфа'!#REF!</definedName>
    <definedName name="V_пр_36_6" localSheetId="22">'ГБУЗ РБ Акъярская ЦРБ'!#REF!</definedName>
    <definedName name="V_пр_36_6" localSheetId="46">'ГБУЗ РБ Архангельская ЦРБ'!#REF!</definedName>
    <definedName name="V_пр_36_6" localSheetId="57">'ГБУЗ РБ Аскаровская ЦРБ'!#REF!</definedName>
    <definedName name="V_пр_36_6" localSheetId="65">'ГБУЗ РБ Аскинская ЦРБ'!#REF!</definedName>
    <definedName name="V_пр_36_6" localSheetId="35">'ГБУЗ РБ Баймакская ЦГБ'!#REF!</definedName>
    <definedName name="V_пр_36_6" localSheetId="77">'ГБУЗ РБ Бакалинская ЦРБ'!#REF!</definedName>
    <definedName name="V_пр_36_6" localSheetId="40">'ГБУЗ РБ Балтачевская ЦРБ'!#REF!</definedName>
    <definedName name="V_пр_36_6" localSheetId="53">'ГБУЗ РБ Белебеевская ЦРБ'!#REF!</definedName>
    <definedName name="V_пр_36_6" localSheetId="71">'ГБУЗ РБ Белокатайская ЦРБ'!#REF!</definedName>
    <definedName name="V_пр_36_6" localSheetId="59">'ГБУЗ РБ Белорецкая ЦРКБ'!#REF!</definedName>
    <definedName name="V_пр_36_6" localSheetId="54">'ГБУЗ РБ Бижбулякская ЦРБ'!#REF!</definedName>
    <definedName name="V_пр_36_6" localSheetId="62">'ГБУЗ РБ Бирская ЦРБ'!#REF!</definedName>
    <definedName name="V_пр_36_6" localSheetId="44">'ГБУЗ РБ Благовещенская ЦРБ'!#REF!</definedName>
    <definedName name="V_пр_36_6" localSheetId="68">'ГБУЗ РБ Большеустьикинская ЦРБ'!#REF!</definedName>
    <definedName name="V_пр_36_6" localSheetId="36">'ГБУЗ РБ Буздякская ЦРБ'!#REF!</definedName>
    <definedName name="V_пр_36_6" localSheetId="66">'ГБУЗ РБ Бураевская ЦРБ'!#REF!</definedName>
    <definedName name="V_пр_36_6" localSheetId="58">'ГБУЗ РБ Бурзянская ЦРБ'!#REF!</definedName>
    <definedName name="V_пр_36_6" localSheetId="39">'ГБУЗ РБ Верхне-Татыш. ЦРБ'!#REF!</definedName>
    <definedName name="V_пр_36_6" localSheetId="76">'ГБУЗ РБ Верхнеяркеевская ЦРБ'!#REF!</definedName>
    <definedName name="V_пр_36_6" localSheetId="18">'ГБУЗ РБ ГБ № 1 г.Октябрьский'!#REF!</definedName>
    <definedName name="V_пр_36_6" localSheetId="61">'ГБУЗ РБ ГБ № 9 г.Уфа'!#REF!</definedName>
    <definedName name="V_пр_36_6" localSheetId="11">'ГБУЗ РБ ГБ г.Кумертау'!#REF!</definedName>
    <definedName name="V_пр_36_6" localSheetId="15">'ГБУЗ РБ ГБ г.Нефтекамск'!#REF!</definedName>
    <definedName name="V_пр_36_6" localSheetId="21">'ГБУЗ РБ ГБ г.Салават'!#REF!</definedName>
    <definedName name="V_пр_36_6" localSheetId="14">'ГБУЗ РБ ГДКБ № 17 г.Уфа'!#REF!</definedName>
    <definedName name="V_пр_36_6" localSheetId="24">'ГБУЗ РБ ГКБ № 1 г.Стерлитамак'!#REF!</definedName>
    <definedName name="V_пр_36_6" localSheetId="49">'ГБУЗ РБ ГКБ № 13 г.Уфа'!#REF!</definedName>
    <definedName name="V_пр_36_6" localSheetId="75">'ГБУЗ РБ ГКБ № 18 г.Уфа'!#REF!</definedName>
    <definedName name="V_пр_36_6" localSheetId="51">'ГБУЗ РБ ГКБ № 21 г.Уфа'!#REF!</definedName>
    <definedName name="V_пр_36_6" localSheetId="56">'ГБУЗ РБ ГКБ № 5 г.Уфа'!#REF!</definedName>
    <definedName name="V_пр_36_6" localSheetId="32">'ГБУЗ РБ ГКБ № 8 г.Уфа'!#REF!</definedName>
    <definedName name="V_пр_36_6" localSheetId="81">'ГБУЗ РБ ГКБ Демского р-на г.Уфы'!#REF!</definedName>
    <definedName name="V_пр_36_6" localSheetId="4">'ГБУЗ РБ Давлекановская ЦРБ'!#REF!</definedName>
    <definedName name="V_пр_36_6" localSheetId="29">'ГБУЗ РБ ДБ г.Стерлитамак'!#REF!</definedName>
    <definedName name="V_пр_36_6" localSheetId="10">'ГБУЗ РБ ДП № 2 г.Уфа'!#REF!</definedName>
    <definedName name="V_пр_36_6" localSheetId="6">'ГБУЗ РБ ДП № 3 г.Уфа'!#REF!</definedName>
    <definedName name="V_пр_36_6" localSheetId="72">'ГБУЗ РБ ДП № 4 г.Уфа'!#REF!</definedName>
    <definedName name="V_пр_36_6" localSheetId="12">'ГБУЗ РБ ДП № 5 г.Уфа'!#REF!</definedName>
    <definedName name="V_пр_36_6" localSheetId="13">'ГБУЗ РБ ДП № 6 г.Уфа'!#REF!</definedName>
    <definedName name="V_пр_36_6" localSheetId="73">'ГБУЗ РБ Дюртюлинская ЦРБ'!#REF!</definedName>
    <definedName name="V_пр_36_6" localSheetId="55">'ГБУЗ РБ Ермекеевская ЦРБ'!#REF!</definedName>
    <definedName name="V_пр_36_6" localSheetId="38">'ГБУЗ РБ Зилаирская ЦРБ'!#REF!</definedName>
    <definedName name="V_пр_36_6" localSheetId="43">'ГБУЗ РБ Иглинская ЦРБ'!#REF!</definedName>
    <definedName name="V_пр_36_6" localSheetId="9">'ГБУЗ РБ Исянгуловская ЦРБ'!#REF!</definedName>
    <definedName name="V_пр_36_6" localSheetId="78">'ГБУЗ РБ Ишимбайская ЦРБ'!#REF!</definedName>
    <definedName name="V_пр_36_6" localSheetId="17">'ГБУЗ РБ Калтасинская ЦРБ'!#REF!</definedName>
    <definedName name="V_пр_36_6" localSheetId="64">'ГБУЗ РБ Караидельская ЦРБ'!#REF!</definedName>
    <definedName name="V_пр_36_6" localSheetId="47">'ГБУЗ РБ Кармаскалинская ЦРБ'!#REF!</definedName>
    <definedName name="V_пр_36_6" localSheetId="50">'ГБУЗ РБ КБСМП г.Уфа'!#REF!</definedName>
    <definedName name="V_пр_36_6" localSheetId="70">'ГБУЗ РБ Кигинская ЦРБ'!#REF!</definedName>
    <definedName name="V_пр_36_6" localSheetId="16">'ГБУЗ РБ Краснокамская ЦРБ'!#REF!</definedName>
    <definedName name="V_пр_36_6" localSheetId="26">'ГБУЗ РБ Красноусольская ЦРБ'!#REF!</definedName>
    <definedName name="V_пр_36_6" localSheetId="48">'ГБУЗ РБ Кушнаренковская ЦРБ'!#REF!</definedName>
    <definedName name="V_пр_36_6" localSheetId="69">'ГБУЗ РБ Малоязовская ЦРБ'!#REF!</definedName>
    <definedName name="V_пр_36_6" localSheetId="8">'ГБУЗ РБ Мелеузовская ЦРБ'!#REF!</definedName>
    <definedName name="V_пр_36_6" localSheetId="67">'ГБУЗ РБ Месягутовская ЦРБ'!#REF!</definedName>
    <definedName name="V_пр_36_6" localSheetId="63">'ГБУЗ РБ Мишкинская ЦРБ'!#REF!</definedName>
    <definedName name="V_пр_36_6" localSheetId="3">'ГБУЗ РБ Миякинская ЦРБ'!#REF!</definedName>
    <definedName name="V_пр_36_6" localSheetId="7">'ГБУЗ РБ Мраковская ЦРБ'!#REF!</definedName>
    <definedName name="V_пр_36_6" localSheetId="45">'ГБУЗ РБ Нуримановская ЦРБ'!#REF!</definedName>
    <definedName name="V_пр_36_6" localSheetId="79">'ГБУЗ РБ Поликлиника № 43 г.Уфа'!#REF!</definedName>
    <definedName name="V_пр_36_6" localSheetId="80">'ГБУЗ РБ ПОликлиника № 46 г.Уфа'!#REF!</definedName>
    <definedName name="V_пр_36_6" localSheetId="82">'ГБУЗ РБ Поликлиника № 50 г.Уфа'!#REF!</definedName>
    <definedName name="V_пр_36_6" localSheetId="5">'ГБУЗ РБ Раевская ЦРБ'!#REF!</definedName>
    <definedName name="V_пр_36_6" localSheetId="27">'ГБУЗ РБ Стерлибашевская ЦРБ'!#REF!</definedName>
    <definedName name="V_пр_36_6" localSheetId="28">'ГБУЗ РБ Толбазинская ЦРБ'!#REF!</definedName>
    <definedName name="V_пр_36_6" localSheetId="30">'ГБУЗ РБ Туймазинская ЦРБ'!#REF!</definedName>
    <definedName name="V_пр_36_6" localSheetId="33">'ГБУЗ РБ Учалинская ЦГБ'!#REF!</definedName>
    <definedName name="V_пр_36_6" localSheetId="20">'ГБУЗ РБ Федоровская ЦРБ'!#REF!</definedName>
    <definedName name="V_пр_36_6" localSheetId="23">'ГБУЗ РБ ЦГБ г.Сибай'!#REF!</definedName>
    <definedName name="V_пр_36_6" localSheetId="74">'ГБУЗ РБ Чекмагушевская ЦРБ'!#REF!</definedName>
    <definedName name="V_пр_36_6" localSheetId="34">'ГБУЗ РБ Чишминская ЦРБ'!#REF!</definedName>
    <definedName name="V_пр_36_6" localSheetId="31">'ГБУЗ РБ Шаранская ЦРБ'!#REF!</definedName>
    <definedName name="V_пр_36_6" localSheetId="37">'ГБУЗ РБ Языковская ЦРБ'!#REF!</definedName>
    <definedName name="V_пр_36_6" localSheetId="41">'ГБУЗ РБ Янаульская ЦРБ'!#REF!</definedName>
    <definedName name="V_пр_36_6" localSheetId="19">'ООО "Медсервис" г. Салават'!#REF!</definedName>
    <definedName name="V_пр_36_6" localSheetId="2">'УФИЦ РАН'!#REF!</definedName>
    <definedName name="V_пр_36_6" localSheetId="52">'ФГБОУ ВО БГМУ МЗ РФ'!#REF!</definedName>
    <definedName name="V_пр_36_6" localSheetId="60">'ФГБУЗ МСЧ №142 ФМБА России'!#REF!</definedName>
    <definedName name="V_пр_36_6" localSheetId="25">'ЧУЗ "РЖД-Медицина"г.Стерлитамак'!#REF!</definedName>
    <definedName name="V_пр_36_6" localSheetId="42">'ЧУЗ"КБ"РЖД-Медицина" г.Уфа'!#REF!</definedName>
    <definedName name="V_пр_36_7" localSheetId="22">'ГБУЗ РБ Акъярская ЦРБ'!#REF!</definedName>
    <definedName name="V_пр_36_7" localSheetId="46">'ГБУЗ РБ Архангельская ЦРБ'!#REF!</definedName>
    <definedName name="V_пр_36_7" localSheetId="57">'ГБУЗ РБ Аскаровская ЦРБ'!#REF!</definedName>
    <definedName name="V_пр_36_7" localSheetId="65">'ГБУЗ РБ Аскинская ЦРБ'!#REF!</definedName>
    <definedName name="V_пр_36_7" localSheetId="35">'ГБУЗ РБ Баймакская ЦГБ'!#REF!</definedName>
    <definedName name="V_пр_36_7" localSheetId="77">'ГБУЗ РБ Бакалинская ЦРБ'!#REF!</definedName>
    <definedName name="V_пр_36_7" localSheetId="40">'ГБУЗ РБ Балтачевская ЦРБ'!#REF!</definedName>
    <definedName name="V_пр_36_7" localSheetId="53">'ГБУЗ РБ Белебеевская ЦРБ'!#REF!</definedName>
    <definedName name="V_пр_36_7" localSheetId="71">'ГБУЗ РБ Белокатайская ЦРБ'!#REF!</definedName>
    <definedName name="V_пр_36_7" localSheetId="59">'ГБУЗ РБ Белорецкая ЦРКБ'!#REF!</definedName>
    <definedName name="V_пр_36_7" localSheetId="54">'ГБУЗ РБ Бижбулякская ЦРБ'!#REF!</definedName>
    <definedName name="V_пр_36_7" localSheetId="62">'ГБУЗ РБ Бирская ЦРБ'!#REF!</definedName>
    <definedName name="V_пр_36_7" localSheetId="44">'ГБУЗ РБ Благовещенская ЦРБ'!#REF!</definedName>
    <definedName name="V_пр_36_7" localSheetId="68">'ГБУЗ РБ Большеустьикинская ЦРБ'!#REF!</definedName>
    <definedName name="V_пр_36_7" localSheetId="36">'ГБУЗ РБ Буздякская ЦРБ'!#REF!</definedName>
    <definedName name="V_пр_36_7" localSheetId="66">'ГБУЗ РБ Бураевская ЦРБ'!#REF!</definedName>
    <definedName name="V_пр_36_7" localSheetId="58">'ГБУЗ РБ Бурзянская ЦРБ'!#REF!</definedName>
    <definedName name="V_пр_36_7" localSheetId="39">'ГБУЗ РБ Верхне-Татыш. ЦРБ'!#REF!</definedName>
    <definedName name="V_пр_36_7" localSheetId="76">'ГБУЗ РБ Верхнеяркеевская ЦРБ'!#REF!</definedName>
    <definedName name="V_пр_36_7" localSheetId="18">'ГБУЗ РБ ГБ № 1 г.Октябрьский'!#REF!</definedName>
    <definedName name="V_пр_36_7" localSheetId="61">'ГБУЗ РБ ГБ № 9 г.Уфа'!#REF!</definedName>
    <definedName name="V_пр_36_7" localSheetId="11">'ГБУЗ РБ ГБ г.Кумертау'!#REF!</definedName>
    <definedName name="V_пр_36_7" localSheetId="15">'ГБУЗ РБ ГБ г.Нефтекамск'!#REF!</definedName>
    <definedName name="V_пр_36_7" localSheetId="21">'ГБУЗ РБ ГБ г.Салават'!#REF!</definedName>
    <definedName name="V_пр_36_7" localSheetId="14">'ГБУЗ РБ ГДКБ № 17 г.Уфа'!#REF!</definedName>
    <definedName name="V_пр_36_7" localSheetId="24">'ГБУЗ РБ ГКБ № 1 г.Стерлитамак'!#REF!</definedName>
    <definedName name="V_пр_36_7" localSheetId="49">'ГБУЗ РБ ГКБ № 13 г.Уфа'!#REF!</definedName>
    <definedName name="V_пр_36_7" localSheetId="75">'ГБУЗ РБ ГКБ № 18 г.Уфа'!#REF!</definedName>
    <definedName name="V_пр_36_7" localSheetId="51">'ГБУЗ РБ ГКБ № 21 г.Уфа'!#REF!</definedName>
    <definedName name="V_пр_36_7" localSheetId="56">'ГБУЗ РБ ГКБ № 5 г.Уфа'!#REF!</definedName>
    <definedName name="V_пр_36_7" localSheetId="32">'ГБУЗ РБ ГКБ № 8 г.Уфа'!#REF!</definedName>
    <definedName name="V_пр_36_7" localSheetId="81">'ГБУЗ РБ ГКБ Демского р-на г.Уфы'!#REF!</definedName>
    <definedName name="V_пр_36_7" localSheetId="4">'ГБУЗ РБ Давлекановская ЦРБ'!#REF!</definedName>
    <definedName name="V_пр_36_7" localSheetId="29">'ГБУЗ РБ ДБ г.Стерлитамак'!#REF!</definedName>
    <definedName name="V_пр_36_7" localSheetId="10">'ГБУЗ РБ ДП № 2 г.Уфа'!#REF!</definedName>
    <definedName name="V_пр_36_7" localSheetId="6">'ГБУЗ РБ ДП № 3 г.Уфа'!#REF!</definedName>
    <definedName name="V_пр_36_7" localSheetId="72">'ГБУЗ РБ ДП № 4 г.Уфа'!#REF!</definedName>
    <definedName name="V_пр_36_7" localSheetId="12">'ГБУЗ РБ ДП № 5 г.Уфа'!#REF!</definedName>
    <definedName name="V_пр_36_7" localSheetId="13">'ГБУЗ РБ ДП № 6 г.Уфа'!#REF!</definedName>
    <definedName name="V_пр_36_7" localSheetId="73">'ГБУЗ РБ Дюртюлинская ЦРБ'!#REF!</definedName>
    <definedName name="V_пр_36_7" localSheetId="55">'ГБУЗ РБ Ермекеевская ЦРБ'!#REF!</definedName>
    <definedName name="V_пр_36_7" localSheetId="38">'ГБУЗ РБ Зилаирская ЦРБ'!#REF!</definedName>
    <definedName name="V_пр_36_7" localSheetId="43">'ГБУЗ РБ Иглинская ЦРБ'!#REF!</definedName>
    <definedName name="V_пр_36_7" localSheetId="9">'ГБУЗ РБ Исянгуловская ЦРБ'!#REF!</definedName>
    <definedName name="V_пр_36_7" localSheetId="78">'ГБУЗ РБ Ишимбайская ЦРБ'!#REF!</definedName>
    <definedName name="V_пр_36_7" localSheetId="17">'ГБУЗ РБ Калтасинская ЦРБ'!#REF!</definedName>
    <definedName name="V_пр_36_7" localSheetId="64">'ГБУЗ РБ Караидельская ЦРБ'!#REF!</definedName>
    <definedName name="V_пр_36_7" localSheetId="47">'ГБУЗ РБ Кармаскалинская ЦРБ'!#REF!</definedName>
    <definedName name="V_пр_36_7" localSheetId="50">'ГБУЗ РБ КБСМП г.Уфа'!#REF!</definedName>
    <definedName name="V_пр_36_7" localSheetId="70">'ГБУЗ РБ Кигинская ЦРБ'!#REF!</definedName>
    <definedName name="V_пр_36_7" localSheetId="16">'ГБУЗ РБ Краснокамская ЦРБ'!#REF!</definedName>
    <definedName name="V_пр_36_7" localSheetId="26">'ГБУЗ РБ Красноусольская ЦРБ'!#REF!</definedName>
    <definedName name="V_пр_36_7" localSheetId="48">'ГБУЗ РБ Кушнаренковская ЦРБ'!#REF!</definedName>
    <definedName name="V_пр_36_7" localSheetId="69">'ГБУЗ РБ Малоязовская ЦРБ'!#REF!</definedName>
    <definedName name="V_пр_36_7" localSheetId="8">'ГБУЗ РБ Мелеузовская ЦРБ'!#REF!</definedName>
    <definedName name="V_пр_36_7" localSheetId="67">'ГБУЗ РБ Месягутовская ЦРБ'!#REF!</definedName>
    <definedName name="V_пр_36_7" localSheetId="63">'ГБУЗ РБ Мишкинская ЦРБ'!#REF!</definedName>
    <definedName name="V_пр_36_7" localSheetId="3">'ГБУЗ РБ Миякинская ЦРБ'!#REF!</definedName>
    <definedName name="V_пр_36_7" localSheetId="7">'ГБУЗ РБ Мраковская ЦРБ'!#REF!</definedName>
    <definedName name="V_пр_36_7" localSheetId="45">'ГБУЗ РБ Нуримановская ЦРБ'!#REF!</definedName>
    <definedName name="V_пр_36_7" localSheetId="79">'ГБУЗ РБ Поликлиника № 43 г.Уфа'!#REF!</definedName>
    <definedName name="V_пр_36_7" localSheetId="80">'ГБУЗ РБ ПОликлиника № 46 г.Уфа'!#REF!</definedName>
    <definedName name="V_пр_36_7" localSheetId="82">'ГБУЗ РБ Поликлиника № 50 г.Уфа'!#REF!</definedName>
    <definedName name="V_пр_36_7" localSheetId="5">'ГБУЗ РБ Раевская ЦРБ'!#REF!</definedName>
    <definedName name="V_пр_36_7" localSheetId="27">'ГБУЗ РБ Стерлибашевская ЦРБ'!#REF!</definedName>
    <definedName name="V_пр_36_7" localSheetId="28">'ГБУЗ РБ Толбазинская ЦРБ'!#REF!</definedName>
    <definedName name="V_пр_36_7" localSheetId="30">'ГБУЗ РБ Туймазинская ЦРБ'!#REF!</definedName>
    <definedName name="V_пр_36_7" localSheetId="33">'ГБУЗ РБ Учалинская ЦГБ'!#REF!</definedName>
    <definedName name="V_пр_36_7" localSheetId="20">'ГБУЗ РБ Федоровская ЦРБ'!#REF!</definedName>
    <definedName name="V_пр_36_7" localSheetId="23">'ГБУЗ РБ ЦГБ г.Сибай'!#REF!</definedName>
    <definedName name="V_пр_36_7" localSheetId="74">'ГБУЗ РБ Чекмагушевская ЦРБ'!#REF!</definedName>
    <definedName name="V_пр_36_7" localSheetId="34">'ГБУЗ РБ Чишминская ЦРБ'!#REF!</definedName>
    <definedName name="V_пр_36_7" localSheetId="31">'ГБУЗ РБ Шаранская ЦРБ'!#REF!</definedName>
    <definedName name="V_пр_36_7" localSheetId="37">'ГБУЗ РБ Языковская ЦРБ'!#REF!</definedName>
    <definedName name="V_пр_36_7" localSheetId="41">'ГБУЗ РБ Янаульская ЦРБ'!#REF!</definedName>
    <definedName name="V_пр_36_7" localSheetId="19">'ООО "Медсервис" г. Салават'!#REF!</definedName>
    <definedName name="V_пр_36_7" localSheetId="2">'УФИЦ РАН'!#REF!</definedName>
    <definedName name="V_пр_36_7" localSheetId="52">'ФГБОУ ВО БГМУ МЗ РФ'!#REF!</definedName>
    <definedName name="V_пр_36_7" localSheetId="60">'ФГБУЗ МСЧ №142 ФМБА России'!#REF!</definedName>
    <definedName name="V_пр_36_7" localSheetId="25">'ЧУЗ "РЖД-Медицина"г.Стерлитамак'!#REF!</definedName>
    <definedName name="V_пр_36_7" localSheetId="42">'ЧУЗ"КБ"РЖД-Медицина" г.Уфа'!#REF!</definedName>
    <definedName name="V_пр_36_8" localSheetId="22">'ГБУЗ РБ Акъярская ЦРБ'!#REF!</definedName>
    <definedName name="V_пр_36_8" localSheetId="46">'ГБУЗ РБ Архангельская ЦРБ'!#REF!</definedName>
    <definedName name="V_пр_36_8" localSheetId="57">'ГБУЗ РБ Аскаровская ЦРБ'!#REF!</definedName>
    <definedName name="V_пр_36_8" localSheetId="65">'ГБУЗ РБ Аскинская ЦРБ'!#REF!</definedName>
    <definedName name="V_пр_36_8" localSheetId="35">'ГБУЗ РБ Баймакская ЦГБ'!#REF!</definedName>
    <definedName name="V_пр_36_8" localSheetId="77">'ГБУЗ РБ Бакалинская ЦРБ'!#REF!</definedName>
    <definedName name="V_пр_36_8" localSheetId="40">'ГБУЗ РБ Балтачевская ЦРБ'!#REF!</definedName>
    <definedName name="V_пр_36_8" localSheetId="53">'ГБУЗ РБ Белебеевская ЦРБ'!#REF!</definedName>
    <definedName name="V_пр_36_8" localSheetId="71">'ГБУЗ РБ Белокатайская ЦРБ'!#REF!</definedName>
    <definedName name="V_пр_36_8" localSheetId="59">'ГБУЗ РБ Белорецкая ЦРКБ'!#REF!</definedName>
    <definedName name="V_пр_36_8" localSheetId="54">'ГБУЗ РБ Бижбулякская ЦРБ'!#REF!</definedName>
    <definedName name="V_пр_36_8" localSheetId="62">'ГБУЗ РБ Бирская ЦРБ'!#REF!</definedName>
    <definedName name="V_пр_36_8" localSheetId="44">'ГБУЗ РБ Благовещенская ЦРБ'!#REF!</definedName>
    <definedName name="V_пр_36_8" localSheetId="68">'ГБУЗ РБ Большеустьикинская ЦРБ'!#REF!</definedName>
    <definedName name="V_пр_36_8" localSheetId="36">'ГБУЗ РБ Буздякская ЦРБ'!#REF!</definedName>
    <definedName name="V_пр_36_8" localSheetId="66">'ГБУЗ РБ Бураевская ЦРБ'!#REF!</definedName>
    <definedName name="V_пр_36_8" localSheetId="58">'ГБУЗ РБ Бурзянская ЦРБ'!#REF!</definedName>
    <definedName name="V_пр_36_8" localSheetId="39">'ГБУЗ РБ Верхне-Татыш. ЦРБ'!#REF!</definedName>
    <definedName name="V_пр_36_8" localSheetId="76">'ГБУЗ РБ Верхнеяркеевская ЦРБ'!#REF!</definedName>
    <definedName name="V_пр_36_8" localSheetId="18">'ГБУЗ РБ ГБ № 1 г.Октябрьский'!#REF!</definedName>
    <definedName name="V_пр_36_8" localSheetId="61">'ГБУЗ РБ ГБ № 9 г.Уфа'!#REF!</definedName>
    <definedName name="V_пр_36_8" localSheetId="11">'ГБУЗ РБ ГБ г.Кумертау'!#REF!</definedName>
    <definedName name="V_пр_36_8" localSheetId="15">'ГБУЗ РБ ГБ г.Нефтекамск'!#REF!</definedName>
    <definedName name="V_пр_36_8" localSheetId="21">'ГБУЗ РБ ГБ г.Салават'!#REF!</definedName>
    <definedName name="V_пр_36_8" localSheetId="14">'ГБУЗ РБ ГДКБ № 17 г.Уфа'!#REF!</definedName>
    <definedName name="V_пр_36_8" localSheetId="24">'ГБУЗ РБ ГКБ № 1 г.Стерлитамак'!#REF!</definedName>
    <definedName name="V_пр_36_8" localSheetId="49">'ГБУЗ РБ ГКБ № 13 г.Уфа'!#REF!</definedName>
    <definedName name="V_пр_36_8" localSheetId="75">'ГБУЗ РБ ГКБ № 18 г.Уфа'!#REF!</definedName>
    <definedName name="V_пр_36_8" localSheetId="51">'ГБУЗ РБ ГКБ № 21 г.Уфа'!#REF!</definedName>
    <definedName name="V_пр_36_8" localSheetId="56">'ГБУЗ РБ ГКБ № 5 г.Уфа'!#REF!</definedName>
    <definedName name="V_пр_36_8" localSheetId="32">'ГБУЗ РБ ГКБ № 8 г.Уфа'!#REF!</definedName>
    <definedName name="V_пр_36_8" localSheetId="81">'ГБУЗ РБ ГКБ Демского р-на г.Уфы'!#REF!</definedName>
    <definedName name="V_пр_36_8" localSheetId="4">'ГБУЗ РБ Давлекановская ЦРБ'!#REF!</definedName>
    <definedName name="V_пр_36_8" localSheetId="29">'ГБУЗ РБ ДБ г.Стерлитамак'!#REF!</definedName>
    <definedName name="V_пр_36_8" localSheetId="10">'ГБУЗ РБ ДП № 2 г.Уфа'!#REF!</definedName>
    <definedName name="V_пр_36_8" localSheetId="6">'ГБУЗ РБ ДП № 3 г.Уфа'!#REF!</definedName>
    <definedName name="V_пр_36_8" localSheetId="72">'ГБУЗ РБ ДП № 4 г.Уфа'!#REF!</definedName>
    <definedName name="V_пр_36_8" localSheetId="12">'ГБУЗ РБ ДП № 5 г.Уфа'!#REF!</definedName>
    <definedName name="V_пр_36_8" localSheetId="13">'ГБУЗ РБ ДП № 6 г.Уфа'!#REF!</definedName>
    <definedName name="V_пр_36_8" localSheetId="73">'ГБУЗ РБ Дюртюлинская ЦРБ'!#REF!</definedName>
    <definedName name="V_пр_36_8" localSheetId="55">'ГБУЗ РБ Ермекеевская ЦРБ'!#REF!</definedName>
    <definedName name="V_пр_36_8" localSheetId="38">'ГБУЗ РБ Зилаирская ЦРБ'!#REF!</definedName>
    <definedName name="V_пр_36_8" localSheetId="43">'ГБУЗ РБ Иглинская ЦРБ'!#REF!</definedName>
    <definedName name="V_пр_36_8" localSheetId="9">'ГБУЗ РБ Исянгуловская ЦРБ'!#REF!</definedName>
    <definedName name="V_пр_36_8" localSheetId="78">'ГБУЗ РБ Ишимбайская ЦРБ'!#REF!</definedName>
    <definedName name="V_пр_36_8" localSheetId="17">'ГБУЗ РБ Калтасинская ЦРБ'!#REF!</definedName>
    <definedName name="V_пр_36_8" localSheetId="64">'ГБУЗ РБ Караидельская ЦРБ'!#REF!</definedName>
    <definedName name="V_пр_36_8" localSheetId="47">'ГБУЗ РБ Кармаскалинская ЦРБ'!#REF!</definedName>
    <definedName name="V_пр_36_8" localSheetId="50">'ГБУЗ РБ КБСМП г.Уфа'!#REF!</definedName>
    <definedName name="V_пр_36_8" localSheetId="70">'ГБУЗ РБ Кигинская ЦРБ'!#REF!</definedName>
    <definedName name="V_пр_36_8" localSheetId="16">'ГБУЗ РБ Краснокамская ЦРБ'!#REF!</definedName>
    <definedName name="V_пр_36_8" localSheetId="26">'ГБУЗ РБ Красноусольская ЦРБ'!#REF!</definedName>
    <definedName name="V_пр_36_8" localSheetId="48">'ГБУЗ РБ Кушнаренковская ЦРБ'!#REF!</definedName>
    <definedName name="V_пр_36_8" localSheetId="69">'ГБУЗ РБ Малоязовская ЦРБ'!#REF!</definedName>
    <definedName name="V_пр_36_8" localSheetId="8">'ГБУЗ РБ Мелеузовская ЦРБ'!#REF!</definedName>
    <definedName name="V_пр_36_8" localSheetId="67">'ГБУЗ РБ Месягутовская ЦРБ'!#REF!</definedName>
    <definedName name="V_пр_36_8" localSheetId="63">'ГБУЗ РБ Мишкинская ЦРБ'!#REF!</definedName>
    <definedName name="V_пр_36_8" localSheetId="3">'ГБУЗ РБ Миякинская ЦРБ'!#REF!</definedName>
    <definedName name="V_пр_36_8" localSheetId="7">'ГБУЗ РБ Мраковская ЦРБ'!#REF!</definedName>
    <definedName name="V_пр_36_8" localSheetId="45">'ГБУЗ РБ Нуримановская ЦРБ'!#REF!</definedName>
    <definedName name="V_пр_36_8" localSheetId="79">'ГБУЗ РБ Поликлиника № 43 г.Уфа'!#REF!</definedName>
    <definedName name="V_пр_36_8" localSheetId="80">'ГБУЗ РБ ПОликлиника № 46 г.Уфа'!#REF!</definedName>
    <definedName name="V_пр_36_8" localSheetId="82">'ГБУЗ РБ Поликлиника № 50 г.Уфа'!#REF!</definedName>
    <definedName name="V_пр_36_8" localSheetId="5">'ГБУЗ РБ Раевская ЦРБ'!#REF!</definedName>
    <definedName name="V_пр_36_8" localSheetId="27">'ГБУЗ РБ Стерлибашевская ЦРБ'!#REF!</definedName>
    <definedName name="V_пр_36_8" localSheetId="28">'ГБУЗ РБ Толбазинская ЦРБ'!#REF!</definedName>
    <definedName name="V_пр_36_8" localSheetId="30">'ГБУЗ РБ Туймазинская ЦРБ'!#REF!</definedName>
    <definedName name="V_пр_36_8" localSheetId="33">'ГБУЗ РБ Учалинская ЦГБ'!#REF!</definedName>
    <definedName name="V_пр_36_8" localSheetId="20">'ГБУЗ РБ Федоровская ЦРБ'!#REF!</definedName>
    <definedName name="V_пр_36_8" localSheetId="23">'ГБУЗ РБ ЦГБ г.Сибай'!#REF!</definedName>
    <definedName name="V_пр_36_8" localSheetId="74">'ГБУЗ РБ Чекмагушевская ЦРБ'!#REF!</definedName>
    <definedName name="V_пр_36_8" localSheetId="34">'ГБУЗ РБ Чишминская ЦРБ'!#REF!</definedName>
    <definedName name="V_пр_36_8" localSheetId="31">'ГБУЗ РБ Шаранская ЦРБ'!#REF!</definedName>
    <definedName name="V_пр_36_8" localSheetId="37">'ГБУЗ РБ Языковская ЦРБ'!#REF!</definedName>
    <definedName name="V_пр_36_8" localSheetId="41">'ГБУЗ РБ Янаульская ЦРБ'!#REF!</definedName>
    <definedName name="V_пр_36_8" localSheetId="19">'ООО "Медсервис" г. Салават'!#REF!</definedName>
    <definedName name="V_пр_36_8" localSheetId="2">'УФИЦ РАН'!#REF!</definedName>
    <definedName name="V_пр_36_8" localSheetId="52">'ФГБОУ ВО БГМУ МЗ РФ'!#REF!</definedName>
    <definedName name="V_пр_36_8" localSheetId="60">'ФГБУЗ МСЧ №142 ФМБА России'!#REF!</definedName>
    <definedName name="V_пр_36_8" localSheetId="25">'ЧУЗ "РЖД-Медицина"г.Стерлитамак'!#REF!</definedName>
    <definedName name="V_пр_36_8" localSheetId="42">'ЧУЗ"КБ"РЖД-Медицина" г.Уфа'!#REF!</definedName>
    <definedName name="V_пр_37_2" localSheetId="22">'ГБУЗ РБ Акъярская ЦРБ'!#REF!</definedName>
    <definedName name="V_пр_37_2" localSheetId="46">'ГБУЗ РБ Архангельская ЦРБ'!#REF!</definedName>
    <definedName name="V_пр_37_2" localSheetId="57">'ГБУЗ РБ Аскаровская ЦРБ'!#REF!</definedName>
    <definedName name="V_пр_37_2" localSheetId="65">'ГБУЗ РБ Аскинская ЦРБ'!#REF!</definedName>
    <definedName name="V_пр_37_2" localSheetId="35">'ГБУЗ РБ Баймакская ЦГБ'!#REF!</definedName>
    <definedName name="V_пр_37_2" localSheetId="77">'ГБУЗ РБ Бакалинская ЦРБ'!#REF!</definedName>
    <definedName name="V_пр_37_2" localSheetId="40">'ГБУЗ РБ Балтачевская ЦРБ'!#REF!</definedName>
    <definedName name="V_пр_37_2" localSheetId="53">'ГБУЗ РБ Белебеевская ЦРБ'!#REF!</definedName>
    <definedName name="V_пр_37_2" localSheetId="71">'ГБУЗ РБ Белокатайская ЦРБ'!#REF!</definedName>
    <definedName name="V_пр_37_2" localSheetId="59">'ГБУЗ РБ Белорецкая ЦРКБ'!#REF!</definedName>
    <definedName name="V_пр_37_2" localSheetId="54">'ГБУЗ РБ Бижбулякская ЦРБ'!#REF!</definedName>
    <definedName name="V_пр_37_2" localSheetId="62">'ГБУЗ РБ Бирская ЦРБ'!#REF!</definedName>
    <definedName name="V_пр_37_2" localSheetId="44">'ГБУЗ РБ Благовещенская ЦРБ'!#REF!</definedName>
    <definedName name="V_пр_37_2" localSheetId="68">'ГБУЗ РБ Большеустьикинская ЦРБ'!#REF!</definedName>
    <definedName name="V_пр_37_2" localSheetId="36">'ГБУЗ РБ Буздякская ЦРБ'!#REF!</definedName>
    <definedName name="V_пр_37_2" localSheetId="66">'ГБУЗ РБ Бураевская ЦРБ'!#REF!</definedName>
    <definedName name="V_пр_37_2" localSheetId="58">'ГБУЗ РБ Бурзянская ЦРБ'!#REF!</definedName>
    <definedName name="V_пр_37_2" localSheetId="39">'ГБУЗ РБ Верхне-Татыш. ЦРБ'!#REF!</definedName>
    <definedName name="V_пр_37_2" localSheetId="76">'ГБУЗ РБ Верхнеяркеевская ЦРБ'!#REF!</definedName>
    <definedName name="V_пр_37_2" localSheetId="18">'ГБУЗ РБ ГБ № 1 г.Октябрьский'!#REF!</definedName>
    <definedName name="V_пр_37_2" localSheetId="61">'ГБУЗ РБ ГБ № 9 г.Уфа'!#REF!</definedName>
    <definedName name="V_пр_37_2" localSheetId="11">'ГБУЗ РБ ГБ г.Кумертау'!#REF!</definedName>
    <definedName name="V_пр_37_2" localSheetId="15">'ГБУЗ РБ ГБ г.Нефтекамск'!#REF!</definedName>
    <definedName name="V_пр_37_2" localSheetId="21">'ГБУЗ РБ ГБ г.Салават'!#REF!</definedName>
    <definedName name="V_пр_37_2" localSheetId="14">'ГБУЗ РБ ГДКБ № 17 г.Уфа'!#REF!</definedName>
    <definedName name="V_пр_37_2" localSheetId="24">'ГБУЗ РБ ГКБ № 1 г.Стерлитамак'!#REF!</definedName>
    <definedName name="V_пр_37_2" localSheetId="49">'ГБУЗ РБ ГКБ № 13 г.Уфа'!#REF!</definedName>
    <definedName name="V_пр_37_2" localSheetId="75">'ГБУЗ РБ ГКБ № 18 г.Уфа'!#REF!</definedName>
    <definedName name="V_пр_37_2" localSheetId="51">'ГБУЗ РБ ГКБ № 21 г.Уфа'!#REF!</definedName>
    <definedName name="V_пр_37_2" localSheetId="56">'ГБУЗ РБ ГКБ № 5 г.Уфа'!#REF!</definedName>
    <definedName name="V_пр_37_2" localSheetId="32">'ГБУЗ РБ ГКБ № 8 г.Уфа'!#REF!</definedName>
    <definedName name="V_пр_37_2" localSheetId="81">'ГБУЗ РБ ГКБ Демского р-на г.Уфы'!#REF!</definedName>
    <definedName name="V_пр_37_2" localSheetId="4">'ГБУЗ РБ Давлекановская ЦРБ'!#REF!</definedName>
    <definedName name="V_пр_37_2" localSheetId="29">'ГБУЗ РБ ДБ г.Стерлитамак'!#REF!</definedName>
    <definedName name="V_пр_37_2" localSheetId="10">'ГБУЗ РБ ДП № 2 г.Уфа'!#REF!</definedName>
    <definedName name="V_пр_37_2" localSheetId="6">'ГБУЗ РБ ДП № 3 г.Уфа'!#REF!</definedName>
    <definedName name="V_пр_37_2" localSheetId="72">'ГБУЗ РБ ДП № 4 г.Уфа'!#REF!</definedName>
    <definedName name="V_пр_37_2" localSheetId="12">'ГБУЗ РБ ДП № 5 г.Уфа'!#REF!</definedName>
    <definedName name="V_пр_37_2" localSheetId="13">'ГБУЗ РБ ДП № 6 г.Уфа'!#REF!</definedName>
    <definedName name="V_пр_37_2" localSheetId="73">'ГБУЗ РБ Дюртюлинская ЦРБ'!#REF!</definedName>
    <definedName name="V_пр_37_2" localSheetId="55">'ГБУЗ РБ Ермекеевская ЦРБ'!#REF!</definedName>
    <definedName name="V_пр_37_2" localSheetId="38">'ГБУЗ РБ Зилаирская ЦРБ'!#REF!</definedName>
    <definedName name="V_пр_37_2" localSheetId="43">'ГБУЗ РБ Иглинская ЦРБ'!#REF!</definedName>
    <definedName name="V_пр_37_2" localSheetId="9">'ГБУЗ РБ Исянгуловская ЦРБ'!#REF!</definedName>
    <definedName name="V_пр_37_2" localSheetId="78">'ГБУЗ РБ Ишимбайская ЦРБ'!#REF!</definedName>
    <definedName name="V_пр_37_2" localSheetId="17">'ГБУЗ РБ Калтасинская ЦРБ'!#REF!</definedName>
    <definedName name="V_пр_37_2" localSheetId="64">'ГБУЗ РБ Караидельская ЦРБ'!#REF!</definedName>
    <definedName name="V_пр_37_2" localSheetId="47">'ГБУЗ РБ Кармаскалинская ЦРБ'!#REF!</definedName>
    <definedName name="V_пр_37_2" localSheetId="50">'ГБУЗ РБ КБСМП г.Уфа'!#REF!</definedName>
    <definedName name="V_пр_37_2" localSheetId="70">'ГБУЗ РБ Кигинская ЦРБ'!#REF!</definedName>
    <definedName name="V_пр_37_2" localSheetId="16">'ГБУЗ РБ Краснокамская ЦРБ'!#REF!</definedName>
    <definedName name="V_пр_37_2" localSheetId="26">'ГБУЗ РБ Красноусольская ЦРБ'!#REF!</definedName>
    <definedName name="V_пр_37_2" localSheetId="48">'ГБУЗ РБ Кушнаренковская ЦРБ'!#REF!</definedName>
    <definedName name="V_пр_37_2" localSheetId="69">'ГБУЗ РБ Малоязовская ЦРБ'!#REF!</definedName>
    <definedName name="V_пр_37_2" localSheetId="8">'ГБУЗ РБ Мелеузовская ЦРБ'!#REF!</definedName>
    <definedName name="V_пр_37_2" localSheetId="67">'ГБУЗ РБ Месягутовская ЦРБ'!#REF!</definedName>
    <definedName name="V_пр_37_2" localSheetId="63">'ГБУЗ РБ Мишкинская ЦРБ'!#REF!</definedName>
    <definedName name="V_пр_37_2" localSheetId="3">'ГБУЗ РБ Миякинская ЦРБ'!#REF!</definedName>
    <definedName name="V_пр_37_2" localSheetId="7">'ГБУЗ РБ Мраковская ЦРБ'!#REF!</definedName>
    <definedName name="V_пр_37_2" localSheetId="45">'ГБУЗ РБ Нуримановская ЦРБ'!#REF!</definedName>
    <definedName name="V_пр_37_2" localSheetId="79">'ГБУЗ РБ Поликлиника № 43 г.Уфа'!#REF!</definedName>
    <definedName name="V_пр_37_2" localSheetId="80">'ГБУЗ РБ ПОликлиника № 46 г.Уфа'!#REF!</definedName>
    <definedName name="V_пр_37_2" localSheetId="82">'ГБУЗ РБ Поликлиника № 50 г.Уфа'!#REF!</definedName>
    <definedName name="V_пр_37_2" localSheetId="5">'ГБУЗ РБ Раевская ЦРБ'!#REF!</definedName>
    <definedName name="V_пр_37_2" localSheetId="27">'ГБУЗ РБ Стерлибашевская ЦРБ'!#REF!</definedName>
    <definedName name="V_пр_37_2" localSheetId="28">'ГБУЗ РБ Толбазинская ЦРБ'!#REF!</definedName>
    <definedName name="V_пр_37_2" localSheetId="30">'ГБУЗ РБ Туймазинская ЦРБ'!#REF!</definedName>
    <definedName name="V_пр_37_2" localSheetId="33">'ГБУЗ РБ Учалинская ЦГБ'!#REF!</definedName>
    <definedName name="V_пр_37_2" localSheetId="20">'ГБУЗ РБ Федоровская ЦРБ'!#REF!</definedName>
    <definedName name="V_пр_37_2" localSheetId="23">'ГБУЗ РБ ЦГБ г.Сибай'!#REF!</definedName>
    <definedName name="V_пр_37_2" localSheetId="74">'ГБУЗ РБ Чекмагушевская ЦРБ'!#REF!</definedName>
    <definedName name="V_пр_37_2" localSheetId="34">'ГБУЗ РБ Чишминская ЦРБ'!#REF!</definedName>
    <definedName name="V_пр_37_2" localSheetId="31">'ГБУЗ РБ Шаранская ЦРБ'!#REF!</definedName>
    <definedName name="V_пр_37_2" localSheetId="37">'ГБУЗ РБ Языковская ЦРБ'!#REF!</definedName>
    <definedName name="V_пр_37_2" localSheetId="41">'ГБУЗ РБ Янаульская ЦРБ'!#REF!</definedName>
    <definedName name="V_пр_37_2" localSheetId="19">'ООО "Медсервис" г. Салават'!#REF!</definedName>
    <definedName name="V_пр_37_2" localSheetId="2">'УФИЦ РАН'!#REF!</definedName>
    <definedName name="V_пр_37_2" localSheetId="52">'ФГБОУ ВО БГМУ МЗ РФ'!#REF!</definedName>
    <definedName name="V_пр_37_2" localSheetId="60">'ФГБУЗ МСЧ №142 ФМБА России'!#REF!</definedName>
    <definedName name="V_пр_37_2" localSheetId="25">'ЧУЗ "РЖД-Медицина"г.Стерлитамак'!#REF!</definedName>
    <definedName name="V_пр_37_2" localSheetId="42">'ЧУЗ"КБ"РЖД-Медицина" г.Уфа'!#REF!</definedName>
    <definedName name="V_пр_37_3" localSheetId="22">'ГБУЗ РБ Акъярская ЦРБ'!#REF!</definedName>
    <definedName name="V_пр_37_3" localSheetId="46">'ГБУЗ РБ Архангельская ЦРБ'!#REF!</definedName>
    <definedName name="V_пр_37_3" localSheetId="57">'ГБУЗ РБ Аскаровская ЦРБ'!#REF!</definedName>
    <definedName name="V_пр_37_3" localSheetId="65">'ГБУЗ РБ Аскинская ЦРБ'!#REF!</definedName>
    <definedName name="V_пр_37_3" localSheetId="35">'ГБУЗ РБ Баймакская ЦГБ'!#REF!</definedName>
    <definedName name="V_пр_37_3" localSheetId="77">'ГБУЗ РБ Бакалинская ЦРБ'!#REF!</definedName>
    <definedName name="V_пр_37_3" localSheetId="40">'ГБУЗ РБ Балтачевская ЦРБ'!#REF!</definedName>
    <definedName name="V_пр_37_3" localSheetId="53">'ГБУЗ РБ Белебеевская ЦРБ'!#REF!</definedName>
    <definedName name="V_пр_37_3" localSheetId="71">'ГБУЗ РБ Белокатайская ЦРБ'!#REF!</definedName>
    <definedName name="V_пр_37_3" localSheetId="59">'ГБУЗ РБ Белорецкая ЦРКБ'!#REF!</definedName>
    <definedName name="V_пр_37_3" localSheetId="54">'ГБУЗ РБ Бижбулякская ЦРБ'!#REF!</definedName>
    <definedName name="V_пр_37_3" localSheetId="62">'ГБУЗ РБ Бирская ЦРБ'!#REF!</definedName>
    <definedName name="V_пр_37_3" localSheetId="44">'ГБУЗ РБ Благовещенская ЦРБ'!#REF!</definedName>
    <definedName name="V_пр_37_3" localSheetId="68">'ГБУЗ РБ Большеустьикинская ЦРБ'!#REF!</definedName>
    <definedName name="V_пр_37_3" localSheetId="36">'ГБУЗ РБ Буздякская ЦРБ'!#REF!</definedName>
    <definedName name="V_пр_37_3" localSheetId="66">'ГБУЗ РБ Бураевская ЦРБ'!#REF!</definedName>
    <definedName name="V_пр_37_3" localSheetId="58">'ГБУЗ РБ Бурзянская ЦРБ'!#REF!</definedName>
    <definedName name="V_пр_37_3" localSheetId="39">'ГБУЗ РБ Верхне-Татыш. ЦРБ'!#REF!</definedName>
    <definedName name="V_пр_37_3" localSheetId="76">'ГБУЗ РБ Верхнеяркеевская ЦРБ'!#REF!</definedName>
    <definedName name="V_пр_37_3" localSheetId="18">'ГБУЗ РБ ГБ № 1 г.Октябрьский'!#REF!</definedName>
    <definedName name="V_пр_37_3" localSheetId="61">'ГБУЗ РБ ГБ № 9 г.Уфа'!#REF!</definedName>
    <definedName name="V_пр_37_3" localSheetId="11">'ГБУЗ РБ ГБ г.Кумертау'!#REF!</definedName>
    <definedName name="V_пр_37_3" localSheetId="15">'ГБУЗ РБ ГБ г.Нефтекамск'!#REF!</definedName>
    <definedName name="V_пр_37_3" localSheetId="21">'ГБУЗ РБ ГБ г.Салават'!#REF!</definedName>
    <definedName name="V_пр_37_3" localSheetId="14">'ГБУЗ РБ ГДКБ № 17 г.Уфа'!#REF!</definedName>
    <definedName name="V_пр_37_3" localSheetId="24">'ГБУЗ РБ ГКБ № 1 г.Стерлитамак'!#REF!</definedName>
    <definedName name="V_пр_37_3" localSheetId="49">'ГБУЗ РБ ГКБ № 13 г.Уфа'!#REF!</definedName>
    <definedName name="V_пр_37_3" localSheetId="75">'ГБУЗ РБ ГКБ № 18 г.Уфа'!#REF!</definedName>
    <definedName name="V_пр_37_3" localSheetId="51">'ГБУЗ РБ ГКБ № 21 г.Уфа'!#REF!</definedName>
    <definedName name="V_пр_37_3" localSheetId="56">'ГБУЗ РБ ГКБ № 5 г.Уфа'!#REF!</definedName>
    <definedName name="V_пр_37_3" localSheetId="32">'ГБУЗ РБ ГКБ № 8 г.Уфа'!#REF!</definedName>
    <definedName name="V_пр_37_3" localSheetId="81">'ГБУЗ РБ ГКБ Демского р-на г.Уфы'!#REF!</definedName>
    <definedName name="V_пр_37_3" localSheetId="4">'ГБУЗ РБ Давлекановская ЦРБ'!#REF!</definedName>
    <definedName name="V_пр_37_3" localSheetId="29">'ГБУЗ РБ ДБ г.Стерлитамак'!#REF!</definedName>
    <definedName name="V_пр_37_3" localSheetId="10">'ГБУЗ РБ ДП № 2 г.Уфа'!#REF!</definedName>
    <definedName name="V_пр_37_3" localSheetId="6">'ГБУЗ РБ ДП № 3 г.Уфа'!#REF!</definedName>
    <definedName name="V_пр_37_3" localSheetId="72">'ГБУЗ РБ ДП № 4 г.Уфа'!#REF!</definedName>
    <definedName name="V_пр_37_3" localSheetId="12">'ГБУЗ РБ ДП № 5 г.Уфа'!#REF!</definedName>
    <definedName name="V_пр_37_3" localSheetId="13">'ГБУЗ РБ ДП № 6 г.Уфа'!#REF!</definedName>
    <definedName name="V_пр_37_3" localSheetId="73">'ГБУЗ РБ Дюртюлинская ЦРБ'!#REF!</definedName>
    <definedName name="V_пр_37_3" localSheetId="55">'ГБУЗ РБ Ермекеевская ЦРБ'!#REF!</definedName>
    <definedName name="V_пр_37_3" localSheetId="38">'ГБУЗ РБ Зилаирская ЦРБ'!#REF!</definedName>
    <definedName name="V_пр_37_3" localSheetId="43">'ГБУЗ РБ Иглинская ЦРБ'!#REF!</definedName>
    <definedName name="V_пр_37_3" localSheetId="9">'ГБУЗ РБ Исянгуловская ЦРБ'!#REF!</definedName>
    <definedName name="V_пр_37_3" localSheetId="78">'ГБУЗ РБ Ишимбайская ЦРБ'!#REF!</definedName>
    <definedName name="V_пр_37_3" localSheetId="17">'ГБУЗ РБ Калтасинская ЦРБ'!#REF!</definedName>
    <definedName name="V_пр_37_3" localSheetId="64">'ГБУЗ РБ Караидельская ЦРБ'!#REF!</definedName>
    <definedName name="V_пр_37_3" localSheetId="47">'ГБУЗ РБ Кармаскалинская ЦРБ'!#REF!</definedName>
    <definedName name="V_пр_37_3" localSheetId="50">'ГБУЗ РБ КБСМП г.Уфа'!#REF!</definedName>
    <definedName name="V_пр_37_3" localSheetId="70">'ГБУЗ РБ Кигинская ЦРБ'!#REF!</definedName>
    <definedName name="V_пр_37_3" localSheetId="16">'ГБУЗ РБ Краснокамская ЦРБ'!#REF!</definedName>
    <definedName name="V_пр_37_3" localSheetId="26">'ГБУЗ РБ Красноусольская ЦРБ'!#REF!</definedName>
    <definedName name="V_пр_37_3" localSheetId="48">'ГБУЗ РБ Кушнаренковская ЦРБ'!#REF!</definedName>
    <definedName name="V_пр_37_3" localSheetId="69">'ГБУЗ РБ Малоязовская ЦРБ'!#REF!</definedName>
    <definedName name="V_пр_37_3" localSheetId="8">'ГБУЗ РБ Мелеузовская ЦРБ'!#REF!</definedName>
    <definedName name="V_пр_37_3" localSheetId="67">'ГБУЗ РБ Месягутовская ЦРБ'!#REF!</definedName>
    <definedName name="V_пр_37_3" localSheetId="63">'ГБУЗ РБ Мишкинская ЦРБ'!#REF!</definedName>
    <definedName name="V_пр_37_3" localSheetId="3">'ГБУЗ РБ Миякинская ЦРБ'!#REF!</definedName>
    <definedName name="V_пр_37_3" localSheetId="7">'ГБУЗ РБ Мраковская ЦРБ'!#REF!</definedName>
    <definedName name="V_пр_37_3" localSheetId="45">'ГБУЗ РБ Нуримановская ЦРБ'!#REF!</definedName>
    <definedName name="V_пр_37_3" localSheetId="79">'ГБУЗ РБ Поликлиника № 43 г.Уфа'!#REF!</definedName>
    <definedName name="V_пр_37_3" localSheetId="80">'ГБУЗ РБ ПОликлиника № 46 г.Уфа'!#REF!</definedName>
    <definedName name="V_пр_37_3" localSheetId="82">'ГБУЗ РБ Поликлиника № 50 г.Уфа'!#REF!</definedName>
    <definedName name="V_пр_37_3" localSheetId="5">'ГБУЗ РБ Раевская ЦРБ'!#REF!</definedName>
    <definedName name="V_пр_37_3" localSheetId="27">'ГБУЗ РБ Стерлибашевская ЦРБ'!#REF!</definedName>
    <definedName name="V_пр_37_3" localSheetId="28">'ГБУЗ РБ Толбазинская ЦРБ'!#REF!</definedName>
    <definedName name="V_пр_37_3" localSheetId="30">'ГБУЗ РБ Туймазинская ЦРБ'!#REF!</definedName>
    <definedName name="V_пр_37_3" localSheetId="33">'ГБУЗ РБ Учалинская ЦГБ'!#REF!</definedName>
    <definedName name="V_пр_37_3" localSheetId="20">'ГБУЗ РБ Федоровская ЦРБ'!#REF!</definedName>
    <definedName name="V_пр_37_3" localSheetId="23">'ГБУЗ РБ ЦГБ г.Сибай'!#REF!</definedName>
    <definedName name="V_пр_37_3" localSheetId="74">'ГБУЗ РБ Чекмагушевская ЦРБ'!#REF!</definedName>
    <definedName name="V_пр_37_3" localSheetId="34">'ГБУЗ РБ Чишминская ЦРБ'!#REF!</definedName>
    <definedName name="V_пр_37_3" localSheetId="31">'ГБУЗ РБ Шаранская ЦРБ'!#REF!</definedName>
    <definedName name="V_пр_37_3" localSheetId="37">'ГБУЗ РБ Языковская ЦРБ'!#REF!</definedName>
    <definedName name="V_пр_37_3" localSheetId="41">'ГБУЗ РБ Янаульская ЦРБ'!#REF!</definedName>
    <definedName name="V_пр_37_3" localSheetId="19">'ООО "Медсервис" г. Салават'!#REF!</definedName>
    <definedName name="V_пр_37_3" localSheetId="2">'УФИЦ РАН'!#REF!</definedName>
    <definedName name="V_пр_37_3" localSheetId="52">'ФГБОУ ВО БГМУ МЗ РФ'!#REF!</definedName>
    <definedName name="V_пр_37_3" localSheetId="60">'ФГБУЗ МСЧ №142 ФМБА России'!#REF!</definedName>
    <definedName name="V_пр_37_3" localSheetId="25">'ЧУЗ "РЖД-Медицина"г.Стерлитамак'!#REF!</definedName>
    <definedName name="V_пр_37_3" localSheetId="42">'ЧУЗ"КБ"РЖД-Медицина" г.Уфа'!#REF!</definedName>
    <definedName name="V_пр_37_4" localSheetId="22">'ГБУЗ РБ Акъярская ЦРБ'!#REF!</definedName>
    <definedName name="V_пр_37_4" localSheetId="46">'ГБУЗ РБ Архангельская ЦРБ'!#REF!</definedName>
    <definedName name="V_пр_37_4" localSheetId="57">'ГБУЗ РБ Аскаровская ЦРБ'!#REF!</definedName>
    <definedName name="V_пр_37_4" localSheetId="65">'ГБУЗ РБ Аскинская ЦРБ'!#REF!</definedName>
    <definedName name="V_пр_37_4" localSheetId="35">'ГБУЗ РБ Баймакская ЦГБ'!#REF!</definedName>
    <definedName name="V_пр_37_4" localSheetId="77">'ГБУЗ РБ Бакалинская ЦРБ'!#REF!</definedName>
    <definedName name="V_пр_37_4" localSheetId="40">'ГБУЗ РБ Балтачевская ЦРБ'!#REF!</definedName>
    <definedName name="V_пр_37_4" localSheetId="53">'ГБУЗ РБ Белебеевская ЦРБ'!#REF!</definedName>
    <definedName name="V_пр_37_4" localSheetId="71">'ГБУЗ РБ Белокатайская ЦРБ'!#REF!</definedName>
    <definedName name="V_пр_37_4" localSheetId="59">'ГБУЗ РБ Белорецкая ЦРКБ'!#REF!</definedName>
    <definedName name="V_пр_37_4" localSheetId="54">'ГБУЗ РБ Бижбулякская ЦРБ'!#REF!</definedName>
    <definedName name="V_пр_37_4" localSheetId="62">'ГБУЗ РБ Бирская ЦРБ'!#REF!</definedName>
    <definedName name="V_пр_37_4" localSheetId="44">'ГБУЗ РБ Благовещенская ЦРБ'!#REF!</definedName>
    <definedName name="V_пр_37_4" localSheetId="68">'ГБУЗ РБ Большеустьикинская ЦРБ'!#REF!</definedName>
    <definedName name="V_пр_37_4" localSheetId="36">'ГБУЗ РБ Буздякская ЦРБ'!#REF!</definedName>
    <definedName name="V_пр_37_4" localSheetId="66">'ГБУЗ РБ Бураевская ЦРБ'!#REF!</definedName>
    <definedName name="V_пр_37_4" localSheetId="58">'ГБУЗ РБ Бурзянская ЦРБ'!#REF!</definedName>
    <definedName name="V_пр_37_4" localSheetId="39">'ГБУЗ РБ Верхне-Татыш. ЦРБ'!#REF!</definedName>
    <definedName name="V_пр_37_4" localSheetId="76">'ГБУЗ РБ Верхнеяркеевская ЦРБ'!#REF!</definedName>
    <definedName name="V_пр_37_4" localSheetId="18">'ГБУЗ РБ ГБ № 1 г.Октябрьский'!#REF!</definedName>
    <definedName name="V_пр_37_4" localSheetId="61">'ГБУЗ РБ ГБ № 9 г.Уфа'!#REF!</definedName>
    <definedName name="V_пр_37_4" localSheetId="11">'ГБУЗ РБ ГБ г.Кумертау'!#REF!</definedName>
    <definedName name="V_пр_37_4" localSheetId="15">'ГБУЗ РБ ГБ г.Нефтекамск'!#REF!</definedName>
    <definedName name="V_пр_37_4" localSheetId="21">'ГБУЗ РБ ГБ г.Салават'!#REF!</definedName>
    <definedName name="V_пр_37_4" localSheetId="14">'ГБУЗ РБ ГДКБ № 17 г.Уфа'!#REF!</definedName>
    <definedName name="V_пр_37_4" localSheetId="24">'ГБУЗ РБ ГКБ № 1 г.Стерлитамак'!#REF!</definedName>
    <definedName name="V_пр_37_4" localSheetId="49">'ГБУЗ РБ ГКБ № 13 г.Уфа'!#REF!</definedName>
    <definedName name="V_пр_37_4" localSheetId="75">'ГБУЗ РБ ГКБ № 18 г.Уфа'!#REF!</definedName>
    <definedName name="V_пр_37_4" localSheetId="51">'ГБУЗ РБ ГКБ № 21 г.Уфа'!#REF!</definedName>
    <definedName name="V_пр_37_4" localSheetId="56">'ГБУЗ РБ ГКБ № 5 г.Уфа'!#REF!</definedName>
    <definedName name="V_пр_37_4" localSheetId="32">'ГБУЗ РБ ГКБ № 8 г.Уфа'!#REF!</definedName>
    <definedName name="V_пр_37_4" localSheetId="81">'ГБУЗ РБ ГКБ Демского р-на г.Уфы'!#REF!</definedName>
    <definedName name="V_пр_37_4" localSheetId="4">'ГБУЗ РБ Давлекановская ЦРБ'!#REF!</definedName>
    <definedName name="V_пр_37_4" localSheetId="29">'ГБУЗ РБ ДБ г.Стерлитамак'!#REF!</definedName>
    <definedName name="V_пр_37_4" localSheetId="10">'ГБУЗ РБ ДП № 2 г.Уфа'!#REF!</definedName>
    <definedName name="V_пр_37_4" localSheetId="6">'ГБУЗ РБ ДП № 3 г.Уфа'!#REF!</definedName>
    <definedName name="V_пр_37_4" localSheetId="72">'ГБУЗ РБ ДП № 4 г.Уфа'!#REF!</definedName>
    <definedName name="V_пр_37_4" localSheetId="12">'ГБУЗ РБ ДП № 5 г.Уфа'!#REF!</definedName>
    <definedName name="V_пр_37_4" localSheetId="13">'ГБУЗ РБ ДП № 6 г.Уфа'!#REF!</definedName>
    <definedName name="V_пр_37_4" localSheetId="73">'ГБУЗ РБ Дюртюлинская ЦРБ'!#REF!</definedName>
    <definedName name="V_пр_37_4" localSheetId="55">'ГБУЗ РБ Ермекеевская ЦРБ'!#REF!</definedName>
    <definedName name="V_пр_37_4" localSheetId="38">'ГБУЗ РБ Зилаирская ЦРБ'!#REF!</definedName>
    <definedName name="V_пр_37_4" localSheetId="43">'ГБУЗ РБ Иглинская ЦРБ'!#REF!</definedName>
    <definedName name="V_пр_37_4" localSheetId="9">'ГБУЗ РБ Исянгуловская ЦРБ'!#REF!</definedName>
    <definedName name="V_пр_37_4" localSheetId="78">'ГБУЗ РБ Ишимбайская ЦРБ'!#REF!</definedName>
    <definedName name="V_пр_37_4" localSheetId="17">'ГБУЗ РБ Калтасинская ЦРБ'!#REF!</definedName>
    <definedName name="V_пр_37_4" localSheetId="64">'ГБУЗ РБ Караидельская ЦРБ'!#REF!</definedName>
    <definedName name="V_пр_37_4" localSheetId="47">'ГБУЗ РБ Кармаскалинская ЦРБ'!#REF!</definedName>
    <definedName name="V_пр_37_4" localSheetId="50">'ГБУЗ РБ КБСМП г.Уфа'!#REF!</definedName>
    <definedName name="V_пр_37_4" localSheetId="70">'ГБУЗ РБ Кигинская ЦРБ'!#REF!</definedName>
    <definedName name="V_пр_37_4" localSheetId="16">'ГБУЗ РБ Краснокамская ЦРБ'!#REF!</definedName>
    <definedName name="V_пр_37_4" localSheetId="26">'ГБУЗ РБ Красноусольская ЦРБ'!#REF!</definedName>
    <definedName name="V_пр_37_4" localSheetId="48">'ГБУЗ РБ Кушнаренковская ЦРБ'!#REF!</definedName>
    <definedName name="V_пр_37_4" localSheetId="69">'ГБУЗ РБ Малоязовская ЦРБ'!#REF!</definedName>
    <definedName name="V_пр_37_4" localSheetId="8">'ГБУЗ РБ Мелеузовская ЦРБ'!#REF!</definedName>
    <definedName name="V_пр_37_4" localSheetId="67">'ГБУЗ РБ Месягутовская ЦРБ'!#REF!</definedName>
    <definedName name="V_пр_37_4" localSheetId="63">'ГБУЗ РБ Мишкинская ЦРБ'!#REF!</definedName>
    <definedName name="V_пр_37_4" localSheetId="3">'ГБУЗ РБ Миякинская ЦРБ'!#REF!</definedName>
    <definedName name="V_пр_37_4" localSheetId="7">'ГБУЗ РБ Мраковская ЦРБ'!#REF!</definedName>
    <definedName name="V_пр_37_4" localSheetId="45">'ГБУЗ РБ Нуримановская ЦРБ'!#REF!</definedName>
    <definedName name="V_пр_37_4" localSheetId="79">'ГБУЗ РБ Поликлиника № 43 г.Уфа'!#REF!</definedName>
    <definedName name="V_пр_37_4" localSheetId="80">'ГБУЗ РБ ПОликлиника № 46 г.Уфа'!#REF!</definedName>
    <definedName name="V_пр_37_4" localSheetId="82">'ГБУЗ РБ Поликлиника № 50 г.Уфа'!#REF!</definedName>
    <definedName name="V_пр_37_4" localSheetId="5">'ГБУЗ РБ Раевская ЦРБ'!#REF!</definedName>
    <definedName name="V_пр_37_4" localSheetId="27">'ГБУЗ РБ Стерлибашевская ЦРБ'!#REF!</definedName>
    <definedName name="V_пр_37_4" localSheetId="28">'ГБУЗ РБ Толбазинская ЦРБ'!#REF!</definedName>
    <definedName name="V_пр_37_4" localSheetId="30">'ГБУЗ РБ Туймазинская ЦРБ'!#REF!</definedName>
    <definedName name="V_пр_37_4" localSheetId="33">'ГБУЗ РБ Учалинская ЦГБ'!#REF!</definedName>
    <definedName name="V_пр_37_4" localSheetId="20">'ГБУЗ РБ Федоровская ЦРБ'!#REF!</definedName>
    <definedName name="V_пр_37_4" localSheetId="23">'ГБУЗ РБ ЦГБ г.Сибай'!#REF!</definedName>
    <definedName name="V_пр_37_4" localSheetId="74">'ГБУЗ РБ Чекмагушевская ЦРБ'!#REF!</definedName>
    <definedName name="V_пр_37_4" localSheetId="34">'ГБУЗ РБ Чишминская ЦРБ'!#REF!</definedName>
    <definedName name="V_пр_37_4" localSheetId="31">'ГБУЗ РБ Шаранская ЦРБ'!#REF!</definedName>
    <definedName name="V_пр_37_4" localSheetId="37">'ГБУЗ РБ Языковская ЦРБ'!#REF!</definedName>
    <definedName name="V_пр_37_4" localSheetId="41">'ГБУЗ РБ Янаульская ЦРБ'!#REF!</definedName>
    <definedName name="V_пр_37_4" localSheetId="19">'ООО "Медсервис" г. Салават'!#REF!</definedName>
    <definedName name="V_пр_37_4" localSheetId="2">'УФИЦ РАН'!#REF!</definedName>
    <definedName name="V_пр_37_4" localSheetId="52">'ФГБОУ ВО БГМУ МЗ РФ'!#REF!</definedName>
    <definedName name="V_пр_37_4" localSheetId="60">'ФГБУЗ МСЧ №142 ФМБА России'!#REF!</definedName>
    <definedName name="V_пр_37_4" localSheetId="25">'ЧУЗ "РЖД-Медицина"г.Стерлитамак'!#REF!</definedName>
    <definedName name="V_пр_37_4" localSheetId="42">'ЧУЗ"КБ"РЖД-Медицина" г.Уфа'!#REF!</definedName>
    <definedName name="V_пр_37_5" localSheetId="22">'ГБУЗ РБ Акъярская ЦРБ'!#REF!</definedName>
    <definedName name="V_пр_37_5" localSheetId="46">'ГБУЗ РБ Архангельская ЦРБ'!#REF!</definedName>
    <definedName name="V_пр_37_5" localSheetId="57">'ГБУЗ РБ Аскаровская ЦРБ'!#REF!</definedName>
    <definedName name="V_пр_37_5" localSheetId="65">'ГБУЗ РБ Аскинская ЦРБ'!#REF!</definedName>
    <definedName name="V_пр_37_5" localSheetId="35">'ГБУЗ РБ Баймакская ЦГБ'!#REF!</definedName>
    <definedName name="V_пр_37_5" localSheetId="77">'ГБУЗ РБ Бакалинская ЦРБ'!#REF!</definedName>
    <definedName name="V_пр_37_5" localSheetId="40">'ГБУЗ РБ Балтачевская ЦРБ'!#REF!</definedName>
    <definedName name="V_пр_37_5" localSheetId="53">'ГБУЗ РБ Белебеевская ЦРБ'!#REF!</definedName>
    <definedName name="V_пр_37_5" localSheetId="71">'ГБУЗ РБ Белокатайская ЦРБ'!#REF!</definedName>
    <definedName name="V_пр_37_5" localSheetId="59">'ГБУЗ РБ Белорецкая ЦРКБ'!#REF!</definedName>
    <definedName name="V_пр_37_5" localSheetId="54">'ГБУЗ РБ Бижбулякская ЦРБ'!#REF!</definedName>
    <definedName name="V_пр_37_5" localSheetId="62">'ГБУЗ РБ Бирская ЦРБ'!#REF!</definedName>
    <definedName name="V_пр_37_5" localSheetId="44">'ГБУЗ РБ Благовещенская ЦРБ'!#REF!</definedName>
    <definedName name="V_пр_37_5" localSheetId="68">'ГБУЗ РБ Большеустьикинская ЦРБ'!#REF!</definedName>
    <definedName name="V_пр_37_5" localSheetId="36">'ГБУЗ РБ Буздякская ЦРБ'!#REF!</definedName>
    <definedName name="V_пр_37_5" localSheetId="66">'ГБУЗ РБ Бураевская ЦРБ'!#REF!</definedName>
    <definedName name="V_пр_37_5" localSheetId="58">'ГБУЗ РБ Бурзянская ЦРБ'!#REF!</definedName>
    <definedName name="V_пр_37_5" localSheetId="39">'ГБУЗ РБ Верхне-Татыш. ЦРБ'!#REF!</definedName>
    <definedName name="V_пр_37_5" localSheetId="76">'ГБУЗ РБ Верхнеяркеевская ЦРБ'!#REF!</definedName>
    <definedName name="V_пр_37_5" localSheetId="18">'ГБУЗ РБ ГБ № 1 г.Октябрьский'!#REF!</definedName>
    <definedName name="V_пр_37_5" localSheetId="61">'ГБУЗ РБ ГБ № 9 г.Уфа'!#REF!</definedName>
    <definedName name="V_пр_37_5" localSheetId="11">'ГБУЗ РБ ГБ г.Кумертау'!#REF!</definedName>
    <definedName name="V_пр_37_5" localSheetId="15">'ГБУЗ РБ ГБ г.Нефтекамск'!#REF!</definedName>
    <definedName name="V_пр_37_5" localSheetId="21">'ГБУЗ РБ ГБ г.Салават'!#REF!</definedName>
    <definedName name="V_пр_37_5" localSheetId="14">'ГБУЗ РБ ГДКБ № 17 г.Уфа'!#REF!</definedName>
    <definedName name="V_пр_37_5" localSheetId="24">'ГБУЗ РБ ГКБ № 1 г.Стерлитамак'!#REF!</definedName>
    <definedName name="V_пр_37_5" localSheetId="49">'ГБУЗ РБ ГКБ № 13 г.Уфа'!#REF!</definedName>
    <definedName name="V_пр_37_5" localSheetId="75">'ГБУЗ РБ ГКБ № 18 г.Уфа'!#REF!</definedName>
    <definedName name="V_пр_37_5" localSheetId="51">'ГБУЗ РБ ГКБ № 21 г.Уфа'!#REF!</definedName>
    <definedName name="V_пр_37_5" localSheetId="56">'ГБУЗ РБ ГКБ № 5 г.Уфа'!#REF!</definedName>
    <definedName name="V_пр_37_5" localSheetId="32">'ГБУЗ РБ ГКБ № 8 г.Уфа'!#REF!</definedName>
    <definedName name="V_пр_37_5" localSheetId="81">'ГБУЗ РБ ГКБ Демского р-на г.Уфы'!#REF!</definedName>
    <definedName name="V_пр_37_5" localSheetId="4">'ГБУЗ РБ Давлекановская ЦРБ'!#REF!</definedName>
    <definedName name="V_пр_37_5" localSheetId="29">'ГБУЗ РБ ДБ г.Стерлитамак'!#REF!</definedName>
    <definedName name="V_пр_37_5" localSheetId="10">'ГБУЗ РБ ДП № 2 г.Уфа'!#REF!</definedName>
    <definedName name="V_пр_37_5" localSheetId="6">'ГБУЗ РБ ДП № 3 г.Уфа'!#REF!</definedName>
    <definedName name="V_пр_37_5" localSheetId="72">'ГБУЗ РБ ДП № 4 г.Уфа'!#REF!</definedName>
    <definedName name="V_пр_37_5" localSheetId="12">'ГБУЗ РБ ДП № 5 г.Уфа'!#REF!</definedName>
    <definedName name="V_пр_37_5" localSheetId="13">'ГБУЗ РБ ДП № 6 г.Уфа'!#REF!</definedName>
    <definedName name="V_пр_37_5" localSheetId="73">'ГБУЗ РБ Дюртюлинская ЦРБ'!#REF!</definedName>
    <definedName name="V_пр_37_5" localSheetId="55">'ГБУЗ РБ Ермекеевская ЦРБ'!#REF!</definedName>
    <definedName name="V_пр_37_5" localSheetId="38">'ГБУЗ РБ Зилаирская ЦРБ'!#REF!</definedName>
    <definedName name="V_пр_37_5" localSheetId="43">'ГБУЗ РБ Иглинская ЦРБ'!#REF!</definedName>
    <definedName name="V_пр_37_5" localSheetId="9">'ГБУЗ РБ Исянгуловская ЦРБ'!#REF!</definedName>
    <definedName name="V_пр_37_5" localSheetId="78">'ГБУЗ РБ Ишимбайская ЦРБ'!#REF!</definedName>
    <definedName name="V_пр_37_5" localSheetId="17">'ГБУЗ РБ Калтасинская ЦРБ'!#REF!</definedName>
    <definedName name="V_пр_37_5" localSheetId="64">'ГБУЗ РБ Караидельская ЦРБ'!#REF!</definedName>
    <definedName name="V_пр_37_5" localSheetId="47">'ГБУЗ РБ Кармаскалинская ЦРБ'!#REF!</definedName>
    <definedName name="V_пр_37_5" localSheetId="50">'ГБУЗ РБ КБСМП г.Уфа'!#REF!</definedName>
    <definedName name="V_пр_37_5" localSheetId="70">'ГБУЗ РБ Кигинская ЦРБ'!#REF!</definedName>
    <definedName name="V_пр_37_5" localSheetId="16">'ГБУЗ РБ Краснокамская ЦРБ'!#REF!</definedName>
    <definedName name="V_пр_37_5" localSheetId="26">'ГБУЗ РБ Красноусольская ЦРБ'!#REF!</definedName>
    <definedName name="V_пр_37_5" localSheetId="48">'ГБУЗ РБ Кушнаренковская ЦРБ'!#REF!</definedName>
    <definedName name="V_пр_37_5" localSheetId="69">'ГБУЗ РБ Малоязовская ЦРБ'!#REF!</definedName>
    <definedName name="V_пр_37_5" localSheetId="8">'ГБУЗ РБ Мелеузовская ЦРБ'!#REF!</definedName>
    <definedName name="V_пр_37_5" localSheetId="67">'ГБУЗ РБ Месягутовская ЦРБ'!#REF!</definedName>
    <definedName name="V_пр_37_5" localSheetId="63">'ГБУЗ РБ Мишкинская ЦРБ'!#REF!</definedName>
    <definedName name="V_пр_37_5" localSheetId="3">'ГБУЗ РБ Миякинская ЦРБ'!#REF!</definedName>
    <definedName name="V_пр_37_5" localSheetId="7">'ГБУЗ РБ Мраковская ЦРБ'!#REF!</definedName>
    <definedName name="V_пр_37_5" localSheetId="45">'ГБУЗ РБ Нуримановская ЦРБ'!#REF!</definedName>
    <definedName name="V_пр_37_5" localSheetId="79">'ГБУЗ РБ Поликлиника № 43 г.Уфа'!#REF!</definedName>
    <definedName name="V_пр_37_5" localSheetId="80">'ГБУЗ РБ ПОликлиника № 46 г.Уфа'!#REF!</definedName>
    <definedName name="V_пр_37_5" localSheetId="82">'ГБУЗ РБ Поликлиника № 50 г.Уфа'!#REF!</definedName>
    <definedName name="V_пр_37_5" localSheetId="5">'ГБУЗ РБ Раевская ЦРБ'!#REF!</definedName>
    <definedName name="V_пр_37_5" localSheetId="27">'ГБУЗ РБ Стерлибашевская ЦРБ'!#REF!</definedName>
    <definedName name="V_пр_37_5" localSheetId="28">'ГБУЗ РБ Толбазинская ЦРБ'!#REF!</definedName>
    <definedName name="V_пр_37_5" localSheetId="30">'ГБУЗ РБ Туймазинская ЦРБ'!#REF!</definedName>
    <definedName name="V_пр_37_5" localSheetId="33">'ГБУЗ РБ Учалинская ЦГБ'!#REF!</definedName>
    <definedName name="V_пр_37_5" localSheetId="20">'ГБУЗ РБ Федоровская ЦРБ'!#REF!</definedName>
    <definedName name="V_пр_37_5" localSheetId="23">'ГБУЗ РБ ЦГБ г.Сибай'!#REF!</definedName>
    <definedName name="V_пр_37_5" localSheetId="74">'ГБУЗ РБ Чекмагушевская ЦРБ'!#REF!</definedName>
    <definedName name="V_пр_37_5" localSheetId="34">'ГБУЗ РБ Чишминская ЦРБ'!#REF!</definedName>
    <definedName name="V_пр_37_5" localSheetId="31">'ГБУЗ РБ Шаранская ЦРБ'!#REF!</definedName>
    <definedName name="V_пр_37_5" localSheetId="37">'ГБУЗ РБ Языковская ЦРБ'!#REF!</definedName>
    <definedName name="V_пр_37_5" localSheetId="41">'ГБУЗ РБ Янаульская ЦРБ'!#REF!</definedName>
    <definedName name="V_пр_37_5" localSheetId="19">'ООО "Медсервис" г. Салават'!#REF!</definedName>
    <definedName name="V_пр_37_5" localSheetId="2">'УФИЦ РАН'!#REF!</definedName>
    <definedName name="V_пр_37_5" localSheetId="52">'ФГБОУ ВО БГМУ МЗ РФ'!#REF!</definedName>
    <definedName name="V_пр_37_5" localSheetId="60">'ФГБУЗ МСЧ №142 ФМБА России'!#REF!</definedName>
    <definedName name="V_пр_37_5" localSheetId="25">'ЧУЗ "РЖД-Медицина"г.Стерлитамак'!#REF!</definedName>
    <definedName name="V_пр_37_5" localSheetId="42">'ЧУЗ"КБ"РЖД-Медицина" г.Уфа'!#REF!</definedName>
    <definedName name="V_пр_37_6" localSheetId="22">'ГБУЗ РБ Акъярская ЦРБ'!#REF!</definedName>
    <definedName name="V_пр_37_6" localSheetId="46">'ГБУЗ РБ Архангельская ЦРБ'!#REF!</definedName>
    <definedName name="V_пр_37_6" localSheetId="57">'ГБУЗ РБ Аскаровская ЦРБ'!#REF!</definedName>
    <definedName name="V_пр_37_6" localSheetId="65">'ГБУЗ РБ Аскинская ЦРБ'!#REF!</definedName>
    <definedName name="V_пр_37_6" localSheetId="35">'ГБУЗ РБ Баймакская ЦГБ'!#REF!</definedName>
    <definedName name="V_пр_37_6" localSheetId="77">'ГБУЗ РБ Бакалинская ЦРБ'!#REF!</definedName>
    <definedName name="V_пр_37_6" localSheetId="40">'ГБУЗ РБ Балтачевская ЦРБ'!#REF!</definedName>
    <definedName name="V_пр_37_6" localSheetId="53">'ГБУЗ РБ Белебеевская ЦРБ'!#REF!</definedName>
    <definedName name="V_пр_37_6" localSheetId="71">'ГБУЗ РБ Белокатайская ЦРБ'!#REF!</definedName>
    <definedName name="V_пр_37_6" localSheetId="59">'ГБУЗ РБ Белорецкая ЦРКБ'!#REF!</definedName>
    <definedName name="V_пр_37_6" localSheetId="54">'ГБУЗ РБ Бижбулякская ЦРБ'!#REF!</definedName>
    <definedName name="V_пр_37_6" localSheetId="62">'ГБУЗ РБ Бирская ЦРБ'!#REF!</definedName>
    <definedName name="V_пр_37_6" localSheetId="44">'ГБУЗ РБ Благовещенская ЦРБ'!#REF!</definedName>
    <definedName name="V_пр_37_6" localSheetId="68">'ГБУЗ РБ Большеустьикинская ЦРБ'!#REF!</definedName>
    <definedName name="V_пр_37_6" localSheetId="36">'ГБУЗ РБ Буздякская ЦРБ'!#REF!</definedName>
    <definedName name="V_пр_37_6" localSheetId="66">'ГБУЗ РБ Бураевская ЦРБ'!#REF!</definedName>
    <definedName name="V_пр_37_6" localSheetId="58">'ГБУЗ РБ Бурзянская ЦРБ'!#REF!</definedName>
    <definedName name="V_пр_37_6" localSheetId="39">'ГБУЗ РБ Верхне-Татыш. ЦРБ'!#REF!</definedName>
    <definedName name="V_пр_37_6" localSheetId="76">'ГБУЗ РБ Верхнеяркеевская ЦРБ'!#REF!</definedName>
    <definedName name="V_пр_37_6" localSheetId="18">'ГБУЗ РБ ГБ № 1 г.Октябрьский'!#REF!</definedName>
    <definedName name="V_пр_37_6" localSheetId="61">'ГБУЗ РБ ГБ № 9 г.Уфа'!#REF!</definedName>
    <definedName name="V_пр_37_6" localSheetId="11">'ГБУЗ РБ ГБ г.Кумертау'!#REF!</definedName>
    <definedName name="V_пр_37_6" localSheetId="15">'ГБУЗ РБ ГБ г.Нефтекамск'!#REF!</definedName>
    <definedName name="V_пр_37_6" localSheetId="21">'ГБУЗ РБ ГБ г.Салават'!#REF!</definedName>
    <definedName name="V_пр_37_6" localSheetId="14">'ГБУЗ РБ ГДКБ № 17 г.Уфа'!#REF!</definedName>
    <definedName name="V_пр_37_6" localSheetId="24">'ГБУЗ РБ ГКБ № 1 г.Стерлитамак'!#REF!</definedName>
    <definedName name="V_пр_37_6" localSheetId="49">'ГБУЗ РБ ГКБ № 13 г.Уфа'!#REF!</definedName>
    <definedName name="V_пр_37_6" localSheetId="75">'ГБУЗ РБ ГКБ № 18 г.Уфа'!#REF!</definedName>
    <definedName name="V_пр_37_6" localSheetId="51">'ГБУЗ РБ ГКБ № 21 г.Уфа'!#REF!</definedName>
    <definedName name="V_пр_37_6" localSheetId="56">'ГБУЗ РБ ГКБ № 5 г.Уфа'!#REF!</definedName>
    <definedName name="V_пр_37_6" localSheetId="32">'ГБУЗ РБ ГКБ № 8 г.Уфа'!#REF!</definedName>
    <definedName name="V_пр_37_6" localSheetId="81">'ГБУЗ РБ ГКБ Демского р-на г.Уфы'!#REF!</definedName>
    <definedName name="V_пр_37_6" localSheetId="4">'ГБУЗ РБ Давлекановская ЦРБ'!#REF!</definedName>
    <definedName name="V_пр_37_6" localSheetId="29">'ГБУЗ РБ ДБ г.Стерлитамак'!#REF!</definedName>
    <definedName name="V_пр_37_6" localSheetId="10">'ГБУЗ РБ ДП № 2 г.Уфа'!#REF!</definedName>
    <definedName name="V_пр_37_6" localSheetId="6">'ГБУЗ РБ ДП № 3 г.Уфа'!#REF!</definedName>
    <definedName name="V_пр_37_6" localSheetId="72">'ГБУЗ РБ ДП № 4 г.Уфа'!#REF!</definedName>
    <definedName name="V_пр_37_6" localSheetId="12">'ГБУЗ РБ ДП № 5 г.Уфа'!#REF!</definedName>
    <definedName name="V_пр_37_6" localSheetId="13">'ГБУЗ РБ ДП № 6 г.Уфа'!#REF!</definedName>
    <definedName name="V_пр_37_6" localSheetId="73">'ГБУЗ РБ Дюртюлинская ЦРБ'!#REF!</definedName>
    <definedName name="V_пр_37_6" localSheetId="55">'ГБУЗ РБ Ермекеевская ЦРБ'!#REF!</definedName>
    <definedName name="V_пр_37_6" localSheetId="38">'ГБУЗ РБ Зилаирская ЦРБ'!#REF!</definedName>
    <definedName name="V_пр_37_6" localSheetId="43">'ГБУЗ РБ Иглинская ЦРБ'!#REF!</definedName>
    <definedName name="V_пр_37_6" localSheetId="9">'ГБУЗ РБ Исянгуловская ЦРБ'!#REF!</definedName>
    <definedName name="V_пр_37_6" localSheetId="78">'ГБУЗ РБ Ишимбайская ЦРБ'!#REF!</definedName>
    <definedName name="V_пр_37_6" localSheetId="17">'ГБУЗ РБ Калтасинская ЦРБ'!#REF!</definedName>
    <definedName name="V_пр_37_6" localSheetId="64">'ГБУЗ РБ Караидельская ЦРБ'!#REF!</definedName>
    <definedName name="V_пр_37_6" localSheetId="47">'ГБУЗ РБ Кармаскалинская ЦРБ'!#REF!</definedName>
    <definedName name="V_пр_37_6" localSheetId="50">'ГБУЗ РБ КБСМП г.Уфа'!#REF!</definedName>
    <definedName name="V_пр_37_6" localSheetId="70">'ГБУЗ РБ Кигинская ЦРБ'!#REF!</definedName>
    <definedName name="V_пр_37_6" localSheetId="16">'ГБУЗ РБ Краснокамская ЦРБ'!#REF!</definedName>
    <definedName name="V_пр_37_6" localSheetId="26">'ГБУЗ РБ Красноусольская ЦРБ'!#REF!</definedName>
    <definedName name="V_пр_37_6" localSheetId="48">'ГБУЗ РБ Кушнаренковская ЦРБ'!#REF!</definedName>
    <definedName name="V_пр_37_6" localSheetId="69">'ГБУЗ РБ Малоязовская ЦРБ'!#REF!</definedName>
    <definedName name="V_пр_37_6" localSheetId="8">'ГБУЗ РБ Мелеузовская ЦРБ'!#REF!</definedName>
    <definedName name="V_пр_37_6" localSheetId="67">'ГБУЗ РБ Месягутовская ЦРБ'!#REF!</definedName>
    <definedName name="V_пр_37_6" localSheetId="63">'ГБУЗ РБ Мишкинская ЦРБ'!#REF!</definedName>
    <definedName name="V_пр_37_6" localSheetId="3">'ГБУЗ РБ Миякинская ЦРБ'!#REF!</definedName>
    <definedName name="V_пр_37_6" localSheetId="7">'ГБУЗ РБ Мраковская ЦРБ'!#REF!</definedName>
    <definedName name="V_пр_37_6" localSheetId="45">'ГБУЗ РБ Нуримановская ЦРБ'!#REF!</definedName>
    <definedName name="V_пр_37_6" localSheetId="79">'ГБУЗ РБ Поликлиника № 43 г.Уфа'!#REF!</definedName>
    <definedName name="V_пр_37_6" localSheetId="80">'ГБУЗ РБ ПОликлиника № 46 г.Уфа'!#REF!</definedName>
    <definedName name="V_пр_37_6" localSheetId="82">'ГБУЗ РБ Поликлиника № 50 г.Уфа'!#REF!</definedName>
    <definedName name="V_пр_37_6" localSheetId="5">'ГБУЗ РБ Раевская ЦРБ'!#REF!</definedName>
    <definedName name="V_пр_37_6" localSheetId="27">'ГБУЗ РБ Стерлибашевская ЦРБ'!#REF!</definedName>
    <definedName name="V_пр_37_6" localSheetId="28">'ГБУЗ РБ Толбазинская ЦРБ'!#REF!</definedName>
    <definedName name="V_пр_37_6" localSheetId="30">'ГБУЗ РБ Туймазинская ЦРБ'!#REF!</definedName>
    <definedName name="V_пр_37_6" localSheetId="33">'ГБУЗ РБ Учалинская ЦГБ'!#REF!</definedName>
    <definedName name="V_пр_37_6" localSheetId="20">'ГБУЗ РБ Федоровская ЦРБ'!#REF!</definedName>
    <definedName name="V_пр_37_6" localSheetId="23">'ГБУЗ РБ ЦГБ г.Сибай'!#REF!</definedName>
    <definedName name="V_пр_37_6" localSheetId="74">'ГБУЗ РБ Чекмагушевская ЦРБ'!#REF!</definedName>
    <definedName name="V_пр_37_6" localSheetId="34">'ГБУЗ РБ Чишминская ЦРБ'!#REF!</definedName>
    <definedName name="V_пр_37_6" localSheetId="31">'ГБУЗ РБ Шаранская ЦРБ'!#REF!</definedName>
    <definedName name="V_пр_37_6" localSheetId="37">'ГБУЗ РБ Языковская ЦРБ'!#REF!</definedName>
    <definedName name="V_пр_37_6" localSheetId="41">'ГБУЗ РБ Янаульская ЦРБ'!#REF!</definedName>
    <definedName name="V_пр_37_6" localSheetId="19">'ООО "Медсервис" г. Салават'!#REF!</definedName>
    <definedName name="V_пр_37_6" localSheetId="2">'УФИЦ РАН'!#REF!</definedName>
    <definedName name="V_пр_37_6" localSheetId="52">'ФГБОУ ВО БГМУ МЗ РФ'!#REF!</definedName>
    <definedName name="V_пр_37_6" localSheetId="60">'ФГБУЗ МСЧ №142 ФМБА России'!#REF!</definedName>
    <definedName name="V_пр_37_6" localSheetId="25">'ЧУЗ "РЖД-Медицина"г.Стерлитамак'!#REF!</definedName>
    <definedName name="V_пр_37_6" localSheetId="42">'ЧУЗ"КБ"РЖД-Медицина" г.Уфа'!#REF!</definedName>
    <definedName name="V_пр_37_7" localSheetId="22">'ГБУЗ РБ Акъярская ЦРБ'!#REF!</definedName>
    <definedName name="V_пр_37_7" localSheetId="46">'ГБУЗ РБ Архангельская ЦРБ'!#REF!</definedName>
    <definedName name="V_пр_37_7" localSheetId="57">'ГБУЗ РБ Аскаровская ЦРБ'!#REF!</definedName>
    <definedName name="V_пр_37_7" localSheetId="65">'ГБУЗ РБ Аскинская ЦРБ'!#REF!</definedName>
    <definedName name="V_пр_37_7" localSheetId="35">'ГБУЗ РБ Баймакская ЦГБ'!#REF!</definedName>
    <definedName name="V_пр_37_7" localSheetId="77">'ГБУЗ РБ Бакалинская ЦРБ'!#REF!</definedName>
    <definedName name="V_пр_37_7" localSheetId="40">'ГБУЗ РБ Балтачевская ЦРБ'!#REF!</definedName>
    <definedName name="V_пр_37_7" localSheetId="53">'ГБУЗ РБ Белебеевская ЦРБ'!#REF!</definedName>
    <definedName name="V_пр_37_7" localSheetId="71">'ГБУЗ РБ Белокатайская ЦРБ'!#REF!</definedName>
    <definedName name="V_пр_37_7" localSheetId="59">'ГБУЗ РБ Белорецкая ЦРКБ'!#REF!</definedName>
    <definedName name="V_пр_37_7" localSheetId="54">'ГБУЗ РБ Бижбулякская ЦРБ'!#REF!</definedName>
    <definedName name="V_пр_37_7" localSheetId="62">'ГБУЗ РБ Бирская ЦРБ'!#REF!</definedName>
    <definedName name="V_пр_37_7" localSheetId="44">'ГБУЗ РБ Благовещенская ЦРБ'!#REF!</definedName>
    <definedName name="V_пр_37_7" localSheetId="68">'ГБУЗ РБ Большеустьикинская ЦРБ'!#REF!</definedName>
    <definedName name="V_пр_37_7" localSheetId="36">'ГБУЗ РБ Буздякская ЦРБ'!#REF!</definedName>
    <definedName name="V_пр_37_7" localSheetId="66">'ГБУЗ РБ Бураевская ЦРБ'!#REF!</definedName>
    <definedName name="V_пр_37_7" localSheetId="58">'ГБУЗ РБ Бурзянская ЦРБ'!#REF!</definedName>
    <definedName name="V_пр_37_7" localSheetId="39">'ГБУЗ РБ Верхне-Татыш. ЦРБ'!#REF!</definedName>
    <definedName name="V_пр_37_7" localSheetId="76">'ГБУЗ РБ Верхнеяркеевская ЦРБ'!#REF!</definedName>
    <definedName name="V_пр_37_7" localSheetId="18">'ГБУЗ РБ ГБ № 1 г.Октябрьский'!#REF!</definedName>
    <definedName name="V_пр_37_7" localSheetId="61">'ГБУЗ РБ ГБ № 9 г.Уфа'!#REF!</definedName>
    <definedName name="V_пр_37_7" localSheetId="11">'ГБУЗ РБ ГБ г.Кумертау'!#REF!</definedName>
    <definedName name="V_пр_37_7" localSheetId="15">'ГБУЗ РБ ГБ г.Нефтекамск'!#REF!</definedName>
    <definedName name="V_пр_37_7" localSheetId="21">'ГБУЗ РБ ГБ г.Салават'!#REF!</definedName>
    <definedName name="V_пр_37_7" localSheetId="14">'ГБУЗ РБ ГДКБ № 17 г.Уфа'!#REF!</definedName>
    <definedName name="V_пр_37_7" localSheetId="24">'ГБУЗ РБ ГКБ № 1 г.Стерлитамак'!#REF!</definedName>
    <definedName name="V_пр_37_7" localSheetId="49">'ГБУЗ РБ ГКБ № 13 г.Уфа'!#REF!</definedName>
    <definedName name="V_пр_37_7" localSheetId="75">'ГБУЗ РБ ГКБ № 18 г.Уфа'!#REF!</definedName>
    <definedName name="V_пр_37_7" localSheetId="51">'ГБУЗ РБ ГКБ № 21 г.Уфа'!#REF!</definedName>
    <definedName name="V_пр_37_7" localSheetId="56">'ГБУЗ РБ ГКБ № 5 г.Уфа'!#REF!</definedName>
    <definedName name="V_пр_37_7" localSheetId="32">'ГБУЗ РБ ГКБ № 8 г.Уфа'!#REF!</definedName>
    <definedName name="V_пр_37_7" localSheetId="81">'ГБУЗ РБ ГКБ Демского р-на г.Уфы'!#REF!</definedName>
    <definedName name="V_пр_37_7" localSheetId="4">'ГБУЗ РБ Давлекановская ЦРБ'!#REF!</definedName>
    <definedName name="V_пр_37_7" localSheetId="29">'ГБУЗ РБ ДБ г.Стерлитамак'!#REF!</definedName>
    <definedName name="V_пр_37_7" localSheetId="10">'ГБУЗ РБ ДП № 2 г.Уфа'!#REF!</definedName>
    <definedName name="V_пр_37_7" localSheetId="6">'ГБУЗ РБ ДП № 3 г.Уфа'!#REF!</definedName>
    <definedName name="V_пр_37_7" localSheetId="72">'ГБУЗ РБ ДП № 4 г.Уфа'!#REF!</definedName>
    <definedName name="V_пр_37_7" localSheetId="12">'ГБУЗ РБ ДП № 5 г.Уфа'!#REF!</definedName>
    <definedName name="V_пр_37_7" localSheetId="13">'ГБУЗ РБ ДП № 6 г.Уфа'!#REF!</definedName>
    <definedName name="V_пр_37_7" localSheetId="73">'ГБУЗ РБ Дюртюлинская ЦРБ'!#REF!</definedName>
    <definedName name="V_пр_37_7" localSheetId="55">'ГБУЗ РБ Ермекеевская ЦРБ'!#REF!</definedName>
    <definedName name="V_пр_37_7" localSheetId="38">'ГБУЗ РБ Зилаирская ЦРБ'!#REF!</definedName>
    <definedName name="V_пр_37_7" localSheetId="43">'ГБУЗ РБ Иглинская ЦРБ'!#REF!</definedName>
    <definedName name="V_пр_37_7" localSheetId="9">'ГБУЗ РБ Исянгуловская ЦРБ'!#REF!</definedName>
    <definedName name="V_пр_37_7" localSheetId="78">'ГБУЗ РБ Ишимбайская ЦРБ'!#REF!</definedName>
    <definedName name="V_пр_37_7" localSheetId="17">'ГБУЗ РБ Калтасинская ЦРБ'!#REF!</definedName>
    <definedName name="V_пр_37_7" localSheetId="64">'ГБУЗ РБ Караидельская ЦРБ'!#REF!</definedName>
    <definedName name="V_пр_37_7" localSheetId="47">'ГБУЗ РБ Кармаскалинская ЦРБ'!#REF!</definedName>
    <definedName name="V_пр_37_7" localSheetId="50">'ГБУЗ РБ КБСМП г.Уфа'!#REF!</definedName>
    <definedName name="V_пр_37_7" localSheetId="70">'ГБУЗ РБ Кигинская ЦРБ'!#REF!</definedName>
    <definedName name="V_пр_37_7" localSheetId="16">'ГБУЗ РБ Краснокамская ЦРБ'!#REF!</definedName>
    <definedName name="V_пр_37_7" localSheetId="26">'ГБУЗ РБ Красноусольская ЦРБ'!#REF!</definedName>
    <definedName name="V_пр_37_7" localSheetId="48">'ГБУЗ РБ Кушнаренковская ЦРБ'!#REF!</definedName>
    <definedName name="V_пр_37_7" localSheetId="69">'ГБУЗ РБ Малоязовская ЦРБ'!#REF!</definedName>
    <definedName name="V_пр_37_7" localSheetId="8">'ГБУЗ РБ Мелеузовская ЦРБ'!#REF!</definedName>
    <definedName name="V_пр_37_7" localSheetId="67">'ГБУЗ РБ Месягутовская ЦРБ'!#REF!</definedName>
    <definedName name="V_пр_37_7" localSheetId="63">'ГБУЗ РБ Мишкинская ЦРБ'!#REF!</definedName>
    <definedName name="V_пр_37_7" localSheetId="3">'ГБУЗ РБ Миякинская ЦРБ'!#REF!</definedName>
    <definedName name="V_пр_37_7" localSheetId="7">'ГБУЗ РБ Мраковская ЦРБ'!#REF!</definedName>
    <definedName name="V_пр_37_7" localSheetId="45">'ГБУЗ РБ Нуримановская ЦРБ'!#REF!</definedName>
    <definedName name="V_пр_37_7" localSheetId="79">'ГБУЗ РБ Поликлиника № 43 г.Уфа'!#REF!</definedName>
    <definedName name="V_пр_37_7" localSheetId="80">'ГБУЗ РБ ПОликлиника № 46 г.Уфа'!#REF!</definedName>
    <definedName name="V_пр_37_7" localSheetId="82">'ГБУЗ РБ Поликлиника № 50 г.Уфа'!#REF!</definedName>
    <definedName name="V_пр_37_7" localSheetId="5">'ГБУЗ РБ Раевская ЦРБ'!#REF!</definedName>
    <definedName name="V_пр_37_7" localSheetId="27">'ГБУЗ РБ Стерлибашевская ЦРБ'!#REF!</definedName>
    <definedName name="V_пр_37_7" localSheetId="28">'ГБУЗ РБ Толбазинская ЦРБ'!#REF!</definedName>
    <definedName name="V_пр_37_7" localSheetId="30">'ГБУЗ РБ Туймазинская ЦРБ'!#REF!</definedName>
    <definedName name="V_пр_37_7" localSheetId="33">'ГБУЗ РБ Учалинская ЦГБ'!#REF!</definedName>
    <definedName name="V_пр_37_7" localSheetId="20">'ГБУЗ РБ Федоровская ЦРБ'!#REF!</definedName>
    <definedName name="V_пр_37_7" localSheetId="23">'ГБУЗ РБ ЦГБ г.Сибай'!#REF!</definedName>
    <definedName name="V_пр_37_7" localSheetId="74">'ГБУЗ РБ Чекмагушевская ЦРБ'!#REF!</definedName>
    <definedName name="V_пр_37_7" localSheetId="34">'ГБУЗ РБ Чишминская ЦРБ'!#REF!</definedName>
    <definedName name="V_пр_37_7" localSheetId="31">'ГБУЗ РБ Шаранская ЦРБ'!#REF!</definedName>
    <definedName name="V_пр_37_7" localSheetId="37">'ГБУЗ РБ Языковская ЦРБ'!#REF!</definedName>
    <definedName name="V_пр_37_7" localSheetId="41">'ГБУЗ РБ Янаульская ЦРБ'!#REF!</definedName>
    <definedName name="V_пр_37_7" localSheetId="19">'ООО "Медсервис" г. Салават'!#REF!</definedName>
    <definedName name="V_пр_37_7" localSheetId="2">'УФИЦ РАН'!#REF!</definedName>
    <definedName name="V_пр_37_7" localSheetId="52">'ФГБОУ ВО БГМУ МЗ РФ'!#REF!</definedName>
    <definedName name="V_пр_37_7" localSheetId="60">'ФГБУЗ МСЧ №142 ФМБА России'!#REF!</definedName>
    <definedName name="V_пр_37_7" localSheetId="25">'ЧУЗ "РЖД-Медицина"г.Стерлитамак'!#REF!</definedName>
    <definedName name="V_пр_37_7" localSheetId="42">'ЧУЗ"КБ"РЖД-Медицина" г.Уфа'!#REF!</definedName>
    <definedName name="V_пр_37_8" localSheetId="22">'ГБУЗ РБ Акъярская ЦРБ'!#REF!</definedName>
    <definedName name="V_пр_37_8" localSheetId="46">'ГБУЗ РБ Архангельская ЦРБ'!#REF!</definedName>
    <definedName name="V_пр_37_8" localSheetId="57">'ГБУЗ РБ Аскаровская ЦРБ'!#REF!</definedName>
    <definedName name="V_пр_37_8" localSheetId="65">'ГБУЗ РБ Аскинская ЦРБ'!#REF!</definedName>
    <definedName name="V_пр_37_8" localSheetId="35">'ГБУЗ РБ Баймакская ЦГБ'!#REF!</definedName>
    <definedName name="V_пр_37_8" localSheetId="77">'ГБУЗ РБ Бакалинская ЦРБ'!#REF!</definedName>
    <definedName name="V_пр_37_8" localSheetId="40">'ГБУЗ РБ Балтачевская ЦРБ'!#REF!</definedName>
    <definedName name="V_пр_37_8" localSheetId="53">'ГБУЗ РБ Белебеевская ЦРБ'!#REF!</definedName>
    <definedName name="V_пр_37_8" localSheetId="71">'ГБУЗ РБ Белокатайская ЦРБ'!#REF!</definedName>
    <definedName name="V_пр_37_8" localSheetId="59">'ГБУЗ РБ Белорецкая ЦРКБ'!#REF!</definedName>
    <definedName name="V_пр_37_8" localSheetId="54">'ГБУЗ РБ Бижбулякская ЦРБ'!#REF!</definedName>
    <definedName name="V_пр_37_8" localSheetId="62">'ГБУЗ РБ Бирская ЦРБ'!#REF!</definedName>
    <definedName name="V_пр_37_8" localSheetId="44">'ГБУЗ РБ Благовещенская ЦРБ'!#REF!</definedName>
    <definedName name="V_пр_37_8" localSheetId="68">'ГБУЗ РБ Большеустьикинская ЦРБ'!#REF!</definedName>
    <definedName name="V_пр_37_8" localSheetId="36">'ГБУЗ РБ Буздякская ЦРБ'!#REF!</definedName>
    <definedName name="V_пр_37_8" localSheetId="66">'ГБУЗ РБ Бураевская ЦРБ'!#REF!</definedName>
    <definedName name="V_пр_37_8" localSheetId="58">'ГБУЗ РБ Бурзянская ЦРБ'!#REF!</definedName>
    <definedName name="V_пр_37_8" localSheetId="39">'ГБУЗ РБ Верхне-Татыш. ЦРБ'!#REF!</definedName>
    <definedName name="V_пр_37_8" localSheetId="76">'ГБУЗ РБ Верхнеяркеевская ЦРБ'!#REF!</definedName>
    <definedName name="V_пр_37_8" localSheetId="18">'ГБУЗ РБ ГБ № 1 г.Октябрьский'!#REF!</definedName>
    <definedName name="V_пр_37_8" localSheetId="61">'ГБУЗ РБ ГБ № 9 г.Уфа'!#REF!</definedName>
    <definedName name="V_пр_37_8" localSheetId="11">'ГБУЗ РБ ГБ г.Кумертау'!#REF!</definedName>
    <definedName name="V_пр_37_8" localSheetId="15">'ГБУЗ РБ ГБ г.Нефтекамск'!#REF!</definedName>
    <definedName name="V_пр_37_8" localSheetId="21">'ГБУЗ РБ ГБ г.Салават'!#REF!</definedName>
    <definedName name="V_пр_37_8" localSheetId="14">'ГБУЗ РБ ГДКБ № 17 г.Уфа'!#REF!</definedName>
    <definedName name="V_пр_37_8" localSheetId="24">'ГБУЗ РБ ГКБ № 1 г.Стерлитамак'!#REF!</definedName>
    <definedName name="V_пр_37_8" localSheetId="49">'ГБУЗ РБ ГКБ № 13 г.Уфа'!#REF!</definedName>
    <definedName name="V_пр_37_8" localSheetId="75">'ГБУЗ РБ ГКБ № 18 г.Уфа'!#REF!</definedName>
    <definedName name="V_пр_37_8" localSheetId="51">'ГБУЗ РБ ГКБ № 21 г.Уфа'!#REF!</definedName>
    <definedName name="V_пр_37_8" localSheetId="56">'ГБУЗ РБ ГКБ № 5 г.Уфа'!#REF!</definedName>
    <definedName name="V_пр_37_8" localSheetId="32">'ГБУЗ РБ ГКБ № 8 г.Уфа'!#REF!</definedName>
    <definedName name="V_пр_37_8" localSheetId="81">'ГБУЗ РБ ГКБ Демского р-на г.Уфы'!#REF!</definedName>
    <definedName name="V_пр_37_8" localSheetId="4">'ГБУЗ РБ Давлекановская ЦРБ'!#REF!</definedName>
    <definedName name="V_пр_37_8" localSheetId="29">'ГБУЗ РБ ДБ г.Стерлитамак'!#REF!</definedName>
    <definedName name="V_пр_37_8" localSheetId="10">'ГБУЗ РБ ДП № 2 г.Уфа'!#REF!</definedName>
    <definedName name="V_пр_37_8" localSheetId="6">'ГБУЗ РБ ДП № 3 г.Уфа'!#REF!</definedName>
    <definedName name="V_пр_37_8" localSheetId="72">'ГБУЗ РБ ДП № 4 г.Уфа'!#REF!</definedName>
    <definedName name="V_пр_37_8" localSheetId="12">'ГБУЗ РБ ДП № 5 г.Уфа'!#REF!</definedName>
    <definedName name="V_пр_37_8" localSheetId="13">'ГБУЗ РБ ДП № 6 г.Уфа'!#REF!</definedName>
    <definedName name="V_пр_37_8" localSheetId="73">'ГБУЗ РБ Дюртюлинская ЦРБ'!#REF!</definedName>
    <definedName name="V_пр_37_8" localSheetId="55">'ГБУЗ РБ Ермекеевская ЦРБ'!#REF!</definedName>
    <definedName name="V_пр_37_8" localSheetId="38">'ГБУЗ РБ Зилаирская ЦРБ'!#REF!</definedName>
    <definedName name="V_пр_37_8" localSheetId="43">'ГБУЗ РБ Иглинская ЦРБ'!#REF!</definedName>
    <definedName name="V_пр_37_8" localSheetId="9">'ГБУЗ РБ Исянгуловская ЦРБ'!#REF!</definedName>
    <definedName name="V_пр_37_8" localSheetId="78">'ГБУЗ РБ Ишимбайская ЦРБ'!#REF!</definedName>
    <definedName name="V_пр_37_8" localSheetId="17">'ГБУЗ РБ Калтасинская ЦРБ'!#REF!</definedName>
    <definedName name="V_пр_37_8" localSheetId="64">'ГБУЗ РБ Караидельская ЦРБ'!#REF!</definedName>
    <definedName name="V_пр_37_8" localSheetId="47">'ГБУЗ РБ Кармаскалинская ЦРБ'!#REF!</definedName>
    <definedName name="V_пр_37_8" localSheetId="50">'ГБУЗ РБ КБСМП г.Уфа'!#REF!</definedName>
    <definedName name="V_пр_37_8" localSheetId="70">'ГБУЗ РБ Кигинская ЦРБ'!#REF!</definedName>
    <definedName name="V_пр_37_8" localSheetId="16">'ГБУЗ РБ Краснокамская ЦРБ'!#REF!</definedName>
    <definedName name="V_пр_37_8" localSheetId="26">'ГБУЗ РБ Красноусольская ЦРБ'!#REF!</definedName>
    <definedName name="V_пр_37_8" localSheetId="48">'ГБУЗ РБ Кушнаренковская ЦРБ'!#REF!</definedName>
    <definedName name="V_пр_37_8" localSheetId="69">'ГБУЗ РБ Малоязовская ЦРБ'!#REF!</definedName>
    <definedName name="V_пр_37_8" localSheetId="8">'ГБУЗ РБ Мелеузовская ЦРБ'!#REF!</definedName>
    <definedName name="V_пр_37_8" localSheetId="67">'ГБУЗ РБ Месягутовская ЦРБ'!#REF!</definedName>
    <definedName name="V_пр_37_8" localSheetId="63">'ГБУЗ РБ Мишкинская ЦРБ'!#REF!</definedName>
    <definedName name="V_пр_37_8" localSheetId="3">'ГБУЗ РБ Миякинская ЦРБ'!#REF!</definedName>
    <definedName name="V_пр_37_8" localSheetId="7">'ГБУЗ РБ Мраковская ЦРБ'!#REF!</definedName>
    <definedName name="V_пр_37_8" localSheetId="45">'ГБУЗ РБ Нуримановская ЦРБ'!#REF!</definedName>
    <definedName name="V_пр_37_8" localSheetId="79">'ГБУЗ РБ Поликлиника № 43 г.Уфа'!#REF!</definedName>
    <definedName name="V_пр_37_8" localSheetId="80">'ГБУЗ РБ ПОликлиника № 46 г.Уфа'!#REF!</definedName>
    <definedName name="V_пр_37_8" localSheetId="82">'ГБУЗ РБ Поликлиника № 50 г.Уфа'!#REF!</definedName>
    <definedName name="V_пр_37_8" localSheetId="5">'ГБУЗ РБ Раевская ЦРБ'!#REF!</definedName>
    <definedName name="V_пр_37_8" localSheetId="27">'ГБУЗ РБ Стерлибашевская ЦРБ'!#REF!</definedName>
    <definedName name="V_пр_37_8" localSheetId="28">'ГБУЗ РБ Толбазинская ЦРБ'!#REF!</definedName>
    <definedName name="V_пр_37_8" localSheetId="30">'ГБУЗ РБ Туймазинская ЦРБ'!#REF!</definedName>
    <definedName name="V_пр_37_8" localSheetId="33">'ГБУЗ РБ Учалинская ЦГБ'!#REF!</definedName>
    <definedName name="V_пр_37_8" localSheetId="20">'ГБУЗ РБ Федоровская ЦРБ'!#REF!</definedName>
    <definedName name="V_пр_37_8" localSheetId="23">'ГБУЗ РБ ЦГБ г.Сибай'!#REF!</definedName>
    <definedName name="V_пр_37_8" localSheetId="74">'ГБУЗ РБ Чекмагушевская ЦРБ'!#REF!</definedName>
    <definedName name="V_пр_37_8" localSheetId="34">'ГБУЗ РБ Чишминская ЦРБ'!#REF!</definedName>
    <definedName name="V_пр_37_8" localSheetId="31">'ГБУЗ РБ Шаранская ЦРБ'!#REF!</definedName>
    <definedName name="V_пр_37_8" localSheetId="37">'ГБУЗ РБ Языковская ЦРБ'!#REF!</definedName>
    <definedName name="V_пр_37_8" localSheetId="41">'ГБУЗ РБ Янаульская ЦРБ'!#REF!</definedName>
    <definedName name="V_пр_37_8" localSheetId="19">'ООО "Медсервис" г. Салават'!#REF!</definedName>
    <definedName name="V_пр_37_8" localSheetId="2">'УФИЦ РАН'!#REF!</definedName>
    <definedName name="V_пр_37_8" localSheetId="52">'ФГБОУ ВО БГМУ МЗ РФ'!#REF!</definedName>
    <definedName name="V_пр_37_8" localSheetId="60">'ФГБУЗ МСЧ №142 ФМБА России'!#REF!</definedName>
    <definedName name="V_пр_37_8" localSheetId="25">'ЧУЗ "РЖД-Медицина"г.Стерлитамак'!#REF!</definedName>
    <definedName name="V_пр_37_8" localSheetId="42">'ЧУЗ"КБ"РЖД-Медицина" г.Уфа'!#REF!</definedName>
    <definedName name="V_пр_38_2" localSheetId="22">'ГБУЗ РБ Акъярская ЦРБ'!#REF!</definedName>
    <definedName name="V_пр_38_2" localSheetId="46">'ГБУЗ РБ Архангельская ЦРБ'!#REF!</definedName>
    <definedName name="V_пр_38_2" localSheetId="57">'ГБУЗ РБ Аскаровская ЦРБ'!#REF!</definedName>
    <definedName name="V_пр_38_2" localSheetId="65">'ГБУЗ РБ Аскинская ЦРБ'!#REF!</definedName>
    <definedName name="V_пр_38_2" localSheetId="35">'ГБУЗ РБ Баймакская ЦГБ'!#REF!</definedName>
    <definedName name="V_пр_38_2" localSheetId="77">'ГБУЗ РБ Бакалинская ЦРБ'!#REF!</definedName>
    <definedName name="V_пр_38_2" localSheetId="40">'ГБУЗ РБ Балтачевская ЦРБ'!#REF!</definedName>
    <definedName name="V_пр_38_2" localSheetId="53">'ГБУЗ РБ Белебеевская ЦРБ'!#REF!</definedName>
    <definedName name="V_пр_38_2" localSheetId="71">'ГБУЗ РБ Белокатайская ЦРБ'!#REF!</definedName>
    <definedName name="V_пр_38_2" localSheetId="59">'ГБУЗ РБ Белорецкая ЦРКБ'!#REF!</definedName>
    <definedName name="V_пр_38_2" localSheetId="54">'ГБУЗ РБ Бижбулякская ЦРБ'!#REF!</definedName>
    <definedName name="V_пр_38_2" localSheetId="62">'ГБУЗ РБ Бирская ЦРБ'!#REF!</definedName>
    <definedName name="V_пр_38_2" localSheetId="44">'ГБУЗ РБ Благовещенская ЦРБ'!#REF!</definedName>
    <definedName name="V_пр_38_2" localSheetId="68">'ГБУЗ РБ Большеустьикинская ЦРБ'!#REF!</definedName>
    <definedName name="V_пр_38_2" localSheetId="36">'ГБУЗ РБ Буздякская ЦРБ'!#REF!</definedName>
    <definedName name="V_пр_38_2" localSheetId="66">'ГБУЗ РБ Бураевская ЦРБ'!#REF!</definedName>
    <definedName name="V_пр_38_2" localSheetId="58">'ГБУЗ РБ Бурзянская ЦРБ'!#REF!</definedName>
    <definedName name="V_пр_38_2" localSheetId="39">'ГБУЗ РБ Верхне-Татыш. ЦРБ'!#REF!</definedName>
    <definedName name="V_пр_38_2" localSheetId="76">'ГБУЗ РБ Верхнеяркеевская ЦРБ'!#REF!</definedName>
    <definedName name="V_пр_38_2" localSheetId="18">'ГБУЗ РБ ГБ № 1 г.Октябрьский'!#REF!</definedName>
    <definedName name="V_пр_38_2" localSheetId="61">'ГБУЗ РБ ГБ № 9 г.Уфа'!#REF!</definedName>
    <definedName name="V_пр_38_2" localSheetId="11">'ГБУЗ РБ ГБ г.Кумертау'!#REF!</definedName>
    <definedName name="V_пр_38_2" localSheetId="15">'ГБУЗ РБ ГБ г.Нефтекамск'!#REF!</definedName>
    <definedName name="V_пр_38_2" localSheetId="21">'ГБУЗ РБ ГБ г.Салават'!#REF!</definedName>
    <definedName name="V_пр_38_2" localSheetId="14">'ГБУЗ РБ ГДКБ № 17 г.Уфа'!#REF!</definedName>
    <definedName name="V_пр_38_2" localSheetId="24">'ГБУЗ РБ ГКБ № 1 г.Стерлитамак'!#REF!</definedName>
    <definedName name="V_пр_38_2" localSheetId="49">'ГБУЗ РБ ГКБ № 13 г.Уфа'!#REF!</definedName>
    <definedName name="V_пр_38_2" localSheetId="75">'ГБУЗ РБ ГКБ № 18 г.Уфа'!#REF!</definedName>
    <definedName name="V_пр_38_2" localSheetId="51">'ГБУЗ РБ ГКБ № 21 г.Уфа'!#REF!</definedName>
    <definedName name="V_пр_38_2" localSheetId="56">'ГБУЗ РБ ГКБ № 5 г.Уфа'!#REF!</definedName>
    <definedName name="V_пр_38_2" localSheetId="32">'ГБУЗ РБ ГКБ № 8 г.Уфа'!#REF!</definedName>
    <definedName name="V_пр_38_2" localSheetId="81">'ГБУЗ РБ ГКБ Демского р-на г.Уфы'!#REF!</definedName>
    <definedName name="V_пр_38_2" localSheetId="4">'ГБУЗ РБ Давлекановская ЦРБ'!#REF!</definedName>
    <definedName name="V_пр_38_2" localSheetId="29">'ГБУЗ РБ ДБ г.Стерлитамак'!#REF!</definedName>
    <definedName name="V_пр_38_2" localSheetId="10">'ГБУЗ РБ ДП № 2 г.Уфа'!#REF!</definedName>
    <definedName name="V_пр_38_2" localSheetId="6">'ГБУЗ РБ ДП № 3 г.Уфа'!#REF!</definedName>
    <definedName name="V_пр_38_2" localSheetId="72">'ГБУЗ РБ ДП № 4 г.Уфа'!#REF!</definedName>
    <definedName name="V_пр_38_2" localSheetId="12">'ГБУЗ РБ ДП № 5 г.Уфа'!#REF!</definedName>
    <definedName name="V_пр_38_2" localSheetId="13">'ГБУЗ РБ ДП № 6 г.Уфа'!#REF!</definedName>
    <definedName name="V_пр_38_2" localSheetId="73">'ГБУЗ РБ Дюртюлинская ЦРБ'!#REF!</definedName>
    <definedName name="V_пр_38_2" localSheetId="55">'ГБУЗ РБ Ермекеевская ЦРБ'!#REF!</definedName>
    <definedName name="V_пр_38_2" localSheetId="38">'ГБУЗ РБ Зилаирская ЦРБ'!#REF!</definedName>
    <definedName name="V_пр_38_2" localSheetId="43">'ГБУЗ РБ Иглинская ЦРБ'!#REF!</definedName>
    <definedName name="V_пр_38_2" localSheetId="9">'ГБУЗ РБ Исянгуловская ЦРБ'!#REF!</definedName>
    <definedName name="V_пр_38_2" localSheetId="78">'ГБУЗ РБ Ишимбайская ЦРБ'!#REF!</definedName>
    <definedName name="V_пр_38_2" localSheetId="17">'ГБУЗ РБ Калтасинская ЦРБ'!#REF!</definedName>
    <definedName name="V_пр_38_2" localSheetId="64">'ГБУЗ РБ Караидельская ЦРБ'!#REF!</definedName>
    <definedName name="V_пр_38_2" localSheetId="47">'ГБУЗ РБ Кармаскалинская ЦРБ'!#REF!</definedName>
    <definedName name="V_пр_38_2" localSheetId="50">'ГБУЗ РБ КБСМП г.Уфа'!#REF!</definedName>
    <definedName name="V_пр_38_2" localSheetId="70">'ГБУЗ РБ Кигинская ЦРБ'!#REF!</definedName>
    <definedName name="V_пр_38_2" localSheetId="16">'ГБУЗ РБ Краснокамская ЦРБ'!#REF!</definedName>
    <definedName name="V_пр_38_2" localSheetId="26">'ГБУЗ РБ Красноусольская ЦРБ'!#REF!</definedName>
    <definedName name="V_пр_38_2" localSheetId="48">'ГБУЗ РБ Кушнаренковская ЦРБ'!#REF!</definedName>
    <definedName name="V_пр_38_2" localSheetId="69">'ГБУЗ РБ Малоязовская ЦРБ'!#REF!</definedName>
    <definedName name="V_пр_38_2" localSheetId="8">'ГБУЗ РБ Мелеузовская ЦРБ'!#REF!</definedName>
    <definedName name="V_пр_38_2" localSheetId="67">'ГБУЗ РБ Месягутовская ЦРБ'!#REF!</definedName>
    <definedName name="V_пр_38_2" localSheetId="63">'ГБУЗ РБ Мишкинская ЦРБ'!#REF!</definedName>
    <definedName name="V_пр_38_2" localSheetId="3">'ГБУЗ РБ Миякинская ЦРБ'!#REF!</definedName>
    <definedName name="V_пр_38_2" localSheetId="7">'ГБУЗ РБ Мраковская ЦРБ'!#REF!</definedName>
    <definedName name="V_пр_38_2" localSheetId="45">'ГБУЗ РБ Нуримановская ЦРБ'!#REF!</definedName>
    <definedName name="V_пр_38_2" localSheetId="79">'ГБУЗ РБ Поликлиника № 43 г.Уфа'!#REF!</definedName>
    <definedName name="V_пр_38_2" localSheetId="80">'ГБУЗ РБ ПОликлиника № 46 г.Уфа'!#REF!</definedName>
    <definedName name="V_пр_38_2" localSheetId="82">'ГБУЗ РБ Поликлиника № 50 г.Уфа'!#REF!</definedName>
    <definedName name="V_пр_38_2" localSheetId="5">'ГБУЗ РБ Раевская ЦРБ'!#REF!</definedName>
    <definedName name="V_пр_38_2" localSheetId="27">'ГБУЗ РБ Стерлибашевская ЦРБ'!#REF!</definedName>
    <definedName name="V_пр_38_2" localSheetId="28">'ГБУЗ РБ Толбазинская ЦРБ'!#REF!</definedName>
    <definedName name="V_пр_38_2" localSheetId="30">'ГБУЗ РБ Туймазинская ЦРБ'!#REF!</definedName>
    <definedName name="V_пр_38_2" localSheetId="33">'ГБУЗ РБ Учалинская ЦГБ'!#REF!</definedName>
    <definedName name="V_пр_38_2" localSheetId="20">'ГБУЗ РБ Федоровская ЦРБ'!#REF!</definedName>
    <definedName name="V_пр_38_2" localSheetId="23">'ГБУЗ РБ ЦГБ г.Сибай'!#REF!</definedName>
    <definedName name="V_пр_38_2" localSheetId="74">'ГБУЗ РБ Чекмагушевская ЦРБ'!#REF!</definedName>
    <definedName name="V_пр_38_2" localSheetId="34">'ГБУЗ РБ Чишминская ЦРБ'!#REF!</definedName>
    <definedName name="V_пр_38_2" localSheetId="31">'ГБУЗ РБ Шаранская ЦРБ'!#REF!</definedName>
    <definedName name="V_пр_38_2" localSheetId="37">'ГБУЗ РБ Языковская ЦРБ'!#REF!</definedName>
    <definedName name="V_пр_38_2" localSheetId="41">'ГБУЗ РБ Янаульская ЦРБ'!#REF!</definedName>
    <definedName name="V_пр_38_2" localSheetId="19">'ООО "Медсервис" г. Салават'!#REF!</definedName>
    <definedName name="V_пр_38_2" localSheetId="2">'УФИЦ РАН'!#REF!</definedName>
    <definedName name="V_пр_38_2" localSheetId="52">'ФГБОУ ВО БГМУ МЗ РФ'!#REF!</definedName>
    <definedName name="V_пр_38_2" localSheetId="60">'ФГБУЗ МСЧ №142 ФМБА России'!#REF!</definedName>
    <definedName name="V_пр_38_2" localSheetId="25">'ЧУЗ "РЖД-Медицина"г.Стерлитамак'!#REF!</definedName>
    <definedName name="V_пр_38_2" localSheetId="42">'ЧУЗ"КБ"РЖД-Медицина" г.Уфа'!#REF!</definedName>
    <definedName name="V_пр_38_3" localSheetId="22">'ГБУЗ РБ Акъярская ЦРБ'!#REF!</definedName>
    <definedName name="V_пр_38_3" localSheetId="46">'ГБУЗ РБ Архангельская ЦРБ'!#REF!</definedName>
    <definedName name="V_пр_38_3" localSheetId="57">'ГБУЗ РБ Аскаровская ЦРБ'!#REF!</definedName>
    <definedName name="V_пр_38_3" localSheetId="65">'ГБУЗ РБ Аскинская ЦРБ'!#REF!</definedName>
    <definedName name="V_пр_38_3" localSheetId="35">'ГБУЗ РБ Баймакская ЦГБ'!#REF!</definedName>
    <definedName name="V_пр_38_3" localSheetId="77">'ГБУЗ РБ Бакалинская ЦРБ'!#REF!</definedName>
    <definedName name="V_пр_38_3" localSheetId="40">'ГБУЗ РБ Балтачевская ЦРБ'!#REF!</definedName>
    <definedName name="V_пр_38_3" localSheetId="53">'ГБУЗ РБ Белебеевская ЦРБ'!#REF!</definedName>
    <definedName name="V_пр_38_3" localSheetId="71">'ГБУЗ РБ Белокатайская ЦРБ'!#REF!</definedName>
    <definedName name="V_пр_38_3" localSheetId="59">'ГБУЗ РБ Белорецкая ЦРКБ'!#REF!</definedName>
    <definedName name="V_пр_38_3" localSheetId="54">'ГБУЗ РБ Бижбулякская ЦРБ'!#REF!</definedName>
    <definedName name="V_пр_38_3" localSheetId="62">'ГБУЗ РБ Бирская ЦРБ'!#REF!</definedName>
    <definedName name="V_пр_38_3" localSheetId="44">'ГБУЗ РБ Благовещенская ЦРБ'!#REF!</definedName>
    <definedName name="V_пр_38_3" localSheetId="68">'ГБУЗ РБ Большеустьикинская ЦРБ'!#REF!</definedName>
    <definedName name="V_пр_38_3" localSheetId="36">'ГБУЗ РБ Буздякская ЦРБ'!#REF!</definedName>
    <definedName name="V_пр_38_3" localSheetId="66">'ГБУЗ РБ Бураевская ЦРБ'!#REF!</definedName>
    <definedName name="V_пр_38_3" localSheetId="58">'ГБУЗ РБ Бурзянская ЦРБ'!#REF!</definedName>
    <definedName name="V_пр_38_3" localSheetId="39">'ГБУЗ РБ Верхне-Татыш. ЦРБ'!#REF!</definedName>
    <definedName name="V_пр_38_3" localSheetId="76">'ГБУЗ РБ Верхнеяркеевская ЦРБ'!#REF!</definedName>
    <definedName name="V_пр_38_3" localSheetId="18">'ГБУЗ РБ ГБ № 1 г.Октябрьский'!#REF!</definedName>
    <definedName name="V_пр_38_3" localSheetId="61">'ГБУЗ РБ ГБ № 9 г.Уфа'!#REF!</definedName>
    <definedName name="V_пр_38_3" localSheetId="11">'ГБУЗ РБ ГБ г.Кумертау'!#REF!</definedName>
    <definedName name="V_пр_38_3" localSheetId="15">'ГБУЗ РБ ГБ г.Нефтекамск'!#REF!</definedName>
    <definedName name="V_пр_38_3" localSheetId="21">'ГБУЗ РБ ГБ г.Салават'!#REF!</definedName>
    <definedName name="V_пр_38_3" localSheetId="14">'ГБУЗ РБ ГДКБ № 17 г.Уфа'!#REF!</definedName>
    <definedName name="V_пр_38_3" localSheetId="24">'ГБУЗ РБ ГКБ № 1 г.Стерлитамак'!#REF!</definedName>
    <definedName name="V_пр_38_3" localSheetId="49">'ГБУЗ РБ ГКБ № 13 г.Уфа'!#REF!</definedName>
    <definedName name="V_пр_38_3" localSheetId="75">'ГБУЗ РБ ГКБ № 18 г.Уфа'!#REF!</definedName>
    <definedName name="V_пр_38_3" localSheetId="51">'ГБУЗ РБ ГКБ № 21 г.Уфа'!#REF!</definedName>
    <definedName name="V_пр_38_3" localSheetId="56">'ГБУЗ РБ ГКБ № 5 г.Уфа'!#REF!</definedName>
    <definedName name="V_пр_38_3" localSheetId="32">'ГБУЗ РБ ГКБ № 8 г.Уфа'!#REF!</definedName>
    <definedName name="V_пр_38_3" localSheetId="81">'ГБУЗ РБ ГКБ Демского р-на г.Уфы'!#REF!</definedName>
    <definedName name="V_пр_38_3" localSheetId="4">'ГБУЗ РБ Давлекановская ЦРБ'!#REF!</definedName>
    <definedName name="V_пр_38_3" localSheetId="29">'ГБУЗ РБ ДБ г.Стерлитамак'!#REF!</definedName>
    <definedName name="V_пр_38_3" localSheetId="10">'ГБУЗ РБ ДП № 2 г.Уфа'!#REF!</definedName>
    <definedName name="V_пр_38_3" localSheetId="6">'ГБУЗ РБ ДП № 3 г.Уфа'!#REF!</definedName>
    <definedName name="V_пр_38_3" localSheetId="72">'ГБУЗ РБ ДП № 4 г.Уфа'!#REF!</definedName>
    <definedName name="V_пр_38_3" localSheetId="12">'ГБУЗ РБ ДП № 5 г.Уфа'!#REF!</definedName>
    <definedName name="V_пр_38_3" localSheetId="13">'ГБУЗ РБ ДП № 6 г.Уфа'!#REF!</definedName>
    <definedName name="V_пр_38_3" localSheetId="73">'ГБУЗ РБ Дюртюлинская ЦРБ'!#REF!</definedName>
    <definedName name="V_пр_38_3" localSheetId="55">'ГБУЗ РБ Ермекеевская ЦРБ'!#REF!</definedName>
    <definedName name="V_пр_38_3" localSheetId="38">'ГБУЗ РБ Зилаирская ЦРБ'!#REF!</definedName>
    <definedName name="V_пр_38_3" localSheetId="43">'ГБУЗ РБ Иглинская ЦРБ'!#REF!</definedName>
    <definedName name="V_пр_38_3" localSheetId="9">'ГБУЗ РБ Исянгуловская ЦРБ'!#REF!</definedName>
    <definedName name="V_пр_38_3" localSheetId="78">'ГБУЗ РБ Ишимбайская ЦРБ'!#REF!</definedName>
    <definedName name="V_пр_38_3" localSheetId="17">'ГБУЗ РБ Калтасинская ЦРБ'!#REF!</definedName>
    <definedName name="V_пр_38_3" localSheetId="64">'ГБУЗ РБ Караидельская ЦРБ'!#REF!</definedName>
    <definedName name="V_пр_38_3" localSheetId="47">'ГБУЗ РБ Кармаскалинская ЦРБ'!#REF!</definedName>
    <definedName name="V_пр_38_3" localSheetId="50">'ГБУЗ РБ КБСМП г.Уфа'!#REF!</definedName>
    <definedName name="V_пр_38_3" localSheetId="70">'ГБУЗ РБ Кигинская ЦРБ'!#REF!</definedName>
    <definedName name="V_пр_38_3" localSheetId="16">'ГБУЗ РБ Краснокамская ЦРБ'!#REF!</definedName>
    <definedName name="V_пр_38_3" localSheetId="26">'ГБУЗ РБ Красноусольская ЦРБ'!#REF!</definedName>
    <definedName name="V_пр_38_3" localSheetId="48">'ГБУЗ РБ Кушнаренковская ЦРБ'!#REF!</definedName>
    <definedName name="V_пр_38_3" localSheetId="69">'ГБУЗ РБ Малоязовская ЦРБ'!#REF!</definedName>
    <definedName name="V_пр_38_3" localSheetId="8">'ГБУЗ РБ Мелеузовская ЦРБ'!#REF!</definedName>
    <definedName name="V_пр_38_3" localSheetId="67">'ГБУЗ РБ Месягутовская ЦРБ'!#REF!</definedName>
    <definedName name="V_пр_38_3" localSheetId="63">'ГБУЗ РБ Мишкинская ЦРБ'!#REF!</definedName>
    <definedName name="V_пр_38_3" localSheetId="3">'ГБУЗ РБ Миякинская ЦРБ'!#REF!</definedName>
    <definedName name="V_пр_38_3" localSheetId="7">'ГБУЗ РБ Мраковская ЦРБ'!#REF!</definedName>
    <definedName name="V_пр_38_3" localSheetId="45">'ГБУЗ РБ Нуримановская ЦРБ'!#REF!</definedName>
    <definedName name="V_пр_38_3" localSheetId="79">'ГБУЗ РБ Поликлиника № 43 г.Уфа'!#REF!</definedName>
    <definedName name="V_пр_38_3" localSheetId="80">'ГБУЗ РБ ПОликлиника № 46 г.Уфа'!#REF!</definedName>
    <definedName name="V_пр_38_3" localSheetId="82">'ГБУЗ РБ Поликлиника № 50 г.Уфа'!#REF!</definedName>
    <definedName name="V_пр_38_3" localSheetId="5">'ГБУЗ РБ Раевская ЦРБ'!#REF!</definedName>
    <definedName name="V_пр_38_3" localSheetId="27">'ГБУЗ РБ Стерлибашевская ЦРБ'!#REF!</definedName>
    <definedName name="V_пр_38_3" localSheetId="28">'ГБУЗ РБ Толбазинская ЦРБ'!#REF!</definedName>
    <definedName name="V_пр_38_3" localSheetId="30">'ГБУЗ РБ Туймазинская ЦРБ'!#REF!</definedName>
    <definedName name="V_пр_38_3" localSheetId="33">'ГБУЗ РБ Учалинская ЦГБ'!#REF!</definedName>
    <definedName name="V_пр_38_3" localSheetId="20">'ГБУЗ РБ Федоровская ЦРБ'!#REF!</definedName>
    <definedName name="V_пр_38_3" localSheetId="23">'ГБУЗ РБ ЦГБ г.Сибай'!#REF!</definedName>
    <definedName name="V_пр_38_3" localSheetId="74">'ГБУЗ РБ Чекмагушевская ЦРБ'!#REF!</definedName>
    <definedName name="V_пр_38_3" localSheetId="34">'ГБУЗ РБ Чишминская ЦРБ'!#REF!</definedName>
    <definedName name="V_пр_38_3" localSheetId="31">'ГБУЗ РБ Шаранская ЦРБ'!#REF!</definedName>
    <definedName name="V_пр_38_3" localSheetId="37">'ГБУЗ РБ Языковская ЦРБ'!#REF!</definedName>
    <definedName name="V_пр_38_3" localSheetId="41">'ГБУЗ РБ Янаульская ЦРБ'!#REF!</definedName>
    <definedName name="V_пр_38_3" localSheetId="19">'ООО "Медсервис" г. Салават'!#REF!</definedName>
    <definedName name="V_пр_38_3" localSheetId="2">'УФИЦ РАН'!#REF!</definedName>
    <definedName name="V_пр_38_3" localSheetId="52">'ФГБОУ ВО БГМУ МЗ РФ'!#REF!</definedName>
    <definedName name="V_пр_38_3" localSheetId="60">'ФГБУЗ МСЧ №142 ФМБА России'!#REF!</definedName>
    <definedName name="V_пр_38_3" localSheetId="25">'ЧУЗ "РЖД-Медицина"г.Стерлитамак'!#REF!</definedName>
    <definedName name="V_пр_38_3" localSheetId="42">'ЧУЗ"КБ"РЖД-Медицина" г.Уфа'!#REF!</definedName>
    <definedName name="V_пр_38_4" localSheetId="22">'ГБУЗ РБ Акъярская ЦРБ'!#REF!</definedName>
    <definedName name="V_пр_38_4" localSheetId="46">'ГБУЗ РБ Архангельская ЦРБ'!#REF!</definedName>
    <definedName name="V_пр_38_4" localSheetId="57">'ГБУЗ РБ Аскаровская ЦРБ'!#REF!</definedName>
    <definedName name="V_пр_38_4" localSheetId="65">'ГБУЗ РБ Аскинская ЦРБ'!#REF!</definedName>
    <definedName name="V_пр_38_4" localSheetId="35">'ГБУЗ РБ Баймакская ЦГБ'!#REF!</definedName>
    <definedName name="V_пр_38_4" localSheetId="77">'ГБУЗ РБ Бакалинская ЦРБ'!#REF!</definedName>
    <definedName name="V_пр_38_4" localSheetId="40">'ГБУЗ РБ Балтачевская ЦРБ'!#REF!</definedName>
    <definedName name="V_пр_38_4" localSheetId="53">'ГБУЗ РБ Белебеевская ЦРБ'!#REF!</definedName>
    <definedName name="V_пр_38_4" localSheetId="71">'ГБУЗ РБ Белокатайская ЦРБ'!#REF!</definedName>
    <definedName name="V_пр_38_4" localSheetId="59">'ГБУЗ РБ Белорецкая ЦРКБ'!#REF!</definedName>
    <definedName name="V_пр_38_4" localSheetId="54">'ГБУЗ РБ Бижбулякская ЦРБ'!#REF!</definedName>
    <definedName name="V_пр_38_4" localSheetId="62">'ГБУЗ РБ Бирская ЦРБ'!#REF!</definedName>
    <definedName name="V_пр_38_4" localSheetId="44">'ГБУЗ РБ Благовещенская ЦРБ'!#REF!</definedName>
    <definedName name="V_пр_38_4" localSheetId="68">'ГБУЗ РБ Большеустьикинская ЦРБ'!#REF!</definedName>
    <definedName name="V_пр_38_4" localSheetId="36">'ГБУЗ РБ Буздякская ЦРБ'!#REF!</definedName>
    <definedName name="V_пр_38_4" localSheetId="66">'ГБУЗ РБ Бураевская ЦРБ'!#REF!</definedName>
    <definedName name="V_пр_38_4" localSheetId="58">'ГБУЗ РБ Бурзянская ЦРБ'!#REF!</definedName>
    <definedName name="V_пр_38_4" localSheetId="39">'ГБУЗ РБ Верхне-Татыш. ЦРБ'!#REF!</definedName>
    <definedName name="V_пр_38_4" localSheetId="76">'ГБУЗ РБ Верхнеяркеевская ЦРБ'!#REF!</definedName>
    <definedName name="V_пр_38_4" localSheetId="18">'ГБУЗ РБ ГБ № 1 г.Октябрьский'!#REF!</definedName>
    <definedName name="V_пр_38_4" localSheetId="61">'ГБУЗ РБ ГБ № 9 г.Уфа'!#REF!</definedName>
    <definedName name="V_пр_38_4" localSheetId="11">'ГБУЗ РБ ГБ г.Кумертау'!#REF!</definedName>
    <definedName name="V_пр_38_4" localSheetId="15">'ГБУЗ РБ ГБ г.Нефтекамск'!#REF!</definedName>
    <definedName name="V_пр_38_4" localSheetId="21">'ГБУЗ РБ ГБ г.Салават'!#REF!</definedName>
    <definedName name="V_пр_38_4" localSheetId="14">'ГБУЗ РБ ГДКБ № 17 г.Уфа'!#REF!</definedName>
    <definedName name="V_пр_38_4" localSheetId="24">'ГБУЗ РБ ГКБ № 1 г.Стерлитамак'!#REF!</definedName>
    <definedName name="V_пр_38_4" localSheetId="49">'ГБУЗ РБ ГКБ № 13 г.Уфа'!#REF!</definedName>
    <definedName name="V_пр_38_4" localSheetId="75">'ГБУЗ РБ ГКБ № 18 г.Уфа'!#REF!</definedName>
    <definedName name="V_пр_38_4" localSheetId="51">'ГБУЗ РБ ГКБ № 21 г.Уфа'!#REF!</definedName>
    <definedName name="V_пр_38_4" localSheetId="56">'ГБУЗ РБ ГКБ № 5 г.Уфа'!#REF!</definedName>
    <definedName name="V_пр_38_4" localSheetId="32">'ГБУЗ РБ ГКБ № 8 г.Уфа'!#REF!</definedName>
    <definedName name="V_пр_38_4" localSheetId="81">'ГБУЗ РБ ГКБ Демского р-на г.Уфы'!#REF!</definedName>
    <definedName name="V_пр_38_4" localSheetId="4">'ГБУЗ РБ Давлекановская ЦРБ'!#REF!</definedName>
    <definedName name="V_пр_38_4" localSheetId="29">'ГБУЗ РБ ДБ г.Стерлитамак'!#REF!</definedName>
    <definedName name="V_пр_38_4" localSheetId="10">'ГБУЗ РБ ДП № 2 г.Уфа'!#REF!</definedName>
    <definedName name="V_пр_38_4" localSheetId="6">'ГБУЗ РБ ДП № 3 г.Уфа'!#REF!</definedName>
    <definedName name="V_пр_38_4" localSheetId="72">'ГБУЗ РБ ДП № 4 г.Уфа'!#REF!</definedName>
    <definedName name="V_пр_38_4" localSheetId="12">'ГБУЗ РБ ДП № 5 г.Уфа'!#REF!</definedName>
    <definedName name="V_пр_38_4" localSheetId="13">'ГБУЗ РБ ДП № 6 г.Уфа'!#REF!</definedName>
    <definedName name="V_пр_38_4" localSheetId="73">'ГБУЗ РБ Дюртюлинская ЦРБ'!#REF!</definedName>
    <definedName name="V_пр_38_4" localSheetId="55">'ГБУЗ РБ Ермекеевская ЦРБ'!#REF!</definedName>
    <definedName name="V_пр_38_4" localSheetId="38">'ГБУЗ РБ Зилаирская ЦРБ'!#REF!</definedName>
    <definedName name="V_пр_38_4" localSheetId="43">'ГБУЗ РБ Иглинская ЦРБ'!#REF!</definedName>
    <definedName name="V_пр_38_4" localSheetId="9">'ГБУЗ РБ Исянгуловская ЦРБ'!#REF!</definedName>
    <definedName name="V_пр_38_4" localSheetId="78">'ГБУЗ РБ Ишимбайская ЦРБ'!#REF!</definedName>
    <definedName name="V_пр_38_4" localSheetId="17">'ГБУЗ РБ Калтасинская ЦРБ'!#REF!</definedName>
    <definedName name="V_пр_38_4" localSheetId="64">'ГБУЗ РБ Караидельская ЦРБ'!#REF!</definedName>
    <definedName name="V_пр_38_4" localSheetId="47">'ГБУЗ РБ Кармаскалинская ЦРБ'!#REF!</definedName>
    <definedName name="V_пр_38_4" localSheetId="50">'ГБУЗ РБ КБСМП г.Уфа'!#REF!</definedName>
    <definedName name="V_пр_38_4" localSheetId="70">'ГБУЗ РБ Кигинская ЦРБ'!#REF!</definedName>
    <definedName name="V_пр_38_4" localSheetId="16">'ГБУЗ РБ Краснокамская ЦРБ'!#REF!</definedName>
    <definedName name="V_пр_38_4" localSheetId="26">'ГБУЗ РБ Красноусольская ЦРБ'!#REF!</definedName>
    <definedName name="V_пр_38_4" localSheetId="48">'ГБУЗ РБ Кушнаренковская ЦРБ'!#REF!</definedName>
    <definedName name="V_пр_38_4" localSheetId="69">'ГБУЗ РБ Малоязовская ЦРБ'!#REF!</definedName>
    <definedName name="V_пр_38_4" localSheetId="8">'ГБУЗ РБ Мелеузовская ЦРБ'!#REF!</definedName>
    <definedName name="V_пр_38_4" localSheetId="67">'ГБУЗ РБ Месягутовская ЦРБ'!#REF!</definedName>
    <definedName name="V_пр_38_4" localSheetId="63">'ГБУЗ РБ Мишкинская ЦРБ'!#REF!</definedName>
    <definedName name="V_пр_38_4" localSheetId="3">'ГБУЗ РБ Миякинская ЦРБ'!#REF!</definedName>
    <definedName name="V_пр_38_4" localSheetId="7">'ГБУЗ РБ Мраковская ЦРБ'!#REF!</definedName>
    <definedName name="V_пр_38_4" localSheetId="45">'ГБУЗ РБ Нуримановская ЦРБ'!#REF!</definedName>
    <definedName name="V_пр_38_4" localSheetId="79">'ГБУЗ РБ Поликлиника № 43 г.Уфа'!#REF!</definedName>
    <definedName name="V_пр_38_4" localSheetId="80">'ГБУЗ РБ ПОликлиника № 46 г.Уфа'!#REF!</definedName>
    <definedName name="V_пр_38_4" localSheetId="82">'ГБУЗ РБ Поликлиника № 50 г.Уфа'!#REF!</definedName>
    <definedName name="V_пр_38_4" localSheetId="5">'ГБУЗ РБ Раевская ЦРБ'!#REF!</definedName>
    <definedName name="V_пр_38_4" localSheetId="27">'ГБУЗ РБ Стерлибашевская ЦРБ'!#REF!</definedName>
    <definedName name="V_пр_38_4" localSheetId="28">'ГБУЗ РБ Толбазинская ЦРБ'!#REF!</definedName>
    <definedName name="V_пр_38_4" localSheetId="30">'ГБУЗ РБ Туймазинская ЦРБ'!#REF!</definedName>
    <definedName name="V_пр_38_4" localSheetId="33">'ГБУЗ РБ Учалинская ЦГБ'!#REF!</definedName>
    <definedName name="V_пр_38_4" localSheetId="20">'ГБУЗ РБ Федоровская ЦРБ'!#REF!</definedName>
    <definedName name="V_пр_38_4" localSheetId="23">'ГБУЗ РБ ЦГБ г.Сибай'!#REF!</definedName>
    <definedName name="V_пр_38_4" localSheetId="74">'ГБУЗ РБ Чекмагушевская ЦРБ'!#REF!</definedName>
    <definedName name="V_пр_38_4" localSheetId="34">'ГБУЗ РБ Чишминская ЦРБ'!#REF!</definedName>
    <definedName name="V_пр_38_4" localSheetId="31">'ГБУЗ РБ Шаранская ЦРБ'!#REF!</definedName>
    <definedName name="V_пр_38_4" localSheetId="37">'ГБУЗ РБ Языковская ЦРБ'!#REF!</definedName>
    <definedName name="V_пр_38_4" localSheetId="41">'ГБУЗ РБ Янаульская ЦРБ'!#REF!</definedName>
    <definedName name="V_пр_38_4" localSheetId="19">'ООО "Медсервис" г. Салават'!#REF!</definedName>
    <definedName name="V_пр_38_4" localSheetId="2">'УФИЦ РАН'!#REF!</definedName>
    <definedName name="V_пр_38_4" localSheetId="52">'ФГБОУ ВО БГМУ МЗ РФ'!#REF!</definedName>
    <definedName name="V_пр_38_4" localSheetId="60">'ФГБУЗ МСЧ №142 ФМБА России'!#REF!</definedName>
    <definedName name="V_пр_38_4" localSheetId="25">'ЧУЗ "РЖД-Медицина"г.Стерлитамак'!#REF!</definedName>
    <definedName name="V_пр_38_4" localSheetId="42">'ЧУЗ"КБ"РЖД-Медицина" г.Уфа'!#REF!</definedName>
    <definedName name="V_пр_38_5" localSheetId="22">'ГБУЗ РБ Акъярская ЦРБ'!#REF!</definedName>
    <definedName name="V_пр_38_5" localSheetId="46">'ГБУЗ РБ Архангельская ЦРБ'!#REF!</definedName>
    <definedName name="V_пр_38_5" localSheetId="57">'ГБУЗ РБ Аскаровская ЦРБ'!#REF!</definedName>
    <definedName name="V_пр_38_5" localSheetId="65">'ГБУЗ РБ Аскинская ЦРБ'!#REF!</definedName>
    <definedName name="V_пр_38_5" localSheetId="35">'ГБУЗ РБ Баймакская ЦГБ'!#REF!</definedName>
    <definedName name="V_пр_38_5" localSheetId="77">'ГБУЗ РБ Бакалинская ЦРБ'!#REF!</definedName>
    <definedName name="V_пр_38_5" localSheetId="40">'ГБУЗ РБ Балтачевская ЦРБ'!#REF!</definedName>
    <definedName name="V_пр_38_5" localSheetId="53">'ГБУЗ РБ Белебеевская ЦРБ'!#REF!</definedName>
    <definedName name="V_пр_38_5" localSheetId="71">'ГБУЗ РБ Белокатайская ЦРБ'!#REF!</definedName>
    <definedName name="V_пр_38_5" localSheetId="59">'ГБУЗ РБ Белорецкая ЦРКБ'!#REF!</definedName>
    <definedName name="V_пр_38_5" localSheetId="54">'ГБУЗ РБ Бижбулякская ЦРБ'!#REF!</definedName>
    <definedName name="V_пр_38_5" localSheetId="62">'ГБУЗ РБ Бирская ЦРБ'!#REF!</definedName>
    <definedName name="V_пр_38_5" localSheetId="44">'ГБУЗ РБ Благовещенская ЦРБ'!#REF!</definedName>
    <definedName name="V_пр_38_5" localSheetId="68">'ГБУЗ РБ Большеустьикинская ЦРБ'!#REF!</definedName>
    <definedName name="V_пр_38_5" localSheetId="36">'ГБУЗ РБ Буздякская ЦРБ'!#REF!</definedName>
    <definedName name="V_пр_38_5" localSheetId="66">'ГБУЗ РБ Бураевская ЦРБ'!#REF!</definedName>
    <definedName name="V_пр_38_5" localSheetId="58">'ГБУЗ РБ Бурзянская ЦРБ'!#REF!</definedName>
    <definedName name="V_пр_38_5" localSheetId="39">'ГБУЗ РБ Верхне-Татыш. ЦРБ'!#REF!</definedName>
    <definedName name="V_пр_38_5" localSheetId="76">'ГБУЗ РБ Верхнеяркеевская ЦРБ'!#REF!</definedName>
    <definedName name="V_пр_38_5" localSheetId="18">'ГБУЗ РБ ГБ № 1 г.Октябрьский'!#REF!</definedName>
    <definedName name="V_пр_38_5" localSheetId="61">'ГБУЗ РБ ГБ № 9 г.Уфа'!#REF!</definedName>
    <definedName name="V_пр_38_5" localSheetId="11">'ГБУЗ РБ ГБ г.Кумертау'!#REF!</definedName>
    <definedName name="V_пр_38_5" localSheetId="15">'ГБУЗ РБ ГБ г.Нефтекамск'!#REF!</definedName>
    <definedName name="V_пр_38_5" localSheetId="21">'ГБУЗ РБ ГБ г.Салават'!#REF!</definedName>
    <definedName name="V_пр_38_5" localSheetId="14">'ГБУЗ РБ ГДКБ № 17 г.Уфа'!#REF!</definedName>
    <definedName name="V_пр_38_5" localSheetId="24">'ГБУЗ РБ ГКБ № 1 г.Стерлитамак'!#REF!</definedName>
    <definedName name="V_пр_38_5" localSheetId="49">'ГБУЗ РБ ГКБ № 13 г.Уфа'!#REF!</definedName>
    <definedName name="V_пр_38_5" localSheetId="75">'ГБУЗ РБ ГКБ № 18 г.Уфа'!#REF!</definedName>
    <definedName name="V_пр_38_5" localSheetId="51">'ГБУЗ РБ ГКБ № 21 г.Уфа'!#REF!</definedName>
    <definedName name="V_пр_38_5" localSheetId="56">'ГБУЗ РБ ГКБ № 5 г.Уфа'!#REF!</definedName>
    <definedName name="V_пр_38_5" localSheetId="32">'ГБУЗ РБ ГКБ № 8 г.Уфа'!#REF!</definedName>
    <definedName name="V_пр_38_5" localSheetId="81">'ГБУЗ РБ ГКБ Демского р-на г.Уфы'!#REF!</definedName>
    <definedName name="V_пр_38_5" localSheetId="4">'ГБУЗ РБ Давлекановская ЦРБ'!#REF!</definedName>
    <definedName name="V_пр_38_5" localSheetId="29">'ГБУЗ РБ ДБ г.Стерлитамак'!#REF!</definedName>
    <definedName name="V_пр_38_5" localSheetId="10">'ГБУЗ РБ ДП № 2 г.Уфа'!#REF!</definedName>
    <definedName name="V_пр_38_5" localSheetId="6">'ГБУЗ РБ ДП № 3 г.Уфа'!#REF!</definedName>
    <definedName name="V_пр_38_5" localSheetId="72">'ГБУЗ РБ ДП № 4 г.Уфа'!#REF!</definedName>
    <definedName name="V_пр_38_5" localSheetId="12">'ГБУЗ РБ ДП № 5 г.Уфа'!#REF!</definedName>
    <definedName name="V_пр_38_5" localSheetId="13">'ГБУЗ РБ ДП № 6 г.Уфа'!#REF!</definedName>
    <definedName name="V_пр_38_5" localSheetId="73">'ГБУЗ РБ Дюртюлинская ЦРБ'!#REF!</definedName>
    <definedName name="V_пр_38_5" localSheetId="55">'ГБУЗ РБ Ермекеевская ЦРБ'!#REF!</definedName>
    <definedName name="V_пр_38_5" localSheetId="38">'ГБУЗ РБ Зилаирская ЦРБ'!#REF!</definedName>
    <definedName name="V_пр_38_5" localSheetId="43">'ГБУЗ РБ Иглинская ЦРБ'!#REF!</definedName>
    <definedName name="V_пр_38_5" localSheetId="9">'ГБУЗ РБ Исянгуловская ЦРБ'!#REF!</definedName>
    <definedName name="V_пр_38_5" localSheetId="78">'ГБУЗ РБ Ишимбайская ЦРБ'!#REF!</definedName>
    <definedName name="V_пр_38_5" localSheetId="17">'ГБУЗ РБ Калтасинская ЦРБ'!#REF!</definedName>
    <definedName name="V_пр_38_5" localSheetId="64">'ГБУЗ РБ Караидельская ЦРБ'!#REF!</definedName>
    <definedName name="V_пр_38_5" localSheetId="47">'ГБУЗ РБ Кармаскалинская ЦРБ'!#REF!</definedName>
    <definedName name="V_пр_38_5" localSheetId="50">'ГБУЗ РБ КБСМП г.Уфа'!#REF!</definedName>
    <definedName name="V_пр_38_5" localSheetId="70">'ГБУЗ РБ Кигинская ЦРБ'!#REF!</definedName>
    <definedName name="V_пр_38_5" localSheetId="16">'ГБУЗ РБ Краснокамская ЦРБ'!#REF!</definedName>
    <definedName name="V_пр_38_5" localSheetId="26">'ГБУЗ РБ Красноусольская ЦРБ'!#REF!</definedName>
    <definedName name="V_пр_38_5" localSheetId="48">'ГБУЗ РБ Кушнаренковская ЦРБ'!#REF!</definedName>
    <definedName name="V_пр_38_5" localSheetId="69">'ГБУЗ РБ Малоязовская ЦРБ'!#REF!</definedName>
    <definedName name="V_пр_38_5" localSheetId="8">'ГБУЗ РБ Мелеузовская ЦРБ'!#REF!</definedName>
    <definedName name="V_пр_38_5" localSheetId="67">'ГБУЗ РБ Месягутовская ЦРБ'!#REF!</definedName>
    <definedName name="V_пр_38_5" localSheetId="63">'ГБУЗ РБ Мишкинская ЦРБ'!#REF!</definedName>
    <definedName name="V_пр_38_5" localSheetId="3">'ГБУЗ РБ Миякинская ЦРБ'!#REF!</definedName>
    <definedName name="V_пр_38_5" localSheetId="7">'ГБУЗ РБ Мраковская ЦРБ'!#REF!</definedName>
    <definedName name="V_пр_38_5" localSheetId="45">'ГБУЗ РБ Нуримановская ЦРБ'!#REF!</definedName>
    <definedName name="V_пр_38_5" localSheetId="79">'ГБУЗ РБ Поликлиника № 43 г.Уфа'!#REF!</definedName>
    <definedName name="V_пр_38_5" localSheetId="80">'ГБУЗ РБ ПОликлиника № 46 г.Уфа'!#REF!</definedName>
    <definedName name="V_пр_38_5" localSheetId="82">'ГБУЗ РБ Поликлиника № 50 г.Уфа'!#REF!</definedName>
    <definedName name="V_пр_38_5" localSheetId="5">'ГБУЗ РБ Раевская ЦРБ'!#REF!</definedName>
    <definedName name="V_пр_38_5" localSheetId="27">'ГБУЗ РБ Стерлибашевская ЦРБ'!#REF!</definedName>
    <definedName name="V_пр_38_5" localSheetId="28">'ГБУЗ РБ Толбазинская ЦРБ'!#REF!</definedName>
    <definedName name="V_пр_38_5" localSheetId="30">'ГБУЗ РБ Туймазинская ЦРБ'!#REF!</definedName>
    <definedName name="V_пр_38_5" localSheetId="33">'ГБУЗ РБ Учалинская ЦГБ'!#REF!</definedName>
    <definedName name="V_пр_38_5" localSheetId="20">'ГБУЗ РБ Федоровская ЦРБ'!#REF!</definedName>
    <definedName name="V_пр_38_5" localSheetId="23">'ГБУЗ РБ ЦГБ г.Сибай'!#REF!</definedName>
    <definedName name="V_пр_38_5" localSheetId="74">'ГБУЗ РБ Чекмагушевская ЦРБ'!#REF!</definedName>
    <definedName name="V_пр_38_5" localSheetId="34">'ГБУЗ РБ Чишминская ЦРБ'!#REF!</definedName>
    <definedName name="V_пр_38_5" localSheetId="31">'ГБУЗ РБ Шаранская ЦРБ'!#REF!</definedName>
    <definedName name="V_пр_38_5" localSheetId="37">'ГБУЗ РБ Языковская ЦРБ'!#REF!</definedName>
    <definedName name="V_пр_38_5" localSheetId="41">'ГБУЗ РБ Янаульская ЦРБ'!#REF!</definedName>
    <definedName name="V_пр_38_5" localSheetId="19">'ООО "Медсервис" г. Салават'!#REF!</definedName>
    <definedName name="V_пр_38_5" localSheetId="2">'УФИЦ РАН'!#REF!</definedName>
    <definedName name="V_пр_38_5" localSheetId="52">'ФГБОУ ВО БГМУ МЗ РФ'!#REF!</definedName>
    <definedName name="V_пр_38_5" localSheetId="60">'ФГБУЗ МСЧ №142 ФМБА России'!#REF!</definedName>
    <definedName name="V_пр_38_5" localSheetId="25">'ЧУЗ "РЖД-Медицина"г.Стерлитамак'!#REF!</definedName>
    <definedName name="V_пр_38_5" localSheetId="42">'ЧУЗ"КБ"РЖД-Медицина" г.Уфа'!#REF!</definedName>
    <definedName name="V_пр_38_6" localSheetId="22">'ГБУЗ РБ Акъярская ЦРБ'!#REF!</definedName>
    <definedName name="V_пр_38_6" localSheetId="46">'ГБУЗ РБ Архангельская ЦРБ'!#REF!</definedName>
    <definedName name="V_пр_38_6" localSheetId="57">'ГБУЗ РБ Аскаровская ЦРБ'!#REF!</definedName>
    <definedName name="V_пр_38_6" localSheetId="65">'ГБУЗ РБ Аскинская ЦРБ'!#REF!</definedName>
    <definedName name="V_пр_38_6" localSheetId="35">'ГБУЗ РБ Баймакская ЦГБ'!#REF!</definedName>
    <definedName name="V_пр_38_6" localSheetId="77">'ГБУЗ РБ Бакалинская ЦРБ'!#REF!</definedName>
    <definedName name="V_пр_38_6" localSheetId="40">'ГБУЗ РБ Балтачевская ЦРБ'!#REF!</definedName>
    <definedName name="V_пр_38_6" localSheetId="53">'ГБУЗ РБ Белебеевская ЦРБ'!#REF!</definedName>
    <definedName name="V_пр_38_6" localSheetId="71">'ГБУЗ РБ Белокатайская ЦРБ'!#REF!</definedName>
    <definedName name="V_пр_38_6" localSheetId="59">'ГБУЗ РБ Белорецкая ЦРКБ'!#REF!</definedName>
    <definedName name="V_пр_38_6" localSheetId="54">'ГБУЗ РБ Бижбулякская ЦРБ'!#REF!</definedName>
    <definedName name="V_пр_38_6" localSheetId="62">'ГБУЗ РБ Бирская ЦРБ'!#REF!</definedName>
    <definedName name="V_пр_38_6" localSheetId="44">'ГБУЗ РБ Благовещенская ЦРБ'!#REF!</definedName>
    <definedName name="V_пр_38_6" localSheetId="68">'ГБУЗ РБ Большеустьикинская ЦРБ'!#REF!</definedName>
    <definedName name="V_пр_38_6" localSheetId="36">'ГБУЗ РБ Буздякская ЦРБ'!#REF!</definedName>
    <definedName name="V_пр_38_6" localSheetId="66">'ГБУЗ РБ Бураевская ЦРБ'!#REF!</definedName>
    <definedName name="V_пр_38_6" localSheetId="58">'ГБУЗ РБ Бурзянская ЦРБ'!#REF!</definedName>
    <definedName name="V_пр_38_6" localSheetId="39">'ГБУЗ РБ Верхне-Татыш. ЦРБ'!#REF!</definedName>
    <definedName name="V_пр_38_6" localSheetId="76">'ГБУЗ РБ Верхнеяркеевская ЦРБ'!#REF!</definedName>
    <definedName name="V_пр_38_6" localSheetId="18">'ГБУЗ РБ ГБ № 1 г.Октябрьский'!#REF!</definedName>
    <definedName name="V_пр_38_6" localSheetId="61">'ГБУЗ РБ ГБ № 9 г.Уфа'!#REF!</definedName>
    <definedName name="V_пр_38_6" localSheetId="11">'ГБУЗ РБ ГБ г.Кумертау'!#REF!</definedName>
    <definedName name="V_пр_38_6" localSheetId="15">'ГБУЗ РБ ГБ г.Нефтекамск'!#REF!</definedName>
    <definedName name="V_пр_38_6" localSheetId="21">'ГБУЗ РБ ГБ г.Салават'!#REF!</definedName>
    <definedName name="V_пр_38_6" localSheetId="14">'ГБУЗ РБ ГДКБ № 17 г.Уфа'!#REF!</definedName>
    <definedName name="V_пр_38_6" localSheetId="24">'ГБУЗ РБ ГКБ № 1 г.Стерлитамак'!#REF!</definedName>
    <definedName name="V_пр_38_6" localSheetId="49">'ГБУЗ РБ ГКБ № 13 г.Уфа'!#REF!</definedName>
    <definedName name="V_пр_38_6" localSheetId="75">'ГБУЗ РБ ГКБ № 18 г.Уфа'!#REF!</definedName>
    <definedName name="V_пр_38_6" localSheetId="51">'ГБУЗ РБ ГКБ № 21 г.Уфа'!#REF!</definedName>
    <definedName name="V_пр_38_6" localSheetId="56">'ГБУЗ РБ ГКБ № 5 г.Уфа'!#REF!</definedName>
    <definedName name="V_пр_38_6" localSheetId="32">'ГБУЗ РБ ГКБ № 8 г.Уфа'!#REF!</definedName>
    <definedName name="V_пр_38_6" localSheetId="81">'ГБУЗ РБ ГКБ Демского р-на г.Уфы'!#REF!</definedName>
    <definedName name="V_пр_38_6" localSheetId="4">'ГБУЗ РБ Давлекановская ЦРБ'!#REF!</definedName>
    <definedName name="V_пр_38_6" localSheetId="29">'ГБУЗ РБ ДБ г.Стерлитамак'!#REF!</definedName>
    <definedName name="V_пр_38_6" localSheetId="10">'ГБУЗ РБ ДП № 2 г.Уфа'!#REF!</definedName>
    <definedName name="V_пр_38_6" localSheetId="6">'ГБУЗ РБ ДП № 3 г.Уфа'!#REF!</definedName>
    <definedName name="V_пр_38_6" localSheetId="72">'ГБУЗ РБ ДП № 4 г.Уфа'!#REF!</definedName>
    <definedName name="V_пр_38_6" localSheetId="12">'ГБУЗ РБ ДП № 5 г.Уфа'!#REF!</definedName>
    <definedName name="V_пр_38_6" localSheetId="13">'ГБУЗ РБ ДП № 6 г.Уфа'!#REF!</definedName>
    <definedName name="V_пр_38_6" localSheetId="73">'ГБУЗ РБ Дюртюлинская ЦРБ'!#REF!</definedName>
    <definedName name="V_пр_38_6" localSheetId="55">'ГБУЗ РБ Ермекеевская ЦРБ'!#REF!</definedName>
    <definedName name="V_пр_38_6" localSheetId="38">'ГБУЗ РБ Зилаирская ЦРБ'!#REF!</definedName>
    <definedName name="V_пр_38_6" localSheetId="43">'ГБУЗ РБ Иглинская ЦРБ'!#REF!</definedName>
    <definedName name="V_пр_38_6" localSheetId="9">'ГБУЗ РБ Исянгуловская ЦРБ'!#REF!</definedName>
    <definedName name="V_пр_38_6" localSheetId="78">'ГБУЗ РБ Ишимбайская ЦРБ'!#REF!</definedName>
    <definedName name="V_пр_38_6" localSheetId="17">'ГБУЗ РБ Калтасинская ЦРБ'!#REF!</definedName>
    <definedName name="V_пр_38_6" localSheetId="64">'ГБУЗ РБ Караидельская ЦРБ'!#REF!</definedName>
    <definedName name="V_пр_38_6" localSheetId="47">'ГБУЗ РБ Кармаскалинская ЦРБ'!#REF!</definedName>
    <definedName name="V_пр_38_6" localSheetId="50">'ГБУЗ РБ КБСМП г.Уфа'!#REF!</definedName>
    <definedName name="V_пр_38_6" localSheetId="70">'ГБУЗ РБ Кигинская ЦРБ'!#REF!</definedName>
    <definedName name="V_пр_38_6" localSheetId="16">'ГБУЗ РБ Краснокамская ЦРБ'!#REF!</definedName>
    <definedName name="V_пр_38_6" localSheetId="26">'ГБУЗ РБ Красноусольская ЦРБ'!#REF!</definedName>
    <definedName name="V_пр_38_6" localSheetId="48">'ГБУЗ РБ Кушнаренковская ЦРБ'!#REF!</definedName>
    <definedName name="V_пр_38_6" localSheetId="69">'ГБУЗ РБ Малоязовская ЦРБ'!#REF!</definedName>
    <definedName name="V_пр_38_6" localSheetId="8">'ГБУЗ РБ Мелеузовская ЦРБ'!#REF!</definedName>
    <definedName name="V_пр_38_6" localSheetId="67">'ГБУЗ РБ Месягутовская ЦРБ'!#REF!</definedName>
    <definedName name="V_пр_38_6" localSheetId="63">'ГБУЗ РБ Мишкинская ЦРБ'!#REF!</definedName>
    <definedName name="V_пр_38_6" localSheetId="3">'ГБУЗ РБ Миякинская ЦРБ'!#REF!</definedName>
    <definedName name="V_пр_38_6" localSheetId="7">'ГБУЗ РБ Мраковская ЦРБ'!#REF!</definedName>
    <definedName name="V_пр_38_6" localSheetId="45">'ГБУЗ РБ Нуримановская ЦРБ'!#REF!</definedName>
    <definedName name="V_пр_38_6" localSheetId="79">'ГБУЗ РБ Поликлиника № 43 г.Уфа'!#REF!</definedName>
    <definedName name="V_пр_38_6" localSheetId="80">'ГБУЗ РБ ПОликлиника № 46 г.Уфа'!#REF!</definedName>
    <definedName name="V_пр_38_6" localSheetId="82">'ГБУЗ РБ Поликлиника № 50 г.Уфа'!#REF!</definedName>
    <definedName name="V_пр_38_6" localSheetId="5">'ГБУЗ РБ Раевская ЦРБ'!#REF!</definedName>
    <definedName name="V_пр_38_6" localSheetId="27">'ГБУЗ РБ Стерлибашевская ЦРБ'!#REF!</definedName>
    <definedName name="V_пр_38_6" localSheetId="28">'ГБУЗ РБ Толбазинская ЦРБ'!#REF!</definedName>
    <definedName name="V_пр_38_6" localSheetId="30">'ГБУЗ РБ Туймазинская ЦРБ'!#REF!</definedName>
    <definedName name="V_пр_38_6" localSheetId="33">'ГБУЗ РБ Учалинская ЦГБ'!#REF!</definedName>
    <definedName name="V_пр_38_6" localSheetId="20">'ГБУЗ РБ Федоровская ЦРБ'!#REF!</definedName>
    <definedName name="V_пр_38_6" localSheetId="23">'ГБУЗ РБ ЦГБ г.Сибай'!#REF!</definedName>
    <definedName name="V_пр_38_6" localSheetId="74">'ГБУЗ РБ Чекмагушевская ЦРБ'!#REF!</definedName>
    <definedName name="V_пр_38_6" localSheetId="34">'ГБУЗ РБ Чишминская ЦРБ'!#REF!</definedName>
    <definedName name="V_пр_38_6" localSheetId="31">'ГБУЗ РБ Шаранская ЦРБ'!#REF!</definedName>
    <definedName name="V_пр_38_6" localSheetId="37">'ГБУЗ РБ Языковская ЦРБ'!#REF!</definedName>
    <definedName name="V_пр_38_6" localSheetId="41">'ГБУЗ РБ Янаульская ЦРБ'!#REF!</definedName>
    <definedName name="V_пр_38_6" localSheetId="19">'ООО "Медсервис" г. Салават'!#REF!</definedName>
    <definedName name="V_пр_38_6" localSheetId="2">'УФИЦ РАН'!#REF!</definedName>
    <definedName name="V_пр_38_6" localSheetId="52">'ФГБОУ ВО БГМУ МЗ РФ'!#REF!</definedName>
    <definedName name="V_пр_38_6" localSheetId="60">'ФГБУЗ МСЧ №142 ФМБА России'!#REF!</definedName>
    <definedName name="V_пр_38_6" localSheetId="25">'ЧУЗ "РЖД-Медицина"г.Стерлитамак'!#REF!</definedName>
    <definedName name="V_пр_38_6" localSheetId="42">'ЧУЗ"КБ"РЖД-Медицина" г.Уфа'!#REF!</definedName>
    <definedName name="V_пр_38_7" localSheetId="22">'ГБУЗ РБ Акъярская ЦРБ'!#REF!</definedName>
    <definedName name="V_пр_38_7" localSheetId="46">'ГБУЗ РБ Архангельская ЦРБ'!#REF!</definedName>
    <definedName name="V_пр_38_7" localSheetId="57">'ГБУЗ РБ Аскаровская ЦРБ'!#REF!</definedName>
    <definedName name="V_пр_38_7" localSheetId="65">'ГБУЗ РБ Аскинская ЦРБ'!#REF!</definedName>
    <definedName name="V_пр_38_7" localSheetId="35">'ГБУЗ РБ Баймакская ЦГБ'!#REF!</definedName>
    <definedName name="V_пр_38_7" localSheetId="77">'ГБУЗ РБ Бакалинская ЦРБ'!#REF!</definedName>
    <definedName name="V_пр_38_7" localSheetId="40">'ГБУЗ РБ Балтачевская ЦРБ'!#REF!</definedName>
    <definedName name="V_пр_38_7" localSheetId="53">'ГБУЗ РБ Белебеевская ЦРБ'!#REF!</definedName>
    <definedName name="V_пр_38_7" localSheetId="71">'ГБУЗ РБ Белокатайская ЦРБ'!#REF!</definedName>
    <definedName name="V_пр_38_7" localSheetId="59">'ГБУЗ РБ Белорецкая ЦРКБ'!#REF!</definedName>
    <definedName name="V_пр_38_7" localSheetId="54">'ГБУЗ РБ Бижбулякская ЦРБ'!#REF!</definedName>
    <definedName name="V_пр_38_7" localSheetId="62">'ГБУЗ РБ Бирская ЦРБ'!#REF!</definedName>
    <definedName name="V_пр_38_7" localSheetId="44">'ГБУЗ РБ Благовещенская ЦРБ'!#REF!</definedName>
    <definedName name="V_пр_38_7" localSheetId="68">'ГБУЗ РБ Большеустьикинская ЦРБ'!#REF!</definedName>
    <definedName name="V_пр_38_7" localSheetId="36">'ГБУЗ РБ Буздякская ЦРБ'!#REF!</definedName>
    <definedName name="V_пр_38_7" localSheetId="66">'ГБУЗ РБ Бураевская ЦРБ'!#REF!</definedName>
    <definedName name="V_пр_38_7" localSheetId="58">'ГБУЗ РБ Бурзянская ЦРБ'!#REF!</definedName>
    <definedName name="V_пр_38_7" localSheetId="39">'ГБУЗ РБ Верхне-Татыш. ЦРБ'!#REF!</definedName>
    <definedName name="V_пр_38_7" localSheetId="76">'ГБУЗ РБ Верхнеяркеевская ЦРБ'!#REF!</definedName>
    <definedName name="V_пр_38_7" localSheetId="18">'ГБУЗ РБ ГБ № 1 г.Октябрьский'!#REF!</definedName>
    <definedName name="V_пр_38_7" localSheetId="61">'ГБУЗ РБ ГБ № 9 г.Уфа'!#REF!</definedName>
    <definedName name="V_пр_38_7" localSheetId="11">'ГБУЗ РБ ГБ г.Кумертау'!#REF!</definedName>
    <definedName name="V_пр_38_7" localSheetId="15">'ГБУЗ РБ ГБ г.Нефтекамск'!#REF!</definedName>
    <definedName name="V_пр_38_7" localSheetId="21">'ГБУЗ РБ ГБ г.Салават'!#REF!</definedName>
    <definedName name="V_пр_38_7" localSheetId="14">'ГБУЗ РБ ГДКБ № 17 г.Уфа'!#REF!</definedName>
    <definedName name="V_пр_38_7" localSheetId="24">'ГБУЗ РБ ГКБ № 1 г.Стерлитамак'!#REF!</definedName>
    <definedName name="V_пр_38_7" localSheetId="49">'ГБУЗ РБ ГКБ № 13 г.Уфа'!#REF!</definedName>
    <definedName name="V_пр_38_7" localSheetId="75">'ГБУЗ РБ ГКБ № 18 г.Уфа'!#REF!</definedName>
    <definedName name="V_пр_38_7" localSheetId="51">'ГБУЗ РБ ГКБ № 21 г.Уфа'!#REF!</definedName>
    <definedName name="V_пр_38_7" localSheetId="56">'ГБУЗ РБ ГКБ № 5 г.Уфа'!#REF!</definedName>
    <definedName name="V_пр_38_7" localSheetId="32">'ГБУЗ РБ ГКБ № 8 г.Уфа'!#REF!</definedName>
    <definedName name="V_пр_38_7" localSheetId="81">'ГБУЗ РБ ГКБ Демского р-на г.Уфы'!#REF!</definedName>
    <definedName name="V_пр_38_7" localSheetId="4">'ГБУЗ РБ Давлекановская ЦРБ'!#REF!</definedName>
    <definedName name="V_пр_38_7" localSheetId="29">'ГБУЗ РБ ДБ г.Стерлитамак'!#REF!</definedName>
    <definedName name="V_пр_38_7" localSheetId="10">'ГБУЗ РБ ДП № 2 г.Уфа'!#REF!</definedName>
    <definedName name="V_пр_38_7" localSheetId="6">'ГБУЗ РБ ДП № 3 г.Уфа'!#REF!</definedName>
    <definedName name="V_пр_38_7" localSheetId="72">'ГБУЗ РБ ДП № 4 г.Уфа'!#REF!</definedName>
    <definedName name="V_пр_38_7" localSheetId="12">'ГБУЗ РБ ДП № 5 г.Уфа'!#REF!</definedName>
    <definedName name="V_пр_38_7" localSheetId="13">'ГБУЗ РБ ДП № 6 г.Уфа'!#REF!</definedName>
    <definedName name="V_пр_38_7" localSheetId="73">'ГБУЗ РБ Дюртюлинская ЦРБ'!#REF!</definedName>
    <definedName name="V_пр_38_7" localSheetId="55">'ГБУЗ РБ Ермекеевская ЦРБ'!#REF!</definedName>
    <definedName name="V_пр_38_7" localSheetId="38">'ГБУЗ РБ Зилаирская ЦРБ'!#REF!</definedName>
    <definedName name="V_пр_38_7" localSheetId="43">'ГБУЗ РБ Иглинская ЦРБ'!#REF!</definedName>
    <definedName name="V_пр_38_7" localSheetId="9">'ГБУЗ РБ Исянгуловская ЦРБ'!#REF!</definedName>
    <definedName name="V_пр_38_7" localSheetId="78">'ГБУЗ РБ Ишимбайская ЦРБ'!#REF!</definedName>
    <definedName name="V_пр_38_7" localSheetId="17">'ГБУЗ РБ Калтасинская ЦРБ'!#REF!</definedName>
    <definedName name="V_пр_38_7" localSheetId="64">'ГБУЗ РБ Караидельская ЦРБ'!#REF!</definedName>
    <definedName name="V_пр_38_7" localSheetId="47">'ГБУЗ РБ Кармаскалинская ЦРБ'!#REF!</definedName>
    <definedName name="V_пр_38_7" localSheetId="50">'ГБУЗ РБ КБСМП г.Уфа'!#REF!</definedName>
    <definedName name="V_пр_38_7" localSheetId="70">'ГБУЗ РБ Кигинская ЦРБ'!#REF!</definedName>
    <definedName name="V_пр_38_7" localSheetId="16">'ГБУЗ РБ Краснокамская ЦРБ'!#REF!</definedName>
    <definedName name="V_пр_38_7" localSheetId="26">'ГБУЗ РБ Красноусольская ЦРБ'!#REF!</definedName>
    <definedName name="V_пр_38_7" localSheetId="48">'ГБУЗ РБ Кушнаренковская ЦРБ'!#REF!</definedName>
    <definedName name="V_пр_38_7" localSheetId="69">'ГБУЗ РБ Малоязовская ЦРБ'!#REF!</definedName>
    <definedName name="V_пр_38_7" localSheetId="8">'ГБУЗ РБ Мелеузовская ЦРБ'!#REF!</definedName>
    <definedName name="V_пр_38_7" localSheetId="67">'ГБУЗ РБ Месягутовская ЦРБ'!#REF!</definedName>
    <definedName name="V_пр_38_7" localSheetId="63">'ГБУЗ РБ Мишкинская ЦРБ'!#REF!</definedName>
    <definedName name="V_пр_38_7" localSheetId="3">'ГБУЗ РБ Миякинская ЦРБ'!#REF!</definedName>
    <definedName name="V_пр_38_7" localSheetId="7">'ГБУЗ РБ Мраковская ЦРБ'!#REF!</definedName>
    <definedName name="V_пр_38_7" localSheetId="45">'ГБУЗ РБ Нуримановская ЦРБ'!#REF!</definedName>
    <definedName name="V_пр_38_7" localSheetId="79">'ГБУЗ РБ Поликлиника № 43 г.Уфа'!#REF!</definedName>
    <definedName name="V_пр_38_7" localSheetId="80">'ГБУЗ РБ ПОликлиника № 46 г.Уфа'!#REF!</definedName>
    <definedName name="V_пр_38_7" localSheetId="82">'ГБУЗ РБ Поликлиника № 50 г.Уфа'!#REF!</definedName>
    <definedName name="V_пр_38_7" localSheetId="5">'ГБУЗ РБ Раевская ЦРБ'!#REF!</definedName>
    <definedName name="V_пр_38_7" localSheetId="27">'ГБУЗ РБ Стерлибашевская ЦРБ'!#REF!</definedName>
    <definedName name="V_пр_38_7" localSheetId="28">'ГБУЗ РБ Толбазинская ЦРБ'!#REF!</definedName>
    <definedName name="V_пр_38_7" localSheetId="30">'ГБУЗ РБ Туймазинская ЦРБ'!#REF!</definedName>
    <definedName name="V_пр_38_7" localSheetId="33">'ГБУЗ РБ Учалинская ЦГБ'!#REF!</definedName>
    <definedName name="V_пр_38_7" localSheetId="20">'ГБУЗ РБ Федоровская ЦРБ'!#REF!</definedName>
    <definedName name="V_пр_38_7" localSheetId="23">'ГБУЗ РБ ЦГБ г.Сибай'!#REF!</definedName>
    <definedName name="V_пр_38_7" localSheetId="74">'ГБУЗ РБ Чекмагушевская ЦРБ'!#REF!</definedName>
    <definedName name="V_пр_38_7" localSheetId="34">'ГБУЗ РБ Чишминская ЦРБ'!#REF!</definedName>
    <definedName name="V_пр_38_7" localSheetId="31">'ГБУЗ РБ Шаранская ЦРБ'!#REF!</definedName>
    <definedName name="V_пр_38_7" localSheetId="37">'ГБУЗ РБ Языковская ЦРБ'!#REF!</definedName>
    <definedName name="V_пр_38_7" localSheetId="41">'ГБУЗ РБ Янаульская ЦРБ'!#REF!</definedName>
    <definedName name="V_пр_38_7" localSheetId="19">'ООО "Медсервис" г. Салават'!#REF!</definedName>
    <definedName name="V_пр_38_7" localSheetId="2">'УФИЦ РАН'!#REF!</definedName>
    <definedName name="V_пр_38_7" localSheetId="52">'ФГБОУ ВО БГМУ МЗ РФ'!#REF!</definedName>
    <definedName name="V_пр_38_7" localSheetId="60">'ФГБУЗ МСЧ №142 ФМБА России'!#REF!</definedName>
    <definedName name="V_пр_38_7" localSheetId="25">'ЧУЗ "РЖД-Медицина"г.Стерлитамак'!#REF!</definedName>
    <definedName name="V_пр_38_7" localSheetId="42">'ЧУЗ"КБ"РЖД-Медицина" г.Уфа'!#REF!</definedName>
    <definedName name="V_пр_38_8" localSheetId="22">'ГБУЗ РБ Акъярская ЦРБ'!#REF!</definedName>
    <definedName name="V_пр_38_8" localSheetId="46">'ГБУЗ РБ Архангельская ЦРБ'!#REF!</definedName>
    <definedName name="V_пр_38_8" localSheetId="57">'ГБУЗ РБ Аскаровская ЦРБ'!#REF!</definedName>
    <definedName name="V_пр_38_8" localSheetId="65">'ГБУЗ РБ Аскинская ЦРБ'!#REF!</definedName>
    <definedName name="V_пр_38_8" localSheetId="35">'ГБУЗ РБ Баймакская ЦГБ'!#REF!</definedName>
    <definedName name="V_пр_38_8" localSheetId="77">'ГБУЗ РБ Бакалинская ЦРБ'!#REF!</definedName>
    <definedName name="V_пр_38_8" localSheetId="40">'ГБУЗ РБ Балтачевская ЦРБ'!#REF!</definedName>
    <definedName name="V_пр_38_8" localSheetId="53">'ГБУЗ РБ Белебеевская ЦРБ'!#REF!</definedName>
    <definedName name="V_пр_38_8" localSheetId="71">'ГБУЗ РБ Белокатайская ЦРБ'!#REF!</definedName>
    <definedName name="V_пр_38_8" localSheetId="59">'ГБУЗ РБ Белорецкая ЦРКБ'!#REF!</definedName>
    <definedName name="V_пр_38_8" localSheetId="54">'ГБУЗ РБ Бижбулякская ЦРБ'!#REF!</definedName>
    <definedName name="V_пр_38_8" localSheetId="62">'ГБУЗ РБ Бирская ЦРБ'!#REF!</definedName>
    <definedName name="V_пр_38_8" localSheetId="44">'ГБУЗ РБ Благовещенская ЦРБ'!#REF!</definedName>
    <definedName name="V_пр_38_8" localSheetId="68">'ГБУЗ РБ Большеустьикинская ЦРБ'!#REF!</definedName>
    <definedName name="V_пр_38_8" localSheetId="36">'ГБУЗ РБ Буздякская ЦРБ'!#REF!</definedName>
    <definedName name="V_пр_38_8" localSheetId="66">'ГБУЗ РБ Бураевская ЦРБ'!#REF!</definedName>
    <definedName name="V_пр_38_8" localSheetId="58">'ГБУЗ РБ Бурзянская ЦРБ'!#REF!</definedName>
    <definedName name="V_пр_38_8" localSheetId="39">'ГБУЗ РБ Верхне-Татыш. ЦРБ'!#REF!</definedName>
    <definedName name="V_пр_38_8" localSheetId="76">'ГБУЗ РБ Верхнеяркеевская ЦРБ'!#REF!</definedName>
    <definedName name="V_пр_38_8" localSheetId="18">'ГБУЗ РБ ГБ № 1 г.Октябрьский'!#REF!</definedName>
    <definedName name="V_пр_38_8" localSheetId="61">'ГБУЗ РБ ГБ № 9 г.Уфа'!#REF!</definedName>
    <definedName name="V_пр_38_8" localSheetId="11">'ГБУЗ РБ ГБ г.Кумертау'!#REF!</definedName>
    <definedName name="V_пр_38_8" localSheetId="15">'ГБУЗ РБ ГБ г.Нефтекамск'!#REF!</definedName>
    <definedName name="V_пр_38_8" localSheetId="21">'ГБУЗ РБ ГБ г.Салават'!#REF!</definedName>
    <definedName name="V_пр_38_8" localSheetId="14">'ГБУЗ РБ ГДКБ № 17 г.Уфа'!#REF!</definedName>
    <definedName name="V_пр_38_8" localSheetId="24">'ГБУЗ РБ ГКБ № 1 г.Стерлитамак'!#REF!</definedName>
    <definedName name="V_пр_38_8" localSheetId="49">'ГБУЗ РБ ГКБ № 13 г.Уфа'!#REF!</definedName>
    <definedName name="V_пр_38_8" localSheetId="75">'ГБУЗ РБ ГКБ № 18 г.Уфа'!#REF!</definedName>
    <definedName name="V_пр_38_8" localSheetId="51">'ГБУЗ РБ ГКБ № 21 г.Уфа'!#REF!</definedName>
    <definedName name="V_пр_38_8" localSheetId="56">'ГБУЗ РБ ГКБ № 5 г.Уфа'!#REF!</definedName>
    <definedName name="V_пр_38_8" localSheetId="32">'ГБУЗ РБ ГКБ № 8 г.Уфа'!#REF!</definedName>
    <definedName name="V_пр_38_8" localSheetId="81">'ГБУЗ РБ ГКБ Демского р-на г.Уфы'!#REF!</definedName>
    <definedName name="V_пр_38_8" localSheetId="4">'ГБУЗ РБ Давлекановская ЦРБ'!#REF!</definedName>
    <definedName name="V_пр_38_8" localSheetId="29">'ГБУЗ РБ ДБ г.Стерлитамак'!#REF!</definedName>
    <definedName name="V_пр_38_8" localSheetId="10">'ГБУЗ РБ ДП № 2 г.Уфа'!#REF!</definedName>
    <definedName name="V_пр_38_8" localSheetId="6">'ГБУЗ РБ ДП № 3 г.Уфа'!#REF!</definedName>
    <definedName name="V_пр_38_8" localSheetId="72">'ГБУЗ РБ ДП № 4 г.Уфа'!#REF!</definedName>
    <definedName name="V_пр_38_8" localSheetId="12">'ГБУЗ РБ ДП № 5 г.Уфа'!#REF!</definedName>
    <definedName name="V_пр_38_8" localSheetId="13">'ГБУЗ РБ ДП № 6 г.Уфа'!#REF!</definedName>
    <definedName name="V_пр_38_8" localSheetId="73">'ГБУЗ РБ Дюртюлинская ЦРБ'!#REF!</definedName>
    <definedName name="V_пр_38_8" localSheetId="55">'ГБУЗ РБ Ермекеевская ЦРБ'!#REF!</definedName>
    <definedName name="V_пр_38_8" localSheetId="38">'ГБУЗ РБ Зилаирская ЦРБ'!#REF!</definedName>
    <definedName name="V_пр_38_8" localSheetId="43">'ГБУЗ РБ Иглинская ЦРБ'!#REF!</definedName>
    <definedName name="V_пр_38_8" localSheetId="9">'ГБУЗ РБ Исянгуловская ЦРБ'!#REF!</definedName>
    <definedName name="V_пр_38_8" localSheetId="78">'ГБУЗ РБ Ишимбайская ЦРБ'!#REF!</definedName>
    <definedName name="V_пр_38_8" localSheetId="17">'ГБУЗ РБ Калтасинская ЦРБ'!#REF!</definedName>
    <definedName name="V_пр_38_8" localSheetId="64">'ГБУЗ РБ Караидельская ЦРБ'!#REF!</definedName>
    <definedName name="V_пр_38_8" localSheetId="47">'ГБУЗ РБ Кармаскалинская ЦРБ'!#REF!</definedName>
    <definedName name="V_пр_38_8" localSheetId="50">'ГБУЗ РБ КБСМП г.Уфа'!#REF!</definedName>
    <definedName name="V_пр_38_8" localSheetId="70">'ГБУЗ РБ Кигинская ЦРБ'!#REF!</definedName>
    <definedName name="V_пр_38_8" localSheetId="16">'ГБУЗ РБ Краснокамская ЦРБ'!#REF!</definedName>
    <definedName name="V_пр_38_8" localSheetId="26">'ГБУЗ РБ Красноусольская ЦРБ'!#REF!</definedName>
    <definedName name="V_пр_38_8" localSheetId="48">'ГБУЗ РБ Кушнаренковская ЦРБ'!#REF!</definedName>
    <definedName name="V_пр_38_8" localSheetId="69">'ГБУЗ РБ Малоязовская ЦРБ'!#REF!</definedName>
    <definedName name="V_пр_38_8" localSheetId="8">'ГБУЗ РБ Мелеузовская ЦРБ'!#REF!</definedName>
    <definedName name="V_пр_38_8" localSheetId="67">'ГБУЗ РБ Месягутовская ЦРБ'!#REF!</definedName>
    <definedName name="V_пр_38_8" localSheetId="63">'ГБУЗ РБ Мишкинская ЦРБ'!#REF!</definedName>
    <definedName name="V_пр_38_8" localSheetId="3">'ГБУЗ РБ Миякинская ЦРБ'!#REF!</definedName>
    <definedName name="V_пр_38_8" localSheetId="7">'ГБУЗ РБ Мраковская ЦРБ'!#REF!</definedName>
    <definedName name="V_пр_38_8" localSheetId="45">'ГБУЗ РБ Нуримановская ЦРБ'!#REF!</definedName>
    <definedName name="V_пр_38_8" localSheetId="79">'ГБУЗ РБ Поликлиника № 43 г.Уфа'!#REF!</definedName>
    <definedName name="V_пр_38_8" localSheetId="80">'ГБУЗ РБ ПОликлиника № 46 г.Уфа'!#REF!</definedName>
    <definedName name="V_пр_38_8" localSheetId="82">'ГБУЗ РБ Поликлиника № 50 г.Уфа'!#REF!</definedName>
    <definedName name="V_пр_38_8" localSheetId="5">'ГБУЗ РБ Раевская ЦРБ'!#REF!</definedName>
    <definedName name="V_пр_38_8" localSheetId="27">'ГБУЗ РБ Стерлибашевская ЦРБ'!#REF!</definedName>
    <definedName name="V_пр_38_8" localSheetId="28">'ГБУЗ РБ Толбазинская ЦРБ'!#REF!</definedName>
    <definedName name="V_пр_38_8" localSheetId="30">'ГБУЗ РБ Туймазинская ЦРБ'!#REF!</definedName>
    <definedName name="V_пр_38_8" localSheetId="33">'ГБУЗ РБ Учалинская ЦГБ'!#REF!</definedName>
    <definedName name="V_пр_38_8" localSheetId="20">'ГБУЗ РБ Федоровская ЦРБ'!#REF!</definedName>
    <definedName name="V_пр_38_8" localSheetId="23">'ГБУЗ РБ ЦГБ г.Сибай'!#REF!</definedName>
    <definedName name="V_пр_38_8" localSheetId="74">'ГБУЗ РБ Чекмагушевская ЦРБ'!#REF!</definedName>
    <definedName name="V_пр_38_8" localSheetId="34">'ГБУЗ РБ Чишминская ЦРБ'!#REF!</definedName>
    <definedName name="V_пр_38_8" localSheetId="31">'ГБУЗ РБ Шаранская ЦРБ'!#REF!</definedName>
    <definedName name="V_пр_38_8" localSheetId="37">'ГБУЗ РБ Языковская ЦРБ'!#REF!</definedName>
    <definedName name="V_пр_38_8" localSheetId="41">'ГБУЗ РБ Янаульская ЦРБ'!#REF!</definedName>
    <definedName name="V_пр_38_8" localSheetId="19">'ООО "Медсервис" г. Салават'!#REF!</definedName>
    <definedName name="V_пр_38_8" localSheetId="2">'УФИЦ РАН'!#REF!</definedName>
    <definedName name="V_пр_38_8" localSheetId="52">'ФГБОУ ВО БГМУ МЗ РФ'!#REF!</definedName>
    <definedName name="V_пр_38_8" localSheetId="60">'ФГБУЗ МСЧ №142 ФМБА России'!#REF!</definedName>
    <definedName name="V_пр_38_8" localSheetId="25">'ЧУЗ "РЖД-Медицина"г.Стерлитамак'!#REF!</definedName>
    <definedName name="V_пр_38_8" localSheetId="42">'ЧУЗ"КБ"РЖД-Медицина" г.Уфа'!#REF!</definedName>
    <definedName name="V_пр_39_2" localSheetId="22">'ГБУЗ РБ Акъярская ЦРБ'!#REF!</definedName>
    <definedName name="V_пр_39_2" localSheetId="46">'ГБУЗ РБ Архангельская ЦРБ'!#REF!</definedName>
    <definedName name="V_пр_39_2" localSheetId="57">'ГБУЗ РБ Аскаровская ЦРБ'!#REF!</definedName>
    <definedName name="V_пр_39_2" localSheetId="65">'ГБУЗ РБ Аскинская ЦРБ'!#REF!</definedName>
    <definedName name="V_пр_39_2" localSheetId="35">'ГБУЗ РБ Баймакская ЦГБ'!#REF!</definedName>
    <definedName name="V_пр_39_2" localSheetId="77">'ГБУЗ РБ Бакалинская ЦРБ'!#REF!</definedName>
    <definedName name="V_пр_39_2" localSheetId="40">'ГБУЗ РБ Балтачевская ЦРБ'!#REF!</definedName>
    <definedName name="V_пр_39_2" localSheetId="53">'ГБУЗ РБ Белебеевская ЦРБ'!#REF!</definedName>
    <definedName name="V_пр_39_2" localSheetId="71">'ГБУЗ РБ Белокатайская ЦРБ'!#REF!</definedName>
    <definedName name="V_пр_39_2" localSheetId="59">'ГБУЗ РБ Белорецкая ЦРКБ'!#REF!</definedName>
    <definedName name="V_пр_39_2" localSheetId="54">'ГБУЗ РБ Бижбулякская ЦРБ'!#REF!</definedName>
    <definedName name="V_пр_39_2" localSheetId="62">'ГБУЗ РБ Бирская ЦРБ'!#REF!</definedName>
    <definedName name="V_пр_39_2" localSheetId="44">'ГБУЗ РБ Благовещенская ЦРБ'!#REF!</definedName>
    <definedName name="V_пр_39_2" localSheetId="68">'ГБУЗ РБ Большеустьикинская ЦРБ'!#REF!</definedName>
    <definedName name="V_пр_39_2" localSheetId="36">'ГБУЗ РБ Буздякская ЦРБ'!#REF!</definedName>
    <definedName name="V_пр_39_2" localSheetId="66">'ГБУЗ РБ Бураевская ЦРБ'!#REF!</definedName>
    <definedName name="V_пр_39_2" localSheetId="58">'ГБУЗ РБ Бурзянская ЦРБ'!#REF!</definedName>
    <definedName name="V_пр_39_2" localSheetId="39">'ГБУЗ РБ Верхне-Татыш. ЦРБ'!#REF!</definedName>
    <definedName name="V_пр_39_2" localSheetId="76">'ГБУЗ РБ Верхнеяркеевская ЦРБ'!#REF!</definedName>
    <definedName name="V_пр_39_2" localSheetId="18">'ГБУЗ РБ ГБ № 1 г.Октябрьский'!#REF!</definedName>
    <definedName name="V_пр_39_2" localSheetId="61">'ГБУЗ РБ ГБ № 9 г.Уфа'!#REF!</definedName>
    <definedName name="V_пр_39_2" localSheetId="11">'ГБУЗ РБ ГБ г.Кумертау'!#REF!</definedName>
    <definedName name="V_пр_39_2" localSheetId="15">'ГБУЗ РБ ГБ г.Нефтекамск'!#REF!</definedName>
    <definedName name="V_пр_39_2" localSheetId="21">'ГБУЗ РБ ГБ г.Салават'!#REF!</definedName>
    <definedName name="V_пр_39_2" localSheetId="14">'ГБУЗ РБ ГДКБ № 17 г.Уфа'!#REF!</definedName>
    <definedName name="V_пр_39_2" localSheetId="24">'ГБУЗ РБ ГКБ № 1 г.Стерлитамак'!#REF!</definedName>
    <definedName name="V_пр_39_2" localSheetId="49">'ГБУЗ РБ ГКБ № 13 г.Уфа'!#REF!</definedName>
    <definedName name="V_пр_39_2" localSheetId="75">'ГБУЗ РБ ГКБ № 18 г.Уфа'!#REF!</definedName>
    <definedName name="V_пр_39_2" localSheetId="51">'ГБУЗ РБ ГКБ № 21 г.Уфа'!#REF!</definedName>
    <definedName name="V_пр_39_2" localSheetId="56">'ГБУЗ РБ ГКБ № 5 г.Уфа'!#REF!</definedName>
    <definedName name="V_пр_39_2" localSheetId="32">'ГБУЗ РБ ГКБ № 8 г.Уфа'!#REF!</definedName>
    <definedName name="V_пр_39_2" localSheetId="81">'ГБУЗ РБ ГКБ Демского р-на г.Уфы'!#REF!</definedName>
    <definedName name="V_пр_39_2" localSheetId="4">'ГБУЗ РБ Давлекановская ЦРБ'!#REF!</definedName>
    <definedName name="V_пр_39_2" localSheetId="29">'ГБУЗ РБ ДБ г.Стерлитамак'!#REF!</definedName>
    <definedName name="V_пр_39_2" localSheetId="10">'ГБУЗ РБ ДП № 2 г.Уфа'!#REF!</definedName>
    <definedName name="V_пр_39_2" localSheetId="6">'ГБУЗ РБ ДП № 3 г.Уфа'!#REF!</definedName>
    <definedName name="V_пр_39_2" localSheetId="72">'ГБУЗ РБ ДП № 4 г.Уфа'!#REF!</definedName>
    <definedName name="V_пр_39_2" localSheetId="12">'ГБУЗ РБ ДП № 5 г.Уфа'!#REF!</definedName>
    <definedName name="V_пр_39_2" localSheetId="13">'ГБУЗ РБ ДП № 6 г.Уфа'!#REF!</definedName>
    <definedName name="V_пр_39_2" localSheetId="73">'ГБУЗ РБ Дюртюлинская ЦРБ'!#REF!</definedName>
    <definedName name="V_пр_39_2" localSheetId="55">'ГБУЗ РБ Ермекеевская ЦРБ'!#REF!</definedName>
    <definedName name="V_пр_39_2" localSheetId="38">'ГБУЗ РБ Зилаирская ЦРБ'!#REF!</definedName>
    <definedName name="V_пр_39_2" localSheetId="43">'ГБУЗ РБ Иглинская ЦРБ'!#REF!</definedName>
    <definedName name="V_пр_39_2" localSheetId="9">'ГБУЗ РБ Исянгуловская ЦРБ'!#REF!</definedName>
    <definedName name="V_пр_39_2" localSheetId="78">'ГБУЗ РБ Ишимбайская ЦРБ'!#REF!</definedName>
    <definedName name="V_пр_39_2" localSheetId="17">'ГБУЗ РБ Калтасинская ЦРБ'!#REF!</definedName>
    <definedName name="V_пр_39_2" localSheetId="64">'ГБУЗ РБ Караидельская ЦРБ'!#REF!</definedName>
    <definedName name="V_пр_39_2" localSheetId="47">'ГБУЗ РБ Кармаскалинская ЦРБ'!#REF!</definedName>
    <definedName name="V_пр_39_2" localSheetId="50">'ГБУЗ РБ КБСМП г.Уфа'!#REF!</definedName>
    <definedName name="V_пр_39_2" localSheetId="70">'ГБУЗ РБ Кигинская ЦРБ'!#REF!</definedName>
    <definedName name="V_пр_39_2" localSheetId="16">'ГБУЗ РБ Краснокамская ЦРБ'!#REF!</definedName>
    <definedName name="V_пр_39_2" localSheetId="26">'ГБУЗ РБ Красноусольская ЦРБ'!#REF!</definedName>
    <definedName name="V_пр_39_2" localSheetId="48">'ГБУЗ РБ Кушнаренковская ЦРБ'!#REF!</definedName>
    <definedName name="V_пр_39_2" localSheetId="69">'ГБУЗ РБ Малоязовская ЦРБ'!#REF!</definedName>
    <definedName name="V_пр_39_2" localSheetId="8">'ГБУЗ РБ Мелеузовская ЦРБ'!#REF!</definedName>
    <definedName name="V_пр_39_2" localSheetId="67">'ГБУЗ РБ Месягутовская ЦРБ'!#REF!</definedName>
    <definedName name="V_пр_39_2" localSheetId="63">'ГБУЗ РБ Мишкинская ЦРБ'!#REF!</definedName>
    <definedName name="V_пр_39_2" localSheetId="3">'ГБУЗ РБ Миякинская ЦРБ'!#REF!</definedName>
    <definedName name="V_пр_39_2" localSheetId="7">'ГБУЗ РБ Мраковская ЦРБ'!#REF!</definedName>
    <definedName name="V_пр_39_2" localSheetId="45">'ГБУЗ РБ Нуримановская ЦРБ'!#REF!</definedName>
    <definedName name="V_пр_39_2" localSheetId="79">'ГБУЗ РБ Поликлиника № 43 г.Уфа'!#REF!</definedName>
    <definedName name="V_пр_39_2" localSheetId="80">'ГБУЗ РБ ПОликлиника № 46 г.Уфа'!#REF!</definedName>
    <definedName name="V_пр_39_2" localSheetId="82">'ГБУЗ РБ Поликлиника № 50 г.Уфа'!#REF!</definedName>
    <definedName name="V_пр_39_2" localSheetId="5">'ГБУЗ РБ Раевская ЦРБ'!#REF!</definedName>
    <definedName name="V_пр_39_2" localSheetId="27">'ГБУЗ РБ Стерлибашевская ЦРБ'!#REF!</definedName>
    <definedName name="V_пр_39_2" localSheetId="28">'ГБУЗ РБ Толбазинская ЦРБ'!#REF!</definedName>
    <definedName name="V_пр_39_2" localSheetId="30">'ГБУЗ РБ Туймазинская ЦРБ'!#REF!</definedName>
    <definedName name="V_пр_39_2" localSheetId="33">'ГБУЗ РБ Учалинская ЦГБ'!#REF!</definedName>
    <definedName name="V_пр_39_2" localSheetId="20">'ГБУЗ РБ Федоровская ЦРБ'!#REF!</definedName>
    <definedName name="V_пр_39_2" localSheetId="23">'ГБУЗ РБ ЦГБ г.Сибай'!#REF!</definedName>
    <definedName name="V_пр_39_2" localSheetId="74">'ГБУЗ РБ Чекмагушевская ЦРБ'!#REF!</definedName>
    <definedName name="V_пр_39_2" localSheetId="34">'ГБУЗ РБ Чишминская ЦРБ'!#REF!</definedName>
    <definedName name="V_пр_39_2" localSheetId="31">'ГБУЗ РБ Шаранская ЦРБ'!#REF!</definedName>
    <definedName name="V_пр_39_2" localSheetId="37">'ГБУЗ РБ Языковская ЦРБ'!#REF!</definedName>
    <definedName name="V_пр_39_2" localSheetId="41">'ГБУЗ РБ Янаульская ЦРБ'!#REF!</definedName>
    <definedName name="V_пр_39_2" localSheetId="19">'ООО "Медсервис" г. Салават'!#REF!</definedName>
    <definedName name="V_пр_39_2" localSheetId="2">'УФИЦ РАН'!#REF!</definedName>
    <definedName name="V_пр_39_2" localSheetId="52">'ФГБОУ ВО БГМУ МЗ РФ'!#REF!</definedName>
    <definedName name="V_пр_39_2" localSheetId="60">'ФГБУЗ МСЧ №142 ФМБА России'!#REF!</definedName>
    <definedName name="V_пр_39_2" localSheetId="25">'ЧУЗ "РЖД-Медицина"г.Стерлитамак'!#REF!</definedName>
    <definedName name="V_пр_39_2" localSheetId="42">'ЧУЗ"КБ"РЖД-Медицина" г.Уфа'!#REF!</definedName>
    <definedName name="V_пр_39_3" localSheetId="22">'ГБУЗ РБ Акъярская ЦРБ'!#REF!</definedName>
    <definedName name="V_пр_39_3" localSheetId="46">'ГБУЗ РБ Архангельская ЦРБ'!#REF!</definedName>
    <definedName name="V_пр_39_3" localSheetId="57">'ГБУЗ РБ Аскаровская ЦРБ'!#REF!</definedName>
    <definedName name="V_пр_39_3" localSheetId="65">'ГБУЗ РБ Аскинская ЦРБ'!#REF!</definedName>
    <definedName name="V_пр_39_3" localSheetId="35">'ГБУЗ РБ Баймакская ЦГБ'!#REF!</definedName>
    <definedName name="V_пр_39_3" localSheetId="77">'ГБУЗ РБ Бакалинская ЦРБ'!#REF!</definedName>
    <definedName name="V_пр_39_3" localSheetId="40">'ГБУЗ РБ Балтачевская ЦРБ'!#REF!</definedName>
    <definedName name="V_пр_39_3" localSheetId="53">'ГБУЗ РБ Белебеевская ЦРБ'!#REF!</definedName>
    <definedName name="V_пр_39_3" localSheetId="71">'ГБУЗ РБ Белокатайская ЦРБ'!#REF!</definedName>
    <definedName name="V_пр_39_3" localSheetId="59">'ГБУЗ РБ Белорецкая ЦРКБ'!#REF!</definedName>
    <definedName name="V_пр_39_3" localSheetId="54">'ГБУЗ РБ Бижбулякская ЦРБ'!#REF!</definedName>
    <definedName name="V_пр_39_3" localSheetId="62">'ГБУЗ РБ Бирская ЦРБ'!#REF!</definedName>
    <definedName name="V_пр_39_3" localSheetId="44">'ГБУЗ РБ Благовещенская ЦРБ'!#REF!</definedName>
    <definedName name="V_пр_39_3" localSheetId="68">'ГБУЗ РБ Большеустьикинская ЦРБ'!#REF!</definedName>
    <definedName name="V_пр_39_3" localSheetId="36">'ГБУЗ РБ Буздякская ЦРБ'!#REF!</definedName>
    <definedName name="V_пр_39_3" localSheetId="66">'ГБУЗ РБ Бураевская ЦРБ'!#REF!</definedName>
    <definedName name="V_пр_39_3" localSheetId="58">'ГБУЗ РБ Бурзянская ЦРБ'!#REF!</definedName>
    <definedName name="V_пр_39_3" localSheetId="39">'ГБУЗ РБ Верхне-Татыш. ЦРБ'!#REF!</definedName>
    <definedName name="V_пр_39_3" localSheetId="76">'ГБУЗ РБ Верхнеяркеевская ЦРБ'!#REF!</definedName>
    <definedName name="V_пр_39_3" localSheetId="18">'ГБУЗ РБ ГБ № 1 г.Октябрьский'!#REF!</definedName>
    <definedName name="V_пр_39_3" localSheetId="61">'ГБУЗ РБ ГБ № 9 г.Уфа'!#REF!</definedName>
    <definedName name="V_пр_39_3" localSheetId="11">'ГБУЗ РБ ГБ г.Кумертау'!#REF!</definedName>
    <definedName name="V_пр_39_3" localSheetId="15">'ГБУЗ РБ ГБ г.Нефтекамск'!#REF!</definedName>
    <definedName name="V_пр_39_3" localSheetId="21">'ГБУЗ РБ ГБ г.Салават'!#REF!</definedName>
    <definedName name="V_пр_39_3" localSheetId="14">'ГБУЗ РБ ГДКБ № 17 г.Уфа'!#REF!</definedName>
    <definedName name="V_пр_39_3" localSheetId="24">'ГБУЗ РБ ГКБ № 1 г.Стерлитамак'!#REF!</definedName>
    <definedName name="V_пр_39_3" localSheetId="49">'ГБУЗ РБ ГКБ № 13 г.Уфа'!#REF!</definedName>
    <definedName name="V_пр_39_3" localSheetId="75">'ГБУЗ РБ ГКБ № 18 г.Уфа'!#REF!</definedName>
    <definedName name="V_пр_39_3" localSheetId="51">'ГБУЗ РБ ГКБ № 21 г.Уфа'!#REF!</definedName>
    <definedName name="V_пр_39_3" localSheetId="56">'ГБУЗ РБ ГКБ № 5 г.Уфа'!#REF!</definedName>
    <definedName name="V_пр_39_3" localSheetId="32">'ГБУЗ РБ ГКБ № 8 г.Уфа'!#REF!</definedName>
    <definedName name="V_пр_39_3" localSheetId="81">'ГБУЗ РБ ГКБ Демского р-на г.Уфы'!#REF!</definedName>
    <definedName name="V_пр_39_3" localSheetId="4">'ГБУЗ РБ Давлекановская ЦРБ'!#REF!</definedName>
    <definedName name="V_пр_39_3" localSheetId="29">'ГБУЗ РБ ДБ г.Стерлитамак'!#REF!</definedName>
    <definedName name="V_пр_39_3" localSheetId="10">'ГБУЗ РБ ДП № 2 г.Уфа'!#REF!</definedName>
    <definedName name="V_пр_39_3" localSheetId="6">'ГБУЗ РБ ДП № 3 г.Уфа'!#REF!</definedName>
    <definedName name="V_пр_39_3" localSheetId="72">'ГБУЗ РБ ДП № 4 г.Уфа'!#REF!</definedName>
    <definedName name="V_пр_39_3" localSheetId="12">'ГБУЗ РБ ДП № 5 г.Уфа'!#REF!</definedName>
    <definedName name="V_пр_39_3" localSheetId="13">'ГБУЗ РБ ДП № 6 г.Уфа'!#REF!</definedName>
    <definedName name="V_пр_39_3" localSheetId="73">'ГБУЗ РБ Дюртюлинская ЦРБ'!#REF!</definedName>
    <definedName name="V_пр_39_3" localSheetId="55">'ГБУЗ РБ Ермекеевская ЦРБ'!#REF!</definedName>
    <definedName name="V_пр_39_3" localSheetId="38">'ГБУЗ РБ Зилаирская ЦРБ'!#REF!</definedName>
    <definedName name="V_пр_39_3" localSheetId="43">'ГБУЗ РБ Иглинская ЦРБ'!#REF!</definedName>
    <definedName name="V_пр_39_3" localSheetId="9">'ГБУЗ РБ Исянгуловская ЦРБ'!#REF!</definedName>
    <definedName name="V_пр_39_3" localSheetId="78">'ГБУЗ РБ Ишимбайская ЦРБ'!#REF!</definedName>
    <definedName name="V_пр_39_3" localSheetId="17">'ГБУЗ РБ Калтасинская ЦРБ'!#REF!</definedName>
    <definedName name="V_пр_39_3" localSheetId="64">'ГБУЗ РБ Караидельская ЦРБ'!#REF!</definedName>
    <definedName name="V_пр_39_3" localSheetId="47">'ГБУЗ РБ Кармаскалинская ЦРБ'!#REF!</definedName>
    <definedName name="V_пр_39_3" localSheetId="50">'ГБУЗ РБ КБСМП г.Уфа'!#REF!</definedName>
    <definedName name="V_пр_39_3" localSheetId="70">'ГБУЗ РБ Кигинская ЦРБ'!#REF!</definedName>
    <definedName name="V_пр_39_3" localSheetId="16">'ГБУЗ РБ Краснокамская ЦРБ'!#REF!</definedName>
    <definedName name="V_пр_39_3" localSheetId="26">'ГБУЗ РБ Красноусольская ЦРБ'!#REF!</definedName>
    <definedName name="V_пр_39_3" localSheetId="48">'ГБУЗ РБ Кушнаренковская ЦРБ'!#REF!</definedName>
    <definedName name="V_пр_39_3" localSheetId="69">'ГБУЗ РБ Малоязовская ЦРБ'!#REF!</definedName>
    <definedName name="V_пр_39_3" localSheetId="8">'ГБУЗ РБ Мелеузовская ЦРБ'!#REF!</definedName>
    <definedName name="V_пр_39_3" localSheetId="67">'ГБУЗ РБ Месягутовская ЦРБ'!#REF!</definedName>
    <definedName name="V_пр_39_3" localSheetId="63">'ГБУЗ РБ Мишкинская ЦРБ'!#REF!</definedName>
    <definedName name="V_пр_39_3" localSheetId="3">'ГБУЗ РБ Миякинская ЦРБ'!#REF!</definedName>
    <definedName name="V_пр_39_3" localSheetId="7">'ГБУЗ РБ Мраковская ЦРБ'!#REF!</definedName>
    <definedName name="V_пр_39_3" localSheetId="45">'ГБУЗ РБ Нуримановская ЦРБ'!#REF!</definedName>
    <definedName name="V_пр_39_3" localSheetId="79">'ГБУЗ РБ Поликлиника № 43 г.Уфа'!#REF!</definedName>
    <definedName name="V_пр_39_3" localSheetId="80">'ГБУЗ РБ ПОликлиника № 46 г.Уфа'!#REF!</definedName>
    <definedName name="V_пр_39_3" localSheetId="82">'ГБУЗ РБ Поликлиника № 50 г.Уфа'!#REF!</definedName>
    <definedName name="V_пр_39_3" localSheetId="5">'ГБУЗ РБ Раевская ЦРБ'!#REF!</definedName>
    <definedName name="V_пр_39_3" localSheetId="27">'ГБУЗ РБ Стерлибашевская ЦРБ'!#REF!</definedName>
    <definedName name="V_пр_39_3" localSheetId="28">'ГБУЗ РБ Толбазинская ЦРБ'!#REF!</definedName>
    <definedName name="V_пр_39_3" localSheetId="30">'ГБУЗ РБ Туймазинская ЦРБ'!#REF!</definedName>
    <definedName name="V_пр_39_3" localSheetId="33">'ГБУЗ РБ Учалинская ЦГБ'!#REF!</definedName>
    <definedName name="V_пр_39_3" localSheetId="20">'ГБУЗ РБ Федоровская ЦРБ'!#REF!</definedName>
    <definedName name="V_пр_39_3" localSheetId="23">'ГБУЗ РБ ЦГБ г.Сибай'!#REF!</definedName>
    <definedName name="V_пр_39_3" localSheetId="74">'ГБУЗ РБ Чекмагушевская ЦРБ'!#REF!</definedName>
    <definedName name="V_пр_39_3" localSheetId="34">'ГБУЗ РБ Чишминская ЦРБ'!#REF!</definedName>
    <definedName name="V_пр_39_3" localSheetId="31">'ГБУЗ РБ Шаранская ЦРБ'!#REF!</definedName>
    <definedName name="V_пр_39_3" localSheetId="37">'ГБУЗ РБ Языковская ЦРБ'!#REF!</definedName>
    <definedName name="V_пр_39_3" localSheetId="41">'ГБУЗ РБ Янаульская ЦРБ'!#REF!</definedName>
    <definedName name="V_пр_39_3" localSheetId="19">'ООО "Медсервис" г. Салават'!#REF!</definedName>
    <definedName name="V_пр_39_3" localSheetId="2">'УФИЦ РАН'!#REF!</definedName>
    <definedName name="V_пр_39_3" localSheetId="52">'ФГБОУ ВО БГМУ МЗ РФ'!#REF!</definedName>
    <definedName name="V_пр_39_3" localSheetId="60">'ФГБУЗ МСЧ №142 ФМБА России'!#REF!</definedName>
    <definedName name="V_пр_39_3" localSheetId="25">'ЧУЗ "РЖД-Медицина"г.Стерлитамак'!#REF!</definedName>
    <definedName name="V_пр_39_3" localSheetId="42">'ЧУЗ"КБ"РЖД-Медицина" г.Уфа'!#REF!</definedName>
    <definedName name="V_пр_39_4" localSheetId="22">'ГБУЗ РБ Акъярская ЦРБ'!#REF!</definedName>
    <definedName name="V_пр_39_4" localSheetId="46">'ГБУЗ РБ Архангельская ЦРБ'!#REF!</definedName>
    <definedName name="V_пр_39_4" localSheetId="57">'ГБУЗ РБ Аскаровская ЦРБ'!#REF!</definedName>
    <definedName name="V_пр_39_4" localSheetId="65">'ГБУЗ РБ Аскинская ЦРБ'!#REF!</definedName>
    <definedName name="V_пр_39_4" localSheetId="35">'ГБУЗ РБ Баймакская ЦГБ'!#REF!</definedName>
    <definedName name="V_пр_39_4" localSheetId="77">'ГБУЗ РБ Бакалинская ЦРБ'!#REF!</definedName>
    <definedName name="V_пр_39_4" localSheetId="40">'ГБУЗ РБ Балтачевская ЦРБ'!#REF!</definedName>
    <definedName name="V_пр_39_4" localSheetId="53">'ГБУЗ РБ Белебеевская ЦРБ'!#REF!</definedName>
    <definedName name="V_пр_39_4" localSheetId="71">'ГБУЗ РБ Белокатайская ЦРБ'!#REF!</definedName>
    <definedName name="V_пр_39_4" localSheetId="59">'ГБУЗ РБ Белорецкая ЦРКБ'!#REF!</definedName>
    <definedName name="V_пр_39_4" localSheetId="54">'ГБУЗ РБ Бижбулякская ЦРБ'!#REF!</definedName>
    <definedName name="V_пр_39_4" localSheetId="62">'ГБУЗ РБ Бирская ЦРБ'!#REF!</definedName>
    <definedName name="V_пр_39_4" localSheetId="44">'ГБУЗ РБ Благовещенская ЦРБ'!#REF!</definedName>
    <definedName name="V_пр_39_4" localSheetId="68">'ГБУЗ РБ Большеустьикинская ЦРБ'!#REF!</definedName>
    <definedName name="V_пр_39_4" localSheetId="36">'ГБУЗ РБ Буздякская ЦРБ'!#REF!</definedName>
    <definedName name="V_пр_39_4" localSheetId="66">'ГБУЗ РБ Бураевская ЦРБ'!#REF!</definedName>
    <definedName name="V_пр_39_4" localSheetId="58">'ГБУЗ РБ Бурзянская ЦРБ'!#REF!</definedName>
    <definedName name="V_пр_39_4" localSheetId="39">'ГБУЗ РБ Верхне-Татыш. ЦРБ'!#REF!</definedName>
    <definedName name="V_пр_39_4" localSheetId="76">'ГБУЗ РБ Верхнеяркеевская ЦРБ'!#REF!</definedName>
    <definedName name="V_пр_39_4" localSheetId="18">'ГБУЗ РБ ГБ № 1 г.Октябрьский'!#REF!</definedName>
    <definedName name="V_пр_39_4" localSheetId="61">'ГБУЗ РБ ГБ № 9 г.Уфа'!#REF!</definedName>
    <definedName name="V_пр_39_4" localSheetId="11">'ГБУЗ РБ ГБ г.Кумертау'!#REF!</definedName>
    <definedName name="V_пр_39_4" localSheetId="15">'ГБУЗ РБ ГБ г.Нефтекамск'!#REF!</definedName>
    <definedName name="V_пр_39_4" localSheetId="21">'ГБУЗ РБ ГБ г.Салават'!#REF!</definedName>
    <definedName name="V_пр_39_4" localSheetId="14">'ГБУЗ РБ ГДКБ № 17 г.Уфа'!#REF!</definedName>
    <definedName name="V_пр_39_4" localSheetId="24">'ГБУЗ РБ ГКБ № 1 г.Стерлитамак'!#REF!</definedName>
    <definedName name="V_пр_39_4" localSheetId="49">'ГБУЗ РБ ГКБ № 13 г.Уфа'!#REF!</definedName>
    <definedName name="V_пр_39_4" localSheetId="75">'ГБУЗ РБ ГКБ № 18 г.Уфа'!#REF!</definedName>
    <definedName name="V_пр_39_4" localSheetId="51">'ГБУЗ РБ ГКБ № 21 г.Уфа'!#REF!</definedName>
    <definedName name="V_пр_39_4" localSheetId="56">'ГБУЗ РБ ГКБ № 5 г.Уфа'!#REF!</definedName>
    <definedName name="V_пр_39_4" localSheetId="32">'ГБУЗ РБ ГКБ № 8 г.Уфа'!#REF!</definedName>
    <definedName name="V_пр_39_4" localSheetId="81">'ГБУЗ РБ ГКБ Демского р-на г.Уфы'!#REF!</definedName>
    <definedName name="V_пр_39_4" localSheetId="4">'ГБУЗ РБ Давлекановская ЦРБ'!#REF!</definedName>
    <definedName name="V_пр_39_4" localSheetId="29">'ГБУЗ РБ ДБ г.Стерлитамак'!#REF!</definedName>
    <definedName name="V_пр_39_4" localSheetId="10">'ГБУЗ РБ ДП № 2 г.Уфа'!#REF!</definedName>
    <definedName name="V_пр_39_4" localSheetId="6">'ГБУЗ РБ ДП № 3 г.Уфа'!#REF!</definedName>
    <definedName name="V_пр_39_4" localSheetId="72">'ГБУЗ РБ ДП № 4 г.Уфа'!#REF!</definedName>
    <definedName name="V_пр_39_4" localSheetId="12">'ГБУЗ РБ ДП № 5 г.Уфа'!#REF!</definedName>
    <definedName name="V_пр_39_4" localSheetId="13">'ГБУЗ РБ ДП № 6 г.Уфа'!#REF!</definedName>
    <definedName name="V_пр_39_4" localSheetId="73">'ГБУЗ РБ Дюртюлинская ЦРБ'!#REF!</definedName>
    <definedName name="V_пр_39_4" localSheetId="55">'ГБУЗ РБ Ермекеевская ЦРБ'!#REF!</definedName>
    <definedName name="V_пр_39_4" localSheetId="38">'ГБУЗ РБ Зилаирская ЦРБ'!#REF!</definedName>
    <definedName name="V_пр_39_4" localSheetId="43">'ГБУЗ РБ Иглинская ЦРБ'!#REF!</definedName>
    <definedName name="V_пр_39_4" localSheetId="9">'ГБУЗ РБ Исянгуловская ЦРБ'!#REF!</definedName>
    <definedName name="V_пр_39_4" localSheetId="78">'ГБУЗ РБ Ишимбайская ЦРБ'!#REF!</definedName>
    <definedName name="V_пр_39_4" localSheetId="17">'ГБУЗ РБ Калтасинская ЦРБ'!#REF!</definedName>
    <definedName name="V_пр_39_4" localSheetId="64">'ГБУЗ РБ Караидельская ЦРБ'!#REF!</definedName>
    <definedName name="V_пр_39_4" localSheetId="47">'ГБУЗ РБ Кармаскалинская ЦРБ'!#REF!</definedName>
    <definedName name="V_пр_39_4" localSheetId="50">'ГБУЗ РБ КБСМП г.Уфа'!#REF!</definedName>
    <definedName name="V_пр_39_4" localSheetId="70">'ГБУЗ РБ Кигинская ЦРБ'!#REF!</definedName>
    <definedName name="V_пр_39_4" localSheetId="16">'ГБУЗ РБ Краснокамская ЦРБ'!#REF!</definedName>
    <definedName name="V_пр_39_4" localSheetId="26">'ГБУЗ РБ Красноусольская ЦРБ'!#REF!</definedName>
    <definedName name="V_пр_39_4" localSheetId="48">'ГБУЗ РБ Кушнаренковская ЦРБ'!#REF!</definedName>
    <definedName name="V_пр_39_4" localSheetId="69">'ГБУЗ РБ Малоязовская ЦРБ'!#REF!</definedName>
    <definedName name="V_пр_39_4" localSheetId="8">'ГБУЗ РБ Мелеузовская ЦРБ'!#REF!</definedName>
    <definedName name="V_пр_39_4" localSheetId="67">'ГБУЗ РБ Месягутовская ЦРБ'!#REF!</definedName>
    <definedName name="V_пр_39_4" localSheetId="63">'ГБУЗ РБ Мишкинская ЦРБ'!#REF!</definedName>
    <definedName name="V_пр_39_4" localSheetId="3">'ГБУЗ РБ Миякинская ЦРБ'!#REF!</definedName>
    <definedName name="V_пр_39_4" localSheetId="7">'ГБУЗ РБ Мраковская ЦРБ'!#REF!</definedName>
    <definedName name="V_пр_39_4" localSheetId="45">'ГБУЗ РБ Нуримановская ЦРБ'!#REF!</definedName>
    <definedName name="V_пр_39_4" localSheetId="79">'ГБУЗ РБ Поликлиника № 43 г.Уфа'!#REF!</definedName>
    <definedName name="V_пр_39_4" localSheetId="80">'ГБУЗ РБ ПОликлиника № 46 г.Уфа'!#REF!</definedName>
    <definedName name="V_пр_39_4" localSheetId="82">'ГБУЗ РБ Поликлиника № 50 г.Уфа'!#REF!</definedName>
    <definedName name="V_пр_39_4" localSheetId="5">'ГБУЗ РБ Раевская ЦРБ'!#REF!</definedName>
    <definedName name="V_пр_39_4" localSheetId="27">'ГБУЗ РБ Стерлибашевская ЦРБ'!#REF!</definedName>
    <definedName name="V_пр_39_4" localSheetId="28">'ГБУЗ РБ Толбазинская ЦРБ'!#REF!</definedName>
    <definedName name="V_пр_39_4" localSheetId="30">'ГБУЗ РБ Туймазинская ЦРБ'!#REF!</definedName>
    <definedName name="V_пр_39_4" localSheetId="33">'ГБУЗ РБ Учалинская ЦГБ'!#REF!</definedName>
    <definedName name="V_пр_39_4" localSheetId="20">'ГБУЗ РБ Федоровская ЦРБ'!#REF!</definedName>
    <definedName name="V_пр_39_4" localSheetId="23">'ГБУЗ РБ ЦГБ г.Сибай'!#REF!</definedName>
    <definedName name="V_пр_39_4" localSheetId="74">'ГБУЗ РБ Чекмагушевская ЦРБ'!#REF!</definedName>
    <definedName name="V_пр_39_4" localSheetId="34">'ГБУЗ РБ Чишминская ЦРБ'!#REF!</definedName>
    <definedName name="V_пр_39_4" localSheetId="31">'ГБУЗ РБ Шаранская ЦРБ'!#REF!</definedName>
    <definedName name="V_пр_39_4" localSheetId="37">'ГБУЗ РБ Языковская ЦРБ'!#REF!</definedName>
    <definedName name="V_пр_39_4" localSheetId="41">'ГБУЗ РБ Янаульская ЦРБ'!#REF!</definedName>
    <definedName name="V_пр_39_4" localSheetId="19">'ООО "Медсервис" г. Салават'!#REF!</definedName>
    <definedName name="V_пр_39_4" localSheetId="2">'УФИЦ РАН'!#REF!</definedName>
    <definedName name="V_пр_39_4" localSheetId="52">'ФГБОУ ВО БГМУ МЗ РФ'!#REF!</definedName>
    <definedName name="V_пр_39_4" localSheetId="60">'ФГБУЗ МСЧ №142 ФМБА России'!#REF!</definedName>
    <definedName name="V_пр_39_4" localSheetId="25">'ЧУЗ "РЖД-Медицина"г.Стерлитамак'!#REF!</definedName>
    <definedName name="V_пр_39_4" localSheetId="42">'ЧУЗ"КБ"РЖД-Медицина" г.Уфа'!#REF!</definedName>
    <definedName name="V_пр_39_5" localSheetId="22">'ГБУЗ РБ Акъярская ЦРБ'!#REF!</definedName>
    <definedName name="V_пр_39_5" localSheetId="46">'ГБУЗ РБ Архангельская ЦРБ'!#REF!</definedName>
    <definedName name="V_пр_39_5" localSheetId="57">'ГБУЗ РБ Аскаровская ЦРБ'!#REF!</definedName>
    <definedName name="V_пр_39_5" localSheetId="65">'ГБУЗ РБ Аскинская ЦРБ'!#REF!</definedName>
    <definedName name="V_пр_39_5" localSheetId="35">'ГБУЗ РБ Баймакская ЦГБ'!#REF!</definedName>
    <definedName name="V_пр_39_5" localSheetId="77">'ГБУЗ РБ Бакалинская ЦРБ'!#REF!</definedName>
    <definedName name="V_пр_39_5" localSheetId="40">'ГБУЗ РБ Балтачевская ЦРБ'!#REF!</definedName>
    <definedName name="V_пр_39_5" localSheetId="53">'ГБУЗ РБ Белебеевская ЦРБ'!#REF!</definedName>
    <definedName name="V_пр_39_5" localSheetId="71">'ГБУЗ РБ Белокатайская ЦРБ'!#REF!</definedName>
    <definedName name="V_пр_39_5" localSheetId="59">'ГБУЗ РБ Белорецкая ЦРКБ'!#REF!</definedName>
    <definedName name="V_пр_39_5" localSheetId="54">'ГБУЗ РБ Бижбулякская ЦРБ'!#REF!</definedName>
    <definedName name="V_пр_39_5" localSheetId="62">'ГБУЗ РБ Бирская ЦРБ'!#REF!</definedName>
    <definedName name="V_пр_39_5" localSheetId="44">'ГБУЗ РБ Благовещенская ЦРБ'!#REF!</definedName>
    <definedName name="V_пр_39_5" localSheetId="68">'ГБУЗ РБ Большеустьикинская ЦРБ'!#REF!</definedName>
    <definedName name="V_пр_39_5" localSheetId="36">'ГБУЗ РБ Буздякская ЦРБ'!#REF!</definedName>
    <definedName name="V_пр_39_5" localSheetId="66">'ГБУЗ РБ Бураевская ЦРБ'!#REF!</definedName>
    <definedName name="V_пр_39_5" localSheetId="58">'ГБУЗ РБ Бурзянская ЦРБ'!#REF!</definedName>
    <definedName name="V_пр_39_5" localSheetId="39">'ГБУЗ РБ Верхне-Татыш. ЦРБ'!#REF!</definedName>
    <definedName name="V_пр_39_5" localSheetId="76">'ГБУЗ РБ Верхнеяркеевская ЦРБ'!#REF!</definedName>
    <definedName name="V_пр_39_5" localSheetId="18">'ГБУЗ РБ ГБ № 1 г.Октябрьский'!#REF!</definedName>
    <definedName name="V_пр_39_5" localSheetId="61">'ГБУЗ РБ ГБ № 9 г.Уфа'!#REF!</definedName>
    <definedName name="V_пр_39_5" localSheetId="11">'ГБУЗ РБ ГБ г.Кумертау'!#REF!</definedName>
    <definedName name="V_пр_39_5" localSheetId="15">'ГБУЗ РБ ГБ г.Нефтекамск'!#REF!</definedName>
    <definedName name="V_пр_39_5" localSheetId="21">'ГБУЗ РБ ГБ г.Салават'!#REF!</definedName>
    <definedName name="V_пр_39_5" localSheetId="14">'ГБУЗ РБ ГДКБ № 17 г.Уфа'!#REF!</definedName>
    <definedName name="V_пр_39_5" localSheetId="24">'ГБУЗ РБ ГКБ № 1 г.Стерлитамак'!#REF!</definedName>
    <definedName name="V_пр_39_5" localSheetId="49">'ГБУЗ РБ ГКБ № 13 г.Уфа'!#REF!</definedName>
    <definedName name="V_пр_39_5" localSheetId="75">'ГБУЗ РБ ГКБ № 18 г.Уфа'!#REF!</definedName>
    <definedName name="V_пр_39_5" localSheetId="51">'ГБУЗ РБ ГКБ № 21 г.Уфа'!#REF!</definedName>
    <definedName name="V_пр_39_5" localSheetId="56">'ГБУЗ РБ ГКБ № 5 г.Уфа'!#REF!</definedName>
    <definedName name="V_пр_39_5" localSheetId="32">'ГБУЗ РБ ГКБ № 8 г.Уфа'!#REF!</definedName>
    <definedName name="V_пр_39_5" localSheetId="81">'ГБУЗ РБ ГКБ Демского р-на г.Уфы'!#REF!</definedName>
    <definedName name="V_пр_39_5" localSheetId="4">'ГБУЗ РБ Давлекановская ЦРБ'!#REF!</definedName>
    <definedName name="V_пр_39_5" localSheetId="29">'ГБУЗ РБ ДБ г.Стерлитамак'!#REF!</definedName>
    <definedName name="V_пр_39_5" localSheetId="10">'ГБУЗ РБ ДП № 2 г.Уфа'!#REF!</definedName>
    <definedName name="V_пр_39_5" localSheetId="6">'ГБУЗ РБ ДП № 3 г.Уфа'!#REF!</definedName>
    <definedName name="V_пр_39_5" localSheetId="72">'ГБУЗ РБ ДП № 4 г.Уфа'!#REF!</definedName>
    <definedName name="V_пр_39_5" localSheetId="12">'ГБУЗ РБ ДП № 5 г.Уфа'!#REF!</definedName>
    <definedName name="V_пр_39_5" localSheetId="13">'ГБУЗ РБ ДП № 6 г.Уфа'!#REF!</definedName>
    <definedName name="V_пр_39_5" localSheetId="73">'ГБУЗ РБ Дюртюлинская ЦРБ'!#REF!</definedName>
    <definedName name="V_пр_39_5" localSheetId="55">'ГБУЗ РБ Ермекеевская ЦРБ'!#REF!</definedName>
    <definedName name="V_пр_39_5" localSheetId="38">'ГБУЗ РБ Зилаирская ЦРБ'!#REF!</definedName>
    <definedName name="V_пр_39_5" localSheetId="43">'ГБУЗ РБ Иглинская ЦРБ'!#REF!</definedName>
    <definedName name="V_пр_39_5" localSheetId="9">'ГБУЗ РБ Исянгуловская ЦРБ'!#REF!</definedName>
    <definedName name="V_пр_39_5" localSheetId="78">'ГБУЗ РБ Ишимбайская ЦРБ'!#REF!</definedName>
    <definedName name="V_пр_39_5" localSheetId="17">'ГБУЗ РБ Калтасинская ЦРБ'!#REF!</definedName>
    <definedName name="V_пр_39_5" localSheetId="64">'ГБУЗ РБ Караидельская ЦРБ'!#REF!</definedName>
    <definedName name="V_пр_39_5" localSheetId="47">'ГБУЗ РБ Кармаскалинская ЦРБ'!#REF!</definedName>
    <definedName name="V_пр_39_5" localSheetId="50">'ГБУЗ РБ КБСМП г.Уфа'!#REF!</definedName>
    <definedName name="V_пр_39_5" localSheetId="70">'ГБУЗ РБ Кигинская ЦРБ'!#REF!</definedName>
    <definedName name="V_пр_39_5" localSheetId="16">'ГБУЗ РБ Краснокамская ЦРБ'!#REF!</definedName>
    <definedName name="V_пр_39_5" localSheetId="26">'ГБУЗ РБ Красноусольская ЦРБ'!#REF!</definedName>
    <definedName name="V_пр_39_5" localSheetId="48">'ГБУЗ РБ Кушнаренковская ЦРБ'!#REF!</definedName>
    <definedName name="V_пр_39_5" localSheetId="69">'ГБУЗ РБ Малоязовская ЦРБ'!#REF!</definedName>
    <definedName name="V_пр_39_5" localSheetId="8">'ГБУЗ РБ Мелеузовская ЦРБ'!#REF!</definedName>
    <definedName name="V_пр_39_5" localSheetId="67">'ГБУЗ РБ Месягутовская ЦРБ'!#REF!</definedName>
    <definedName name="V_пр_39_5" localSheetId="63">'ГБУЗ РБ Мишкинская ЦРБ'!#REF!</definedName>
    <definedName name="V_пр_39_5" localSheetId="3">'ГБУЗ РБ Миякинская ЦРБ'!#REF!</definedName>
    <definedName name="V_пр_39_5" localSheetId="7">'ГБУЗ РБ Мраковская ЦРБ'!#REF!</definedName>
    <definedName name="V_пр_39_5" localSheetId="45">'ГБУЗ РБ Нуримановская ЦРБ'!#REF!</definedName>
    <definedName name="V_пр_39_5" localSheetId="79">'ГБУЗ РБ Поликлиника № 43 г.Уфа'!#REF!</definedName>
    <definedName name="V_пр_39_5" localSheetId="80">'ГБУЗ РБ ПОликлиника № 46 г.Уфа'!#REF!</definedName>
    <definedName name="V_пр_39_5" localSheetId="82">'ГБУЗ РБ Поликлиника № 50 г.Уфа'!#REF!</definedName>
    <definedName name="V_пр_39_5" localSheetId="5">'ГБУЗ РБ Раевская ЦРБ'!#REF!</definedName>
    <definedName name="V_пр_39_5" localSheetId="27">'ГБУЗ РБ Стерлибашевская ЦРБ'!#REF!</definedName>
    <definedName name="V_пр_39_5" localSheetId="28">'ГБУЗ РБ Толбазинская ЦРБ'!#REF!</definedName>
    <definedName name="V_пр_39_5" localSheetId="30">'ГБУЗ РБ Туймазинская ЦРБ'!#REF!</definedName>
    <definedName name="V_пр_39_5" localSheetId="33">'ГБУЗ РБ Учалинская ЦГБ'!#REF!</definedName>
    <definedName name="V_пр_39_5" localSheetId="20">'ГБУЗ РБ Федоровская ЦРБ'!#REF!</definedName>
    <definedName name="V_пр_39_5" localSheetId="23">'ГБУЗ РБ ЦГБ г.Сибай'!#REF!</definedName>
    <definedName name="V_пр_39_5" localSheetId="74">'ГБУЗ РБ Чекмагушевская ЦРБ'!#REF!</definedName>
    <definedName name="V_пр_39_5" localSheetId="34">'ГБУЗ РБ Чишминская ЦРБ'!#REF!</definedName>
    <definedName name="V_пр_39_5" localSheetId="31">'ГБУЗ РБ Шаранская ЦРБ'!#REF!</definedName>
    <definedName name="V_пр_39_5" localSheetId="37">'ГБУЗ РБ Языковская ЦРБ'!#REF!</definedName>
    <definedName name="V_пр_39_5" localSheetId="41">'ГБУЗ РБ Янаульская ЦРБ'!#REF!</definedName>
    <definedName name="V_пр_39_5" localSheetId="19">'ООО "Медсервис" г. Салават'!#REF!</definedName>
    <definedName name="V_пр_39_5" localSheetId="2">'УФИЦ РАН'!#REF!</definedName>
    <definedName name="V_пр_39_5" localSheetId="52">'ФГБОУ ВО БГМУ МЗ РФ'!#REF!</definedName>
    <definedName name="V_пр_39_5" localSheetId="60">'ФГБУЗ МСЧ №142 ФМБА России'!#REF!</definedName>
    <definedName name="V_пр_39_5" localSheetId="25">'ЧУЗ "РЖД-Медицина"г.Стерлитамак'!#REF!</definedName>
    <definedName name="V_пр_39_5" localSheetId="42">'ЧУЗ"КБ"РЖД-Медицина" г.Уфа'!#REF!</definedName>
    <definedName name="V_пр_39_6" localSheetId="22">'ГБУЗ РБ Акъярская ЦРБ'!#REF!</definedName>
    <definedName name="V_пр_39_6" localSheetId="46">'ГБУЗ РБ Архангельская ЦРБ'!#REF!</definedName>
    <definedName name="V_пр_39_6" localSheetId="57">'ГБУЗ РБ Аскаровская ЦРБ'!#REF!</definedName>
    <definedName name="V_пр_39_6" localSheetId="65">'ГБУЗ РБ Аскинская ЦРБ'!#REF!</definedName>
    <definedName name="V_пр_39_6" localSheetId="35">'ГБУЗ РБ Баймакская ЦГБ'!#REF!</definedName>
    <definedName name="V_пр_39_6" localSheetId="77">'ГБУЗ РБ Бакалинская ЦРБ'!#REF!</definedName>
    <definedName name="V_пр_39_6" localSheetId="40">'ГБУЗ РБ Балтачевская ЦРБ'!#REF!</definedName>
    <definedName name="V_пр_39_6" localSheetId="53">'ГБУЗ РБ Белебеевская ЦРБ'!#REF!</definedName>
    <definedName name="V_пр_39_6" localSheetId="71">'ГБУЗ РБ Белокатайская ЦРБ'!#REF!</definedName>
    <definedName name="V_пр_39_6" localSheetId="59">'ГБУЗ РБ Белорецкая ЦРКБ'!#REF!</definedName>
    <definedName name="V_пр_39_6" localSheetId="54">'ГБУЗ РБ Бижбулякская ЦРБ'!#REF!</definedName>
    <definedName name="V_пр_39_6" localSheetId="62">'ГБУЗ РБ Бирская ЦРБ'!#REF!</definedName>
    <definedName name="V_пр_39_6" localSheetId="44">'ГБУЗ РБ Благовещенская ЦРБ'!#REF!</definedName>
    <definedName name="V_пр_39_6" localSheetId="68">'ГБУЗ РБ Большеустьикинская ЦРБ'!#REF!</definedName>
    <definedName name="V_пр_39_6" localSheetId="36">'ГБУЗ РБ Буздякская ЦРБ'!#REF!</definedName>
    <definedName name="V_пр_39_6" localSheetId="66">'ГБУЗ РБ Бураевская ЦРБ'!#REF!</definedName>
    <definedName name="V_пр_39_6" localSheetId="58">'ГБУЗ РБ Бурзянская ЦРБ'!#REF!</definedName>
    <definedName name="V_пр_39_6" localSheetId="39">'ГБУЗ РБ Верхне-Татыш. ЦРБ'!#REF!</definedName>
    <definedName name="V_пр_39_6" localSheetId="76">'ГБУЗ РБ Верхнеяркеевская ЦРБ'!#REF!</definedName>
    <definedName name="V_пр_39_6" localSheetId="18">'ГБУЗ РБ ГБ № 1 г.Октябрьский'!#REF!</definedName>
    <definedName name="V_пр_39_6" localSheetId="61">'ГБУЗ РБ ГБ № 9 г.Уфа'!#REF!</definedName>
    <definedName name="V_пр_39_6" localSheetId="11">'ГБУЗ РБ ГБ г.Кумертау'!#REF!</definedName>
    <definedName name="V_пр_39_6" localSheetId="15">'ГБУЗ РБ ГБ г.Нефтекамск'!#REF!</definedName>
    <definedName name="V_пр_39_6" localSheetId="21">'ГБУЗ РБ ГБ г.Салават'!#REF!</definedName>
    <definedName name="V_пр_39_6" localSheetId="14">'ГБУЗ РБ ГДКБ № 17 г.Уфа'!#REF!</definedName>
    <definedName name="V_пр_39_6" localSheetId="24">'ГБУЗ РБ ГКБ № 1 г.Стерлитамак'!#REF!</definedName>
    <definedName name="V_пр_39_6" localSheetId="49">'ГБУЗ РБ ГКБ № 13 г.Уфа'!#REF!</definedName>
    <definedName name="V_пр_39_6" localSheetId="75">'ГБУЗ РБ ГКБ № 18 г.Уфа'!#REF!</definedName>
    <definedName name="V_пр_39_6" localSheetId="51">'ГБУЗ РБ ГКБ № 21 г.Уфа'!#REF!</definedName>
    <definedName name="V_пр_39_6" localSheetId="56">'ГБУЗ РБ ГКБ № 5 г.Уфа'!#REF!</definedName>
    <definedName name="V_пр_39_6" localSheetId="32">'ГБУЗ РБ ГКБ № 8 г.Уфа'!#REF!</definedName>
    <definedName name="V_пр_39_6" localSheetId="81">'ГБУЗ РБ ГКБ Демского р-на г.Уфы'!#REF!</definedName>
    <definedName name="V_пр_39_6" localSheetId="4">'ГБУЗ РБ Давлекановская ЦРБ'!#REF!</definedName>
    <definedName name="V_пр_39_6" localSheetId="29">'ГБУЗ РБ ДБ г.Стерлитамак'!#REF!</definedName>
    <definedName name="V_пр_39_6" localSheetId="10">'ГБУЗ РБ ДП № 2 г.Уфа'!#REF!</definedName>
    <definedName name="V_пр_39_6" localSheetId="6">'ГБУЗ РБ ДП № 3 г.Уфа'!#REF!</definedName>
    <definedName name="V_пр_39_6" localSheetId="72">'ГБУЗ РБ ДП № 4 г.Уфа'!#REF!</definedName>
    <definedName name="V_пр_39_6" localSheetId="12">'ГБУЗ РБ ДП № 5 г.Уфа'!#REF!</definedName>
    <definedName name="V_пр_39_6" localSheetId="13">'ГБУЗ РБ ДП № 6 г.Уфа'!#REF!</definedName>
    <definedName name="V_пр_39_6" localSheetId="73">'ГБУЗ РБ Дюртюлинская ЦРБ'!#REF!</definedName>
    <definedName name="V_пр_39_6" localSheetId="55">'ГБУЗ РБ Ермекеевская ЦРБ'!#REF!</definedName>
    <definedName name="V_пр_39_6" localSheetId="38">'ГБУЗ РБ Зилаирская ЦРБ'!#REF!</definedName>
    <definedName name="V_пр_39_6" localSheetId="43">'ГБУЗ РБ Иглинская ЦРБ'!#REF!</definedName>
    <definedName name="V_пр_39_6" localSheetId="9">'ГБУЗ РБ Исянгуловская ЦРБ'!#REF!</definedName>
    <definedName name="V_пр_39_6" localSheetId="78">'ГБУЗ РБ Ишимбайская ЦРБ'!#REF!</definedName>
    <definedName name="V_пр_39_6" localSheetId="17">'ГБУЗ РБ Калтасинская ЦРБ'!#REF!</definedName>
    <definedName name="V_пр_39_6" localSheetId="64">'ГБУЗ РБ Караидельская ЦРБ'!#REF!</definedName>
    <definedName name="V_пр_39_6" localSheetId="47">'ГБУЗ РБ Кармаскалинская ЦРБ'!#REF!</definedName>
    <definedName name="V_пр_39_6" localSheetId="50">'ГБУЗ РБ КБСМП г.Уфа'!#REF!</definedName>
    <definedName name="V_пр_39_6" localSheetId="70">'ГБУЗ РБ Кигинская ЦРБ'!#REF!</definedName>
    <definedName name="V_пр_39_6" localSheetId="16">'ГБУЗ РБ Краснокамская ЦРБ'!#REF!</definedName>
    <definedName name="V_пр_39_6" localSheetId="26">'ГБУЗ РБ Красноусольская ЦРБ'!#REF!</definedName>
    <definedName name="V_пр_39_6" localSheetId="48">'ГБУЗ РБ Кушнаренковская ЦРБ'!#REF!</definedName>
    <definedName name="V_пр_39_6" localSheetId="69">'ГБУЗ РБ Малоязовская ЦРБ'!#REF!</definedName>
    <definedName name="V_пр_39_6" localSheetId="8">'ГБУЗ РБ Мелеузовская ЦРБ'!#REF!</definedName>
    <definedName name="V_пр_39_6" localSheetId="67">'ГБУЗ РБ Месягутовская ЦРБ'!#REF!</definedName>
    <definedName name="V_пр_39_6" localSheetId="63">'ГБУЗ РБ Мишкинская ЦРБ'!#REF!</definedName>
    <definedName name="V_пр_39_6" localSheetId="3">'ГБУЗ РБ Миякинская ЦРБ'!#REF!</definedName>
    <definedName name="V_пр_39_6" localSheetId="7">'ГБУЗ РБ Мраковская ЦРБ'!#REF!</definedName>
    <definedName name="V_пр_39_6" localSheetId="45">'ГБУЗ РБ Нуримановская ЦРБ'!#REF!</definedName>
    <definedName name="V_пр_39_6" localSheetId="79">'ГБУЗ РБ Поликлиника № 43 г.Уфа'!#REF!</definedName>
    <definedName name="V_пр_39_6" localSheetId="80">'ГБУЗ РБ ПОликлиника № 46 г.Уфа'!#REF!</definedName>
    <definedName name="V_пр_39_6" localSheetId="82">'ГБУЗ РБ Поликлиника № 50 г.Уфа'!#REF!</definedName>
    <definedName name="V_пр_39_6" localSheetId="5">'ГБУЗ РБ Раевская ЦРБ'!#REF!</definedName>
    <definedName name="V_пр_39_6" localSheetId="27">'ГБУЗ РБ Стерлибашевская ЦРБ'!#REF!</definedName>
    <definedName name="V_пр_39_6" localSheetId="28">'ГБУЗ РБ Толбазинская ЦРБ'!#REF!</definedName>
    <definedName name="V_пр_39_6" localSheetId="30">'ГБУЗ РБ Туймазинская ЦРБ'!#REF!</definedName>
    <definedName name="V_пр_39_6" localSheetId="33">'ГБУЗ РБ Учалинская ЦГБ'!#REF!</definedName>
    <definedName name="V_пр_39_6" localSheetId="20">'ГБУЗ РБ Федоровская ЦРБ'!#REF!</definedName>
    <definedName name="V_пр_39_6" localSheetId="23">'ГБУЗ РБ ЦГБ г.Сибай'!#REF!</definedName>
    <definedName name="V_пр_39_6" localSheetId="74">'ГБУЗ РБ Чекмагушевская ЦРБ'!#REF!</definedName>
    <definedName name="V_пр_39_6" localSheetId="34">'ГБУЗ РБ Чишминская ЦРБ'!#REF!</definedName>
    <definedName name="V_пр_39_6" localSheetId="31">'ГБУЗ РБ Шаранская ЦРБ'!#REF!</definedName>
    <definedName name="V_пр_39_6" localSheetId="37">'ГБУЗ РБ Языковская ЦРБ'!#REF!</definedName>
    <definedName name="V_пр_39_6" localSheetId="41">'ГБУЗ РБ Янаульская ЦРБ'!#REF!</definedName>
    <definedName name="V_пр_39_6" localSheetId="19">'ООО "Медсервис" г. Салават'!#REF!</definedName>
    <definedName name="V_пр_39_6" localSheetId="2">'УФИЦ РАН'!#REF!</definedName>
    <definedName name="V_пр_39_6" localSheetId="52">'ФГБОУ ВО БГМУ МЗ РФ'!#REF!</definedName>
    <definedName name="V_пр_39_6" localSheetId="60">'ФГБУЗ МСЧ №142 ФМБА России'!#REF!</definedName>
    <definedName name="V_пр_39_6" localSheetId="25">'ЧУЗ "РЖД-Медицина"г.Стерлитамак'!#REF!</definedName>
    <definedName name="V_пр_39_6" localSheetId="42">'ЧУЗ"КБ"РЖД-Медицина" г.Уфа'!#REF!</definedName>
    <definedName name="V_пр_39_7" localSheetId="22">'ГБУЗ РБ Акъярская ЦРБ'!#REF!</definedName>
    <definedName name="V_пр_39_7" localSheetId="46">'ГБУЗ РБ Архангельская ЦРБ'!#REF!</definedName>
    <definedName name="V_пр_39_7" localSheetId="57">'ГБУЗ РБ Аскаровская ЦРБ'!#REF!</definedName>
    <definedName name="V_пр_39_7" localSheetId="65">'ГБУЗ РБ Аскинская ЦРБ'!#REF!</definedName>
    <definedName name="V_пр_39_7" localSheetId="35">'ГБУЗ РБ Баймакская ЦГБ'!#REF!</definedName>
    <definedName name="V_пр_39_7" localSheetId="77">'ГБУЗ РБ Бакалинская ЦРБ'!#REF!</definedName>
    <definedName name="V_пр_39_7" localSheetId="40">'ГБУЗ РБ Балтачевская ЦРБ'!#REF!</definedName>
    <definedName name="V_пр_39_7" localSheetId="53">'ГБУЗ РБ Белебеевская ЦРБ'!#REF!</definedName>
    <definedName name="V_пр_39_7" localSheetId="71">'ГБУЗ РБ Белокатайская ЦРБ'!#REF!</definedName>
    <definedName name="V_пр_39_7" localSheetId="59">'ГБУЗ РБ Белорецкая ЦРКБ'!#REF!</definedName>
    <definedName name="V_пр_39_7" localSheetId="54">'ГБУЗ РБ Бижбулякская ЦРБ'!#REF!</definedName>
    <definedName name="V_пр_39_7" localSheetId="62">'ГБУЗ РБ Бирская ЦРБ'!#REF!</definedName>
    <definedName name="V_пр_39_7" localSheetId="44">'ГБУЗ РБ Благовещенская ЦРБ'!#REF!</definedName>
    <definedName name="V_пр_39_7" localSheetId="68">'ГБУЗ РБ Большеустьикинская ЦРБ'!#REF!</definedName>
    <definedName name="V_пр_39_7" localSheetId="36">'ГБУЗ РБ Буздякская ЦРБ'!#REF!</definedName>
    <definedName name="V_пр_39_7" localSheetId="66">'ГБУЗ РБ Бураевская ЦРБ'!#REF!</definedName>
    <definedName name="V_пр_39_7" localSheetId="58">'ГБУЗ РБ Бурзянская ЦРБ'!#REF!</definedName>
    <definedName name="V_пр_39_7" localSheetId="39">'ГБУЗ РБ Верхне-Татыш. ЦРБ'!#REF!</definedName>
    <definedName name="V_пр_39_7" localSheetId="76">'ГБУЗ РБ Верхнеяркеевская ЦРБ'!#REF!</definedName>
    <definedName name="V_пр_39_7" localSheetId="18">'ГБУЗ РБ ГБ № 1 г.Октябрьский'!#REF!</definedName>
    <definedName name="V_пр_39_7" localSheetId="61">'ГБУЗ РБ ГБ № 9 г.Уфа'!#REF!</definedName>
    <definedName name="V_пр_39_7" localSheetId="11">'ГБУЗ РБ ГБ г.Кумертау'!#REF!</definedName>
    <definedName name="V_пр_39_7" localSheetId="15">'ГБУЗ РБ ГБ г.Нефтекамск'!#REF!</definedName>
    <definedName name="V_пр_39_7" localSheetId="21">'ГБУЗ РБ ГБ г.Салават'!#REF!</definedName>
    <definedName name="V_пр_39_7" localSheetId="14">'ГБУЗ РБ ГДКБ № 17 г.Уфа'!#REF!</definedName>
    <definedName name="V_пр_39_7" localSheetId="24">'ГБУЗ РБ ГКБ № 1 г.Стерлитамак'!#REF!</definedName>
    <definedName name="V_пр_39_7" localSheetId="49">'ГБУЗ РБ ГКБ № 13 г.Уфа'!#REF!</definedName>
    <definedName name="V_пр_39_7" localSheetId="75">'ГБУЗ РБ ГКБ № 18 г.Уфа'!#REF!</definedName>
    <definedName name="V_пр_39_7" localSheetId="51">'ГБУЗ РБ ГКБ № 21 г.Уфа'!#REF!</definedName>
    <definedName name="V_пр_39_7" localSheetId="56">'ГБУЗ РБ ГКБ № 5 г.Уфа'!#REF!</definedName>
    <definedName name="V_пр_39_7" localSheetId="32">'ГБУЗ РБ ГКБ № 8 г.Уфа'!#REF!</definedName>
    <definedName name="V_пр_39_7" localSheetId="81">'ГБУЗ РБ ГКБ Демского р-на г.Уфы'!#REF!</definedName>
    <definedName name="V_пр_39_7" localSheetId="4">'ГБУЗ РБ Давлекановская ЦРБ'!#REF!</definedName>
    <definedName name="V_пр_39_7" localSheetId="29">'ГБУЗ РБ ДБ г.Стерлитамак'!#REF!</definedName>
    <definedName name="V_пр_39_7" localSheetId="10">'ГБУЗ РБ ДП № 2 г.Уфа'!#REF!</definedName>
    <definedName name="V_пр_39_7" localSheetId="6">'ГБУЗ РБ ДП № 3 г.Уфа'!#REF!</definedName>
    <definedName name="V_пр_39_7" localSheetId="72">'ГБУЗ РБ ДП № 4 г.Уфа'!#REF!</definedName>
    <definedName name="V_пр_39_7" localSheetId="12">'ГБУЗ РБ ДП № 5 г.Уфа'!#REF!</definedName>
    <definedName name="V_пр_39_7" localSheetId="13">'ГБУЗ РБ ДП № 6 г.Уфа'!#REF!</definedName>
    <definedName name="V_пр_39_7" localSheetId="73">'ГБУЗ РБ Дюртюлинская ЦРБ'!#REF!</definedName>
    <definedName name="V_пр_39_7" localSheetId="55">'ГБУЗ РБ Ермекеевская ЦРБ'!#REF!</definedName>
    <definedName name="V_пр_39_7" localSheetId="38">'ГБУЗ РБ Зилаирская ЦРБ'!#REF!</definedName>
    <definedName name="V_пр_39_7" localSheetId="43">'ГБУЗ РБ Иглинская ЦРБ'!#REF!</definedName>
    <definedName name="V_пр_39_7" localSheetId="9">'ГБУЗ РБ Исянгуловская ЦРБ'!#REF!</definedName>
    <definedName name="V_пр_39_7" localSheetId="78">'ГБУЗ РБ Ишимбайская ЦРБ'!#REF!</definedName>
    <definedName name="V_пр_39_7" localSheetId="17">'ГБУЗ РБ Калтасинская ЦРБ'!#REF!</definedName>
    <definedName name="V_пр_39_7" localSheetId="64">'ГБУЗ РБ Караидельская ЦРБ'!#REF!</definedName>
    <definedName name="V_пр_39_7" localSheetId="47">'ГБУЗ РБ Кармаскалинская ЦРБ'!#REF!</definedName>
    <definedName name="V_пр_39_7" localSheetId="50">'ГБУЗ РБ КБСМП г.Уфа'!#REF!</definedName>
    <definedName name="V_пр_39_7" localSheetId="70">'ГБУЗ РБ Кигинская ЦРБ'!#REF!</definedName>
    <definedName name="V_пр_39_7" localSheetId="16">'ГБУЗ РБ Краснокамская ЦРБ'!#REF!</definedName>
    <definedName name="V_пр_39_7" localSheetId="26">'ГБУЗ РБ Красноусольская ЦРБ'!#REF!</definedName>
    <definedName name="V_пр_39_7" localSheetId="48">'ГБУЗ РБ Кушнаренковская ЦРБ'!#REF!</definedName>
    <definedName name="V_пр_39_7" localSheetId="69">'ГБУЗ РБ Малоязовская ЦРБ'!#REF!</definedName>
    <definedName name="V_пр_39_7" localSheetId="8">'ГБУЗ РБ Мелеузовская ЦРБ'!#REF!</definedName>
    <definedName name="V_пр_39_7" localSheetId="67">'ГБУЗ РБ Месягутовская ЦРБ'!#REF!</definedName>
    <definedName name="V_пр_39_7" localSheetId="63">'ГБУЗ РБ Мишкинская ЦРБ'!#REF!</definedName>
    <definedName name="V_пр_39_7" localSheetId="3">'ГБУЗ РБ Миякинская ЦРБ'!#REF!</definedName>
    <definedName name="V_пр_39_7" localSheetId="7">'ГБУЗ РБ Мраковская ЦРБ'!#REF!</definedName>
    <definedName name="V_пр_39_7" localSheetId="45">'ГБУЗ РБ Нуримановская ЦРБ'!#REF!</definedName>
    <definedName name="V_пр_39_7" localSheetId="79">'ГБУЗ РБ Поликлиника № 43 г.Уфа'!#REF!</definedName>
    <definedName name="V_пр_39_7" localSheetId="80">'ГБУЗ РБ ПОликлиника № 46 г.Уфа'!#REF!</definedName>
    <definedName name="V_пр_39_7" localSheetId="82">'ГБУЗ РБ Поликлиника № 50 г.Уфа'!#REF!</definedName>
    <definedName name="V_пр_39_7" localSheetId="5">'ГБУЗ РБ Раевская ЦРБ'!#REF!</definedName>
    <definedName name="V_пр_39_7" localSheetId="27">'ГБУЗ РБ Стерлибашевская ЦРБ'!#REF!</definedName>
    <definedName name="V_пр_39_7" localSheetId="28">'ГБУЗ РБ Толбазинская ЦРБ'!#REF!</definedName>
    <definedName name="V_пр_39_7" localSheetId="30">'ГБУЗ РБ Туймазинская ЦРБ'!#REF!</definedName>
    <definedName name="V_пр_39_7" localSheetId="33">'ГБУЗ РБ Учалинская ЦГБ'!#REF!</definedName>
    <definedName name="V_пр_39_7" localSheetId="20">'ГБУЗ РБ Федоровская ЦРБ'!#REF!</definedName>
    <definedName name="V_пр_39_7" localSheetId="23">'ГБУЗ РБ ЦГБ г.Сибай'!#REF!</definedName>
    <definedName name="V_пр_39_7" localSheetId="74">'ГБУЗ РБ Чекмагушевская ЦРБ'!#REF!</definedName>
    <definedName name="V_пр_39_7" localSheetId="34">'ГБУЗ РБ Чишминская ЦРБ'!#REF!</definedName>
    <definedName name="V_пр_39_7" localSheetId="31">'ГБУЗ РБ Шаранская ЦРБ'!#REF!</definedName>
    <definedName name="V_пр_39_7" localSheetId="37">'ГБУЗ РБ Языковская ЦРБ'!#REF!</definedName>
    <definedName name="V_пр_39_7" localSheetId="41">'ГБУЗ РБ Янаульская ЦРБ'!#REF!</definedName>
    <definedName name="V_пр_39_7" localSheetId="19">'ООО "Медсервис" г. Салават'!#REF!</definedName>
    <definedName name="V_пр_39_7" localSheetId="2">'УФИЦ РАН'!#REF!</definedName>
    <definedName name="V_пр_39_7" localSheetId="52">'ФГБОУ ВО БГМУ МЗ РФ'!#REF!</definedName>
    <definedName name="V_пр_39_7" localSheetId="60">'ФГБУЗ МСЧ №142 ФМБА России'!#REF!</definedName>
    <definedName name="V_пр_39_7" localSheetId="25">'ЧУЗ "РЖД-Медицина"г.Стерлитамак'!#REF!</definedName>
    <definedName name="V_пр_39_7" localSheetId="42">'ЧУЗ"КБ"РЖД-Медицина" г.Уфа'!#REF!</definedName>
    <definedName name="V_пр_39_8" localSheetId="22">'ГБУЗ РБ Акъярская ЦРБ'!#REF!</definedName>
    <definedName name="V_пр_39_8" localSheetId="46">'ГБУЗ РБ Архангельская ЦРБ'!#REF!</definedName>
    <definedName name="V_пр_39_8" localSheetId="57">'ГБУЗ РБ Аскаровская ЦРБ'!#REF!</definedName>
    <definedName name="V_пр_39_8" localSheetId="65">'ГБУЗ РБ Аскинская ЦРБ'!#REF!</definedName>
    <definedName name="V_пр_39_8" localSheetId="35">'ГБУЗ РБ Баймакская ЦГБ'!#REF!</definedName>
    <definedName name="V_пр_39_8" localSheetId="77">'ГБУЗ РБ Бакалинская ЦРБ'!#REF!</definedName>
    <definedName name="V_пр_39_8" localSheetId="40">'ГБУЗ РБ Балтачевская ЦРБ'!#REF!</definedName>
    <definedName name="V_пр_39_8" localSheetId="53">'ГБУЗ РБ Белебеевская ЦРБ'!#REF!</definedName>
    <definedName name="V_пр_39_8" localSheetId="71">'ГБУЗ РБ Белокатайская ЦРБ'!#REF!</definedName>
    <definedName name="V_пр_39_8" localSheetId="59">'ГБУЗ РБ Белорецкая ЦРКБ'!#REF!</definedName>
    <definedName name="V_пр_39_8" localSheetId="54">'ГБУЗ РБ Бижбулякская ЦРБ'!#REF!</definedName>
    <definedName name="V_пр_39_8" localSheetId="62">'ГБУЗ РБ Бирская ЦРБ'!#REF!</definedName>
    <definedName name="V_пр_39_8" localSheetId="44">'ГБУЗ РБ Благовещенская ЦРБ'!#REF!</definedName>
    <definedName name="V_пр_39_8" localSheetId="68">'ГБУЗ РБ Большеустьикинская ЦРБ'!#REF!</definedName>
    <definedName name="V_пр_39_8" localSheetId="36">'ГБУЗ РБ Буздякская ЦРБ'!#REF!</definedName>
    <definedName name="V_пр_39_8" localSheetId="66">'ГБУЗ РБ Бураевская ЦРБ'!#REF!</definedName>
    <definedName name="V_пр_39_8" localSheetId="58">'ГБУЗ РБ Бурзянская ЦРБ'!#REF!</definedName>
    <definedName name="V_пр_39_8" localSheetId="39">'ГБУЗ РБ Верхне-Татыш. ЦРБ'!#REF!</definedName>
    <definedName name="V_пр_39_8" localSheetId="76">'ГБУЗ РБ Верхнеяркеевская ЦРБ'!#REF!</definedName>
    <definedName name="V_пр_39_8" localSheetId="18">'ГБУЗ РБ ГБ № 1 г.Октябрьский'!#REF!</definedName>
    <definedName name="V_пр_39_8" localSheetId="61">'ГБУЗ РБ ГБ № 9 г.Уфа'!#REF!</definedName>
    <definedName name="V_пр_39_8" localSheetId="11">'ГБУЗ РБ ГБ г.Кумертау'!#REF!</definedName>
    <definedName name="V_пр_39_8" localSheetId="15">'ГБУЗ РБ ГБ г.Нефтекамск'!#REF!</definedName>
    <definedName name="V_пр_39_8" localSheetId="21">'ГБУЗ РБ ГБ г.Салават'!#REF!</definedName>
    <definedName name="V_пр_39_8" localSheetId="14">'ГБУЗ РБ ГДКБ № 17 г.Уфа'!#REF!</definedName>
    <definedName name="V_пр_39_8" localSheetId="24">'ГБУЗ РБ ГКБ № 1 г.Стерлитамак'!#REF!</definedName>
    <definedName name="V_пр_39_8" localSheetId="49">'ГБУЗ РБ ГКБ № 13 г.Уфа'!#REF!</definedName>
    <definedName name="V_пр_39_8" localSheetId="75">'ГБУЗ РБ ГКБ № 18 г.Уфа'!#REF!</definedName>
    <definedName name="V_пр_39_8" localSheetId="51">'ГБУЗ РБ ГКБ № 21 г.Уфа'!#REF!</definedName>
    <definedName name="V_пр_39_8" localSheetId="56">'ГБУЗ РБ ГКБ № 5 г.Уфа'!#REF!</definedName>
    <definedName name="V_пр_39_8" localSheetId="32">'ГБУЗ РБ ГКБ № 8 г.Уфа'!#REF!</definedName>
    <definedName name="V_пр_39_8" localSheetId="81">'ГБУЗ РБ ГКБ Демского р-на г.Уфы'!#REF!</definedName>
    <definedName name="V_пр_39_8" localSheetId="4">'ГБУЗ РБ Давлекановская ЦРБ'!#REF!</definedName>
    <definedName name="V_пр_39_8" localSheetId="29">'ГБУЗ РБ ДБ г.Стерлитамак'!#REF!</definedName>
    <definedName name="V_пр_39_8" localSheetId="10">'ГБУЗ РБ ДП № 2 г.Уфа'!#REF!</definedName>
    <definedName name="V_пр_39_8" localSheetId="6">'ГБУЗ РБ ДП № 3 г.Уфа'!#REF!</definedName>
    <definedName name="V_пр_39_8" localSheetId="72">'ГБУЗ РБ ДП № 4 г.Уфа'!#REF!</definedName>
    <definedName name="V_пр_39_8" localSheetId="12">'ГБУЗ РБ ДП № 5 г.Уфа'!#REF!</definedName>
    <definedName name="V_пр_39_8" localSheetId="13">'ГБУЗ РБ ДП № 6 г.Уфа'!#REF!</definedName>
    <definedName name="V_пр_39_8" localSheetId="73">'ГБУЗ РБ Дюртюлинская ЦРБ'!#REF!</definedName>
    <definedName name="V_пр_39_8" localSheetId="55">'ГБУЗ РБ Ермекеевская ЦРБ'!#REF!</definedName>
    <definedName name="V_пр_39_8" localSheetId="38">'ГБУЗ РБ Зилаирская ЦРБ'!#REF!</definedName>
    <definedName name="V_пр_39_8" localSheetId="43">'ГБУЗ РБ Иглинская ЦРБ'!#REF!</definedName>
    <definedName name="V_пр_39_8" localSheetId="9">'ГБУЗ РБ Исянгуловская ЦРБ'!#REF!</definedName>
    <definedName name="V_пр_39_8" localSheetId="78">'ГБУЗ РБ Ишимбайская ЦРБ'!#REF!</definedName>
    <definedName name="V_пр_39_8" localSheetId="17">'ГБУЗ РБ Калтасинская ЦРБ'!#REF!</definedName>
    <definedName name="V_пр_39_8" localSheetId="64">'ГБУЗ РБ Караидельская ЦРБ'!#REF!</definedName>
    <definedName name="V_пр_39_8" localSheetId="47">'ГБУЗ РБ Кармаскалинская ЦРБ'!#REF!</definedName>
    <definedName name="V_пр_39_8" localSheetId="50">'ГБУЗ РБ КБСМП г.Уфа'!#REF!</definedName>
    <definedName name="V_пр_39_8" localSheetId="70">'ГБУЗ РБ Кигинская ЦРБ'!#REF!</definedName>
    <definedName name="V_пр_39_8" localSheetId="16">'ГБУЗ РБ Краснокамская ЦРБ'!#REF!</definedName>
    <definedName name="V_пр_39_8" localSheetId="26">'ГБУЗ РБ Красноусольская ЦРБ'!#REF!</definedName>
    <definedName name="V_пр_39_8" localSheetId="48">'ГБУЗ РБ Кушнаренковская ЦРБ'!#REF!</definedName>
    <definedName name="V_пр_39_8" localSheetId="69">'ГБУЗ РБ Малоязовская ЦРБ'!#REF!</definedName>
    <definedName name="V_пр_39_8" localSheetId="8">'ГБУЗ РБ Мелеузовская ЦРБ'!#REF!</definedName>
    <definedName name="V_пр_39_8" localSheetId="67">'ГБУЗ РБ Месягутовская ЦРБ'!#REF!</definedName>
    <definedName name="V_пр_39_8" localSheetId="63">'ГБУЗ РБ Мишкинская ЦРБ'!#REF!</definedName>
    <definedName name="V_пр_39_8" localSheetId="3">'ГБУЗ РБ Миякинская ЦРБ'!#REF!</definedName>
    <definedName name="V_пр_39_8" localSheetId="7">'ГБУЗ РБ Мраковская ЦРБ'!#REF!</definedName>
    <definedName name="V_пр_39_8" localSheetId="45">'ГБУЗ РБ Нуримановская ЦРБ'!#REF!</definedName>
    <definedName name="V_пр_39_8" localSheetId="79">'ГБУЗ РБ Поликлиника № 43 г.Уфа'!#REF!</definedName>
    <definedName name="V_пр_39_8" localSheetId="80">'ГБУЗ РБ ПОликлиника № 46 г.Уфа'!#REF!</definedName>
    <definedName name="V_пр_39_8" localSheetId="82">'ГБУЗ РБ Поликлиника № 50 г.Уфа'!#REF!</definedName>
    <definedName name="V_пр_39_8" localSheetId="5">'ГБУЗ РБ Раевская ЦРБ'!#REF!</definedName>
    <definedName name="V_пр_39_8" localSheetId="27">'ГБУЗ РБ Стерлибашевская ЦРБ'!#REF!</definedName>
    <definedName name="V_пр_39_8" localSheetId="28">'ГБУЗ РБ Толбазинская ЦРБ'!#REF!</definedName>
    <definedName name="V_пр_39_8" localSheetId="30">'ГБУЗ РБ Туймазинская ЦРБ'!#REF!</definedName>
    <definedName name="V_пр_39_8" localSheetId="33">'ГБУЗ РБ Учалинская ЦГБ'!#REF!</definedName>
    <definedName name="V_пр_39_8" localSheetId="20">'ГБУЗ РБ Федоровская ЦРБ'!#REF!</definedName>
    <definedName name="V_пр_39_8" localSheetId="23">'ГБУЗ РБ ЦГБ г.Сибай'!#REF!</definedName>
    <definedName name="V_пр_39_8" localSheetId="74">'ГБУЗ РБ Чекмагушевская ЦРБ'!#REF!</definedName>
    <definedName name="V_пр_39_8" localSheetId="34">'ГБУЗ РБ Чишминская ЦРБ'!#REF!</definedName>
    <definedName name="V_пр_39_8" localSheetId="31">'ГБУЗ РБ Шаранская ЦРБ'!#REF!</definedName>
    <definedName name="V_пр_39_8" localSheetId="37">'ГБУЗ РБ Языковская ЦРБ'!#REF!</definedName>
    <definedName name="V_пр_39_8" localSheetId="41">'ГБУЗ РБ Янаульская ЦРБ'!#REF!</definedName>
    <definedName name="V_пр_39_8" localSheetId="19">'ООО "Медсервис" г. Салават'!#REF!</definedName>
    <definedName name="V_пр_39_8" localSheetId="2">'УФИЦ РАН'!#REF!</definedName>
    <definedName name="V_пр_39_8" localSheetId="52">'ФГБОУ ВО БГМУ МЗ РФ'!#REF!</definedName>
    <definedName name="V_пр_39_8" localSheetId="60">'ФГБУЗ МСЧ №142 ФМБА России'!#REF!</definedName>
    <definedName name="V_пр_39_8" localSheetId="25">'ЧУЗ "РЖД-Медицина"г.Стерлитамак'!#REF!</definedName>
    <definedName name="V_пр_39_8" localSheetId="42">'ЧУЗ"КБ"РЖД-Медицина" г.Уфа'!#REF!</definedName>
    <definedName name="V_пр_4_2" localSheetId="22">'ГБУЗ РБ Акъярская ЦРБ'!$B$10</definedName>
    <definedName name="V_пр_4_2" localSheetId="46">'ГБУЗ РБ Архангельская ЦРБ'!$B$10</definedName>
    <definedName name="V_пр_4_2" localSheetId="57">'ГБУЗ РБ Аскаровская ЦРБ'!$B$10</definedName>
    <definedName name="V_пр_4_2" localSheetId="65">'ГБУЗ РБ Аскинская ЦРБ'!$B$10</definedName>
    <definedName name="V_пр_4_2" localSheetId="35">'ГБУЗ РБ Баймакская ЦГБ'!$B$10</definedName>
    <definedName name="V_пр_4_2" localSheetId="77">'ГБУЗ РБ Бакалинская ЦРБ'!$B$10</definedName>
    <definedName name="V_пр_4_2" localSheetId="40">'ГБУЗ РБ Балтачевская ЦРБ'!$B$10</definedName>
    <definedName name="V_пр_4_2" localSheetId="53">'ГБУЗ РБ Белебеевская ЦРБ'!$B$10</definedName>
    <definedName name="V_пр_4_2" localSheetId="71">'ГБУЗ РБ Белокатайская ЦРБ'!$B$10</definedName>
    <definedName name="V_пр_4_2" localSheetId="59">'ГБУЗ РБ Белорецкая ЦРКБ'!$B$10</definedName>
    <definedName name="V_пр_4_2" localSheetId="54">'ГБУЗ РБ Бижбулякская ЦРБ'!$B$10</definedName>
    <definedName name="V_пр_4_2" localSheetId="62">'ГБУЗ РБ Бирская ЦРБ'!$B$10</definedName>
    <definedName name="V_пр_4_2" localSheetId="44">'ГБУЗ РБ Благовещенская ЦРБ'!$B$10</definedName>
    <definedName name="V_пр_4_2" localSheetId="68">'ГБУЗ РБ Большеустьикинская ЦРБ'!$B$10</definedName>
    <definedName name="V_пр_4_2" localSheetId="36">'ГБУЗ РБ Буздякская ЦРБ'!$B$10</definedName>
    <definedName name="V_пр_4_2" localSheetId="66">'ГБУЗ РБ Бураевская ЦРБ'!$B$10</definedName>
    <definedName name="V_пр_4_2" localSheetId="58">'ГБУЗ РБ Бурзянская ЦРБ'!$B$10</definedName>
    <definedName name="V_пр_4_2" localSheetId="39">'ГБУЗ РБ Верхне-Татыш. ЦРБ'!$B$10</definedName>
    <definedName name="V_пр_4_2" localSheetId="76">'ГБУЗ РБ Верхнеяркеевская ЦРБ'!$B$10</definedName>
    <definedName name="V_пр_4_2" localSheetId="18">'ГБУЗ РБ ГБ № 1 г.Октябрьский'!$B$10</definedName>
    <definedName name="V_пр_4_2" localSheetId="61">'ГБУЗ РБ ГБ № 9 г.Уфа'!$B$10</definedName>
    <definedName name="V_пр_4_2" localSheetId="11">'ГБУЗ РБ ГБ г.Кумертау'!$B$10</definedName>
    <definedName name="V_пр_4_2" localSheetId="15">'ГБУЗ РБ ГБ г.Нефтекамск'!$B$10</definedName>
    <definedName name="V_пр_4_2" localSheetId="21">'ГБУЗ РБ ГБ г.Салават'!$B$10</definedName>
    <definedName name="V_пр_4_2" localSheetId="14">'ГБУЗ РБ ГДКБ № 17 г.Уфа'!$B$10</definedName>
    <definedName name="V_пр_4_2" localSheetId="24">'ГБУЗ РБ ГКБ № 1 г.Стерлитамак'!$B$10</definedName>
    <definedName name="V_пр_4_2" localSheetId="49">'ГБУЗ РБ ГКБ № 13 г.Уфа'!$B$10</definedName>
    <definedName name="V_пр_4_2" localSheetId="75">'ГБУЗ РБ ГКБ № 18 г.Уфа'!$B$10</definedName>
    <definedName name="V_пр_4_2" localSheetId="51">'ГБУЗ РБ ГКБ № 21 г.Уфа'!$B$10</definedName>
    <definedName name="V_пр_4_2" localSheetId="56">'ГБУЗ РБ ГКБ № 5 г.Уфа'!$B$10</definedName>
    <definedName name="V_пр_4_2" localSheetId="32">'ГБУЗ РБ ГКБ № 8 г.Уфа'!$B$10</definedName>
    <definedName name="V_пр_4_2" localSheetId="81">'ГБУЗ РБ ГКБ Демского р-на г.Уфы'!$B$10</definedName>
    <definedName name="V_пр_4_2" localSheetId="4">'ГБУЗ РБ Давлекановская ЦРБ'!$B$10</definedName>
    <definedName name="V_пр_4_2" localSheetId="29">'ГБУЗ РБ ДБ г.Стерлитамак'!$B$10</definedName>
    <definedName name="V_пр_4_2" localSheetId="10">'ГБУЗ РБ ДП № 2 г.Уфа'!$B$10</definedName>
    <definedName name="V_пр_4_2" localSheetId="6">'ГБУЗ РБ ДП № 3 г.Уфа'!$B$10</definedName>
    <definedName name="V_пр_4_2" localSheetId="72">'ГБУЗ РБ ДП № 4 г.Уфа'!$B$10</definedName>
    <definedName name="V_пр_4_2" localSheetId="12">'ГБУЗ РБ ДП № 5 г.Уфа'!$B$10</definedName>
    <definedName name="V_пр_4_2" localSheetId="13">'ГБУЗ РБ ДП № 6 г.Уфа'!$B$10</definedName>
    <definedName name="V_пр_4_2" localSheetId="73">'ГБУЗ РБ Дюртюлинская ЦРБ'!$B$10</definedName>
    <definedName name="V_пр_4_2" localSheetId="55">'ГБУЗ РБ Ермекеевская ЦРБ'!$B$10</definedName>
    <definedName name="V_пр_4_2" localSheetId="38">'ГБУЗ РБ Зилаирская ЦРБ'!$B$10</definedName>
    <definedName name="V_пр_4_2" localSheetId="43">'ГБУЗ РБ Иглинская ЦРБ'!$B$10</definedName>
    <definedName name="V_пр_4_2" localSheetId="9">'ГБУЗ РБ Исянгуловская ЦРБ'!$B$10</definedName>
    <definedName name="V_пр_4_2" localSheetId="78">'ГБУЗ РБ Ишимбайская ЦРБ'!$B$10</definedName>
    <definedName name="V_пр_4_2" localSheetId="17">'ГБУЗ РБ Калтасинская ЦРБ'!$B$10</definedName>
    <definedName name="V_пр_4_2" localSheetId="64">'ГБУЗ РБ Караидельская ЦРБ'!$B$10</definedName>
    <definedName name="V_пр_4_2" localSheetId="47">'ГБУЗ РБ Кармаскалинская ЦРБ'!$B$10</definedName>
    <definedName name="V_пр_4_2" localSheetId="50">'ГБУЗ РБ КБСМП г.Уфа'!$B$10</definedName>
    <definedName name="V_пр_4_2" localSheetId="70">'ГБУЗ РБ Кигинская ЦРБ'!$B$10</definedName>
    <definedName name="V_пр_4_2" localSheetId="16">'ГБУЗ РБ Краснокамская ЦРБ'!$B$10</definedName>
    <definedName name="V_пр_4_2" localSheetId="26">'ГБУЗ РБ Красноусольская ЦРБ'!$B$10</definedName>
    <definedName name="V_пр_4_2" localSheetId="48">'ГБУЗ РБ Кушнаренковская ЦРБ'!$B$10</definedName>
    <definedName name="V_пр_4_2" localSheetId="69">'ГБУЗ РБ Малоязовская ЦРБ'!$B$10</definedName>
    <definedName name="V_пр_4_2" localSheetId="8">'ГБУЗ РБ Мелеузовская ЦРБ'!$B$10</definedName>
    <definedName name="V_пр_4_2" localSheetId="67">'ГБУЗ РБ Месягутовская ЦРБ'!$B$10</definedName>
    <definedName name="V_пр_4_2" localSheetId="63">'ГБУЗ РБ Мишкинская ЦРБ'!$B$10</definedName>
    <definedName name="V_пр_4_2" localSheetId="3">'ГБУЗ РБ Миякинская ЦРБ'!$B$10</definedName>
    <definedName name="V_пр_4_2" localSheetId="7">'ГБУЗ РБ Мраковская ЦРБ'!$B$10</definedName>
    <definedName name="V_пр_4_2" localSheetId="45">'ГБУЗ РБ Нуримановская ЦРБ'!$B$10</definedName>
    <definedName name="V_пр_4_2" localSheetId="79">'ГБУЗ РБ Поликлиника № 43 г.Уфа'!$B$10</definedName>
    <definedName name="V_пр_4_2" localSheetId="80">'ГБУЗ РБ ПОликлиника № 46 г.Уфа'!$B$10</definedName>
    <definedName name="V_пр_4_2" localSheetId="82">'ГБУЗ РБ Поликлиника № 50 г.Уфа'!$B$10</definedName>
    <definedName name="V_пр_4_2" localSheetId="5">'ГБУЗ РБ Раевская ЦРБ'!$B$10</definedName>
    <definedName name="V_пр_4_2" localSheetId="27">'ГБУЗ РБ Стерлибашевская ЦРБ'!$B$10</definedName>
    <definedName name="V_пр_4_2" localSheetId="28">'ГБУЗ РБ Толбазинская ЦРБ'!$B$10</definedName>
    <definedName name="V_пр_4_2" localSheetId="30">'ГБУЗ РБ Туймазинская ЦРБ'!$B$10</definedName>
    <definedName name="V_пр_4_2" localSheetId="33">'ГБУЗ РБ Учалинская ЦГБ'!$B$10</definedName>
    <definedName name="V_пр_4_2" localSheetId="20">'ГБУЗ РБ Федоровская ЦРБ'!$B$10</definedName>
    <definedName name="V_пр_4_2" localSheetId="23">'ГБУЗ РБ ЦГБ г.Сибай'!$B$10</definedName>
    <definedName name="V_пр_4_2" localSheetId="74">'ГБУЗ РБ Чекмагушевская ЦРБ'!$B$10</definedName>
    <definedName name="V_пр_4_2" localSheetId="34">'ГБУЗ РБ Чишминская ЦРБ'!$B$10</definedName>
    <definedName name="V_пр_4_2" localSheetId="31">'ГБУЗ РБ Шаранская ЦРБ'!$B$10</definedName>
    <definedName name="V_пр_4_2" localSheetId="37">'ГБУЗ РБ Языковская ЦРБ'!$B$10</definedName>
    <definedName name="V_пр_4_2" localSheetId="41">'ГБУЗ РБ Янаульская ЦРБ'!$B$10</definedName>
    <definedName name="V_пр_4_2" localSheetId="19">'ООО "Медсервис" г. Салават'!$B$10</definedName>
    <definedName name="V_пр_4_2" localSheetId="2">'УФИЦ РАН'!$B$10</definedName>
    <definedName name="V_пр_4_2" localSheetId="52">'ФГБОУ ВО БГМУ МЗ РФ'!$B$10</definedName>
    <definedName name="V_пр_4_2" localSheetId="60">'ФГБУЗ МСЧ №142 ФМБА России'!$B$10</definedName>
    <definedName name="V_пр_4_2" localSheetId="25">'ЧУЗ "РЖД-Медицина"г.Стерлитамак'!$B$10</definedName>
    <definedName name="V_пр_4_2" localSheetId="42">'ЧУЗ"КБ"РЖД-Медицина" г.Уфа'!$B$10</definedName>
    <definedName name="V_пр_4_5" localSheetId="22">'ГБУЗ РБ Акъярская ЦРБ'!$D$10</definedName>
    <definedName name="V_пр_4_5" localSheetId="46">'ГБУЗ РБ Архангельская ЦРБ'!$D$10</definedName>
    <definedName name="V_пр_4_5" localSheetId="57">'ГБУЗ РБ Аскаровская ЦРБ'!$D$10</definedName>
    <definedName name="V_пр_4_5" localSheetId="65">'ГБУЗ РБ Аскинская ЦРБ'!$D$10</definedName>
    <definedName name="V_пр_4_5" localSheetId="35">'ГБУЗ РБ Баймакская ЦГБ'!$D$10</definedName>
    <definedName name="V_пр_4_5" localSheetId="77">'ГБУЗ РБ Бакалинская ЦРБ'!$D$10</definedName>
    <definedName name="V_пр_4_5" localSheetId="40">'ГБУЗ РБ Балтачевская ЦРБ'!$D$10</definedName>
    <definedName name="V_пр_4_5" localSheetId="53">'ГБУЗ РБ Белебеевская ЦРБ'!$D$10</definedName>
    <definedName name="V_пр_4_5" localSheetId="71">'ГБУЗ РБ Белокатайская ЦРБ'!$D$10</definedName>
    <definedName name="V_пр_4_5" localSheetId="59">'ГБУЗ РБ Белорецкая ЦРКБ'!$D$10</definedName>
    <definedName name="V_пр_4_5" localSheetId="54">'ГБУЗ РБ Бижбулякская ЦРБ'!$D$10</definedName>
    <definedName name="V_пр_4_5" localSheetId="62">'ГБУЗ РБ Бирская ЦРБ'!$D$10</definedName>
    <definedName name="V_пр_4_5" localSheetId="44">'ГБУЗ РБ Благовещенская ЦРБ'!$D$10</definedName>
    <definedName name="V_пр_4_5" localSheetId="68">'ГБУЗ РБ Большеустьикинская ЦРБ'!$D$10</definedName>
    <definedName name="V_пр_4_5" localSheetId="36">'ГБУЗ РБ Буздякская ЦРБ'!$D$10</definedName>
    <definedName name="V_пр_4_5" localSheetId="66">'ГБУЗ РБ Бураевская ЦРБ'!$D$10</definedName>
    <definedName name="V_пр_4_5" localSheetId="58">'ГБУЗ РБ Бурзянская ЦРБ'!$D$10</definedName>
    <definedName name="V_пр_4_5" localSheetId="39">'ГБУЗ РБ Верхне-Татыш. ЦРБ'!$D$10</definedName>
    <definedName name="V_пр_4_5" localSheetId="76">'ГБУЗ РБ Верхнеяркеевская ЦРБ'!$D$10</definedName>
    <definedName name="V_пр_4_5" localSheetId="18">'ГБУЗ РБ ГБ № 1 г.Октябрьский'!$D$10</definedName>
    <definedName name="V_пр_4_5" localSheetId="61">'ГБУЗ РБ ГБ № 9 г.Уфа'!$D$10</definedName>
    <definedName name="V_пр_4_5" localSheetId="11">'ГБУЗ РБ ГБ г.Кумертау'!$D$10</definedName>
    <definedName name="V_пр_4_5" localSheetId="15">'ГБУЗ РБ ГБ г.Нефтекамск'!$D$10</definedName>
    <definedName name="V_пр_4_5" localSheetId="21">'ГБУЗ РБ ГБ г.Салават'!$D$10</definedName>
    <definedName name="V_пр_4_5" localSheetId="14">'ГБУЗ РБ ГДКБ № 17 г.Уфа'!$D$10</definedName>
    <definedName name="V_пр_4_5" localSheetId="24">'ГБУЗ РБ ГКБ № 1 г.Стерлитамак'!$D$10</definedName>
    <definedName name="V_пр_4_5" localSheetId="49">'ГБУЗ РБ ГКБ № 13 г.Уфа'!$D$10</definedName>
    <definedName name="V_пр_4_5" localSheetId="75">'ГБУЗ РБ ГКБ № 18 г.Уфа'!$D$10</definedName>
    <definedName name="V_пр_4_5" localSheetId="51">'ГБУЗ РБ ГКБ № 21 г.Уфа'!$D$10</definedName>
    <definedName name="V_пр_4_5" localSheetId="56">'ГБУЗ РБ ГКБ № 5 г.Уфа'!$D$10</definedName>
    <definedName name="V_пр_4_5" localSheetId="32">'ГБУЗ РБ ГКБ № 8 г.Уфа'!$D$10</definedName>
    <definedName name="V_пр_4_5" localSheetId="81">'ГБУЗ РБ ГКБ Демского р-на г.Уфы'!$D$10</definedName>
    <definedName name="V_пр_4_5" localSheetId="4">'ГБУЗ РБ Давлекановская ЦРБ'!$D$10</definedName>
    <definedName name="V_пр_4_5" localSheetId="29">'ГБУЗ РБ ДБ г.Стерлитамак'!$D$10</definedName>
    <definedName name="V_пр_4_5" localSheetId="10">'ГБУЗ РБ ДП № 2 г.Уфа'!$D$10</definedName>
    <definedName name="V_пр_4_5" localSheetId="6">'ГБУЗ РБ ДП № 3 г.Уфа'!$D$10</definedName>
    <definedName name="V_пр_4_5" localSheetId="72">'ГБУЗ РБ ДП № 4 г.Уфа'!$D$10</definedName>
    <definedName name="V_пр_4_5" localSheetId="12">'ГБУЗ РБ ДП № 5 г.Уфа'!$D$10</definedName>
    <definedName name="V_пр_4_5" localSheetId="13">'ГБУЗ РБ ДП № 6 г.Уфа'!$D$10</definedName>
    <definedName name="V_пр_4_5" localSheetId="73">'ГБУЗ РБ Дюртюлинская ЦРБ'!$D$10</definedName>
    <definedName name="V_пр_4_5" localSheetId="55">'ГБУЗ РБ Ермекеевская ЦРБ'!$D$10</definedName>
    <definedName name="V_пр_4_5" localSheetId="38">'ГБУЗ РБ Зилаирская ЦРБ'!$D$10</definedName>
    <definedName name="V_пр_4_5" localSheetId="43">'ГБУЗ РБ Иглинская ЦРБ'!$D$10</definedName>
    <definedName name="V_пр_4_5" localSheetId="9">'ГБУЗ РБ Исянгуловская ЦРБ'!$D$10</definedName>
    <definedName name="V_пр_4_5" localSheetId="78">'ГБУЗ РБ Ишимбайская ЦРБ'!$D$10</definedName>
    <definedName name="V_пр_4_5" localSheetId="17">'ГБУЗ РБ Калтасинская ЦРБ'!$D$10</definedName>
    <definedName name="V_пр_4_5" localSheetId="64">'ГБУЗ РБ Караидельская ЦРБ'!$D$10</definedName>
    <definedName name="V_пр_4_5" localSheetId="47">'ГБУЗ РБ Кармаскалинская ЦРБ'!$D$10</definedName>
    <definedName name="V_пр_4_5" localSheetId="50">'ГБУЗ РБ КБСМП г.Уфа'!$D$10</definedName>
    <definedName name="V_пр_4_5" localSheetId="70">'ГБУЗ РБ Кигинская ЦРБ'!$D$10</definedName>
    <definedName name="V_пр_4_5" localSheetId="16">'ГБУЗ РБ Краснокамская ЦРБ'!$D$10</definedName>
    <definedName name="V_пр_4_5" localSheetId="26">'ГБУЗ РБ Красноусольская ЦРБ'!$D$10</definedName>
    <definedName name="V_пр_4_5" localSheetId="48">'ГБУЗ РБ Кушнаренковская ЦРБ'!$D$10</definedName>
    <definedName name="V_пр_4_5" localSheetId="69">'ГБУЗ РБ Малоязовская ЦРБ'!$D$10</definedName>
    <definedName name="V_пр_4_5" localSheetId="8">'ГБУЗ РБ Мелеузовская ЦРБ'!$D$10</definedName>
    <definedName name="V_пр_4_5" localSheetId="67">'ГБУЗ РБ Месягутовская ЦРБ'!$D$10</definedName>
    <definedName name="V_пр_4_5" localSheetId="63">'ГБУЗ РБ Мишкинская ЦРБ'!$D$10</definedName>
    <definedName name="V_пр_4_5" localSheetId="3">'ГБУЗ РБ Миякинская ЦРБ'!$D$10</definedName>
    <definedName name="V_пр_4_5" localSheetId="7">'ГБУЗ РБ Мраковская ЦРБ'!$D$10</definedName>
    <definedName name="V_пр_4_5" localSheetId="45">'ГБУЗ РБ Нуримановская ЦРБ'!$D$10</definedName>
    <definedName name="V_пр_4_5" localSheetId="79">'ГБУЗ РБ Поликлиника № 43 г.Уфа'!$D$10</definedName>
    <definedName name="V_пр_4_5" localSheetId="80">'ГБУЗ РБ ПОликлиника № 46 г.Уфа'!$D$10</definedName>
    <definedName name="V_пр_4_5" localSheetId="82">'ГБУЗ РБ Поликлиника № 50 г.Уфа'!$D$10</definedName>
    <definedName name="V_пр_4_5" localSheetId="5">'ГБУЗ РБ Раевская ЦРБ'!$D$10</definedName>
    <definedName name="V_пр_4_5" localSheetId="27">'ГБУЗ РБ Стерлибашевская ЦРБ'!$D$10</definedName>
    <definedName name="V_пр_4_5" localSheetId="28">'ГБУЗ РБ Толбазинская ЦРБ'!$D$10</definedName>
    <definedName name="V_пр_4_5" localSheetId="30">'ГБУЗ РБ Туймазинская ЦРБ'!$D$10</definedName>
    <definedName name="V_пр_4_5" localSheetId="33">'ГБУЗ РБ Учалинская ЦГБ'!$D$10</definedName>
    <definedName name="V_пр_4_5" localSheetId="20">'ГБУЗ РБ Федоровская ЦРБ'!$D$10</definedName>
    <definedName name="V_пр_4_5" localSheetId="23">'ГБУЗ РБ ЦГБ г.Сибай'!$D$10</definedName>
    <definedName name="V_пр_4_5" localSheetId="74">'ГБУЗ РБ Чекмагушевская ЦРБ'!$D$10</definedName>
    <definedName name="V_пр_4_5" localSheetId="34">'ГБУЗ РБ Чишминская ЦРБ'!$D$10</definedName>
    <definedName name="V_пр_4_5" localSheetId="31">'ГБУЗ РБ Шаранская ЦРБ'!$D$10</definedName>
    <definedName name="V_пр_4_5" localSheetId="37">'ГБУЗ РБ Языковская ЦРБ'!$D$10</definedName>
    <definedName name="V_пр_4_5" localSheetId="41">'ГБУЗ РБ Янаульская ЦРБ'!$D$10</definedName>
    <definedName name="V_пр_4_5" localSheetId="19">'ООО "Медсервис" г. Салават'!$D$10</definedName>
    <definedName name="V_пр_4_5" localSheetId="2">'УФИЦ РАН'!$D$10</definedName>
    <definedName name="V_пр_4_5" localSheetId="52">'ФГБОУ ВО БГМУ МЗ РФ'!$D$10</definedName>
    <definedName name="V_пр_4_5" localSheetId="60">'ФГБУЗ МСЧ №142 ФМБА России'!$D$10</definedName>
    <definedName name="V_пр_4_5" localSheetId="25">'ЧУЗ "РЖД-Медицина"г.Стерлитамак'!$D$10</definedName>
    <definedName name="V_пр_4_5" localSheetId="42">'ЧУЗ"КБ"РЖД-Медицина" г.Уфа'!$D$10</definedName>
    <definedName name="V_пр_4_6" localSheetId="22">'ГБУЗ РБ Акъярская ЦРБ'!$E$10</definedName>
    <definedName name="V_пр_4_6" localSheetId="46">'ГБУЗ РБ Архангельская ЦРБ'!$E$10</definedName>
    <definedName name="V_пр_4_6" localSheetId="57">'ГБУЗ РБ Аскаровская ЦРБ'!$E$10</definedName>
    <definedName name="V_пр_4_6" localSheetId="65">'ГБУЗ РБ Аскинская ЦРБ'!$E$10</definedName>
    <definedName name="V_пр_4_6" localSheetId="35">'ГБУЗ РБ Баймакская ЦГБ'!$E$10</definedName>
    <definedName name="V_пр_4_6" localSheetId="77">'ГБУЗ РБ Бакалинская ЦРБ'!$E$10</definedName>
    <definedName name="V_пр_4_6" localSheetId="40">'ГБУЗ РБ Балтачевская ЦРБ'!$E$10</definedName>
    <definedName name="V_пр_4_6" localSheetId="53">'ГБУЗ РБ Белебеевская ЦРБ'!$E$10</definedName>
    <definedName name="V_пр_4_6" localSheetId="71">'ГБУЗ РБ Белокатайская ЦРБ'!$E$10</definedName>
    <definedName name="V_пр_4_6" localSheetId="59">'ГБУЗ РБ Белорецкая ЦРКБ'!$E$10</definedName>
    <definedName name="V_пр_4_6" localSheetId="54">'ГБУЗ РБ Бижбулякская ЦРБ'!$E$10</definedName>
    <definedName name="V_пр_4_6" localSheetId="62">'ГБУЗ РБ Бирская ЦРБ'!$E$10</definedName>
    <definedName name="V_пр_4_6" localSheetId="44">'ГБУЗ РБ Благовещенская ЦРБ'!$E$10</definedName>
    <definedName name="V_пр_4_6" localSheetId="68">'ГБУЗ РБ Большеустьикинская ЦРБ'!$E$10</definedName>
    <definedName name="V_пр_4_6" localSheetId="36">'ГБУЗ РБ Буздякская ЦРБ'!$E$10</definedName>
    <definedName name="V_пр_4_6" localSheetId="66">'ГБУЗ РБ Бураевская ЦРБ'!$E$10</definedName>
    <definedName name="V_пр_4_6" localSheetId="58">'ГБУЗ РБ Бурзянская ЦРБ'!$E$10</definedName>
    <definedName name="V_пр_4_6" localSheetId="39">'ГБУЗ РБ Верхне-Татыш. ЦРБ'!$E$10</definedName>
    <definedName name="V_пр_4_6" localSheetId="76">'ГБУЗ РБ Верхнеяркеевская ЦРБ'!$E$10</definedName>
    <definedName name="V_пр_4_6" localSheetId="18">'ГБУЗ РБ ГБ № 1 г.Октябрьский'!$E$10</definedName>
    <definedName name="V_пр_4_6" localSheetId="61">'ГБУЗ РБ ГБ № 9 г.Уфа'!$E$10</definedName>
    <definedName name="V_пр_4_6" localSheetId="11">'ГБУЗ РБ ГБ г.Кумертау'!$E$10</definedName>
    <definedName name="V_пр_4_6" localSheetId="15">'ГБУЗ РБ ГБ г.Нефтекамск'!$E$10</definedName>
    <definedName name="V_пр_4_6" localSheetId="21">'ГБУЗ РБ ГБ г.Салават'!$E$10</definedName>
    <definedName name="V_пр_4_6" localSheetId="14">'ГБУЗ РБ ГДКБ № 17 г.Уфа'!$E$10</definedName>
    <definedName name="V_пр_4_6" localSheetId="24">'ГБУЗ РБ ГКБ № 1 г.Стерлитамак'!$E$10</definedName>
    <definedName name="V_пр_4_6" localSheetId="49">'ГБУЗ РБ ГКБ № 13 г.Уфа'!$E$10</definedName>
    <definedName name="V_пр_4_6" localSheetId="75">'ГБУЗ РБ ГКБ № 18 г.Уфа'!$E$10</definedName>
    <definedName name="V_пр_4_6" localSheetId="51">'ГБУЗ РБ ГКБ № 21 г.Уфа'!$E$10</definedName>
    <definedName name="V_пр_4_6" localSheetId="56">'ГБУЗ РБ ГКБ № 5 г.Уфа'!$E$10</definedName>
    <definedName name="V_пр_4_6" localSheetId="32">'ГБУЗ РБ ГКБ № 8 г.Уфа'!$E$10</definedName>
    <definedName name="V_пр_4_6" localSheetId="81">'ГБУЗ РБ ГКБ Демского р-на г.Уфы'!$E$10</definedName>
    <definedName name="V_пр_4_6" localSheetId="4">'ГБУЗ РБ Давлекановская ЦРБ'!$E$10</definedName>
    <definedName name="V_пр_4_6" localSheetId="29">'ГБУЗ РБ ДБ г.Стерлитамак'!$E$10</definedName>
    <definedName name="V_пр_4_6" localSheetId="10">'ГБУЗ РБ ДП № 2 г.Уфа'!$E$10</definedName>
    <definedName name="V_пр_4_6" localSheetId="6">'ГБУЗ РБ ДП № 3 г.Уфа'!$E$10</definedName>
    <definedName name="V_пр_4_6" localSheetId="72">'ГБУЗ РБ ДП № 4 г.Уфа'!$E$10</definedName>
    <definedName name="V_пр_4_6" localSheetId="12">'ГБУЗ РБ ДП № 5 г.Уфа'!$E$10</definedName>
    <definedName name="V_пр_4_6" localSheetId="13">'ГБУЗ РБ ДП № 6 г.Уфа'!$E$10</definedName>
    <definedName name="V_пр_4_6" localSheetId="73">'ГБУЗ РБ Дюртюлинская ЦРБ'!$E$10</definedName>
    <definedName name="V_пр_4_6" localSheetId="55">'ГБУЗ РБ Ермекеевская ЦРБ'!$E$10</definedName>
    <definedName name="V_пр_4_6" localSheetId="38">'ГБУЗ РБ Зилаирская ЦРБ'!$E$10</definedName>
    <definedName name="V_пр_4_6" localSheetId="43">'ГБУЗ РБ Иглинская ЦРБ'!$E$10</definedName>
    <definedName name="V_пр_4_6" localSheetId="9">'ГБУЗ РБ Исянгуловская ЦРБ'!$E$10</definedName>
    <definedName name="V_пр_4_6" localSheetId="78">'ГБУЗ РБ Ишимбайская ЦРБ'!$E$10</definedName>
    <definedName name="V_пр_4_6" localSheetId="17">'ГБУЗ РБ Калтасинская ЦРБ'!$E$10</definedName>
    <definedName name="V_пр_4_6" localSheetId="64">'ГБУЗ РБ Караидельская ЦРБ'!$E$10</definedName>
    <definedName name="V_пр_4_6" localSheetId="47">'ГБУЗ РБ Кармаскалинская ЦРБ'!$E$10</definedName>
    <definedName name="V_пр_4_6" localSheetId="50">'ГБУЗ РБ КБСМП г.Уфа'!$E$10</definedName>
    <definedName name="V_пр_4_6" localSheetId="70">'ГБУЗ РБ Кигинская ЦРБ'!$E$10</definedName>
    <definedName name="V_пр_4_6" localSheetId="16">'ГБУЗ РБ Краснокамская ЦРБ'!$E$10</definedName>
    <definedName name="V_пр_4_6" localSheetId="26">'ГБУЗ РБ Красноусольская ЦРБ'!$E$10</definedName>
    <definedName name="V_пр_4_6" localSheetId="48">'ГБУЗ РБ Кушнаренковская ЦРБ'!$E$10</definedName>
    <definedName name="V_пр_4_6" localSheetId="69">'ГБУЗ РБ Малоязовская ЦРБ'!$E$10</definedName>
    <definedName name="V_пр_4_6" localSheetId="8">'ГБУЗ РБ Мелеузовская ЦРБ'!$E$10</definedName>
    <definedName name="V_пр_4_6" localSheetId="67">'ГБУЗ РБ Месягутовская ЦРБ'!$E$10</definedName>
    <definedName name="V_пр_4_6" localSheetId="63">'ГБУЗ РБ Мишкинская ЦРБ'!$E$10</definedName>
    <definedName name="V_пр_4_6" localSheetId="3">'ГБУЗ РБ Миякинская ЦРБ'!$E$10</definedName>
    <definedName name="V_пр_4_6" localSheetId="7">'ГБУЗ РБ Мраковская ЦРБ'!$E$10</definedName>
    <definedName name="V_пр_4_6" localSheetId="45">'ГБУЗ РБ Нуримановская ЦРБ'!$E$10</definedName>
    <definedName name="V_пр_4_6" localSheetId="79">'ГБУЗ РБ Поликлиника № 43 г.Уфа'!$E$10</definedName>
    <definedName name="V_пр_4_6" localSheetId="80">'ГБУЗ РБ ПОликлиника № 46 г.Уфа'!$E$10</definedName>
    <definedName name="V_пр_4_6" localSheetId="82">'ГБУЗ РБ Поликлиника № 50 г.Уфа'!$E$10</definedName>
    <definedName name="V_пр_4_6" localSheetId="5">'ГБУЗ РБ Раевская ЦРБ'!$E$10</definedName>
    <definedName name="V_пр_4_6" localSheetId="27">'ГБУЗ РБ Стерлибашевская ЦРБ'!$E$10</definedName>
    <definedName name="V_пр_4_6" localSheetId="28">'ГБУЗ РБ Толбазинская ЦРБ'!$E$10</definedName>
    <definedName name="V_пр_4_6" localSheetId="30">'ГБУЗ РБ Туймазинская ЦРБ'!$E$10</definedName>
    <definedName name="V_пр_4_6" localSheetId="33">'ГБУЗ РБ Учалинская ЦГБ'!$E$10</definedName>
    <definedName name="V_пр_4_6" localSheetId="20">'ГБУЗ РБ Федоровская ЦРБ'!$E$10</definedName>
    <definedName name="V_пр_4_6" localSheetId="23">'ГБУЗ РБ ЦГБ г.Сибай'!$E$10</definedName>
    <definedName name="V_пр_4_6" localSheetId="74">'ГБУЗ РБ Чекмагушевская ЦРБ'!$E$10</definedName>
    <definedName name="V_пр_4_6" localSheetId="34">'ГБУЗ РБ Чишминская ЦРБ'!$E$10</definedName>
    <definedName name="V_пр_4_6" localSheetId="31">'ГБУЗ РБ Шаранская ЦРБ'!$E$10</definedName>
    <definedName name="V_пр_4_6" localSheetId="37">'ГБУЗ РБ Языковская ЦРБ'!$E$10</definedName>
    <definedName name="V_пр_4_6" localSheetId="41">'ГБУЗ РБ Янаульская ЦРБ'!$E$10</definedName>
    <definedName name="V_пр_4_6" localSheetId="19">'ООО "Медсервис" г. Салават'!$E$10</definedName>
    <definedName name="V_пр_4_6" localSheetId="2">'УФИЦ РАН'!$E$10</definedName>
    <definedName name="V_пр_4_6" localSheetId="52">'ФГБОУ ВО БГМУ МЗ РФ'!$E$10</definedName>
    <definedName name="V_пр_4_6" localSheetId="60">'ФГБУЗ МСЧ №142 ФМБА России'!$E$10</definedName>
    <definedName name="V_пр_4_6" localSheetId="25">'ЧУЗ "РЖД-Медицина"г.Стерлитамак'!$E$10</definedName>
    <definedName name="V_пр_4_6" localSheetId="42">'ЧУЗ"КБ"РЖД-Медицина" г.Уфа'!$E$10</definedName>
    <definedName name="V_пр_4_8" localSheetId="22">'ГБУЗ РБ Акъярская ЦРБ'!$G$10</definedName>
    <definedName name="V_пр_4_8" localSheetId="46">'ГБУЗ РБ Архангельская ЦРБ'!$G$10</definedName>
    <definedName name="V_пр_4_8" localSheetId="57">'ГБУЗ РБ Аскаровская ЦРБ'!$G$10</definedName>
    <definedName name="V_пр_4_8" localSheetId="65">'ГБУЗ РБ Аскинская ЦРБ'!$G$10</definedName>
    <definedName name="V_пр_4_8" localSheetId="35">'ГБУЗ РБ Баймакская ЦГБ'!$G$10</definedName>
    <definedName name="V_пр_4_8" localSheetId="77">'ГБУЗ РБ Бакалинская ЦРБ'!$G$10</definedName>
    <definedName name="V_пр_4_8" localSheetId="40">'ГБУЗ РБ Балтачевская ЦРБ'!$G$10</definedName>
    <definedName name="V_пр_4_8" localSheetId="53">'ГБУЗ РБ Белебеевская ЦРБ'!$G$10</definedName>
    <definedName name="V_пр_4_8" localSheetId="71">'ГБУЗ РБ Белокатайская ЦРБ'!$G$10</definedName>
    <definedName name="V_пр_4_8" localSheetId="59">'ГБУЗ РБ Белорецкая ЦРКБ'!$G$10</definedName>
    <definedName name="V_пр_4_8" localSheetId="54">'ГБУЗ РБ Бижбулякская ЦРБ'!$G$10</definedName>
    <definedName name="V_пр_4_8" localSheetId="62">'ГБУЗ РБ Бирская ЦРБ'!$G$10</definedName>
    <definedName name="V_пр_4_8" localSheetId="44">'ГБУЗ РБ Благовещенская ЦРБ'!$G$10</definedName>
    <definedName name="V_пр_4_8" localSheetId="68">'ГБУЗ РБ Большеустьикинская ЦРБ'!$G$10</definedName>
    <definedName name="V_пр_4_8" localSheetId="36">'ГБУЗ РБ Буздякская ЦРБ'!$G$10</definedName>
    <definedName name="V_пр_4_8" localSheetId="66">'ГБУЗ РБ Бураевская ЦРБ'!$G$10</definedName>
    <definedName name="V_пр_4_8" localSheetId="58">'ГБУЗ РБ Бурзянская ЦРБ'!$G$10</definedName>
    <definedName name="V_пр_4_8" localSheetId="39">'ГБУЗ РБ Верхне-Татыш. ЦРБ'!$G$10</definedName>
    <definedName name="V_пр_4_8" localSheetId="76">'ГБУЗ РБ Верхнеяркеевская ЦРБ'!$G$10</definedName>
    <definedName name="V_пр_4_8" localSheetId="18">'ГБУЗ РБ ГБ № 1 г.Октябрьский'!$G$10</definedName>
    <definedName name="V_пр_4_8" localSheetId="61">'ГБУЗ РБ ГБ № 9 г.Уфа'!$G$10</definedName>
    <definedName name="V_пр_4_8" localSheetId="11">'ГБУЗ РБ ГБ г.Кумертау'!$G$10</definedName>
    <definedName name="V_пр_4_8" localSheetId="15">'ГБУЗ РБ ГБ г.Нефтекамск'!$G$10</definedName>
    <definedName name="V_пр_4_8" localSheetId="21">'ГБУЗ РБ ГБ г.Салават'!$G$10</definedName>
    <definedName name="V_пр_4_8" localSheetId="14">'ГБУЗ РБ ГДКБ № 17 г.Уфа'!$G$10</definedName>
    <definedName name="V_пр_4_8" localSheetId="24">'ГБУЗ РБ ГКБ № 1 г.Стерлитамак'!$G$10</definedName>
    <definedName name="V_пр_4_8" localSheetId="49">'ГБУЗ РБ ГКБ № 13 г.Уфа'!$G$10</definedName>
    <definedName name="V_пр_4_8" localSheetId="75">'ГБУЗ РБ ГКБ № 18 г.Уфа'!$G$10</definedName>
    <definedName name="V_пр_4_8" localSheetId="51">'ГБУЗ РБ ГКБ № 21 г.Уфа'!$G$10</definedName>
    <definedName name="V_пр_4_8" localSheetId="56">'ГБУЗ РБ ГКБ № 5 г.Уфа'!$G$10</definedName>
    <definedName name="V_пр_4_8" localSheetId="32">'ГБУЗ РБ ГКБ № 8 г.Уфа'!$G$10</definedName>
    <definedName name="V_пр_4_8" localSheetId="81">'ГБУЗ РБ ГКБ Демского р-на г.Уфы'!$G$10</definedName>
    <definedName name="V_пр_4_8" localSheetId="4">'ГБУЗ РБ Давлекановская ЦРБ'!$G$10</definedName>
    <definedName name="V_пр_4_8" localSheetId="29">'ГБУЗ РБ ДБ г.Стерлитамак'!$G$10</definedName>
    <definedName name="V_пр_4_8" localSheetId="10">'ГБУЗ РБ ДП № 2 г.Уфа'!$G$10</definedName>
    <definedName name="V_пр_4_8" localSheetId="6">'ГБУЗ РБ ДП № 3 г.Уфа'!$G$10</definedName>
    <definedName name="V_пр_4_8" localSheetId="72">'ГБУЗ РБ ДП № 4 г.Уфа'!$G$10</definedName>
    <definedName name="V_пр_4_8" localSheetId="12">'ГБУЗ РБ ДП № 5 г.Уфа'!$G$10</definedName>
    <definedName name="V_пр_4_8" localSheetId="13">'ГБУЗ РБ ДП № 6 г.Уфа'!$G$10</definedName>
    <definedName name="V_пр_4_8" localSheetId="73">'ГБУЗ РБ Дюртюлинская ЦРБ'!$G$10</definedName>
    <definedName name="V_пр_4_8" localSheetId="55">'ГБУЗ РБ Ермекеевская ЦРБ'!$G$10</definedName>
    <definedName name="V_пр_4_8" localSheetId="38">'ГБУЗ РБ Зилаирская ЦРБ'!$G$10</definedName>
    <definedName name="V_пр_4_8" localSheetId="43">'ГБУЗ РБ Иглинская ЦРБ'!$G$10</definedName>
    <definedName name="V_пр_4_8" localSheetId="9">'ГБУЗ РБ Исянгуловская ЦРБ'!$G$10</definedName>
    <definedName name="V_пр_4_8" localSheetId="78">'ГБУЗ РБ Ишимбайская ЦРБ'!$G$10</definedName>
    <definedName name="V_пр_4_8" localSheetId="17">'ГБУЗ РБ Калтасинская ЦРБ'!$G$10</definedName>
    <definedName name="V_пр_4_8" localSheetId="64">'ГБУЗ РБ Караидельская ЦРБ'!$G$10</definedName>
    <definedName name="V_пр_4_8" localSheetId="47">'ГБУЗ РБ Кармаскалинская ЦРБ'!$G$10</definedName>
    <definedName name="V_пр_4_8" localSheetId="50">'ГБУЗ РБ КБСМП г.Уфа'!$G$10</definedName>
    <definedName name="V_пр_4_8" localSheetId="70">'ГБУЗ РБ Кигинская ЦРБ'!$G$10</definedName>
    <definedName name="V_пр_4_8" localSheetId="16">'ГБУЗ РБ Краснокамская ЦРБ'!$G$10</definedName>
    <definedName name="V_пр_4_8" localSheetId="26">'ГБУЗ РБ Красноусольская ЦРБ'!$G$10</definedName>
    <definedName name="V_пр_4_8" localSheetId="48">'ГБУЗ РБ Кушнаренковская ЦРБ'!$G$10</definedName>
    <definedName name="V_пр_4_8" localSheetId="69">'ГБУЗ РБ Малоязовская ЦРБ'!$G$10</definedName>
    <definedName name="V_пр_4_8" localSheetId="8">'ГБУЗ РБ Мелеузовская ЦРБ'!$G$10</definedName>
    <definedName name="V_пр_4_8" localSheetId="67">'ГБУЗ РБ Месягутовская ЦРБ'!$G$10</definedName>
    <definedName name="V_пр_4_8" localSheetId="63">'ГБУЗ РБ Мишкинская ЦРБ'!$G$10</definedName>
    <definedName name="V_пр_4_8" localSheetId="3">'ГБУЗ РБ Миякинская ЦРБ'!$G$10</definedName>
    <definedName name="V_пр_4_8" localSheetId="7">'ГБУЗ РБ Мраковская ЦРБ'!$G$10</definedName>
    <definedName name="V_пр_4_8" localSheetId="45">'ГБУЗ РБ Нуримановская ЦРБ'!$G$10</definedName>
    <definedName name="V_пр_4_8" localSheetId="79">'ГБУЗ РБ Поликлиника № 43 г.Уфа'!$G$10</definedName>
    <definedName name="V_пр_4_8" localSheetId="80">'ГБУЗ РБ ПОликлиника № 46 г.Уфа'!$G$10</definedName>
    <definedName name="V_пр_4_8" localSheetId="82">'ГБУЗ РБ Поликлиника № 50 г.Уфа'!$G$10</definedName>
    <definedName name="V_пр_4_8" localSheetId="5">'ГБУЗ РБ Раевская ЦРБ'!$G$10</definedName>
    <definedName name="V_пр_4_8" localSheetId="27">'ГБУЗ РБ Стерлибашевская ЦРБ'!$G$10</definedName>
    <definedName name="V_пр_4_8" localSheetId="28">'ГБУЗ РБ Толбазинская ЦРБ'!$G$10</definedName>
    <definedName name="V_пр_4_8" localSheetId="30">'ГБУЗ РБ Туймазинская ЦРБ'!$G$10</definedName>
    <definedName name="V_пр_4_8" localSheetId="33">'ГБУЗ РБ Учалинская ЦГБ'!$G$10</definedName>
    <definedName name="V_пр_4_8" localSheetId="20">'ГБУЗ РБ Федоровская ЦРБ'!$G$10</definedName>
    <definedName name="V_пр_4_8" localSheetId="23">'ГБУЗ РБ ЦГБ г.Сибай'!$G$10</definedName>
    <definedName name="V_пр_4_8" localSheetId="74">'ГБУЗ РБ Чекмагушевская ЦРБ'!$G$10</definedName>
    <definedName name="V_пр_4_8" localSheetId="34">'ГБУЗ РБ Чишминская ЦРБ'!$G$10</definedName>
    <definedName name="V_пр_4_8" localSheetId="31">'ГБУЗ РБ Шаранская ЦРБ'!$G$10</definedName>
    <definedName name="V_пр_4_8" localSheetId="37">'ГБУЗ РБ Языковская ЦРБ'!$G$10</definedName>
    <definedName name="V_пр_4_8" localSheetId="41">'ГБУЗ РБ Янаульская ЦРБ'!$G$10</definedName>
    <definedName name="V_пр_4_8" localSheetId="19">'ООО "Медсервис" г. Салават'!$G$10</definedName>
    <definedName name="V_пр_4_8" localSheetId="2">'УФИЦ РАН'!$G$10</definedName>
    <definedName name="V_пр_4_8" localSheetId="52">'ФГБОУ ВО БГМУ МЗ РФ'!$G$10</definedName>
    <definedName name="V_пр_4_8" localSheetId="60">'ФГБУЗ МСЧ №142 ФМБА России'!$G$10</definedName>
    <definedName name="V_пр_4_8" localSheetId="25">'ЧУЗ "РЖД-Медицина"г.Стерлитамак'!$G$10</definedName>
    <definedName name="V_пр_4_8" localSheetId="42">'ЧУЗ"КБ"РЖД-Медицина" г.Уфа'!$G$10</definedName>
    <definedName name="V_пр_40_8" localSheetId="22">'ГБУЗ РБ Акъярская ЦРБ'!$G$35</definedName>
    <definedName name="V_пр_40_8" localSheetId="46">'ГБУЗ РБ Архангельская ЦРБ'!$G$35</definedName>
    <definedName name="V_пр_40_8" localSheetId="57">'ГБУЗ РБ Аскаровская ЦРБ'!$G$35</definedName>
    <definedName name="V_пр_40_8" localSheetId="65">'ГБУЗ РБ Аскинская ЦРБ'!$G$35</definedName>
    <definedName name="V_пр_40_8" localSheetId="35">'ГБУЗ РБ Баймакская ЦГБ'!$G$35</definedName>
    <definedName name="V_пр_40_8" localSheetId="77">'ГБУЗ РБ Бакалинская ЦРБ'!$G$35</definedName>
    <definedName name="V_пр_40_8" localSheetId="40">'ГБУЗ РБ Балтачевская ЦРБ'!$G$35</definedName>
    <definedName name="V_пр_40_8" localSheetId="53">'ГБУЗ РБ Белебеевская ЦРБ'!$G$35</definedName>
    <definedName name="V_пр_40_8" localSheetId="71">'ГБУЗ РБ Белокатайская ЦРБ'!$G$35</definedName>
    <definedName name="V_пр_40_8" localSheetId="59">'ГБУЗ РБ Белорецкая ЦРКБ'!$G$35</definedName>
    <definedName name="V_пр_40_8" localSheetId="54">'ГБУЗ РБ Бижбулякская ЦРБ'!$G$35</definedName>
    <definedName name="V_пр_40_8" localSheetId="62">'ГБУЗ РБ Бирская ЦРБ'!$G$35</definedName>
    <definedName name="V_пр_40_8" localSheetId="44">'ГБУЗ РБ Благовещенская ЦРБ'!$G$35</definedName>
    <definedName name="V_пр_40_8" localSheetId="68">'ГБУЗ РБ Большеустьикинская ЦРБ'!$G$35</definedName>
    <definedName name="V_пр_40_8" localSheetId="36">'ГБУЗ РБ Буздякская ЦРБ'!$G$35</definedName>
    <definedName name="V_пр_40_8" localSheetId="66">'ГБУЗ РБ Бураевская ЦРБ'!$G$35</definedName>
    <definedName name="V_пр_40_8" localSheetId="58">'ГБУЗ РБ Бурзянская ЦРБ'!$G$35</definedName>
    <definedName name="V_пр_40_8" localSheetId="39">'ГБУЗ РБ Верхне-Татыш. ЦРБ'!$G$35</definedName>
    <definedName name="V_пр_40_8" localSheetId="76">'ГБУЗ РБ Верхнеяркеевская ЦРБ'!$G$35</definedName>
    <definedName name="V_пр_40_8" localSheetId="18">'ГБУЗ РБ ГБ № 1 г.Октябрьский'!$G$35</definedName>
    <definedName name="V_пр_40_8" localSheetId="61">'ГБУЗ РБ ГБ № 9 г.Уфа'!$G$35</definedName>
    <definedName name="V_пр_40_8" localSheetId="11">'ГБУЗ РБ ГБ г.Кумертау'!$G$35</definedName>
    <definedName name="V_пр_40_8" localSheetId="15">'ГБУЗ РБ ГБ г.Нефтекамск'!$G$35</definedName>
    <definedName name="V_пр_40_8" localSheetId="21">'ГБУЗ РБ ГБ г.Салават'!$G$35</definedName>
    <definedName name="V_пр_40_8" localSheetId="14">'ГБУЗ РБ ГДКБ № 17 г.Уфа'!$G$35</definedName>
    <definedName name="V_пр_40_8" localSheetId="24">'ГБУЗ РБ ГКБ № 1 г.Стерлитамак'!$G$35</definedName>
    <definedName name="V_пр_40_8" localSheetId="49">'ГБУЗ РБ ГКБ № 13 г.Уфа'!$G$35</definedName>
    <definedName name="V_пр_40_8" localSheetId="75">'ГБУЗ РБ ГКБ № 18 г.Уфа'!$G$35</definedName>
    <definedName name="V_пр_40_8" localSheetId="51">'ГБУЗ РБ ГКБ № 21 г.Уфа'!$G$35</definedName>
    <definedName name="V_пр_40_8" localSheetId="56">'ГБУЗ РБ ГКБ № 5 г.Уфа'!$G$35</definedName>
    <definedName name="V_пр_40_8" localSheetId="32">'ГБУЗ РБ ГКБ № 8 г.Уфа'!$G$35</definedName>
    <definedName name="V_пр_40_8" localSheetId="81">'ГБУЗ РБ ГКБ Демского р-на г.Уфы'!$G$35</definedName>
    <definedName name="V_пр_40_8" localSheetId="4">'ГБУЗ РБ Давлекановская ЦРБ'!$G$35</definedName>
    <definedName name="V_пр_40_8" localSheetId="29">'ГБУЗ РБ ДБ г.Стерлитамак'!$G$35</definedName>
    <definedName name="V_пр_40_8" localSheetId="10">'ГБУЗ РБ ДП № 2 г.Уфа'!$G$35</definedName>
    <definedName name="V_пр_40_8" localSheetId="6">'ГБУЗ РБ ДП № 3 г.Уфа'!$G$35</definedName>
    <definedName name="V_пр_40_8" localSheetId="72">'ГБУЗ РБ ДП № 4 г.Уфа'!$G$35</definedName>
    <definedName name="V_пр_40_8" localSheetId="12">'ГБУЗ РБ ДП № 5 г.Уфа'!$G$35</definedName>
    <definedName name="V_пр_40_8" localSheetId="13">'ГБУЗ РБ ДП № 6 г.Уфа'!$G$35</definedName>
    <definedName name="V_пр_40_8" localSheetId="73">'ГБУЗ РБ Дюртюлинская ЦРБ'!$G$35</definedName>
    <definedName name="V_пр_40_8" localSheetId="55">'ГБУЗ РБ Ермекеевская ЦРБ'!$G$35</definedName>
    <definedName name="V_пр_40_8" localSheetId="38">'ГБУЗ РБ Зилаирская ЦРБ'!$G$35</definedName>
    <definedName name="V_пр_40_8" localSheetId="43">'ГБУЗ РБ Иглинская ЦРБ'!$G$35</definedName>
    <definedName name="V_пр_40_8" localSheetId="9">'ГБУЗ РБ Исянгуловская ЦРБ'!$G$35</definedName>
    <definedName name="V_пр_40_8" localSheetId="78">'ГБУЗ РБ Ишимбайская ЦРБ'!$G$35</definedName>
    <definedName name="V_пр_40_8" localSheetId="17">'ГБУЗ РБ Калтасинская ЦРБ'!$G$35</definedName>
    <definedName name="V_пр_40_8" localSheetId="64">'ГБУЗ РБ Караидельская ЦРБ'!$G$35</definedName>
    <definedName name="V_пр_40_8" localSheetId="47">'ГБУЗ РБ Кармаскалинская ЦРБ'!$G$35</definedName>
    <definedName name="V_пр_40_8" localSheetId="50">'ГБУЗ РБ КБСМП г.Уфа'!$G$35</definedName>
    <definedName name="V_пр_40_8" localSheetId="70">'ГБУЗ РБ Кигинская ЦРБ'!$G$35</definedName>
    <definedName name="V_пр_40_8" localSheetId="16">'ГБУЗ РБ Краснокамская ЦРБ'!$G$35</definedName>
    <definedName name="V_пр_40_8" localSheetId="26">'ГБУЗ РБ Красноусольская ЦРБ'!$G$35</definedName>
    <definedName name="V_пр_40_8" localSheetId="48">'ГБУЗ РБ Кушнаренковская ЦРБ'!$G$35</definedName>
    <definedName name="V_пр_40_8" localSheetId="69">'ГБУЗ РБ Малоязовская ЦРБ'!$G$35</definedName>
    <definedName name="V_пр_40_8" localSheetId="8">'ГБУЗ РБ Мелеузовская ЦРБ'!$G$35</definedName>
    <definedName name="V_пр_40_8" localSheetId="67">'ГБУЗ РБ Месягутовская ЦРБ'!$G$35</definedName>
    <definedName name="V_пр_40_8" localSheetId="63">'ГБУЗ РБ Мишкинская ЦРБ'!$G$35</definedName>
    <definedName name="V_пр_40_8" localSheetId="3">'ГБУЗ РБ Миякинская ЦРБ'!$G$35</definedName>
    <definedName name="V_пр_40_8" localSheetId="7">'ГБУЗ РБ Мраковская ЦРБ'!$G$35</definedName>
    <definedName name="V_пр_40_8" localSheetId="45">'ГБУЗ РБ Нуримановская ЦРБ'!$G$35</definedName>
    <definedName name="V_пр_40_8" localSheetId="79">'ГБУЗ РБ Поликлиника № 43 г.Уфа'!$G$35</definedName>
    <definedName name="V_пр_40_8" localSheetId="80">'ГБУЗ РБ ПОликлиника № 46 г.Уфа'!$G$35</definedName>
    <definedName name="V_пр_40_8" localSheetId="82">'ГБУЗ РБ Поликлиника № 50 г.Уфа'!$G$35</definedName>
    <definedName name="V_пр_40_8" localSheetId="5">'ГБУЗ РБ Раевская ЦРБ'!$G$35</definedName>
    <definedName name="V_пр_40_8" localSheetId="27">'ГБУЗ РБ Стерлибашевская ЦРБ'!$G$35</definedName>
    <definedName name="V_пр_40_8" localSheetId="28">'ГБУЗ РБ Толбазинская ЦРБ'!$G$35</definedName>
    <definedName name="V_пр_40_8" localSheetId="30">'ГБУЗ РБ Туймазинская ЦРБ'!$G$35</definedName>
    <definedName name="V_пр_40_8" localSheetId="33">'ГБУЗ РБ Учалинская ЦГБ'!$G$35</definedName>
    <definedName name="V_пр_40_8" localSheetId="20">'ГБУЗ РБ Федоровская ЦРБ'!$G$35</definedName>
    <definedName name="V_пр_40_8" localSheetId="23">'ГБУЗ РБ ЦГБ г.Сибай'!$G$35</definedName>
    <definedName name="V_пр_40_8" localSheetId="74">'ГБУЗ РБ Чекмагушевская ЦРБ'!$G$35</definedName>
    <definedName name="V_пр_40_8" localSheetId="34">'ГБУЗ РБ Чишминская ЦРБ'!$G$35</definedName>
    <definedName name="V_пр_40_8" localSheetId="31">'ГБУЗ РБ Шаранская ЦРБ'!$G$35</definedName>
    <definedName name="V_пр_40_8" localSheetId="37">'ГБУЗ РБ Языковская ЦРБ'!$G$35</definedName>
    <definedName name="V_пр_40_8" localSheetId="41">'ГБУЗ РБ Янаульская ЦРБ'!$G$35</definedName>
    <definedName name="V_пр_40_8" localSheetId="19">'ООО "Медсервис" г. Салават'!$G$35</definedName>
    <definedName name="V_пр_40_8" localSheetId="2">'УФИЦ РАН'!$G$35</definedName>
    <definedName name="V_пр_40_8" localSheetId="52">'ФГБОУ ВО БГМУ МЗ РФ'!$G$35</definedName>
    <definedName name="V_пр_40_8" localSheetId="60">'ФГБУЗ МСЧ №142 ФМБА России'!$G$35</definedName>
    <definedName name="V_пр_40_8" localSheetId="25">'ЧУЗ "РЖД-Медицина"г.Стерлитамак'!$G$35</definedName>
    <definedName name="V_пр_40_8" localSheetId="42">'ЧУЗ"КБ"РЖД-Медицина" г.Уфа'!$G$35</definedName>
    <definedName name="V_пр_5_2" localSheetId="22">'ГБУЗ РБ Акъярская ЦРБ'!$B$11</definedName>
    <definedName name="V_пр_5_2" localSheetId="46">'ГБУЗ РБ Архангельская ЦРБ'!$B$11</definedName>
    <definedName name="V_пр_5_2" localSheetId="57">'ГБУЗ РБ Аскаровская ЦРБ'!$B$11</definedName>
    <definedName name="V_пр_5_2" localSheetId="65">'ГБУЗ РБ Аскинская ЦРБ'!$B$11</definedName>
    <definedName name="V_пр_5_2" localSheetId="35">'ГБУЗ РБ Баймакская ЦГБ'!$B$11</definedName>
    <definedName name="V_пр_5_2" localSheetId="77">'ГБУЗ РБ Бакалинская ЦРБ'!$B$11</definedName>
    <definedName name="V_пр_5_2" localSheetId="40">'ГБУЗ РБ Балтачевская ЦРБ'!$B$11</definedName>
    <definedName name="V_пр_5_2" localSheetId="53">'ГБУЗ РБ Белебеевская ЦРБ'!$B$11</definedName>
    <definedName name="V_пр_5_2" localSheetId="71">'ГБУЗ РБ Белокатайская ЦРБ'!$B$11</definedName>
    <definedName name="V_пр_5_2" localSheetId="59">'ГБУЗ РБ Белорецкая ЦРКБ'!$B$11</definedName>
    <definedName name="V_пр_5_2" localSheetId="54">'ГБУЗ РБ Бижбулякская ЦРБ'!$B$11</definedName>
    <definedName name="V_пр_5_2" localSheetId="62">'ГБУЗ РБ Бирская ЦРБ'!$B$11</definedName>
    <definedName name="V_пр_5_2" localSheetId="44">'ГБУЗ РБ Благовещенская ЦРБ'!$B$11</definedName>
    <definedName name="V_пр_5_2" localSheetId="68">'ГБУЗ РБ Большеустьикинская ЦРБ'!$B$11</definedName>
    <definedName name="V_пр_5_2" localSheetId="36">'ГБУЗ РБ Буздякская ЦРБ'!$B$11</definedName>
    <definedName name="V_пр_5_2" localSheetId="66">'ГБУЗ РБ Бураевская ЦРБ'!$B$11</definedName>
    <definedName name="V_пр_5_2" localSheetId="58">'ГБУЗ РБ Бурзянская ЦРБ'!$B$11</definedName>
    <definedName name="V_пр_5_2" localSheetId="39">'ГБУЗ РБ Верхне-Татыш. ЦРБ'!$B$11</definedName>
    <definedName name="V_пр_5_2" localSheetId="76">'ГБУЗ РБ Верхнеяркеевская ЦРБ'!$B$11</definedName>
    <definedName name="V_пр_5_2" localSheetId="18">'ГБУЗ РБ ГБ № 1 г.Октябрьский'!$B$11</definedName>
    <definedName name="V_пр_5_2" localSheetId="61">'ГБУЗ РБ ГБ № 9 г.Уфа'!$B$11</definedName>
    <definedName name="V_пр_5_2" localSheetId="11">'ГБУЗ РБ ГБ г.Кумертау'!$B$11</definedName>
    <definedName name="V_пр_5_2" localSheetId="15">'ГБУЗ РБ ГБ г.Нефтекамск'!$B$11</definedName>
    <definedName name="V_пр_5_2" localSheetId="21">'ГБУЗ РБ ГБ г.Салават'!$B$11</definedName>
    <definedName name="V_пр_5_2" localSheetId="14">'ГБУЗ РБ ГДКБ № 17 г.Уфа'!$B$11</definedName>
    <definedName name="V_пр_5_2" localSheetId="24">'ГБУЗ РБ ГКБ № 1 г.Стерлитамак'!$B$11</definedName>
    <definedName name="V_пр_5_2" localSheetId="49">'ГБУЗ РБ ГКБ № 13 г.Уфа'!$B$11</definedName>
    <definedName name="V_пр_5_2" localSheetId="75">'ГБУЗ РБ ГКБ № 18 г.Уфа'!$B$11</definedName>
    <definedName name="V_пр_5_2" localSheetId="51">'ГБУЗ РБ ГКБ № 21 г.Уфа'!$B$11</definedName>
    <definedName name="V_пр_5_2" localSheetId="56">'ГБУЗ РБ ГКБ № 5 г.Уфа'!$B$11</definedName>
    <definedName name="V_пр_5_2" localSheetId="32">'ГБУЗ РБ ГКБ № 8 г.Уфа'!$B$11</definedName>
    <definedName name="V_пр_5_2" localSheetId="81">'ГБУЗ РБ ГКБ Демского р-на г.Уфы'!$B$11</definedName>
    <definedName name="V_пр_5_2" localSheetId="4">'ГБУЗ РБ Давлекановская ЦРБ'!$B$11</definedName>
    <definedName name="V_пр_5_2" localSheetId="29">'ГБУЗ РБ ДБ г.Стерлитамак'!$B$11</definedName>
    <definedName name="V_пр_5_2" localSheetId="10">'ГБУЗ РБ ДП № 2 г.Уфа'!$B$11</definedName>
    <definedName name="V_пр_5_2" localSheetId="6">'ГБУЗ РБ ДП № 3 г.Уфа'!$B$11</definedName>
    <definedName name="V_пр_5_2" localSheetId="72">'ГБУЗ РБ ДП № 4 г.Уфа'!$B$11</definedName>
    <definedName name="V_пр_5_2" localSheetId="12">'ГБУЗ РБ ДП № 5 г.Уфа'!$B$11</definedName>
    <definedName name="V_пр_5_2" localSheetId="13">'ГБУЗ РБ ДП № 6 г.Уфа'!$B$11</definedName>
    <definedName name="V_пр_5_2" localSheetId="73">'ГБУЗ РБ Дюртюлинская ЦРБ'!$B$11</definedName>
    <definedName name="V_пр_5_2" localSheetId="55">'ГБУЗ РБ Ермекеевская ЦРБ'!$B$11</definedName>
    <definedName name="V_пр_5_2" localSheetId="38">'ГБУЗ РБ Зилаирская ЦРБ'!$B$11</definedName>
    <definedName name="V_пр_5_2" localSheetId="43">'ГБУЗ РБ Иглинская ЦРБ'!$B$11</definedName>
    <definedName name="V_пр_5_2" localSheetId="9">'ГБУЗ РБ Исянгуловская ЦРБ'!$B$11</definedName>
    <definedName name="V_пр_5_2" localSheetId="78">'ГБУЗ РБ Ишимбайская ЦРБ'!$B$11</definedName>
    <definedName name="V_пр_5_2" localSheetId="17">'ГБУЗ РБ Калтасинская ЦРБ'!$B$11</definedName>
    <definedName name="V_пр_5_2" localSheetId="64">'ГБУЗ РБ Караидельская ЦРБ'!$B$11</definedName>
    <definedName name="V_пр_5_2" localSheetId="47">'ГБУЗ РБ Кармаскалинская ЦРБ'!$B$11</definedName>
    <definedName name="V_пр_5_2" localSheetId="50">'ГБУЗ РБ КБСМП г.Уфа'!$B$11</definedName>
    <definedName name="V_пр_5_2" localSheetId="70">'ГБУЗ РБ Кигинская ЦРБ'!$B$11</definedName>
    <definedName name="V_пр_5_2" localSheetId="16">'ГБУЗ РБ Краснокамская ЦРБ'!$B$11</definedName>
    <definedName name="V_пр_5_2" localSheetId="26">'ГБУЗ РБ Красноусольская ЦРБ'!$B$11</definedName>
    <definedName name="V_пр_5_2" localSheetId="48">'ГБУЗ РБ Кушнаренковская ЦРБ'!$B$11</definedName>
    <definedName name="V_пр_5_2" localSheetId="69">'ГБУЗ РБ Малоязовская ЦРБ'!$B$11</definedName>
    <definedName name="V_пр_5_2" localSheetId="8">'ГБУЗ РБ Мелеузовская ЦРБ'!$B$11</definedName>
    <definedName name="V_пр_5_2" localSheetId="67">'ГБУЗ РБ Месягутовская ЦРБ'!$B$11</definedName>
    <definedName name="V_пр_5_2" localSheetId="63">'ГБУЗ РБ Мишкинская ЦРБ'!$B$11</definedName>
    <definedName name="V_пр_5_2" localSheetId="3">'ГБУЗ РБ Миякинская ЦРБ'!$B$11</definedName>
    <definedName name="V_пр_5_2" localSheetId="7">'ГБУЗ РБ Мраковская ЦРБ'!$B$11</definedName>
    <definedName name="V_пр_5_2" localSheetId="45">'ГБУЗ РБ Нуримановская ЦРБ'!$B$11</definedName>
    <definedName name="V_пр_5_2" localSheetId="79">'ГБУЗ РБ Поликлиника № 43 г.Уфа'!$B$11</definedName>
    <definedName name="V_пр_5_2" localSheetId="80">'ГБУЗ РБ ПОликлиника № 46 г.Уфа'!$B$11</definedName>
    <definedName name="V_пр_5_2" localSheetId="82">'ГБУЗ РБ Поликлиника № 50 г.Уфа'!$B$11</definedName>
    <definedName name="V_пр_5_2" localSheetId="5">'ГБУЗ РБ Раевская ЦРБ'!$B$11</definedName>
    <definedName name="V_пр_5_2" localSheetId="27">'ГБУЗ РБ Стерлибашевская ЦРБ'!$B$11</definedName>
    <definedName name="V_пр_5_2" localSheetId="28">'ГБУЗ РБ Толбазинская ЦРБ'!$B$11</definedName>
    <definedName name="V_пр_5_2" localSheetId="30">'ГБУЗ РБ Туймазинская ЦРБ'!$B$11</definedName>
    <definedName name="V_пр_5_2" localSheetId="33">'ГБУЗ РБ Учалинская ЦГБ'!$B$11</definedName>
    <definedName name="V_пр_5_2" localSheetId="20">'ГБУЗ РБ Федоровская ЦРБ'!$B$11</definedName>
    <definedName name="V_пр_5_2" localSheetId="23">'ГБУЗ РБ ЦГБ г.Сибай'!$B$11</definedName>
    <definedName name="V_пр_5_2" localSheetId="74">'ГБУЗ РБ Чекмагушевская ЦРБ'!$B$11</definedName>
    <definedName name="V_пр_5_2" localSheetId="34">'ГБУЗ РБ Чишминская ЦРБ'!$B$11</definedName>
    <definedName name="V_пр_5_2" localSheetId="31">'ГБУЗ РБ Шаранская ЦРБ'!$B$11</definedName>
    <definedName name="V_пр_5_2" localSheetId="37">'ГБУЗ РБ Языковская ЦРБ'!$B$11</definedName>
    <definedName name="V_пр_5_2" localSheetId="41">'ГБУЗ РБ Янаульская ЦРБ'!$B$11</definedName>
    <definedName name="V_пр_5_2" localSheetId="19">'ООО "Медсервис" г. Салават'!$B$11</definedName>
    <definedName name="V_пр_5_2" localSheetId="2">'УФИЦ РАН'!$B$11</definedName>
    <definedName name="V_пр_5_2" localSheetId="52">'ФГБОУ ВО БГМУ МЗ РФ'!$B$11</definedName>
    <definedName name="V_пр_5_2" localSheetId="60">'ФГБУЗ МСЧ №142 ФМБА России'!$B$11</definedName>
    <definedName name="V_пр_5_2" localSheetId="25">'ЧУЗ "РЖД-Медицина"г.Стерлитамак'!$B$11</definedName>
    <definedName name="V_пр_5_2" localSheetId="42">'ЧУЗ"КБ"РЖД-Медицина" г.Уфа'!$B$11</definedName>
    <definedName name="V_пр_5_5" localSheetId="22">'ГБУЗ РБ Акъярская ЦРБ'!$D$11</definedName>
    <definedName name="V_пр_5_5" localSheetId="46">'ГБУЗ РБ Архангельская ЦРБ'!$D$11</definedName>
    <definedName name="V_пр_5_5" localSheetId="57">'ГБУЗ РБ Аскаровская ЦРБ'!$D$11</definedName>
    <definedName name="V_пр_5_5" localSheetId="65">'ГБУЗ РБ Аскинская ЦРБ'!$D$11</definedName>
    <definedName name="V_пр_5_5" localSheetId="35">'ГБУЗ РБ Баймакская ЦГБ'!$D$11</definedName>
    <definedName name="V_пр_5_5" localSheetId="77">'ГБУЗ РБ Бакалинская ЦРБ'!$D$11</definedName>
    <definedName name="V_пр_5_5" localSheetId="40">'ГБУЗ РБ Балтачевская ЦРБ'!$D$11</definedName>
    <definedName name="V_пр_5_5" localSheetId="53">'ГБУЗ РБ Белебеевская ЦРБ'!$D$11</definedName>
    <definedName name="V_пр_5_5" localSheetId="71">'ГБУЗ РБ Белокатайская ЦРБ'!$D$11</definedName>
    <definedName name="V_пр_5_5" localSheetId="59">'ГБУЗ РБ Белорецкая ЦРКБ'!$D$11</definedName>
    <definedName name="V_пр_5_5" localSheetId="54">'ГБУЗ РБ Бижбулякская ЦРБ'!$D$11</definedName>
    <definedName name="V_пр_5_5" localSheetId="62">'ГБУЗ РБ Бирская ЦРБ'!$D$11</definedName>
    <definedName name="V_пр_5_5" localSheetId="44">'ГБУЗ РБ Благовещенская ЦРБ'!$D$11</definedName>
    <definedName name="V_пр_5_5" localSheetId="68">'ГБУЗ РБ Большеустьикинская ЦРБ'!$D$11</definedName>
    <definedName name="V_пр_5_5" localSheetId="36">'ГБУЗ РБ Буздякская ЦРБ'!$D$11</definedName>
    <definedName name="V_пр_5_5" localSheetId="66">'ГБУЗ РБ Бураевская ЦРБ'!$D$11</definedName>
    <definedName name="V_пр_5_5" localSheetId="58">'ГБУЗ РБ Бурзянская ЦРБ'!$D$11</definedName>
    <definedName name="V_пр_5_5" localSheetId="39">'ГБУЗ РБ Верхне-Татыш. ЦРБ'!$D$11</definedName>
    <definedName name="V_пр_5_5" localSheetId="76">'ГБУЗ РБ Верхнеяркеевская ЦРБ'!$D$11</definedName>
    <definedName name="V_пр_5_5" localSheetId="18">'ГБУЗ РБ ГБ № 1 г.Октябрьский'!$D$11</definedName>
    <definedName name="V_пр_5_5" localSheetId="61">'ГБУЗ РБ ГБ № 9 г.Уфа'!$D$11</definedName>
    <definedName name="V_пр_5_5" localSheetId="11">'ГБУЗ РБ ГБ г.Кумертау'!$D$11</definedName>
    <definedName name="V_пр_5_5" localSheetId="15">'ГБУЗ РБ ГБ г.Нефтекамск'!$D$11</definedName>
    <definedName name="V_пр_5_5" localSheetId="21">'ГБУЗ РБ ГБ г.Салават'!$D$11</definedName>
    <definedName name="V_пр_5_5" localSheetId="14">'ГБУЗ РБ ГДКБ № 17 г.Уфа'!$D$11</definedName>
    <definedName name="V_пр_5_5" localSheetId="24">'ГБУЗ РБ ГКБ № 1 г.Стерлитамак'!$D$11</definedName>
    <definedName name="V_пр_5_5" localSheetId="49">'ГБУЗ РБ ГКБ № 13 г.Уфа'!$D$11</definedName>
    <definedName name="V_пр_5_5" localSheetId="75">'ГБУЗ РБ ГКБ № 18 г.Уфа'!$D$11</definedName>
    <definedName name="V_пр_5_5" localSheetId="51">'ГБУЗ РБ ГКБ № 21 г.Уфа'!$D$11</definedName>
    <definedName name="V_пр_5_5" localSheetId="56">'ГБУЗ РБ ГКБ № 5 г.Уфа'!$D$11</definedName>
    <definedName name="V_пр_5_5" localSheetId="32">'ГБУЗ РБ ГКБ № 8 г.Уфа'!$D$11</definedName>
    <definedName name="V_пр_5_5" localSheetId="81">'ГБУЗ РБ ГКБ Демского р-на г.Уфы'!$D$11</definedName>
    <definedName name="V_пр_5_5" localSheetId="4">'ГБУЗ РБ Давлекановская ЦРБ'!$D$11</definedName>
    <definedName name="V_пр_5_5" localSheetId="29">'ГБУЗ РБ ДБ г.Стерлитамак'!$D$11</definedName>
    <definedName name="V_пр_5_5" localSheetId="10">'ГБУЗ РБ ДП № 2 г.Уфа'!$D$11</definedName>
    <definedName name="V_пр_5_5" localSheetId="6">'ГБУЗ РБ ДП № 3 г.Уфа'!$D$11</definedName>
    <definedName name="V_пр_5_5" localSheetId="72">'ГБУЗ РБ ДП № 4 г.Уфа'!$D$11</definedName>
    <definedName name="V_пр_5_5" localSheetId="12">'ГБУЗ РБ ДП № 5 г.Уфа'!$D$11</definedName>
    <definedName name="V_пр_5_5" localSheetId="13">'ГБУЗ РБ ДП № 6 г.Уфа'!$D$11</definedName>
    <definedName name="V_пр_5_5" localSheetId="73">'ГБУЗ РБ Дюртюлинская ЦРБ'!$D$11</definedName>
    <definedName name="V_пр_5_5" localSheetId="55">'ГБУЗ РБ Ермекеевская ЦРБ'!$D$11</definedName>
    <definedName name="V_пр_5_5" localSheetId="38">'ГБУЗ РБ Зилаирская ЦРБ'!$D$11</definedName>
    <definedName name="V_пр_5_5" localSheetId="43">'ГБУЗ РБ Иглинская ЦРБ'!$D$11</definedName>
    <definedName name="V_пр_5_5" localSheetId="9">'ГБУЗ РБ Исянгуловская ЦРБ'!$D$11</definedName>
    <definedName name="V_пр_5_5" localSheetId="78">'ГБУЗ РБ Ишимбайская ЦРБ'!$D$11</definedName>
    <definedName name="V_пр_5_5" localSheetId="17">'ГБУЗ РБ Калтасинская ЦРБ'!$D$11</definedName>
    <definedName name="V_пр_5_5" localSheetId="64">'ГБУЗ РБ Караидельская ЦРБ'!$D$11</definedName>
    <definedName name="V_пр_5_5" localSheetId="47">'ГБУЗ РБ Кармаскалинская ЦРБ'!$D$11</definedName>
    <definedName name="V_пр_5_5" localSheetId="50">'ГБУЗ РБ КБСМП г.Уфа'!$D$11</definedName>
    <definedName name="V_пр_5_5" localSheetId="70">'ГБУЗ РБ Кигинская ЦРБ'!$D$11</definedName>
    <definedName name="V_пр_5_5" localSheetId="16">'ГБУЗ РБ Краснокамская ЦРБ'!$D$11</definedName>
    <definedName name="V_пр_5_5" localSheetId="26">'ГБУЗ РБ Красноусольская ЦРБ'!$D$11</definedName>
    <definedName name="V_пр_5_5" localSheetId="48">'ГБУЗ РБ Кушнаренковская ЦРБ'!$D$11</definedName>
    <definedName name="V_пр_5_5" localSheetId="69">'ГБУЗ РБ Малоязовская ЦРБ'!$D$11</definedName>
    <definedName name="V_пр_5_5" localSheetId="8">'ГБУЗ РБ Мелеузовская ЦРБ'!$D$11</definedName>
    <definedName name="V_пр_5_5" localSheetId="67">'ГБУЗ РБ Месягутовская ЦРБ'!$D$11</definedName>
    <definedName name="V_пр_5_5" localSheetId="63">'ГБУЗ РБ Мишкинская ЦРБ'!$D$11</definedName>
    <definedName name="V_пр_5_5" localSheetId="3">'ГБУЗ РБ Миякинская ЦРБ'!$D$11</definedName>
    <definedName name="V_пр_5_5" localSheetId="7">'ГБУЗ РБ Мраковская ЦРБ'!$D$11</definedName>
    <definedName name="V_пр_5_5" localSheetId="45">'ГБУЗ РБ Нуримановская ЦРБ'!$D$11</definedName>
    <definedName name="V_пр_5_5" localSheetId="79">'ГБУЗ РБ Поликлиника № 43 г.Уфа'!$D$11</definedName>
    <definedName name="V_пр_5_5" localSheetId="80">'ГБУЗ РБ ПОликлиника № 46 г.Уфа'!$D$11</definedName>
    <definedName name="V_пр_5_5" localSheetId="82">'ГБУЗ РБ Поликлиника № 50 г.Уфа'!$D$11</definedName>
    <definedName name="V_пр_5_5" localSheetId="5">'ГБУЗ РБ Раевская ЦРБ'!$D$11</definedName>
    <definedName name="V_пр_5_5" localSheetId="27">'ГБУЗ РБ Стерлибашевская ЦРБ'!$D$11</definedName>
    <definedName name="V_пр_5_5" localSheetId="28">'ГБУЗ РБ Толбазинская ЦРБ'!$D$11</definedName>
    <definedName name="V_пр_5_5" localSheetId="30">'ГБУЗ РБ Туймазинская ЦРБ'!$D$11</definedName>
    <definedName name="V_пр_5_5" localSheetId="33">'ГБУЗ РБ Учалинская ЦГБ'!$D$11</definedName>
    <definedName name="V_пр_5_5" localSheetId="20">'ГБУЗ РБ Федоровская ЦРБ'!$D$11</definedName>
    <definedName name="V_пр_5_5" localSheetId="23">'ГБУЗ РБ ЦГБ г.Сибай'!$D$11</definedName>
    <definedName name="V_пр_5_5" localSheetId="74">'ГБУЗ РБ Чекмагушевская ЦРБ'!$D$11</definedName>
    <definedName name="V_пр_5_5" localSheetId="34">'ГБУЗ РБ Чишминская ЦРБ'!$D$11</definedName>
    <definedName name="V_пр_5_5" localSheetId="31">'ГБУЗ РБ Шаранская ЦРБ'!$D$11</definedName>
    <definedName name="V_пр_5_5" localSheetId="37">'ГБУЗ РБ Языковская ЦРБ'!$D$11</definedName>
    <definedName name="V_пр_5_5" localSheetId="41">'ГБУЗ РБ Янаульская ЦРБ'!$D$11</definedName>
    <definedName name="V_пр_5_5" localSheetId="19">'ООО "Медсервис" г. Салават'!$D$11</definedName>
    <definedName name="V_пр_5_5" localSheetId="2">'УФИЦ РАН'!$D$11</definedName>
    <definedName name="V_пр_5_5" localSheetId="52">'ФГБОУ ВО БГМУ МЗ РФ'!$D$11</definedName>
    <definedName name="V_пр_5_5" localSheetId="60">'ФГБУЗ МСЧ №142 ФМБА России'!$D$11</definedName>
    <definedName name="V_пр_5_5" localSheetId="25">'ЧУЗ "РЖД-Медицина"г.Стерлитамак'!$D$11</definedName>
    <definedName name="V_пр_5_5" localSheetId="42">'ЧУЗ"КБ"РЖД-Медицина" г.Уфа'!$D$11</definedName>
    <definedName name="V_пр_5_6" localSheetId="22">'ГБУЗ РБ Акъярская ЦРБ'!$E$11</definedName>
    <definedName name="V_пр_5_6" localSheetId="46">'ГБУЗ РБ Архангельская ЦРБ'!$E$11</definedName>
    <definedName name="V_пр_5_6" localSheetId="57">'ГБУЗ РБ Аскаровская ЦРБ'!$E$11</definedName>
    <definedName name="V_пр_5_6" localSheetId="65">'ГБУЗ РБ Аскинская ЦРБ'!$E$11</definedName>
    <definedName name="V_пр_5_6" localSheetId="35">'ГБУЗ РБ Баймакская ЦГБ'!$E$11</definedName>
    <definedName name="V_пр_5_6" localSheetId="77">'ГБУЗ РБ Бакалинская ЦРБ'!$E$11</definedName>
    <definedName name="V_пр_5_6" localSheetId="40">'ГБУЗ РБ Балтачевская ЦРБ'!$E$11</definedName>
    <definedName name="V_пр_5_6" localSheetId="53">'ГБУЗ РБ Белебеевская ЦРБ'!$E$11</definedName>
    <definedName name="V_пр_5_6" localSheetId="71">'ГБУЗ РБ Белокатайская ЦРБ'!$E$11</definedName>
    <definedName name="V_пр_5_6" localSheetId="59">'ГБУЗ РБ Белорецкая ЦРКБ'!$E$11</definedName>
    <definedName name="V_пр_5_6" localSheetId="54">'ГБУЗ РБ Бижбулякская ЦРБ'!$E$11</definedName>
    <definedName name="V_пр_5_6" localSheetId="62">'ГБУЗ РБ Бирская ЦРБ'!$E$11</definedName>
    <definedName name="V_пр_5_6" localSheetId="44">'ГБУЗ РБ Благовещенская ЦРБ'!$E$11</definedName>
    <definedName name="V_пр_5_6" localSheetId="68">'ГБУЗ РБ Большеустьикинская ЦРБ'!$E$11</definedName>
    <definedName name="V_пр_5_6" localSheetId="36">'ГБУЗ РБ Буздякская ЦРБ'!$E$11</definedName>
    <definedName name="V_пр_5_6" localSheetId="66">'ГБУЗ РБ Бураевская ЦРБ'!$E$11</definedName>
    <definedName name="V_пр_5_6" localSheetId="58">'ГБУЗ РБ Бурзянская ЦРБ'!$E$11</definedName>
    <definedName name="V_пр_5_6" localSheetId="39">'ГБУЗ РБ Верхне-Татыш. ЦРБ'!$E$11</definedName>
    <definedName name="V_пр_5_6" localSheetId="76">'ГБУЗ РБ Верхнеяркеевская ЦРБ'!$E$11</definedName>
    <definedName name="V_пр_5_6" localSheetId="18">'ГБУЗ РБ ГБ № 1 г.Октябрьский'!$E$11</definedName>
    <definedName name="V_пр_5_6" localSheetId="61">'ГБУЗ РБ ГБ № 9 г.Уфа'!$E$11</definedName>
    <definedName name="V_пр_5_6" localSheetId="11">'ГБУЗ РБ ГБ г.Кумертау'!$E$11</definedName>
    <definedName name="V_пр_5_6" localSheetId="15">'ГБУЗ РБ ГБ г.Нефтекамск'!$E$11</definedName>
    <definedName name="V_пр_5_6" localSheetId="21">'ГБУЗ РБ ГБ г.Салават'!$E$11</definedName>
    <definedName name="V_пр_5_6" localSheetId="14">'ГБУЗ РБ ГДКБ № 17 г.Уфа'!$E$11</definedName>
    <definedName name="V_пр_5_6" localSheetId="24">'ГБУЗ РБ ГКБ № 1 г.Стерлитамак'!$E$11</definedName>
    <definedName name="V_пр_5_6" localSheetId="49">'ГБУЗ РБ ГКБ № 13 г.Уфа'!$E$11</definedName>
    <definedName name="V_пр_5_6" localSheetId="75">'ГБУЗ РБ ГКБ № 18 г.Уфа'!$E$11</definedName>
    <definedName name="V_пр_5_6" localSheetId="51">'ГБУЗ РБ ГКБ № 21 г.Уфа'!$E$11</definedName>
    <definedName name="V_пр_5_6" localSheetId="56">'ГБУЗ РБ ГКБ № 5 г.Уфа'!$E$11</definedName>
    <definedName name="V_пр_5_6" localSheetId="32">'ГБУЗ РБ ГКБ № 8 г.Уфа'!$E$11</definedName>
    <definedName name="V_пр_5_6" localSheetId="81">'ГБУЗ РБ ГКБ Демского р-на г.Уфы'!$E$11</definedName>
    <definedName name="V_пр_5_6" localSheetId="4">'ГБУЗ РБ Давлекановская ЦРБ'!$E$11</definedName>
    <definedName name="V_пр_5_6" localSheetId="29">'ГБУЗ РБ ДБ г.Стерлитамак'!$E$11</definedName>
    <definedName name="V_пр_5_6" localSheetId="10">'ГБУЗ РБ ДП № 2 г.Уфа'!$E$11</definedName>
    <definedName name="V_пр_5_6" localSheetId="6">'ГБУЗ РБ ДП № 3 г.Уфа'!$E$11</definedName>
    <definedName name="V_пр_5_6" localSheetId="72">'ГБУЗ РБ ДП № 4 г.Уфа'!$E$11</definedName>
    <definedName name="V_пр_5_6" localSheetId="12">'ГБУЗ РБ ДП № 5 г.Уфа'!$E$11</definedName>
    <definedName name="V_пр_5_6" localSheetId="13">'ГБУЗ РБ ДП № 6 г.Уфа'!$E$11</definedName>
    <definedName name="V_пр_5_6" localSheetId="73">'ГБУЗ РБ Дюртюлинская ЦРБ'!$E$11</definedName>
    <definedName name="V_пр_5_6" localSheetId="55">'ГБУЗ РБ Ермекеевская ЦРБ'!$E$11</definedName>
    <definedName name="V_пр_5_6" localSheetId="38">'ГБУЗ РБ Зилаирская ЦРБ'!$E$11</definedName>
    <definedName name="V_пр_5_6" localSheetId="43">'ГБУЗ РБ Иглинская ЦРБ'!$E$11</definedName>
    <definedName name="V_пр_5_6" localSheetId="9">'ГБУЗ РБ Исянгуловская ЦРБ'!$E$11</definedName>
    <definedName name="V_пр_5_6" localSheetId="78">'ГБУЗ РБ Ишимбайская ЦРБ'!$E$11</definedName>
    <definedName name="V_пр_5_6" localSheetId="17">'ГБУЗ РБ Калтасинская ЦРБ'!$E$11</definedName>
    <definedName name="V_пр_5_6" localSheetId="64">'ГБУЗ РБ Караидельская ЦРБ'!$E$11</definedName>
    <definedName name="V_пр_5_6" localSheetId="47">'ГБУЗ РБ Кармаскалинская ЦРБ'!$E$11</definedName>
    <definedName name="V_пр_5_6" localSheetId="50">'ГБУЗ РБ КБСМП г.Уфа'!$E$11</definedName>
    <definedName name="V_пр_5_6" localSheetId="70">'ГБУЗ РБ Кигинская ЦРБ'!$E$11</definedName>
    <definedName name="V_пр_5_6" localSheetId="16">'ГБУЗ РБ Краснокамская ЦРБ'!$E$11</definedName>
    <definedName name="V_пр_5_6" localSheetId="26">'ГБУЗ РБ Красноусольская ЦРБ'!$E$11</definedName>
    <definedName name="V_пр_5_6" localSheetId="48">'ГБУЗ РБ Кушнаренковская ЦРБ'!$E$11</definedName>
    <definedName name="V_пр_5_6" localSheetId="69">'ГБУЗ РБ Малоязовская ЦРБ'!$E$11</definedName>
    <definedName name="V_пр_5_6" localSheetId="8">'ГБУЗ РБ Мелеузовская ЦРБ'!$E$11</definedName>
    <definedName name="V_пр_5_6" localSheetId="67">'ГБУЗ РБ Месягутовская ЦРБ'!$E$11</definedName>
    <definedName name="V_пр_5_6" localSheetId="63">'ГБУЗ РБ Мишкинская ЦРБ'!$E$11</definedName>
    <definedName name="V_пр_5_6" localSheetId="3">'ГБУЗ РБ Миякинская ЦРБ'!$E$11</definedName>
    <definedName name="V_пр_5_6" localSheetId="7">'ГБУЗ РБ Мраковская ЦРБ'!$E$11</definedName>
    <definedName name="V_пр_5_6" localSheetId="45">'ГБУЗ РБ Нуримановская ЦРБ'!$E$11</definedName>
    <definedName name="V_пр_5_6" localSheetId="79">'ГБУЗ РБ Поликлиника № 43 г.Уфа'!$E$11</definedName>
    <definedName name="V_пр_5_6" localSheetId="80">'ГБУЗ РБ ПОликлиника № 46 г.Уфа'!$E$11</definedName>
    <definedName name="V_пр_5_6" localSheetId="82">'ГБУЗ РБ Поликлиника № 50 г.Уфа'!$E$11</definedName>
    <definedName name="V_пр_5_6" localSheetId="5">'ГБУЗ РБ Раевская ЦРБ'!$E$11</definedName>
    <definedName name="V_пр_5_6" localSheetId="27">'ГБУЗ РБ Стерлибашевская ЦРБ'!$E$11</definedName>
    <definedName name="V_пр_5_6" localSheetId="28">'ГБУЗ РБ Толбазинская ЦРБ'!$E$11</definedName>
    <definedName name="V_пр_5_6" localSheetId="30">'ГБУЗ РБ Туймазинская ЦРБ'!$E$11</definedName>
    <definedName name="V_пр_5_6" localSheetId="33">'ГБУЗ РБ Учалинская ЦГБ'!$E$11</definedName>
    <definedName name="V_пр_5_6" localSheetId="20">'ГБУЗ РБ Федоровская ЦРБ'!$E$11</definedName>
    <definedName name="V_пр_5_6" localSheetId="23">'ГБУЗ РБ ЦГБ г.Сибай'!$E$11</definedName>
    <definedName name="V_пр_5_6" localSheetId="74">'ГБУЗ РБ Чекмагушевская ЦРБ'!$E$11</definedName>
    <definedName name="V_пр_5_6" localSheetId="34">'ГБУЗ РБ Чишминская ЦРБ'!$E$11</definedName>
    <definedName name="V_пр_5_6" localSheetId="31">'ГБУЗ РБ Шаранская ЦРБ'!$E$11</definedName>
    <definedName name="V_пр_5_6" localSheetId="37">'ГБУЗ РБ Языковская ЦРБ'!$E$11</definedName>
    <definedName name="V_пр_5_6" localSheetId="41">'ГБУЗ РБ Янаульская ЦРБ'!$E$11</definedName>
    <definedName name="V_пр_5_6" localSheetId="19">'ООО "Медсервис" г. Салават'!$E$11</definedName>
    <definedName name="V_пр_5_6" localSheetId="2">'УФИЦ РАН'!$E$11</definedName>
    <definedName name="V_пр_5_6" localSheetId="52">'ФГБОУ ВО БГМУ МЗ РФ'!$E$11</definedName>
    <definedName name="V_пр_5_6" localSheetId="60">'ФГБУЗ МСЧ №142 ФМБА России'!$E$11</definedName>
    <definedName name="V_пр_5_6" localSheetId="25">'ЧУЗ "РЖД-Медицина"г.Стерлитамак'!$E$11</definedName>
    <definedName name="V_пр_5_6" localSheetId="42">'ЧУЗ"КБ"РЖД-Медицина" г.Уфа'!$E$11</definedName>
    <definedName name="V_пр_5_8" localSheetId="22">'ГБУЗ РБ Акъярская ЦРБ'!$G$11</definedName>
    <definedName name="V_пр_5_8" localSheetId="46">'ГБУЗ РБ Архангельская ЦРБ'!$G$11</definedName>
    <definedName name="V_пр_5_8" localSheetId="57">'ГБУЗ РБ Аскаровская ЦРБ'!$G$11</definedName>
    <definedName name="V_пр_5_8" localSheetId="65">'ГБУЗ РБ Аскинская ЦРБ'!$G$11</definedName>
    <definedName name="V_пр_5_8" localSheetId="35">'ГБУЗ РБ Баймакская ЦГБ'!$G$11</definedName>
    <definedName name="V_пр_5_8" localSheetId="77">'ГБУЗ РБ Бакалинская ЦРБ'!$G$11</definedName>
    <definedName name="V_пр_5_8" localSheetId="40">'ГБУЗ РБ Балтачевская ЦРБ'!$G$11</definedName>
    <definedName name="V_пр_5_8" localSheetId="53">'ГБУЗ РБ Белебеевская ЦРБ'!$G$11</definedName>
    <definedName name="V_пр_5_8" localSheetId="71">'ГБУЗ РБ Белокатайская ЦРБ'!$G$11</definedName>
    <definedName name="V_пр_5_8" localSheetId="59">'ГБУЗ РБ Белорецкая ЦРКБ'!$G$11</definedName>
    <definedName name="V_пр_5_8" localSheetId="54">'ГБУЗ РБ Бижбулякская ЦРБ'!$G$11</definedName>
    <definedName name="V_пр_5_8" localSheetId="62">'ГБУЗ РБ Бирская ЦРБ'!$G$11</definedName>
    <definedName name="V_пр_5_8" localSheetId="44">'ГБУЗ РБ Благовещенская ЦРБ'!$G$11</definedName>
    <definedName name="V_пр_5_8" localSheetId="68">'ГБУЗ РБ Большеустьикинская ЦРБ'!$G$11</definedName>
    <definedName name="V_пр_5_8" localSheetId="36">'ГБУЗ РБ Буздякская ЦРБ'!$G$11</definedName>
    <definedName name="V_пр_5_8" localSheetId="66">'ГБУЗ РБ Бураевская ЦРБ'!$G$11</definedName>
    <definedName name="V_пр_5_8" localSheetId="58">'ГБУЗ РБ Бурзянская ЦРБ'!$G$11</definedName>
    <definedName name="V_пр_5_8" localSheetId="39">'ГБУЗ РБ Верхне-Татыш. ЦРБ'!$G$11</definedName>
    <definedName name="V_пр_5_8" localSheetId="76">'ГБУЗ РБ Верхнеяркеевская ЦРБ'!$G$11</definedName>
    <definedName name="V_пр_5_8" localSheetId="18">'ГБУЗ РБ ГБ № 1 г.Октябрьский'!$G$11</definedName>
    <definedName name="V_пр_5_8" localSheetId="61">'ГБУЗ РБ ГБ № 9 г.Уфа'!$G$11</definedName>
    <definedName name="V_пр_5_8" localSheetId="11">'ГБУЗ РБ ГБ г.Кумертау'!$G$11</definedName>
    <definedName name="V_пр_5_8" localSheetId="15">'ГБУЗ РБ ГБ г.Нефтекамск'!$G$11</definedName>
    <definedName name="V_пр_5_8" localSheetId="21">'ГБУЗ РБ ГБ г.Салават'!$G$11</definedName>
    <definedName name="V_пр_5_8" localSheetId="14">'ГБУЗ РБ ГДКБ № 17 г.Уфа'!$G$11</definedName>
    <definedName name="V_пр_5_8" localSheetId="24">'ГБУЗ РБ ГКБ № 1 г.Стерлитамак'!$G$11</definedName>
    <definedName name="V_пр_5_8" localSheetId="49">'ГБУЗ РБ ГКБ № 13 г.Уфа'!$G$11</definedName>
    <definedName name="V_пр_5_8" localSheetId="75">'ГБУЗ РБ ГКБ № 18 г.Уфа'!$G$11</definedName>
    <definedName name="V_пр_5_8" localSheetId="51">'ГБУЗ РБ ГКБ № 21 г.Уфа'!$G$11</definedName>
    <definedName name="V_пр_5_8" localSheetId="56">'ГБУЗ РБ ГКБ № 5 г.Уфа'!$G$11</definedName>
    <definedName name="V_пр_5_8" localSheetId="32">'ГБУЗ РБ ГКБ № 8 г.Уфа'!$G$11</definedName>
    <definedName name="V_пр_5_8" localSheetId="81">'ГБУЗ РБ ГКБ Демского р-на г.Уфы'!$G$11</definedName>
    <definedName name="V_пр_5_8" localSheetId="4">'ГБУЗ РБ Давлекановская ЦРБ'!$G$11</definedName>
    <definedName name="V_пр_5_8" localSheetId="29">'ГБУЗ РБ ДБ г.Стерлитамак'!$G$11</definedName>
    <definedName name="V_пр_5_8" localSheetId="10">'ГБУЗ РБ ДП № 2 г.Уфа'!$G$11</definedName>
    <definedName name="V_пр_5_8" localSheetId="6">'ГБУЗ РБ ДП № 3 г.Уфа'!$G$11</definedName>
    <definedName name="V_пр_5_8" localSheetId="72">'ГБУЗ РБ ДП № 4 г.Уфа'!$G$11</definedName>
    <definedName name="V_пр_5_8" localSheetId="12">'ГБУЗ РБ ДП № 5 г.Уфа'!$G$11</definedName>
    <definedName name="V_пр_5_8" localSheetId="13">'ГБУЗ РБ ДП № 6 г.Уфа'!$G$11</definedName>
    <definedName name="V_пр_5_8" localSheetId="73">'ГБУЗ РБ Дюртюлинская ЦРБ'!$G$11</definedName>
    <definedName name="V_пр_5_8" localSheetId="55">'ГБУЗ РБ Ермекеевская ЦРБ'!$G$11</definedName>
    <definedName name="V_пр_5_8" localSheetId="38">'ГБУЗ РБ Зилаирская ЦРБ'!$G$11</definedName>
    <definedName name="V_пр_5_8" localSheetId="43">'ГБУЗ РБ Иглинская ЦРБ'!$G$11</definedName>
    <definedName name="V_пр_5_8" localSheetId="9">'ГБУЗ РБ Исянгуловская ЦРБ'!$G$11</definedName>
    <definedName name="V_пр_5_8" localSheetId="78">'ГБУЗ РБ Ишимбайская ЦРБ'!$G$11</definedName>
    <definedName name="V_пр_5_8" localSheetId="17">'ГБУЗ РБ Калтасинская ЦРБ'!$G$11</definedName>
    <definedName name="V_пр_5_8" localSheetId="64">'ГБУЗ РБ Караидельская ЦРБ'!$G$11</definedName>
    <definedName name="V_пр_5_8" localSheetId="47">'ГБУЗ РБ Кармаскалинская ЦРБ'!$G$11</definedName>
    <definedName name="V_пр_5_8" localSheetId="50">'ГБУЗ РБ КБСМП г.Уфа'!$G$11</definedName>
    <definedName name="V_пр_5_8" localSheetId="70">'ГБУЗ РБ Кигинская ЦРБ'!$G$11</definedName>
    <definedName name="V_пр_5_8" localSheetId="16">'ГБУЗ РБ Краснокамская ЦРБ'!$G$11</definedName>
    <definedName name="V_пр_5_8" localSheetId="26">'ГБУЗ РБ Красноусольская ЦРБ'!$G$11</definedName>
    <definedName name="V_пр_5_8" localSheetId="48">'ГБУЗ РБ Кушнаренковская ЦРБ'!$G$11</definedName>
    <definedName name="V_пр_5_8" localSheetId="69">'ГБУЗ РБ Малоязовская ЦРБ'!$G$11</definedName>
    <definedName name="V_пр_5_8" localSheetId="8">'ГБУЗ РБ Мелеузовская ЦРБ'!$G$11</definedName>
    <definedName name="V_пр_5_8" localSheetId="67">'ГБУЗ РБ Месягутовская ЦРБ'!$G$11</definedName>
    <definedName name="V_пр_5_8" localSheetId="63">'ГБУЗ РБ Мишкинская ЦРБ'!$G$11</definedName>
    <definedName name="V_пр_5_8" localSheetId="3">'ГБУЗ РБ Миякинская ЦРБ'!$G$11</definedName>
    <definedName name="V_пр_5_8" localSheetId="7">'ГБУЗ РБ Мраковская ЦРБ'!$G$11</definedName>
    <definedName name="V_пр_5_8" localSheetId="45">'ГБУЗ РБ Нуримановская ЦРБ'!$G$11</definedName>
    <definedName name="V_пр_5_8" localSheetId="79">'ГБУЗ РБ Поликлиника № 43 г.Уфа'!$G$11</definedName>
    <definedName name="V_пр_5_8" localSheetId="80">'ГБУЗ РБ ПОликлиника № 46 г.Уфа'!$G$11</definedName>
    <definedName name="V_пр_5_8" localSheetId="82">'ГБУЗ РБ Поликлиника № 50 г.Уфа'!$G$11</definedName>
    <definedName name="V_пр_5_8" localSheetId="5">'ГБУЗ РБ Раевская ЦРБ'!$G$11</definedName>
    <definedName name="V_пр_5_8" localSheetId="27">'ГБУЗ РБ Стерлибашевская ЦРБ'!$G$11</definedName>
    <definedName name="V_пр_5_8" localSheetId="28">'ГБУЗ РБ Толбазинская ЦРБ'!$G$11</definedName>
    <definedName name="V_пр_5_8" localSheetId="30">'ГБУЗ РБ Туймазинская ЦРБ'!$G$11</definedName>
    <definedName name="V_пр_5_8" localSheetId="33">'ГБУЗ РБ Учалинская ЦГБ'!$G$11</definedName>
    <definedName name="V_пр_5_8" localSheetId="20">'ГБУЗ РБ Федоровская ЦРБ'!$G$11</definedName>
    <definedName name="V_пр_5_8" localSheetId="23">'ГБУЗ РБ ЦГБ г.Сибай'!$G$11</definedName>
    <definedName name="V_пр_5_8" localSheetId="74">'ГБУЗ РБ Чекмагушевская ЦРБ'!$G$11</definedName>
    <definedName name="V_пр_5_8" localSheetId="34">'ГБУЗ РБ Чишминская ЦРБ'!$G$11</definedName>
    <definedName name="V_пр_5_8" localSheetId="31">'ГБУЗ РБ Шаранская ЦРБ'!$G$11</definedName>
    <definedName name="V_пр_5_8" localSheetId="37">'ГБУЗ РБ Языковская ЦРБ'!$G$11</definedName>
    <definedName name="V_пр_5_8" localSheetId="41">'ГБУЗ РБ Янаульская ЦРБ'!$G$11</definedName>
    <definedName name="V_пр_5_8" localSheetId="19">'ООО "Медсервис" г. Салават'!$G$11</definedName>
    <definedName name="V_пр_5_8" localSheetId="2">'УФИЦ РАН'!$G$11</definedName>
    <definedName name="V_пр_5_8" localSheetId="52">'ФГБОУ ВО БГМУ МЗ РФ'!$G$11</definedName>
    <definedName name="V_пр_5_8" localSheetId="60">'ФГБУЗ МСЧ №142 ФМБА России'!$G$11</definedName>
    <definedName name="V_пр_5_8" localSheetId="25">'ЧУЗ "РЖД-Медицина"г.Стерлитамак'!$G$11</definedName>
    <definedName name="V_пр_5_8" localSheetId="42">'ЧУЗ"КБ"РЖД-Медицина" г.Уфа'!$G$11</definedName>
    <definedName name="V_пр_6_2" localSheetId="22">'ГБУЗ РБ Акъярская ЦРБ'!$B$12</definedName>
    <definedName name="V_пр_6_2" localSheetId="46">'ГБУЗ РБ Архангельская ЦРБ'!$B$12</definedName>
    <definedName name="V_пр_6_2" localSheetId="57">'ГБУЗ РБ Аскаровская ЦРБ'!$B$12</definedName>
    <definedName name="V_пр_6_2" localSheetId="65">'ГБУЗ РБ Аскинская ЦРБ'!$B$12</definedName>
    <definedName name="V_пр_6_2" localSheetId="35">'ГБУЗ РБ Баймакская ЦГБ'!$B$12</definedName>
    <definedName name="V_пр_6_2" localSheetId="77">'ГБУЗ РБ Бакалинская ЦРБ'!$B$12</definedName>
    <definedName name="V_пр_6_2" localSheetId="40">'ГБУЗ РБ Балтачевская ЦРБ'!$B$12</definedName>
    <definedName name="V_пр_6_2" localSheetId="53">'ГБУЗ РБ Белебеевская ЦРБ'!$B$12</definedName>
    <definedName name="V_пр_6_2" localSheetId="71">'ГБУЗ РБ Белокатайская ЦРБ'!$B$12</definedName>
    <definedName name="V_пр_6_2" localSheetId="59">'ГБУЗ РБ Белорецкая ЦРКБ'!$B$12</definedName>
    <definedName name="V_пр_6_2" localSheetId="54">'ГБУЗ РБ Бижбулякская ЦРБ'!$B$12</definedName>
    <definedName name="V_пр_6_2" localSheetId="62">'ГБУЗ РБ Бирская ЦРБ'!$B$12</definedName>
    <definedName name="V_пр_6_2" localSheetId="44">'ГБУЗ РБ Благовещенская ЦРБ'!$B$12</definedName>
    <definedName name="V_пр_6_2" localSheetId="68">'ГБУЗ РБ Большеустьикинская ЦРБ'!$B$12</definedName>
    <definedName name="V_пр_6_2" localSheetId="36">'ГБУЗ РБ Буздякская ЦРБ'!$B$12</definedName>
    <definedName name="V_пр_6_2" localSheetId="66">'ГБУЗ РБ Бураевская ЦРБ'!$B$12</definedName>
    <definedName name="V_пр_6_2" localSheetId="58">'ГБУЗ РБ Бурзянская ЦРБ'!$B$12</definedName>
    <definedName name="V_пр_6_2" localSheetId="39">'ГБУЗ РБ Верхне-Татыш. ЦРБ'!$B$12</definedName>
    <definedName name="V_пр_6_2" localSheetId="76">'ГБУЗ РБ Верхнеяркеевская ЦРБ'!$B$12</definedName>
    <definedName name="V_пр_6_2" localSheetId="18">'ГБУЗ РБ ГБ № 1 г.Октябрьский'!$B$12</definedName>
    <definedName name="V_пр_6_2" localSheetId="61">'ГБУЗ РБ ГБ № 9 г.Уфа'!$B$12</definedName>
    <definedName name="V_пр_6_2" localSheetId="11">'ГБУЗ РБ ГБ г.Кумертау'!$B$12</definedName>
    <definedName name="V_пр_6_2" localSheetId="15">'ГБУЗ РБ ГБ г.Нефтекамск'!$B$12</definedName>
    <definedName name="V_пр_6_2" localSheetId="21">'ГБУЗ РБ ГБ г.Салават'!$B$12</definedName>
    <definedName name="V_пр_6_2" localSheetId="14">'ГБУЗ РБ ГДКБ № 17 г.Уфа'!$B$12</definedName>
    <definedName name="V_пр_6_2" localSheetId="24">'ГБУЗ РБ ГКБ № 1 г.Стерлитамак'!$B$12</definedName>
    <definedName name="V_пр_6_2" localSheetId="49">'ГБУЗ РБ ГКБ № 13 г.Уфа'!$B$12</definedName>
    <definedName name="V_пр_6_2" localSheetId="75">'ГБУЗ РБ ГКБ № 18 г.Уфа'!$B$12</definedName>
    <definedName name="V_пр_6_2" localSheetId="51">'ГБУЗ РБ ГКБ № 21 г.Уфа'!$B$12</definedName>
    <definedName name="V_пр_6_2" localSheetId="56">'ГБУЗ РБ ГКБ № 5 г.Уфа'!$B$12</definedName>
    <definedName name="V_пр_6_2" localSheetId="32">'ГБУЗ РБ ГКБ № 8 г.Уфа'!$B$12</definedName>
    <definedName name="V_пр_6_2" localSheetId="81">'ГБУЗ РБ ГКБ Демского р-на г.Уфы'!$B$12</definedName>
    <definedName name="V_пр_6_2" localSheetId="4">'ГБУЗ РБ Давлекановская ЦРБ'!$B$12</definedName>
    <definedName name="V_пр_6_2" localSheetId="29">'ГБУЗ РБ ДБ г.Стерлитамак'!$B$12</definedName>
    <definedName name="V_пр_6_2" localSheetId="10">'ГБУЗ РБ ДП № 2 г.Уфа'!$B$12</definedName>
    <definedName name="V_пр_6_2" localSheetId="6">'ГБУЗ РБ ДП № 3 г.Уфа'!$B$12</definedName>
    <definedName name="V_пр_6_2" localSheetId="72">'ГБУЗ РБ ДП № 4 г.Уфа'!$B$12</definedName>
    <definedName name="V_пр_6_2" localSheetId="12">'ГБУЗ РБ ДП № 5 г.Уфа'!$B$12</definedName>
    <definedName name="V_пр_6_2" localSheetId="13">'ГБУЗ РБ ДП № 6 г.Уфа'!$B$12</definedName>
    <definedName name="V_пр_6_2" localSheetId="73">'ГБУЗ РБ Дюртюлинская ЦРБ'!$B$12</definedName>
    <definedName name="V_пр_6_2" localSheetId="55">'ГБУЗ РБ Ермекеевская ЦРБ'!$B$12</definedName>
    <definedName name="V_пр_6_2" localSheetId="38">'ГБУЗ РБ Зилаирская ЦРБ'!$B$12</definedName>
    <definedName name="V_пр_6_2" localSheetId="43">'ГБУЗ РБ Иглинская ЦРБ'!$B$12</definedName>
    <definedName name="V_пр_6_2" localSheetId="9">'ГБУЗ РБ Исянгуловская ЦРБ'!$B$12</definedName>
    <definedName name="V_пр_6_2" localSheetId="78">'ГБУЗ РБ Ишимбайская ЦРБ'!$B$12</definedName>
    <definedName name="V_пр_6_2" localSheetId="17">'ГБУЗ РБ Калтасинская ЦРБ'!$B$12</definedName>
    <definedName name="V_пр_6_2" localSheetId="64">'ГБУЗ РБ Караидельская ЦРБ'!$B$12</definedName>
    <definedName name="V_пр_6_2" localSheetId="47">'ГБУЗ РБ Кармаскалинская ЦРБ'!$B$12</definedName>
    <definedName name="V_пр_6_2" localSheetId="50">'ГБУЗ РБ КБСМП г.Уфа'!$B$12</definedName>
    <definedName name="V_пр_6_2" localSheetId="70">'ГБУЗ РБ Кигинская ЦРБ'!$B$12</definedName>
    <definedName name="V_пр_6_2" localSheetId="16">'ГБУЗ РБ Краснокамская ЦРБ'!$B$12</definedName>
    <definedName name="V_пр_6_2" localSheetId="26">'ГБУЗ РБ Красноусольская ЦРБ'!$B$12</definedName>
    <definedName name="V_пр_6_2" localSheetId="48">'ГБУЗ РБ Кушнаренковская ЦРБ'!$B$12</definedName>
    <definedName name="V_пр_6_2" localSheetId="69">'ГБУЗ РБ Малоязовская ЦРБ'!$B$12</definedName>
    <definedName name="V_пр_6_2" localSheetId="8">'ГБУЗ РБ Мелеузовская ЦРБ'!$B$12</definedName>
    <definedName name="V_пр_6_2" localSheetId="67">'ГБУЗ РБ Месягутовская ЦРБ'!$B$12</definedName>
    <definedName name="V_пр_6_2" localSheetId="63">'ГБУЗ РБ Мишкинская ЦРБ'!$B$12</definedName>
    <definedName name="V_пр_6_2" localSheetId="3">'ГБУЗ РБ Миякинская ЦРБ'!$B$12</definedName>
    <definedName name="V_пр_6_2" localSheetId="7">'ГБУЗ РБ Мраковская ЦРБ'!$B$12</definedName>
    <definedName name="V_пр_6_2" localSheetId="45">'ГБУЗ РБ Нуримановская ЦРБ'!$B$12</definedName>
    <definedName name="V_пр_6_2" localSheetId="79">'ГБУЗ РБ Поликлиника № 43 г.Уфа'!$B$12</definedName>
    <definedName name="V_пр_6_2" localSheetId="80">'ГБУЗ РБ ПОликлиника № 46 г.Уфа'!$B$12</definedName>
    <definedName name="V_пр_6_2" localSheetId="82">'ГБУЗ РБ Поликлиника № 50 г.Уфа'!$B$12</definedName>
    <definedName name="V_пр_6_2" localSheetId="5">'ГБУЗ РБ Раевская ЦРБ'!$B$12</definedName>
    <definedName name="V_пр_6_2" localSheetId="27">'ГБУЗ РБ Стерлибашевская ЦРБ'!$B$12</definedName>
    <definedName name="V_пр_6_2" localSheetId="28">'ГБУЗ РБ Толбазинская ЦРБ'!$B$12</definedName>
    <definedName name="V_пр_6_2" localSheetId="30">'ГБУЗ РБ Туймазинская ЦРБ'!$B$12</definedName>
    <definedName name="V_пр_6_2" localSheetId="33">'ГБУЗ РБ Учалинская ЦГБ'!$B$12</definedName>
    <definedName name="V_пр_6_2" localSheetId="20">'ГБУЗ РБ Федоровская ЦРБ'!$B$12</definedName>
    <definedName name="V_пр_6_2" localSheetId="23">'ГБУЗ РБ ЦГБ г.Сибай'!$B$12</definedName>
    <definedName name="V_пр_6_2" localSheetId="74">'ГБУЗ РБ Чекмагушевская ЦРБ'!$B$12</definedName>
    <definedName name="V_пр_6_2" localSheetId="34">'ГБУЗ РБ Чишминская ЦРБ'!$B$12</definedName>
    <definedName name="V_пр_6_2" localSheetId="31">'ГБУЗ РБ Шаранская ЦРБ'!$B$12</definedName>
    <definedName name="V_пр_6_2" localSheetId="37">'ГБУЗ РБ Языковская ЦРБ'!$B$12</definedName>
    <definedName name="V_пр_6_2" localSheetId="41">'ГБУЗ РБ Янаульская ЦРБ'!$B$12</definedName>
    <definedName name="V_пр_6_2" localSheetId="19">'ООО "Медсервис" г. Салават'!$B$12</definedName>
    <definedName name="V_пр_6_2" localSheetId="2">'УФИЦ РАН'!$B$12</definedName>
    <definedName name="V_пр_6_2" localSheetId="52">'ФГБОУ ВО БГМУ МЗ РФ'!$B$12</definedName>
    <definedName name="V_пр_6_2" localSheetId="60">'ФГБУЗ МСЧ №142 ФМБА России'!$B$12</definedName>
    <definedName name="V_пр_6_2" localSheetId="25">'ЧУЗ "РЖД-Медицина"г.Стерлитамак'!$B$12</definedName>
    <definedName name="V_пр_6_2" localSheetId="42">'ЧУЗ"КБ"РЖД-Медицина" г.Уфа'!$B$12</definedName>
    <definedName name="V_пр_6_5" localSheetId="22">'ГБУЗ РБ Акъярская ЦРБ'!$D$12</definedName>
    <definedName name="V_пр_6_5" localSheetId="46">'ГБУЗ РБ Архангельская ЦРБ'!$D$12</definedName>
    <definedName name="V_пр_6_5" localSheetId="57">'ГБУЗ РБ Аскаровская ЦРБ'!$D$12</definedName>
    <definedName name="V_пр_6_5" localSheetId="65">'ГБУЗ РБ Аскинская ЦРБ'!$D$12</definedName>
    <definedName name="V_пр_6_5" localSheetId="35">'ГБУЗ РБ Баймакская ЦГБ'!$D$12</definedName>
    <definedName name="V_пр_6_5" localSheetId="77">'ГБУЗ РБ Бакалинская ЦРБ'!$D$12</definedName>
    <definedName name="V_пр_6_5" localSheetId="40">'ГБУЗ РБ Балтачевская ЦРБ'!$D$12</definedName>
    <definedName name="V_пр_6_5" localSheetId="53">'ГБУЗ РБ Белебеевская ЦРБ'!$D$12</definedName>
    <definedName name="V_пр_6_5" localSheetId="71">'ГБУЗ РБ Белокатайская ЦРБ'!$D$12</definedName>
    <definedName name="V_пр_6_5" localSheetId="59">'ГБУЗ РБ Белорецкая ЦРКБ'!$D$12</definedName>
    <definedName name="V_пр_6_5" localSheetId="54">'ГБУЗ РБ Бижбулякская ЦРБ'!$D$12</definedName>
    <definedName name="V_пр_6_5" localSheetId="62">'ГБУЗ РБ Бирская ЦРБ'!$D$12</definedName>
    <definedName name="V_пр_6_5" localSheetId="44">'ГБУЗ РБ Благовещенская ЦРБ'!$D$12</definedName>
    <definedName name="V_пр_6_5" localSheetId="68">'ГБУЗ РБ Большеустьикинская ЦРБ'!$D$12</definedName>
    <definedName name="V_пр_6_5" localSheetId="36">'ГБУЗ РБ Буздякская ЦРБ'!$D$12</definedName>
    <definedName name="V_пр_6_5" localSheetId="66">'ГБУЗ РБ Бураевская ЦРБ'!$D$12</definedName>
    <definedName name="V_пр_6_5" localSheetId="58">'ГБУЗ РБ Бурзянская ЦРБ'!$D$12</definedName>
    <definedName name="V_пр_6_5" localSheetId="39">'ГБУЗ РБ Верхне-Татыш. ЦРБ'!$D$12</definedName>
    <definedName name="V_пр_6_5" localSheetId="76">'ГБУЗ РБ Верхнеяркеевская ЦРБ'!$D$12</definedName>
    <definedName name="V_пр_6_5" localSheetId="18">'ГБУЗ РБ ГБ № 1 г.Октябрьский'!$D$12</definedName>
    <definedName name="V_пр_6_5" localSheetId="61">'ГБУЗ РБ ГБ № 9 г.Уфа'!$D$12</definedName>
    <definedName name="V_пр_6_5" localSheetId="11">'ГБУЗ РБ ГБ г.Кумертау'!$D$12</definedName>
    <definedName name="V_пр_6_5" localSheetId="15">'ГБУЗ РБ ГБ г.Нефтекамск'!$D$12</definedName>
    <definedName name="V_пр_6_5" localSheetId="21">'ГБУЗ РБ ГБ г.Салават'!$D$12</definedName>
    <definedName name="V_пр_6_5" localSheetId="14">'ГБУЗ РБ ГДКБ № 17 г.Уфа'!$D$12</definedName>
    <definedName name="V_пр_6_5" localSheetId="24">'ГБУЗ РБ ГКБ № 1 г.Стерлитамак'!$D$12</definedName>
    <definedName name="V_пр_6_5" localSheetId="49">'ГБУЗ РБ ГКБ № 13 г.Уфа'!$D$12</definedName>
    <definedName name="V_пр_6_5" localSheetId="75">'ГБУЗ РБ ГКБ № 18 г.Уфа'!$D$12</definedName>
    <definedName name="V_пр_6_5" localSheetId="51">'ГБУЗ РБ ГКБ № 21 г.Уфа'!$D$12</definedName>
    <definedName name="V_пр_6_5" localSheetId="56">'ГБУЗ РБ ГКБ № 5 г.Уфа'!$D$12</definedName>
    <definedName name="V_пр_6_5" localSheetId="32">'ГБУЗ РБ ГКБ № 8 г.Уфа'!$D$12</definedName>
    <definedName name="V_пр_6_5" localSheetId="81">'ГБУЗ РБ ГКБ Демского р-на г.Уфы'!$D$12</definedName>
    <definedName name="V_пр_6_5" localSheetId="4">'ГБУЗ РБ Давлекановская ЦРБ'!$D$12</definedName>
    <definedName name="V_пр_6_5" localSheetId="29">'ГБУЗ РБ ДБ г.Стерлитамак'!$D$12</definedName>
    <definedName name="V_пр_6_5" localSheetId="10">'ГБУЗ РБ ДП № 2 г.Уфа'!$D$12</definedName>
    <definedName name="V_пр_6_5" localSheetId="6">'ГБУЗ РБ ДП № 3 г.Уфа'!$D$12</definedName>
    <definedName name="V_пр_6_5" localSheetId="72">'ГБУЗ РБ ДП № 4 г.Уфа'!$D$12</definedName>
    <definedName name="V_пр_6_5" localSheetId="12">'ГБУЗ РБ ДП № 5 г.Уфа'!$D$12</definedName>
    <definedName name="V_пр_6_5" localSheetId="13">'ГБУЗ РБ ДП № 6 г.Уфа'!$D$12</definedName>
    <definedName name="V_пр_6_5" localSheetId="73">'ГБУЗ РБ Дюртюлинская ЦРБ'!$D$12</definedName>
    <definedName name="V_пр_6_5" localSheetId="55">'ГБУЗ РБ Ермекеевская ЦРБ'!$D$12</definedName>
    <definedName name="V_пр_6_5" localSheetId="38">'ГБУЗ РБ Зилаирская ЦРБ'!$D$12</definedName>
    <definedName name="V_пр_6_5" localSheetId="43">'ГБУЗ РБ Иглинская ЦРБ'!$D$12</definedName>
    <definedName name="V_пр_6_5" localSheetId="9">'ГБУЗ РБ Исянгуловская ЦРБ'!$D$12</definedName>
    <definedName name="V_пр_6_5" localSheetId="78">'ГБУЗ РБ Ишимбайская ЦРБ'!$D$12</definedName>
    <definedName name="V_пр_6_5" localSheetId="17">'ГБУЗ РБ Калтасинская ЦРБ'!$D$12</definedName>
    <definedName name="V_пр_6_5" localSheetId="64">'ГБУЗ РБ Караидельская ЦРБ'!$D$12</definedName>
    <definedName name="V_пр_6_5" localSheetId="47">'ГБУЗ РБ Кармаскалинская ЦРБ'!$D$12</definedName>
    <definedName name="V_пр_6_5" localSheetId="50">'ГБУЗ РБ КБСМП г.Уфа'!$D$12</definedName>
    <definedName name="V_пр_6_5" localSheetId="70">'ГБУЗ РБ Кигинская ЦРБ'!$D$12</definedName>
    <definedName name="V_пр_6_5" localSheetId="16">'ГБУЗ РБ Краснокамская ЦРБ'!$D$12</definedName>
    <definedName name="V_пр_6_5" localSheetId="26">'ГБУЗ РБ Красноусольская ЦРБ'!$D$12</definedName>
    <definedName name="V_пр_6_5" localSheetId="48">'ГБУЗ РБ Кушнаренковская ЦРБ'!$D$12</definedName>
    <definedName name="V_пр_6_5" localSheetId="69">'ГБУЗ РБ Малоязовская ЦРБ'!$D$12</definedName>
    <definedName name="V_пр_6_5" localSheetId="8">'ГБУЗ РБ Мелеузовская ЦРБ'!$D$12</definedName>
    <definedName name="V_пр_6_5" localSheetId="67">'ГБУЗ РБ Месягутовская ЦРБ'!$D$12</definedName>
    <definedName name="V_пр_6_5" localSheetId="63">'ГБУЗ РБ Мишкинская ЦРБ'!$D$12</definedName>
    <definedName name="V_пр_6_5" localSheetId="3">'ГБУЗ РБ Миякинская ЦРБ'!$D$12</definedName>
    <definedName name="V_пр_6_5" localSheetId="7">'ГБУЗ РБ Мраковская ЦРБ'!$D$12</definedName>
    <definedName name="V_пр_6_5" localSheetId="45">'ГБУЗ РБ Нуримановская ЦРБ'!$D$12</definedName>
    <definedName name="V_пр_6_5" localSheetId="79">'ГБУЗ РБ Поликлиника № 43 г.Уфа'!$D$12</definedName>
    <definedName name="V_пр_6_5" localSheetId="80">'ГБУЗ РБ ПОликлиника № 46 г.Уфа'!$D$12</definedName>
    <definedName name="V_пр_6_5" localSheetId="82">'ГБУЗ РБ Поликлиника № 50 г.Уфа'!$D$12</definedName>
    <definedName name="V_пр_6_5" localSheetId="5">'ГБУЗ РБ Раевская ЦРБ'!$D$12</definedName>
    <definedName name="V_пр_6_5" localSheetId="27">'ГБУЗ РБ Стерлибашевская ЦРБ'!$D$12</definedName>
    <definedName name="V_пр_6_5" localSheetId="28">'ГБУЗ РБ Толбазинская ЦРБ'!$D$12</definedName>
    <definedName name="V_пр_6_5" localSheetId="30">'ГБУЗ РБ Туймазинская ЦРБ'!$D$12</definedName>
    <definedName name="V_пр_6_5" localSheetId="33">'ГБУЗ РБ Учалинская ЦГБ'!$D$12</definedName>
    <definedName name="V_пр_6_5" localSheetId="20">'ГБУЗ РБ Федоровская ЦРБ'!$D$12</definedName>
    <definedName name="V_пр_6_5" localSheetId="23">'ГБУЗ РБ ЦГБ г.Сибай'!$D$12</definedName>
    <definedName name="V_пр_6_5" localSheetId="74">'ГБУЗ РБ Чекмагушевская ЦРБ'!$D$12</definedName>
    <definedName name="V_пр_6_5" localSheetId="34">'ГБУЗ РБ Чишминская ЦРБ'!$D$12</definedName>
    <definedName name="V_пр_6_5" localSheetId="31">'ГБУЗ РБ Шаранская ЦРБ'!$D$12</definedName>
    <definedName name="V_пр_6_5" localSheetId="37">'ГБУЗ РБ Языковская ЦРБ'!$D$12</definedName>
    <definedName name="V_пр_6_5" localSheetId="41">'ГБУЗ РБ Янаульская ЦРБ'!$D$12</definedName>
    <definedName name="V_пр_6_5" localSheetId="19">'ООО "Медсервис" г. Салават'!$D$12</definedName>
    <definedName name="V_пр_6_5" localSheetId="2">'УФИЦ РАН'!$D$12</definedName>
    <definedName name="V_пр_6_5" localSheetId="52">'ФГБОУ ВО БГМУ МЗ РФ'!$D$12</definedName>
    <definedName name="V_пр_6_5" localSheetId="60">'ФГБУЗ МСЧ №142 ФМБА России'!$D$12</definedName>
    <definedName name="V_пр_6_5" localSheetId="25">'ЧУЗ "РЖД-Медицина"г.Стерлитамак'!$D$12</definedName>
    <definedName name="V_пр_6_5" localSheetId="42">'ЧУЗ"КБ"РЖД-Медицина" г.Уфа'!$D$12</definedName>
    <definedName name="V_пр_6_6" localSheetId="22">'ГБУЗ РБ Акъярская ЦРБ'!$E$12</definedName>
    <definedName name="V_пр_6_6" localSheetId="46">'ГБУЗ РБ Архангельская ЦРБ'!$E$12</definedName>
    <definedName name="V_пр_6_6" localSheetId="57">'ГБУЗ РБ Аскаровская ЦРБ'!$E$12</definedName>
    <definedName name="V_пр_6_6" localSheetId="65">'ГБУЗ РБ Аскинская ЦРБ'!$E$12</definedName>
    <definedName name="V_пр_6_6" localSheetId="35">'ГБУЗ РБ Баймакская ЦГБ'!$E$12</definedName>
    <definedName name="V_пр_6_6" localSheetId="77">'ГБУЗ РБ Бакалинская ЦРБ'!$E$12</definedName>
    <definedName name="V_пр_6_6" localSheetId="40">'ГБУЗ РБ Балтачевская ЦРБ'!$E$12</definedName>
    <definedName name="V_пр_6_6" localSheetId="53">'ГБУЗ РБ Белебеевская ЦРБ'!$E$12</definedName>
    <definedName name="V_пр_6_6" localSheetId="71">'ГБУЗ РБ Белокатайская ЦРБ'!$E$12</definedName>
    <definedName name="V_пр_6_6" localSheetId="59">'ГБУЗ РБ Белорецкая ЦРКБ'!$E$12</definedName>
    <definedName name="V_пр_6_6" localSheetId="54">'ГБУЗ РБ Бижбулякская ЦРБ'!$E$12</definedName>
    <definedName name="V_пр_6_6" localSheetId="62">'ГБУЗ РБ Бирская ЦРБ'!$E$12</definedName>
    <definedName name="V_пр_6_6" localSheetId="44">'ГБУЗ РБ Благовещенская ЦРБ'!$E$12</definedName>
    <definedName name="V_пр_6_6" localSheetId="68">'ГБУЗ РБ Большеустьикинская ЦРБ'!$E$12</definedName>
    <definedName name="V_пр_6_6" localSheetId="36">'ГБУЗ РБ Буздякская ЦРБ'!$E$12</definedName>
    <definedName name="V_пр_6_6" localSheetId="66">'ГБУЗ РБ Бураевская ЦРБ'!$E$12</definedName>
    <definedName name="V_пр_6_6" localSheetId="58">'ГБУЗ РБ Бурзянская ЦРБ'!$E$12</definedName>
    <definedName name="V_пр_6_6" localSheetId="39">'ГБУЗ РБ Верхне-Татыш. ЦРБ'!$E$12</definedName>
    <definedName name="V_пр_6_6" localSheetId="76">'ГБУЗ РБ Верхнеяркеевская ЦРБ'!$E$12</definedName>
    <definedName name="V_пр_6_6" localSheetId="18">'ГБУЗ РБ ГБ № 1 г.Октябрьский'!$E$12</definedName>
    <definedName name="V_пр_6_6" localSheetId="61">'ГБУЗ РБ ГБ № 9 г.Уфа'!$E$12</definedName>
    <definedName name="V_пр_6_6" localSheetId="11">'ГБУЗ РБ ГБ г.Кумертау'!$E$12</definedName>
    <definedName name="V_пр_6_6" localSheetId="15">'ГБУЗ РБ ГБ г.Нефтекамск'!$E$12</definedName>
    <definedName name="V_пр_6_6" localSheetId="21">'ГБУЗ РБ ГБ г.Салават'!$E$12</definedName>
    <definedName name="V_пр_6_6" localSheetId="14">'ГБУЗ РБ ГДКБ № 17 г.Уфа'!$E$12</definedName>
    <definedName name="V_пр_6_6" localSheetId="24">'ГБУЗ РБ ГКБ № 1 г.Стерлитамак'!$E$12</definedName>
    <definedName name="V_пр_6_6" localSheetId="49">'ГБУЗ РБ ГКБ № 13 г.Уфа'!$E$12</definedName>
    <definedName name="V_пр_6_6" localSheetId="75">'ГБУЗ РБ ГКБ № 18 г.Уфа'!$E$12</definedName>
    <definedName name="V_пр_6_6" localSheetId="51">'ГБУЗ РБ ГКБ № 21 г.Уфа'!$E$12</definedName>
    <definedName name="V_пр_6_6" localSheetId="56">'ГБУЗ РБ ГКБ № 5 г.Уфа'!$E$12</definedName>
    <definedName name="V_пр_6_6" localSheetId="32">'ГБУЗ РБ ГКБ № 8 г.Уфа'!$E$12</definedName>
    <definedName name="V_пр_6_6" localSheetId="81">'ГБУЗ РБ ГКБ Демского р-на г.Уфы'!$E$12</definedName>
    <definedName name="V_пр_6_6" localSheetId="4">'ГБУЗ РБ Давлекановская ЦРБ'!$E$12</definedName>
    <definedName name="V_пр_6_6" localSheetId="29">'ГБУЗ РБ ДБ г.Стерлитамак'!$E$12</definedName>
    <definedName name="V_пр_6_6" localSheetId="10">'ГБУЗ РБ ДП № 2 г.Уфа'!$E$12</definedName>
    <definedName name="V_пр_6_6" localSheetId="6">'ГБУЗ РБ ДП № 3 г.Уфа'!$E$12</definedName>
    <definedName name="V_пр_6_6" localSheetId="72">'ГБУЗ РБ ДП № 4 г.Уфа'!$E$12</definedName>
    <definedName name="V_пр_6_6" localSheetId="12">'ГБУЗ РБ ДП № 5 г.Уфа'!$E$12</definedName>
    <definedName name="V_пр_6_6" localSheetId="13">'ГБУЗ РБ ДП № 6 г.Уфа'!$E$12</definedName>
    <definedName name="V_пр_6_6" localSheetId="73">'ГБУЗ РБ Дюртюлинская ЦРБ'!$E$12</definedName>
    <definedName name="V_пр_6_6" localSheetId="55">'ГБУЗ РБ Ермекеевская ЦРБ'!$E$12</definedName>
    <definedName name="V_пр_6_6" localSheetId="38">'ГБУЗ РБ Зилаирская ЦРБ'!$E$12</definedName>
    <definedName name="V_пр_6_6" localSheetId="43">'ГБУЗ РБ Иглинская ЦРБ'!$E$12</definedName>
    <definedName name="V_пр_6_6" localSheetId="9">'ГБУЗ РБ Исянгуловская ЦРБ'!$E$12</definedName>
    <definedName name="V_пр_6_6" localSheetId="78">'ГБУЗ РБ Ишимбайская ЦРБ'!$E$12</definedName>
    <definedName name="V_пр_6_6" localSheetId="17">'ГБУЗ РБ Калтасинская ЦРБ'!$E$12</definedName>
    <definedName name="V_пр_6_6" localSheetId="64">'ГБУЗ РБ Караидельская ЦРБ'!$E$12</definedName>
    <definedName name="V_пр_6_6" localSheetId="47">'ГБУЗ РБ Кармаскалинская ЦРБ'!$E$12</definedName>
    <definedName name="V_пр_6_6" localSheetId="50">'ГБУЗ РБ КБСМП г.Уфа'!$E$12</definedName>
    <definedName name="V_пр_6_6" localSheetId="70">'ГБУЗ РБ Кигинская ЦРБ'!$E$12</definedName>
    <definedName name="V_пр_6_6" localSheetId="16">'ГБУЗ РБ Краснокамская ЦРБ'!$E$12</definedName>
    <definedName name="V_пр_6_6" localSheetId="26">'ГБУЗ РБ Красноусольская ЦРБ'!$E$12</definedName>
    <definedName name="V_пр_6_6" localSheetId="48">'ГБУЗ РБ Кушнаренковская ЦРБ'!$E$12</definedName>
    <definedName name="V_пр_6_6" localSheetId="69">'ГБУЗ РБ Малоязовская ЦРБ'!$E$12</definedName>
    <definedName name="V_пр_6_6" localSheetId="8">'ГБУЗ РБ Мелеузовская ЦРБ'!$E$12</definedName>
    <definedName name="V_пр_6_6" localSheetId="67">'ГБУЗ РБ Месягутовская ЦРБ'!$E$12</definedName>
    <definedName name="V_пр_6_6" localSheetId="63">'ГБУЗ РБ Мишкинская ЦРБ'!$E$12</definedName>
    <definedName name="V_пр_6_6" localSheetId="3">'ГБУЗ РБ Миякинская ЦРБ'!$E$12</definedName>
    <definedName name="V_пр_6_6" localSheetId="7">'ГБУЗ РБ Мраковская ЦРБ'!$E$12</definedName>
    <definedName name="V_пр_6_6" localSheetId="45">'ГБУЗ РБ Нуримановская ЦРБ'!$E$12</definedName>
    <definedName name="V_пр_6_6" localSheetId="79">'ГБУЗ РБ Поликлиника № 43 г.Уфа'!$E$12</definedName>
    <definedName name="V_пр_6_6" localSheetId="80">'ГБУЗ РБ ПОликлиника № 46 г.Уфа'!$E$12</definedName>
    <definedName name="V_пр_6_6" localSheetId="82">'ГБУЗ РБ Поликлиника № 50 г.Уфа'!$E$12</definedName>
    <definedName name="V_пр_6_6" localSheetId="5">'ГБУЗ РБ Раевская ЦРБ'!$E$12</definedName>
    <definedName name="V_пр_6_6" localSheetId="27">'ГБУЗ РБ Стерлибашевская ЦРБ'!$E$12</definedName>
    <definedName name="V_пр_6_6" localSheetId="28">'ГБУЗ РБ Толбазинская ЦРБ'!$E$12</definedName>
    <definedName name="V_пр_6_6" localSheetId="30">'ГБУЗ РБ Туймазинская ЦРБ'!$E$12</definedName>
    <definedName name="V_пр_6_6" localSheetId="33">'ГБУЗ РБ Учалинская ЦГБ'!$E$12</definedName>
    <definedName name="V_пр_6_6" localSheetId="20">'ГБУЗ РБ Федоровская ЦРБ'!$E$12</definedName>
    <definedName name="V_пр_6_6" localSheetId="23">'ГБУЗ РБ ЦГБ г.Сибай'!$E$12</definedName>
    <definedName name="V_пр_6_6" localSheetId="74">'ГБУЗ РБ Чекмагушевская ЦРБ'!$E$12</definedName>
    <definedName name="V_пр_6_6" localSheetId="34">'ГБУЗ РБ Чишминская ЦРБ'!$E$12</definedName>
    <definedName name="V_пр_6_6" localSheetId="31">'ГБУЗ РБ Шаранская ЦРБ'!$E$12</definedName>
    <definedName name="V_пр_6_6" localSheetId="37">'ГБУЗ РБ Языковская ЦРБ'!$E$12</definedName>
    <definedName name="V_пр_6_6" localSheetId="41">'ГБУЗ РБ Янаульская ЦРБ'!$E$12</definedName>
    <definedName name="V_пр_6_6" localSheetId="19">'ООО "Медсервис" г. Салават'!$E$12</definedName>
    <definedName name="V_пр_6_6" localSheetId="2">'УФИЦ РАН'!$E$12</definedName>
    <definedName name="V_пр_6_6" localSheetId="52">'ФГБОУ ВО БГМУ МЗ РФ'!$E$12</definedName>
    <definedName name="V_пр_6_6" localSheetId="60">'ФГБУЗ МСЧ №142 ФМБА России'!$E$12</definedName>
    <definedName name="V_пр_6_6" localSheetId="25">'ЧУЗ "РЖД-Медицина"г.Стерлитамак'!$E$12</definedName>
    <definedName name="V_пр_6_6" localSheetId="42">'ЧУЗ"КБ"РЖД-Медицина" г.Уфа'!$E$12</definedName>
    <definedName name="V_пр_6_8" localSheetId="22">'ГБУЗ РБ Акъярская ЦРБ'!$G$12</definedName>
    <definedName name="V_пр_6_8" localSheetId="46">'ГБУЗ РБ Архангельская ЦРБ'!$G$12</definedName>
    <definedName name="V_пр_6_8" localSheetId="57">'ГБУЗ РБ Аскаровская ЦРБ'!$G$12</definedName>
    <definedName name="V_пр_6_8" localSheetId="65">'ГБУЗ РБ Аскинская ЦРБ'!$G$12</definedName>
    <definedName name="V_пр_6_8" localSheetId="35">'ГБУЗ РБ Баймакская ЦГБ'!$G$12</definedName>
    <definedName name="V_пр_6_8" localSheetId="77">'ГБУЗ РБ Бакалинская ЦРБ'!$G$12</definedName>
    <definedName name="V_пр_6_8" localSheetId="40">'ГБУЗ РБ Балтачевская ЦРБ'!$G$12</definedName>
    <definedName name="V_пр_6_8" localSheetId="53">'ГБУЗ РБ Белебеевская ЦРБ'!$G$12</definedName>
    <definedName name="V_пр_6_8" localSheetId="71">'ГБУЗ РБ Белокатайская ЦРБ'!$G$12</definedName>
    <definedName name="V_пр_6_8" localSheetId="59">'ГБУЗ РБ Белорецкая ЦРКБ'!$G$12</definedName>
    <definedName name="V_пр_6_8" localSheetId="54">'ГБУЗ РБ Бижбулякская ЦРБ'!$G$12</definedName>
    <definedName name="V_пр_6_8" localSheetId="62">'ГБУЗ РБ Бирская ЦРБ'!$G$12</definedName>
    <definedName name="V_пр_6_8" localSheetId="44">'ГБУЗ РБ Благовещенская ЦРБ'!$G$12</definedName>
    <definedName name="V_пр_6_8" localSheetId="68">'ГБУЗ РБ Большеустьикинская ЦРБ'!$G$12</definedName>
    <definedName name="V_пр_6_8" localSheetId="36">'ГБУЗ РБ Буздякская ЦРБ'!$G$12</definedName>
    <definedName name="V_пр_6_8" localSheetId="66">'ГБУЗ РБ Бураевская ЦРБ'!$G$12</definedName>
    <definedName name="V_пр_6_8" localSheetId="58">'ГБУЗ РБ Бурзянская ЦРБ'!$G$12</definedName>
    <definedName name="V_пр_6_8" localSheetId="39">'ГБУЗ РБ Верхне-Татыш. ЦРБ'!$G$12</definedName>
    <definedName name="V_пр_6_8" localSheetId="76">'ГБУЗ РБ Верхнеяркеевская ЦРБ'!$G$12</definedName>
    <definedName name="V_пр_6_8" localSheetId="18">'ГБУЗ РБ ГБ № 1 г.Октябрьский'!$G$12</definedName>
    <definedName name="V_пр_6_8" localSheetId="61">'ГБУЗ РБ ГБ № 9 г.Уфа'!$G$12</definedName>
    <definedName name="V_пр_6_8" localSheetId="11">'ГБУЗ РБ ГБ г.Кумертау'!$G$12</definedName>
    <definedName name="V_пр_6_8" localSheetId="15">'ГБУЗ РБ ГБ г.Нефтекамск'!$G$12</definedName>
    <definedName name="V_пр_6_8" localSheetId="21">'ГБУЗ РБ ГБ г.Салават'!$G$12</definedName>
    <definedName name="V_пр_6_8" localSheetId="14">'ГБУЗ РБ ГДКБ № 17 г.Уфа'!$G$12</definedName>
    <definedName name="V_пр_6_8" localSheetId="24">'ГБУЗ РБ ГКБ № 1 г.Стерлитамак'!$G$12</definedName>
    <definedName name="V_пр_6_8" localSheetId="49">'ГБУЗ РБ ГКБ № 13 г.Уфа'!$G$12</definedName>
    <definedName name="V_пр_6_8" localSheetId="75">'ГБУЗ РБ ГКБ № 18 г.Уфа'!$G$12</definedName>
    <definedName name="V_пр_6_8" localSheetId="51">'ГБУЗ РБ ГКБ № 21 г.Уфа'!$G$12</definedName>
    <definedName name="V_пр_6_8" localSheetId="56">'ГБУЗ РБ ГКБ № 5 г.Уфа'!$G$12</definedName>
    <definedName name="V_пр_6_8" localSheetId="32">'ГБУЗ РБ ГКБ № 8 г.Уфа'!$G$12</definedName>
    <definedName name="V_пр_6_8" localSheetId="81">'ГБУЗ РБ ГКБ Демского р-на г.Уфы'!$G$12</definedName>
    <definedName name="V_пр_6_8" localSheetId="4">'ГБУЗ РБ Давлекановская ЦРБ'!$G$12</definedName>
    <definedName name="V_пр_6_8" localSheetId="29">'ГБУЗ РБ ДБ г.Стерлитамак'!$G$12</definedName>
    <definedName name="V_пр_6_8" localSheetId="10">'ГБУЗ РБ ДП № 2 г.Уфа'!$G$12</definedName>
    <definedName name="V_пр_6_8" localSheetId="6">'ГБУЗ РБ ДП № 3 г.Уфа'!$G$12</definedName>
    <definedName name="V_пр_6_8" localSheetId="72">'ГБУЗ РБ ДП № 4 г.Уфа'!$G$12</definedName>
    <definedName name="V_пр_6_8" localSheetId="12">'ГБУЗ РБ ДП № 5 г.Уфа'!$G$12</definedName>
    <definedName name="V_пр_6_8" localSheetId="13">'ГБУЗ РБ ДП № 6 г.Уфа'!$G$12</definedName>
    <definedName name="V_пр_6_8" localSheetId="73">'ГБУЗ РБ Дюртюлинская ЦРБ'!$G$12</definedName>
    <definedName name="V_пр_6_8" localSheetId="55">'ГБУЗ РБ Ермекеевская ЦРБ'!$G$12</definedName>
    <definedName name="V_пр_6_8" localSheetId="38">'ГБУЗ РБ Зилаирская ЦРБ'!$G$12</definedName>
    <definedName name="V_пр_6_8" localSheetId="43">'ГБУЗ РБ Иглинская ЦРБ'!$G$12</definedName>
    <definedName name="V_пр_6_8" localSheetId="9">'ГБУЗ РБ Исянгуловская ЦРБ'!$G$12</definedName>
    <definedName name="V_пр_6_8" localSheetId="78">'ГБУЗ РБ Ишимбайская ЦРБ'!$G$12</definedName>
    <definedName name="V_пр_6_8" localSheetId="17">'ГБУЗ РБ Калтасинская ЦРБ'!$G$12</definedName>
    <definedName name="V_пр_6_8" localSheetId="64">'ГБУЗ РБ Караидельская ЦРБ'!$G$12</definedName>
    <definedName name="V_пр_6_8" localSheetId="47">'ГБУЗ РБ Кармаскалинская ЦРБ'!$G$12</definedName>
    <definedName name="V_пр_6_8" localSheetId="50">'ГБУЗ РБ КБСМП г.Уфа'!$G$12</definedName>
    <definedName name="V_пр_6_8" localSheetId="70">'ГБУЗ РБ Кигинская ЦРБ'!$G$12</definedName>
    <definedName name="V_пр_6_8" localSheetId="16">'ГБУЗ РБ Краснокамская ЦРБ'!$G$12</definedName>
    <definedName name="V_пр_6_8" localSheetId="26">'ГБУЗ РБ Красноусольская ЦРБ'!$G$12</definedName>
    <definedName name="V_пр_6_8" localSheetId="48">'ГБУЗ РБ Кушнаренковская ЦРБ'!$G$12</definedName>
    <definedName name="V_пр_6_8" localSheetId="69">'ГБУЗ РБ Малоязовская ЦРБ'!$G$12</definedName>
    <definedName name="V_пр_6_8" localSheetId="8">'ГБУЗ РБ Мелеузовская ЦРБ'!$G$12</definedName>
    <definedName name="V_пр_6_8" localSheetId="67">'ГБУЗ РБ Месягутовская ЦРБ'!$G$12</definedName>
    <definedName name="V_пр_6_8" localSheetId="63">'ГБУЗ РБ Мишкинская ЦРБ'!$G$12</definedName>
    <definedName name="V_пр_6_8" localSheetId="3">'ГБУЗ РБ Миякинская ЦРБ'!$G$12</definedName>
    <definedName name="V_пр_6_8" localSheetId="7">'ГБУЗ РБ Мраковская ЦРБ'!$G$12</definedName>
    <definedName name="V_пр_6_8" localSheetId="45">'ГБУЗ РБ Нуримановская ЦРБ'!$G$12</definedName>
    <definedName name="V_пр_6_8" localSheetId="79">'ГБУЗ РБ Поликлиника № 43 г.Уфа'!$G$12</definedName>
    <definedName name="V_пр_6_8" localSheetId="80">'ГБУЗ РБ ПОликлиника № 46 г.Уфа'!$G$12</definedName>
    <definedName name="V_пр_6_8" localSheetId="82">'ГБУЗ РБ Поликлиника № 50 г.Уфа'!$G$12</definedName>
    <definedName name="V_пр_6_8" localSheetId="5">'ГБУЗ РБ Раевская ЦРБ'!$G$12</definedName>
    <definedName name="V_пр_6_8" localSheetId="27">'ГБУЗ РБ Стерлибашевская ЦРБ'!$G$12</definedName>
    <definedName name="V_пр_6_8" localSheetId="28">'ГБУЗ РБ Толбазинская ЦРБ'!$G$12</definedName>
    <definedName name="V_пр_6_8" localSheetId="30">'ГБУЗ РБ Туймазинская ЦРБ'!$G$12</definedName>
    <definedName name="V_пр_6_8" localSheetId="33">'ГБУЗ РБ Учалинская ЦГБ'!$G$12</definedName>
    <definedName name="V_пр_6_8" localSheetId="20">'ГБУЗ РБ Федоровская ЦРБ'!$G$12</definedName>
    <definedName name="V_пр_6_8" localSheetId="23">'ГБУЗ РБ ЦГБ г.Сибай'!$G$12</definedName>
    <definedName name="V_пр_6_8" localSheetId="74">'ГБУЗ РБ Чекмагушевская ЦРБ'!$G$12</definedName>
    <definedName name="V_пр_6_8" localSheetId="34">'ГБУЗ РБ Чишминская ЦРБ'!$G$12</definedName>
    <definedName name="V_пр_6_8" localSheetId="31">'ГБУЗ РБ Шаранская ЦРБ'!$G$12</definedName>
    <definedName name="V_пр_6_8" localSheetId="37">'ГБУЗ РБ Языковская ЦРБ'!$G$12</definedName>
    <definedName name="V_пр_6_8" localSheetId="41">'ГБУЗ РБ Янаульская ЦРБ'!$G$12</definedName>
    <definedName name="V_пр_6_8" localSheetId="19">'ООО "Медсервис" г. Салават'!$G$12</definedName>
    <definedName name="V_пр_6_8" localSheetId="2">'УФИЦ РАН'!$G$12</definedName>
    <definedName name="V_пр_6_8" localSheetId="52">'ФГБОУ ВО БГМУ МЗ РФ'!$G$12</definedName>
    <definedName name="V_пр_6_8" localSheetId="60">'ФГБУЗ МСЧ №142 ФМБА России'!$G$12</definedName>
    <definedName name="V_пр_6_8" localSheetId="25">'ЧУЗ "РЖД-Медицина"г.Стерлитамак'!$G$12</definedName>
    <definedName name="V_пр_6_8" localSheetId="42">'ЧУЗ"КБ"РЖД-Медицина" г.Уфа'!$G$12</definedName>
    <definedName name="V_пр_7_3" localSheetId="22">'ГБУЗ РБ Акъярская ЦРБ'!$C$13</definedName>
    <definedName name="V_пр_7_3" localSheetId="46">'ГБУЗ РБ Архангельская ЦРБ'!$C$13</definedName>
    <definedName name="V_пр_7_3" localSheetId="57">'ГБУЗ РБ Аскаровская ЦРБ'!$C$13</definedName>
    <definedName name="V_пр_7_3" localSheetId="65">'ГБУЗ РБ Аскинская ЦРБ'!$C$13</definedName>
    <definedName name="V_пр_7_3" localSheetId="35">'ГБУЗ РБ Баймакская ЦГБ'!$C$13</definedName>
    <definedName name="V_пр_7_3" localSheetId="77">'ГБУЗ РБ Бакалинская ЦРБ'!$C$13</definedName>
    <definedName name="V_пр_7_3" localSheetId="40">'ГБУЗ РБ Балтачевская ЦРБ'!$C$13</definedName>
    <definedName name="V_пр_7_3" localSheetId="53">'ГБУЗ РБ Белебеевская ЦРБ'!$C$13</definedName>
    <definedName name="V_пр_7_3" localSheetId="71">'ГБУЗ РБ Белокатайская ЦРБ'!$C$13</definedName>
    <definedName name="V_пр_7_3" localSheetId="59">'ГБУЗ РБ Белорецкая ЦРКБ'!$C$13</definedName>
    <definedName name="V_пр_7_3" localSheetId="54">'ГБУЗ РБ Бижбулякская ЦРБ'!$C$13</definedName>
    <definedName name="V_пр_7_3" localSheetId="62">'ГБУЗ РБ Бирская ЦРБ'!$C$13</definedName>
    <definedName name="V_пр_7_3" localSheetId="44">'ГБУЗ РБ Благовещенская ЦРБ'!$C$13</definedName>
    <definedName name="V_пр_7_3" localSheetId="68">'ГБУЗ РБ Большеустьикинская ЦРБ'!$C$13</definedName>
    <definedName name="V_пр_7_3" localSheetId="36">'ГБУЗ РБ Буздякская ЦРБ'!$C$13</definedName>
    <definedName name="V_пр_7_3" localSheetId="66">'ГБУЗ РБ Бураевская ЦРБ'!$C$13</definedName>
    <definedName name="V_пр_7_3" localSheetId="58">'ГБУЗ РБ Бурзянская ЦРБ'!$C$13</definedName>
    <definedName name="V_пр_7_3" localSheetId="39">'ГБУЗ РБ Верхне-Татыш. ЦРБ'!$C$13</definedName>
    <definedName name="V_пр_7_3" localSheetId="76">'ГБУЗ РБ Верхнеяркеевская ЦРБ'!$C$13</definedName>
    <definedName name="V_пр_7_3" localSheetId="18">'ГБУЗ РБ ГБ № 1 г.Октябрьский'!$C$13</definedName>
    <definedName name="V_пр_7_3" localSheetId="61">'ГБУЗ РБ ГБ № 9 г.Уфа'!$C$13</definedName>
    <definedName name="V_пр_7_3" localSheetId="11">'ГБУЗ РБ ГБ г.Кумертау'!$C$13</definedName>
    <definedName name="V_пр_7_3" localSheetId="15">'ГБУЗ РБ ГБ г.Нефтекамск'!$C$13</definedName>
    <definedName name="V_пр_7_3" localSheetId="21">'ГБУЗ РБ ГБ г.Салават'!$C$13</definedName>
    <definedName name="V_пр_7_3" localSheetId="14">'ГБУЗ РБ ГДКБ № 17 г.Уфа'!$C$13</definedName>
    <definedName name="V_пр_7_3" localSheetId="24">'ГБУЗ РБ ГКБ № 1 г.Стерлитамак'!$C$13</definedName>
    <definedName name="V_пр_7_3" localSheetId="49">'ГБУЗ РБ ГКБ № 13 г.Уфа'!$C$13</definedName>
    <definedName name="V_пр_7_3" localSheetId="75">'ГБУЗ РБ ГКБ № 18 г.Уфа'!$C$13</definedName>
    <definedName name="V_пр_7_3" localSheetId="51">'ГБУЗ РБ ГКБ № 21 г.Уфа'!$C$13</definedName>
    <definedName name="V_пр_7_3" localSheetId="56">'ГБУЗ РБ ГКБ № 5 г.Уфа'!$C$13</definedName>
    <definedName name="V_пр_7_3" localSheetId="32">'ГБУЗ РБ ГКБ № 8 г.Уфа'!$C$13</definedName>
    <definedName name="V_пр_7_3" localSheetId="81">'ГБУЗ РБ ГКБ Демского р-на г.Уфы'!$C$13</definedName>
    <definedName name="V_пр_7_3" localSheetId="4">'ГБУЗ РБ Давлекановская ЦРБ'!$C$13</definedName>
    <definedName name="V_пр_7_3" localSheetId="29">'ГБУЗ РБ ДБ г.Стерлитамак'!$C$13</definedName>
    <definedName name="V_пр_7_3" localSheetId="10">'ГБУЗ РБ ДП № 2 г.Уфа'!$C$13</definedName>
    <definedName name="V_пр_7_3" localSheetId="6">'ГБУЗ РБ ДП № 3 г.Уфа'!$C$13</definedName>
    <definedName name="V_пр_7_3" localSheetId="72">'ГБУЗ РБ ДП № 4 г.Уфа'!$C$13</definedName>
    <definedName name="V_пр_7_3" localSheetId="12">'ГБУЗ РБ ДП № 5 г.Уфа'!$C$13</definedName>
    <definedName name="V_пр_7_3" localSheetId="13">'ГБУЗ РБ ДП № 6 г.Уфа'!$C$13</definedName>
    <definedName name="V_пр_7_3" localSheetId="73">'ГБУЗ РБ Дюртюлинская ЦРБ'!$C$13</definedName>
    <definedName name="V_пр_7_3" localSheetId="55">'ГБУЗ РБ Ермекеевская ЦРБ'!$C$13</definedName>
    <definedName name="V_пр_7_3" localSheetId="38">'ГБУЗ РБ Зилаирская ЦРБ'!$C$13</definedName>
    <definedName name="V_пр_7_3" localSheetId="43">'ГБУЗ РБ Иглинская ЦРБ'!$C$13</definedName>
    <definedName name="V_пр_7_3" localSheetId="9">'ГБУЗ РБ Исянгуловская ЦРБ'!$C$13</definedName>
    <definedName name="V_пр_7_3" localSheetId="78">'ГБУЗ РБ Ишимбайская ЦРБ'!$C$13</definedName>
    <definedName name="V_пр_7_3" localSheetId="17">'ГБУЗ РБ Калтасинская ЦРБ'!$C$13</definedName>
    <definedName name="V_пр_7_3" localSheetId="64">'ГБУЗ РБ Караидельская ЦРБ'!$C$13</definedName>
    <definedName name="V_пр_7_3" localSheetId="47">'ГБУЗ РБ Кармаскалинская ЦРБ'!$C$13</definedName>
    <definedName name="V_пр_7_3" localSheetId="50">'ГБУЗ РБ КБСМП г.Уфа'!$C$13</definedName>
    <definedName name="V_пр_7_3" localSheetId="70">'ГБУЗ РБ Кигинская ЦРБ'!$C$13</definedName>
    <definedName name="V_пр_7_3" localSheetId="16">'ГБУЗ РБ Краснокамская ЦРБ'!$C$13</definedName>
    <definedName name="V_пр_7_3" localSheetId="26">'ГБУЗ РБ Красноусольская ЦРБ'!$C$13</definedName>
    <definedName name="V_пр_7_3" localSheetId="48">'ГБУЗ РБ Кушнаренковская ЦРБ'!$C$13</definedName>
    <definedName name="V_пр_7_3" localSheetId="69">'ГБУЗ РБ Малоязовская ЦРБ'!$C$13</definedName>
    <definedName name="V_пр_7_3" localSheetId="8">'ГБУЗ РБ Мелеузовская ЦРБ'!$C$13</definedName>
    <definedName name="V_пр_7_3" localSheetId="67">'ГБУЗ РБ Месягутовская ЦРБ'!$C$13</definedName>
    <definedName name="V_пр_7_3" localSheetId="63">'ГБУЗ РБ Мишкинская ЦРБ'!$C$13</definedName>
    <definedName name="V_пр_7_3" localSheetId="3">'ГБУЗ РБ Миякинская ЦРБ'!$C$13</definedName>
    <definedName name="V_пр_7_3" localSheetId="7">'ГБУЗ РБ Мраковская ЦРБ'!$C$13</definedName>
    <definedName name="V_пр_7_3" localSheetId="45">'ГБУЗ РБ Нуримановская ЦРБ'!$C$13</definedName>
    <definedName name="V_пр_7_3" localSheetId="79">'ГБУЗ РБ Поликлиника № 43 г.Уфа'!$C$13</definedName>
    <definedName name="V_пр_7_3" localSheetId="80">'ГБУЗ РБ ПОликлиника № 46 г.Уфа'!$C$13</definedName>
    <definedName name="V_пр_7_3" localSheetId="82">'ГБУЗ РБ Поликлиника № 50 г.Уфа'!$C$13</definedName>
    <definedName name="V_пр_7_3" localSheetId="5">'ГБУЗ РБ Раевская ЦРБ'!$C$13</definedName>
    <definedName name="V_пр_7_3" localSheetId="27">'ГБУЗ РБ Стерлибашевская ЦРБ'!$C$13</definedName>
    <definedName name="V_пр_7_3" localSheetId="28">'ГБУЗ РБ Толбазинская ЦРБ'!$C$13</definedName>
    <definedName name="V_пр_7_3" localSheetId="30">'ГБУЗ РБ Туймазинская ЦРБ'!$C$13</definedName>
    <definedName name="V_пр_7_3" localSheetId="33">'ГБУЗ РБ Учалинская ЦГБ'!$C$13</definedName>
    <definedName name="V_пр_7_3" localSheetId="20">'ГБУЗ РБ Федоровская ЦРБ'!$C$13</definedName>
    <definedName name="V_пр_7_3" localSheetId="23">'ГБУЗ РБ ЦГБ г.Сибай'!$C$13</definedName>
    <definedName name="V_пр_7_3" localSheetId="74">'ГБУЗ РБ Чекмагушевская ЦРБ'!$C$13</definedName>
    <definedName name="V_пр_7_3" localSheetId="34">'ГБУЗ РБ Чишминская ЦРБ'!$C$13</definedName>
    <definedName name="V_пр_7_3" localSheetId="31">'ГБУЗ РБ Шаранская ЦРБ'!$C$13</definedName>
    <definedName name="V_пр_7_3" localSheetId="37">'ГБУЗ РБ Языковская ЦРБ'!$C$13</definedName>
    <definedName name="V_пр_7_3" localSheetId="41">'ГБУЗ РБ Янаульская ЦРБ'!$C$13</definedName>
    <definedName name="V_пр_7_3" localSheetId="19">'ООО "Медсервис" г. Салават'!$C$13</definedName>
    <definedName name="V_пр_7_3" localSheetId="2">'УФИЦ РАН'!$C$13</definedName>
    <definedName name="V_пр_7_3" localSheetId="52">'ФГБОУ ВО БГМУ МЗ РФ'!$C$13</definedName>
    <definedName name="V_пр_7_3" localSheetId="60">'ФГБУЗ МСЧ №142 ФМБА России'!$C$13</definedName>
    <definedName name="V_пр_7_3" localSheetId="25">'ЧУЗ "РЖД-Медицина"г.Стерлитамак'!$C$13</definedName>
    <definedName name="V_пр_7_3" localSheetId="42">'ЧУЗ"КБ"РЖД-Медицина" г.Уфа'!$C$13</definedName>
    <definedName name="V_пр_7_5" localSheetId="22">'ГБУЗ РБ Акъярская ЦРБ'!$D$13</definedName>
    <definedName name="V_пр_7_5" localSheetId="46">'ГБУЗ РБ Архангельская ЦРБ'!$D$13</definedName>
    <definedName name="V_пр_7_5" localSheetId="57">'ГБУЗ РБ Аскаровская ЦРБ'!$D$13</definedName>
    <definedName name="V_пр_7_5" localSheetId="65">'ГБУЗ РБ Аскинская ЦРБ'!$D$13</definedName>
    <definedName name="V_пр_7_5" localSheetId="35">'ГБУЗ РБ Баймакская ЦГБ'!$D$13</definedName>
    <definedName name="V_пр_7_5" localSheetId="77">'ГБУЗ РБ Бакалинская ЦРБ'!$D$13</definedName>
    <definedName name="V_пр_7_5" localSheetId="40">'ГБУЗ РБ Балтачевская ЦРБ'!$D$13</definedName>
    <definedName name="V_пр_7_5" localSheetId="53">'ГБУЗ РБ Белебеевская ЦРБ'!$D$13</definedName>
    <definedName name="V_пр_7_5" localSheetId="71">'ГБУЗ РБ Белокатайская ЦРБ'!$D$13</definedName>
    <definedName name="V_пр_7_5" localSheetId="59">'ГБУЗ РБ Белорецкая ЦРКБ'!$D$13</definedName>
    <definedName name="V_пр_7_5" localSheetId="54">'ГБУЗ РБ Бижбулякская ЦРБ'!$D$13</definedName>
    <definedName name="V_пр_7_5" localSheetId="62">'ГБУЗ РБ Бирская ЦРБ'!$D$13</definedName>
    <definedName name="V_пр_7_5" localSheetId="44">'ГБУЗ РБ Благовещенская ЦРБ'!$D$13</definedName>
    <definedName name="V_пр_7_5" localSheetId="68">'ГБУЗ РБ Большеустьикинская ЦРБ'!$D$13</definedName>
    <definedName name="V_пр_7_5" localSheetId="36">'ГБУЗ РБ Буздякская ЦРБ'!$D$13</definedName>
    <definedName name="V_пр_7_5" localSheetId="66">'ГБУЗ РБ Бураевская ЦРБ'!$D$13</definedName>
    <definedName name="V_пр_7_5" localSheetId="58">'ГБУЗ РБ Бурзянская ЦРБ'!$D$13</definedName>
    <definedName name="V_пр_7_5" localSheetId="39">'ГБУЗ РБ Верхне-Татыш. ЦРБ'!$D$13</definedName>
    <definedName name="V_пр_7_5" localSheetId="76">'ГБУЗ РБ Верхнеяркеевская ЦРБ'!$D$13</definedName>
    <definedName name="V_пр_7_5" localSheetId="18">'ГБУЗ РБ ГБ № 1 г.Октябрьский'!$D$13</definedName>
    <definedName name="V_пр_7_5" localSheetId="61">'ГБУЗ РБ ГБ № 9 г.Уфа'!$D$13</definedName>
    <definedName name="V_пр_7_5" localSheetId="11">'ГБУЗ РБ ГБ г.Кумертау'!$D$13</definedName>
    <definedName name="V_пр_7_5" localSheetId="15">'ГБУЗ РБ ГБ г.Нефтекамск'!$D$13</definedName>
    <definedName name="V_пр_7_5" localSheetId="21">'ГБУЗ РБ ГБ г.Салават'!$D$13</definedName>
    <definedName name="V_пр_7_5" localSheetId="14">'ГБУЗ РБ ГДКБ № 17 г.Уфа'!$D$13</definedName>
    <definedName name="V_пр_7_5" localSheetId="24">'ГБУЗ РБ ГКБ № 1 г.Стерлитамак'!$D$13</definedName>
    <definedName name="V_пр_7_5" localSheetId="49">'ГБУЗ РБ ГКБ № 13 г.Уфа'!$D$13</definedName>
    <definedName name="V_пр_7_5" localSheetId="75">'ГБУЗ РБ ГКБ № 18 г.Уфа'!$D$13</definedName>
    <definedName name="V_пр_7_5" localSheetId="51">'ГБУЗ РБ ГКБ № 21 г.Уфа'!$D$13</definedName>
    <definedName name="V_пр_7_5" localSheetId="56">'ГБУЗ РБ ГКБ № 5 г.Уфа'!$D$13</definedName>
    <definedName name="V_пр_7_5" localSheetId="32">'ГБУЗ РБ ГКБ № 8 г.Уфа'!$D$13</definedName>
    <definedName name="V_пр_7_5" localSheetId="81">'ГБУЗ РБ ГКБ Демского р-на г.Уфы'!$D$13</definedName>
    <definedName name="V_пр_7_5" localSheetId="4">'ГБУЗ РБ Давлекановская ЦРБ'!$D$13</definedName>
    <definedName name="V_пр_7_5" localSheetId="29">'ГБУЗ РБ ДБ г.Стерлитамак'!$D$13</definedName>
    <definedName name="V_пр_7_5" localSheetId="10">'ГБУЗ РБ ДП № 2 г.Уфа'!$D$13</definedName>
    <definedName name="V_пр_7_5" localSheetId="6">'ГБУЗ РБ ДП № 3 г.Уфа'!$D$13</definedName>
    <definedName name="V_пр_7_5" localSheetId="72">'ГБУЗ РБ ДП № 4 г.Уфа'!$D$13</definedName>
    <definedName name="V_пр_7_5" localSheetId="12">'ГБУЗ РБ ДП № 5 г.Уфа'!$D$13</definedName>
    <definedName name="V_пр_7_5" localSheetId="13">'ГБУЗ РБ ДП № 6 г.Уфа'!$D$13</definedName>
    <definedName name="V_пр_7_5" localSheetId="73">'ГБУЗ РБ Дюртюлинская ЦРБ'!$D$13</definedName>
    <definedName name="V_пр_7_5" localSheetId="55">'ГБУЗ РБ Ермекеевская ЦРБ'!$D$13</definedName>
    <definedName name="V_пр_7_5" localSheetId="38">'ГБУЗ РБ Зилаирская ЦРБ'!$D$13</definedName>
    <definedName name="V_пр_7_5" localSheetId="43">'ГБУЗ РБ Иглинская ЦРБ'!$D$13</definedName>
    <definedName name="V_пр_7_5" localSheetId="9">'ГБУЗ РБ Исянгуловская ЦРБ'!$D$13</definedName>
    <definedName name="V_пр_7_5" localSheetId="78">'ГБУЗ РБ Ишимбайская ЦРБ'!$D$13</definedName>
    <definedName name="V_пр_7_5" localSheetId="17">'ГБУЗ РБ Калтасинская ЦРБ'!$D$13</definedName>
    <definedName name="V_пр_7_5" localSheetId="64">'ГБУЗ РБ Караидельская ЦРБ'!$D$13</definedName>
    <definedName name="V_пр_7_5" localSheetId="47">'ГБУЗ РБ Кармаскалинская ЦРБ'!$D$13</definedName>
    <definedName name="V_пр_7_5" localSheetId="50">'ГБУЗ РБ КБСМП г.Уфа'!$D$13</definedName>
    <definedName name="V_пр_7_5" localSheetId="70">'ГБУЗ РБ Кигинская ЦРБ'!$D$13</definedName>
    <definedName name="V_пр_7_5" localSheetId="16">'ГБУЗ РБ Краснокамская ЦРБ'!$D$13</definedName>
    <definedName name="V_пр_7_5" localSheetId="26">'ГБУЗ РБ Красноусольская ЦРБ'!$D$13</definedName>
    <definedName name="V_пр_7_5" localSheetId="48">'ГБУЗ РБ Кушнаренковская ЦРБ'!$D$13</definedName>
    <definedName name="V_пр_7_5" localSheetId="69">'ГБУЗ РБ Малоязовская ЦРБ'!$D$13</definedName>
    <definedName name="V_пр_7_5" localSheetId="8">'ГБУЗ РБ Мелеузовская ЦРБ'!$D$13</definedName>
    <definedName name="V_пр_7_5" localSheetId="67">'ГБУЗ РБ Месягутовская ЦРБ'!$D$13</definedName>
    <definedName name="V_пр_7_5" localSheetId="63">'ГБУЗ РБ Мишкинская ЦРБ'!$D$13</definedName>
    <definedName name="V_пр_7_5" localSheetId="3">'ГБУЗ РБ Миякинская ЦРБ'!$D$13</definedName>
    <definedName name="V_пр_7_5" localSheetId="7">'ГБУЗ РБ Мраковская ЦРБ'!$D$13</definedName>
    <definedName name="V_пр_7_5" localSheetId="45">'ГБУЗ РБ Нуримановская ЦРБ'!$D$13</definedName>
    <definedName name="V_пр_7_5" localSheetId="79">'ГБУЗ РБ Поликлиника № 43 г.Уфа'!$D$13</definedName>
    <definedName name="V_пр_7_5" localSheetId="80">'ГБУЗ РБ ПОликлиника № 46 г.Уфа'!$D$13</definedName>
    <definedName name="V_пр_7_5" localSheetId="82">'ГБУЗ РБ Поликлиника № 50 г.Уфа'!$D$13</definedName>
    <definedName name="V_пр_7_5" localSheetId="5">'ГБУЗ РБ Раевская ЦРБ'!$D$13</definedName>
    <definedName name="V_пр_7_5" localSheetId="27">'ГБУЗ РБ Стерлибашевская ЦРБ'!$D$13</definedName>
    <definedName name="V_пр_7_5" localSheetId="28">'ГБУЗ РБ Толбазинская ЦРБ'!$D$13</definedName>
    <definedName name="V_пр_7_5" localSheetId="30">'ГБУЗ РБ Туймазинская ЦРБ'!$D$13</definedName>
    <definedName name="V_пр_7_5" localSheetId="33">'ГБУЗ РБ Учалинская ЦГБ'!$D$13</definedName>
    <definedName name="V_пр_7_5" localSheetId="20">'ГБУЗ РБ Федоровская ЦРБ'!$D$13</definedName>
    <definedName name="V_пр_7_5" localSheetId="23">'ГБУЗ РБ ЦГБ г.Сибай'!$D$13</definedName>
    <definedName name="V_пр_7_5" localSheetId="74">'ГБУЗ РБ Чекмагушевская ЦРБ'!$D$13</definedName>
    <definedName name="V_пр_7_5" localSheetId="34">'ГБУЗ РБ Чишминская ЦРБ'!$D$13</definedName>
    <definedName name="V_пр_7_5" localSheetId="31">'ГБУЗ РБ Шаранская ЦРБ'!$D$13</definedName>
    <definedName name="V_пр_7_5" localSheetId="37">'ГБУЗ РБ Языковская ЦРБ'!$D$13</definedName>
    <definedName name="V_пр_7_5" localSheetId="41">'ГБУЗ РБ Янаульская ЦРБ'!$D$13</definedName>
    <definedName name="V_пр_7_5" localSheetId="19">'ООО "Медсервис" г. Салават'!$D$13</definedName>
    <definedName name="V_пр_7_5" localSheetId="2">'УФИЦ РАН'!$D$13</definedName>
    <definedName name="V_пр_7_5" localSheetId="52">'ФГБОУ ВО БГМУ МЗ РФ'!$D$13</definedName>
    <definedName name="V_пр_7_5" localSheetId="60">'ФГБУЗ МСЧ №142 ФМБА России'!$D$13</definedName>
    <definedName name="V_пр_7_5" localSheetId="25">'ЧУЗ "РЖД-Медицина"г.Стерлитамак'!$D$13</definedName>
    <definedName name="V_пр_7_5" localSheetId="42">'ЧУЗ"КБ"РЖД-Медицина" г.Уфа'!$D$13</definedName>
    <definedName name="V_пр_7_7" localSheetId="22">'ГБУЗ РБ Акъярская ЦРБ'!$F$13</definedName>
    <definedName name="V_пр_7_7" localSheetId="46">'ГБУЗ РБ Архангельская ЦРБ'!$F$13</definedName>
    <definedName name="V_пр_7_7" localSheetId="57">'ГБУЗ РБ Аскаровская ЦРБ'!$F$13</definedName>
    <definedName name="V_пр_7_7" localSheetId="65">'ГБУЗ РБ Аскинская ЦРБ'!$F$13</definedName>
    <definedName name="V_пр_7_7" localSheetId="35">'ГБУЗ РБ Баймакская ЦГБ'!$F$13</definedName>
    <definedName name="V_пр_7_7" localSheetId="77">'ГБУЗ РБ Бакалинская ЦРБ'!$F$13</definedName>
    <definedName name="V_пр_7_7" localSheetId="40">'ГБУЗ РБ Балтачевская ЦРБ'!$F$13</definedName>
    <definedName name="V_пр_7_7" localSheetId="53">'ГБУЗ РБ Белебеевская ЦРБ'!$F$13</definedName>
    <definedName name="V_пр_7_7" localSheetId="71">'ГБУЗ РБ Белокатайская ЦРБ'!$F$13</definedName>
    <definedName name="V_пр_7_7" localSheetId="59">'ГБУЗ РБ Белорецкая ЦРКБ'!$F$13</definedName>
    <definedName name="V_пр_7_7" localSheetId="54">'ГБУЗ РБ Бижбулякская ЦРБ'!$F$13</definedName>
    <definedName name="V_пр_7_7" localSheetId="62">'ГБУЗ РБ Бирская ЦРБ'!$F$13</definedName>
    <definedName name="V_пр_7_7" localSheetId="44">'ГБУЗ РБ Благовещенская ЦРБ'!$F$13</definedName>
    <definedName name="V_пр_7_7" localSheetId="68">'ГБУЗ РБ Большеустьикинская ЦРБ'!$F$13</definedName>
    <definedName name="V_пр_7_7" localSheetId="36">'ГБУЗ РБ Буздякская ЦРБ'!$F$13</definedName>
    <definedName name="V_пр_7_7" localSheetId="66">'ГБУЗ РБ Бураевская ЦРБ'!$F$13</definedName>
    <definedName name="V_пр_7_7" localSheetId="58">'ГБУЗ РБ Бурзянская ЦРБ'!$F$13</definedName>
    <definedName name="V_пр_7_7" localSheetId="39">'ГБУЗ РБ Верхне-Татыш. ЦРБ'!$F$13</definedName>
    <definedName name="V_пр_7_7" localSheetId="76">'ГБУЗ РБ Верхнеяркеевская ЦРБ'!$F$13</definedName>
    <definedName name="V_пр_7_7" localSheetId="18">'ГБУЗ РБ ГБ № 1 г.Октябрьский'!$F$13</definedName>
    <definedName name="V_пр_7_7" localSheetId="61">'ГБУЗ РБ ГБ № 9 г.Уфа'!$F$13</definedName>
    <definedName name="V_пр_7_7" localSheetId="11">'ГБУЗ РБ ГБ г.Кумертау'!$F$13</definedName>
    <definedName name="V_пр_7_7" localSheetId="15">'ГБУЗ РБ ГБ г.Нефтекамск'!$F$13</definedName>
    <definedName name="V_пр_7_7" localSheetId="21">'ГБУЗ РБ ГБ г.Салават'!$F$13</definedName>
    <definedName name="V_пр_7_7" localSheetId="14">'ГБУЗ РБ ГДКБ № 17 г.Уфа'!$F$13</definedName>
    <definedName name="V_пр_7_7" localSheetId="24">'ГБУЗ РБ ГКБ № 1 г.Стерлитамак'!$F$13</definedName>
    <definedName name="V_пр_7_7" localSheetId="49">'ГБУЗ РБ ГКБ № 13 г.Уфа'!$F$13</definedName>
    <definedName name="V_пр_7_7" localSheetId="75">'ГБУЗ РБ ГКБ № 18 г.Уфа'!$F$13</definedName>
    <definedName name="V_пр_7_7" localSheetId="51">'ГБУЗ РБ ГКБ № 21 г.Уфа'!$F$13</definedName>
    <definedName name="V_пр_7_7" localSheetId="56">'ГБУЗ РБ ГКБ № 5 г.Уфа'!$F$13</definedName>
    <definedName name="V_пр_7_7" localSheetId="32">'ГБУЗ РБ ГКБ № 8 г.Уфа'!$F$13</definedName>
    <definedName name="V_пр_7_7" localSheetId="81">'ГБУЗ РБ ГКБ Демского р-на г.Уфы'!$F$13</definedName>
    <definedName name="V_пр_7_7" localSheetId="4">'ГБУЗ РБ Давлекановская ЦРБ'!$F$13</definedName>
    <definedName name="V_пр_7_7" localSheetId="29">'ГБУЗ РБ ДБ г.Стерлитамак'!$F$13</definedName>
    <definedName name="V_пр_7_7" localSheetId="10">'ГБУЗ РБ ДП № 2 г.Уфа'!$F$13</definedName>
    <definedName name="V_пр_7_7" localSheetId="6">'ГБУЗ РБ ДП № 3 г.Уфа'!$F$13</definedName>
    <definedName name="V_пр_7_7" localSheetId="72">'ГБУЗ РБ ДП № 4 г.Уфа'!$F$13</definedName>
    <definedName name="V_пр_7_7" localSheetId="12">'ГБУЗ РБ ДП № 5 г.Уфа'!$F$13</definedName>
    <definedName name="V_пр_7_7" localSheetId="13">'ГБУЗ РБ ДП № 6 г.Уфа'!$F$13</definedName>
    <definedName name="V_пр_7_7" localSheetId="73">'ГБУЗ РБ Дюртюлинская ЦРБ'!$F$13</definedName>
    <definedName name="V_пр_7_7" localSheetId="55">'ГБУЗ РБ Ермекеевская ЦРБ'!$F$13</definedName>
    <definedName name="V_пр_7_7" localSheetId="38">'ГБУЗ РБ Зилаирская ЦРБ'!$F$13</definedName>
    <definedName name="V_пр_7_7" localSheetId="43">'ГБУЗ РБ Иглинская ЦРБ'!$F$13</definedName>
    <definedName name="V_пр_7_7" localSheetId="9">'ГБУЗ РБ Исянгуловская ЦРБ'!$F$13</definedName>
    <definedName name="V_пр_7_7" localSheetId="78">'ГБУЗ РБ Ишимбайская ЦРБ'!$F$13</definedName>
    <definedName name="V_пр_7_7" localSheetId="17">'ГБУЗ РБ Калтасинская ЦРБ'!$F$13</definedName>
    <definedName name="V_пр_7_7" localSheetId="64">'ГБУЗ РБ Караидельская ЦРБ'!$F$13</definedName>
    <definedName name="V_пр_7_7" localSheetId="47">'ГБУЗ РБ Кармаскалинская ЦРБ'!$F$13</definedName>
    <definedName name="V_пр_7_7" localSheetId="50">'ГБУЗ РБ КБСМП г.Уфа'!$F$13</definedName>
    <definedName name="V_пр_7_7" localSheetId="70">'ГБУЗ РБ Кигинская ЦРБ'!$F$13</definedName>
    <definedName name="V_пр_7_7" localSheetId="16">'ГБУЗ РБ Краснокамская ЦРБ'!$F$13</definedName>
    <definedName name="V_пр_7_7" localSheetId="26">'ГБУЗ РБ Красноусольская ЦРБ'!$F$13</definedName>
    <definedName name="V_пр_7_7" localSheetId="48">'ГБУЗ РБ Кушнаренковская ЦРБ'!$F$13</definedName>
    <definedName name="V_пр_7_7" localSheetId="69">'ГБУЗ РБ Малоязовская ЦРБ'!$F$13</definedName>
    <definedName name="V_пр_7_7" localSheetId="8">'ГБУЗ РБ Мелеузовская ЦРБ'!$F$13</definedName>
    <definedName name="V_пр_7_7" localSheetId="67">'ГБУЗ РБ Месягутовская ЦРБ'!$F$13</definedName>
    <definedName name="V_пр_7_7" localSheetId="63">'ГБУЗ РБ Мишкинская ЦРБ'!$F$13</definedName>
    <definedName name="V_пр_7_7" localSheetId="3">'ГБУЗ РБ Миякинская ЦРБ'!$F$13</definedName>
    <definedName name="V_пр_7_7" localSheetId="7">'ГБУЗ РБ Мраковская ЦРБ'!$F$13</definedName>
    <definedName name="V_пр_7_7" localSheetId="45">'ГБУЗ РБ Нуримановская ЦРБ'!$F$13</definedName>
    <definedName name="V_пр_7_7" localSheetId="79">'ГБУЗ РБ Поликлиника № 43 г.Уфа'!$F$13</definedName>
    <definedName name="V_пр_7_7" localSheetId="80">'ГБУЗ РБ ПОликлиника № 46 г.Уфа'!$F$13</definedName>
    <definedName name="V_пр_7_7" localSheetId="82">'ГБУЗ РБ Поликлиника № 50 г.Уфа'!$F$13</definedName>
    <definedName name="V_пр_7_7" localSheetId="5">'ГБУЗ РБ Раевская ЦРБ'!$F$13</definedName>
    <definedName name="V_пр_7_7" localSheetId="27">'ГБУЗ РБ Стерлибашевская ЦРБ'!$F$13</definedName>
    <definedName name="V_пр_7_7" localSheetId="28">'ГБУЗ РБ Толбазинская ЦРБ'!$F$13</definedName>
    <definedName name="V_пр_7_7" localSheetId="30">'ГБУЗ РБ Туймазинская ЦРБ'!$F$13</definedName>
    <definedName name="V_пр_7_7" localSheetId="33">'ГБУЗ РБ Учалинская ЦГБ'!$F$13</definedName>
    <definedName name="V_пр_7_7" localSheetId="20">'ГБУЗ РБ Федоровская ЦРБ'!$F$13</definedName>
    <definedName name="V_пр_7_7" localSheetId="23">'ГБУЗ РБ ЦГБ г.Сибай'!$F$13</definedName>
    <definedName name="V_пр_7_7" localSheetId="74">'ГБУЗ РБ Чекмагушевская ЦРБ'!$F$13</definedName>
    <definedName name="V_пр_7_7" localSheetId="34">'ГБУЗ РБ Чишминская ЦРБ'!$F$13</definedName>
    <definedName name="V_пр_7_7" localSheetId="31">'ГБУЗ РБ Шаранская ЦРБ'!$F$13</definedName>
    <definedName name="V_пр_7_7" localSheetId="37">'ГБУЗ РБ Языковская ЦРБ'!$F$13</definedName>
    <definedName name="V_пр_7_7" localSheetId="41">'ГБУЗ РБ Янаульская ЦРБ'!$F$13</definedName>
    <definedName name="V_пр_7_7" localSheetId="19">'ООО "Медсервис" г. Салават'!$F$13</definedName>
    <definedName name="V_пр_7_7" localSheetId="2">'УФИЦ РАН'!$F$13</definedName>
    <definedName name="V_пр_7_7" localSheetId="52">'ФГБОУ ВО БГМУ МЗ РФ'!$F$13</definedName>
    <definedName name="V_пр_7_7" localSheetId="60">'ФГБУЗ МСЧ №142 ФМБА России'!$F$13</definedName>
    <definedName name="V_пр_7_7" localSheetId="25">'ЧУЗ "РЖД-Медицина"г.Стерлитамак'!$F$13</definedName>
    <definedName name="V_пр_7_7" localSheetId="42">'ЧУЗ"КБ"РЖД-Медицина" г.Уфа'!$F$13</definedName>
    <definedName name="V_пр_7_8" localSheetId="22">'ГБУЗ РБ Акъярская ЦРБ'!$G$13</definedName>
    <definedName name="V_пр_7_8" localSheetId="46">'ГБУЗ РБ Архангельская ЦРБ'!$G$13</definedName>
    <definedName name="V_пр_7_8" localSheetId="57">'ГБУЗ РБ Аскаровская ЦРБ'!$G$13</definedName>
    <definedName name="V_пр_7_8" localSheetId="65">'ГБУЗ РБ Аскинская ЦРБ'!$G$13</definedName>
    <definedName name="V_пр_7_8" localSheetId="35">'ГБУЗ РБ Баймакская ЦГБ'!$G$13</definedName>
    <definedName name="V_пр_7_8" localSheetId="77">'ГБУЗ РБ Бакалинская ЦРБ'!$G$13</definedName>
    <definedName name="V_пр_7_8" localSheetId="40">'ГБУЗ РБ Балтачевская ЦРБ'!$G$13</definedName>
    <definedName name="V_пр_7_8" localSheetId="53">'ГБУЗ РБ Белебеевская ЦРБ'!$G$13</definedName>
    <definedName name="V_пр_7_8" localSheetId="71">'ГБУЗ РБ Белокатайская ЦРБ'!$G$13</definedName>
    <definedName name="V_пр_7_8" localSheetId="59">'ГБУЗ РБ Белорецкая ЦРКБ'!$G$13</definedName>
    <definedName name="V_пр_7_8" localSheetId="54">'ГБУЗ РБ Бижбулякская ЦРБ'!$G$13</definedName>
    <definedName name="V_пр_7_8" localSheetId="62">'ГБУЗ РБ Бирская ЦРБ'!$G$13</definedName>
    <definedName name="V_пр_7_8" localSheetId="44">'ГБУЗ РБ Благовещенская ЦРБ'!$G$13</definedName>
    <definedName name="V_пр_7_8" localSheetId="68">'ГБУЗ РБ Большеустьикинская ЦРБ'!$G$13</definedName>
    <definedName name="V_пр_7_8" localSheetId="36">'ГБУЗ РБ Буздякская ЦРБ'!$G$13</definedName>
    <definedName name="V_пр_7_8" localSheetId="66">'ГБУЗ РБ Бураевская ЦРБ'!$G$13</definedName>
    <definedName name="V_пр_7_8" localSheetId="58">'ГБУЗ РБ Бурзянская ЦРБ'!$G$13</definedName>
    <definedName name="V_пр_7_8" localSheetId="39">'ГБУЗ РБ Верхне-Татыш. ЦРБ'!$G$13</definedName>
    <definedName name="V_пр_7_8" localSheetId="76">'ГБУЗ РБ Верхнеяркеевская ЦРБ'!$G$13</definedName>
    <definedName name="V_пр_7_8" localSheetId="18">'ГБУЗ РБ ГБ № 1 г.Октябрьский'!$G$13</definedName>
    <definedName name="V_пр_7_8" localSheetId="61">'ГБУЗ РБ ГБ № 9 г.Уфа'!$G$13</definedName>
    <definedName name="V_пр_7_8" localSheetId="11">'ГБУЗ РБ ГБ г.Кумертау'!$G$13</definedName>
    <definedName name="V_пр_7_8" localSheetId="15">'ГБУЗ РБ ГБ г.Нефтекамск'!$G$13</definedName>
    <definedName name="V_пр_7_8" localSheetId="21">'ГБУЗ РБ ГБ г.Салават'!$G$13</definedName>
    <definedName name="V_пр_7_8" localSheetId="14">'ГБУЗ РБ ГДКБ № 17 г.Уфа'!$G$13</definedName>
    <definedName name="V_пр_7_8" localSheetId="24">'ГБУЗ РБ ГКБ № 1 г.Стерлитамак'!$G$13</definedName>
    <definedName name="V_пр_7_8" localSheetId="49">'ГБУЗ РБ ГКБ № 13 г.Уфа'!$G$13</definedName>
    <definedName name="V_пр_7_8" localSheetId="75">'ГБУЗ РБ ГКБ № 18 г.Уфа'!$G$13</definedName>
    <definedName name="V_пр_7_8" localSheetId="51">'ГБУЗ РБ ГКБ № 21 г.Уфа'!$G$13</definedName>
    <definedName name="V_пр_7_8" localSheetId="56">'ГБУЗ РБ ГКБ № 5 г.Уфа'!$G$13</definedName>
    <definedName name="V_пр_7_8" localSheetId="32">'ГБУЗ РБ ГКБ № 8 г.Уфа'!$G$13</definedName>
    <definedName name="V_пр_7_8" localSheetId="81">'ГБУЗ РБ ГКБ Демского р-на г.Уфы'!$G$13</definedName>
    <definedName name="V_пр_7_8" localSheetId="4">'ГБУЗ РБ Давлекановская ЦРБ'!$G$13</definedName>
    <definedName name="V_пр_7_8" localSheetId="29">'ГБУЗ РБ ДБ г.Стерлитамак'!$G$13</definedName>
    <definedName name="V_пр_7_8" localSheetId="10">'ГБУЗ РБ ДП № 2 г.Уфа'!$G$13</definedName>
    <definedName name="V_пр_7_8" localSheetId="6">'ГБУЗ РБ ДП № 3 г.Уфа'!$G$13</definedName>
    <definedName name="V_пр_7_8" localSheetId="72">'ГБУЗ РБ ДП № 4 г.Уфа'!$G$13</definedName>
    <definedName name="V_пр_7_8" localSheetId="12">'ГБУЗ РБ ДП № 5 г.Уфа'!$G$13</definedName>
    <definedName name="V_пр_7_8" localSheetId="13">'ГБУЗ РБ ДП № 6 г.Уфа'!$G$13</definedName>
    <definedName name="V_пр_7_8" localSheetId="73">'ГБУЗ РБ Дюртюлинская ЦРБ'!$G$13</definedName>
    <definedName name="V_пр_7_8" localSheetId="55">'ГБУЗ РБ Ермекеевская ЦРБ'!$G$13</definedName>
    <definedName name="V_пр_7_8" localSheetId="38">'ГБУЗ РБ Зилаирская ЦРБ'!$G$13</definedName>
    <definedName name="V_пр_7_8" localSheetId="43">'ГБУЗ РБ Иглинская ЦРБ'!$G$13</definedName>
    <definedName name="V_пр_7_8" localSheetId="9">'ГБУЗ РБ Исянгуловская ЦРБ'!$G$13</definedName>
    <definedName name="V_пр_7_8" localSheetId="78">'ГБУЗ РБ Ишимбайская ЦРБ'!$G$13</definedName>
    <definedName name="V_пр_7_8" localSheetId="17">'ГБУЗ РБ Калтасинская ЦРБ'!$G$13</definedName>
    <definedName name="V_пр_7_8" localSheetId="64">'ГБУЗ РБ Караидельская ЦРБ'!$G$13</definedName>
    <definedName name="V_пр_7_8" localSheetId="47">'ГБУЗ РБ Кармаскалинская ЦРБ'!$G$13</definedName>
    <definedName name="V_пр_7_8" localSheetId="50">'ГБУЗ РБ КБСМП г.Уфа'!$G$13</definedName>
    <definedName name="V_пр_7_8" localSheetId="70">'ГБУЗ РБ Кигинская ЦРБ'!$G$13</definedName>
    <definedName name="V_пр_7_8" localSheetId="16">'ГБУЗ РБ Краснокамская ЦРБ'!$G$13</definedName>
    <definedName name="V_пр_7_8" localSheetId="26">'ГБУЗ РБ Красноусольская ЦРБ'!$G$13</definedName>
    <definedName name="V_пр_7_8" localSheetId="48">'ГБУЗ РБ Кушнаренковская ЦРБ'!$G$13</definedName>
    <definedName name="V_пр_7_8" localSheetId="69">'ГБУЗ РБ Малоязовская ЦРБ'!$G$13</definedName>
    <definedName name="V_пр_7_8" localSheetId="8">'ГБУЗ РБ Мелеузовская ЦРБ'!$G$13</definedName>
    <definedName name="V_пр_7_8" localSheetId="67">'ГБУЗ РБ Месягутовская ЦРБ'!$G$13</definedName>
    <definedName name="V_пр_7_8" localSheetId="63">'ГБУЗ РБ Мишкинская ЦРБ'!$G$13</definedName>
    <definedName name="V_пр_7_8" localSheetId="3">'ГБУЗ РБ Миякинская ЦРБ'!$G$13</definedName>
    <definedName name="V_пр_7_8" localSheetId="7">'ГБУЗ РБ Мраковская ЦРБ'!$G$13</definedName>
    <definedName name="V_пр_7_8" localSheetId="45">'ГБУЗ РБ Нуримановская ЦРБ'!$G$13</definedName>
    <definedName name="V_пр_7_8" localSheetId="79">'ГБУЗ РБ Поликлиника № 43 г.Уфа'!$G$13</definedName>
    <definedName name="V_пр_7_8" localSheetId="80">'ГБУЗ РБ ПОликлиника № 46 г.Уфа'!$G$13</definedName>
    <definedName name="V_пр_7_8" localSheetId="82">'ГБУЗ РБ Поликлиника № 50 г.Уфа'!$G$13</definedName>
    <definedName name="V_пр_7_8" localSheetId="5">'ГБУЗ РБ Раевская ЦРБ'!$G$13</definedName>
    <definedName name="V_пр_7_8" localSheetId="27">'ГБУЗ РБ Стерлибашевская ЦРБ'!$G$13</definedName>
    <definedName name="V_пр_7_8" localSheetId="28">'ГБУЗ РБ Толбазинская ЦРБ'!$G$13</definedName>
    <definedName name="V_пр_7_8" localSheetId="30">'ГБУЗ РБ Туймазинская ЦРБ'!$G$13</definedName>
    <definedName name="V_пр_7_8" localSheetId="33">'ГБУЗ РБ Учалинская ЦГБ'!$G$13</definedName>
    <definedName name="V_пр_7_8" localSheetId="20">'ГБУЗ РБ Федоровская ЦРБ'!$G$13</definedName>
    <definedName name="V_пр_7_8" localSheetId="23">'ГБУЗ РБ ЦГБ г.Сибай'!$G$13</definedName>
    <definedName name="V_пр_7_8" localSheetId="74">'ГБУЗ РБ Чекмагушевская ЦРБ'!$G$13</definedName>
    <definedName name="V_пр_7_8" localSheetId="34">'ГБУЗ РБ Чишминская ЦРБ'!$G$13</definedName>
    <definedName name="V_пр_7_8" localSheetId="31">'ГБУЗ РБ Шаранская ЦРБ'!$G$13</definedName>
    <definedName name="V_пр_7_8" localSheetId="37">'ГБУЗ РБ Языковская ЦРБ'!$G$13</definedName>
    <definedName name="V_пр_7_8" localSheetId="41">'ГБУЗ РБ Янаульская ЦРБ'!$G$13</definedName>
    <definedName name="V_пр_7_8" localSheetId="19">'ООО "Медсервис" г. Салават'!$G$13</definedName>
    <definedName name="V_пр_7_8" localSheetId="2">'УФИЦ РАН'!$G$13</definedName>
    <definedName name="V_пр_7_8" localSheetId="52">'ФГБОУ ВО БГМУ МЗ РФ'!$G$13</definedName>
    <definedName name="V_пр_7_8" localSheetId="60">'ФГБУЗ МСЧ №142 ФМБА России'!$G$13</definedName>
    <definedName name="V_пр_7_8" localSheetId="25">'ЧУЗ "РЖД-Медицина"г.Стерлитамак'!$G$13</definedName>
    <definedName name="V_пр_7_8" localSheetId="42">'ЧУЗ"КБ"РЖД-Медицина" г.Уфа'!$G$13</definedName>
    <definedName name="V_пр_8_2" localSheetId="22">'ГБУЗ РБ Акъярская ЦРБ'!$B$14</definedName>
    <definedName name="V_пр_8_2" localSheetId="46">'ГБУЗ РБ Архангельская ЦРБ'!$B$14</definedName>
    <definedName name="V_пр_8_2" localSheetId="57">'ГБУЗ РБ Аскаровская ЦРБ'!$B$14</definedName>
    <definedName name="V_пр_8_2" localSheetId="65">'ГБУЗ РБ Аскинская ЦРБ'!$B$14</definedName>
    <definedName name="V_пр_8_2" localSheetId="35">'ГБУЗ РБ Баймакская ЦГБ'!$B$14</definedName>
    <definedName name="V_пр_8_2" localSheetId="77">'ГБУЗ РБ Бакалинская ЦРБ'!$B$14</definedName>
    <definedName name="V_пр_8_2" localSheetId="40">'ГБУЗ РБ Балтачевская ЦРБ'!$B$14</definedName>
    <definedName name="V_пр_8_2" localSheetId="53">'ГБУЗ РБ Белебеевская ЦРБ'!$B$14</definedName>
    <definedName name="V_пр_8_2" localSheetId="71">'ГБУЗ РБ Белокатайская ЦРБ'!$B$14</definedName>
    <definedName name="V_пр_8_2" localSheetId="59">'ГБУЗ РБ Белорецкая ЦРКБ'!$B$14</definedName>
    <definedName name="V_пр_8_2" localSheetId="54">'ГБУЗ РБ Бижбулякская ЦРБ'!$B$14</definedName>
    <definedName name="V_пр_8_2" localSheetId="62">'ГБУЗ РБ Бирская ЦРБ'!$B$14</definedName>
    <definedName name="V_пр_8_2" localSheetId="44">'ГБУЗ РБ Благовещенская ЦРБ'!$B$14</definedName>
    <definedName name="V_пр_8_2" localSheetId="68">'ГБУЗ РБ Большеустьикинская ЦРБ'!$B$14</definedName>
    <definedName name="V_пр_8_2" localSheetId="36">'ГБУЗ РБ Буздякская ЦРБ'!$B$14</definedName>
    <definedName name="V_пр_8_2" localSheetId="66">'ГБУЗ РБ Бураевская ЦРБ'!$B$14</definedName>
    <definedName name="V_пр_8_2" localSheetId="58">'ГБУЗ РБ Бурзянская ЦРБ'!$B$14</definedName>
    <definedName name="V_пр_8_2" localSheetId="39">'ГБУЗ РБ Верхне-Татыш. ЦРБ'!$B$14</definedName>
    <definedName name="V_пр_8_2" localSheetId="76">'ГБУЗ РБ Верхнеяркеевская ЦРБ'!$B$14</definedName>
    <definedName name="V_пр_8_2" localSheetId="18">'ГБУЗ РБ ГБ № 1 г.Октябрьский'!$B$14</definedName>
    <definedName name="V_пр_8_2" localSheetId="61">'ГБУЗ РБ ГБ № 9 г.Уфа'!$B$14</definedName>
    <definedName name="V_пр_8_2" localSheetId="11">'ГБУЗ РБ ГБ г.Кумертау'!$B$14</definedName>
    <definedName name="V_пр_8_2" localSheetId="15">'ГБУЗ РБ ГБ г.Нефтекамск'!$B$14</definedName>
    <definedName name="V_пр_8_2" localSheetId="21">'ГБУЗ РБ ГБ г.Салават'!$B$14</definedName>
    <definedName name="V_пр_8_2" localSheetId="14">'ГБУЗ РБ ГДКБ № 17 г.Уфа'!$B$14</definedName>
    <definedName name="V_пр_8_2" localSheetId="24">'ГБУЗ РБ ГКБ № 1 г.Стерлитамак'!$B$14</definedName>
    <definedName name="V_пр_8_2" localSheetId="49">'ГБУЗ РБ ГКБ № 13 г.Уфа'!$B$14</definedName>
    <definedName name="V_пр_8_2" localSheetId="75">'ГБУЗ РБ ГКБ № 18 г.Уфа'!$B$14</definedName>
    <definedName name="V_пр_8_2" localSheetId="51">'ГБУЗ РБ ГКБ № 21 г.Уфа'!$B$14</definedName>
    <definedName name="V_пр_8_2" localSheetId="56">'ГБУЗ РБ ГКБ № 5 г.Уфа'!$B$14</definedName>
    <definedName name="V_пр_8_2" localSheetId="32">'ГБУЗ РБ ГКБ № 8 г.Уфа'!$B$14</definedName>
    <definedName name="V_пр_8_2" localSheetId="81">'ГБУЗ РБ ГКБ Демского р-на г.Уфы'!$B$14</definedName>
    <definedName name="V_пр_8_2" localSheetId="4">'ГБУЗ РБ Давлекановская ЦРБ'!$B$14</definedName>
    <definedName name="V_пр_8_2" localSheetId="29">'ГБУЗ РБ ДБ г.Стерлитамак'!$B$14</definedName>
    <definedName name="V_пр_8_2" localSheetId="10">'ГБУЗ РБ ДП № 2 г.Уфа'!$B$14</definedName>
    <definedName name="V_пр_8_2" localSheetId="6">'ГБУЗ РБ ДП № 3 г.Уфа'!$B$14</definedName>
    <definedName name="V_пр_8_2" localSheetId="72">'ГБУЗ РБ ДП № 4 г.Уфа'!$B$14</definedName>
    <definedName name="V_пр_8_2" localSheetId="12">'ГБУЗ РБ ДП № 5 г.Уфа'!$B$14</definedName>
    <definedName name="V_пр_8_2" localSheetId="13">'ГБУЗ РБ ДП № 6 г.Уфа'!$B$14</definedName>
    <definedName name="V_пр_8_2" localSheetId="73">'ГБУЗ РБ Дюртюлинская ЦРБ'!$B$14</definedName>
    <definedName name="V_пр_8_2" localSheetId="55">'ГБУЗ РБ Ермекеевская ЦРБ'!$B$14</definedName>
    <definedName name="V_пр_8_2" localSheetId="38">'ГБУЗ РБ Зилаирская ЦРБ'!$B$14</definedName>
    <definedName name="V_пр_8_2" localSheetId="43">'ГБУЗ РБ Иглинская ЦРБ'!$B$14</definedName>
    <definedName name="V_пр_8_2" localSheetId="9">'ГБУЗ РБ Исянгуловская ЦРБ'!$B$14</definedName>
    <definedName name="V_пр_8_2" localSheetId="78">'ГБУЗ РБ Ишимбайская ЦРБ'!$B$14</definedName>
    <definedName name="V_пр_8_2" localSheetId="17">'ГБУЗ РБ Калтасинская ЦРБ'!$B$14</definedName>
    <definedName name="V_пр_8_2" localSheetId="64">'ГБУЗ РБ Караидельская ЦРБ'!$B$14</definedName>
    <definedName name="V_пр_8_2" localSheetId="47">'ГБУЗ РБ Кармаскалинская ЦРБ'!$B$14</definedName>
    <definedName name="V_пр_8_2" localSheetId="50">'ГБУЗ РБ КБСМП г.Уфа'!$B$14</definedName>
    <definedName name="V_пр_8_2" localSheetId="70">'ГБУЗ РБ Кигинская ЦРБ'!$B$14</definedName>
    <definedName name="V_пр_8_2" localSheetId="16">'ГБУЗ РБ Краснокамская ЦРБ'!$B$14</definedName>
    <definedName name="V_пр_8_2" localSheetId="26">'ГБУЗ РБ Красноусольская ЦРБ'!$B$14</definedName>
    <definedName name="V_пр_8_2" localSheetId="48">'ГБУЗ РБ Кушнаренковская ЦРБ'!$B$14</definedName>
    <definedName name="V_пр_8_2" localSheetId="69">'ГБУЗ РБ Малоязовская ЦРБ'!$B$14</definedName>
    <definedName name="V_пр_8_2" localSheetId="8">'ГБУЗ РБ Мелеузовская ЦРБ'!$B$14</definedName>
    <definedName name="V_пр_8_2" localSheetId="67">'ГБУЗ РБ Месягутовская ЦРБ'!$B$14</definedName>
    <definedName name="V_пр_8_2" localSheetId="63">'ГБУЗ РБ Мишкинская ЦРБ'!$B$14</definedName>
    <definedName name="V_пр_8_2" localSheetId="3">'ГБУЗ РБ Миякинская ЦРБ'!$B$14</definedName>
    <definedName name="V_пр_8_2" localSheetId="7">'ГБУЗ РБ Мраковская ЦРБ'!$B$14</definedName>
    <definedName name="V_пр_8_2" localSheetId="45">'ГБУЗ РБ Нуримановская ЦРБ'!$B$14</definedName>
    <definedName name="V_пр_8_2" localSheetId="79">'ГБУЗ РБ Поликлиника № 43 г.Уфа'!$B$14</definedName>
    <definedName name="V_пр_8_2" localSheetId="80">'ГБУЗ РБ ПОликлиника № 46 г.Уфа'!$B$14</definedName>
    <definedName name="V_пр_8_2" localSheetId="82">'ГБУЗ РБ Поликлиника № 50 г.Уфа'!$B$14</definedName>
    <definedName name="V_пр_8_2" localSheetId="5">'ГБУЗ РБ Раевская ЦРБ'!$B$14</definedName>
    <definedName name="V_пр_8_2" localSheetId="27">'ГБУЗ РБ Стерлибашевская ЦРБ'!$B$14</definedName>
    <definedName name="V_пр_8_2" localSheetId="28">'ГБУЗ РБ Толбазинская ЦРБ'!$B$14</definedName>
    <definedName name="V_пр_8_2" localSheetId="30">'ГБУЗ РБ Туймазинская ЦРБ'!$B$14</definedName>
    <definedName name="V_пр_8_2" localSheetId="33">'ГБУЗ РБ Учалинская ЦГБ'!$B$14</definedName>
    <definedName name="V_пр_8_2" localSheetId="20">'ГБУЗ РБ Федоровская ЦРБ'!$B$14</definedName>
    <definedName name="V_пр_8_2" localSheetId="23">'ГБУЗ РБ ЦГБ г.Сибай'!$B$14</definedName>
    <definedName name="V_пр_8_2" localSheetId="74">'ГБУЗ РБ Чекмагушевская ЦРБ'!$B$14</definedName>
    <definedName name="V_пр_8_2" localSheetId="34">'ГБУЗ РБ Чишминская ЦРБ'!$B$14</definedName>
    <definedName name="V_пр_8_2" localSheetId="31">'ГБУЗ РБ Шаранская ЦРБ'!$B$14</definedName>
    <definedName name="V_пр_8_2" localSheetId="37">'ГБУЗ РБ Языковская ЦРБ'!$B$14</definedName>
    <definedName name="V_пр_8_2" localSheetId="41">'ГБУЗ РБ Янаульская ЦРБ'!$B$14</definedName>
    <definedName name="V_пр_8_2" localSheetId="19">'ООО "Медсервис" г. Салават'!$B$14</definedName>
    <definedName name="V_пр_8_2" localSheetId="2">'УФИЦ РАН'!$B$14</definedName>
    <definedName name="V_пр_8_2" localSheetId="52">'ФГБОУ ВО БГМУ МЗ РФ'!$B$14</definedName>
    <definedName name="V_пр_8_2" localSheetId="60">'ФГБУЗ МСЧ №142 ФМБА России'!$B$14</definedName>
    <definedName name="V_пр_8_2" localSheetId="25">'ЧУЗ "РЖД-Медицина"г.Стерлитамак'!$B$14</definedName>
    <definedName name="V_пр_8_2" localSheetId="42">'ЧУЗ"КБ"РЖД-Медицина" г.Уфа'!$B$14</definedName>
    <definedName name="V_пр_8_5" localSheetId="22">'ГБУЗ РБ Акъярская ЦРБ'!$D$14</definedName>
    <definedName name="V_пр_8_5" localSheetId="46">'ГБУЗ РБ Архангельская ЦРБ'!$D$14</definedName>
    <definedName name="V_пр_8_5" localSheetId="57">'ГБУЗ РБ Аскаровская ЦРБ'!$D$14</definedName>
    <definedName name="V_пр_8_5" localSheetId="65">'ГБУЗ РБ Аскинская ЦРБ'!$D$14</definedName>
    <definedName name="V_пр_8_5" localSheetId="35">'ГБУЗ РБ Баймакская ЦГБ'!$D$14</definedName>
    <definedName name="V_пр_8_5" localSheetId="77">'ГБУЗ РБ Бакалинская ЦРБ'!$D$14</definedName>
    <definedName name="V_пр_8_5" localSheetId="40">'ГБУЗ РБ Балтачевская ЦРБ'!$D$14</definedName>
    <definedName name="V_пр_8_5" localSheetId="53">'ГБУЗ РБ Белебеевская ЦРБ'!$D$14</definedName>
    <definedName name="V_пр_8_5" localSheetId="71">'ГБУЗ РБ Белокатайская ЦРБ'!$D$14</definedName>
    <definedName name="V_пр_8_5" localSheetId="59">'ГБУЗ РБ Белорецкая ЦРКБ'!$D$14</definedName>
    <definedName name="V_пр_8_5" localSheetId="54">'ГБУЗ РБ Бижбулякская ЦРБ'!$D$14</definedName>
    <definedName name="V_пр_8_5" localSheetId="62">'ГБУЗ РБ Бирская ЦРБ'!$D$14</definedName>
    <definedName name="V_пр_8_5" localSheetId="44">'ГБУЗ РБ Благовещенская ЦРБ'!$D$14</definedName>
    <definedName name="V_пр_8_5" localSheetId="68">'ГБУЗ РБ Большеустьикинская ЦРБ'!$D$14</definedName>
    <definedName name="V_пр_8_5" localSheetId="36">'ГБУЗ РБ Буздякская ЦРБ'!$D$14</definedName>
    <definedName name="V_пр_8_5" localSheetId="66">'ГБУЗ РБ Бураевская ЦРБ'!$D$14</definedName>
    <definedName name="V_пр_8_5" localSheetId="58">'ГБУЗ РБ Бурзянская ЦРБ'!$D$14</definedName>
    <definedName name="V_пр_8_5" localSheetId="39">'ГБУЗ РБ Верхне-Татыш. ЦРБ'!$D$14</definedName>
    <definedName name="V_пр_8_5" localSheetId="76">'ГБУЗ РБ Верхнеяркеевская ЦРБ'!$D$14</definedName>
    <definedName name="V_пр_8_5" localSheetId="18">'ГБУЗ РБ ГБ № 1 г.Октябрьский'!$D$14</definedName>
    <definedName name="V_пр_8_5" localSheetId="61">'ГБУЗ РБ ГБ № 9 г.Уфа'!$D$14</definedName>
    <definedName name="V_пр_8_5" localSheetId="11">'ГБУЗ РБ ГБ г.Кумертау'!$D$14</definedName>
    <definedName name="V_пр_8_5" localSheetId="15">'ГБУЗ РБ ГБ г.Нефтекамск'!$D$14</definedName>
    <definedName name="V_пр_8_5" localSheetId="21">'ГБУЗ РБ ГБ г.Салават'!$D$14</definedName>
    <definedName name="V_пр_8_5" localSheetId="14">'ГБУЗ РБ ГДКБ № 17 г.Уфа'!$D$14</definedName>
    <definedName name="V_пр_8_5" localSheetId="24">'ГБУЗ РБ ГКБ № 1 г.Стерлитамак'!$D$14</definedName>
    <definedName name="V_пр_8_5" localSheetId="49">'ГБУЗ РБ ГКБ № 13 г.Уфа'!$D$14</definedName>
    <definedName name="V_пр_8_5" localSheetId="75">'ГБУЗ РБ ГКБ № 18 г.Уфа'!$D$14</definedName>
    <definedName name="V_пр_8_5" localSheetId="51">'ГБУЗ РБ ГКБ № 21 г.Уфа'!$D$14</definedName>
    <definedName name="V_пр_8_5" localSheetId="56">'ГБУЗ РБ ГКБ № 5 г.Уфа'!$D$14</definedName>
    <definedName name="V_пр_8_5" localSheetId="32">'ГБУЗ РБ ГКБ № 8 г.Уфа'!$D$14</definedName>
    <definedName name="V_пр_8_5" localSheetId="81">'ГБУЗ РБ ГКБ Демского р-на г.Уфы'!$D$14</definedName>
    <definedName name="V_пр_8_5" localSheetId="4">'ГБУЗ РБ Давлекановская ЦРБ'!$D$14</definedName>
    <definedName name="V_пр_8_5" localSheetId="29">'ГБУЗ РБ ДБ г.Стерлитамак'!$D$14</definedName>
    <definedName name="V_пр_8_5" localSheetId="10">'ГБУЗ РБ ДП № 2 г.Уфа'!$D$14</definedName>
    <definedName name="V_пр_8_5" localSheetId="6">'ГБУЗ РБ ДП № 3 г.Уфа'!$D$14</definedName>
    <definedName name="V_пр_8_5" localSheetId="72">'ГБУЗ РБ ДП № 4 г.Уфа'!$D$14</definedName>
    <definedName name="V_пр_8_5" localSheetId="12">'ГБУЗ РБ ДП № 5 г.Уфа'!$D$14</definedName>
    <definedName name="V_пр_8_5" localSheetId="13">'ГБУЗ РБ ДП № 6 г.Уфа'!$D$14</definedName>
    <definedName name="V_пр_8_5" localSheetId="73">'ГБУЗ РБ Дюртюлинская ЦРБ'!$D$14</definedName>
    <definedName name="V_пр_8_5" localSheetId="55">'ГБУЗ РБ Ермекеевская ЦРБ'!$D$14</definedName>
    <definedName name="V_пр_8_5" localSheetId="38">'ГБУЗ РБ Зилаирская ЦРБ'!$D$14</definedName>
    <definedName name="V_пр_8_5" localSheetId="43">'ГБУЗ РБ Иглинская ЦРБ'!$D$14</definedName>
    <definedName name="V_пр_8_5" localSheetId="9">'ГБУЗ РБ Исянгуловская ЦРБ'!$D$14</definedName>
    <definedName name="V_пр_8_5" localSheetId="78">'ГБУЗ РБ Ишимбайская ЦРБ'!$D$14</definedName>
    <definedName name="V_пр_8_5" localSheetId="17">'ГБУЗ РБ Калтасинская ЦРБ'!$D$14</definedName>
    <definedName name="V_пр_8_5" localSheetId="64">'ГБУЗ РБ Караидельская ЦРБ'!$D$14</definedName>
    <definedName name="V_пр_8_5" localSheetId="47">'ГБУЗ РБ Кармаскалинская ЦРБ'!$D$14</definedName>
    <definedName name="V_пр_8_5" localSheetId="50">'ГБУЗ РБ КБСМП г.Уфа'!$D$14</definedName>
    <definedName name="V_пр_8_5" localSheetId="70">'ГБУЗ РБ Кигинская ЦРБ'!$D$14</definedName>
    <definedName name="V_пр_8_5" localSheetId="16">'ГБУЗ РБ Краснокамская ЦРБ'!$D$14</definedName>
    <definedName name="V_пр_8_5" localSheetId="26">'ГБУЗ РБ Красноусольская ЦРБ'!$D$14</definedName>
    <definedName name="V_пр_8_5" localSheetId="48">'ГБУЗ РБ Кушнаренковская ЦРБ'!$D$14</definedName>
    <definedName name="V_пр_8_5" localSheetId="69">'ГБУЗ РБ Малоязовская ЦРБ'!$D$14</definedName>
    <definedName name="V_пр_8_5" localSheetId="8">'ГБУЗ РБ Мелеузовская ЦРБ'!$D$14</definedName>
    <definedName name="V_пр_8_5" localSheetId="67">'ГБУЗ РБ Месягутовская ЦРБ'!$D$14</definedName>
    <definedName name="V_пр_8_5" localSheetId="63">'ГБУЗ РБ Мишкинская ЦРБ'!$D$14</definedName>
    <definedName name="V_пр_8_5" localSheetId="3">'ГБУЗ РБ Миякинская ЦРБ'!$D$14</definedName>
    <definedName name="V_пр_8_5" localSheetId="7">'ГБУЗ РБ Мраковская ЦРБ'!$D$14</definedName>
    <definedName name="V_пр_8_5" localSheetId="45">'ГБУЗ РБ Нуримановская ЦРБ'!$D$14</definedName>
    <definedName name="V_пр_8_5" localSheetId="79">'ГБУЗ РБ Поликлиника № 43 г.Уфа'!$D$14</definedName>
    <definedName name="V_пр_8_5" localSheetId="80">'ГБУЗ РБ ПОликлиника № 46 г.Уфа'!$D$14</definedName>
    <definedName name="V_пр_8_5" localSheetId="82">'ГБУЗ РБ Поликлиника № 50 г.Уфа'!$D$14</definedName>
    <definedName name="V_пр_8_5" localSheetId="5">'ГБУЗ РБ Раевская ЦРБ'!$D$14</definedName>
    <definedName name="V_пр_8_5" localSheetId="27">'ГБУЗ РБ Стерлибашевская ЦРБ'!$D$14</definedName>
    <definedName name="V_пр_8_5" localSheetId="28">'ГБУЗ РБ Толбазинская ЦРБ'!$D$14</definedName>
    <definedName name="V_пр_8_5" localSheetId="30">'ГБУЗ РБ Туймазинская ЦРБ'!$D$14</definedName>
    <definedName name="V_пр_8_5" localSheetId="33">'ГБУЗ РБ Учалинская ЦГБ'!$D$14</definedName>
    <definedName name="V_пр_8_5" localSheetId="20">'ГБУЗ РБ Федоровская ЦРБ'!$D$14</definedName>
    <definedName name="V_пр_8_5" localSheetId="23">'ГБУЗ РБ ЦГБ г.Сибай'!$D$14</definedName>
    <definedName name="V_пр_8_5" localSheetId="74">'ГБУЗ РБ Чекмагушевская ЦРБ'!$D$14</definedName>
    <definedName name="V_пр_8_5" localSheetId="34">'ГБУЗ РБ Чишминская ЦРБ'!$D$14</definedName>
    <definedName name="V_пр_8_5" localSheetId="31">'ГБУЗ РБ Шаранская ЦРБ'!$D$14</definedName>
    <definedName name="V_пр_8_5" localSheetId="37">'ГБУЗ РБ Языковская ЦРБ'!$D$14</definedName>
    <definedName name="V_пр_8_5" localSheetId="41">'ГБУЗ РБ Янаульская ЦРБ'!$D$14</definedName>
    <definedName name="V_пр_8_5" localSheetId="19">'ООО "Медсервис" г. Салават'!$D$14</definedName>
    <definedName name="V_пр_8_5" localSheetId="2">'УФИЦ РАН'!$D$14</definedName>
    <definedName name="V_пр_8_5" localSheetId="52">'ФГБОУ ВО БГМУ МЗ РФ'!$D$14</definedName>
    <definedName name="V_пр_8_5" localSheetId="60">'ФГБУЗ МСЧ №142 ФМБА России'!$D$14</definedName>
    <definedName name="V_пр_8_5" localSheetId="25">'ЧУЗ "РЖД-Медицина"г.Стерлитамак'!$D$14</definedName>
    <definedName name="V_пр_8_5" localSheetId="42">'ЧУЗ"КБ"РЖД-Медицина" г.Уфа'!$D$14</definedName>
    <definedName name="V_пр_8_6" localSheetId="22">'ГБУЗ РБ Акъярская ЦРБ'!$E$14</definedName>
    <definedName name="V_пр_8_6" localSheetId="46">'ГБУЗ РБ Архангельская ЦРБ'!$E$14</definedName>
    <definedName name="V_пр_8_6" localSheetId="57">'ГБУЗ РБ Аскаровская ЦРБ'!$E$14</definedName>
    <definedName name="V_пр_8_6" localSheetId="65">'ГБУЗ РБ Аскинская ЦРБ'!$E$14</definedName>
    <definedName name="V_пр_8_6" localSheetId="35">'ГБУЗ РБ Баймакская ЦГБ'!$E$14</definedName>
    <definedName name="V_пр_8_6" localSheetId="77">'ГБУЗ РБ Бакалинская ЦРБ'!$E$14</definedName>
    <definedName name="V_пр_8_6" localSheetId="40">'ГБУЗ РБ Балтачевская ЦРБ'!$E$14</definedName>
    <definedName name="V_пр_8_6" localSheetId="53">'ГБУЗ РБ Белебеевская ЦРБ'!$E$14</definedName>
    <definedName name="V_пр_8_6" localSheetId="71">'ГБУЗ РБ Белокатайская ЦРБ'!$E$14</definedName>
    <definedName name="V_пр_8_6" localSheetId="59">'ГБУЗ РБ Белорецкая ЦРКБ'!$E$14</definedName>
    <definedName name="V_пр_8_6" localSheetId="54">'ГБУЗ РБ Бижбулякская ЦРБ'!$E$14</definedName>
    <definedName name="V_пр_8_6" localSheetId="62">'ГБУЗ РБ Бирская ЦРБ'!$E$14</definedName>
    <definedName name="V_пр_8_6" localSheetId="44">'ГБУЗ РБ Благовещенская ЦРБ'!$E$14</definedName>
    <definedName name="V_пр_8_6" localSheetId="68">'ГБУЗ РБ Большеустьикинская ЦРБ'!$E$14</definedName>
    <definedName name="V_пр_8_6" localSheetId="36">'ГБУЗ РБ Буздякская ЦРБ'!$E$14</definedName>
    <definedName name="V_пр_8_6" localSheetId="66">'ГБУЗ РБ Бураевская ЦРБ'!$E$14</definedName>
    <definedName name="V_пр_8_6" localSheetId="58">'ГБУЗ РБ Бурзянская ЦРБ'!$E$14</definedName>
    <definedName name="V_пр_8_6" localSheetId="39">'ГБУЗ РБ Верхне-Татыш. ЦРБ'!$E$14</definedName>
    <definedName name="V_пр_8_6" localSheetId="76">'ГБУЗ РБ Верхнеяркеевская ЦРБ'!$E$14</definedName>
    <definedName name="V_пр_8_6" localSheetId="18">'ГБУЗ РБ ГБ № 1 г.Октябрьский'!$E$14</definedName>
    <definedName name="V_пр_8_6" localSheetId="61">'ГБУЗ РБ ГБ № 9 г.Уфа'!$E$14</definedName>
    <definedName name="V_пр_8_6" localSheetId="11">'ГБУЗ РБ ГБ г.Кумертау'!$E$14</definedName>
    <definedName name="V_пр_8_6" localSheetId="15">'ГБУЗ РБ ГБ г.Нефтекамск'!$E$14</definedName>
    <definedName name="V_пр_8_6" localSheetId="21">'ГБУЗ РБ ГБ г.Салават'!$E$14</definedName>
    <definedName name="V_пр_8_6" localSheetId="14">'ГБУЗ РБ ГДКБ № 17 г.Уфа'!$E$14</definedName>
    <definedName name="V_пр_8_6" localSheetId="24">'ГБУЗ РБ ГКБ № 1 г.Стерлитамак'!$E$14</definedName>
    <definedName name="V_пр_8_6" localSheetId="49">'ГБУЗ РБ ГКБ № 13 г.Уфа'!$E$14</definedName>
    <definedName name="V_пр_8_6" localSheetId="75">'ГБУЗ РБ ГКБ № 18 г.Уфа'!$E$14</definedName>
    <definedName name="V_пр_8_6" localSheetId="51">'ГБУЗ РБ ГКБ № 21 г.Уфа'!$E$14</definedName>
    <definedName name="V_пр_8_6" localSheetId="56">'ГБУЗ РБ ГКБ № 5 г.Уфа'!$E$14</definedName>
    <definedName name="V_пр_8_6" localSheetId="32">'ГБУЗ РБ ГКБ № 8 г.Уфа'!$E$14</definedName>
    <definedName name="V_пр_8_6" localSheetId="81">'ГБУЗ РБ ГКБ Демского р-на г.Уфы'!$E$14</definedName>
    <definedName name="V_пр_8_6" localSheetId="4">'ГБУЗ РБ Давлекановская ЦРБ'!$E$14</definedName>
    <definedName name="V_пр_8_6" localSheetId="29">'ГБУЗ РБ ДБ г.Стерлитамак'!$E$14</definedName>
    <definedName name="V_пр_8_6" localSheetId="10">'ГБУЗ РБ ДП № 2 г.Уфа'!$E$14</definedName>
    <definedName name="V_пр_8_6" localSheetId="6">'ГБУЗ РБ ДП № 3 г.Уфа'!$E$14</definedName>
    <definedName name="V_пр_8_6" localSheetId="72">'ГБУЗ РБ ДП № 4 г.Уфа'!$E$14</definedName>
    <definedName name="V_пр_8_6" localSheetId="12">'ГБУЗ РБ ДП № 5 г.Уфа'!$E$14</definedName>
    <definedName name="V_пр_8_6" localSheetId="13">'ГБУЗ РБ ДП № 6 г.Уфа'!$E$14</definedName>
    <definedName name="V_пр_8_6" localSheetId="73">'ГБУЗ РБ Дюртюлинская ЦРБ'!$E$14</definedName>
    <definedName name="V_пр_8_6" localSheetId="55">'ГБУЗ РБ Ермекеевская ЦРБ'!$E$14</definedName>
    <definedName name="V_пр_8_6" localSheetId="38">'ГБУЗ РБ Зилаирская ЦРБ'!$E$14</definedName>
    <definedName name="V_пр_8_6" localSheetId="43">'ГБУЗ РБ Иглинская ЦРБ'!$E$14</definedName>
    <definedName name="V_пр_8_6" localSheetId="9">'ГБУЗ РБ Исянгуловская ЦРБ'!$E$14</definedName>
    <definedName name="V_пр_8_6" localSheetId="78">'ГБУЗ РБ Ишимбайская ЦРБ'!$E$14</definedName>
    <definedName name="V_пр_8_6" localSheetId="17">'ГБУЗ РБ Калтасинская ЦРБ'!$E$14</definedName>
    <definedName name="V_пр_8_6" localSheetId="64">'ГБУЗ РБ Караидельская ЦРБ'!$E$14</definedName>
    <definedName name="V_пр_8_6" localSheetId="47">'ГБУЗ РБ Кармаскалинская ЦРБ'!$E$14</definedName>
    <definedName name="V_пр_8_6" localSheetId="50">'ГБУЗ РБ КБСМП г.Уфа'!$E$14</definedName>
    <definedName name="V_пр_8_6" localSheetId="70">'ГБУЗ РБ Кигинская ЦРБ'!$E$14</definedName>
    <definedName name="V_пр_8_6" localSheetId="16">'ГБУЗ РБ Краснокамская ЦРБ'!$E$14</definedName>
    <definedName name="V_пр_8_6" localSheetId="26">'ГБУЗ РБ Красноусольская ЦРБ'!$E$14</definedName>
    <definedName name="V_пр_8_6" localSheetId="48">'ГБУЗ РБ Кушнаренковская ЦРБ'!$E$14</definedName>
    <definedName name="V_пр_8_6" localSheetId="69">'ГБУЗ РБ Малоязовская ЦРБ'!$E$14</definedName>
    <definedName name="V_пр_8_6" localSheetId="8">'ГБУЗ РБ Мелеузовская ЦРБ'!$E$14</definedName>
    <definedName name="V_пр_8_6" localSheetId="67">'ГБУЗ РБ Месягутовская ЦРБ'!$E$14</definedName>
    <definedName name="V_пр_8_6" localSheetId="63">'ГБУЗ РБ Мишкинская ЦРБ'!$E$14</definedName>
    <definedName name="V_пр_8_6" localSheetId="3">'ГБУЗ РБ Миякинская ЦРБ'!$E$14</definedName>
    <definedName name="V_пр_8_6" localSheetId="7">'ГБУЗ РБ Мраковская ЦРБ'!$E$14</definedName>
    <definedName name="V_пр_8_6" localSheetId="45">'ГБУЗ РБ Нуримановская ЦРБ'!$E$14</definedName>
    <definedName name="V_пр_8_6" localSheetId="79">'ГБУЗ РБ Поликлиника № 43 г.Уфа'!$E$14</definedName>
    <definedName name="V_пр_8_6" localSheetId="80">'ГБУЗ РБ ПОликлиника № 46 г.Уфа'!$E$14</definedName>
    <definedName name="V_пр_8_6" localSheetId="82">'ГБУЗ РБ Поликлиника № 50 г.Уфа'!$E$14</definedName>
    <definedName name="V_пр_8_6" localSheetId="5">'ГБУЗ РБ Раевская ЦРБ'!$E$14</definedName>
    <definedName name="V_пр_8_6" localSheetId="27">'ГБУЗ РБ Стерлибашевская ЦРБ'!$E$14</definedName>
    <definedName name="V_пр_8_6" localSheetId="28">'ГБУЗ РБ Толбазинская ЦРБ'!$E$14</definedName>
    <definedName name="V_пр_8_6" localSheetId="30">'ГБУЗ РБ Туймазинская ЦРБ'!$E$14</definedName>
    <definedName name="V_пр_8_6" localSheetId="33">'ГБУЗ РБ Учалинская ЦГБ'!$E$14</definedName>
    <definedName name="V_пр_8_6" localSheetId="20">'ГБУЗ РБ Федоровская ЦРБ'!$E$14</definedName>
    <definedName name="V_пр_8_6" localSheetId="23">'ГБУЗ РБ ЦГБ г.Сибай'!$E$14</definedName>
    <definedName name="V_пр_8_6" localSheetId="74">'ГБУЗ РБ Чекмагушевская ЦРБ'!$E$14</definedName>
    <definedName name="V_пр_8_6" localSheetId="34">'ГБУЗ РБ Чишминская ЦРБ'!$E$14</definedName>
    <definedName name="V_пр_8_6" localSheetId="31">'ГБУЗ РБ Шаранская ЦРБ'!$E$14</definedName>
    <definedName name="V_пр_8_6" localSheetId="37">'ГБУЗ РБ Языковская ЦРБ'!$E$14</definedName>
    <definedName name="V_пр_8_6" localSheetId="41">'ГБУЗ РБ Янаульская ЦРБ'!$E$14</definedName>
    <definedName name="V_пр_8_6" localSheetId="19">'ООО "Медсервис" г. Салават'!$E$14</definedName>
    <definedName name="V_пр_8_6" localSheetId="2">'УФИЦ РАН'!$E$14</definedName>
    <definedName name="V_пр_8_6" localSheetId="52">'ФГБОУ ВО БГМУ МЗ РФ'!$E$14</definedName>
    <definedName name="V_пр_8_6" localSheetId="60">'ФГБУЗ МСЧ №142 ФМБА России'!$E$14</definedName>
    <definedName name="V_пр_8_6" localSheetId="25">'ЧУЗ "РЖД-Медицина"г.Стерлитамак'!$E$14</definedName>
    <definedName name="V_пр_8_6" localSheetId="42">'ЧУЗ"КБ"РЖД-Медицина" г.Уфа'!$E$14</definedName>
    <definedName name="V_пр_8_8" localSheetId="22">'ГБУЗ РБ Акъярская ЦРБ'!$G$14</definedName>
    <definedName name="V_пр_8_8" localSheetId="46">'ГБУЗ РБ Архангельская ЦРБ'!$G$14</definedName>
    <definedName name="V_пр_8_8" localSheetId="57">'ГБУЗ РБ Аскаровская ЦРБ'!$G$14</definedName>
    <definedName name="V_пр_8_8" localSheetId="65">'ГБУЗ РБ Аскинская ЦРБ'!$G$14</definedName>
    <definedName name="V_пр_8_8" localSheetId="35">'ГБУЗ РБ Баймакская ЦГБ'!$G$14</definedName>
    <definedName name="V_пр_8_8" localSheetId="77">'ГБУЗ РБ Бакалинская ЦРБ'!$G$14</definedName>
    <definedName name="V_пр_8_8" localSheetId="40">'ГБУЗ РБ Балтачевская ЦРБ'!$G$14</definedName>
    <definedName name="V_пр_8_8" localSheetId="53">'ГБУЗ РБ Белебеевская ЦРБ'!$G$14</definedName>
    <definedName name="V_пр_8_8" localSheetId="71">'ГБУЗ РБ Белокатайская ЦРБ'!$G$14</definedName>
    <definedName name="V_пр_8_8" localSheetId="59">'ГБУЗ РБ Белорецкая ЦРКБ'!$G$14</definedName>
    <definedName name="V_пр_8_8" localSheetId="54">'ГБУЗ РБ Бижбулякская ЦРБ'!$G$14</definedName>
    <definedName name="V_пр_8_8" localSheetId="62">'ГБУЗ РБ Бирская ЦРБ'!$G$14</definedName>
    <definedName name="V_пр_8_8" localSheetId="44">'ГБУЗ РБ Благовещенская ЦРБ'!$G$14</definedName>
    <definedName name="V_пр_8_8" localSheetId="68">'ГБУЗ РБ Большеустьикинская ЦРБ'!$G$14</definedName>
    <definedName name="V_пр_8_8" localSheetId="36">'ГБУЗ РБ Буздякская ЦРБ'!$G$14</definedName>
    <definedName name="V_пр_8_8" localSheetId="66">'ГБУЗ РБ Бураевская ЦРБ'!$G$14</definedName>
    <definedName name="V_пр_8_8" localSheetId="58">'ГБУЗ РБ Бурзянская ЦРБ'!$G$14</definedName>
    <definedName name="V_пр_8_8" localSheetId="39">'ГБУЗ РБ Верхне-Татыш. ЦРБ'!$G$14</definedName>
    <definedName name="V_пр_8_8" localSheetId="76">'ГБУЗ РБ Верхнеяркеевская ЦРБ'!$G$14</definedName>
    <definedName name="V_пр_8_8" localSheetId="18">'ГБУЗ РБ ГБ № 1 г.Октябрьский'!$G$14</definedName>
    <definedName name="V_пр_8_8" localSheetId="61">'ГБУЗ РБ ГБ № 9 г.Уфа'!$G$14</definedName>
    <definedName name="V_пр_8_8" localSheetId="11">'ГБУЗ РБ ГБ г.Кумертау'!$G$14</definedName>
    <definedName name="V_пр_8_8" localSheetId="15">'ГБУЗ РБ ГБ г.Нефтекамск'!$G$14</definedName>
    <definedName name="V_пр_8_8" localSheetId="21">'ГБУЗ РБ ГБ г.Салават'!$G$14</definedName>
    <definedName name="V_пр_8_8" localSheetId="14">'ГБУЗ РБ ГДКБ № 17 г.Уфа'!$G$14</definedName>
    <definedName name="V_пр_8_8" localSheetId="24">'ГБУЗ РБ ГКБ № 1 г.Стерлитамак'!$G$14</definedName>
    <definedName name="V_пр_8_8" localSheetId="49">'ГБУЗ РБ ГКБ № 13 г.Уфа'!$G$14</definedName>
    <definedName name="V_пр_8_8" localSheetId="75">'ГБУЗ РБ ГКБ № 18 г.Уфа'!$G$14</definedName>
    <definedName name="V_пр_8_8" localSheetId="51">'ГБУЗ РБ ГКБ № 21 г.Уфа'!$G$14</definedName>
    <definedName name="V_пр_8_8" localSheetId="56">'ГБУЗ РБ ГКБ № 5 г.Уфа'!$G$14</definedName>
    <definedName name="V_пр_8_8" localSheetId="32">'ГБУЗ РБ ГКБ № 8 г.Уфа'!$G$14</definedName>
    <definedName name="V_пр_8_8" localSheetId="81">'ГБУЗ РБ ГКБ Демского р-на г.Уфы'!$G$14</definedName>
    <definedName name="V_пр_8_8" localSheetId="4">'ГБУЗ РБ Давлекановская ЦРБ'!$G$14</definedName>
    <definedName name="V_пр_8_8" localSheetId="29">'ГБУЗ РБ ДБ г.Стерлитамак'!$G$14</definedName>
    <definedName name="V_пр_8_8" localSheetId="10">'ГБУЗ РБ ДП № 2 г.Уфа'!$G$14</definedName>
    <definedName name="V_пр_8_8" localSheetId="6">'ГБУЗ РБ ДП № 3 г.Уфа'!$G$14</definedName>
    <definedName name="V_пр_8_8" localSheetId="72">'ГБУЗ РБ ДП № 4 г.Уфа'!$G$14</definedName>
    <definedName name="V_пр_8_8" localSheetId="12">'ГБУЗ РБ ДП № 5 г.Уфа'!$G$14</definedName>
    <definedName name="V_пр_8_8" localSheetId="13">'ГБУЗ РБ ДП № 6 г.Уфа'!$G$14</definedName>
    <definedName name="V_пр_8_8" localSheetId="73">'ГБУЗ РБ Дюртюлинская ЦРБ'!$G$14</definedName>
    <definedName name="V_пр_8_8" localSheetId="55">'ГБУЗ РБ Ермекеевская ЦРБ'!$G$14</definedName>
    <definedName name="V_пр_8_8" localSheetId="38">'ГБУЗ РБ Зилаирская ЦРБ'!$G$14</definedName>
    <definedName name="V_пр_8_8" localSheetId="43">'ГБУЗ РБ Иглинская ЦРБ'!$G$14</definedName>
    <definedName name="V_пр_8_8" localSheetId="9">'ГБУЗ РБ Исянгуловская ЦРБ'!$G$14</definedName>
    <definedName name="V_пр_8_8" localSheetId="78">'ГБУЗ РБ Ишимбайская ЦРБ'!$G$14</definedName>
    <definedName name="V_пр_8_8" localSheetId="17">'ГБУЗ РБ Калтасинская ЦРБ'!$G$14</definedName>
    <definedName name="V_пр_8_8" localSheetId="64">'ГБУЗ РБ Караидельская ЦРБ'!$G$14</definedName>
    <definedName name="V_пр_8_8" localSheetId="47">'ГБУЗ РБ Кармаскалинская ЦРБ'!$G$14</definedName>
    <definedName name="V_пр_8_8" localSheetId="50">'ГБУЗ РБ КБСМП г.Уфа'!$G$14</definedName>
    <definedName name="V_пр_8_8" localSheetId="70">'ГБУЗ РБ Кигинская ЦРБ'!$G$14</definedName>
    <definedName name="V_пр_8_8" localSheetId="16">'ГБУЗ РБ Краснокамская ЦРБ'!$G$14</definedName>
    <definedName name="V_пр_8_8" localSheetId="26">'ГБУЗ РБ Красноусольская ЦРБ'!$G$14</definedName>
    <definedName name="V_пр_8_8" localSheetId="48">'ГБУЗ РБ Кушнаренковская ЦРБ'!$G$14</definedName>
    <definedName name="V_пр_8_8" localSheetId="69">'ГБУЗ РБ Малоязовская ЦРБ'!$G$14</definedName>
    <definedName name="V_пр_8_8" localSheetId="8">'ГБУЗ РБ Мелеузовская ЦРБ'!$G$14</definedName>
    <definedName name="V_пр_8_8" localSheetId="67">'ГБУЗ РБ Месягутовская ЦРБ'!$G$14</definedName>
    <definedName name="V_пр_8_8" localSheetId="63">'ГБУЗ РБ Мишкинская ЦРБ'!$G$14</definedName>
    <definedName name="V_пр_8_8" localSheetId="3">'ГБУЗ РБ Миякинская ЦРБ'!$G$14</definedName>
    <definedName name="V_пр_8_8" localSheetId="7">'ГБУЗ РБ Мраковская ЦРБ'!$G$14</definedName>
    <definedName name="V_пр_8_8" localSheetId="45">'ГБУЗ РБ Нуримановская ЦРБ'!$G$14</definedName>
    <definedName name="V_пр_8_8" localSheetId="79">'ГБУЗ РБ Поликлиника № 43 г.Уфа'!$G$14</definedName>
    <definedName name="V_пр_8_8" localSheetId="80">'ГБУЗ РБ ПОликлиника № 46 г.Уфа'!$G$14</definedName>
    <definedName name="V_пр_8_8" localSheetId="82">'ГБУЗ РБ Поликлиника № 50 г.Уфа'!$G$14</definedName>
    <definedName name="V_пр_8_8" localSheetId="5">'ГБУЗ РБ Раевская ЦРБ'!$G$14</definedName>
    <definedName name="V_пр_8_8" localSheetId="27">'ГБУЗ РБ Стерлибашевская ЦРБ'!$G$14</definedName>
    <definedName name="V_пр_8_8" localSheetId="28">'ГБУЗ РБ Толбазинская ЦРБ'!$G$14</definedName>
    <definedName name="V_пр_8_8" localSheetId="30">'ГБУЗ РБ Туймазинская ЦРБ'!$G$14</definedName>
    <definedName name="V_пр_8_8" localSheetId="33">'ГБУЗ РБ Учалинская ЦГБ'!$G$14</definedName>
    <definedName name="V_пр_8_8" localSheetId="20">'ГБУЗ РБ Федоровская ЦРБ'!$G$14</definedName>
    <definedName name="V_пр_8_8" localSheetId="23">'ГБУЗ РБ ЦГБ г.Сибай'!$G$14</definedName>
    <definedName name="V_пр_8_8" localSheetId="74">'ГБУЗ РБ Чекмагушевская ЦРБ'!$G$14</definedName>
    <definedName name="V_пр_8_8" localSheetId="34">'ГБУЗ РБ Чишминская ЦРБ'!$G$14</definedName>
    <definedName name="V_пр_8_8" localSheetId="31">'ГБУЗ РБ Шаранская ЦРБ'!$G$14</definedName>
    <definedName name="V_пр_8_8" localSheetId="37">'ГБУЗ РБ Языковская ЦРБ'!$G$14</definedName>
    <definedName name="V_пр_8_8" localSheetId="41">'ГБУЗ РБ Янаульская ЦРБ'!$G$14</definedName>
    <definedName name="V_пр_8_8" localSheetId="19">'ООО "Медсервис" г. Салават'!$G$14</definedName>
    <definedName name="V_пр_8_8" localSheetId="2">'УФИЦ РАН'!$G$14</definedName>
    <definedName name="V_пр_8_8" localSheetId="52">'ФГБОУ ВО БГМУ МЗ РФ'!$G$14</definedName>
    <definedName name="V_пр_8_8" localSheetId="60">'ФГБУЗ МСЧ №142 ФМБА России'!$G$14</definedName>
    <definedName name="V_пр_8_8" localSheetId="25">'ЧУЗ "РЖД-Медицина"г.Стерлитамак'!$G$14</definedName>
    <definedName name="V_пр_8_8" localSheetId="42">'ЧУЗ"КБ"РЖД-Медицина" г.Уфа'!$G$14</definedName>
    <definedName name="V_пр_9_2" localSheetId="22">'ГБУЗ РБ Акъярская ЦРБ'!$B$15</definedName>
    <definedName name="V_пр_9_2" localSheetId="46">'ГБУЗ РБ Архангельская ЦРБ'!$B$15</definedName>
    <definedName name="V_пр_9_2" localSheetId="57">'ГБУЗ РБ Аскаровская ЦРБ'!$B$15</definedName>
    <definedName name="V_пр_9_2" localSheetId="65">'ГБУЗ РБ Аскинская ЦРБ'!$B$15</definedName>
    <definedName name="V_пр_9_2" localSheetId="35">'ГБУЗ РБ Баймакская ЦГБ'!$B$15</definedName>
    <definedName name="V_пр_9_2" localSheetId="77">'ГБУЗ РБ Бакалинская ЦРБ'!$B$15</definedName>
    <definedName name="V_пр_9_2" localSheetId="40">'ГБУЗ РБ Балтачевская ЦРБ'!$B$15</definedName>
    <definedName name="V_пр_9_2" localSheetId="53">'ГБУЗ РБ Белебеевская ЦРБ'!$B$15</definedName>
    <definedName name="V_пр_9_2" localSheetId="71">'ГБУЗ РБ Белокатайская ЦРБ'!$B$15</definedName>
    <definedName name="V_пр_9_2" localSheetId="59">'ГБУЗ РБ Белорецкая ЦРКБ'!$B$15</definedName>
    <definedName name="V_пр_9_2" localSheetId="54">'ГБУЗ РБ Бижбулякская ЦРБ'!$B$15</definedName>
    <definedName name="V_пр_9_2" localSheetId="62">'ГБУЗ РБ Бирская ЦРБ'!$B$15</definedName>
    <definedName name="V_пр_9_2" localSheetId="44">'ГБУЗ РБ Благовещенская ЦРБ'!$B$15</definedName>
    <definedName name="V_пр_9_2" localSheetId="68">'ГБУЗ РБ Большеустьикинская ЦРБ'!$B$15</definedName>
    <definedName name="V_пр_9_2" localSheetId="36">'ГБУЗ РБ Буздякская ЦРБ'!$B$15</definedName>
    <definedName name="V_пр_9_2" localSheetId="66">'ГБУЗ РБ Бураевская ЦРБ'!$B$15</definedName>
    <definedName name="V_пр_9_2" localSheetId="58">'ГБУЗ РБ Бурзянская ЦРБ'!$B$15</definedName>
    <definedName name="V_пр_9_2" localSheetId="39">'ГБУЗ РБ Верхне-Татыш. ЦРБ'!$B$15</definedName>
    <definedName name="V_пр_9_2" localSheetId="76">'ГБУЗ РБ Верхнеяркеевская ЦРБ'!$B$15</definedName>
    <definedName name="V_пр_9_2" localSheetId="18">'ГБУЗ РБ ГБ № 1 г.Октябрьский'!$B$15</definedName>
    <definedName name="V_пр_9_2" localSheetId="61">'ГБУЗ РБ ГБ № 9 г.Уфа'!$B$15</definedName>
    <definedName name="V_пр_9_2" localSheetId="11">'ГБУЗ РБ ГБ г.Кумертау'!$B$15</definedName>
    <definedName name="V_пр_9_2" localSheetId="15">'ГБУЗ РБ ГБ г.Нефтекамск'!$B$15</definedName>
    <definedName name="V_пр_9_2" localSheetId="21">'ГБУЗ РБ ГБ г.Салават'!$B$15</definedName>
    <definedName name="V_пр_9_2" localSheetId="14">'ГБУЗ РБ ГДКБ № 17 г.Уфа'!$B$15</definedName>
    <definedName name="V_пр_9_2" localSheetId="24">'ГБУЗ РБ ГКБ № 1 г.Стерлитамак'!$B$15</definedName>
    <definedName name="V_пр_9_2" localSheetId="49">'ГБУЗ РБ ГКБ № 13 г.Уфа'!$B$15</definedName>
    <definedName name="V_пр_9_2" localSheetId="75">'ГБУЗ РБ ГКБ № 18 г.Уфа'!$B$15</definedName>
    <definedName name="V_пр_9_2" localSheetId="51">'ГБУЗ РБ ГКБ № 21 г.Уфа'!$B$15</definedName>
    <definedName name="V_пр_9_2" localSheetId="56">'ГБУЗ РБ ГКБ № 5 г.Уфа'!$B$15</definedName>
    <definedName name="V_пр_9_2" localSheetId="32">'ГБУЗ РБ ГКБ № 8 г.Уфа'!$B$15</definedName>
    <definedName name="V_пр_9_2" localSheetId="81">'ГБУЗ РБ ГКБ Демского р-на г.Уфы'!$B$15</definedName>
    <definedName name="V_пр_9_2" localSheetId="4">'ГБУЗ РБ Давлекановская ЦРБ'!$B$15</definedName>
    <definedName name="V_пр_9_2" localSheetId="29">'ГБУЗ РБ ДБ г.Стерлитамак'!$B$15</definedName>
    <definedName name="V_пр_9_2" localSheetId="10">'ГБУЗ РБ ДП № 2 г.Уфа'!$B$15</definedName>
    <definedName name="V_пр_9_2" localSheetId="6">'ГБУЗ РБ ДП № 3 г.Уфа'!$B$15</definedName>
    <definedName name="V_пр_9_2" localSheetId="72">'ГБУЗ РБ ДП № 4 г.Уфа'!$B$15</definedName>
    <definedName name="V_пр_9_2" localSheetId="12">'ГБУЗ РБ ДП № 5 г.Уфа'!$B$15</definedName>
    <definedName name="V_пр_9_2" localSheetId="13">'ГБУЗ РБ ДП № 6 г.Уфа'!$B$15</definedName>
    <definedName name="V_пр_9_2" localSheetId="73">'ГБУЗ РБ Дюртюлинская ЦРБ'!$B$15</definedName>
    <definedName name="V_пр_9_2" localSheetId="55">'ГБУЗ РБ Ермекеевская ЦРБ'!$B$15</definedName>
    <definedName name="V_пр_9_2" localSheetId="38">'ГБУЗ РБ Зилаирская ЦРБ'!$B$15</definedName>
    <definedName name="V_пр_9_2" localSheetId="43">'ГБУЗ РБ Иглинская ЦРБ'!$B$15</definedName>
    <definedName name="V_пр_9_2" localSheetId="9">'ГБУЗ РБ Исянгуловская ЦРБ'!$B$15</definedName>
    <definedName name="V_пр_9_2" localSheetId="78">'ГБУЗ РБ Ишимбайская ЦРБ'!$B$15</definedName>
    <definedName name="V_пр_9_2" localSheetId="17">'ГБУЗ РБ Калтасинская ЦРБ'!$B$15</definedName>
    <definedName name="V_пр_9_2" localSheetId="64">'ГБУЗ РБ Караидельская ЦРБ'!$B$15</definedName>
    <definedName name="V_пр_9_2" localSheetId="47">'ГБУЗ РБ Кармаскалинская ЦРБ'!$B$15</definedName>
    <definedName name="V_пр_9_2" localSheetId="50">'ГБУЗ РБ КБСМП г.Уфа'!$B$15</definedName>
    <definedName name="V_пр_9_2" localSheetId="70">'ГБУЗ РБ Кигинская ЦРБ'!$B$15</definedName>
    <definedName name="V_пр_9_2" localSheetId="16">'ГБУЗ РБ Краснокамская ЦРБ'!$B$15</definedName>
    <definedName name="V_пр_9_2" localSheetId="26">'ГБУЗ РБ Красноусольская ЦРБ'!$B$15</definedName>
    <definedName name="V_пр_9_2" localSheetId="48">'ГБУЗ РБ Кушнаренковская ЦРБ'!$B$15</definedName>
    <definedName name="V_пр_9_2" localSheetId="69">'ГБУЗ РБ Малоязовская ЦРБ'!$B$15</definedName>
    <definedName name="V_пр_9_2" localSheetId="8">'ГБУЗ РБ Мелеузовская ЦРБ'!$B$15</definedName>
    <definedName name="V_пр_9_2" localSheetId="67">'ГБУЗ РБ Месягутовская ЦРБ'!$B$15</definedName>
    <definedName name="V_пр_9_2" localSheetId="63">'ГБУЗ РБ Мишкинская ЦРБ'!$B$15</definedName>
    <definedName name="V_пр_9_2" localSheetId="3">'ГБУЗ РБ Миякинская ЦРБ'!$B$15</definedName>
    <definedName name="V_пр_9_2" localSheetId="7">'ГБУЗ РБ Мраковская ЦРБ'!$B$15</definedName>
    <definedName name="V_пр_9_2" localSheetId="45">'ГБУЗ РБ Нуримановская ЦРБ'!$B$15</definedName>
    <definedName name="V_пр_9_2" localSheetId="79">'ГБУЗ РБ Поликлиника № 43 г.Уфа'!$B$15</definedName>
    <definedName name="V_пр_9_2" localSheetId="80">'ГБУЗ РБ ПОликлиника № 46 г.Уфа'!$B$15</definedName>
    <definedName name="V_пр_9_2" localSheetId="82">'ГБУЗ РБ Поликлиника № 50 г.Уфа'!$B$15</definedName>
    <definedName name="V_пр_9_2" localSheetId="5">'ГБУЗ РБ Раевская ЦРБ'!$B$15</definedName>
    <definedName name="V_пр_9_2" localSheetId="27">'ГБУЗ РБ Стерлибашевская ЦРБ'!$B$15</definedName>
    <definedName name="V_пр_9_2" localSheetId="28">'ГБУЗ РБ Толбазинская ЦРБ'!$B$15</definedName>
    <definedName name="V_пр_9_2" localSheetId="30">'ГБУЗ РБ Туймазинская ЦРБ'!$B$15</definedName>
    <definedName name="V_пр_9_2" localSheetId="33">'ГБУЗ РБ Учалинская ЦГБ'!$B$15</definedName>
    <definedName name="V_пр_9_2" localSheetId="20">'ГБУЗ РБ Федоровская ЦРБ'!$B$15</definedName>
    <definedName name="V_пр_9_2" localSheetId="23">'ГБУЗ РБ ЦГБ г.Сибай'!$B$15</definedName>
    <definedName name="V_пр_9_2" localSheetId="74">'ГБУЗ РБ Чекмагушевская ЦРБ'!$B$15</definedName>
    <definedName name="V_пр_9_2" localSheetId="34">'ГБУЗ РБ Чишминская ЦРБ'!$B$15</definedName>
    <definedName name="V_пр_9_2" localSheetId="31">'ГБУЗ РБ Шаранская ЦРБ'!$B$15</definedName>
    <definedName name="V_пр_9_2" localSheetId="37">'ГБУЗ РБ Языковская ЦРБ'!$B$15</definedName>
    <definedName name="V_пр_9_2" localSheetId="41">'ГБУЗ РБ Янаульская ЦРБ'!$B$15</definedName>
    <definedName name="V_пр_9_2" localSheetId="19">'ООО "Медсервис" г. Салават'!$B$15</definedName>
    <definedName name="V_пр_9_2" localSheetId="2">'УФИЦ РАН'!$B$15</definedName>
    <definedName name="V_пр_9_2" localSheetId="52">'ФГБОУ ВО БГМУ МЗ РФ'!$B$15</definedName>
    <definedName name="V_пр_9_2" localSheetId="60">'ФГБУЗ МСЧ №142 ФМБА России'!$B$15</definedName>
    <definedName name="V_пр_9_2" localSheetId="25">'ЧУЗ "РЖД-Медицина"г.Стерлитамак'!$B$15</definedName>
    <definedName name="V_пр_9_2" localSheetId="42">'ЧУЗ"КБ"РЖД-Медицина" г.Уфа'!$B$15</definedName>
    <definedName name="V_пр_9_5" localSheetId="22">'ГБУЗ РБ Акъярская ЦРБ'!$D$15</definedName>
    <definedName name="V_пр_9_5" localSheetId="46">'ГБУЗ РБ Архангельская ЦРБ'!$D$15</definedName>
    <definedName name="V_пр_9_5" localSheetId="57">'ГБУЗ РБ Аскаровская ЦРБ'!$D$15</definedName>
    <definedName name="V_пр_9_5" localSheetId="65">'ГБУЗ РБ Аскинская ЦРБ'!$D$15</definedName>
    <definedName name="V_пр_9_5" localSheetId="35">'ГБУЗ РБ Баймакская ЦГБ'!$D$15</definedName>
    <definedName name="V_пр_9_5" localSheetId="77">'ГБУЗ РБ Бакалинская ЦРБ'!$D$15</definedName>
    <definedName name="V_пр_9_5" localSheetId="40">'ГБУЗ РБ Балтачевская ЦРБ'!$D$15</definedName>
    <definedName name="V_пр_9_5" localSheetId="53">'ГБУЗ РБ Белебеевская ЦРБ'!$D$15</definedName>
    <definedName name="V_пр_9_5" localSheetId="71">'ГБУЗ РБ Белокатайская ЦРБ'!$D$15</definedName>
    <definedName name="V_пр_9_5" localSheetId="59">'ГБУЗ РБ Белорецкая ЦРКБ'!$D$15</definedName>
    <definedName name="V_пр_9_5" localSheetId="54">'ГБУЗ РБ Бижбулякская ЦРБ'!$D$15</definedName>
    <definedName name="V_пр_9_5" localSheetId="62">'ГБУЗ РБ Бирская ЦРБ'!$D$15</definedName>
    <definedName name="V_пр_9_5" localSheetId="44">'ГБУЗ РБ Благовещенская ЦРБ'!$D$15</definedName>
    <definedName name="V_пр_9_5" localSheetId="68">'ГБУЗ РБ Большеустьикинская ЦРБ'!$D$15</definedName>
    <definedName name="V_пр_9_5" localSheetId="36">'ГБУЗ РБ Буздякская ЦРБ'!$D$15</definedName>
    <definedName name="V_пр_9_5" localSheetId="66">'ГБУЗ РБ Бураевская ЦРБ'!$D$15</definedName>
    <definedName name="V_пр_9_5" localSheetId="58">'ГБУЗ РБ Бурзянская ЦРБ'!$D$15</definedName>
    <definedName name="V_пр_9_5" localSheetId="39">'ГБУЗ РБ Верхне-Татыш. ЦРБ'!$D$15</definedName>
    <definedName name="V_пр_9_5" localSheetId="76">'ГБУЗ РБ Верхнеяркеевская ЦРБ'!$D$15</definedName>
    <definedName name="V_пр_9_5" localSheetId="18">'ГБУЗ РБ ГБ № 1 г.Октябрьский'!$D$15</definedName>
    <definedName name="V_пр_9_5" localSheetId="61">'ГБУЗ РБ ГБ № 9 г.Уфа'!$D$15</definedName>
    <definedName name="V_пр_9_5" localSheetId="11">'ГБУЗ РБ ГБ г.Кумертау'!$D$15</definedName>
    <definedName name="V_пр_9_5" localSheetId="15">'ГБУЗ РБ ГБ г.Нефтекамск'!$D$15</definedName>
    <definedName name="V_пр_9_5" localSheetId="21">'ГБУЗ РБ ГБ г.Салават'!$D$15</definedName>
    <definedName name="V_пр_9_5" localSheetId="14">'ГБУЗ РБ ГДКБ № 17 г.Уфа'!$D$15</definedName>
    <definedName name="V_пр_9_5" localSheetId="24">'ГБУЗ РБ ГКБ № 1 г.Стерлитамак'!$D$15</definedName>
    <definedName name="V_пр_9_5" localSheetId="49">'ГБУЗ РБ ГКБ № 13 г.Уфа'!$D$15</definedName>
    <definedName name="V_пр_9_5" localSheetId="75">'ГБУЗ РБ ГКБ № 18 г.Уфа'!$D$15</definedName>
    <definedName name="V_пр_9_5" localSheetId="51">'ГБУЗ РБ ГКБ № 21 г.Уфа'!$D$15</definedName>
    <definedName name="V_пр_9_5" localSheetId="56">'ГБУЗ РБ ГКБ № 5 г.Уфа'!$D$15</definedName>
    <definedName name="V_пр_9_5" localSheetId="32">'ГБУЗ РБ ГКБ № 8 г.Уфа'!$D$15</definedName>
    <definedName name="V_пр_9_5" localSheetId="81">'ГБУЗ РБ ГКБ Демского р-на г.Уфы'!$D$15</definedName>
    <definedName name="V_пр_9_5" localSheetId="4">'ГБУЗ РБ Давлекановская ЦРБ'!$D$15</definedName>
    <definedName name="V_пр_9_5" localSheetId="29">'ГБУЗ РБ ДБ г.Стерлитамак'!$D$15</definedName>
    <definedName name="V_пр_9_5" localSheetId="10">'ГБУЗ РБ ДП № 2 г.Уфа'!$D$15</definedName>
    <definedName name="V_пр_9_5" localSheetId="6">'ГБУЗ РБ ДП № 3 г.Уфа'!$D$15</definedName>
    <definedName name="V_пр_9_5" localSheetId="72">'ГБУЗ РБ ДП № 4 г.Уфа'!$D$15</definedName>
    <definedName name="V_пр_9_5" localSheetId="12">'ГБУЗ РБ ДП № 5 г.Уфа'!$D$15</definedName>
    <definedName name="V_пр_9_5" localSheetId="13">'ГБУЗ РБ ДП № 6 г.Уфа'!$D$15</definedName>
    <definedName name="V_пр_9_5" localSheetId="73">'ГБУЗ РБ Дюртюлинская ЦРБ'!$D$15</definedName>
    <definedName name="V_пр_9_5" localSheetId="55">'ГБУЗ РБ Ермекеевская ЦРБ'!$D$15</definedName>
    <definedName name="V_пр_9_5" localSheetId="38">'ГБУЗ РБ Зилаирская ЦРБ'!$D$15</definedName>
    <definedName name="V_пр_9_5" localSheetId="43">'ГБУЗ РБ Иглинская ЦРБ'!$D$15</definedName>
    <definedName name="V_пр_9_5" localSheetId="9">'ГБУЗ РБ Исянгуловская ЦРБ'!$D$15</definedName>
    <definedName name="V_пр_9_5" localSheetId="78">'ГБУЗ РБ Ишимбайская ЦРБ'!$D$15</definedName>
    <definedName name="V_пр_9_5" localSheetId="17">'ГБУЗ РБ Калтасинская ЦРБ'!$D$15</definedName>
    <definedName name="V_пр_9_5" localSheetId="64">'ГБУЗ РБ Караидельская ЦРБ'!$D$15</definedName>
    <definedName name="V_пр_9_5" localSheetId="47">'ГБУЗ РБ Кармаскалинская ЦРБ'!$D$15</definedName>
    <definedName name="V_пр_9_5" localSheetId="50">'ГБУЗ РБ КБСМП г.Уфа'!$D$15</definedName>
    <definedName name="V_пр_9_5" localSheetId="70">'ГБУЗ РБ Кигинская ЦРБ'!$D$15</definedName>
    <definedName name="V_пр_9_5" localSheetId="16">'ГБУЗ РБ Краснокамская ЦРБ'!$D$15</definedName>
    <definedName name="V_пр_9_5" localSheetId="26">'ГБУЗ РБ Красноусольская ЦРБ'!$D$15</definedName>
    <definedName name="V_пр_9_5" localSheetId="48">'ГБУЗ РБ Кушнаренковская ЦРБ'!$D$15</definedName>
    <definedName name="V_пр_9_5" localSheetId="69">'ГБУЗ РБ Малоязовская ЦРБ'!$D$15</definedName>
    <definedName name="V_пр_9_5" localSheetId="8">'ГБУЗ РБ Мелеузовская ЦРБ'!$D$15</definedName>
    <definedName name="V_пр_9_5" localSheetId="67">'ГБУЗ РБ Месягутовская ЦРБ'!$D$15</definedName>
    <definedName name="V_пр_9_5" localSheetId="63">'ГБУЗ РБ Мишкинская ЦРБ'!$D$15</definedName>
    <definedName name="V_пр_9_5" localSheetId="3">'ГБУЗ РБ Миякинская ЦРБ'!$D$15</definedName>
    <definedName name="V_пр_9_5" localSheetId="7">'ГБУЗ РБ Мраковская ЦРБ'!$D$15</definedName>
    <definedName name="V_пр_9_5" localSheetId="45">'ГБУЗ РБ Нуримановская ЦРБ'!$D$15</definedName>
    <definedName name="V_пр_9_5" localSheetId="79">'ГБУЗ РБ Поликлиника № 43 г.Уфа'!$D$15</definedName>
    <definedName name="V_пр_9_5" localSheetId="80">'ГБУЗ РБ ПОликлиника № 46 г.Уфа'!$D$15</definedName>
    <definedName name="V_пр_9_5" localSheetId="82">'ГБУЗ РБ Поликлиника № 50 г.Уфа'!$D$15</definedName>
    <definedName name="V_пр_9_5" localSheetId="5">'ГБУЗ РБ Раевская ЦРБ'!$D$15</definedName>
    <definedName name="V_пр_9_5" localSheetId="27">'ГБУЗ РБ Стерлибашевская ЦРБ'!$D$15</definedName>
    <definedName name="V_пр_9_5" localSheetId="28">'ГБУЗ РБ Толбазинская ЦРБ'!$D$15</definedName>
    <definedName name="V_пр_9_5" localSheetId="30">'ГБУЗ РБ Туймазинская ЦРБ'!$D$15</definedName>
    <definedName name="V_пр_9_5" localSheetId="33">'ГБУЗ РБ Учалинская ЦГБ'!$D$15</definedName>
    <definedName name="V_пр_9_5" localSheetId="20">'ГБУЗ РБ Федоровская ЦРБ'!$D$15</definedName>
    <definedName name="V_пр_9_5" localSheetId="23">'ГБУЗ РБ ЦГБ г.Сибай'!$D$15</definedName>
    <definedName name="V_пр_9_5" localSheetId="74">'ГБУЗ РБ Чекмагушевская ЦРБ'!$D$15</definedName>
    <definedName name="V_пр_9_5" localSheetId="34">'ГБУЗ РБ Чишминская ЦРБ'!$D$15</definedName>
    <definedName name="V_пр_9_5" localSheetId="31">'ГБУЗ РБ Шаранская ЦРБ'!$D$15</definedName>
    <definedName name="V_пр_9_5" localSheetId="37">'ГБУЗ РБ Языковская ЦРБ'!$D$15</definedName>
    <definedName name="V_пр_9_5" localSheetId="41">'ГБУЗ РБ Янаульская ЦРБ'!$D$15</definedName>
    <definedName name="V_пр_9_5" localSheetId="19">'ООО "Медсервис" г. Салават'!$D$15</definedName>
    <definedName name="V_пр_9_5" localSheetId="2">'УФИЦ РАН'!$D$15</definedName>
    <definedName name="V_пр_9_5" localSheetId="52">'ФГБОУ ВО БГМУ МЗ РФ'!$D$15</definedName>
    <definedName name="V_пр_9_5" localSheetId="60">'ФГБУЗ МСЧ №142 ФМБА России'!$D$15</definedName>
    <definedName name="V_пр_9_5" localSheetId="25">'ЧУЗ "РЖД-Медицина"г.Стерлитамак'!$D$15</definedName>
    <definedName name="V_пр_9_5" localSheetId="42">'ЧУЗ"КБ"РЖД-Медицина" г.Уфа'!$D$15</definedName>
    <definedName name="V_пр_9_6" localSheetId="22">'ГБУЗ РБ Акъярская ЦРБ'!$E$15</definedName>
    <definedName name="V_пр_9_6" localSheetId="46">'ГБУЗ РБ Архангельская ЦРБ'!$E$15</definedName>
    <definedName name="V_пр_9_6" localSheetId="57">'ГБУЗ РБ Аскаровская ЦРБ'!$E$15</definedName>
    <definedName name="V_пр_9_6" localSheetId="65">'ГБУЗ РБ Аскинская ЦРБ'!$E$15</definedName>
    <definedName name="V_пр_9_6" localSheetId="35">'ГБУЗ РБ Баймакская ЦГБ'!$E$15</definedName>
    <definedName name="V_пр_9_6" localSheetId="77">'ГБУЗ РБ Бакалинская ЦРБ'!$E$15</definedName>
    <definedName name="V_пр_9_6" localSheetId="40">'ГБУЗ РБ Балтачевская ЦРБ'!$E$15</definedName>
    <definedName name="V_пр_9_6" localSheetId="53">'ГБУЗ РБ Белебеевская ЦРБ'!$E$15</definedName>
    <definedName name="V_пр_9_6" localSheetId="71">'ГБУЗ РБ Белокатайская ЦРБ'!$E$15</definedName>
    <definedName name="V_пр_9_6" localSheetId="59">'ГБУЗ РБ Белорецкая ЦРКБ'!$E$15</definedName>
    <definedName name="V_пр_9_6" localSheetId="54">'ГБУЗ РБ Бижбулякская ЦРБ'!$E$15</definedName>
    <definedName name="V_пр_9_6" localSheetId="62">'ГБУЗ РБ Бирская ЦРБ'!$E$15</definedName>
    <definedName name="V_пр_9_6" localSheetId="44">'ГБУЗ РБ Благовещенская ЦРБ'!$E$15</definedName>
    <definedName name="V_пр_9_6" localSheetId="68">'ГБУЗ РБ Большеустьикинская ЦРБ'!$E$15</definedName>
    <definedName name="V_пр_9_6" localSheetId="36">'ГБУЗ РБ Буздякская ЦРБ'!$E$15</definedName>
    <definedName name="V_пр_9_6" localSheetId="66">'ГБУЗ РБ Бураевская ЦРБ'!$E$15</definedName>
    <definedName name="V_пр_9_6" localSheetId="58">'ГБУЗ РБ Бурзянская ЦРБ'!$E$15</definedName>
    <definedName name="V_пр_9_6" localSheetId="39">'ГБУЗ РБ Верхне-Татыш. ЦРБ'!$E$15</definedName>
    <definedName name="V_пр_9_6" localSheetId="76">'ГБУЗ РБ Верхнеяркеевская ЦРБ'!$E$15</definedName>
    <definedName name="V_пр_9_6" localSheetId="18">'ГБУЗ РБ ГБ № 1 г.Октябрьский'!$E$15</definedName>
    <definedName name="V_пр_9_6" localSheetId="61">'ГБУЗ РБ ГБ № 9 г.Уфа'!$E$15</definedName>
    <definedName name="V_пр_9_6" localSheetId="11">'ГБУЗ РБ ГБ г.Кумертау'!$E$15</definedName>
    <definedName name="V_пр_9_6" localSheetId="15">'ГБУЗ РБ ГБ г.Нефтекамск'!$E$15</definedName>
    <definedName name="V_пр_9_6" localSheetId="21">'ГБУЗ РБ ГБ г.Салават'!$E$15</definedName>
    <definedName name="V_пр_9_6" localSheetId="14">'ГБУЗ РБ ГДКБ № 17 г.Уфа'!$E$15</definedName>
    <definedName name="V_пр_9_6" localSheetId="24">'ГБУЗ РБ ГКБ № 1 г.Стерлитамак'!$E$15</definedName>
    <definedName name="V_пр_9_6" localSheetId="49">'ГБУЗ РБ ГКБ № 13 г.Уфа'!$E$15</definedName>
    <definedName name="V_пр_9_6" localSheetId="75">'ГБУЗ РБ ГКБ № 18 г.Уфа'!$E$15</definedName>
    <definedName name="V_пр_9_6" localSheetId="51">'ГБУЗ РБ ГКБ № 21 г.Уфа'!$E$15</definedName>
    <definedName name="V_пр_9_6" localSheetId="56">'ГБУЗ РБ ГКБ № 5 г.Уфа'!$E$15</definedName>
    <definedName name="V_пр_9_6" localSheetId="32">'ГБУЗ РБ ГКБ № 8 г.Уфа'!$E$15</definedName>
    <definedName name="V_пр_9_6" localSheetId="81">'ГБУЗ РБ ГКБ Демского р-на г.Уфы'!$E$15</definedName>
    <definedName name="V_пр_9_6" localSheetId="4">'ГБУЗ РБ Давлекановская ЦРБ'!$E$15</definedName>
    <definedName name="V_пр_9_6" localSheetId="29">'ГБУЗ РБ ДБ г.Стерлитамак'!$E$15</definedName>
    <definedName name="V_пр_9_6" localSheetId="10">'ГБУЗ РБ ДП № 2 г.Уфа'!$E$15</definedName>
    <definedName name="V_пр_9_6" localSheetId="6">'ГБУЗ РБ ДП № 3 г.Уфа'!$E$15</definedName>
    <definedName name="V_пр_9_6" localSheetId="72">'ГБУЗ РБ ДП № 4 г.Уфа'!$E$15</definedName>
    <definedName name="V_пр_9_6" localSheetId="12">'ГБУЗ РБ ДП № 5 г.Уфа'!$E$15</definedName>
    <definedName name="V_пр_9_6" localSheetId="13">'ГБУЗ РБ ДП № 6 г.Уфа'!$E$15</definedName>
    <definedName name="V_пр_9_6" localSheetId="73">'ГБУЗ РБ Дюртюлинская ЦРБ'!$E$15</definedName>
    <definedName name="V_пр_9_6" localSheetId="55">'ГБУЗ РБ Ермекеевская ЦРБ'!$E$15</definedName>
    <definedName name="V_пр_9_6" localSheetId="38">'ГБУЗ РБ Зилаирская ЦРБ'!$E$15</definedName>
    <definedName name="V_пр_9_6" localSheetId="43">'ГБУЗ РБ Иглинская ЦРБ'!$E$15</definedName>
    <definedName name="V_пр_9_6" localSheetId="9">'ГБУЗ РБ Исянгуловская ЦРБ'!$E$15</definedName>
    <definedName name="V_пр_9_6" localSheetId="78">'ГБУЗ РБ Ишимбайская ЦРБ'!$E$15</definedName>
    <definedName name="V_пр_9_6" localSheetId="17">'ГБУЗ РБ Калтасинская ЦРБ'!$E$15</definedName>
    <definedName name="V_пр_9_6" localSheetId="64">'ГБУЗ РБ Караидельская ЦРБ'!$E$15</definedName>
    <definedName name="V_пр_9_6" localSheetId="47">'ГБУЗ РБ Кармаскалинская ЦРБ'!$E$15</definedName>
    <definedName name="V_пр_9_6" localSheetId="50">'ГБУЗ РБ КБСМП г.Уфа'!$E$15</definedName>
    <definedName name="V_пр_9_6" localSheetId="70">'ГБУЗ РБ Кигинская ЦРБ'!$E$15</definedName>
    <definedName name="V_пр_9_6" localSheetId="16">'ГБУЗ РБ Краснокамская ЦРБ'!$E$15</definedName>
    <definedName name="V_пр_9_6" localSheetId="26">'ГБУЗ РБ Красноусольская ЦРБ'!$E$15</definedName>
    <definedName name="V_пр_9_6" localSheetId="48">'ГБУЗ РБ Кушнаренковская ЦРБ'!$E$15</definedName>
    <definedName name="V_пр_9_6" localSheetId="69">'ГБУЗ РБ Малоязовская ЦРБ'!$E$15</definedName>
    <definedName name="V_пр_9_6" localSheetId="8">'ГБУЗ РБ Мелеузовская ЦРБ'!$E$15</definedName>
    <definedName name="V_пр_9_6" localSheetId="67">'ГБУЗ РБ Месягутовская ЦРБ'!$E$15</definedName>
    <definedName name="V_пр_9_6" localSheetId="63">'ГБУЗ РБ Мишкинская ЦРБ'!$E$15</definedName>
    <definedName name="V_пр_9_6" localSheetId="3">'ГБУЗ РБ Миякинская ЦРБ'!$E$15</definedName>
    <definedName name="V_пр_9_6" localSheetId="7">'ГБУЗ РБ Мраковская ЦРБ'!$E$15</definedName>
    <definedName name="V_пр_9_6" localSheetId="45">'ГБУЗ РБ Нуримановская ЦРБ'!$E$15</definedName>
    <definedName name="V_пр_9_6" localSheetId="79">'ГБУЗ РБ Поликлиника № 43 г.Уфа'!$E$15</definedName>
    <definedName name="V_пр_9_6" localSheetId="80">'ГБУЗ РБ ПОликлиника № 46 г.Уфа'!$E$15</definedName>
    <definedName name="V_пр_9_6" localSheetId="82">'ГБУЗ РБ Поликлиника № 50 г.Уфа'!$E$15</definedName>
    <definedName name="V_пр_9_6" localSheetId="5">'ГБУЗ РБ Раевская ЦРБ'!$E$15</definedName>
    <definedName name="V_пр_9_6" localSheetId="27">'ГБУЗ РБ Стерлибашевская ЦРБ'!$E$15</definedName>
    <definedName name="V_пр_9_6" localSheetId="28">'ГБУЗ РБ Толбазинская ЦРБ'!$E$15</definedName>
    <definedName name="V_пр_9_6" localSheetId="30">'ГБУЗ РБ Туймазинская ЦРБ'!$E$15</definedName>
    <definedName name="V_пр_9_6" localSheetId="33">'ГБУЗ РБ Учалинская ЦГБ'!$E$15</definedName>
    <definedName name="V_пр_9_6" localSheetId="20">'ГБУЗ РБ Федоровская ЦРБ'!$E$15</definedName>
    <definedName name="V_пр_9_6" localSheetId="23">'ГБУЗ РБ ЦГБ г.Сибай'!$E$15</definedName>
    <definedName name="V_пр_9_6" localSheetId="74">'ГБУЗ РБ Чекмагушевская ЦРБ'!$E$15</definedName>
    <definedName name="V_пр_9_6" localSheetId="34">'ГБУЗ РБ Чишминская ЦРБ'!$E$15</definedName>
    <definedName name="V_пр_9_6" localSheetId="31">'ГБУЗ РБ Шаранская ЦРБ'!$E$15</definedName>
    <definedName name="V_пр_9_6" localSheetId="37">'ГБУЗ РБ Языковская ЦРБ'!$E$15</definedName>
    <definedName name="V_пр_9_6" localSheetId="41">'ГБУЗ РБ Янаульская ЦРБ'!$E$15</definedName>
    <definedName name="V_пр_9_6" localSheetId="19">'ООО "Медсервис" г. Салават'!$E$15</definedName>
    <definedName name="V_пр_9_6" localSheetId="2">'УФИЦ РАН'!$E$15</definedName>
    <definedName name="V_пр_9_6" localSheetId="52">'ФГБОУ ВО БГМУ МЗ РФ'!$E$15</definedName>
    <definedName name="V_пр_9_6" localSheetId="60">'ФГБУЗ МСЧ №142 ФМБА России'!$E$15</definedName>
    <definedName name="V_пр_9_6" localSheetId="25">'ЧУЗ "РЖД-Медицина"г.Стерлитамак'!$E$15</definedName>
    <definedName name="V_пр_9_6" localSheetId="42">'ЧУЗ"КБ"РЖД-Медицина" г.Уфа'!$E$15</definedName>
    <definedName name="V_пр_9_8" localSheetId="22">'ГБУЗ РБ Акъярская ЦРБ'!$G$15</definedName>
    <definedName name="V_пр_9_8" localSheetId="46">'ГБУЗ РБ Архангельская ЦРБ'!$G$15</definedName>
    <definedName name="V_пр_9_8" localSheetId="57">'ГБУЗ РБ Аскаровская ЦРБ'!$G$15</definedName>
    <definedName name="V_пр_9_8" localSheetId="65">'ГБУЗ РБ Аскинская ЦРБ'!$G$15</definedName>
    <definedName name="V_пр_9_8" localSheetId="35">'ГБУЗ РБ Баймакская ЦГБ'!$G$15</definedName>
    <definedName name="V_пр_9_8" localSheetId="77">'ГБУЗ РБ Бакалинская ЦРБ'!$G$15</definedName>
    <definedName name="V_пр_9_8" localSheetId="40">'ГБУЗ РБ Балтачевская ЦРБ'!$G$15</definedName>
    <definedName name="V_пр_9_8" localSheetId="53">'ГБУЗ РБ Белебеевская ЦРБ'!$G$15</definedName>
    <definedName name="V_пр_9_8" localSheetId="71">'ГБУЗ РБ Белокатайская ЦРБ'!$G$15</definedName>
    <definedName name="V_пр_9_8" localSheetId="59">'ГБУЗ РБ Белорецкая ЦРКБ'!$G$15</definedName>
    <definedName name="V_пр_9_8" localSheetId="54">'ГБУЗ РБ Бижбулякская ЦРБ'!$G$15</definedName>
    <definedName name="V_пр_9_8" localSheetId="62">'ГБУЗ РБ Бирская ЦРБ'!$G$15</definedName>
    <definedName name="V_пр_9_8" localSheetId="44">'ГБУЗ РБ Благовещенская ЦРБ'!$G$15</definedName>
    <definedName name="V_пр_9_8" localSheetId="68">'ГБУЗ РБ Большеустьикинская ЦРБ'!$G$15</definedName>
    <definedName name="V_пр_9_8" localSheetId="36">'ГБУЗ РБ Буздякская ЦРБ'!$G$15</definedName>
    <definedName name="V_пр_9_8" localSheetId="66">'ГБУЗ РБ Бураевская ЦРБ'!$G$15</definedName>
    <definedName name="V_пр_9_8" localSheetId="58">'ГБУЗ РБ Бурзянская ЦРБ'!$G$15</definedName>
    <definedName name="V_пр_9_8" localSheetId="39">'ГБУЗ РБ Верхне-Татыш. ЦРБ'!$G$15</definedName>
    <definedName name="V_пр_9_8" localSheetId="76">'ГБУЗ РБ Верхнеяркеевская ЦРБ'!$G$15</definedName>
    <definedName name="V_пр_9_8" localSheetId="18">'ГБУЗ РБ ГБ № 1 г.Октябрьский'!$G$15</definedName>
    <definedName name="V_пр_9_8" localSheetId="61">'ГБУЗ РБ ГБ № 9 г.Уфа'!$G$15</definedName>
    <definedName name="V_пр_9_8" localSheetId="11">'ГБУЗ РБ ГБ г.Кумертау'!$G$15</definedName>
    <definedName name="V_пр_9_8" localSheetId="15">'ГБУЗ РБ ГБ г.Нефтекамск'!$G$15</definedName>
    <definedName name="V_пр_9_8" localSheetId="21">'ГБУЗ РБ ГБ г.Салават'!$G$15</definedName>
    <definedName name="V_пр_9_8" localSheetId="14">'ГБУЗ РБ ГДКБ № 17 г.Уфа'!$G$15</definedName>
    <definedName name="V_пр_9_8" localSheetId="24">'ГБУЗ РБ ГКБ № 1 г.Стерлитамак'!$G$15</definedName>
    <definedName name="V_пр_9_8" localSheetId="49">'ГБУЗ РБ ГКБ № 13 г.Уфа'!$G$15</definedName>
    <definedName name="V_пр_9_8" localSheetId="75">'ГБУЗ РБ ГКБ № 18 г.Уфа'!$G$15</definedName>
    <definedName name="V_пр_9_8" localSheetId="51">'ГБУЗ РБ ГКБ № 21 г.Уфа'!$G$15</definedName>
    <definedName name="V_пр_9_8" localSheetId="56">'ГБУЗ РБ ГКБ № 5 г.Уфа'!$G$15</definedName>
    <definedName name="V_пр_9_8" localSheetId="32">'ГБУЗ РБ ГКБ № 8 г.Уфа'!$G$15</definedName>
    <definedName name="V_пр_9_8" localSheetId="81">'ГБУЗ РБ ГКБ Демского р-на г.Уфы'!$G$15</definedName>
    <definedName name="V_пр_9_8" localSheetId="4">'ГБУЗ РБ Давлекановская ЦРБ'!$G$15</definedName>
    <definedName name="V_пр_9_8" localSheetId="29">'ГБУЗ РБ ДБ г.Стерлитамак'!$G$15</definedName>
    <definedName name="V_пр_9_8" localSheetId="10">'ГБУЗ РБ ДП № 2 г.Уфа'!$G$15</definedName>
    <definedName name="V_пр_9_8" localSheetId="6">'ГБУЗ РБ ДП № 3 г.Уфа'!$G$15</definedName>
    <definedName name="V_пр_9_8" localSheetId="72">'ГБУЗ РБ ДП № 4 г.Уфа'!$G$15</definedName>
    <definedName name="V_пр_9_8" localSheetId="12">'ГБУЗ РБ ДП № 5 г.Уфа'!$G$15</definedName>
    <definedName name="V_пр_9_8" localSheetId="13">'ГБУЗ РБ ДП № 6 г.Уфа'!$G$15</definedName>
    <definedName name="V_пр_9_8" localSheetId="73">'ГБУЗ РБ Дюртюлинская ЦРБ'!$G$15</definedName>
    <definedName name="V_пр_9_8" localSheetId="55">'ГБУЗ РБ Ермекеевская ЦРБ'!$G$15</definedName>
    <definedName name="V_пр_9_8" localSheetId="38">'ГБУЗ РБ Зилаирская ЦРБ'!$G$15</definedName>
    <definedName name="V_пр_9_8" localSheetId="43">'ГБУЗ РБ Иглинская ЦРБ'!$G$15</definedName>
    <definedName name="V_пр_9_8" localSheetId="9">'ГБУЗ РБ Исянгуловская ЦРБ'!$G$15</definedName>
    <definedName name="V_пр_9_8" localSheetId="78">'ГБУЗ РБ Ишимбайская ЦРБ'!$G$15</definedName>
    <definedName name="V_пр_9_8" localSheetId="17">'ГБУЗ РБ Калтасинская ЦРБ'!$G$15</definedName>
    <definedName name="V_пр_9_8" localSheetId="64">'ГБУЗ РБ Караидельская ЦРБ'!$G$15</definedName>
    <definedName name="V_пр_9_8" localSheetId="47">'ГБУЗ РБ Кармаскалинская ЦРБ'!$G$15</definedName>
    <definedName name="V_пр_9_8" localSheetId="50">'ГБУЗ РБ КБСМП г.Уфа'!$G$15</definedName>
    <definedName name="V_пр_9_8" localSheetId="70">'ГБУЗ РБ Кигинская ЦРБ'!$G$15</definedName>
    <definedName name="V_пр_9_8" localSheetId="16">'ГБУЗ РБ Краснокамская ЦРБ'!$G$15</definedName>
    <definedName name="V_пр_9_8" localSheetId="26">'ГБУЗ РБ Красноусольская ЦРБ'!$G$15</definedName>
    <definedName name="V_пр_9_8" localSheetId="48">'ГБУЗ РБ Кушнаренковская ЦРБ'!$G$15</definedName>
    <definedName name="V_пр_9_8" localSheetId="69">'ГБУЗ РБ Малоязовская ЦРБ'!$G$15</definedName>
    <definedName name="V_пр_9_8" localSheetId="8">'ГБУЗ РБ Мелеузовская ЦРБ'!$G$15</definedName>
    <definedName name="V_пр_9_8" localSheetId="67">'ГБУЗ РБ Месягутовская ЦРБ'!$G$15</definedName>
    <definedName name="V_пр_9_8" localSheetId="63">'ГБУЗ РБ Мишкинская ЦРБ'!$G$15</definedName>
    <definedName name="V_пр_9_8" localSheetId="3">'ГБУЗ РБ Миякинская ЦРБ'!$G$15</definedName>
    <definedName name="V_пр_9_8" localSheetId="7">'ГБУЗ РБ Мраковская ЦРБ'!$G$15</definedName>
    <definedName name="V_пр_9_8" localSheetId="45">'ГБУЗ РБ Нуримановская ЦРБ'!$G$15</definedName>
    <definedName name="V_пр_9_8" localSheetId="79">'ГБУЗ РБ Поликлиника № 43 г.Уфа'!$G$15</definedName>
    <definedName name="V_пр_9_8" localSheetId="80">'ГБУЗ РБ ПОликлиника № 46 г.Уфа'!$G$15</definedName>
    <definedName name="V_пр_9_8" localSheetId="82">'ГБУЗ РБ Поликлиника № 50 г.Уфа'!$G$15</definedName>
    <definedName name="V_пр_9_8" localSheetId="5">'ГБУЗ РБ Раевская ЦРБ'!$G$15</definedName>
    <definedName name="V_пр_9_8" localSheetId="27">'ГБУЗ РБ Стерлибашевская ЦРБ'!$G$15</definedName>
    <definedName name="V_пр_9_8" localSheetId="28">'ГБУЗ РБ Толбазинская ЦРБ'!$G$15</definedName>
    <definedName name="V_пр_9_8" localSheetId="30">'ГБУЗ РБ Туймазинская ЦРБ'!$G$15</definedName>
    <definedName name="V_пр_9_8" localSheetId="33">'ГБУЗ РБ Учалинская ЦГБ'!$G$15</definedName>
    <definedName name="V_пр_9_8" localSheetId="20">'ГБУЗ РБ Федоровская ЦРБ'!$G$15</definedName>
    <definedName name="V_пр_9_8" localSheetId="23">'ГБУЗ РБ ЦГБ г.Сибай'!$G$15</definedName>
    <definedName name="V_пр_9_8" localSheetId="74">'ГБУЗ РБ Чекмагушевская ЦРБ'!$G$15</definedName>
    <definedName name="V_пр_9_8" localSheetId="34">'ГБУЗ РБ Чишминская ЦРБ'!$G$15</definedName>
    <definedName name="V_пр_9_8" localSheetId="31">'ГБУЗ РБ Шаранская ЦРБ'!$G$15</definedName>
    <definedName name="V_пр_9_8" localSheetId="37">'ГБУЗ РБ Языковская ЦРБ'!$G$15</definedName>
    <definedName name="V_пр_9_8" localSheetId="41">'ГБУЗ РБ Янаульская ЦРБ'!$G$15</definedName>
    <definedName name="V_пр_9_8" localSheetId="19">'ООО "Медсервис" г. Салават'!$G$15</definedName>
    <definedName name="V_пр_9_8" localSheetId="2">'УФИЦ РАН'!$G$15</definedName>
    <definedName name="V_пр_9_8" localSheetId="52">'ФГБОУ ВО БГМУ МЗ РФ'!$G$15</definedName>
    <definedName name="V_пр_9_8" localSheetId="60">'ФГБУЗ МСЧ №142 ФМБА России'!$G$15</definedName>
    <definedName name="V_пр_9_8" localSheetId="25">'ЧУЗ "РЖД-Медицина"г.Стерлитамак'!$G$15</definedName>
    <definedName name="V_пр_9_8" localSheetId="42">'ЧУЗ"КБ"РЖД-Медицина" г.Уфа'!$G$15</definedName>
    <definedName name="_xlnm.Print_Titles" localSheetId="1">'СВОД за 9 мес.'!$2:$6</definedName>
  </definedNames>
  <calcPr calcId="191029"/>
</workbook>
</file>

<file path=xl/calcChain.xml><?xml version="1.0" encoding="utf-8"?>
<calcChain xmlns="http://schemas.openxmlformats.org/spreadsheetml/2006/main">
  <c r="Y12" i="3" l="1"/>
  <c r="Y13" i="3"/>
  <c r="Y14" i="3"/>
  <c r="Y15" i="3"/>
  <c r="Y16" i="3"/>
  <c r="Y17" i="3"/>
  <c r="Y47" i="3" s="1"/>
  <c r="D66" i="85" s="1"/>
  <c r="Y18" i="3"/>
  <c r="Y19" i="3"/>
  <c r="Y20" i="3"/>
  <c r="Y21" i="3"/>
  <c r="Y22" i="3"/>
  <c r="Y23" i="3"/>
  <c r="Y25" i="3"/>
  <c r="Y26" i="3"/>
  <c r="Y27" i="3"/>
  <c r="Y28" i="3"/>
  <c r="Y29" i="3"/>
  <c r="Y30" i="3"/>
  <c r="Y32" i="3"/>
  <c r="Y33" i="3"/>
  <c r="Y34" i="3"/>
  <c r="Y35" i="3"/>
  <c r="Y36" i="3"/>
  <c r="Y12" i="4"/>
  <c r="Y13" i="4"/>
  <c r="Y14" i="4"/>
  <c r="Y15" i="4"/>
  <c r="Y16" i="4"/>
  <c r="Y47" i="4" s="1"/>
  <c r="D67" i="85" s="1"/>
  <c r="Y17" i="4"/>
  <c r="Y18" i="4"/>
  <c r="Y19" i="4"/>
  <c r="Y20" i="4"/>
  <c r="Y21" i="4"/>
  <c r="Y22" i="4"/>
  <c r="Y23" i="4"/>
  <c r="Y25" i="4"/>
  <c r="Y26" i="4"/>
  <c r="Y27" i="4"/>
  <c r="Y28" i="4"/>
  <c r="Y29" i="4"/>
  <c r="Y30" i="4"/>
  <c r="Y32" i="4"/>
  <c r="Y33" i="4"/>
  <c r="Y34" i="4"/>
  <c r="Y35" i="4"/>
  <c r="Y36" i="4"/>
  <c r="Y12" i="5"/>
  <c r="Y13" i="5"/>
  <c r="Y14" i="5"/>
  <c r="Y15" i="5"/>
  <c r="Y47" i="5" s="1"/>
  <c r="D82" i="85" s="1"/>
  <c r="Y16" i="5"/>
  <c r="Y17" i="5"/>
  <c r="Y18" i="5"/>
  <c r="Y19" i="5"/>
  <c r="Y20" i="5"/>
  <c r="Y21" i="5"/>
  <c r="Y22" i="5"/>
  <c r="Y23" i="5"/>
  <c r="Y25" i="5"/>
  <c r="Y26" i="5"/>
  <c r="Y27" i="5"/>
  <c r="Y28" i="5"/>
  <c r="Y29" i="5"/>
  <c r="Y30" i="5"/>
  <c r="Y32" i="5"/>
  <c r="Y33" i="5"/>
  <c r="Y34" i="5"/>
  <c r="Y35" i="5"/>
  <c r="Y36" i="5"/>
  <c r="Y12" i="6"/>
  <c r="Y13" i="6"/>
  <c r="Y14" i="6"/>
  <c r="Y47" i="6" s="1"/>
  <c r="D10" i="85" s="1"/>
  <c r="Y15" i="6"/>
  <c r="Y16" i="6"/>
  <c r="Y17" i="6"/>
  <c r="Y18" i="6"/>
  <c r="Y19" i="6"/>
  <c r="Y20" i="6"/>
  <c r="Y21" i="6"/>
  <c r="Y22" i="6"/>
  <c r="Y23" i="6"/>
  <c r="Y25" i="6"/>
  <c r="Y26" i="6"/>
  <c r="Y27" i="6"/>
  <c r="Y28" i="6"/>
  <c r="Y29" i="6"/>
  <c r="Y30" i="6"/>
  <c r="Y32" i="6"/>
  <c r="Y33" i="6"/>
  <c r="Y34" i="6"/>
  <c r="Y35" i="6"/>
  <c r="Y36" i="6"/>
  <c r="Y12" i="7"/>
  <c r="Y13" i="7"/>
  <c r="Y47" i="7" s="1"/>
  <c r="D17" i="85" s="1"/>
  <c r="Y14" i="7"/>
  <c r="Y15" i="7"/>
  <c r="Y16" i="7"/>
  <c r="Y17" i="7"/>
  <c r="Y18" i="7"/>
  <c r="Y19" i="7"/>
  <c r="Y20" i="7"/>
  <c r="Y21" i="7"/>
  <c r="Y22" i="7"/>
  <c r="Y23" i="7"/>
  <c r="Y25" i="7"/>
  <c r="Y26" i="7"/>
  <c r="Y27" i="7"/>
  <c r="Y28" i="7"/>
  <c r="Y29" i="7"/>
  <c r="Y30" i="7"/>
  <c r="Y32" i="7"/>
  <c r="Y33" i="7"/>
  <c r="Y34" i="7"/>
  <c r="Y35" i="7"/>
  <c r="Y36" i="7"/>
  <c r="Y12" i="8"/>
  <c r="Y13" i="8"/>
  <c r="Y14" i="8"/>
  <c r="Y15" i="8"/>
  <c r="Y16" i="8"/>
  <c r="Y17" i="8"/>
  <c r="Y18" i="8"/>
  <c r="Y19" i="8"/>
  <c r="Y20" i="8"/>
  <c r="Y21" i="8"/>
  <c r="Y22" i="8"/>
  <c r="Y23" i="8"/>
  <c r="Y25" i="8"/>
  <c r="Y26" i="8"/>
  <c r="Y27" i="8"/>
  <c r="Y28" i="8"/>
  <c r="Y29" i="8"/>
  <c r="Y30" i="8"/>
  <c r="Y32" i="8"/>
  <c r="Y33" i="8"/>
  <c r="Y34" i="8"/>
  <c r="Y35" i="8"/>
  <c r="Y36" i="8"/>
  <c r="Y12" i="9"/>
  <c r="Y13" i="9"/>
  <c r="Y14" i="9"/>
  <c r="Y15" i="9"/>
  <c r="Y16" i="9"/>
  <c r="Y17" i="9"/>
  <c r="Y47" i="9" s="1"/>
  <c r="D86" i="85" s="1"/>
  <c r="Y18" i="9"/>
  <c r="Y19" i="9"/>
  <c r="Y20" i="9"/>
  <c r="Y21" i="9"/>
  <c r="Y22" i="9"/>
  <c r="Y23" i="9"/>
  <c r="Y25" i="9"/>
  <c r="Y26" i="9"/>
  <c r="Y27" i="9"/>
  <c r="Y28" i="9"/>
  <c r="Y29" i="9"/>
  <c r="Y30" i="9"/>
  <c r="Y32" i="9"/>
  <c r="Y33" i="9"/>
  <c r="Y34" i="9"/>
  <c r="Y35" i="9"/>
  <c r="Y36" i="9"/>
  <c r="Y12" i="10"/>
  <c r="Y13" i="10"/>
  <c r="Y14" i="10"/>
  <c r="Y15" i="10"/>
  <c r="Y16" i="10"/>
  <c r="Y47" i="10" s="1"/>
  <c r="D25" i="85" s="1"/>
  <c r="Y17" i="10"/>
  <c r="Y18" i="10"/>
  <c r="Y19" i="10"/>
  <c r="Y20" i="10"/>
  <c r="Y21" i="10"/>
  <c r="Y22" i="10"/>
  <c r="Y23" i="10"/>
  <c r="Y25" i="10"/>
  <c r="Y26" i="10"/>
  <c r="Y27" i="10"/>
  <c r="Y28" i="10"/>
  <c r="Y29" i="10"/>
  <c r="Y30" i="10"/>
  <c r="Y32" i="10"/>
  <c r="Y33" i="10"/>
  <c r="Y34" i="10"/>
  <c r="Y35" i="10"/>
  <c r="Y36" i="10"/>
  <c r="Y12" i="11"/>
  <c r="Y13" i="11"/>
  <c r="Y14" i="11"/>
  <c r="Y15" i="11"/>
  <c r="Y47" i="11" s="1"/>
  <c r="D83" i="85" s="1"/>
  <c r="Y16" i="11"/>
  <c r="Y17" i="11"/>
  <c r="Y18" i="11"/>
  <c r="Y19" i="11"/>
  <c r="Y20" i="11"/>
  <c r="Y21" i="11"/>
  <c r="Y22" i="11"/>
  <c r="Y23" i="11"/>
  <c r="Y25" i="11"/>
  <c r="Y26" i="11"/>
  <c r="Y27" i="11"/>
  <c r="Y28" i="11"/>
  <c r="Y29" i="11"/>
  <c r="Y30" i="11"/>
  <c r="Y32" i="11"/>
  <c r="Y33" i="11"/>
  <c r="Y34" i="11"/>
  <c r="Y35" i="11"/>
  <c r="Y36" i="11"/>
  <c r="Y12" i="12"/>
  <c r="Y13" i="12"/>
  <c r="Y14" i="12"/>
  <c r="Y47" i="12" s="1"/>
  <c r="D87" i="85" s="1"/>
  <c r="Y15" i="12"/>
  <c r="Y16" i="12"/>
  <c r="Y17" i="12"/>
  <c r="Y18" i="12"/>
  <c r="Y19" i="12"/>
  <c r="Y20" i="12"/>
  <c r="Y21" i="12"/>
  <c r="Y22" i="12"/>
  <c r="Y23" i="12"/>
  <c r="Y25" i="12"/>
  <c r="Y26" i="12"/>
  <c r="Y27" i="12"/>
  <c r="Y28" i="12"/>
  <c r="Y29" i="12"/>
  <c r="Y30" i="12"/>
  <c r="Y32" i="12"/>
  <c r="Y33" i="12"/>
  <c r="Y34" i="12"/>
  <c r="Y35" i="12"/>
  <c r="Y36" i="12"/>
  <c r="Y12" i="13"/>
  <c r="Y13" i="13"/>
  <c r="Y47" i="13" s="1"/>
  <c r="D85" i="85" s="1"/>
  <c r="Y14" i="13"/>
  <c r="Y15" i="13"/>
  <c r="Y16" i="13"/>
  <c r="Y17" i="13"/>
  <c r="Y18" i="13"/>
  <c r="Y19" i="13"/>
  <c r="Y20" i="13"/>
  <c r="Y21" i="13"/>
  <c r="Y22" i="13"/>
  <c r="Y23" i="13"/>
  <c r="Y25" i="13"/>
  <c r="Y26" i="13"/>
  <c r="Y27" i="13"/>
  <c r="Y28" i="13"/>
  <c r="Y29" i="13"/>
  <c r="Y30" i="13"/>
  <c r="Y32" i="13"/>
  <c r="Y33" i="13"/>
  <c r="Y34" i="13"/>
  <c r="Y35" i="13"/>
  <c r="Y36" i="13"/>
  <c r="Y12" i="14"/>
  <c r="Y13" i="14"/>
  <c r="Y14" i="14"/>
  <c r="Y15" i="14"/>
  <c r="Y16" i="14"/>
  <c r="Y17" i="14"/>
  <c r="Y18" i="14"/>
  <c r="Y19" i="14"/>
  <c r="Y20" i="14"/>
  <c r="Y21" i="14"/>
  <c r="Y22" i="14"/>
  <c r="Y23" i="14"/>
  <c r="Y25" i="14"/>
  <c r="Y26" i="14"/>
  <c r="Y27" i="14"/>
  <c r="Y28" i="14"/>
  <c r="Y29" i="14"/>
  <c r="Y30" i="14"/>
  <c r="Y32" i="14"/>
  <c r="Y33" i="14"/>
  <c r="Y34" i="14"/>
  <c r="Y35" i="14"/>
  <c r="Y36" i="14"/>
  <c r="Y12" i="15"/>
  <c r="Y13" i="15"/>
  <c r="Y14" i="15"/>
  <c r="Y15" i="15"/>
  <c r="Y16" i="15"/>
  <c r="Y17" i="15"/>
  <c r="Y47" i="15" s="1"/>
  <c r="D76" i="85" s="1"/>
  <c r="Y18" i="15"/>
  <c r="Y19" i="15"/>
  <c r="Y20" i="15"/>
  <c r="Y21" i="15"/>
  <c r="Y22" i="15"/>
  <c r="Y23" i="15"/>
  <c r="Y25" i="15"/>
  <c r="Y26" i="15"/>
  <c r="Y27" i="15"/>
  <c r="Y28" i="15"/>
  <c r="Y29" i="15"/>
  <c r="Y30" i="15"/>
  <c r="Y32" i="15"/>
  <c r="Y33" i="15"/>
  <c r="Y34" i="15"/>
  <c r="Y35" i="15"/>
  <c r="Y36" i="15"/>
  <c r="Y12" i="16"/>
  <c r="Y13" i="16"/>
  <c r="Y14" i="16"/>
  <c r="Y15" i="16"/>
  <c r="Y16" i="16"/>
  <c r="Y47" i="16" s="1"/>
  <c r="D37" i="85" s="1"/>
  <c r="Y17" i="16"/>
  <c r="Y18" i="16"/>
  <c r="Y19" i="16"/>
  <c r="Y20" i="16"/>
  <c r="Y21" i="16"/>
  <c r="Y22" i="16"/>
  <c r="Y23" i="16"/>
  <c r="Y25" i="16"/>
  <c r="Y26" i="16"/>
  <c r="Y27" i="16"/>
  <c r="Y28" i="16"/>
  <c r="Y29" i="16"/>
  <c r="Y30" i="16"/>
  <c r="Y32" i="16"/>
  <c r="Y33" i="16"/>
  <c r="Y34" i="16"/>
  <c r="Y35" i="16"/>
  <c r="Y36" i="16"/>
  <c r="Y12" i="18"/>
  <c r="Y13" i="18"/>
  <c r="Y14" i="18"/>
  <c r="Y15" i="18"/>
  <c r="Y47" i="18" s="1"/>
  <c r="D65" i="85" s="1"/>
  <c r="Y16" i="18"/>
  <c r="Y17" i="18"/>
  <c r="Y18" i="18"/>
  <c r="Y19" i="18"/>
  <c r="Y20" i="18"/>
  <c r="Y21" i="18"/>
  <c r="Y22" i="18"/>
  <c r="Y23" i="18"/>
  <c r="Y25" i="18"/>
  <c r="Y26" i="18"/>
  <c r="Y27" i="18"/>
  <c r="Y28" i="18"/>
  <c r="Y29" i="18"/>
  <c r="Y30" i="18"/>
  <c r="Y32" i="18"/>
  <c r="Y33" i="18"/>
  <c r="Y34" i="18"/>
  <c r="Y35" i="18"/>
  <c r="Y36" i="18"/>
  <c r="Y12" i="19"/>
  <c r="Y13" i="19"/>
  <c r="Y14" i="19"/>
  <c r="Y47" i="19" s="1"/>
  <c r="D45" i="85" s="1"/>
  <c r="Y15" i="19"/>
  <c r="Y16" i="19"/>
  <c r="Y17" i="19"/>
  <c r="Y18" i="19"/>
  <c r="Y19" i="19"/>
  <c r="Y20" i="19"/>
  <c r="Y21" i="19"/>
  <c r="Y22" i="19"/>
  <c r="Y23" i="19"/>
  <c r="Y25" i="19"/>
  <c r="Y26" i="19"/>
  <c r="Y27" i="19"/>
  <c r="Y28" i="19"/>
  <c r="Y29" i="19"/>
  <c r="Y30" i="19"/>
  <c r="Y32" i="19"/>
  <c r="Y33" i="19"/>
  <c r="Y34" i="19"/>
  <c r="Y35" i="19"/>
  <c r="Y36" i="19"/>
  <c r="Y12" i="20"/>
  <c r="Y13" i="20"/>
  <c r="Y47" i="20" s="1"/>
  <c r="D24" i="85" s="1"/>
  <c r="Y14" i="20"/>
  <c r="Y15" i="20"/>
  <c r="Y16" i="20"/>
  <c r="Y17" i="20"/>
  <c r="Y18" i="20"/>
  <c r="Y19" i="20"/>
  <c r="Y20" i="20"/>
  <c r="Y21" i="20"/>
  <c r="Y22" i="20"/>
  <c r="Y23" i="20"/>
  <c r="Y25" i="20"/>
  <c r="Y26" i="20"/>
  <c r="Y27" i="20"/>
  <c r="Y28" i="20"/>
  <c r="Y29" i="20"/>
  <c r="Y30" i="20"/>
  <c r="Y32" i="20"/>
  <c r="Y33" i="20"/>
  <c r="Y34" i="20"/>
  <c r="Y35" i="20"/>
  <c r="Y36" i="20"/>
  <c r="Y12" i="21"/>
  <c r="Y13" i="21"/>
  <c r="Y14" i="21"/>
  <c r="Y15" i="21"/>
  <c r="Y16" i="21"/>
  <c r="Y17" i="21"/>
  <c r="Y18" i="21"/>
  <c r="Y19" i="21"/>
  <c r="Y20" i="21"/>
  <c r="Y21" i="21"/>
  <c r="Y22" i="21"/>
  <c r="Y23" i="21"/>
  <c r="Y25" i="21"/>
  <c r="Y26" i="21"/>
  <c r="Y27" i="21"/>
  <c r="Y28" i="21"/>
  <c r="Y29" i="21"/>
  <c r="Y30" i="21"/>
  <c r="Y32" i="21"/>
  <c r="Y33" i="21"/>
  <c r="Y34" i="21"/>
  <c r="Y35" i="21"/>
  <c r="Y36" i="21"/>
  <c r="Y12" i="22"/>
  <c r="Y13" i="22"/>
  <c r="Y14" i="22"/>
  <c r="Y15" i="22"/>
  <c r="Y16" i="22"/>
  <c r="Y17" i="22"/>
  <c r="Y47" i="22" s="1"/>
  <c r="D11" i="85" s="1"/>
  <c r="Y18" i="22"/>
  <c r="Y19" i="22"/>
  <c r="Y20" i="22"/>
  <c r="Y21" i="22"/>
  <c r="Y22" i="22"/>
  <c r="Y23" i="22"/>
  <c r="Y25" i="22"/>
  <c r="Y26" i="22"/>
  <c r="Y27" i="22"/>
  <c r="Y28" i="22"/>
  <c r="Y29" i="22"/>
  <c r="Y30" i="22"/>
  <c r="Y32" i="22"/>
  <c r="Y33" i="22"/>
  <c r="Y34" i="22"/>
  <c r="Y35" i="22"/>
  <c r="Y36" i="22"/>
  <c r="Y12" i="23"/>
  <c r="Y13" i="23"/>
  <c r="Y14" i="23"/>
  <c r="Y15" i="23"/>
  <c r="Y16" i="23"/>
  <c r="Y47" i="23" s="1"/>
  <c r="D69" i="85" s="1"/>
  <c r="Y17" i="23"/>
  <c r="Y18" i="23"/>
  <c r="Y19" i="23"/>
  <c r="Y20" i="23"/>
  <c r="Y21" i="23"/>
  <c r="Y22" i="23"/>
  <c r="Y23" i="23"/>
  <c r="Y25" i="23"/>
  <c r="Y26" i="23"/>
  <c r="Y27" i="23"/>
  <c r="Y28" i="23"/>
  <c r="Y29" i="23"/>
  <c r="Y30" i="23"/>
  <c r="Y32" i="23"/>
  <c r="Y33" i="23"/>
  <c r="Y34" i="23"/>
  <c r="Y35" i="23"/>
  <c r="Y36" i="23"/>
  <c r="Y12" i="24"/>
  <c r="Y13" i="24"/>
  <c r="Y14" i="24"/>
  <c r="Y15" i="24"/>
  <c r="Y47" i="24" s="1"/>
  <c r="D27" i="85" s="1"/>
  <c r="Y16" i="24"/>
  <c r="Y17" i="24"/>
  <c r="Y18" i="24"/>
  <c r="Y19" i="24"/>
  <c r="Y20" i="24"/>
  <c r="Y21" i="24"/>
  <c r="Y22" i="24"/>
  <c r="Y23" i="24"/>
  <c r="Y25" i="24"/>
  <c r="Y26" i="24"/>
  <c r="Y27" i="24"/>
  <c r="Y28" i="24"/>
  <c r="Y29" i="24"/>
  <c r="Y30" i="24"/>
  <c r="Y32" i="24"/>
  <c r="Y33" i="24"/>
  <c r="Y34" i="24"/>
  <c r="Y35" i="24"/>
  <c r="Y36" i="24"/>
  <c r="Y12" i="26"/>
  <c r="Y13" i="26"/>
  <c r="Y47" i="26" s="1"/>
  <c r="D18" i="85" s="1"/>
  <c r="Y14" i="26"/>
  <c r="Y15" i="26"/>
  <c r="Y16" i="26"/>
  <c r="Y17" i="26"/>
  <c r="Y18" i="26"/>
  <c r="Y19" i="26"/>
  <c r="Y20" i="26"/>
  <c r="Y21" i="26"/>
  <c r="Y22" i="26"/>
  <c r="Y23" i="26"/>
  <c r="Y25" i="26"/>
  <c r="Y26" i="26"/>
  <c r="Y27" i="26"/>
  <c r="Y28" i="26"/>
  <c r="Y29" i="26"/>
  <c r="Y30" i="26"/>
  <c r="Y32" i="26"/>
  <c r="Y33" i="26"/>
  <c r="Y34" i="26"/>
  <c r="Y35" i="26"/>
  <c r="Y36" i="26"/>
  <c r="Y12" i="27"/>
  <c r="Y13" i="27"/>
  <c r="Y14" i="27"/>
  <c r="Y15" i="27"/>
  <c r="Y16" i="27"/>
  <c r="Y17" i="27"/>
  <c r="Y18" i="27"/>
  <c r="Y19" i="27"/>
  <c r="Y20" i="27"/>
  <c r="Y21" i="27"/>
  <c r="Y22" i="27"/>
  <c r="Y23" i="27"/>
  <c r="Y25" i="27"/>
  <c r="Y26" i="27"/>
  <c r="Y27" i="27"/>
  <c r="Y28" i="27"/>
  <c r="Y29" i="27"/>
  <c r="Y30" i="27"/>
  <c r="Y32" i="27"/>
  <c r="Y33" i="27"/>
  <c r="Y34" i="27"/>
  <c r="Y35" i="27"/>
  <c r="Y36" i="27"/>
  <c r="Y12" i="28"/>
  <c r="Y13" i="28"/>
  <c r="Y14" i="28"/>
  <c r="Y15" i="28"/>
  <c r="Y16" i="28"/>
  <c r="Y47" i="28" s="1"/>
  <c r="D32" i="85" s="1"/>
  <c r="Y17" i="28"/>
  <c r="Y18" i="28"/>
  <c r="Y19" i="28"/>
  <c r="Y20" i="28"/>
  <c r="Y21" i="28"/>
  <c r="Y22" i="28"/>
  <c r="Y23" i="28"/>
  <c r="Y25" i="28"/>
  <c r="Y26" i="28"/>
  <c r="Y27" i="28"/>
  <c r="Y28" i="28"/>
  <c r="Y29" i="28"/>
  <c r="Y30" i="28"/>
  <c r="Y32" i="28"/>
  <c r="Y33" i="28"/>
  <c r="Y34" i="28"/>
  <c r="Y35" i="28"/>
  <c r="Y36" i="28"/>
  <c r="Y12" i="29"/>
  <c r="Y13" i="29"/>
  <c r="Y14" i="29"/>
  <c r="Y15" i="29"/>
  <c r="Y47" i="29" s="1"/>
  <c r="D22" i="85" s="1"/>
  <c r="Y16" i="29"/>
  <c r="Y17" i="29"/>
  <c r="Y18" i="29"/>
  <c r="Y19" i="29"/>
  <c r="Y20" i="29"/>
  <c r="Y21" i="29"/>
  <c r="Y22" i="29"/>
  <c r="Y23" i="29"/>
  <c r="Y25" i="29"/>
  <c r="Y26" i="29"/>
  <c r="Y27" i="29"/>
  <c r="Y28" i="29"/>
  <c r="Y29" i="29"/>
  <c r="Y30" i="29"/>
  <c r="Y32" i="29"/>
  <c r="Y33" i="29"/>
  <c r="Y34" i="29"/>
  <c r="Y35" i="29"/>
  <c r="Y36" i="29"/>
  <c r="Y12" i="30"/>
  <c r="Y13" i="30"/>
  <c r="Y14" i="30"/>
  <c r="Y47" i="30" s="1"/>
  <c r="D84" i="85" s="1"/>
  <c r="Y15" i="30"/>
  <c r="Y16" i="30"/>
  <c r="Y17" i="30"/>
  <c r="Y18" i="30"/>
  <c r="Y19" i="30"/>
  <c r="Y20" i="30"/>
  <c r="Y21" i="30"/>
  <c r="Y22" i="30"/>
  <c r="Y23" i="30"/>
  <c r="Y25" i="30"/>
  <c r="Y26" i="30"/>
  <c r="Y27" i="30"/>
  <c r="Y28" i="30"/>
  <c r="Y29" i="30"/>
  <c r="Y30" i="30"/>
  <c r="Y32" i="30"/>
  <c r="Y33" i="30"/>
  <c r="Y34" i="30"/>
  <c r="Y35" i="30"/>
  <c r="Y36" i="30"/>
  <c r="Y12" i="31"/>
  <c r="Y13" i="31"/>
  <c r="Y47" i="31" s="1"/>
  <c r="D81" i="85" s="1"/>
  <c r="Y14" i="31"/>
  <c r="Y15" i="31"/>
  <c r="Y16" i="31"/>
  <c r="Y17" i="31"/>
  <c r="Y18" i="31"/>
  <c r="Y19" i="31"/>
  <c r="Y20" i="31"/>
  <c r="Y21" i="31"/>
  <c r="Y22" i="31"/>
  <c r="Y23" i="31"/>
  <c r="Y25" i="31"/>
  <c r="Y26" i="31"/>
  <c r="Y27" i="31"/>
  <c r="Y28" i="31"/>
  <c r="Y29" i="31"/>
  <c r="Y30" i="31"/>
  <c r="Y32" i="31"/>
  <c r="Y33" i="31"/>
  <c r="Y34" i="31"/>
  <c r="Y35" i="31"/>
  <c r="Y36" i="31"/>
  <c r="Y12" i="32"/>
  <c r="Y13" i="32"/>
  <c r="Y47" i="32" s="1"/>
  <c r="D38" i="85" s="1"/>
  <c r="Y14" i="32"/>
  <c r="Y15" i="32"/>
  <c r="Y16" i="32"/>
  <c r="Y17" i="32"/>
  <c r="Y18" i="32"/>
  <c r="Y19" i="32"/>
  <c r="Y20" i="32"/>
  <c r="Y21" i="32"/>
  <c r="Y22" i="32"/>
  <c r="Y23" i="32"/>
  <c r="Y25" i="32"/>
  <c r="Y26" i="32"/>
  <c r="Y27" i="32"/>
  <c r="Y28" i="32"/>
  <c r="Y29" i="32"/>
  <c r="Y30" i="32"/>
  <c r="Y32" i="32"/>
  <c r="Y33" i="32"/>
  <c r="Y34" i="32"/>
  <c r="Y35" i="32"/>
  <c r="Y36" i="32"/>
  <c r="Y12" i="33"/>
  <c r="Y13" i="33"/>
  <c r="Y14" i="33"/>
  <c r="Y15" i="33"/>
  <c r="Y16" i="33"/>
  <c r="Y17" i="33"/>
  <c r="Y18" i="33"/>
  <c r="Y19" i="33"/>
  <c r="Y20" i="33"/>
  <c r="Y21" i="33"/>
  <c r="Y22" i="33"/>
  <c r="Y23" i="33"/>
  <c r="Y25" i="33"/>
  <c r="Y26" i="33"/>
  <c r="Y27" i="33"/>
  <c r="Y28" i="33"/>
  <c r="Y29" i="33"/>
  <c r="Y30" i="33"/>
  <c r="Y32" i="33"/>
  <c r="Y33" i="33"/>
  <c r="Y34" i="33"/>
  <c r="Y35" i="33"/>
  <c r="Y36" i="33"/>
  <c r="Y12" i="34"/>
  <c r="Y13" i="34"/>
  <c r="Y14" i="34"/>
  <c r="Y15" i="34"/>
  <c r="Y16" i="34"/>
  <c r="Y47" i="34" s="1"/>
  <c r="D63" i="85" s="1"/>
  <c r="Y17" i="34"/>
  <c r="Y18" i="34"/>
  <c r="Y19" i="34"/>
  <c r="Y20" i="34"/>
  <c r="Y21" i="34"/>
  <c r="Y22" i="34"/>
  <c r="Y23" i="34"/>
  <c r="Y25" i="34"/>
  <c r="Y26" i="34"/>
  <c r="Y27" i="34"/>
  <c r="Y28" i="34"/>
  <c r="Y29" i="34"/>
  <c r="Y30" i="34"/>
  <c r="Y32" i="34"/>
  <c r="Y33" i="34"/>
  <c r="Y34" i="34"/>
  <c r="Y35" i="34"/>
  <c r="Y36" i="34"/>
  <c r="Y12" i="35"/>
  <c r="Y13" i="35"/>
  <c r="Y14" i="35"/>
  <c r="Y15" i="35"/>
  <c r="Y47" i="35" s="1"/>
  <c r="D68" i="85" s="1"/>
  <c r="Y16" i="35"/>
  <c r="Y17" i="35"/>
  <c r="Y18" i="35"/>
  <c r="Y19" i="35"/>
  <c r="Y20" i="35"/>
  <c r="Y21" i="35"/>
  <c r="Y22" i="35"/>
  <c r="Y23" i="35"/>
  <c r="Y25" i="35"/>
  <c r="Y26" i="35"/>
  <c r="Y27" i="35"/>
  <c r="Y28" i="35"/>
  <c r="Y29" i="35"/>
  <c r="Y30" i="35"/>
  <c r="Y32" i="35"/>
  <c r="Y33" i="35"/>
  <c r="Y34" i="35"/>
  <c r="Y35" i="35"/>
  <c r="Y36" i="35"/>
  <c r="Y12" i="36"/>
  <c r="Y13" i="36"/>
  <c r="Y14" i="36"/>
  <c r="Y47" i="36" s="1"/>
  <c r="D49" i="85" s="1"/>
  <c r="Y15" i="36"/>
  <c r="Y16" i="36"/>
  <c r="Y17" i="36"/>
  <c r="Y18" i="36"/>
  <c r="Y19" i="36"/>
  <c r="Y20" i="36"/>
  <c r="Y21" i="36"/>
  <c r="Y22" i="36"/>
  <c r="Y23" i="36"/>
  <c r="Y25" i="36"/>
  <c r="Y26" i="36"/>
  <c r="Y27" i="36"/>
  <c r="Y28" i="36"/>
  <c r="Y29" i="36"/>
  <c r="Y30" i="36"/>
  <c r="Y32" i="36"/>
  <c r="Y33" i="36"/>
  <c r="Y34" i="36"/>
  <c r="Y35" i="36"/>
  <c r="Y36" i="36"/>
  <c r="Y12" i="37"/>
  <c r="Y13" i="37"/>
  <c r="Y47" i="37" s="1"/>
  <c r="D51" i="85" s="1"/>
  <c r="Y14" i="37"/>
  <c r="Y15" i="37"/>
  <c r="Y16" i="37"/>
  <c r="Y17" i="37"/>
  <c r="Y18" i="37"/>
  <c r="Y19" i="37"/>
  <c r="Y20" i="37"/>
  <c r="Y21" i="37"/>
  <c r="Y22" i="37"/>
  <c r="Y23" i="37"/>
  <c r="Y25" i="37"/>
  <c r="Y26" i="37"/>
  <c r="Y27" i="37"/>
  <c r="Y28" i="37"/>
  <c r="Y29" i="37"/>
  <c r="Y30" i="37"/>
  <c r="Y32" i="37"/>
  <c r="Y33" i="37"/>
  <c r="Y34" i="37"/>
  <c r="Y35" i="37"/>
  <c r="Y36" i="37"/>
  <c r="Y12" i="39"/>
  <c r="Y13" i="39"/>
  <c r="Y47" i="39" s="1"/>
  <c r="D78" i="85" s="1"/>
  <c r="Y14" i="39"/>
  <c r="Y15" i="39"/>
  <c r="Y16" i="39"/>
  <c r="Y17" i="39"/>
  <c r="Y18" i="39"/>
  <c r="Y19" i="39"/>
  <c r="Y20" i="39"/>
  <c r="Y21" i="39"/>
  <c r="Y22" i="39"/>
  <c r="Y23" i="39"/>
  <c r="Y25" i="39"/>
  <c r="Y26" i="39"/>
  <c r="Y27" i="39"/>
  <c r="Y28" i="39"/>
  <c r="Y29" i="39"/>
  <c r="Y30" i="39"/>
  <c r="Y32" i="39"/>
  <c r="Y33" i="39"/>
  <c r="Y34" i="39"/>
  <c r="Y35" i="39"/>
  <c r="Y36" i="39"/>
  <c r="Y12" i="40"/>
  <c r="Y13" i="40"/>
  <c r="Y14" i="40"/>
  <c r="Y15" i="40"/>
  <c r="Y16" i="40"/>
  <c r="Y17" i="40"/>
  <c r="Y18" i="40"/>
  <c r="Y19" i="40"/>
  <c r="Y20" i="40"/>
  <c r="Y21" i="40"/>
  <c r="Y22" i="40"/>
  <c r="Y23" i="40"/>
  <c r="Y25" i="40"/>
  <c r="Y26" i="40"/>
  <c r="Y27" i="40"/>
  <c r="Y28" i="40"/>
  <c r="Y29" i="40"/>
  <c r="Y30" i="40"/>
  <c r="Y32" i="40"/>
  <c r="Y33" i="40"/>
  <c r="Y34" i="40"/>
  <c r="Y35" i="40"/>
  <c r="Y36" i="40"/>
  <c r="Y12" i="41"/>
  <c r="Y13" i="41"/>
  <c r="Y14" i="41"/>
  <c r="Y15" i="41"/>
  <c r="Y16" i="41"/>
  <c r="Y47" i="41" s="1"/>
  <c r="D43" i="85" s="1"/>
  <c r="Y17" i="41"/>
  <c r="Y18" i="41"/>
  <c r="Y19" i="41"/>
  <c r="Y20" i="41"/>
  <c r="Y21" i="41"/>
  <c r="Y22" i="41"/>
  <c r="Y23" i="41"/>
  <c r="Y25" i="41"/>
  <c r="Y26" i="41"/>
  <c r="Y27" i="41"/>
  <c r="Y28" i="41"/>
  <c r="Y29" i="41"/>
  <c r="Y30" i="41"/>
  <c r="Y32" i="41"/>
  <c r="Y33" i="41"/>
  <c r="Y34" i="41"/>
  <c r="Y35" i="41"/>
  <c r="Y36" i="41"/>
  <c r="Y12" i="42"/>
  <c r="Y13" i="42"/>
  <c r="Y14" i="42"/>
  <c r="Y15" i="42"/>
  <c r="Y47" i="42" s="1"/>
  <c r="D41" i="85" s="1"/>
  <c r="Y16" i="42"/>
  <c r="Y17" i="42"/>
  <c r="Y18" i="42"/>
  <c r="Y19" i="42"/>
  <c r="Y20" i="42"/>
  <c r="Y21" i="42"/>
  <c r="Y22" i="42"/>
  <c r="Y23" i="42"/>
  <c r="Y25" i="42"/>
  <c r="Y26" i="42"/>
  <c r="Y27" i="42"/>
  <c r="Y28" i="42"/>
  <c r="Y29" i="42"/>
  <c r="Y30" i="42"/>
  <c r="Y32" i="42"/>
  <c r="Y33" i="42"/>
  <c r="Y34" i="42"/>
  <c r="Y35" i="42"/>
  <c r="Y36" i="42"/>
  <c r="Y12" i="43"/>
  <c r="Y13" i="43"/>
  <c r="Y14" i="43"/>
  <c r="Y47" i="43" s="1"/>
  <c r="D15" i="85" s="1"/>
  <c r="Y15" i="43"/>
  <c r="Y16" i="43"/>
  <c r="Y17" i="43"/>
  <c r="Y18" i="43"/>
  <c r="Y19" i="43"/>
  <c r="Y20" i="43"/>
  <c r="Y21" i="43"/>
  <c r="Y22" i="43"/>
  <c r="Y23" i="43"/>
  <c r="Y25" i="43"/>
  <c r="Y26" i="43"/>
  <c r="Y27" i="43"/>
  <c r="Y28" i="43"/>
  <c r="Y29" i="43"/>
  <c r="Y30" i="43"/>
  <c r="Y32" i="43"/>
  <c r="Y33" i="43"/>
  <c r="Y34" i="43"/>
  <c r="Y35" i="43"/>
  <c r="Y36" i="43"/>
  <c r="Y12" i="44"/>
  <c r="Y13" i="44"/>
  <c r="Y47" i="44" s="1"/>
  <c r="D52" i="85" s="1"/>
  <c r="Y14" i="44"/>
  <c r="Y15" i="44"/>
  <c r="Y16" i="44"/>
  <c r="Y17" i="44"/>
  <c r="Y18" i="44"/>
  <c r="Y19" i="44"/>
  <c r="Y20" i="44"/>
  <c r="Y21" i="44"/>
  <c r="Y22" i="44"/>
  <c r="Y23" i="44"/>
  <c r="Y25" i="44"/>
  <c r="Y26" i="44"/>
  <c r="Y27" i="44"/>
  <c r="Y28" i="44"/>
  <c r="Y29" i="44"/>
  <c r="Y30" i="44"/>
  <c r="Y32" i="44"/>
  <c r="Y33" i="44"/>
  <c r="Y34" i="44"/>
  <c r="Y35" i="44"/>
  <c r="Y36" i="44"/>
  <c r="Y12" i="45"/>
  <c r="Y13" i="45"/>
  <c r="Y47" i="45" s="1"/>
  <c r="D35" i="85" s="1"/>
  <c r="Y14" i="45"/>
  <c r="Y15" i="45"/>
  <c r="Y16" i="45"/>
  <c r="Y17" i="45"/>
  <c r="Y18" i="45"/>
  <c r="Y19" i="45"/>
  <c r="Y20" i="45"/>
  <c r="Y21" i="45"/>
  <c r="Y22" i="45"/>
  <c r="Y23" i="45"/>
  <c r="Y25" i="45"/>
  <c r="Y26" i="45"/>
  <c r="Y27" i="45"/>
  <c r="Y28" i="45"/>
  <c r="Y29" i="45"/>
  <c r="Y30" i="45"/>
  <c r="Y32" i="45"/>
  <c r="Y33" i="45"/>
  <c r="Y34" i="45"/>
  <c r="Y35" i="45"/>
  <c r="Y36" i="45"/>
  <c r="Y12" i="46"/>
  <c r="Y13" i="46"/>
  <c r="Y14" i="46"/>
  <c r="Y15" i="46"/>
  <c r="Y16" i="46"/>
  <c r="Y17" i="46"/>
  <c r="Y18" i="46"/>
  <c r="Y19" i="46"/>
  <c r="Y20" i="46"/>
  <c r="Y21" i="46"/>
  <c r="Y22" i="46"/>
  <c r="Y23" i="46"/>
  <c r="Y25" i="46"/>
  <c r="Y26" i="46"/>
  <c r="Y27" i="46"/>
  <c r="Y28" i="46"/>
  <c r="Y29" i="46"/>
  <c r="Y30" i="46"/>
  <c r="Y32" i="46"/>
  <c r="Y33" i="46"/>
  <c r="Y34" i="46"/>
  <c r="Y35" i="46"/>
  <c r="Y36" i="46"/>
  <c r="Y12" i="47"/>
  <c r="Y13" i="47"/>
  <c r="Y14" i="47"/>
  <c r="Y15" i="47"/>
  <c r="Y16" i="47"/>
  <c r="Y47" i="47" s="1"/>
  <c r="D14" i="85" s="1"/>
  <c r="Y17" i="47"/>
  <c r="Y18" i="47"/>
  <c r="Y19" i="47"/>
  <c r="Y20" i="47"/>
  <c r="Y21" i="47"/>
  <c r="Y22" i="47"/>
  <c r="Y23" i="47"/>
  <c r="Y25" i="47"/>
  <c r="Y26" i="47"/>
  <c r="Y27" i="47"/>
  <c r="Y28" i="47"/>
  <c r="Y29" i="47"/>
  <c r="Y30" i="47"/>
  <c r="Y32" i="47"/>
  <c r="Y33" i="47"/>
  <c r="Y34" i="47"/>
  <c r="Y35" i="47"/>
  <c r="Y36" i="47"/>
  <c r="Y12" i="48"/>
  <c r="Y13" i="48"/>
  <c r="Y14" i="48"/>
  <c r="Y15" i="48"/>
  <c r="Y47" i="48" s="1"/>
  <c r="D39" i="85" s="1"/>
  <c r="Y16" i="48"/>
  <c r="Y17" i="48"/>
  <c r="Y18" i="48"/>
  <c r="Y19" i="48"/>
  <c r="Y20" i="48"/>
  <c r="Y21" i="48"/>
  <c r="Y22" i="48"/>
  <c r="Y23" i="48"/>
  <c r="Y25" i="48"/>
  <c r="Y26" i="48"/>
  <c r="Y27" i="48"/>
  <c r="Y28" i="48"/>
  <c r="Y29" i="48"/>
  <c r="Y30" i="48"/>
  <c r="Y32" i="48"/>
  <c r="Y33" i="48"/>
  <c r="Y34" i="48"/>
  <c r="Y35" i="48"/>
  <c r="Y36" i="48"/>
  <c r="Y12" i="49"/>
  <c r="Y13" i="49"/>
  <c r="Y14" i="49"/>
  <c r="Y47" i="49" s="1"/>
  <c r="D54" i="85" s="1"/>
  <c r="Y15" i="49"/>
  <c r="Y16" i="49"/>
  <c r="Y17" i="49"/>
  <c r="Y18" i="49"/>
  <c r="Y19" i="49"/>
  <c r="Y20" i="49"/>
  <c r="Y21" i="49"/>
  <c r="Y22" i="49"/>
  <c r="Y23" i="49"/>
  <c r="Y25" i="49"/>
  <c r="Y26" i="49"/>
  <c r="Y27" i="49"/>
  <c r="Y28" i="49"/>
  <c r="Y29" i="49"/>
  <c r="Y30" i="49"/>
  <c r="Y32" i="49"/>
  <c r="Y33" i="49"/>
  <c r="Y34" i="49"/>
  <c r="Y35" i="49"/>
  <c r="Y36" i="49"/>
  <c r="Y12" i="50"/>
  <c r="Y13" i="50"/>
  <c r="Y47" i="50" s="1"/>
  <c r="D64" i="85" s="1"/>
  <c r="Y14" i="50"/>
  <c r="Y15" i="50"/>
  <c r="Y16" i="50"/>
  <c r="Y17" i="50"/>
  <c r="Y18" i="50"/>
  <c r="Y19" i="50"/>
  <c r="Y20" i="50"/>
  <c r="Y21" i="50"/>
  <c r="Y22" i="50"/>
  <c r="Y23" i="50"/>
  <c r="Y25" i="50"/>
  <c r="Y26" i="50"/>
  <c r="Y27" i="50"/>
  <c r="Y28" i="50"/>
  <c r="Y29" i="50"/>
  <c r="Y30" i="50"/>
  <c r="Y32" i="50"/>
  <c r="Y33" i="50"/>
  <c r="Y34" i="50"/>
  <c r="Y35" i="50"/>
  <c r="Y36" i="50"/>
  <c r="Y12" i="51"/>
  <c r="Y13" i="51"/>
  <c r="Y47" i="51" s="1"/>
  <c r="D74" i="85" s="1"/>
  <c r="Y14" i="51"/>
  <c r="Y15" i="51"/>
  <c r="Y16" i="51"/>
  <c r="Y17" i="51"/>
  <c r="Y18" i="51"/>
  <c r="Y19" i="51"/>
  <c r="Y20" i="51"/>
  <c r="Y21" i="51"/>
  <c r="Y22" i="51"/>
  <c r="Y23" i="51"/>
  <c r="Y25" i="51"/>
  <c r="Y26" i="51"/>
  <c r="Y27" i="51"/>
  <c r="Y28" i="51"/>
  <c r="Y29" i="51"/>
  <c r="Y30" i="51"/>
  <c r="Y32" i="51"/>
  <c r="Y33" i="51"/>
  <c r="Y34" i="51"/>
  <c r="Y35" i="51"/>
  <c r="Y36" i="51"/>
  <c r="Y12" i="52"/>
  <c r="Y13" i="52"/>
  <c r="Y14" i="52"/>
  <c r="Y15" i="52"/>
  <c r="Y16" i="52"/>
  <c r="Y17" i="52"/>
  <c r="Y18" i="52"/>
  <c r="Y19" i="52"/>
  <c r="Y20" i="52"/>
  <c r="Y21" i="52"/>
  <c r="Y22" i="52"/>
  <c r="Y23" i="52"/>
  <c r="Y25" i="52"/>
  <c r="Y26" i="52"/>
  <c r="Y27" i="52"/>
  <c r="Y28" i="52"/>
  <c r="Y29" i="52"/>
  <c r="Y30" i="52"/>
  <c r="Y32" i="52"/>
  <c r="Y33" i="52"/>
  <c r="Y34" i="52"/>
  <c r="Y35" i="52"/>
  <c r="Y36" i="52"/>
  <c r="Y12" i="53"/>
  <c r="Y13" i="53"/>
  <c r="Y14" i="53"/>
  <c r="Y15" i="53"/>
  <c r="Y16" i="53"/>
  <c r="Y47" i="53" s="1"/>
  <c r="D70" i="85" s="1"/>
  <c r="Y17" i="53"/>
  <c r="Y18" i="53"/>
  <c r="Y19" i="53"/>
  <c r="Y20" i="53"/>
  <c r="Y21" i="53"/>
  <c r="Y22" i="53"/>
  <c r="Y23" i="53"/>
  <c r="Y25" i="53"/>
  <c r="Y26" i="53"/>
  <c r="Y27" i="53"/>
  <c r="Y28" i="53"/>
  <c r="Y29" i="53"/>
  <c r="Y30" i="53"/>
  <c r="Y32" i="53"/>
  <c r="Y33" i="53"/>
  <c r="Y34" i="53"/>
  <c r="Y35" i="53"/>
  <c r="Y36" i="53"/>
  <c r="Y12" i="54"/>
  <c r="Y13" i="54"/>
  <c r="Y14" i="54"/>
  <c r="Y15" i="54"/>
  <c r="Y47" i="54" s="1"/>
  <c r="D6" i="85" s="1"/>
  <c r="Y16" i="54"/>
  <c r="Y17" i="54"/>
  <c r="Y18" i="54"/>
  <c r="Y19" i="54"/>
  <c r="Y20" i="54"/>
  <c r="Y21" i="54"/>
  <c r="Y22" i="54"/>
  <c r="Y23" i="54"/>
  <c r="Y25" i="54"/>
  <c r="Y26" i="54"/>
  <c r="Y27" i="54"/>
  <c r="Y28" i="54"/>
  <c r="Y29" i="54"/>
  <c r="Y30" i="54"/>
  <c r="Y32" i="54"/>
  <c r="Y33" i="54"/>
  <c r="Y34" i="54"/>
  <c r="Y35" i="54"/>
  <c r="Y36" i="54"/>
  <c r="Y12" i="55"/>
  <c r="Y13" i="55"/>
  <c r="Y14" i="55"/>
  <c r="Y47" i="55" s="1"/>
  <c r="D13" i="85" s="1"/>
  <c r="Y15" i="55"/>
  <c r="Y16" i="55"/>
  <c r="Y17" i="55"/>
  <c r="Y18" i="55"/>
  <c r="Y19" i="55"/>
  <c r="Y20" i="55"/>
  <c r="Y21" i="55"/>
  <c r="Y22" i="55"/>
  <c r="Y23" i="55"/>
  <c r="Y25" i="55"/>
  <c r="Y26" i="55"/>
  <c r="Y27" i="55"/>
  <c r="Y28" i="55"/>
  <c r="Y29" i="55"/>
  <c r="Y30" i="55"/>
  <c r="Y32" i="55"/>
  <c r="Y33" i="55"/>
  <c r="Y34" i="55"/>
  <c r="Y35" i="55"/>
  <c r="Y36" i="55"/>
  <c r="Y12" i="56"/>
  <c r="Y13" i="56"/>
  <c r="Y47" i="56" s="1"/>
  <c r="D75" i="85" s="1"/>
  <c r="Y14" i="56"/>
  <c r="Y15" i="56"/>
  <c r="Y16" i="56"/>
  <c r="Y17" i="56"/>
  <c r="Y18" i="56"/>
  <c r="Y19" i="56"/>
  <c r="Y20" i="56"/>
  <c r="Y21" i="56"/>
  <c r="Y22" i="56"/>
  <c r="Y23" i="56"/>
  <c r="Y25" i="56"/>
  <c r="Y26" i="56"/>
  <c r="Y27" i="56"/>
  <c r="Y28" i="56"/>
  <c r="Y29" i="56"/>
  <c r="Y30" i="56"/>
  <c r="Y32" i="56"/>
  <c r="Y33" i="56"/>
  <c r="Y34" i="56"/>
  <c r="Y35" i="56"/>
  <c r="Y36" i="56"/>
  <c r="Y12" i="57"/>
  <c r="Y13" i="57"/>
  <c r="Y47" i="57" s="1"/>
  <c r="D8" i="85" s="1"/>
  <c r="Y14" i="57"/>
  <c r="Y15" i="57"/>
  <c r="Y16" i="57"/>
  <c r="Y17" i="57"/>
  <c r="Y18" i="57"/>
  <c r="Y19" i="57"/>
  <c r="Y20" i="57"/>
  <c r="Y21" i="57"/>
  <c r="Y22" i="57"/>
  <c r="Y23" i="57"/>
  <c r="Y25" i="57"/>
  <c r="Y26" i="57"/>
  <c r="Y27" i="57"/>
  <c r="Y28" i="57"/>
  <c r="Y29" i="57"/>
  <c r="Y30" i="57"/>
  <c r="Y32" i="57"/>
  <c r="Y33" i="57"/>
  <c r="Y34" i="57"/>
  <c r="Y35" i="57"/>
  <c r="Y36" i="57"/>
  <c r="Y12" i="58"/>
  <c r="Y13" i="58"/>
  <c r="Y14" i="58"/>
  <c r="Y15" i="58"/>
  <c r="Y16" i="58"/>
  <c r="Y17" i="58"/>
  <c r="Y18" i="58"/>
  <c r="Y19" i="58"/>
  <c r="Y20" i="58"/>
  <c r="Y21" i="58"/>
  <c r="Y22" i="58"/>
  <c r="Y23" i="58"/>
  <c r="Y25" i="58"/>
  <c r="Y26" i="58"/>
  <c r="Y27" i="58"/>
  <c r="Y28" i="58"/>
  <c r="Y29" i="58"/>
  <c r="Y30" i="58"/>
  <c r="Y32" i="58"/>
  <c r="Y33" i="58"/>
  <c r="Y34" i="58"/>
  <c r="Y35" i="58"/>
  <c r="Y36" i="58"/>
  <c r="Y12" i="59"/>
  <c r="Y13" i="59"/>
  <c r="Y14" i="59"/>
  <c r="Y15" i="59"/>
  <c r="Y16" i="59"/>
  <c r="Y47" i="59" s="1"/>
  <c r="D20" i="85" s="1"/>
  <c r="Y17" i="59"/>
  <c r="Y18" i="59"/>
  <c r="Y19" i="59"/>
  <c r="Y20" i="59"/>
  <c r="Y21" i="59"/>
  <c r="Y22" i="59"/>
  <c r="Y23" i="59"/>
  <c r="Y25" i="59"/>
  <c r="Y26" i="59"/>
  <c r="Y27" i="59"/>
  <c r="Y28" i="59"/>
  <c r="Y29" i="59"/>
  <c r="Y30" i="59"/>
  <c r="Y32" i="59"/>
  <c r="Y33" i="59"/>
  <c r="Y34" i="59"/>
  <c r="Y35" i="59"/>
  <c r="Y36" i="59"/>
  <c r="Y12" i="60"/>
  <c r="Y13" i="60"/>
  <c r="Y14" i="60"/>
  <c r="Y15" i="60"/>
  <c r="Y47" i="60" s="1"/>
  <c r="D55" i="85" s="1"/>
  <c r="Y16" i="60"/>
  <c r="Y17" i="60"/>
  <c r="Y18" i="60"/>
  <c r="Y19" i="60"/>
  <c r="Y20" i="60"/>
  <c r="Y21" i="60"/>
  <c r="Y22" i="60"/>
  <c r="Y23" i="60"/>
  <c r="Y25" i="60"/>
  <c r="Y26" i="60"/>
  <c r="Y27" i="60"/>
  <c r="Y28" i="60"/>
  <c r="Y29" i="60"/>
  <c r="Y30" i="60"/>
  <c r="Y32" i="60"/>
  <c r="Y33" i="60"/>
  <c r="Y34" i="60"/>
  <c r="Y35" i="60"/>
  <c r="Y36" i="60"/>
  <c r="Y12" i="61"/>
  <c r="Y13" i="61"/>
  <c r="Y14" i="61"/>
  <c r="Y47" i="61" s="1"/>
  <c r="D40" i="85" s="1"/>
  <c r="Y15" i="61"/>
  <c r="Y16" i="61"/>
  <c r="Y17" i="61"/>
  <c r="Y18" i="61"/>
  <c r="Y19" i="61"/>
  <c r="Y20" i="61"/>
  <c r="Y21" i="61"/>
  <c r="Y22" i="61"/>
  <c r="Y23" i="61"/>
  <c r="Y25" i="61"/>
  <c r="Y26" i="61"/>
  <c r="Y27" i="61"/>
  <c r="Y28" i="61"/>
  <c r="Y29" i="61"/>
  <c r="Y30" i="61"/>
  <c r="Y32" i="61"/>
  <c r="Y33" i="61"/>
  <c r="Y34" i="61"/>
  <c r="Y35" i="61"/>
  <c r="Y36" i="61"/>
  <c r="Y12" i="62"/>
  <c r="Y13" i="62"/>
  <c r="Y47" i="62" s="1"/>
  <c r="D29" i="85" s="1"/>
  <c r="Y14" i="62"/>
  <c r="Y15" i="62"/>
  <c r="Y16" i="62"/>
  <c r="Y17" i="62"/>
  <c r="Y18" i="62"/>
  <c r="Y19" i="62"/>
  <c r="Y20" i="62"/>
  <c r="Y21" i="62"/>
  <c r="Y22" i="62"/>
  <c r="Y23" i="62"/>
  <c r="Y25" i="62"/>
  <c r="Y26" i="62"/>
  <c r="Y27" i="62"/>
  <c r="Y28" i="62"/>
  <c r="Y29" i="62"/>
  <c r="Y30" i="62"/>
  <c r="Y32" i="62"/>
  <c r="Y33" i="62"/>
  <c r="Y34" i="62"/>
  <c r="Y35" i="62"/>
  <c r="Y36" i="62"/>
  <c r="Y12" i="63"/>
  <c r="Y13" i="63"/>
  <c r="Y47" i="63" s="1"/>
  <c r="D23" i="85" s="1"/>
  <c r="Y14" i="63"/>
  <c r="Y15" i="63"/>
  <c r="Y16" i="63"/>
  <c r="Y17" i="63"/>
  <c r="Y18" i="63"/>
  <c r="Y19" i="63"/>
  <c r="Y20" i="63"/>
  <c r="Y21" i="63"/>
  <c r="Y22" i="63"/>
  <c r="Y23" i="63"/>
  <c r="Y25" i="63"/>
  <c r="Y26" i="63"/>
  <c r="Y27" i="63"/>
  <c r="Y28" i="63"/>
  <c r="Y29" i="63"/>
  <c r="Y30" i="63"/>
  <c r="Y32" i="63"/>
  <c r="Y33" i="63"/>
  <c r="Y34" i="63"/>
  <c r="Y35" i="63"/>
  <c r="Y36" i="63"/>
  <c r="Y12" i="64"/>
  <c r="Y13" i="64"/>
  <c r="Y14" i="64"/>
  <c r="Y15" i="64"/>
  <c r="Y16" i="64"/>
  <c r="Y17" i="64"/>
  <c r="Y18" i="64"/>
  <c r="Y19" i="64"/>
  <c r="Y20" i="64"/>
  <c r="Y21" i="64"/>
  <c r="Y22" i="64"/>
  <c r="Y23" i="64"/>
  <c r="Y25" i="64"/>
  <c r="Y26" i="64"/>
  <c r="Y27" i="64"/>
  <c r="Y28" i="64"/>
  <c r="Y29" i="64"/>
  <c r="Y30" i="64"/>
  <c r="Y32" i="64"/>
  <c r="Y33" i="64"/>
  <c r="Y34" i="64"/>
  <c r="Y35" i="64"/>
  <c r="Y36" i="64"/>
  <c r="Y12" i="65"/>
  <c r="Y13" i="65"/>
  <c r="Y14" i="65"/>
  <c r="Y15" i="65"/>
  <c r="Y16" i="65"/>
  <c r="Y47" i="65" s="1"/>
  <c r="D47" i="85" s="1"/>
  <c r="Y17" i="65"/>
  <c r="Y18" i="65"/>
  <c r="Y19" i="65"/>
  <c r="Y20" i="65"/>
  <c r="Y21" i="65"/>
  <c r="Y22" i="65"/>
  <c r="Y23" i="65"/>
  <c r="Y25" i="65"/>
  <c r="Y26" i="65"/>
  <c r="Y27" i="65"/>
  <c r="Y28" i="65"/>
  <c r="Y29" i="65"/>
  <c r="Y30" i="65"/>
  <c r="Y32" i="65"/>
  <c r="Y33" i="65"/>
  <c r="Y34" i="65"/>
  <c r="Y35" i="65"/>
  <c r="Y36" i="65"/>
  <c r="Y12" i="66"/>
  <c r="Y13" i="66"/>
  <c r="Y14" i="66"/>
  <c r="Y15" i="66"/>
  <c r="Y47" i="66" s="1"/>
  <c r="D61" i="85" s="1"/>
  <c r="Y16" i="66"/>
  <c r="Y17" i="66"/>
  <c r="Y18" i="66"/>
  <c r="Y19" i="66"/>
  <c r="Y20" i="66"/>
  <c r="Y21" i="66"/>
  <c r="Y22" i="66"/>
  <c r="Y23" i="66"/>
  <c r="Y25" i="66"/>
  <c r="Y26" i="66"/>
  <c r="Y27" i="66"/>
  <c r="Y28" i="66"/>
  <c r="Y29" i="66"/>
  <c r="Y30" i="66"/>
  <c r="Y32" i="66"/>
  <c r="Y33" i="66"/>
  <c r="Y34" i="66"/>
  <c r="Y35" i="66"/>
  <c r="Y36" i="66"/>
  <c r="Y12" i="67"/>
  <c r="Y13" i="67"/>
  <c r="Y14" i="67"/>
  <c r="Y47" i="67" s="1"/>
  <c r="D30" i="85" s="1"/>
  <c r="Y15" i="67"/>
  <c r="Y16" i="67"/>
  <c r="Y17" i="67"/>
  <c r="Y18" i="67"/>
  <c r="Y19" i="67"/>
  <c r="Y20" i="67"/>
  <c r="Y21" i="67"/>
  <c r="Y22" i="67"/>
  <c r="Y23" i="67"/>
  <c r="Y25" i="67"/>
  <c r="Y26" i="67"/>
  <c r="Y27" i="67"/>
  <c r="Y28" i="67"/>
  <c r="Y29" i="67"/>
  <c r="Y30" i="67"/>
  <c r="Y32" i="67"/>
  <c r="Y33" i="67"/>
  <c r="Y34" i="67"/>
  <c r="Y35" i="67"/>
  <c r="Y36" i="67"/>
  <c r="Y12" i="68"/>
  <c r="Y13" i="68"/>
  <c r="Y47" i="68" s="1"/>
  <c r="D48" i="85" s="1"/>
  <c r="Y14" i="68"/>
  <c r="Y15" i="68"/>
  <c r="Y16" i="68"/>
  <c r="Y17" i="68"/>
  <c r="Y18" i="68"/>
  <c r="Y19" i="68"/>
  <c r="Y20" i="68"/>
  <c r="Y21" i="68"/>
  <c r="Y22" i="68"/>
  <c r="Y23" i="68"/>
  <c r="Y25" i="68"/>
  <c r="Y26" i="68"/>
  <c r="Y27" i="68"/>
  <c r="Y28" i="68"/>
  <c r="Y29" i="68"/>
  <c r="Y30" i="68"/>
  <c r="Y32" i="68"/>
  <c r="Y33" i="68"/>
  <c r="Y34" i="68"/>
  <c r="Y35" i="68"/>
  <c r="Y36" i="68"/>
  <c r="Y12" i="69"/>
  <c r="Y13" i="69"/>
  <c r="Y47" i="69" s="1"/>
  <c r="D7" i="85" s="1"/>
  <c r="Y14" i="69"/>
  <c r="Y15" i="69"/>
  <c r="Y16" i="69"/>
  <c r="Y17" i="69"/>
  <c r="Y18" i="69"/>
  <c r="Y19" i="69"/>
  <c r="Y20" i="69"/>
  <c r="Y21" i="69"/>
  <c r="Y22" i="69"/>
  <c r="Y23" i="69"/>
  <c r="Y25" i="69"/>
  <c r="Y26" i="69"/>
  <c r="Y27" i="69"/>
  <c r="Y28" i="69"/>
  <c r="Y29" i="69"/>
  <c r="Y30" i="69"/>
  <c r="Y32" i="69"/>
  <c r="Y33" i="69"/>
  <c r="Y34" i="69"/>
  <c r="Y35" i="69"/>
  <c r="Y36" i="69"/>
  <c r="Y12" i="70"/>
  <c r="Y13" i="70"/>
  <c r="Y14" i="70"/>
  <c r="Y15" i="70"/>
  <c r="Y16" i="70"/>
  <c r="Y17" i="70"/>
  <c r="Y18" i="70"/>
  <c r="Y19" i="70"/>
  <c r="Y20" i="70"/>
  <c r="Y21" i="70"/>
  <c r="Y22" i="70"/>
  <c r="Y23" i="70"/>
  <c r="Y25" i="70"/>
  <c r="Y26" i="70"/>
  <c r="Y27" i="70"/>
  <c r="Y28" i="70"/>
  <c r="Y29" i="70"/>
  <c r="Y30" i="70"/>
  <c r="Y32" i="70"/>
  <c r="Y33" i="70"/>
  <c r="Y34" i="70"/>
  <c r="Y35" i="70"/>
  <c r="Y36" i="70"/>
  <c r="Y12" i="71"/>
  <c r="Y13" i="71"/>
  <c r="Y14" i="71"/>
  <c r="Y15" i="71"/>
  <c r="Y16" i="71"/>
  <c r="Y47" i="71" s="1"/>
  <c r="D56" i="85" s="1"/>
  <c r="Y17" i="71"/>
  <c r="Y18" i="71"/>
  <c r="Y19" i="71"/>
  <c r="Y20" i="71"/>
  <c r="Y21" i="71"/>
  <c r="Y22" i="71"/>
  <c r="Y23" i="71"/>
  <c r="Y25" i="71"/>
  <c r="Y26" i="71"/>
  <c r="Y27" i="71"/>
  <c r="Y28" i="71"/>
  <c r="Y29" i="71"/>
  <c r="Y30" i="71"/>
  <c r="Y32" i="71"/>
  <c r="Y33" i="71"/>
  <c r="Y34" i="71"/>
  <c r="Y35" i="71"/>
  <c r="Y36" i="71"/>
  <c r="Y12" i="72"/>
  <c r="Y13" i="72"/>
  <c r="Y14" i="72"/>
  <c r="Y15" i="72"/>
  <c r="Y47" i="72" s="1"/>
  <c r="D42" i="85" s="1"/>
  <c r="Y16" i="72"/>
  <c r="Y17" i="72"/>
  <c r="Y18" i="72"/>
  <c r="Y19" i="72"/>
  <c r="Y20" i="72"/>
  <c r="Y21" i="72"/>
  <c r="Y22" i="72"/>
  <c r="Y23" i="72"/>
  <c r="Y25" i="72"/>
  <c r="Y26" i="72"/>
  <c r="Y27" i="72"/>
  <c r="Y28" i="72"/>
  <c r="Y29" i="72"/>
  <c r="Y30" i="72"/>
  <c r="Y32" i="72"/>
  <c r="Y33" i="72"/>
  <c r="Y34" i="72"/>
  <c r="Y35" i="72"/>
  <c r="Y36" i="72"/>
  <c r="Y12" i="73"/>
  <c r="Y13" i="73"/>
  <c r="Y14" i="73"/>
  <c r="Y47" i="73" s="1"/>
  <c r="D58" i="85" s="1"/>
  <c r="Y15" i="73"/>
  <c r="Y16" i="73"/>
  <c r="Y17" i="73"/>
  <c r="Y18" i="73"/>
  <c r="Y19" i="73"/>
  <c r="Y20" i="73"/>
  <c r="Y21" i="73"/>
  <c r="Y22" i="73"/>
  <c r="Y23" i="73"/>
  <c r="Y25" i="73"/>
  <c r="Y26" i="73"/>
  <c r="Y27" i="73"/>
  <c r="Y28" i="73"/>
  <c r="Y29" i="73"/>
  <c r="Y30" i="73"/>
  <c r="Y32" i="73"/>
  <c r="Y33" i="73"/>
  <c r="Y34" i="73"/>
  <c r="Y35" i="73"/>
  <c r="Y36" i="73"/>
  <c r="Y12" i="74"/>
  <c r="Y13" i="74"/>
  <c r="Y47" i="74" s="1"/>
  <c r="D60" i="85" s="1"/>
  <c r="Y14" i="74"/>
  <c r="Y15" i="74"/>
  <c r="Y16" i="74"/>
  <c r="Y17" i="74"/>
  <c r="Y18" i="74"/>
  <c r="Y19" i="74"/>
  <c r="Y20" i="74"/>
  <c r="Y21" i="74"/>
  <c r="Y22" i="74"/>
  <c r="Y23" i="74"/>
  <c r="Y25" i="74"/>
  <c r="Y26" i="74"/>
  <c r="Y27" i="74"/>
  <c r="Y28" i="74"/>
  <c r="Y29" i="74"/>
  <c r="Y30" i="74"/>
  <c r="Y32" i="74"/>
  <c r="Y33" i="74"/>
  <c r="Y34" i="74"/>
  <c r="Y35" i="74"/>
  <c r="Y36" i="74"/>
  <c r="Y12" i="75"/>
  <c r="Y13" i="75"/>
  <c r="Y47" i="75" s="1"/>
  <c r="D62" i="85" s="1"/>
  <c r="Y14" i="75"/>
  <c r="Y15" i="75"/>
  <c r="Y16" i="75"/>
  <c r="Y17" i="75"/>
  <c r="Y18" i="75"/>
  <c r="Y19" i="75"/>
  <c r="Y20" i="75"/>
  <c r="Y21" i="75"/>
  <c r="Y22" i="75"/>
  <c r="Y23" i="75"/>
  <c r="Y25" i="75"/>
  <c r="Y26" i="75"/>
  <c r="Y27" i="75"/>
  <c r="Y28" i="75"/>
  <c r="Y29" i="75"/>
  <c r="Y30" i="75"/>
  <c r="Y32" i="75"/>
  <c r="Y33" i="75"/>
  <c r="Y34" i="75"/>
  <c r="Y35" i="75"/>
  <c r="Y36" i="75"/>
  <c r="Y12" i="76"/>
  <c r="Y13" i="76"/>
  <c r="Y14" i="76"/>
  <c r="Y15" i="76"/>
  <c r="Y16" i="76"/>
  <c r="Y17" i="76"/>
  <c r="Y18" i="76"/>
  <c r="Y19" i="76"/>
  <c r="Y20" i="76"/>
  <c r="Y21" i="76"/>
  <c r="Y22" i="76"/>
  <c r="Y23" i="76"/>
  <c r="Y25" i="76"/>
  <c r="Y26" i="76"/>
  <c r="Y27" i="76"/>
  <c r="Y28" i="76"/>
  <c r="Y29" i="76"/>
  <c r="Y30" i="76"/>
  <c r="Y32" i="76"/>
  <c r="Y33" i="76"/>
  <c r="Y34" i="76"/>
  <c r="Y35" i="76"/>
  <c r="Y36" i="76"/>
  <c r="Y12" i="77"/>
  <c r="Y13" i="77"/>
  <c r="Y14" i="77"/>
  <c r="Y15" i="77"/>
  <c r="Y16" i="77"/>
  <c r="Y47" i="77" s="1"/>
  <c r="D59" i="85" s="1"/>
  <c r="Y17" i="77"/>
  <c r="Y18" i="77"/>
  <c r="Y19" i="77"/>
  <c r="Y20" i="77"/>
  <c r="Y21" i="77"/>
  <c r="Y22" i="77"/>
  <c r="Y23" i="77"/>
  <c r="Y25" i="77"/>
  <c r="Y26" i="77"/>
  <c r="Y27" i="77"/>
  <c r="Y28" i="77"/>
  <c r="Y29" i="77"/>
  <c r="Y30" i="77"/>
  <c r="Y32" i="77"/>
  <c r="Y33" i="77"/>
  <c r="Y34" i="77"/>
  <c r="Y35" i="77"/>
  <c r="Y36" i="77"/>
  <c r="Y12" i="78"/>
  <c r="Y13" i="78"/>
  <c r="Y14" i="78"/>
  <c r="Y15" i="78"/>
  <c r="Y47" i="78" s="1"/>
  <c r="D16" i="85" s="1"/>
  <c r="Y16" i="78"/>
  <c r="Y17" i="78"/>
  <c r="Y18" i="78"/>
  <c r="Y19" i="78"/>
  <c r="Y20" i="78"/>
  <c r="Y21" i="78"/>
  <c r="Y22" i="78"/>
  <c r="Y23" i="78"/>
  <c r="Y25" i="78"/>
  <c r="Y26" i="78"/>
  <c r="Y27" i="78"/>
  <c r="Y28" i="78"/>
  <c r="Y29" i="78"/>
  <c r="Y30" i="78"/>
  <c r="Y32" i="78"/>
  <c r="Y33" i="78"/>
  <c r="Y34" i="78"/>
  <c r="Y35" i="78"/>
  <c r="Y36" i="78"/>
  <c r="Y12" i="79"/>
  <c r="Y13" i="79"/>
  <c r="Y14" i="79"/>
  <c r="Y47" i="79" s="1"/>
  <c r="D53" i="85" s="1"/>
  <c r="Y15" i="79"/>
  <c r="Y16" i="79"/>
  <c r="Y17" i="79"/>
  <c r="Y18" i="79"/>
  <c r="Y19" i="79"/>
  <c r="Y20" i="79"/>
  <c r="Y21" i="79"/>
  <c r="Y22" i="79"/>
  <c r="Y23" i="79"/>
  <c r="Y25" i="79"/>
  <c r="Y26" i="79"/>
  <c r="Y27" i="79"/>
  <c r="Y28" i="79"/>
  <c r="Y29" i="79"/>
  <c r="Y30" i="79"/>
  <c r="Y32" i="79"/>
  <c r="Y33" i="79"/>
  <c r="Y34" i="79"/>
  <c r="Y35" i="79"/>
  <c r="Y36" i="79"/>
  <c r="Y12" i="80"/>
  <c r="Y13" i="80"/>
  <c r="Y47" i="80" s="1"/>
  <c r="D80" i="85" s="1"/>
  <c r="Y14" i="80"/>
  <c r="Y15" i="80"/>
  <c r="Y16" i="80"/>
  <c r="Y17" i="80"/>
  <c r="Y18" i="80"/>
  <c r="Y19" i="80"/>
  <c r="Y20" i="80"/>
  <c r="Y21" i="80"/>
  <c r="Y22" i="80"/>
  <c r="Y23" i="80"/>
  <c r="Y25" i="80"/>
  <c r="Y26" i="80"/>
  <c r="Y27" i="80"/>
  <c r="Y28" i="80"/>
  <c r="Y29" i="80"/>
  <c r="Y30" i="80"/>
  <c r="Y32" i="80"/>
  <c r="Y33" i="80"/>
  <c r="Y34" i="80"/>
  <c r="Y35" i="80"/>
  <c r="Y36" i="80"/>
  <c r="Y12" i="81"/>
  <c r="Y13" i="81"/>
  <c r="Y47" i="81" s="1"/>
  <c r="D28" i="85" s="1"/>
  <c r="Y14" i="81"/>
  <c r="Y15" i="81"/>
  <c r="Y16" i="81"/>
  <c r="Y17" i="81"/>
  <c r="Y18" i="81"/>
  <c r="Y19" i="81"/>
  <c r="Y20" i="81"/>
  <c r="Y21" i="81"/>
  <c r="Y22" i="81"/>
  <c r="Y23" i="81"/>
  <c r="Y25" i="81"/>
  <c r="Y26" i="81"/>
  <c r="Y27" i="81"/>
  <c r="Y28" i="81"/>
  <c r="Y29" i="81"/>
  <c r="Y30" i="81"/>
  <c r="Y32" i="81"/>
  <c r="Y33" i="81"/>
  <c r="Y34" i="81"/>
  <c r="Y35" i="81"/>
  <c r="Y36" i="81"/>
  <c r="Y12" i="82"/>
  <c r="Y13" i="82"/>
  <c r="Y14" i="82"/>
  <c r="Y15" i="82"/>
  <c r="Y16" i="82"/>
  <c r="Y17" i="82"/>
  <c r="Y18" i="82"/>
  <c r="Y19" i="82"/>
  <c r="Y20" i="82"/>
  <c r="Y21" i="82"/>
  <c r="Y22" i="82"/>
  <c r="Y23" i="82"/>
  <c r="Y25" i="82"/>
  <c r="Y26" i="82"/>
  <c r="Y27" i="82"/>
  <c r="Y28" i="82"/>
  <c r="Y29" i="82"/>
  <c r="Y30" i="82"/>
  <c r="Y32" i="82"/>
  <c r="Y33" i="82"/>
  <c r="Y34" i="82"/>
  <c r="Y35" i="82"/>
  <c r="Y36" i="82"/>
  <c r="Y12" i="83"/>
  <c r="Y13" i="83"/>
  <c r="Y14" i="83"/>
  <c r="Y15" i="83"/>
  <c r="Y16" i="83"/>
  <c r="Y47" i="83" s="1"/>
  <c r="D46" i="85" s="1"/>
  <c r="Y17" i="83"/>
  <c r="Y18" i="83"/>
  <c r="Y19" i="83"/>
  <c r="Y20" i="83"/>
  <c r="Y21" i="83"/>
  <c r="Y22" i="83"/>
  <c r="Y23" i="83"/>
  <c r="Y25" i="83"/>
  <c r="Y26" i="83"/>
  <c r="Y27" i="83"/>
  <c r="Y28" i="83"/>
  <c r="Y29" i="83"/>
  <c r="Y30" i="83"/>
  <c r="Y32" i="83"/>
  <c r="Y33" i="83"/>
  <c r="Y34" i="83"/>
  <c r="Y35" i="83"/>
  <c r="Y36" i="83"/>
  <c r="Y12" i="84"/>
  <c r="Y13" i="84"/>
  <c r="Y14" i="84"/>
  <c r="Y15" i="84"/>
  <c r="Y47" i="84" s="1"/>
  <c r="D44" i="85" s="1"/>
  <c r="Y16" i="84"/>
  <c r="Y17" i="84"/>
  <c r="Y18" i="84"/>
  <c r="Y19" i="84"/>
  <c r="Y20" i="84"/>
  <c r="Y21" i="84"/>
  <c r="Y22" i="84"/>
  <c r="Y23" i="84"/>
  <c r="Y25" i="84"/>
  <c r="Y26" i="84"/>
  <c r="Y27" i="84"/>
  <c r="Y28" i="84"/>
  <c r="Y29" i="84"/>
  <c r="Y30" i="84"/>
  <c r="Y32" i="84"/>
  <c r="Y33" i="84"/>
  <c r="Y34" i="84"/>
  <c r="Y35" i="84"/>
  <c r="Y36" i="84"/>
  <c r="Y12" i="2"/>
  <c r="Y13" i="2"/>
  <c r="Y14" i="2"/>
  <c r="Y15" i="2"/>
  <c r="Y16" i="2"/>
  <c r="Y17" i="2"/>
  <c r="Y18" i="2"/>
  <c r="Y19" i="2"/>
  <c r="Y20" i="2"/>
  <c r="Y21" i="2"/>
  <c r="Y22" i="2"/>
  <c r="Y23" i="2"/>
  <c r="Y25" i="2"/>
  <c r="Y26" i="2"/>
  <c r="Y27" i="2"/>
  <c r="Y28" i="2"/>
  <c r="Y29" i="2"/>
  <c r="Y30" i="2"/>
  <c r="Y32" i="2"/>
  <c r="Y33" i="2"/>
  <c r="Y34" i="2"/>
  <c r="Y35" i="2"/>
  <c r="Y36" i="2"/>
  <c r="D12" i="85"/>
  <c r="F60" i="85"/>
  <c r="F57" i="85"/>
  <c r="F72" i="85"/>
  <c r="F59" i="85"/>
  <c r="F81" i="85"/>
  <c r="F80" i="85"/>
  <c r="F27" i="85"/>
  <c r="F44" i="85"/>
  <c r="F67" i="85"/>
  <c r="F79" i="85"/>
  <c r="F54" i="85"/>
  <c r="F53" i="85"/>
  <c r="F71" i="85"/>
  <c r="F74" i="85"/>
  <c r="F34" i="85"/>
  <c r="F70" i="85"/>
  <c r="F33" i="85"/>
  <c r="F69" i="85"/>
  <c r="F35" i="85"/>
  <c r="F77" i="85"/>
  <c r="F52" i="85"/>
  <c r="F76" i="85"/>
  <c r="F78" i="85"/>
  <c r="F51" i="85"/>
  <c r="F48" i="85"/>
  <c r="F66" i="85"/>
  <c r="F68" i="85"/>
  <c r="F50" i="85"/>
  <c r="F64" i="85"/>
  <c r="F32" i="85"/>
  <c r="F40" i="85"/>
  <c r="F63" i="85"/>
  <c r="F31" i="85"/>
  <c r="F20" i="85"/>
  <c r="F87" i="85"/>
  <c r="F86" i="85"/>
  <c r="F85" i="85"/>
  <c r="F17" i="85"/>
  <c r="F10" i="85"/>
  <c r="F62" i="85"/>
  <c r="F30" i="85"/>
  <c r="F26" i="85"/>
  <c r="F43" i="85"/>
  <c r="F16" i="85"/>
  <c r="F65" i="85"/>
  <c r="F25" i="85"/>
  <c r="F13" i="85"/>
  <c r="F23" i="85"/>
  <c r="F47" i="85"/>
  <c r="F42" i="85"/>
  <c r="F22" i="85"/>
  <c r="F39" i="85"/>
  <c r="F75" i="85"/>
  <c r="F29" i="85"/>
  <c r="F21" i="85"/>
  <c r="F18" i="85"/>
  <c r="F61" i="85"/>
  <c r="F41" i="85"/>
  <c r="F38" i="85"/>
  <c r="F73" i="85"/>
  <c r="F24" i="85"/>
  <c r="F58" i="85"/>
  <c r="F46" i="85"/>
  <c r="F49" i="85"/>
  <c r="F11" i="85"/>
  <c r="F56" i="85"/>
  <c r="F7" i="85"/>
  <c r="F28" i="85"/>
  <c r="F19" i="85"/>
  <c r="F55" i="85"/>
  <c r="F15" i="85"/>
  <c r="F12" i="85"/>
  <c r="F84" i="85"/>
  <c r="F83" i="85"/>
  <c r="F14" i="85"/>
  <c r="F8" i="85"/>
  <c r="F37" i="85"/>
  <c r="F45" i="85"/>
  <c r="F36" i="85"/>
  <c r="F82" i="85"/>
  <c r="F6" i="85"/>
  <c r="Y47" i="2"/>
  <c r="D50" i="85" s="1"/>
  <c r="Y47" i="8"/>
  <c r="D73" i="85" s="1"/>
  <c r="Y47" i="14"/>
  <c r="D77" i="85" s="1"/>
  <c r="Y47" i="21"/>
  <c r="D79" i="85" s="1"/>
  <c r="Y47" i="27"/>
  <c r="D31" i="85" s="1"/>
  <c r="Y47" i="33"/>
  <c r="D57" i="85" s="1"/>
  <c r="Y47" i="40"/>
  <c r="D19" i="85" s="1"/>
  <c r="Y47" i="46"/>
  <c r="D21" i="85" s="1"/>
  <c r="Y47" i="52"/>
  <c r="D72" i="85" s="1"/>
  <c r="Y47" i="58"/>
  <c r="D26" i="85" s="1"/>
  <c r="Y47" i="64"/>
  <c r="D33" i="85" s="1"/>
  <c r="Y47" i="70"/>
  <c r="D36" i="85" s="1"/>
  <c r="Y47" i="76"/>
  <c r="D34" i="85" s="1"/>
  <c r="Y47" i="82"/>
  <c r="D71" i="85" s="1"/>
  <c r="Y47" i="1"/>
  <c r="L50" i="2"/>
  <c r="L50" i="3"/>
  <c r="L50" i="4"/>
  <c r="L50" i="5"/>
  <c r="L50" i="6"/>
  <c r="L50" i="7"/>
  <c r="L50" i="8"/>
  <c r="L50" i="9"/>
  <c r="L50" i="10"/>
  <c r="L50" i="11"/>
  <c r="L50" i="12"/>
  <c r="L50" i="13"/>
  <c r="L50" i="14"/>
  <c r="L50" i="15"/>
  <c r="L50" i="16"/>
  <c r="L50" i="18"/>
  <c r="L50" i="19"/>
  <c r="L50" i="20"/>
  <c r="L50" i="21"/>
  <c r="L50" i="22"/>
  <c r="L50" i="23"/>
  <c r="L50" i="24"/>
  <c r="L50" i="26"/>
  <c r="L50" i="27"/>
  <c r="L50" i="28"/>
  <c r="L50" i="29"/>
  <c r="L50" i="30"/>
  <c r="L50" i="31"/>
  <c r="L50" i="32"/>
  <c r="L50" i="33"/>
  <c r="L50" i="34"/>
  <c r="L50" i="35"/>
  <c r="L50" i="36"/>
  <c r="L50" i="37"/>
  <c r="L50" i="39"/>
  <c r="L50" i="40"/>
  <c r="L50" i="41"/>
  <c r="L50" i="42"/>
  <c r="L50" i="43"/>
  <c r="L50" i="44"/>
  <c r="L50" i="45"/>
  <c r="L50" i="46"/>
  <c r="L50" i="47"/>
  <c r="L50" i="48"/>
  <c r="L50" i="49"/>
  <c r="L50" i="50"/>
  <c r="L50" i="51"/>
  <c r="L50" i="52"/>
  <c r="L50" i="53"/>
  <c r="L50" i="54"/>
  <c r="L50" i="55"/>
  <c r="L50" i="56"/>
  <c r="L50" i="57"/>
  <c r="L50" i="58"/>
  <c r="L50" i="59"/>
  <c r="L50" i="60"/>
  <c r="L50" i="61"/>
  <c r="L50" i="62"/>
  <c r="L50" i="63"/>
  <c r="L50" i="64"/>
  <c r="L50" i="65"/>
  <c r="L50" i="66"/>
  <c r="L50" i="67"/>
  <c r="L50" i="68"/>
  <c r="L50" i="69"/>
  <c r="L50" i="70"/>
  <c r="L50" i="71"/>
  <c r="L50" i="72"/>
  <c r="L50" i="73"/>
  <c r="L50" i="74"/>
  <c r="L50" i="75"/>
  <c r="L50" i="76"/>
  <c r="L50" i="77"/>
  <c r="L50" i="78"/>
  <c r="L50" i="79"/>
  <c r="L50" i="80"/>
  <c r="L50" i="81"/>
  <c r="L50" i="82"/>
  <c r="L50" i="83"/>
  <c r="L50" i="84"/>
  <c r="L50" i="1"/>
  <c r="Y33" i="1"/>
  <c r="Y34" i="1"/>
  <c r="Y35" i="1"/>
  <c r="Y36" i="1"/>
  <c r="Y32" i="1"/>
  <c r="Y26" i="1"/>
  <c r="Y27" i="1"/>
  <c r="Y28" i="1"/>
  <c r="Y29" i="1"/>
  <c r="Y30" i="1"/>
  <c r="Y25" i="1"/>
  <c r="Y13" i="1"/>
  <c r="Y14" i="1"/>
  <c r="Y15" i="1"/>
  <c r="Y16" i="1"/>
  <c r="Y17" i="1"/>
  <c r="Y18" i="1"/>
  <c r="Y19" i="1"/>
  <c r="Y20" i="1"/>
  <c r="Y21" i="1"/>
  <c r="Y22" i="1"/>
  <c r="Y23" i="1"/>
  <c r="Y11" i="2"/>
  <c r="Y11" i="3"/>
  <c r="Y11" i="4"/>
  <c r="Y11" i="5"/>
  <c r="Y11" i="6"/>
  <c r="Y11" i="7"/>
  <c r="Y11" i="8"/>
  <c r="Y11" i="9"/>
  <c r="Y11" i="10"/>
  <c r="Y11" i="11"/>
  <c r="Y11" i="12"/>
  <c r="Y11" i="13"/>
  <c r="Y11" i="14"/>
  <c r="Y11" i="15"/>
  <c r="Y11" i="16"/>
  <c r="Y11" i="18"/>
  <c r="Y11" i="19"/>
  <c r="Y11" i="20"/>
  <c r="Y11" i="21"/>
  <c r="Y11" i="22"/>
  <c r="Y11" i="23"/>
  <c r="Y11" i="24"/>
  <c r="Y11" i="26"/>
  <c r="Y11" i="27"/>
  <c r="Y11" i="28"/>
  <c r="Y11" i="29"/>
  <c r="Y11" i="30"/>
  <c r="Y11" i="31"/>
  <c r="Y11" i="32"/>
  <c r="Y11" i="33"/>
  <c r="Y11" i="34"/>
  <c r="Y11" i="35"/>
  <c r="Y11" i="36"/>
  <c r="Y11" i="37"/>
  <c r="Y11" i="39"/>
  <c r="Y11" i="40"/>
  <c r="Y11" i="41"/>
  <c r="Y11" i="42"/>
  <c r="Y11" i="43"/>
  <c r="Y11" i="44"/>
  <c r="Y11" i="45"/>
  <c r="Y11" i="46"/>
  <c r="Y11" i="47"/>
  <c r="Y11" i="48"/>
  <c r="Y11" i="49"/>
  <c r="Y11" i="50"/>
  <c r="Y11" i="51"/>
  <c r="Y11" i="52"/>
  <c r="Y11" i="53"/>
  <c r="Y11" i="54"/>
  <c r="Y11" i="55"/>
  <c r="Y11" i="56"/>
  <c r="Y11" i="57"/>
  <c r="Y11" i="58"/>
  <c r="Y11" i="59"/>
  <c r="Y11" i="60"/>
  <c r="Y11" i="61"/>
  <c r="Y11" i="62"/>
  <c r="Y11" i="63"/>
  <c r="Y11" i="64"/>
  <c r="Y11" i="65"/>
  <c r="Y11" i="66"/>
  <c r="Y11" i="67"/>
  <c r="Y11" i="68"/>
  <c r="Y11" i="69"/>
  <c r="Y11" i="70"/>
  <c r="Y11" i="71"/>
  <c r="Y11" i="72"/>
  <c r="Y11" i="73"/>
  <c r="Y11" i="74"/>
  <c r="Y11" i="75"/>
  <c r="Y11" i="76"/>
  <c r="Y11" i="77"/>
  <c r="Y11" i="78"/>
  <c r="Y11" i="79"/>
  <c r="Y11" i="80"/>
  <c r="Y11" i="81"/>
  <c r="Y11" i="82"/>
  <c r="Y11" i="83"/>
  <c r="Y11" i="84"/>
  <c r="Y11" i="1"/>
  <c r="Y10" i="2"/>
  <c r="Y10" i="3"/>
  <c r="Y10" i="4"/>
  <c r="Y10" i="5"/>
  <c r="Y10" i="6"/>
  <c r="Y10" i="7"/>
  <c r="Y10" i="8"/>
  <c r="Y10" i="9"/>
  <c r="Y10" i="10"/>
  <c r="Y10" i="11"/>
  <c r="Y10" i="12"/>
  <c r="Y10" i="13"/>
  <c r="Y10" i="14"/>
  <c r="Y10" i="15"/>
  <c r="Y10" i="16"/>
  <c r="Y10" i="18"/>
  <c r="Y10" i="19"/>
  <c r="Y10" i="20"/>
  <c r="Y10" i="21"/>
  <c r="Y10" i="22"/>
  <c r="Y10" i="23"/>
  <c r="Y10" i="24"/>
  <c r="Y10" i="26"/>
  <c r="Y10" i="27"/>
  <c r="Y10" i="28"/>
  <c r="Y10" i="29"/>
  <c r="Y10" i="30"/>
  <c r="Y10" i="31"/>
  <c r="Y10" i="32"/>
  <c r="Y10" i="33"/>
  <c r="Y10" i="34"/>
  <c r="Y10" i="35"/>
  <c r="Y10" i="36"/>
  <c r="Y10" i="37"/>
  <c r="Y10" i="39"/>
  <c r="Y10" i="40"/>
  <c r="Y10" i="41"/>
  <c r="Y10" i="42"/>
  <c r="Y10" i="43"/>
  <c r="Y10" i="44"/>
  <c r="Y10" i="45"/>
  <c r="Y10" i="46"/>
  <c r="Y10" i="47"/>
  <c r="Y10" i="48"/>
  <c r="Y10" i="49"/>
  <c r="Y10" i="50"/>
  <c r="Y10" i="51"/>
  <c r="Y10" i="52"/>
  <c r="Y10" i="53"/>
  <c r="Y10" i="54"/>
  <c r="Y10" i="55"/>
  <c r="Y10" i="56"/>
  <c r="Y10" i="57"/>
  <c r="Y10" i="58"/>
  <c r="Y10" i="59"/>
  <c r="Y10" i="60"/>
  <c r="Y10" i="61"/>
  <c r="Y10" i="62"/>
  <c r="Y10" i="63"/>
  <c r="Y10" i="64"/>
  <c r="Y10" i="65"/>
  <c r="Y10" i="66"/>
  <c r="Y10" i="67"/>
  <c r="Y10" i="68"/>
  <c r="Y10" i="69"/>
  <c r="Y10" i="70"/>
  <c r="Y10" i="71"/>
  <c r="Y10" i="72"/>
  <c r="Y10" i="73"/>
  <c r="Y10" i="74"/>
  <c r="Y10" i="75"/>
  <c r="Y10" i="76"/>
  <c r="Y10" i="77"/>
  <c r="Y10" i="78"/>
  <c r="Y10" i="79"/>
  <c r="Y10" i="80"/>
  <c r="Y10" i="81"/>
  <c r="Y10" i="82"/>
  <c r="Y10" i="83"/>
  <c r="Y10" i="84"/>
  <c r="Y10" i="1"/>
  <c r="W33" i="2"/>
  <c r="W34" i="2"/>
  <c r="W35" i="2"/>
  <c r="W36" i="2"/>
  <c r="W33" i="3"/>
  <c r="W34" i="3"/>
  <c r="W35" i="3"/>
  <c r="W36" i="3"/>
  <c r="W33" i="4"/>
  <c r="W34" i="4"/>
  <c r="W35" i="4"/>
  <c r="W36" i="4"/>
  <c r="W33" i="5"/>
  <c r="W34" i="5"/>
  <c r="W35" i="5"/>
  <c r="W36" i="5"/>
  <c r="W33" i="6"/>
  <c r="W34" i="6"/>
  <c r="W35" i="6"/>
  <c r="W36" i="6"/>
  <c r="W33" i="7"/>
  <c r="W34" i="7"/>
  <c r="W35" i="7"/>
  <c r="W36" i="7"/>
  <c r="W33" i="8"/>
  <c r="W34" i="8"/>
  <c r="W35" i="8"/>
  <c r="W36" i="8"/>
  <c r="W33" i="9"/>
  <c r="W34" i="9"/>
  <c r="W35" i="9"/>
  <c r="W36" i="9"/>
  <c r="W33" i="10"/>
  <c r="W34" i="10"/>
  <c r="W35" i="10"/>
  <c r="W36" i="10"/>
  <c r="W33" i="11"/>
  <c r="W34" i="11"/>
  <c r="W35" i="11"/>
  <c r="W36" i="11"/>
  <c r="W33" i="12"/>
  <c r="W34" i="12"/>
  <c r="W35" i="12"/>
  <c r="W36" i="12"/>
  <c r="W33" i="13"/>
  <c r="W34" i="13"/>
  <c r="W35" i="13"/>
  <c r="W36" i="13"/>
  <c r="W33" i="14"/>
  <c r="W34" i="14"/>
  <c r="W35" i="14"/>
  <c r="W36" i="14"/>
  <c r="W33" i="15"/>
  <c r="W34" i="15"/>
  <c r="W35" i="15"/>
  <c r="W36" i="15"/>
  <c r="W33" i="16"/>
  <c r="W34" i="16"/>
  <c r="W35" i="16"/>
  <c r="W36" i="16"/>
  <c r="W33" i="18"/>
  <c r="W34" i="18"/>
  <c r="W35" i="18"/>
  <c r="W36" i="18"/>
  <c r="W33" i="19"/>
  <c r="W34" i="19"/>
  <c r="W35" i="19"/>
  <c r="W36" i="19"/>
  <c r="W33" i="20"/>
  <c r="W34" i="20"/>
  <c r="W35" i="20"/>
  <c r="W36" i="20"/>
  <c r="W33" i="21"/>
  <c r="W34" i="21"/>
  <c r="W35" i="21"/>
  <c r="W36" i="21"/>
  <c r="W33" i="22"/>
  <c r="W34" i="22"/>
  <c r="W35" i="22"/>
  <c r="W36" i="22"/>
  <c r="W33" i="23"/>
  <c r="W34" i="23"/>
  <c r="W35" i="23"/>
  <c r="W36" i="23"/>
  <c r="W33" i="24"/>
  <c r="W34" i="24"/>
  <c r="W35" i="24"/>
  <c r="W36" i="24"/>
  <c r="W33" i="26"/>
  <c r="W34" i="26"/>
  <c r="W35" i="26"/>
  <c r="W36" i="26"/>
  <c r="W33" i="27"/>
  <c r="W34" i="27"/>
  <c r="W35" i="27"/>
  <c r="W36" i="27"/>
  <c r="W33" i="28"/>
  <c r="W34" i="28"/>
  <c r="W35" i="28"/>
  <c r="W36" i="28"/>
  <c r="W33" i="29"/>
  <c r="W34" i="29"/>
  <c r="W35" i="29"/>
  <c r="W36" i="29"/>
  <c r="W33" i="30"/>
  <c r="W34" i="30"/>
  <c r="W35" i="30"/>
  <c r="W36" i="30"/>
  <c r="W33" i="31"/>
  <c r="W34" i="31"/>
  <c r="W35" i="31"/>
  <c r="W36" i="31"/>
  <c r="W33" i="32"/>
  <c r="W34" i="32"/>
  <c r="W35" i="32"/>
  <c r="W36" i="32"/>
  <c r="W33" i="33"/>
  <c r="W34" i="33"/>
  <c r="W35" i="33"/>
  <c r="W36" i="33"/>
  <c r="W33" i="34"/>
  <c r="W34" i="34"/>
  <c r="W35" i="34"/>
  <c r="W36" i="34"/>
  <c r="W33" i="35"/>
  <c r="W34" i="35"/>
  <c r="W35" i="35"/>
  <c r="W36" i="35"/>
  <c r="W33" i="36"/>
  <c r="W34" i="36"/>
  <c r="W35" i="36"/>
  <c r="W36" i="36"/>
  <c r="W33" i="37"/>
  <c r="W34" i="37"/>
  <c r="W35" i="37"/>
  <c r="W36" i="37"/>
  <c r="W33" i="39"/>
  <c r="W34" i="39"/>
  <c r="W35" i="39"/>
  <c r="W36" i="39"/>
  <c r="W33" i="40"/>
  <c r="W34" i="40"/>
  <c r="W35" i="40"/>
  <c r="W36" i="40"/>
  <c r="W33" i="41"/>
  <c r="W34" i="41"/>
  <c r="W35" i="41"/>
  <c r="W36" i="41"/>
  <c r="W33" i="42"/>
  <c r="W34" i="42"/>
  <c r="W35" i="42"/>
  <c r="W36" i="42"/>
  <c r="W33" i="43"/>
  <c r="W34" i="43"/>
  <c r="W35" i="43"/>
  <c r="W36" i="43"/>
  <c r="W33" i="44"/>
  <c r="W34" i="44"/>
  <c r="W35" i="44"/>
  <c r="W36" i="44"/>
  <c r="W33" i="45"/>
  <c r="W34" i="45"/>
  <c r="W35" i="45"/>
  <c r="W36" i="45"/>
  <c r="W33" i="46"/>
  <c r="W34" i="46"/>
  <c r="W35" i="46"/>
  <c r="W36" i="46"/>
  <c r="W33" i="47"/>
  <c r="W34" i="47"/>
  <c r="W35" i="47"/>
  <c r="W36" i="47"/>
  <c r="W33" i="48"/>
  <c r="W34" i="48"/>
  <c r="W35" i="48"/>
  <c r="W36" i="48"/>
  <c r="W33" i="49"/>
  <c r="W34" i="49"/>
  <c r="W35" i="49"/>
  <c r="W36" i="49"/>
  <c r="W33" i="50"/>
  <c r="W34" i="50"/>
  <c r="W35" i="50"/>
  <c r="W36" i="50"/>
  <c r="W33" i="51"/>
  <c r="W34" i="51"/>
  <c r="W35" i="51"/>
  <c r="W36" i="51"/>
  <c r="W33" i="52"/>
  <c r="W34" i="52"/>
  <c r="W35" i="52"/>
  <c r="W36" i="52"/>
  <c r="W33" i="53"/>
  <c r="W34" i="53"/>
  <c r="W35" i="53"/>
  <c r="W36" i="53"/>
  <c r="W33" i="54"/>
  <c r="W34" i="54"/>
  <c r="W35" i="54"/>
  <c r="W36" i="54"/>
  <c r="W33" i="55"/>
  <c r="W34" i="55"/>
  <c r="W35" i="55"/>
  <c r="W36" i="55"/>
  <c r="W33" i="56"/>
  <c r="W34" i="56"/>
  <c r="W35" i="56"/>
  <c r="W36" i="56"/>
  <c r="W33" i="57"/>
  <c r="W34" i="57"/>
  <c r="W35" i="57"/>
  <c r="W36" i="57"/>
  <c r="W33" i="58"/>
  <c r="W34" i="58"/>
  <c r="W35" i="58"/>
  <c r="W36" i="58"/>
  <c r="W33" i="59"/>
  <c r="W34" i="59"/>
  <c r="W35" i="59"/>
  <c r="W36" i="59"/>
  <c r="W33" i="60"/>
  <c r="W34" i="60"/>
  <c r="W35" i="60"/>
  <c r="W36" i="60"/>
  <c r="W33" i="61"/>
  <c r="W34" i="61"/>
  <c r="W35" i="61"/>
  <c r="W36" i="61"/>
  <c r="W33" i="62"/>
  <c r="W34" i="62"/>
  <c r="W35" i="62"/>
  <c r="W36" i="62"/>
  <c r="W33" i="63"/>
  <c r="W34" i="63"/>
  <c r="W35" i="63"/>
  <c r="W36" i="63"/>
  <c r="W33" i="64"/>
  <c r="W34" i="64"/>
  <c r="W35" i="64"/>
  <c r="W36" i="64"/>
  <c r="W33" i="65"/>
  <c r="W34" i="65"/>
  <c r="W35" i="65"/>
  <c r="W36" i="65"/>
  <c r="W33" i="66"/>
  <c r="W34" i="66"/>
  <c r="W35" i="66"/>
  <c r="W36" i="66"/>
  <c r="W33" i="67"/>
  <c r="W34" i="67"/>
  <c r="W35" i="67"/>
  <c r="W36" i="67"/>
  <c r="W33" i="68"/>
  <c r="W34" i="68"/>
  <c r="W35" i="68"/>
  <c r="W36" i="68"/>
  <c r="W33" i="69"/>
  <c r="W34" i="69"/>
  <c r="W35" i="69"/>
  <c r="W36" i="69"/>
  <c r="W33" i="70"/>
  <c r="W34" i="70"/>
  <c r="W35" i="70"/>
  <c r="W36" i="70"/>
  <c r="W33" i="71"/>
  <c r="W34" i="71"/>
  <c r="W35" i="71"/>
  <c r="W36" i="71"/>
  <c r="W33" i="72"/>
  <c r="W34" i="72"/>
  <c r="W35" i="72"/>
  <c r="W36" i="72"/>
  <c r="W33" i="73"/>
  <c r="W34" i="73"/>
  <c r="W35" i="73"/>
  <c r="W36" i="73"/>
  <c r="W33" i="74"/>
  <c r="W34" i="74"/>
  <c r="W35" i="74"/>
  <c r="W36" i="74"/>
  <c r="W33" i="75"/>
  <c r="W34" i="75"/>
  <c r="W35" i="75"/>
  <c r="W36" i="75"/>
  <c r="W33" i="76"/>
  <c r="W34" i="76"/>
  <c r="W35" i="76"/>
  <c r="W36" i="76"/>
  <c r="W33" i="77"/>
  <c r="W34" i="77"/>
  <c r="W35" i="77"/>
  <c r="W36" i="77"/>
  <c r="W33" i="78"/>
  <c r="W34" i="78"/>
  <c r="W35" i="78"/>
  <c r="W36" i="78"/>
  <c r="W33" i="79"/>
  <c r="W34" i="79"/>
  <c r="W35" i="79"/>
  <c r="W36" i="79"/>
  <c r="W33" i="80"/>
  <c r="W34" i="80"/>
  <c r="W35" i="80"/>
  <c r="W36" i="80"/>
  <c r="W33" i="81"/>
  <c r="W34" i="81"/>
  <c r="W35" i="81"/>
  <c r="W36" i="81"/>
  <c r="W33" i="82"/>
  <c r="W34" i="82"/>
  <c r="W35" i="82"/>
  <c r="W36" i="82"/>
  <c r="W33" i="83"/>
  <c r="W34" i="83"/>
  <c r="W35" i="83"/>
  <c r="W36" i="83"/>
  <c r="W33" i="84"/>
  <c r="W34" i="84"/>
  <c r="W35" i="84"/>
  <c r="W36" i="84"/>
  <c r="W33" i="1"/>
  <c r="W34" i="1"/>
  <c r="W35" i="1"/>
  <c r="W36" i="1"/>
  <c r="W32" i="2"/>
  <c r="W32" i="3"/>
  <c r="W32" i="4"/>
  <c r="W32" i="5"/>
  <c r="W32" i="6"/>
  <c r="W32" i="7"/>
  <c r="W32" i="8"/>
  <c r="W32" i="9"/>
  <c r="W32" i="10"/>
  <c r="W32" i="11"/>
  <c r="W32" i="12"/>
  <c r="W32" i="13"/>
  <c r="W32" i="14"/>
  <c r="W32" i="15"/>
  <c r="W32" i="16"/>
  <c r="W32" i="18"/>
  <c r="W32" i="19"/>
  <c r="W32" i="20"/>
  <c r="W32" i="21"/>
  <c r="W32" i="22"/>
  <c r="W32" i="23"/>
  <c r="W32" i="24"/>
  <c r="W32" i="26"/>
  <c r="W32" i="27"/>
  <c r="W32" i="28"/>
  <c r="W32" i="29"/>
  <c r="W32" i="30"/>
  <c r="W32" i="31"/>
  <c r="W32" i="32"/>
  <c r="W32" i="33"/>
  <c r="W32" i="34"/>
  <c r="W32" i="35"/>
  <c r="W32" i="36"/>
  <c r="W32" i="37"/>
  <c r="W32" i="39"/>
  <c r="W32" i="40"/>
  <c r="W32" i="41"/>
  <c r="W32" i="42"/>
  <c r="W32" i="43"/>
  <c r="W32" i="44"/>
  <c r="W32" i="45"/>
  <c r="W32" i="46"/>
  <c r="W32" i="47"/>
  <c r="W32" i="48"/>
  <c r="W32" i="49"/>
  <c r="W32" i="50"/>
  <c r="W32" i="51"/>
  <c r="W32" i="52"/>
  <c r="W32" i="53"/>
  <c r="W32" i="54"/>
  <c r="W32" i="55"/>
  <c r="W32" i="56"/>
  <c r="W32" i="57"/>
  <c r="W32" i="58"/>
  <c r="W32" i="59"/>
  <c r="W32" i="60"/>
  <c r="W32" i="61"/>
  <c r="W32" i="62"/>
  <c r="W32" i="63"/>
  <c r="W32" i="64"/>
  <c r="W32" i="65"/>
  <c r="W32" i="66"/>
  <c r="W32" i="67"/>
  <c r="W32" i="68"/>
  <c r="W32" i="69"/>
  <c r="W32" i="70"/>
  <c r="W32" i="71"/>
  <c r="W32" i="72"/>
  <c r="W32" i="73"/>
  <c r="W32" i="74"/>
  <c r="W32" i="75"/>
  <c r="W32" i="76"/>
  <c r="W32" i="77"/>
  <c r="W32" i="78"/>
  <c r="W32" i="79"/>
  <c r="W32" i="80"/>
  <c r="W32" i="81"/>
  <c r="W32" i="82"/>
  <c r="W32" i="83"/>
  <c r="W32" i="84"/>
  <c r="W32" i="1"/>
  <c r="W26" i="2"/>
  <c r="W27" i="2"/>
  <c r="W28" i="2"/>
  <c r="W29" i="2"/>
  <c r="W30" i="2"/>
  <c r="W26" i="3"/>
  <c r="W27" i="3"/>
  <c r="W28" i="3"/>
  <c r="W29" i="3"/>
  <c r="W30" i="3"/>
  <c r="W26" i="4"/>
  <c r="W27" i="4"/>
  <c r="W28" i="4"/>
  <c r="W29" i="4"/>
  <c r="W30" i="4"/>
  <c r="W26" i="5"/>
  <c r="W27" i="5"/>
  <c r="W28" i="5"/>
  <c r="W29" i="5"/>
  <c r="W30" i="5"/>
  <c r="W26" i="6"/>
  <c r="W27" i="6"/>
  <c r="W28" i="6"/>
  <c r="W29" i="6"/>
  <c r="W30" i="6"/>
  <c r="W26" i="7"/>
  <c r="W27" i="7"/>
  <c r="W28" i="7"/>
  <c r="W29" i="7"/>
  <c r="W30" i="7"/>
  <c r="W26" i="8"/>
  <c r="W27" i="8"/>
  <c r="W28" i="8"/>
  <c r="W29" i="8"/>
  <c r="W30" i="8"/>
  <c r="W26" i="9"/>
  <c r="W27" i="9"/>
  <c r="W28" i="9"/>
  <c r="W29" i="9"/>
  <c r="W30" i="9"/>
  <c r="W26" i="10"/>
  <c r="W27" i="10"/>
  <c r="W28" i="10"/>
  <c r="W29" i="10"/>
  <c r="W30" i="10"/>
  <c r="W26" i="11"/>
  <c r="W27" i="11"/>
  <c r="W28" i="11"/>
  <c r="W29" i="11"/>
  <c r="W30" i="11"/>
  <c r="W26" i="12"/>
  <c r="W27" i="12"/>
  <c r="W28" i="12"/>
  <c r="W29" i="12"/>
  <c r="W30" i="12"/>
  <c r="W26" i="13"/>
  <c r="W27" i="13"/>
  <c r="W28" i="13"/>
  <c r="W29" i="13"/>
  <c r="W30" i="13"/>
  <c r="W26" i="14"/>
  <c r="W27" i="14"/>
  <c r="W28" i="14"/>
  <c r="W29" i="14"/>
  <c r="W30" i="14"/>
  <c r="W26" i="15"/>
  <c r="W27" i="15"/>
  <c r="W28" i="15"/>
  <c r="W29" i="15"/>
  <c r="W30" i="15"/>
  <c r="W26" i="16"/>
  <c r="W27" i="16"/>
  <c r="W28" i="16"/>
  <c r="W29" i="16"/>
  <c r="W30" i="16"/>
  <c r="W26" i="18"/>
  <c r="W27" i="18"/>
  <c r="W28" i="18"/>
  <c r="W29" i="18"/>
  <c r="W30" i="18"/>
  <c r="W26" i="19"/>
  <c r="W27" i="19"/>
  <c r="W28" i="19"/>
  <c r="W29" i="19"/>
  <c r="W30" i="19"/>
  <c r="W26" i="20"/>
  <c r="W27" i="20"/>
  <c r="W28" i="20"/>
  <c r="W29" i="20"/>
  <c r="W30" i="20"/>
  <c r="W26" i="21"/>
  <c r="W27" i="21"/>
  <c r="W28" i="21"/>
  <c r="W29" i="21"/>
  <c r="W30" i="21"/>
  <c r="W26" i="22"/>
  <c r="W27" i="22"/>
  <c r="W28" i="22"/>
  <c r="W29" i="22"/>
  <c r="W30" i="22"/>
  <c r="W26" i="23"/>
  <c r="W27" i="23"/>
  <c r="W28" i="23"/>
  <c r="W29" i="23"/>
  <c r="W30" i="23"/>
  <c r="W26" i="24"/>
  <c r="W27" i="24"/>
  <c r="W28" i="24"/>
  <c r="W29" i="24"/>
  <c r="W30" i="24"/>
  <c r="W26" i="26"/>
  <c r="W27" i="26"/>
  <c r="W28" i="26"/>
  <c r="W29" i="26"/>
  <c r="W30" i="26"/>
  <c r="W26" i="27"/>
  <c r="W27" i="27"/>
  <c r="W28" i="27"/>
  <c r="W29" i="27"/>
  <c r="W30" i="27"/>
  <c r="W26" i="28"/>
  <c r="W27" i="28"/>
  <c r="W28" i="28"/>
  <c r="W29" i="28"/>
  <c r="W30" i="28"/>
  <c r="W26" i="29"/>
  <c r="W27" i="29"/>
  <c r="W28" i="29"/>
  <c r="W29" i="29"/>
  <c r="W30" i="29"/>
  <c r="W26" i="30"/>
  <c r="W27" i="30"/>
  <c r="W28" i="30"/>
  <c r="W29" i="30"/>
  <c r="W30" i="30"/>
  <c r="W26" i="31"/>
  <c r="W27" i="31"/>
  <c r="W28" i="31"/>
  <c r="W29" i="31"/>
  <c r="W30" i="31"/>
  <c r="W26" i="32"/>
  <c r="W27" i="32"/>
  <c r="W28" i="32"/>
  <c r="W29" i="32"/>
  <c r="W30" i="32"/>
  <c r="W26" i="33"/>
  <c r="W27" i="33"/>
  <c r="W28" i="33"/>
  <c r="W29" i="33"/>
  <c r="W30" i="33"/>
  <c r="W26" i="34"/>
  <c r="W27" i="34"/>
  <c r="W28" i="34"/>
  <c r="W29" i="34"/>
  <c r="W30" i="34"/>
  <c r="W26" i="35"/>
  <c r="W27" i="35"/>
  <c r="W28" i="35"/>
  <c r="W29" i="35"/>
  <c r="W30" i="35"/>
  <c r="W26" i="36"/>
  <c r="W27" i="36"/>
  <c r="W28" i="36"/>
  <c r="W29" i="36"/>
  <c r="W30" i="36"/>
  <c r="W26" i="37"/>
  <c r="W27" i="37"/>
  <c r="W28" i="37"/>
  <c r="W29" i="37"/>
  <c r="W30" i="37"/>
  <c r="W26" i="39"/>
  <c r="W27" i="39"/>
  <c r="W28" i="39"/>
  <c r="W29" i="39"/>
  <c r="W30" i="39"/>
  <c r="W26" i="40"/>
  <c r="W27" i="40"/>
  <c r="W28" i="40"/>
  <c r="W29" i="40"/>
  <c r="W30" i="40"/>
  <c r="W26" i="41"/>
  <c r="W27" i="41"/>
  <c r="W28" i="41"/>
  <c r="W29" i="41"/>
  <c r="W30" i="41"/>
  <c r="W26" i="42"/>
  <c r="W27" i="42"/>
  <c r="W28" i="42"/>
  <c r="W29" i="42"/>
  <c r="W30" i="42"/>
  <c r="W26" i="43"/>
  <c r="W27" i="43"/>
  <c r="W28" i="43"/>
  <c r="W29" i="43"/>
  <c r="W30" i="43"/>
  <c r="W26" i="44"/>
  <c r="W27" i="44"/>
  <c r="W28" i="44"/>
  <c r="W29" i="44"/>
  <c r="W30" i="44"/>
  <c r="W26" i="45"/>
  <c r="W27" i="45"/>
  <c r="W28" i="45"/>
  <c r="W29" i="45"/>
  <c r="W30" i="45"/>
  <c r="W26" i="46"/>
  <c r="W27" i="46"/>
  <c r="W28" i="46"/>
  <c r="W29" i="46"/>
  <c r="W30" i="46"/>
  <c r="W26" i="47"/>
  <c r="W27" i="47"/>
  <c r="W28" i="47"/>
  <c r="W29" i="47"/>
  <c r="W30" i="47"/>
  <c r="W26" i="48"/>
  <c r="W27" i="48"/>
  <c r="W28" i="48"/>
  <c r="W29" i="48"/>
  <c r="W30" i="48"/>
  <c r="W26" i="49"/>
  <c r="W27" i="49"/>
  <c r="W28" i="49"/>
  <c r="W29" i="49"/>
  <c r="W30" i="49"/>
  <c r="W26" i="50"/>
  <c r="W27" i="50"/>
  <c r="W28" i="50"/>
  <c r="W29" i="50"/>
  <c r="W30" i="50"/>
  <c r="W26" i="51"/>
  <c r="W27" i="51"/>
  <c r="W28" i="51"/>
  <c r="W29" i="51"/>
  <c r="W30" i="51"/>
  <c r="W26" i="52"/>
  <c r="W27" i="52"/>
  <c r="W28" i="52"/>
  <c r="W29" i="52"/>
  <c r="W30" i="52"/>
  <c r="W26" i="53"/>
  <c r="W27" i="53"/>
  <c r="W28" i="53"/>
  <c r="W29" i="53"/>
  <c r="W30" i="53"/>
  <c r="W26" i="54"/>
  <c r="W27" i="54"/>
  <c r="W28" i="54"/>
  <c r="W29" i="54"/>
  <c r="W30" i="54"/>
  <c r="W26" i="55"/>
  <c r="W27" i="55"/>
  <c r="W28" i="55"/>
  <c r="W29" i="55"/>
  <c r="W30" i="55"/>
  <c r="W26" i="56"/>
  <c r="W27" i="56"/>
  <c r="W28" i="56"/>
  <c r="W29" i="56"/>
  <c r="W30" i="56"/>
  <c r="W26" i="57"/>
  <c r="W27" i="57"/>
  <c r="W28" i="57"/>
  <c r="W29" i="57"/>
  <c r="W30" i="57"/>
  <c r="W26" i="58"/>
  <c r="W27" i="58"/>
  <c r="W28" i="58"/>
  <c r="W29" i="58"/>
  <c r="W30" i="58"/>
  <c r="W26" i="59"/>
  <c r="W27" i="59"/>
  <c r="W28" i="59"/>
  <c r="W29" i="59"/>
  <c r="W30" i="59"/>
  <c r="W26" i="60"/>
  <c r="W27" i="60"/>
  <c r="W28" i="60"/>
  <c r="W29" i="60"/>
  <c r="W30" i="60"/>
  <c r="W26" i="61"/>
  <c r="W27" i="61"/>
  <c r="W28" i="61"/>
  <c r="W29" i="61"/>
  <c r="W30" i="61"/>
  <c r="W26" i="62"/>
  <c r="W27" i="62"/>
  <c r="W28" i="62"/>
  <c r="W29" i="62"/>
  <c r="W30" i="62"/>
  <c r="W26" i="63"/>
  <c r="W27" i="63"/>
  <c r="W28" i="63"/>
  <c r="W29" i="63"/>
  <c r="W30" i="63"/>
  <c r="W26" i="64"/>
  <c r="W27" i="64"/>
  <c r="W28" i="64"/>
  <c r="W29" i="64"/>
  <c r="W30" i="64"/>
  <c r="W26" i="65"/>
  <c r="W27" i="65"/>
  <c r="W28" i="65"/>
  <c r="W29" i="65"/>
  <c r="W30" i="65"/>
  <c r="W26" i="66"/>
  <c r="W27" i="66"/>
  <c r="W28" i="66"/>
  <c r="W29" i="66"/>
  <c r="W30" i="66"/>
  <c r="W26" i="67"/>
  <c r="W27" i="67"/>
  <c r="W28" i="67"/>
  <c r="W29" i="67"/>
  <c r="W30" i="67"/>
  <c r="W26" i="68"/>
  <c r="W27" i="68"/>
  <c r="W28" i="68"/>
  <c r="W29" i="68"/>
  <c r="W30" i="68"/>
  <c r="W26" i="69"/>
  <c r="W27" i="69"/>
  <c r="W28" i="69"/>
  <c r="W29" i="69"/>
  <c r="W30" i="69"/>
  <c r="W26" i="70"/>
  <c r="W27" i="70"/>
  <c r="W28" i="70"/>
  <c r="W29" i="70"/>
  <c r="W30" i="70"/>
  <c r="W26" i="71"/>
  <c r="W27" i="71"/>
  <c r="W28" i="71"/>
  <c r="W29" i="71"/>
  <c r="W30" i="71"/>
  <c r="W26" i="72"/>
  <c r="W27" i="72"/>
  <c r="W28" i="72"/>
  <c r="W29" i="72"/>
  <c r="W30" i="72"/>
  <c r="W26" i="73"/>
  <c r="W27" i="73"/>
  <c r="W28" i="73"/>
  <c r="W29" i="73"/>
  <c r="W30" i="73"/>
  <c r="W26" i="74"/>
  <c r="W27" i="74"/>
  <c r="W28" i="74"/>
  <c r="W29" i="74"/>
  <c r="W30" i="74"/>
  <c r="W26" i="75"/>
  <c r="W27" i="75"/>
  <c r="W28" i="75"/>
  <c r="W29" i="75"/>
  <c r="W30" i="75"/>
  <c r="W26" i="76"/>
  <c r="W27" i="76"/>
  <c r="W28" i="76"/>
  <c r="W29" i="76"/>
  <c r="W30" i="76"/>
  <c r="W26" i="77"/>
  <c r="W27" i="77"/>
  <c r="W28" i="77"/>
  <c r="W29" i="77"/>
  <c r="W30" i="77"/>
  <c r="W26" i="78"/>
  <c r="W27" i="78"/>
  <c r="W28" i="78"/>
  <c r="W29" i="78"/>
  <c r="W30" i="78"/>
  <c r="W26" i="79"/>
  <c r="W27" i="79"/>
  <c r="W28" i="79"/>
  <c r="W29" i="79"/>
  <c r="W30" i="79"/>
  <c r="W26" i="80"/>
  <c r="W27" i="80"/>
  <c r="W28" i="80"/>
  <c r="W29" i="80"/>
  <c r="W30" i="80"/>
  <c r="W26" i="81"/>
  <c r="W27" i="81"/>
  <c r="W28" i="81"/>
  <c r="W29" i="81"/>
  <c r="W30" i="81"/>
  <c r="W26" i="82"/>
  <c r="W27" i="82"/>
  <c r="W28" i="82"/>
  <c r="W29" i="82"/>
  <c r="W30" i="82"/>
  <c r="W26" i="83"/>
  <c r="W27" i="83"/>
  <c r="W28" i="83"/>
  <c r="W29" i="83"/>
  <c r="W30" i="83"/>
  <c r="W26" i="84"/>
  <c r="W27" i="84"/>
  <c r="W28" i="84"/>
  <c r="W29" i="84"/>
  <c r="W30" i="84"/>
  <c r="W26" i="1"/>
  <c r="W27" i="1"/>
  <c r="W28" i="1"/>
  <c r="W29" i="1"/>
  <c r="W30" i="1"/>
  <c r="W25" i="2"/>
  <c r="W25" i="3"/>
  <c r="W25" i="4"/>
  <c r="W25" i="5"/>
  <c r="W25" i="6"/>
  <c r="W25" i="7"/>
  <c r="W25" i="8"/>
  <c r="W25" i="9"/>
  <c r="W25" i="10"/>
  <c r="W25" i="11"/>
  <c r="W25" i="12"/>
  <c r="W25" i="13"/>
  <c r="W25" i="14"/>
  <c r="W25" i="15"/>
  <c r="W25" i="16"/>
  <c r="W25" i="18"/>
  <c r="W25" i="19"/>
  <c r="W25" i="20"/>
  <c r="W25" i="21"/>
  <c r="W25" i="22"/>
  <c r="W25" i="23"/>
  <c r="W25" i="24"/>
  <c r="W25" i="26"/>
  <c r="W25" i="27"/>
  <c r="W25" i="28"/>
  <c r="W25" i="29"/>
  <c r="W25" i="30"/>
  <c r="W25" i="31"/>
  <c r="W25" i="32"/>
  <c r="W25" i="33"/>
  <c r="W25" i="34"/>
  <c r="W25" i="35"/>
  <c r="W25" i="36"/>
  <c r="W25" i="37"/>
  <c r="W25" i="39"/>
  <c r="W25" i="40"/>
  <c r="W25" i="41"/>
  <c r="W25" i="42"/>
  <c r="W25" i="43"/>
  <c r="W25" i="44"/>
  <c r="W25" i="45"/>
  <c r="W25" i="46"/>
  <c r="W25" i="47"/>
  <c r="W25" i="48"/>
  <c r="W25" i="49"/>
  <c r="W25" i="50"/>
  <c r="W25" i="51"/>
  <c r="W25" i="52"/>
  <c r="W25" i="53"/>
  <c r="W25" i="54"/>
  <c r="W25" i="55"/>
  <c r="W25" i="56"/>
  <c r="W25" i="57"/>
  <c r="W25" i="58"/>
  <c r="W25" i="59"/>
  <c r="W25" i="60"/>
  <c r="W25" i="61"/>
  <c r="W25" i="62"/>
  <c r="W25" i="63"/>
  <c r="W25" i="64"/>
  <c r="W25" i="65"/>
  <c r="W25" i="66"/>
  <c r="W25" i="67"/>
  <c r="W25" i="68"/>
  <c r="W25" i="69"/>
  <c r="W25" i="70"/>
  <c r="W25" i="71"/>
  <c r="W25" i="72"/>
  <c r="W25" i="73"/>
  <c r="W25" i="74"/>
  <c r="W25" i="75"/>
  <c r="W25" i="76"/>
  <c r="W25" i="77"/>
  <c r="W25" i="78"/>
  <c r="W25" i="79"/>
  <c r="W25" i="80"/>
  <c r="W25" i="81"/>
  <c r="W25" i="82"/>
  <c r="W25" i="83"/>
  <c r="W25" i="84"/>
  <c r="W25" i="1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11" i="8"/>
  <c r="W12" i="8"/>
  <c r="W13" i="8"/>
  <c r="W14" i="8"/>
  <c r="W15" i="8"/>
  <c r="W16" i="8"/>
  <c r="W17" i="8"/>
  <c r="W18" i="8"/>
  <c r="W19" i="8"/>
  <c r="W20" i="8"/>
  <c r="W21" i="8"/>
  <c r="W22" i="8"/>
  <c r="W23" i="8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11" i="10"/>
  <c r="W12" i="10"/>
  <c r="W13" i="10"/>
  <c r="W14" i="10"/>
  <c r="W15" i="10"/>
  <c r="W16" i="10"/>
  <c r="W17" i="10"/>
  <c r="W18" i="10"/>
  <c r="W19" i="10"/>
  <c r="W20" i="10"/>
  <c r="W21" i="10"/>
  <c r="W22" i="10"/>
  <c r="W23" i="10"/>
  <c r="W11" i="11"/>
  <c r="W12" i="11"/>
  <c r="W13" i="11"/>
  <c r="W14" i="11"/>
  <c r="W15" i="11"/>
  <c r="W16" i="11"/>
  <c r="W17" i="11"/>
  <c r="W18" i="11"/>
  <c r="W19" i="11"/>
  <c r="W20" i="11"/>
  <c r="W21" i="11"/>
  <c r="W22" i="11"/>
  <c r="W23" i="11"/>
  <c r="W11" i="12"/>
  <c r="W12" i="12"/>
  <c r="W13" i="12"/>
  <c r="W14" i="12"/>
  <c r="W15" i="12"/>
  <c r="W16" i="12"/>
  <c r="W17" i="12"/>
  <c r="W18" i="12"/>
  <c r="W19" i="12"/>
  <c r="W20" i="12"/>
  <c r="W21" i="12"/>
  <c r="W22" i="12"/>
  <c r="W23" i="12"/>
  <c r="W11" i="13"/>
  <c r="W12" i="13"/>
  <c r="W13" i="13"/>
  <c r="W14" i="13"/>
  <c r="W15" i="13"/>
  <c r="W16" i="13"/>
  <c r="W17" i="13"/>
  <c r="W18" i="13"/>
  <c r="W19" i="13"/>
  <c r="W20" i="13"/>
  <c r="W21" i="13"/>
  <c r="W22" i="13"/>
  <c r="W23" i="13"/>
  <c r="W11" i="14"/>
  <c r="W12" i="14"/>
  <c r="W13" i="14"/>
  <c r="W14" i="14"/>
  <c r="W15" i="14"/>
  <c r="W16" i="14"/>
  <c r="W17" i="14"/>
  <c r="W18" i="14"/>
  <c r="W19" i="14"/>
  <c r="W20" i="14"/>
  <c r="W21" i="14"/>
  <c r="W22" i="14"/>
  <c r="W23" i="14"/>
  <c r="W11" i="15"/>
  <c r="W12" i="15"/>
  <c r="W13" i="15"/>
  <c r="W14" i="15"/>
  <c r="W15" i="15"/>
  <c r="W16" i="15"/>
  <c r="W17" i="15"/>
  <c r="W18" i="15"/>
  <c r="W19" i="15"/>
  <c r="W20" i="15"/>
  <c r="W21" i="15"/>
  <c r="W22" i="15"/>
  <c r="W23" i="15"/>
  <c r="W11" i="16"/>
  <c r="W12" i="16"/>
  <c r="W13" i="16"/>
  <c r="W14" i="16"/>
  <c r="W15" i="16"/>
  <c r="W16" i="16"/>
  <c r="W17" i="16"/>
  <c r="W18" i="16"/>
  <c r="W19" i="16"/>
  <c r="W20" i="16"/>
  <c r="W21" i="16"/>
  <c r="W22" i="16"/>
  <c r="W23" i="16"/>
  <c r="W11" i="18"/>
  <c r="W12" i="18"/>
  <c r="W13" i="18"/>
  <c r="W14" i="18"/>
  <c r="W15" i="18"/>
  <c r="W16" i="18"/>
  <c r="W17" i="18"/>
  <c r="W18" i="18"/>
  <c r="W19" i="18"/>
  <c r="W20" i="18"/>
  <c r="W21" i="18"/>
  <c r="W22" i="18"/>
  <c r="W23" i="18"/>
  <c r="W11" i="19"/>
  <c r="W12" i="19"/>
  <c r="W13" i="19"/>
  <c r="W14" i="19"/>
  <c r="W15" i="19"/>
  <c r="W16" i="19"/>
  <c r="W17" i="19"/>
  <c r="W18" i="19"/>
  <c r="W19" i="19"/>
  <c r="W20" i="19"/>
  <c r="W21" i="19"/>
  <c r="W22" i="19"/>
  <c r="W23" i="19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11" i="21"/>
  <c r="W12" i="21"/>
  <c r="W13" i="21"/>
  <c r="W14" i="21"/>
  <c r="W15" i="21"/>
  <c r="W16" i="21"/>
  <c r="W17" i="21"/>
  <c r="W18" i="21"/>
  <c r="W19" i="21"/>
  <c r="W20" i="21"/>
  <c r="W21" i="21"/>
  <c r="W22" i="21"/>
  <c r="W23" i="21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11" i="23"/>
  <c r="W12" i="23"/>
  <c r="W13" i="23"/>
  <c r="W14" i="23"/>
  <c r="W15" i="23"/>
  <c r="W16" i="23"/>
  <c r="W17" i="23"/>
  <c r="W18" i="23"/>
  <c r="W19" i="23"/>
  <c r="W20" i="23"/>
  <c r="W21" i="23"/>
  <c r="W22" i="23"/>
  <c r="W23" i="23"/>
  <c r="W11" i="24"/>
  <c r="W12" i="24"/>
  <c r="W13" i="24"/>
  <c r="W14" i="24"/>
  <c r="W15" i="24"/>
  <c r="W16" i="24"/>
  <c r="W17" i="24"/>
  <c r="W18" i="24"/>
  <c r="W19" i="24"/>
  <c r="W20" i="24"/>
  <c r="W21" i="24"/>
  <c r="W22" i="24"/>
  <c r="W23" i="24"/>
  <c r="W11" i="26"/>
  <c r="W12" i="26"/>
  <c r="W13" i="26"/>
  <c r="W14" i="26"/>
  <c r="W15" i="26"/>
  <c r="W16" i="26"/>
  <c r="W17" i="26"/>
  <c r="W18" i="26"/>
  <c r="W19" i="26"/>
  <c r="W20" i="26"/>
  <c r="W21" i="26"/>
  <c r="W22" i="26"/>
  <c r="W23" i="26"/>
  <c r="W11" i="27"/>
  <c r="W12" i="27"/>
  <c r="W13" i="27"/>
  <c r="W14" i="27"/>
  <c r="W15" i="27"/>
  <c r="W16" i="27"/>
  <c r="W17" i="27"/>
  <c r="W18" i="27"/>
  <c r="W19" i="27"/>
  <c r="W20" i="27"/>
  <c r="W21" i="27"/>
  <c r="W22" i="27"/>
  <c r="W23" i="27"/>
  <c r="W11" i="28"/>
  <c r="W12" i="28"/>
  <c r="W13" i="28"/>
  <c r="W14" i="28"/>
  <c r="W15" i="28"/>
  <c r="W16" i="28"/>
  <c r="W17" i="28"/>
  <c r="W18" i="28"/>
  <c r="W19" i="28"/>
  <c r="W20" i="28"/>
  <c r="W21" i="28"/>
  <c r="W22" i="28"/>
  <c r="W23" i="28"/>
  <c r="W11" i="29"/>
  <c r="W12" i="29"/>
  <c r="W13" i="29"/>
  <c r="W14" i="29"/>
  <c r="W15" i="29"/>
  <c r="W16" i="29"/>
  <c r="W17" i="29"/>
  <c r="W18" i="29"/>
  <c r="W19" i="29"/>
  <c r="W20" i="29"/>
  <c r="W21" i="29"/>
  <c r="W22" i="29"/>
  <c r="W23" i="29"/>
  <c r="W11" i="30"/>
  <c r="W12" i="30"/>
  <c r="W13" i="30"/>
  <c r="W14" i="30"/>
  <c r="W15" i="30"/>
  <c r="W16" i="30"/>
  <c r="W17" i="30"/>
  <c r="W18" i="30"/>
  <c r="W19" i="30"/>
  <c r="W20" i="30"/>
  <c r="W21" i="30"/>
  <c r="W22" i="30"/>
  <c r="W23" i="30"/>
  <c r="W11" i="31"/>
  <c r="W12" i="31"/>
  <c r="W13" i="31"/>
  <c r="W14" i="31"/>
  <c r="W15" i="31"/>
  <c r="W16" i="31"/>
  <c r="W17" i="31"/>
  <c r="W18" i="31"/>
  <c r="W19" i="31"/>
  <c r="W20" i="31"/>
  <c r="W21" i="31"/>
  <c r="W22" i="31"/>
  <c r="W23" i="31"/>
  <c r="W11" i="32"/>
  <c r="W12" i="32"/>
  <c r="W13" i="32"/>
  <c r="W14" i="32"/>
  <c r="W15" i="32"/>
  <c r="W16" i="32"/>
  <c r="W17" i="32"/>
  <c r="W18" i="32"/>
  <c r="W19" i="32"/>
  <c r="W20" i="32"/>
  <c r="W21" i="32"/>
  <c r="W22" i="32"/>
  <c r="W23" i="32"/>
  <c r="W11" i="33"/>
  <c r="W12" i="33"/>
  <c r="W13" i="33"/>
  <c r="W14" i="33"/>
  <c r="W15" i="33"/>
  <c r="W16" i="33"/>
  <c r="W17" i="33"/>
  <c r="W18" i="33"/>
  <c r="W19" i="33"/>
  <c r="W20" i="33"/>
  <c r="W21" i="33"/>
  <c r="W22" i="33"/>
  <c r="W23" i="33"/>
  <c r="W11" i="34"/>
  <c r="W12" i="34"/>
  <c r="W13" i="34"/>
  <c r="W14" i="34"/>
  <c r="W15" i="34"/>
  <c r="W16" i="34"/>
  <c r="W17" i="34"/>
  <c r="W18" i="34"/>
  <c r="W19" i="34"/>
  <c r="W20" i="34"/>
  <c r="W21" i="34"/>
  <c r="W22" i="34"/>
  <c r="W23" i="34"/>
  <c r="W11" i="35"/>
  <c r="W12" i="35"/>
  <c r="W13" i="35"/>
  <c r="W14" i="35"/>
  <c r="W15" i="35"/>
  <c r="W16" i="35"/>
  <c r="W17" i="35"/>
  <c r="W18" i="35"/>
  <c r="W19" i="35"/>
  <c r="W20" i="35"/>
  <c r="W21" i="35"/>
  <c r="W22" i="35"/>
  <c r="W23" i="35"/>
  <c r="W11" i="36"/>
  <c r="W12" i="36"/>
  <c r="W13" i="36"/>
  <c r="W14" i="36"/>
  <c r="W15" i="36"/>
  <c r="W16" i="36"/>
  <c r="W17" i="36"/>
  <c r="W18" i="36"/>
  <c r="W19" i="36"/>
  <c r="W20" i="36"/>
  <c r="W21" i="36"/>
  <c r="W22" i="36"/>
  <c r="W23" i="36"/>
  <c r="W11" i="37"/>
  <c r="W12" i="37"/>
  <c r="W13" i="37"/>
  <c r="W14" i="37"/>
  <c r="W15" i="37"/>
  <c r="W16" i="37"/>
  <c r="W17" i="37"/>
  <c r="W18" i="37"/>
  <c r="W19" i="37"/>
  <c r="W20" i="37"/>
  <c r="W21" i="37"/>
  <c r="W22" i="37"/>
  <c r="W23" i="37"/>
  <c r="W11" i="39"/>
  <c r="W12" i="39"/>
  <c r="W13" i="39"/>
  <c r="W14" i="39"/>
  <c r="W15" i="39"/>
  <c r="W16" i="39"/>
  <c r="W17" i="39"/>
  <c r="W18" i="39"/>
  <c r="W19" i="39"/>
  <c r="W20" i="39"/>
  <c r="W21" i="39"/>
  <c r="W22" i="39"/>
  <c r="W23" i="39"/>
  <c r="W11" i="40"/>
  <c r="W12" i="40"/>
  <c r="W13" i="40"/>
  <c r="W14" i="40"/>
  <c r="W15" i="40"/>
  <c r="W16" i="40"/>
  <c r="W17" i="40"/>
  <c r="W18" i="40"/>
  <c r="W19" i="40"/>
  <c r="W20" i="40"/>
  <c r="W21" i="40"/>
  <c r="W22" i="40"/>
  <c r="W23" i="40"/>
  <c r="W11" i="41"/>
  <c r="W12" i="41"/>
  <c r="W13" i="41"/>
  <c r="W14" i="41"/>
  <c r="W15" i="41"/>
  <c r="W16" i="41"/>
  <c r="W17" i="41"/>
  <c r="W18" i="41"/>
  <c r="W19" i="41"/>
  <c r="W20" i="41"/>
  <c r="W21" i="41"/>
  <c r="W22" i="41"/>
  <c r="W23" i="41"/>
  <c r="W11" i="42"/>
  <c r="W12" i="42"/>
  <c r="W13" i="42"/>
  <c r="W14" i="42"/>
  <c r="W15" i="42"/>
  <c r="W16" i="42"/>
  <c r="W17" i="42"/>
  <c r="W18" i="42"/>
  <c r="W19" i="42"/>
  <c r="W20" i="42"/>
  <c r="W21" i="42"/>
  <c r="W22" i="42"/>
  <c r="W23" i="42"/>
  <c r="W11" i="43"/>
  <c r="W12" i="43"/>
  <c r="W13" i="43"/>
  <c r="W14" i="43"/>
  <c r="W15" i="43"/>
  <c r="W16" i="43"/>
  <c r="W17" i="43"/>
  <c r="W18" i="43"/>
  <c r="W19" i="43"/>
  <c r="W20" i="43"/>
  <c r="W21" i="43"/>
  <c r="W22" i="43"/>
  <c r="W23" i="43"/>
  <c r="W11" i="44"/>
  <c r="W12" i="44"/>
  <c r="W13" i="44"/>
  <c r="W14" i="44"/>
  <c r="W15" i="44"/>
  <c r="W16" i="44"/>
  <c r="W17" i="44"/>
  <c r="W18" i="44"/>
  <c r="W19" i="44"/>
  <c r="W20" i="44"/>
  <c r="W21" i="44"/>
  <c r="W22" i="44"/>
  <c r="W23" i="44"/>
  <c r="W11" i="45"/>
  <c r="W12" i="45"/>
  <c r="W13" i="45"/>
  <c r="W14" i="45"/>
  <c r="W15" i="45"/>
  <c r="W16" i="45"/>
  <c r="W17" i="45"/>
  <c r="W18" i="45"/>
  <c r="W19" i="45"/>
  <c r="W20" i="45"/>
  <c r="W21" i="45"/>
  <c r="W22" i="45"/>
  <c r="W23" i="45"/>
  <c r="W11" i="46"/>
  <c r="W12" i="46"/>
  <c r="W13" i="46"/>
  <c r="W14" i="46"/>
  <c r="W15" i="46"/>
  <c r="W16" i="46"/>
  <c r="W17" i="46"/>
  <c r="W18" i="46"/>
  <c r="W19" i="46"/>
  <c r="W20" i="46"/>
  <c r="W21" i="46"/>
  <c r="W22" i="46"/>
  <c r="W23" i="46"/>
  <c r="W11" i="47"/>
  <c r="W12" i="47"/>
  <c r="W13" i="47"/>
  <c r="W14" i="47"/>
  <c r="W15" i="47"/>
  <c r="W16" i="47"/>
  <c r="W17" i="47"/>
  <c r="W18" i="47"/>
  <c r="W19" i="47"/>
  <c r="W20" i="47"/>
  <c r="W21" i="47"/>
  <c r="W22" i="47"/>
  <c r="W23" i="47"/>
  <c r="W11" i="48"/>
  <c r="W12" i="48"/>
  <c r="W13" i="48"/>
  <c r="W14" i="48"/>
  <c r="W15" i="48"/>
  <c r="W16" i="48"/>
  <c r="W17" i="48"/>
  <c r="W18" i="48"/>
  <c r="W19" i="48"/>
  <c r="W20" i="48"/>
  <c r="W21" i="48"/>
  <c r="W22" i="48"/>
  <c r="W23" i="48"/>
  <c r="W11" i="49"/>
  <c r="W12" i="49"/>
  <c r="W13" i="49"/>
  <c r="W14" i="49"/>
  <c r="W15" i="49"/>
  <c r="W16" i="49"/>
  <c r="W17" i="49"/>
  <c r="W18" i="49"/>
  <c r="W19" i="49"/>
  <c r="W20" i="49"/>
  <c r="W21" i="49"/>
  <c r="W22" i="49"/>
  <c r="W23" i="49"/>
  <c r="W11" i="50"/>
  <c r="W12" i="50"/>
  <c r="W13" i="50"/>
  <c r="W14" i="50"/>
  <c r="W15" i="50"/>
  <c r="W16" i="50"/>
  <c r="W17" i="50"/>
  <c r="W18" i="50"/>
  <c r="W19" i="50"/>
  <c r="W20" i="50"/>
  <c r="W21" i="50"/>
  <c r="W22" i="50"/>
  <c r="W23" i="50"/>
  <c r="W11" i="51"/>
  <c r="W12" i="51"/>
  <c r="W13" i="51"/>
  <c r="W14" i="51"/>
  <c r="W15" i="51"/>
  <c r="W16" i="51"/>
  <c r="W17" i="51"/>
  <c r="W18" i="51"/>
  <c r="W19" i="51"/>
  <c r="W20" i="51"/>
  <c r="W21" i="51"/>
  <c r="W22" i="51"/>
  <c r="W23" i="51"/>
  <c r="W11" i="52"/>
  <c r="W12" i="52"/>
  <c r="W13" i="52"/>
  <c r="W14" i="52"/>
  <c r="W15" i="52"/>
  <c r="W16" i="52"/>
  <c r="W17" i="52"/>
  <c r="W18" i="52"/>
  <c r="W19" i="52"/>
  <c r="W20" i="52"/>
  <c r="W21" i="52"/>
  <c r="W22" i="52"/>
  <c r="W23" i="52"/>
  <c r="W11" i="53"/>
  <c r="W12" i="53"/>
  <c r="W13" i="53"/>
  <c r="W14" i="53"/>
  <c r="W15" i="53"/>
  <c r="W16" i="53"/>
  <c r="W17" i="53"/>
  <c r="W18" i="53"/>
  <c r="W19" i="53"/>
  <c r="W20" i="53"/>
  <c r="W21" i="53"/>
  <c r="W22" i="53"/>
  <c r="W23" i="53"/>
  <c r="W11" i="54"/>
  <c r="W12" i="54"/>
  <c r="W13" i="54"/>
  <c r="W14" i="54"/>
  <c r="W15" i="54"/>
  <c r="W16" i="54"/>
  <c r="W17" i="54"/>
  <c r="W18" i="54"/>
  <c r="W19" i="54"/>
  <c r="W20" i="54"/>
  <c r="W21" i="54"/>
  <c r="W22" i="54"/>
  <c r="W23" i="54"/>
  <c r="W11" i="55"/>
  <c r="W12" i="55"/>
  <c r="W13" i="55"/>
  <c r="W14" i="55"/>
  <c r="W15" i="55"/>
  <c r="W16" i="55"/>
  <c r="W17" i="55"/>
  <c r="W18" i="55"/>
  <c r="W19" i="55"/>
  <c r="W20" i="55"/>
  <c r="W21" i="55"/>
  <c r="W22" i="55"/>
  <c r="W23" i="55"/>
  <c r="W11" i="56"/>
  <c r="W12" i="56"/>
  <c r="W13" i="56"/>
  <c r="W14" i="56"/>
  <c r="W15" i="56"/>
  <c r="W16" i="56"/>
  <c r="W17" i="56"/>
  <c r="W18" i="56"/>
  <c r="W19" i="56"/>
  <c r="W20" i="56"/>
  <c r="W21" i="56"/>
  <c r="W22" i="56"/>
  <c r="W23" i="56"/>
  <c r="W11" i="57"/>
  <c r="W12" i="57"/>
  <c r="W13" i="57"/>
  <c r="W14" i="57"/>
  <c r="W15" i="57"/>
  <c r="W16" i="57"/>
  <c r="W17" i="57"/>
  <c r="W18" i="57"/>
  <c r="W19" i="57"/>
  <c r="W20" i="57"/>
  <c r="W21" i="57"/>
  <c r="W22" i="57"/>
  <c r="W23" i="57"/>
  <c r="W11" i="58"/>
  <c r="W12" i="58"/>
  <c r="W13" i="58"/>
  <c r="W14" i="58"/>
  <c r="W15" i="58"/>
  <c r="W16" i="58"/>
  <c r="W17" i="58"/>
  <c r="W18" i="58"/>
  <c r="W19" i="58"/>
  <c r="W20" i="58"/>
  <c r="W21" i="58"/>
  <c r="W22" i="58"/>
  <c r="W23" i="58"/>
  <c r="W11" i="59"/>
  <c r="W12" i="59"/>
  <c r="W13" i="59"/>
  <c r="W14" i="59"/>
  <c r="W15" i="59"/>
  <c r="W16" i="59"/>
  <c r="W17" i="59"/>
  <c r="W18" i="59"/>
  <c r="W19" i="59"/>
  <c r="W20" i="59"/>
  <c r="W21" i="59"/>
  <c r="W22" i="59"/>
  <c r="W23" i="59"/>
  <c r="W11" i="60"/>
  <c r="W12" i="60"/>
  <c r="W13" i="60"/>
  <c r="W14" i="60"/>
  <c r="W15" i="60"/>
  <c r="W16" i="60"/>
  <c r="W17" i="60"/>
  <c r="W18" i="60"/>
  <c r="W19" i="60"/>
  <c r="W20" i="60"/>
  <c r="W21" i="60"/>
  <c r="W22" i="60"/>
  <c r="W23" i="60"/>
  <c r="W11" i="61"/>
  <c r="W12" i="61"/>
  <c r="W13" i="61"/>
  <c r="W14" i="61"/>
  <c r="W15" i="61"/>
  <c r="W16" i="61"/>
  <c r="W17" i="61"/>
  <c r="W18" i="61"/>
  <c r="W19" i="61"/>
  <c r="W20" i="61"/>
  <c r="W21" i="61"/>
  <c r="W22" i="61"/>
  <c r="W23" i="61"/>
  <c r="W11" i="62"/>
  <c r="W12" i="62"/>
  <c r="W13" i="62"/>
  <c r="W14" i="62"/>
  <c r="W15" i="62"/>
  <c r="W16" i="62"/>
  <c r="W17" i="62"/>
  <c r="W18" i="62"/>
  <c r="W19" i="62"/>
  <c r="W20" i="62"/>
  <c r="W21" i="62"/>
  <c r="W22" i="62"/>
  <c r="W23" i="62"/>
  <c r="W11" i="63"/>
  <c r="W12" i="63"/>
  <c r="W13" i="63"/>
  <c r="W14" i="63"/>
  <c r="W15" i="63"/>
  <c r="W16" i="63"/>
  <c r="W17" i="63"/>
  <c r="W18" i="63"/>
  <c r="W19" i="63"/>
  <c r="W20" i="63"/>
  <c r="W21" i="63"/>
  <c r="W22" i="63"/>
  <c r="W23" i="63"/>
  <c r="W11" i="64"/>
  <c r="W12" i="64"/>
  <c r="W13" i="64"/>
  <c r="W14" i="64"/>
  <c r="W15" i="64"/>
  <c r="W16" i="64"/>
  <c r="W17" i="64"/>
  <c r="W18" i="64"/>
  <c r="W19" i="64"/>
  <c r="W20" i="64"/>
  <c r="W21" i="64"/>
  <c r="W22" i="64"/>
  <c r="W23" i="64"/>
  <c r="W11" i="65"/>
  <c r="W12" i="65"/>
  <c r="W13" i="65"/>
  <c r="W14" i="65"/>
  <c r="W15" i="65"/>
  <c r="W16" i="65"/>
  <c r="W17" i="65"/>
  <c r="W18" i="65"/>
  <c r="W19" i="65"/>
  <c r="W20" i="65"/>
  <c r="W21" i="65"/>
  <c r="W22" i="65"/>
  <c r="W23" i="65"/>
  <c r="W11" i="66"/>
  <c r="W12" i="66"/>
  <c r="W13" i="66"/>
  <c r="W14" i="66"/>
  <c r="W15" i="66"/>
  <c r="W16" i="66"/>
  <c r="W17" i="66"/>
  <c r="W18" i="66"/>
  <c r="W19" i="66"/>
  <c r="W20" i="66"/>
  <c r="W21" i="66"/>
  <c r="W22" i="66"/>
  <c r="W23" i="66"/>
  <c r="W11" i="67"/>
  <c r="W12" i="67"/>
  <c r="W13" i="67"/>
  <c r="W14" i="67"/>
  <c r="W15" i="67"/>
  <c r="W16" i="67"/>
  <c r="W17" i="67"/>
  <c r="W18" i="67"/>
  <c r="W19" i="67"/>
  <c r="W20" i="67"/>
  <c r="W21" i="67"/>
  <c r="W22" i="67"/>
  <c r="W23" i="67"/>
  <c r="W11" i="68"/>
  <c r="W12" i="68"/>
  <c r="W13" i="68"/>
  <c r="W14" i="68"/>
  <c r="W15" i="68"/>
  <c r="W16" i="68"/>
  <c r="W17" i="68"/>
  <c r="W18" i="68"/>
  <c r="W19" i="68"/>
  <c r="W20" i="68"/>
  <c r="W21" i="68"/>
  <c r="W22" i="68"/>
  <c r="W23" i="68"/>
  <c r="W11" i="69"/>
  <c r="W12" i="69"/>
  <c r="W13" i="69"/>
  <c r="W14" i="69"/>
  <c r="W15" i="69"/>
  <c r="W16" i="69"/>
  <c r="W17" i="69"/>
  <c r="W18" i="69"/>
  <c r="W19" i="69"/>
  <c r="W20" i="69"/>
  <c r="W21" i="69"/>
  <c r="W22" i="69"/>
  <c r="W23" i="69"/>
  <c r="W11" i="70"/>
  <c r="W12" i="70"/>
  <c r="W13" i="70"/>
  <c r="W14" i="70"/>
  <c r="W15" i="70"/>
  <c r="W16" i="70"/>
  <c r="W17" i="70"/>
  <c r="W18" i="70"/>
  <c r="W19" i="70"/>
  <c r="W20" i="70"/>
  <c r="W21" i="70"/>
  <c r="W22" i="70"/>
  <c r="W23" i="70"/>
  <c r="W11" i="71"/>
  <c r="W12" i="71"/>
  <c r="W13" i="71"/>
  <c r="W14" i="71"/>
  <c r="W15" i="71"/>
  <c r="W16" i="71"/>
  <c r="W17" i="71"/>
  <c r="W18" i="71"/>
  <c r="W19" i="71"/>
  <c r="W20" i="71"/>
  <c r="W21" i="71"/>
  <c r="W22" i="71"/>
  <c r="W23" i="71"/>
  <c r="W11" i="72"/>
  <c r="W12" i="72"/>
  <c r="W13" i="72"/>
  <c r="W14" i="72"/>
  <c r="W15" i="72"/>
  <c r="W16" i="72"/>
  <c r="W17" i="72"/>
  <c r="W18" i="72"/>
  <c r="W19" i="72"/>
  <c r="W20" i="72"/>
  <c r="W21" i="72"/>
  <c r="W22" i="72"/>
  <c r="W23" i="72"/>
  <c r="W11" i="73"/>
  <c r="W12" i="73"/>
  <c r="W13" i="73"/>
  <c r="W14" i="73"/>
  <c r="W15" i="73"/>
  <c r="W16" i="73"/>
  <c r="W17" i="73"/>
  <c r="W18" i="73"/>
  <c r="W19" i="73"/>
  <c r="W20" i="73"/>
  <c r="W21" i="73"/>
  <c r="W22" i="73"/>
  <c r="W23" i="73"/>
  <c r="W11" i="74"/>
  <c r="W12" i="74"/>
  <c r="W13" i="74"/>
  <c r="W14" i="74"/>
  <c r="W15" i="74"/>
  <c r="W16" i="74"/>
  <c r="W17" i="74"/>
  <c r="W18" i="74"/>
  <c r="W19" i="74"/>
  <c r="W20" i="74"/>
  <c r="W21" i="74"/>
  <c r="W22" i="74"/>
  <c r="W23" i="74"/>
  <c r="W11" i="75"/>
  <c r="W12" i="75"/>
  <c r="W13" i="75"/>
  <c r="W14" i="75"/>
  <c r="W15" i="75"/>
  <c r="W16" i="75"/>
  <c r="W17" i="75"/>
  <c r="W18" i="75"/>
  <c r="W19" i="75"/>
  <c r="W20" i="75"/>
  <c r="W21" i="75"/>
  <c r="W22" i="75"/>
  <c r="W23" i="75"/>
  <c r="W11" i="76"/>
  <c r="W12" i="76"/>
  <c r="W13" i="76"/>
  <c r="W14" i="76"/>
  <c r="W15" i="76"/>
  <c r="W16" i="76"/>
  <c r="W17" i="76"/>
  <c r="W18" i="76"/>
  <c r="W19" i="76"/>
  <c r="W20" i="76"/>
  <c r="W21" i="76"/>
  <c r="W22" i="76"/>
  <c r="W23" i="76"/>
  <c r="W11" i="77"/>
  <c r="W12" i="77"/>
  <c r="W13" i="77"/>
  <c r="W14" i="77"/>
  <c r="W15" i="77"/>
  <c r="W16" i="77"/>
  <c r="W17" i="77"/>
  <c r="W18" i="77"/>
  <c r="W19" i="77"/>
  <c r="W20" i="77"/>
  <c r="W21" i="77"/>
  <c r="W22" i="77"/>
  <c r="W23" i="77"/>
  <c r="W11" i="78"/>
  <c r="W12" i="78"/>
  <c r="W13" i="78"/>
  <c r="W14" i="78"/>
  <c r="W15" i="78"/>
  <c r="W16" i="78"/>
  <c r="W17" i="78"/>
  <c r="W18" i="78"/>
  <c r="W19" i="78"/>
  <c r="W20" i="78"/>
  <c r="W21" i="78"/>
  <c r="W22" i="78"/>
  <c r="W23" i="78"/>
  <c r="W11" i="79"/>
  <c r="W12" i="79"/>
  <c r="W13" i="79"/>
  <c r="W14" i="79"/>
  <c r="W15" i="79"/>
  <c r="W16" i="79"/>
  <c r="W17" i="79"/>
  <c r="W18" i="79"/>
  <c r="W19" i="79"/>
  <c r="W20" i="79"/>
  <c r="W21" i="79"/>
  <c r="W22" i="79"/>
  <c r="W23" i="79"/>
  <c r="W11" i="80"/>
  <c r="W12" i="80"/>
  <c r="W13" i="80"/>
  <c r="W14" i="80"/>
  <c r="W15" i="80"/>
  <c r="W16" i="80"/>
  <c r="W17" i="80"/>
  <c r="W18" i="80"/>
  <c r="W19" i="80"/>
  <c r="W20" i="80"/>
  <c r="W21" i="80"/>
  <c r="W22" i="80"/>
  <c r="W23" i="80"/>
  <c r="W11" i="81"/>
  <c r="W12" i="81"/>
  <c r="W13" i="81"/>
  <c r="W14" i="81"/>
  <c r="W15" i="81"/>
  <c r="W16" i="81"/>
  <c r="W17" i="81"/>
  <c r="W18" i="81"/>
  <c r="W19" i="81"/>
  <c r="W20" i="81"/>
  <c r="W21" i="81"/>
  <c r="W22" i="81"/>
  <c r="W23" i="81"/>
  <c r="W11" i="82"/>
  <c r="W12" i="82"/>
  <c r="W13" i="82"/>
  <c r="W14" i="82"/>
  <c r="W15" i="82"/>
  <c r="W16" i="82"/>
  <c r="W17" i="82"/>
  <c r="W18" i="82"/>
  <c r="W19" i="82"/>
  <c r="W20" i="82"/>
  <c r="W21" i="82"/>
  <c r="W22" i="82"/>
  <c r="W23" i="82"/>
  <c r="W11" i="83"/>
  <c r="W12" i="83"/>
  <c r="W13" i="83"/>
  <c r="W14" i="83"/>
  <c r="W15" i="83"/>
  <c r="W16" i="83"/>
  <c r="W17" i="83"/>
  <c r="W18" i="83"/>
  <c r="W19" i="83"/>
  <c r="W20" i="83"/>
  <c r="W21" i="83"/>
  <c r="W22" i="83"/>
  <c r="W23" i="83"/>
  <c r="W11" i="84"/>
  <c r="W12" i="84"/>
  <c r="W13" i="84"/>
  <c r="W14" i="84"/>
  <c r="W15" i="84"/>
  <c r="W16" i="84"/>
  <c r="W17" i="84"/>
  <c r="W18" i="84"/>
  <c r="W19" i="84"/>
  <c r="W20" i="84"/>
  <c r="W21" i="84"/>
  <c r="W22" i="84"/>
  <c r="W23" i="84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10" i="2"/>
  <c r="W10" i="3"/>
  <c r="W10" i="4"/>
  <c r="W10" i="5"/>
  <c r="W10" i="6"/>
  <c r="W10" i="7"/>
  <c r="W10" i="8"/>
  <c r="W10" i="9"/>
  <c r="W10" i="10"/>
  <c r="W10" i="11"/>
  <c r="W10" i="12"/>
  <c r="W10" i="13"/>
  <c r="W10" i="14"/>
  <c r="W10" i="15"/>
  <c r="W10" i="16"/>
  <c r="W10" i="18"/>
  <c r="W10" i="19"/>
  <c r="W10" i="20"/>
  <c r="W10" i="21"/>
  <c r="W10" i="22"/>
  <c r="W10" i="23"/>
  <c r="W10" i="24"/>
  <c r="W10" i="26"/>
  <c r="W10" i="27"/>
  <c r="W10" i="28"/>
  <c r="W10" i="29"/>
  <c r="W10" i="30"/>
  <c r="W10" i="31"/>
  <c r="W10" i="32"/>
  <c r="W10" i="33"/>
  <c r="W10" i="34"/>
  <c r="W10" i="35"/>
  <c r="W10" i="36"/>
  <c r="W10" i="37"/>
  <c r="W10" i="39"/>
  <c r="W10" i="40"/>
  <c r="W10" i="41"/>
  <c r="W10" i="42"/>
  <c r="W10" i="43"/>
  <c r="W10" i="44"/>
  <c r="W10" i="45"/>
  <c r="W10" i="46"/>
  <c r="W10" i="47"/>
  <c r="W10" i="48"/>
  <c r="W10" i="49"/>
  <c r="W10" i="50"/>
  <c r="W10" i="51"/>
  <c r="W10" i="52"/>
  <c r="W10" i="53"/>
  <c r="W10" i="54"/>
  <c r="W10" i="55"/>
  <c r="W10" i="56"/>
  <c r="W10" i="57"/>
  <c r="W10" i="58"/>
  <c r="W10" i="59"/>
  <c r="W10" i="60"/>
  <c r="W10" i="61"/>
  <c r="W10" i="62"/>
  <c r="W10" i="63"/>
  <c r="W10" i="64"/>
  <c r="W10" i="65"/>
  <c r="W10" i="66"/>
  <c r="W10" i="67"/>
  <c r="W10" i="68"/>
  <c r="W10" i="69"/>
  <c r="W10" i="70"/>
  <c r="W10" i="71"/>
  <c r="W10" i="72"/>
  <c r="W10" i="73"/>
  <c r="W10" i="74"/>
  <c r="W10" i="75"/>
  <c r="W10" i="76"/>
  <c r="W10" i="77"/>
  <c r="W10" i="78"/>
  <c r="W10" i="79"/>
  <c r="W10" i="80"/>
  <c r="W10" i="81"/>
  <c r="W10" i="82"/>
  <c r="W10" i="83"/>
  <c r="W10" i="84"/>
  <c r="W10" i="1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5" i="2"/>
  <c r="V26" i="2"/>
  <c r="V27" i="2"/>
  <c r="V28" i="2"/>
  <c r="V29" i="2"/>
  <c r="V30" i="2"/>
  <c r="V32" i="2"/>
  <c r="V33" i="2"/>
  <c r="V34" i="2"/>
  <c r="V35" i="2"/>
  <c r="V36" i="2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5" i="3"/>
  <c r="V26" i="3"/>
  <c r="V27" i="3"/>
  <c r="V28" i="3"/>
  <c r="V29" i="3"/>
  <c r="V30" i="3"/>
  <c r="V32" i="3"/>
  <c r="V33" i="3"/>
  <c r="V34" i="3"/>
  <c r="V35" i="3"/>
  <c r="V36" i="3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5" i="4"/>
  <c r="V26" i="4"/>
  <c r="V27" i="4"/>
  <c r="V28" i="4"/>
  <c r="V29" i="4"/>
  <c r="V30" i="4"/>
  <c r="V32" i="4"/>
  <c r="V33" i="4"/>
  <c r="V34" i="4"/>
  <c r="V35" i="4"/>
  <c r="V36" i="4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5" i="5"/>
  <c r="V26" i="5"/>
  <c r="V27" i="5"/>
  <c r="V28" i="5"/>
  <c r="V29" i="5"/>
  <c r="V30" i="5"/>
  <c r="V32" i="5"/>
  <c r="V33" i="5"/>
  <c r="V34" i="5"/>
  <c r="V35" i="5"/>
  <c r="V36" i="5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5" i="6"/>
  <c r="V26" i="6"/>
  <c r="V27" i="6"/>
  <c r="V28" i="6"/>
  <c r="V29" i="6"/>
  <c r="V30" i="6"/>
  <c r="V32" i="6"/>
  <c r="V33" i="6"/>
  <c r="V34" i="6"/>
  <c r="V35" i="6"/>
  <c r="V36" i="6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5" i="7"/>
  <c r="V26" i="7"/>
  <c r="V27" i="7"/>
  <c r="V28" i="7"/>
  <c r="V29" i="7"/>
  <c r="V30" i="7"/>
  <c r="V32" i="7"/>
  <c r="V33" i="7"/>
  <c r="V34" i="7"/>
  <c r="V35" i="7"/>
  <c r="V36" i="7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5" i="8"/>
  <c r="V26" i="8"/>
  <c r="V27" i="8"/>
  <c r="V28" i="8"/>
  <c r="V29" i="8"/>
  <c r="V30" i="8"/>
  <c r="V32" i="8"/>
  <c r="V33" i="8"/>
  <c r="V34" i="8"/>
  <c r="V35" i="8"/>
  <c r="V36" i="8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5" i="9"/>
  <c r="V26" i="9"/>
  <c r="V27" i="9"/>
  <c r="V28" i="9"/>
  <c r="V29" i="9"/>
  <c r="V30" i="9"/>
  <c r="V32" i="9"/>
  <c r="V33" i="9"/>
  <c r="V34" i="9"/>
  <c r="V35" i="9"/>
  <c r="V36" i="9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5" i="10"/>
  <c r="V26" i="10"/>
  <c r="V27" i="10"/>
  <c r="V28" i="10"/>
  <c r="V29" i="10"/>
  <c r="V30" i="10"/>
  <c r="V32" i="10"/>
  <c r="V33" i="10"/>
  <c r="V34" i="10"/>
  <c r="V35" i="10"/>
  <c r="V36" i="10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5" i="11"/>
  <c r="V26" i="11"/>
  <c r="V27" i="11"/>
  <c r="V28" i="11"/>
  <c r="V29" i="11"/>
  <c r="V30" i="11"/>
  <c r="V32" i="11"/>
  <c r="V33" i="11"/>
  <c r="V34" i="11"/>
  <c r="V35" i="11"/>
  <c r="V36" i="11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5" i="12"/>
  <c r="V26" i="12"/>
  <c r="V27" i="12"/>
  <c r="V28" i="12"/>
  <c r="V29" i="12"/>
  <c r="V30" i="12"/>
  <c r="V32" i="12"/>
  <c r="V33" i="12"/>
  <c r="V34" i="12"/>
  <c r="V35" i="12"/>
  <c r="V36" i="12"/>
  <c r="V11" i="13"/>
  <c r="V12" i="13"/>
  <c r="V13" i="13"/>
  <c r="V14" i="13"/>
  <c r="V15" i="13"/>
  <c r="V16" i="13"/>
  <c r="V17" i="13"/>
  <c r="V18" i="13"/>
  <c r="V19" i="13"/>
  <c r="V20" i="13"/>
  <c r="V21" i="13"/>
  <c r="V22" i="13"/>
  <c r="V23" i="13"/>
  <c r="V25" i="13"/>
  <c r="V26" i="13"/>
  <c r="V27" i="13"/>
  <c r="V28" i="13"/>
  <c r="V29" i="13"/>
  <c r="V30" i="13"/>
  <c r="V32" i="13"/>
  <c r="V33" i="13"/>
  <c r="V34" i="13"/>
  <c r="V35" i="13"/>
  <c r="V36" i="13"/>
  <c r="V11" i="14"/>
  <c r="V12" i="14"/>
  <c r="V13" i="14"/>
  <c r="V14" i="14"/>
  <c r="V15" i="14"/>
  <c r="V16" i="14"/>
  <c r="V17" i="14"/>
  <c r="V18" i="14"/>
  <c r="V19" i="14"/>
  <c r="V20" i="14"/>
  <c r="V21" i="14"/>
  <c r="V22" i="14"/>
  <c r="V23" i="14"/>
  <c r="V25" i="14"/>
  <c r="V26" i="14"/>
  <c r="V27" i="14"/>
  <c r="V28" i="14"/>
  <c r="V29" i="14"/>
  <c r="V30" i="14"/>
  <c r="V32" i="14"/>
  <c r="V33" i="14"/>
  <c r="V34" i="14"/>
  <c r="V35" i="14"/>
  <c r="V36" i="14"/>
  <c r="V11" i="15"/>
  <c r="V12" i="15"/>
  <c r="V13" i="15"/>
  <c r="V14" i="15"/>
  <c r="V15" i="15"/>
  <c r="V16" i="15"/>
  <c r="V17" i="15"/>
  <c r="V18" i="15"/>
  <c r="V19" i="15"/>
  <c r="V20" i="15"/>
  <c r="V21" i="15"/>
  <c r="V22" i="15"/>
  <c r="V23" i="15"/>
  <c r="V25" i="15"/>
  <c r="V26" i="15"/>
  <c r="V27" i="15"/>
  <c r="V28" i="15"/>
  <c r="V29" i="15"/>
  <c r="V30" i="15"/>
  <c r="V32" i="15"/>
  <c r="V33" i="15"/>
  <c r="V34" i="15"/>
  <c r="V35" i="15"/>
  <c r="V36" i="15"/>
  <c r="V11" i="16"/>
  <c r="V12" i="16"/>
  <c r="V13" i="16"/>
  <c r="V14" i="16"/>
  <c r="V15" i="16"/>
  <c r="V16" i="16"/>
  <c r="V17" i="16"/>
  <c r="V18" i="16"/>
  <c r="V19" i="16"/>
  <c r="V20" i="16"/>
  <c r="V21" i="16"/>
  <c r="V22" i="16"/>
  <c r="V23" i="16"/>
  <c r="V25" i="16"/>
  <c r="V26" i="16"/>
  <c r="V27" i="16"/>
  <c r="V28" i="16"/>
  <c r="V29" i="16"/>
  <c r="V30" i="16"/>
  <c r="V32" i="16"/>
  <c r="V33" i="16"/>
  <c r="V34" i="16"/>
  <c r="V35" i="16"/>
  <c r="V36" i="16"/>
  <c r="V11" i="18"/>
  <c r="V12" i="18"/>
  <c r="V13" i="18"/>
  <c r="V14" i="18"/>
  <c r="V15" i="18"/>
  <c r="V16" i="18"/>
  <c r="V17" i="18"/>
  <c r="V18" i="18"/>
  <c r="V19" i="18"/>
  <c r="V20" i="18"/>
  <c r="V21" i="18"/>
  <c r="V22" i="18"/>
  <c r="V23" i="18"/>
  <c r="V25" i="18"/>
  <c r="V26" i="18"/>
  <c r="V27" i="18"/>
  <c r="V28" i="18"/>
  <c r="V29" i="18"/>
  <c r="V30" i="18"/>
  <c r="V32" i="18"/>
  <c r="V33" i="18"/>
  <c r="V34" i="18"/>
  <c r="V35" i="18"/>
  <c r="V36" i="18"/>
  <c r="V11" i="19"/>
  <c r="V12" i="19"/>
  <c r="V13" i="19"/>
  <c r="V14" i="19"/>
  <c r="V15" i="19"/>
  <c r="V16" i="19"/>
  <c r="V17" i="19"/>
  <c r="V18" i="19"/>
  <c r="V19" i="19"/>
  <c r="V20" i="19"/>
  <c r="V21" i="19"/>
  <c r="V22" i="19"/>
  <c r="V23" i="19"/>
  <c r="V25" i="19"/>
  <c r="V26" i="19"/>
  <c r="V27" i="19"/>
  <c r="V28" i="19"/>
  <c r="V29" i="19"/>
  <c r="V30" i="19"/>
  <c r="V32" i="19"/>
  <c r="V33" i="19"/>
  <c r="V34" i="19"/>
  <c r="V35" i="19"/>
  <c r="V36" i="19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5" i="20"/>
  <c r="V26" i="20"/>
  <c r="V27" i="20"/>
  <c r="V28" i="20"/>
  <c r="V29" i="20"/>
  <c r="V30" i="20"/>
  <c r="V32" i="20"/>
  <c r="V33" i="20"/>
  <c r="V34" i="20"/>
  <c r="V35" i="20"/>
  <c r="V36" i="20"/>
  <c r="V11" i="21"/>
  <c r="V12" i="21"/>
  <c r="V13" i="21"/>
  <c r="V14" i="21"/>
  <c r="V15" i="21"/>
  <c r="V16" i="21"/>
  <c r="V17" i="21"/>
  <c r="V18" i="21"/>
  <c r="V19" i="21"/>
  <c r="V20" i="21"/>
  <c r="V21" i="21"/>
  <c r="V22" i="21"/>
  <c r="V23" i="21"/>
  <c r="V25" i="21"/>
  <c r="V26" i="21"/>
  <c r="V27" i="21"/>
  <c r="V28" i="21"/>
  <c r="V29" i="21"/>
  <c r="V30" i="21"/>
  <c r="V32" i="21"/>
  <c r="V33" i="21"/>
  <c r="V34" i="21"/>
  <c r="V35" i="21"/>
  <c r="V36" i="21"/>
  <c r="V11" i="22"/>
  <c r="V12" i="22"/>
  <c r="V13" i="22"/>
  <c r="V14" i="22"/>
  <c r="V15" i="22"/>
  <c r="V16" i="22"/>
  <c r="V17" i="22"/>
  <c r="V18" i="22"/>
  <c r="V19" i="22"/>
  <c r="V20" i="22"/>
  <c r="V21" i="22"/>
  <c r="V22" i="22"/>
  <c r="V23" i="22"/>
  <c r="V25" i="22"/>
  <c r="V26" i="22"/>
  <c r="V27" i="22"/>
  <c r="V28" i="22"/>
  <c r="V29" i="22"/>
  <c r="V30" i="22"/>
  <c r="V32" i="22"/>
  <c r="V33" i="22"/>
  <c r="V34" i="22"/>
  <c r="V35" i="22"/>
  <c r="V36" i="22"/>
  <c r="V11" i="23"/>
  <c r="V12" i="23"/>
  <c r="V13" i="23"/>
  <c r="V14" i="23"/>
  <c r="V15" i="23"/>
  <c r="V16" i="23"/>
  <c r="V17" i="23"/>
  <c r="V18" i="23"/>
  <c r="V19" i="23"/>
  <c r="V20" i="23"/>
  <c r="V21" i="23"/>
  <c r="V22" i="23"/>
  <c r="V23" i="23"/>
  <c r="V25" i="23"/>
  <c r="V26" i="23"/>
  <c r="V27" i="23"/>
  <c r="V28" i="23"/>
  <c r="V29" i="23"/>
  <c r="V30" i="23"/>
  <c r="V32" i="23"/>
  <c r="V33" i="23"/>
  <c r="V34" i="23"/>
  <c r="V35" i="23"/>
  <c r="V36" i="23"/>
  <c r="V11" i="24"/>
  <c r="V12" i="24"/>
  <c r="V13" i="24"/>
  <c r="V14" i="24"/>
  <c r="V15" i="24"/>
  <c r="V16" i="24"/>
  <c r="V17" i="24"/>
  <c r="V18" i="24"/>
  <c r="V19" i="24"/>
  <c r="V20" i="24"/>
  <c r="V21" i="24"/>
  <c r="V22" i="24"/>
  <c r="V23" i="24"/>
  <c r="V25" i="24"/>
  <c r="V26" i="24"/>
  <c r="V27" i="24"/>
  <c r="V28" i="24"/>
  <c r="V29" i="24"/>
  <c r="V30" i="24"/>
  <c r="V32" i="24"/>
  <c r="V33" i="24"/>
  <c r="V34" i="24"/>
  <c r="V35" i="24"/>
  <c r="V36" i="24"/>
  <c r="V11" i="26"/>
  <c r="V12" i="26"/>
  <c r="V13" i="26"/>
  <c r="V14" i="26"/>
  <c r="V15" i="26"/>
  <c r="V16" i="26"/>
  <c r="V17" i="26"/>
  <c r="V18" i="26"/>
  <c r="V19" i="26"/>
  <c r="V20" i="26"/>
  <c r="V21" i="26"/>
  <c r="V22" i="26"/>
  <c r="V23" i="26"/>
  <c r="V25" i="26"/>
  <c r="V26" i="26"/>
  <c r="V27" i="26"/>
  <c r="V28" i="26"/>
  <c r="V29" i="26"/>
  <c r="V30" i="26"/>
  <c r="V32" i="26"/>
  <c r="V33" i="26"/>
  <c r="V34" i="26"/>
  <c r="V35" i="26"/>
  <c r="V36" i="26"/>
  <c r="V11" i="27"/>
  <c r="V12" i="27"/>
  <c r="V13" i="27"/>
  <c r="V14" i="27"/>
  <c r="V15" i="27"/>
  <c r="V16" i="27"/>
  <c r="V17" i="27"/>
  <c r="V18" i="27"/>
  <c r="V19" i="27"/>
  <c r="V20" i="27"/>
  <c r="V21" i="27"/>
  <c r="V22" i="27"/>
  <c r="V23" i="27"/>
  <c r="V25" i="27"/>
  <c r="V26" i="27"/>
  <c r="V27" i="27"/>
  <c r="V28" i="27"/>
  <c r="V29" i="27"/>
  <c r="V30" i="27"/>
  <c r="V32" i="27"/>
  <c r="V33" i="27"/>
  <c r="V34" i="27"/>
  <c r="V35" i="27"/>
  <c r="V36" i="27"/>
  <c r="V11" i="28"/>
  <c r="V12" i="28"/>
  <c r="V13" i="28"/>
  <c r="V14" i="28"/>
  <c r="V15" i="28"/>
  <c r="V16" i="28"/>
  <c r="V17" i="28"/>
  <c r="V18" i="28"/>
  <c r="V19" i="28"/>
  <c r="V20" i="28"/>
  <c r="V21" i="28"/>
  <c r="V22" i="28"/>
  <c r="V23" i="28"/>
  <c r="V25" i="28"/>
  <c r="V26" i="28"/>
  <c r="V27" i="28"/>
  <c r="V28" i="28"/>
  <c r="V29" i="28"/>
  <c r="V30" i="28"/>
  <c r="V32" i="28"/>
  <c r="V33" i="28"/>
  <c r="V34" i="28"/>
  <c r="V35" i="28"/>
  <c r="V36" i="28"/>
  <c r="V11" i="29"/>
  <c r="V12" i="29"/>
  <c r="V13" i="29"/>
  <c r="V14" i="29"/>
  <c r="V15" i="29"/>
  <c r="V16" i="29"/>
  <c r="V17" i="29"/>
  <c r="V18" i="29"/>
  <c r="V19" i="29"/>
  <c r="V20" i="29"/>
  <c r="V21" i="29"/>
  <c r="V22" i="29"/>
  <c r="V23" i="29"/>
  <c r="V25" i="29"/>
  <c r="V26" i="29"/>
  <c r="V27" i="29"/>
  <c r="V28" i="29"/>
  <c r="V29" i="29"/>
  <c r="V30" i="29"/>
  <c r="V32" i="29"/>
  <c r="V33" i="29"/>
  <c r="V34" i="29"/>
  <c r="V35" i="29"/>
  <c r="V36" i="29"/>
  <c r="V11" i="30"/>
  <c r="V12" i="30"/>
  <c r="V13" i="30"/>
  <c r="V14" i="30"/>
  <c r="V15" i="30"/>
  <c r="V16" i="30"/>
  <c r="V17" i="30"/>
  <c r="V18" i="30"/>
  <c r="V19" i="30"/>
  <c r="V20" i="30"/>
  <c r="V21" i="30"/>
  <c r="V22" i="30"/>
  <c r="V23" i="30"/>
  <c r="V25" i="30"/>
  <c r="V26" i="30"/>
  <c r="V27" i="30"/>
  <c r="V28" i="30"/>
  <c r="V29" i="30"/>
  <c r="V30" i="30"/>
  <c r="V32" i="30"/>
  <c r="V33" i="30"/>
  <c r="V34" i="30"/>
  <c r="V35" i="30"/>
  <c r="V36" i="30"/>
  <c r="V11" i="31"/>
  <c r="V12" i="31"/>
  <c r="V13" i="31"/>
  <c r="V14" i="31"/>
  <c r="V15" i="31"/>
  <c r="V16" i="31"/>
  <c r="V17" i="31"/>
  <c r="V18" i="31"/>
  <c r="V19" i="31"/>
  <c r="V20" i="31"/>
  <c r="V21" i="31"/>
  <c r="V22" i="31"/>
  <c r="V23" i="31"/>
  <c r="V25" i="31"/>
  <c r="V26" i="31"/>
  <c r="V27" i="31"/>
  <c r="V28" i="31"/>
  <c r="V29" i="31"/>
  <c r="V30" i="31"/>
  <c r="V32" i="31"/>
  <c r="V33" i="31"/>
  <c r="V34" i="31"/>
  <c r="V35" i="31"/>
  <c r="V36" i="31"/>
  <c r="V11" i="32"/>
  <c r="V12" i="32"/>
  <c r="V13" i="32"/>
  <c r="V14" i="32"/>
  <c r="V15" i="32"/>
  <c r="V16" i="32"/>
  <c r="V17" i="32"/>
  <c r="V18" i="32"/>
  <c r="V19" i="32"/>
  <c r="V20" i="32"/>
  <c r="V21" i="32"/>
  <c r="V22" i="32"/>
  <c r="V23" i="32"/>
  <c r="V25" i="32"/>
  <c r="V26" i="32"/>
  <c r="V27" i="32"/>
  <c r="V28" i="32"/>
  <c r="V29" i="32"/>
  <c r="V30" i="32"/>
  <c r="V32" i="32"/>
  <c r="V33" i="32"/>
  <c r="V34" i="32"/>
  <c r="V35" i="32"/>
  <c r="V36" i="32"/>
  <c r="V11" i="33"/>
  <c r="V12" i="33"/>
  <c r="V13" i="33"/>
  <c r="V14" i="33"/>
  <c r="V15" i="33"/>
  <c r="V16" i="33"/>
  <c r="V17" i="33"/>
  <c r="V18" i="33"/>
  <c r="V19" i="33"/>
  <c r="V20" i="33"/>
  <c r="V21" i="33"/>
  <c r="V22" i="33"/>
  <c r="V23" i="33"/>
  <c r="V25" i="33"/>
  <c r="V26" i="33"/>
  <c r="V27" i="33"/>
  <c r="V28" i="33"/>
  <c r="V29" i="33"/>
  <c r="V30" i="33"/>
  <c r="V32" i="33"/>
  <c r="V33" i="33"/>
  <c r="V34" i="33"/>
  <c r="V35" i="33"/>
  <c r="V36" i="33"/>
  <c r="V11" i="34"/>
  <c r="V12" i="34"/>
  <c r="V13" i="34"/>
  <c r="V14" i="34"/>
  <c r="V15" i="34"/>
  <c r="V16" i="34"/>
  <c r="V17" i="34"/>
  <c r="V18" i="34"/>
  <c r="V19" i="34"/>
  <c r="V20" i="34"/>
  <c r="V21" i="34"/>
  <c r="V22" i="34"/>
  <c r="V23" i="34"/>
  <c r="V25" i="34"/>
  <c r="V26" i="34"/>
  <c r="V27" i="34"/>
  <c r="V28" i="34"/>
  <c r="V29" i="34"/>
  <c r="V30" i="34"/>
  <c r="V32" i="34"/>
  <c r="V33" i="34"/>
  <c r="V34" i="34"/>
  <c r="V35" i="34"/>
  <c r="V36" i="34"/>
  <c r="V11" i="35"/>
  <c r="V12" i="35"/>
  <c r="V13" i="35"/>
  <c r="V14" i="35"/>
  <c r="V15" i="35"/>
  <c r="V16" i="35"/>
  <c r="V17" i="35"/>
  <c r="V18" i="35"/>
  <c r="V19" i="35"/>
  <c r="V20" i="35"/>
  <c r="V21" i="35"/>
  <c r="V22" i="35"/>
  <c r="V23" i="35"/>
  <c r="V25" i="35"/>
  <c r="V26" i="35"/>
  <c r="V27" i="35"/>
  <c r="V28" i="35"/>
  <c r="V29" i="35"/>
  <c r="V30" i="35"/>
  <c r="V32" i="35"/>
  <c r="V33" i="35"/>
  <c r="V34" i="35"/>
  <c r="V35" i="35"/>
  <c r="V36" i="35"/>
  <c r="V11" i="36"/>
  <c r="V12" i="36"/>
  <c r="V13" i="36"/>
  <c r="V14" i="36"/>
  <c r="V15" i="36"/>
  <c r="V16" i="36"/>
  <c r="V17" i="36"/>
  <c r="V18" i="36"/>
  <c r="V19" i="36"/>
  <c r="V20" i="36"/>
  <c r="V21" i="36"/>
  <c r="V22" i="36"/>
  <c r="V23" i="36"/>
  <c r="V25" i="36"/>
  <c r="V26" i="36"/>
  <c r="V27" i="36"/>
  <c r="V28" i="36"/>
  <c r="V29" i="36"/>
  <c r="V30" i="36"/>
  <c r="V32" i="36"/>
  <c r="V33" i="36"/>
  <c r="V34" i="36"/>
  <c r="V35" i="36"/>
  <c r="V36" i="36"/>
  <c r="V11" i="37"/>
  <c r="V12" i="37"/>
  <c r="V13" i="37"/>
  <c r="V14" i="37"/>
  <c r="V15" i="37"/>
  <c r="V16" i="37"/>
  <c r="V17" i="37"/>
  <c r="V18" i="37"/>
  <c r="V19" i="37"/>
  <c r="V20" i="37"/>
  <c r="V21" i="37"/>
  <c r="V22" i="37"/>
  <c r="V23" i="37"/>
  <c r="V25" i="37"/>
  <c r="V26" i="37"/>
  <c r="V27" i="37"/>
  <c r="V28" i="37"/>
  <c r="V29" i="37"/>
  <c r="V30" i="37"/>
  <c r="V32" i="37"/>
  <c r="V33" i="37"/>
  <c r="V34" i="37"/>
  <c r="V35" i="37"/>
  <c r="V36" i="37"/>
  <c r="V11" i="39"/>
  <c r="V12" i="39"/>
  <c r="V13" i="39"/>
  <c r="V14" i="39"/>
  <c r="V15" i="39"/>
  <c r="V16" i="39"/>
  <c r="V17" i="39"/>
  <c r="V18" i="39"/>
  <c r="V19" i="39"/>
  <c r="V20" i="39"/>
  <c r="V21" i="39"/>
  <c r="V22" i="39"/>
  <c r="V23" i="39"/>
  <c r="V25" i="39"/>
  <c r="V26" i="39"/>
  <c r="V27" i="39"/>
  <c r="V28" i="39"/>
  <c r="V29" i="39"/>
  <c r="V30" i="39"/>
  <c r="V32" i="39"/>
  <c r="V33" i="39"/>
  <c r="V34" i="39"/>
  <c r="V35" i="39"/>
  <c r="V36" i="39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5" i="40"/>
  <c r="V26" i="40"/>
  <c r="V27" i="40"/>
  <c r="V28" i="40"/>
  <c r="V29" i="40"/>
  <c r="V30" i="40"/>
  <c r="V32" i="40"/>
  <c r="V33" i="40"/>
  <c r="V34" i="40"/>
  <c r="V35" i="40"/>
  <c r="V36" i="40"/>
  <c r="V11" i="41"/>
  <c r="V12" i="41"/>
  <c r="V13" i="41"/>
  <c r="V14" i="41"/>
  <c r="V15" i="41"/>
  <c r="V16" i="41"/>
  <c r="V17" i="41"/>
  <c r="V18" i="41"/>
  <c r="V19" i="41"/>
  <c r="V20" i="41"/>
  <c r="V21" i="41"/>
  <c r="V22" i="41"/>
  <c r="V23" i="41"/>
  <c r="V25" i="41"/>
  <c r="V26" i="41"/>
  <c r="V27" i="41"/>
  <c r="V28" i="41"/>
  <c r="V29" i="41"/>
  <c r="V30" i="41"/>
  <c r="V32" i="41"/>
  <c r="V33" i="41"/>
  <c r="V34" i="41"/>
  <c r="V35" i="41"/>
  <c r="V36" i="41"/>
  <c r="V11" i="42"/>
  <c r="V12" i="42"/>
  <c r="V13" i="42"/>
  <c r="V14" i="42"/>
  <c r="V15" i="42"/>
  <c r="V16" i="42"/>
  <c r="V17" i="42"/>
  <c r="V18" i="42"/>
  <c r="V19" i="42"/>
  <c r="V20" i="42"/>
  <c r="V21" i="42"/>
  <c r="V22" i="42"/>
  <c r="V23" i="42"/>
  <c r="V25" i="42"/>
  <c r="V26" i="42"/>
  <c r="V27" i="42"/>
  <c r="V28" i="42"/>
  <c r="V29" i="42"/>
  <c r="V30" i="42"/>
  <c r="V32" i="42"/>
  <c r="V33" i="42"/>
  <c r="V34" i="42"/>
  <c r="V35" i="42"/>
  <c r="V36" i="42"/>
  <c r="V11" i="43"/>
  <c r="V12" i="43"/>
  <c r="V13" i="43"/>
  <c r="V14" i="43"/>
  <c r="V15" i="43"/>
  <c r="V16" i="43"/>
  <c r="V17" i="43"/>
  <c r="V18" i="43"/>
  <c r="V19" i="43"/>
  <c r="V20" i="43"/>
  <c r="V21" i="43"/>
  <c r="V22" i="43"/>
  <c r="V23" i="43"/>
  <c r="V25" i="43"/>
  <c r="V26" i="43"/>
  <c r="V27" i="43"/>
  <c r="V28" i="43"/>
  <c r="V29" i="43"/>
  <c r="V30" i="43"/>
  <c r="V32" i="43"/>
  <c r="V33" i="43"/>
  <c r="V34" i="43"/>
  <c r="V35" i="43"/>
  <c r="V36" i="43"/>
  <c r="V11" i="44"/>
  <c r="V12" i="44"/>
  <c r="V13" i="44"/>
  <c r="V14" i="44"/>
  <c r="V15" i="44"/>
  <c r="V16" i="44"/>
  <c r="V17" i="44"/>
  <c r="V18" i="44"/>
  <c r="V19" i="44"/>
  <c r="V20" i="44"/>
  <c r="V21" i="44"/>
  <c r="V22" i="44"/>
  <c r="V23" i="44"/>
  <c r="V25" i="44"/>
  <c r="V26" i="44"/>
  <c r="V27" i="44"/>
  <c r="V28" i="44"/>
  <c r="V29" i="44"/>
  <c r="V30" i="44"/>
  <c r="V32" i="44"/>
  <c r="V33" i="44"/>
  <c r="V34" i="44"/>
  <c r="V35" i="44"/>
  <c r="V36" i="44"/>
  <c r="V11" i="45"/>
  <c r="V12" i="45"/>
  <c r="V13" i="45"/>
  <c r="V14" i="45"/>
  <c r="V15" i="45"/>
  <c r="V16" i="45"/>
  <c r="V17" i="45"/>
  <c r="V18" i="45"/>
  <c r="V19" i="45"/>
  <c r="V20" i="45"/>
  <c r="V21" i="45"/>
  <c r="V22" i="45"/>
  <c r="V23" i="45"/>
  <c r="V25" i="45"/>
  <c r="V26" i="45"/>
  <c r="V27" i="45"/>
  <c r="V28" i="45"/>
  <c r="V29" i="45"/>
  <c r="V30" i="45"/>
  <c r="V32" i="45"/>
  <c r="V33" i="45"/>
  <c r="V34" i="45"/>
  <c r="V35" i="45"/>
  <c r="V36" i="45"/>
  <c r="V11" i="46"/>
  <c r="V12" i="46"/>
  <c r="V13" i="46"/>
  <c r="V14" i="46"/>
  <c r="V15" i="46"/>
  <c r="V16" i="46"/>
  <c r="V17" i="46"/>
  <c r="V18" i="46"/>
  <c r="V19" i="46"/>
  <c r="V20" i="46"/>
  <c r="V21" i="46"/>
  <c r="V22" i="46"/>
  <c r="V23" i="46"/>
  <c r="V25" i="46"/>
  <c r="V26" i="46"/>
  <c r="V27" i="46"/>
  <c r="V28" i="46"/>
  <c r="V29" i="46"/>
  <c r="V30" i="46"/>
  <c r="V32" i="46"/>
  <c r="V33" i="46"/>
  <c r="V34" i="46"/>
  <c r="V35" i="46"/>
  <c r="V36" i="46"/>
  <c r="V11" i="47"/>
  <c r="V12" i="47"/>
  <c r="V13" i="47"/>
  <c r="V14" i="47"/>
  <c r="V15" i="47"/>
  <c r="V16" i="47"/>
  <c r="V17" i="47"/>
  <c r="V18" i="47"/>
  <c r="V19" i="47"/>
  <c r="V20" i="47"/>
  <c r="V21" i="47"/>
  <c r="V22" i="47"/>
  <c r="V23" i="47"/>
  <c r="V25" i="47"/>
  <c r="V26" i="47"/>
  <c r="V27" i="47"/>
  <c r="V28" i="47"/>
  <c r="V29" i="47"/>
  <c r="V30" i="47"/>
  <c r="V32" i="47"/>
  <c r="V33" i="47"/>
  <c r="V34" i="47"/>
  <c r="V35" i="47"/>
  <c r="V36" i="47"/>
  <c r="V11" i="48"/>
  <c r="V12" i="48"/>
  <c r="V13" i="48"/>
  <c r="V14" i="48"/>
  <c r="V15" i="48"/>
  <c r="V16" i="48"/>
  <c r="V17" i="48"/>
  <c r="V18" i="48"/>
  <c r="V19" i="48"/>
  <c r="V20" i="48"/>
  <c r="V21" i="48"/>
  <c r="V22" i="48"/>
  <c r="V23" i="48"/>
  <c r="V25" i="48"/>
  <c r="V26" i="48"/>
  <c r="V27" i="48"/>
  <c r="V28" i="48"/>
  <c r="V29" i="48"/>
  <c r="V30" i="48"/>
  <c r="V32" i="48"/>
  <c r="V33" i="48"/>
  <c r="V34" i="48"/>
  <c r="V35" i="48"/>
  <c r="V36" i="48"/>
  <c r="V11" i="49"/>
  <c r="V12" i="49"/>
  <c r="V13" i="49"/>
  <c r="V14" i="49"/>
  <c r="V15" i="49"/>
  <c r="V16" i="49"/>
  <c r="V17" i="49"/>
  <c r="V18" i="49"/>
  <c r="V19" i="49"/>
  <c r="V20" i="49"/>
  <c r="V21" i="49"/>
  <c r="V22" i="49"/>
  <c r="V23" i="49"/>
  <c r="V25" i="49"/>
  <c r="V26" i="49"/>
  <c r="V27" i="49"/>
  <c r="V28" i="49"/>
  <c r="V29" i="49"/>
  <c r="V30" i="49"/>
  <c r="V32" i="49"/>
  <c r="V33" i="49"/>
  <c r="V34" i="49"/>
  <c r="V35" i="49"/>
  <c r="V36" i="49"/>
  <c r="V11" i="50"/>
  <c r="V12" i="50"/>
  <c r="V13" i="50"/>
  <c r="V14" i="50"/>
  <c r="V15" i="50"/>
  <c r="V16" i="50"/>
  <c r="V17" i="50"/>
  <c r="V18" i="50"/>
  <c r="V19" i="50"/>
  <c r="V20" i="50"/>
  <c r="V21" i="50"/>
  <c r="V22" i="50"/>
  <c r="V23" i="50"/>
  <c r="V25" i="50"/>
  <c r="V26" i="50"/>
  <c r="V27" i="50"/>
  <c r="V28" i="50"/>
  <c r="V29" i="50"/>
  <c r="V30" i="50"/>
  <c r="V32" i="50"/>
  <c r="V33" i="50"/>
  <c r="V34" i="50"/>
  <c r="V35" i="50"/>
  <c r="V36" i="50"/>
  <c r="V11" i="51"/>
  <c r="V12" i="51"/>
  <c r="V13" i="51"/>
  <c r="V14" i="51"/>
  <c r="V15" i="51"/>
  <c r="V16" i="51"/>
  <c r="V17" i="51"/>
  <c r="V18" i="51"/>
  <c r="V19" i="51"/>
  <c r="V20" i="51"/>
  <c r="V21" i="51"/>
  <c r="V22" i="51"/>
  <c r="V23" i="51"/>
  <c r="V25" i="51"/>
  <c r="V26" i="51"/>
  <c r="V27" i="51"/>
  <c r="V28" i="51"/>
  <c r="V29" i="51"/>
  <c r="V30" i="51"/>
  <c r="V32" i="51"/>
  <c r="V33" i="51"/>
  <c r="V34" i="51"/>
  <c r="V35" i="51"/>
  <c r="V36" i="51"/>
  <c r="V11" i="52"/>
  <c r="V12" i="52"/>
  <c r="V13" i="52"/>
  <c r="V14" i="52"/>
  <c r="V15" i="52"/>
  <c r="V16" i="52"/>
  <c r="V17" i="52"/>
  <c r="V18" i="52"/>
  <c r="V19" i="52"/>
  <c r="V20" i="52"/>
  <c r="V21" i="52"/>
  <c r="V22" i="52"/>
  <c r="V23" i="52"/>
  <c r="V25" i="52"/>
  <c r="V26" i="52"/>
  <c r="V27" i="52"/>
  <c r="V28" i="52"/>
  <c r="V29" i="52"/>
  <c r="V30" i="52"/>
  <c r="V32" i="52"/>
  <c r="V33" i="52"/>
  <c r="V34" i="52"/>
  <c r="V35" i="52"/>
  <c r="V36" i="52"/>
  <c r="V11" i="53"/>
  <c r="V12" i="53"/>
  <c r="V13" i="53"/>
  <c r="V14" i="53"/>
  <c r="V15" i="53"/>
  <c r="V16" i="53"/>
  <c r="V17" i="53"/>
  <c r="V18" i="53"/>
  <c r="V19" i="53"/>
  <c r="V20" i="53"/>
  <c r="V21" i="53"/>
  <c r="V22" i="53"/>
  <c r="V23" i="53"/>
  <c r="V25" i="53"/>
  <c r="V26" i="53"/>
  <c r="V27" i="53"/>
  <c r="V28" i="53"/>
  <c r="V29" i="53"/>
  <c r="V30" i="53"/>
  <c r="V32" i="53"/>
  <c r="V33" i="53"/>
  <c r="V34" i="53"/>
  <c r="V35" i="53"/>
  <c r="V36" i="53"/>
  <c r="V11" i="54"/>
  <c r="V12" i="54"/>
  <c r="V13" i="54"/>
  <c r="V14" i="54"/>
  <c r="V15" i="54"/>
  <c r="V16" i="54"/>
  <c r="V17" i="54"/>
  <c r="V18" i="54"/>
  <c r="V19" i="54"/>
  <c r="V20" i="54"/>
  <c r="V21" i="54"/>
  <c r="V22" i="54"/>
  <c r="V23" i="54"/>
  <c r="V25" i="54"/>
  <c r="V26" i="54"/>
  <c r="V27" i="54"/>
  <c r="V28" i="54"/>
  <c r="V29" i="54"/>
  <c r="V30" i="54"/>
  <c r="V32" i="54"/>
  <c r="V33" i="54"/>
  <c r="V34" i="54"/>
  <c r="V35" i="54"/>
  <c r="V36" i="54"/>
  <c r="V11" i="55"/>
  <c r="V12" i="55"/>
  <c r="V13" i="55"/>
  <c r="V14" i="55"/>
  <c r="V15" i="55"/>
  <c r="V16" i="55"/>
  <c r="V17" i="55"/>
  <c r="V18" i="55"/>
  <c r="V19" i="55"/>
  <c r="V20" i="55"/>
  <c r="V21" i="55"/>
  <c r="V22" i="55"/>
  <c r="V23" i="55"/>
  <c r="V25" i="55"/>
  <c r="V26" i="55"/>
  <c r="V27" i="55"/>
  <c r="V28" i="55"/>
  <c r="V29" i="55"/>
  <c r="V30" i="55"/>
  <c r="V32" i="55"/>
  <c r="V33" i="55"/>
  <c r="V34" i="55"/>
  <c r="V35" i="55"/>
  <c r="V36" i="55"/>
  <c r="V11" i="56"/>
  <c r="V12" i="56"/>
  <c r="V13" i="56"/>
  <c r="V14" i="56"/>
  <c r="V15" i="56"/>
  <c r="V16" i="56"/>
  <c r="V17" i="56"/>
  <c r="V18" i="56"/>
  <c r="V19" i="56"/>
  <c r="V20" i="56"/>
  <c r="V21" i="56"/>
  <c r="V22" i="56"/>
  <c r="V23" i="56"/>
  <c r="V25" i="56"/>
  <c r="V26" i="56"/>
  <c r="V27" i="56"/>
  <c r="V28" i="56"/>
  <c r="V29" i="56"/>
  <c r="V30" i="56"/>
  <c r="V32" i="56"/>
  <c r="V33" i="56"/>
  <c r="V34" i="56"/>
  <c r="V35" i="56"/>
  <c r="V36" i="56"/>
  <c r="V11" i="57"/>
  <c r="V12" i="57"/>
  <c r="V13" i="57"/>
  <c r="V14" i="57"/>
  <c r="V15" i="57"/>
  <c r="V16" i="57"/>
  <c r="V17" i="57"/>
  <c r="V18" i="57"/>
  <c r="V19" i="57"/>
  <c r="V20" i="57"/>
  <c r="V21" i="57"/>
  <c r="V22" i="57"/>
  <c r="V23" i="57"/>
  <c r="V25" i="57"/>
  <c r="V26" i="57"/>
  <c r="V27" i="57"/>
  <c r="V28" i="57"/>
  <c r="V29" i="57"/>
  <c r="V30" i="57"/>
  <c r="V32" i="57"/>
  <c r="V33" i="57"/>
  <c r="V34" i="57"/>
  <c r="V35" i="57"/>
  <c r="V36" i="57"/>
  <c r="V11" i="58"/>
  <c r="V12" i="58"/>
  <c r="V13" i="58"/>
  <c r="V14" i="58"/>
  <c r="V15" i="58"/>
  <c r="V16" i="58"/>
  <c r="V17" i="58"/>
  <c r="V18" i="58"/>
  <c r="V19" i="58"/>
  <c r="V20" i="58"/>
  <c r="V21" i="58"/>
  <c r="V22" i="58"/>
  <c r="V23" i="58"/>
  <c r="V25" i="58"/>
  <c r="V26" i="58"/>
  <c r="V27" i="58"/>
  <c r="V28" i="58"/>
  <c r="V29" i="58"/>
  <c r="V30" i="58"/>
  <c r="V32" i="58"/>
  <c r="V33" i="58"/>
  <c r="V34" i="58"/>
  <c r="V35" i="58"/>
  <c r="V36" i="58"/>
  <c r="V11" i="59"/>
  <c r="V12" i="59"/>
  <c r="V13" i="59"/>
  <c r="V14" i="59"/>
  <c r="V15" i="59"/>
  <c r="V16" i="59"/>
  <c r="V17" i="59"/>
  <c r="V18" i="59"/>
  <c r="V19" i="59"/>
  <c r="V20" i="59"/>
  <c r="V21" i="59"/>
  <c r="V22" i="59"/>
  <c r="V23" i="59"/>
  <c r="V25" i="59"/>
  <c r="V26" i="59"/>
  <c r="V27" i="59"/>
  <c r="V28" i="59"/>
  <c r="V29" i="59"/>
  <c r="V30" i="59"/>
  <c r="V32" i="59"/>
  <c r="V33" i="59"/>
  <c r="V34" i="59"/>
  <c r="V35" i="59"/>
  <c r="V36" i="59"/>
  <c r="V11" i="60"/>
  <c r="V12" i="60"/>
  <c r="V13" i="60"/>
  <c r="V14" i="60"/>
  <c r="V15" i="60"/>
  <c r="V16" i="60"/>
  <c r="V17" i="60"/>
  <c r="V18" i="60"/>
  <c r="V19" i="60"/>
  <c r="V20" i="60"/>
  <c r="V21" i="60"/>
  <c r="V22" i="60"/>
  <c r="V23" i="60"/>
  <c r="V25" i="60"/>
  <c r="V26" i="60"/>
  <c r="V27" i="60"/>
  <c r="V28" i="60"/>
  <c r="V29" i="60"/>
  <c r="V30" i="60"/>
  <c r="V32" i="60"/>
  <c r="V33" i="60"/>
  <c r="V34" i="60"/>
  <c r="V35" i="60"/>
  <c r="V36" i="60"/>
  <c r="V11" i="61"/>
  <c r="V12" i="61"/>
  <c r="V13" i="61"/>
  <c r="V14" i="61"/>
  <c r="V15" i="61"/>
  <c r="V16" i="61"/>
  <c r="V17" i="61"/>
  <c r="V18" i="61"/>
  <c r="V19" i="61"/>
  <c r="V20" i="61"/>
  <c r="V21" i="61"/>
  <c r="V22" i="61"/>
  <c r="V23" i="61"/>
  <c r="V25" i="61"/>
  <c r="V26" i="61"/>
  <c r="V27" i="61"/>
  <c r="V28" i="61"/>
  <c r="V29" i="61"/>
  <c r="V30" i="61"/>
  <c r="V32" i="61"/>
  <c r="V33" i="61"/>
  <c r="V34" i="61"/>
  <c r="V35" i="61"/>
  <c r="V36" i="61"/>
  <c r="V11" i="62"/>
  <c r="V12" i="62"/>
  <c r="V13" i="62"/>
  <c r="V14" i="62"/>
  <c r="V15" i="62"/>
  <c r="V16" i="62"/>
  <c r="V17" i="62"/>
  <c r="V18" i="62"/>
  <c r="V19" i="62"/>
  <c r="V20" i="62"/>
  <c r="V21" i="62"/>
  <c r="V22" i="62"/>
  <c r="V23" i="62"/>
  <c r="V25" i="62"/>
  <c r="V26" i="62"/>
  <c r="V27" i="62"/>
  <c r="V28" i="62"/>
  <c r="V29" i="62"/>
  <c r="V30" i="62"/>
  <c r="V32" i="62"/>
  <c r="V33" i="62"/>
  <c r="V34" i="62"/>
  <c r="V35" i="62"/>
  <c r="V36" i="62"/>
  <c r="V11" i="63"/>
  <c r="V12" i="63"/>
  <c r="V13" i="63"/>
  <c r="V14" i="63"/>
  <c r="V15" i="63"/>
  <c r="V16" i="63"/>
  <c r="V17" i="63"/>
  <c r="V18" i="63"/>
  <c r="V19" i="63"/>
  <c r="V20" i="63"/>
  <c r="V21" i="63"/>
  <c r="V22" i="63"/>
  <c r="V23" i="63"/>
  <c r="V25" i="63"/>
  <c r="V26" i="63"/>
  <c r="V27" i="63"/>
  <c r="V28" i="63"/>
  <c r="V29" i="63"/>
  <c r="V30" i="63"/>
  <c r="V32" i="63"/>
  <c r="V33" i="63"/>
  <c r="V34" i="63"/>
  <c r="V35" i="63"/>
  <c r="V36" i="63"/>
  <c r="V11" i="64"/>
  <c r="V12" i="64"/>
  <c r="V13" i="64"/>
  <c r="V14" i="64"/>
  <c r="V15" i="64"/>
  <c r="V16" i="64"/>
  <c r="V17" i="64"/>
  <c r="V18" i="64"/>
  <c r="V19" i="64"/>
  <c r="V20" i="64"/>
  <c r="V21" i="64"/>
  <c r="V22" i="64"/>
  <c r="V23" i="64"/>
  <c r="V25" i="64"/>
  <c r="V26" i="64"/>
  <c r="V27" i="64"/>
  <c r="V28" i="64"/>
  <c r="V29" i="64"/>
  <c r="V30" i="64"/>
  <c r="V32" i="64"/>
  <c r="V33" i="64"/>
  <c r="V34" i="64"/>
  <c r="V35" i="64"/>
  <c r="V36" i="64"/>
  <c r="V11" i="65"/>
  <c r="V12" i="65"/>
  <c r="V13" i="65"/>
  <c r="V14" i="65"/>
  <c r="V15" i="65"/>
  <c r="V16" i="65"/>
  <c r="V17" i="65"/>
  <c r="V18" i="65"/>
  <c r="V19" i="65"/>
  <c r="V20" i="65"/>
  <c r="V21" i="65"/>
  <c r="V22" i="65"/>
  <c r="V23" i="65"/>
  <c r="V25" i="65"/>
  <c r="V26" i="65"/>
  <c r="V27" i="65"/>
  <c r="V28" i="65"/>
  <c r="V29" i="65"/>
  <c r="V30" i="65"/>
  <c r="V32" i="65"/>
  <c r="V33" i="65"/>
  <c r="V34" i="65"/>
  <c r="V35" i="65"/>
  <c r="V36" i="65"/>
  <c r="V11" i="66"/>
  <c r="V12" i="66"/>
  <c r="V13" i="66"/>
  <c r="V14" i="66"/>
  <c r="V15" i="66"/>
  <c r="V16" i="66"/>
  <c r="V17" i="66"/>
  <c r="V18" i="66"/>
  <c r="V19" i="66"/>
  <c r="V20" i="66"/>
  <c r="V21" i="66"/>
  <c r="V22" i="66"/>
  <c r="V23" i="66"/>
  <c r="V25" i="66"/>
  <c r="V26" i="66"/>
  <c r="V27" i="66"/>
  <c r="V28" i="66"/>
  <c r="V29" i="66"/>
  <c r="V30" i="66"/>
  <c r="V32" i="66"/>
  <c r="V33" i="66"/>
  <c r="V34" i="66"/>
  <c r="V35" i="66"/>
  <c r="V36" i="66"/>
  <c r="V11" i="67"/>
  <c r="V12" i="67"/>
  <c r="V13" i="67"/>
  <c r="V14" i="67"/>
  <c r="V15" i="67"/>
  <c r="V16" i="67"/>
  <c r="V17" i="67"/>
  <c r="V18" i="67"/>
  <c r="V19" i="67"/>
  <c r="V20" i="67"/>
  <c r="V21" i="67"/>
  <c r="V22" i="67"/>
  <c r="V23" i="67"/>
  <c r="V25" i="67"/>
  <c r="V26" i="67"/>
  <c r="V27" i="67"/>
  <c r="V28" i="67"/>
  <c r="V29" i="67"/>
  <c r="V30" i="67"/>
  <c r="V32" i="67"/>
  <c r="V33" i="67"/>
  <c r="V34" i="67"/>
  <c r="V35" i="67"/>
  <c r="V36" i="67"/>
  <c r="V11" i="68"/>
  <c r="V12" i="68"/>
  <c r="V13" i="68"/>
  <c r="V14" i="68"/>
  <c r="V15" i="68"/>
  <c r="V16" i="68"/>
  <c r="V17" i="68"/>
  <c r="V18" i="68"/>
  <c r="V19" i="68"/>
  <c r="V20" i="68"/>
  <c r="V21" i="68"/>
  <c r="V22" i="68"/>
  <c r="V23" i="68"/>
  <c r="V25" i="68"/>
  <c r="V26" i="68"/>
  <c r="V27" i="68"/>
  <c r="V28" i="68"/>
  <c r="V29" i="68"/>
  <c r="V30" i="68"/>
  <c r="V32" i="68"/>
  <c r="V33" i="68"/>
  <c r="V34" i="68"/>
  <c r="V35" i="68"/>
  <c r="V36" i="68"/>
  <c r="V11" i="69"/>
  <c r="V12" i="69"/>
  <c r="V13" i="69"/>
  <c r="V14" i="69"/>
  <c r="V15" i="69"/>
  <c r="V16" i="69"/>
  <c r="V17" i="69"/>
  <c r="V18" i="69"/>
  <c r="V19" i="69"/>
  <c r="V20" i="69"/>
  <c r="V21" i="69"/>
  <c r="V22" i="69"/>
  <c r="V23" i="69"/>
  <c r="V25" i="69"/>
  <c r="V26" i="69"/>
  <c r="V27" i="69"/>
  <c r="V28" i="69"/>
  <c r="V29" i="69"/>
  <c r="V30" i="69"/>
  <c r="V32" i="69"/>
  <c r="V33" i="69"/>
  <c r="V34" i="69"/>
  <c r="V35" i="69"/>
  <c r="V36" i="69"/>
  <c r="V11" i="70"/>
  <c r="V12" i="70"/>
  <c r="V13" i="70"/>
  <c r="V14" i="70"/>
  <c r="V15" i="70"/>
  <c r="V16" i="70"/>
  <c r="V17" i="70"/>
  <c r="V18" i="70"/>
  <c r="V19" i="70"/>
  <c r="V20" i="70"/>
  <c r="V21" i="70"/>
  <c r="V22" i="70"/>
  <c r="V23" i="70"/>
  <c r="V25" i="70"/>
  <c r="V26" i="70"/>
  <c r="V27" i="70"/>
  <c r="V28" i="70"/>
  <c r="V29" i="70"/>
  <c r="V30" i="70"/>
  <c r="V32" i="70"/>
  <c r="V33" i="70"/>
  <c r="V34" i="70"/>
  <c r="V35" i="70"/>
  <c r="V36" i="70"/>
  <c r="V11" i="71"/>
  <c r="V12" i="71"/>
  <c r="V13" i="71"/>
  <c r="V14" i="71"/>
  <c r="V15" i="71"/>
  <c r="V16" i="71"/>
  <c r="V17" i="71"/>
  <c r="V18" i="71"/>
  <c r="V19" i="71"/>
  <c r="V20" i="71"/>
  <c r="V21" i="71"/>
  <c r="V22" i="71"/>
  <c r="V23" i="71"/>
  <c r="V25" i="71"/>
  <c r="V26" i="71"/>
  <c r="V27" i="71"/>
  <c r="V28" i="71"/>
  <c r="V29" i="71"/>
  <c r="V30" i="71"/>
  <c r="V32" i="71"/>
  <c r="V33" i="71"/>
  <c r="V34" i="71"/>
  <c r="V35" i="71"/>
  <c r="V36" i="71"/>
  <c r="V11" i="72"/>
  <c r="V12" i="72"/>
  <c r="V13" i="72"/>
  <c r="V14" i="72"/>
  <c r="V15" i="72"/>
  <c r="V16" i="72"/>
  <c r="V17" i="72"/>
  <c r="V18" i="72"/>
  <c r="V19" i="72"/>
  <c r="V20" i="72"/>
  <c r="V21" i="72"/>
  <c r="V22" i="72"/>
  <c r="V23" i="72"/>
  <c r="V25" i="72"/>
  <c r="V26" i="72"/>
  <c r="V27" i="72"/>
  <c r="V28" i="72"/>
  <c r="V29" i="72"/>
  <c r="V30" i="72"/>
  <c r="V32" i="72"/>
  <c r="V33" i="72"/>
  <c r="V34" i="72"/>
  <c r="V35" i="72"/>
  <c r="V36" i="72"/>
  <c r="V11" i="73"/>
  <c r="V12" i="73"/>
  <c r="V13" i="73"/>
  <c r="V14" i="73"/>
  <c r="V15" i="73"/>
  <c r="V16" i="73"/>
  <c r="V17" i="73"/>
  <c r="V18" i="73"/>
  <c r="V19" i="73"/>
  <c r="V20" i="73"/>
  <c r="V21" i="73"/>
  <c r="V22" i="73"/>
  <c r="V23" i="73"/>
  <c r="V25" i="73"/>
  <c r="V26" i="73"/>
  <c r="V27" i="73"/>
  <c r="V28" i="73"/>
  <c r="V29" i="73"/>
  <c r="V30" i="73"/>
  <c r="V32" i="73"/>
  <c r="V33" i="73"/>
  <c r="V34" i="73"/>
  <c r="V35" i="73"/>
  <c r="V36" i="73"/>
  <c r="V11" i="74"/>
  <c r="V12" i="74"/>
  <c r="V13" i="74"/>
  <c r="V14" i="74"/>
  <c r="V15" i="74"/>
  <c r="V16" i="74"/>
  <c r="V17" i="74"/>
  <c r="V18" i="74"/>
  <c r="V19" i="74"/>
  <c r="V20" i="74"/>
  <c r="V21" i="74"/>
  <c r="V22" i="74"/>
  <c r="V23" i="74"/>
  <c r="V25" i="74"/>
  <c r="V26" i="74"/>
  <c r="V27" i="74"/>
  <c r="V28" i="74"/>
  <c r="V29" i="74"/>
  <c r="V30" i="74"/>
  <c r="V32" i="74"/>
  <c r="V33" i="74"/>
  <c r="V34" i="74"/>
  <c r="V35" i="74"/>
  <c r="V36" i="74"/>
  <c r="V11" i="75"/>
  <c r="V12" i="75"/>
  <c r="V13" i="75"/>
  <c r="V14" i="75"/>
  <c r="V15" i="75"/>
  <c r="V16" i="75"/>
  <c r="V17" i="75"/>
  <c r="V18" i="75"/>
  <c r="V19" i="75"/>
  <c r="V20" i="75"/>
  <c r="V21" i="75"/>
  <c r="V22" i="75"/>
  <c r="V23" i="75"/>
  <c r="V25" i="75"/>
  <c r="V26" i="75"/>
  <c r="V27" i="75"/>
  <c r="V28" i="75"/>
  <c r="V29" i="75"/>
  <c r="V30" i="75"/>
  <c r="V32" i="75"/>
  <c r="V33" i="75"/>
  <c r="V34" i="75"/>
  <c r="V35" i="75"/>
  <c r="V36" i="75"/>
  <c r="V11" i="76"/>
  <c r="V12" i="76"/>
  <c r="V13" i="76"/>
  <c r="V14" i="76"/>
  <c r="V15" i="76"/>
  <c r="V16" i="76"/>
  <c r="V17" i="76"/>
  <c r="V18" i="76"/>
  <c r="V19" i="76"/>
  <c r="V20" i="76"/>
  <c r="V21" i="76"/>
  <c r="V22" i="76"/>
  <c r="V23" i="76"/>
  <c r="V25" i="76"/>
  <c r="V26" i="76"/>
  <c r="V27" i="76"/>
  <c r="V28" i="76"/>
  <c r="V29" i="76"/>
  <c r="V30" i="76"/>
  <c r="V32" i="76"/>
  <c r="V33" i="76"/>
  <c r="V34" i="76"/>
  <c r="V35" i="76"/>
  <c r="V36" i="76"/>
  <c r="V11" i="77"/>
  <c r="V12" i="77"/>
  <c r="V13" i="77"/>
  <c r="V14" i="77"/>
  <c r="V15" i="77"/>
  <c r="V16" i="77"/>
  <c r="V17" i="77"/>
  <c r="V18" i="77"/>
  <c r="V19" i="77"/>
  <c r="V20" i="77"/>
  <c r="V21" i="77"/>
  <c r="V22" i="77"/>
  <c r="V23" i="77"/>
  <c r="V25" i="77"/>
  <c r="V26" i="77"/>
  <c r="V27" i="77"/>
  <c r="V28" i="77"/>
  <c r="V29" i="77"/>
  <c r="V30" i="77"/>
  <c r="V32" i="77"/>
  <c r="V33" i="77"/>
  <c r="V34" i="77"/>
  <c r="V35" i="77"/>
  <c r="V36" i="77"/>
  <c r="V11" i="78"/>
  <c r="V12" i="78"/>
  <c r="V13" i="78"/>
  <c r="V14" i="78"/>
  <c r="V15" i="78"/>
  <c r="V16" i="78"/>
  <c r="V17" i="78"/>
  <c r="V18" i="78"/>
  <c r="V19" i="78"/>
  <c r="V20" i="78"/>
  <c r="V21" i="78"/>
  <c r="V22" i="78"/>
  <c r="V23" i="78"/>
  <c r="V25" i="78"/>
  <c r="V26" i="78"/>
  <c r="V27" i="78"/>
  <c r="V28" i="78"/>
  <c r="V29" i="78"/>
  <c r="V30" i="78"/>
  <c r="V32" i="78"/>
  <c r="V33" i="78"/>
  <c r="V34" i="78"/>
  <c r="V35" i="78"/>
  <c r="V36" i="78"/>
  <c r="V11" i="79"/>
  <c r="V12" i="79"/>
  <c r="V13" i="79"/>
  <c r="V14" i="79"/>
  <c r="V15" i="79"/>
  <c r="V16" i="79"/>
  <c r="V17" i="79"/>
  <c r="V18" i="79"/>
  <c r="V19" i="79"/>
  <c r="V20" i="79"/>
  <c r="V21" i="79"/>
  <c r="V22" i="79"/>
  <c r="V23" i="79"/>
  <c r="V25" i="79"/>
  <c r="V26" i="79"/>
  <c r="V27" i="79"/>
  <c r="V28" i="79"/>
  <c r="V29" i="79"/>
  <c r="V30" i="79"/>
  <c r="V32" i="79"/>
  <c r="V33" i="79"/>
  <c r="V34" i="79"/>
  <c r="V35" i="79"/>
  <c r="V36" i="79"/>
  <c r="V11" i="80"/>
  <c r="V12" i="80"/>
  <c r="V13" i="80"/>
  <c r="V14" i="80"/>
  <c r="V15" i="80"/>
  <c r="V16" i="80"/>
  <c r="V17" i="80"/>
  <c r="V18" i="80"/>
  <c r="V19" i="80"/>
  <c r="V20" i="80"/>
  <c r="V21" i="80"/>
  <c r="V22" i="80"/>
  <c r="V23" i="80"/>
  <c r="V25" i="80"/>
  <c r="V26" i="80"/>
  <c r="V27" i="80"/>
  <c r="V28" i="80"/>
  <c r="V29" i="80"/>
  <c r="V30" i="80"/>
  <c r="V32" i="80"/>
  <c r="V33" i="80"/>
  <c r="V34" i="80"/>
  <c r="V35" i="80"/>
  <c r="V36" i="80"/>
  <c r="V11" i="81"/>
  <c r="V12" i="81"/>
  <c r="V13" i="81"/>
  <c r="V14" i="81"/>
  <c r="V15" i="81"/>
  <c r="V16" i="81"/>
  <c r="V17" i="81"/>
  <c r="V18" i="81"/>
  <c r="V19" i="81"/>
  <c r="V20" i="81"/>
  <c r="V21" i="81"/>
  <c r="V22" i="81"/>
  <c r="V23" i="81"/>
  <c r="V25" i="81"/>
  <c r="V26" i="81"/>
  <c r="V27" i="81"/>
  <c r="V28" i="81"/>
  <c r="V29" i="81"/>
  <c r="V30" i="81"/>
  <c r="V32" i="81"/>
  <c r="V33" i="81"/>
  <c r="V34" i="81"/>
  <c r="V35" i="81"/>
  <c r="V36" i="81"/>
  <c r="V11" i="82"/>
  <c r="V12" i="82"/>
  <c r="V13" i="82"/>
  <c r="V14" i="82"/>
  <c r="V15" i="82"/>
  <c r="V16" i="82"/>
  <c r="V17" i="82"/>
  <c r="V18" i="82"/>
  <c r="V19" i="82"/>
  <c r="V20" i="82"/>
  <c r="V21" i="82"/>
  <c r="V22" i="82"/>
  <c r="V23" i="82"/>
  <c r="V25" i="82"/>
  <c r="V26" i="82"/>
  <c r="V27" i="82"/>
  <c r="V28" i="82"/>
  <c r="V29" i="82"/>
  <c r="V30" i="82"/>
  <c r="V32" i="82"/>
  <c r="V33" i="82"/>
  <c r="V34" i="82"/>
  <c r="V35" i="82"/>
  <c r="V36" i="82"/>
  <c r="V11" i="83"/>
  <c r="V12" i="83"/>
  <c r="V13" i="83"/>
  <c r="V14" i="83"/>
  <c r="V15" i="83"/>
  <c r="V16" i="83"/>
  <c r="V17" i="83"/>
  <c r="V18" i="83"/>
  <c r="V19" i="83"/>
  <c r="V20" i="83"/>
  <c r="V21" i="83"/>
  <c r="V22" i="83"/>
  <c r="V23" i="83"/>
  <c r="V25" i="83"/>
  <c r="V26" i="83"/>
  <c r="V27" i="83"/>
  <c r="V28" i="83"/>
  <c r="V29" i="83"/>
  <c r="V30" i="83"/>
  <c r="V32" i="83"/>
  <c r="V33" i="83"/>
  <c r="V34" i="83"/>
  <c r="V35" i="83"/>
  <c r="V36" i="83"/>
  <c r="V11" i="84"/>
  <c r="V12" i="84"/>
  <c r="V13" i="84"/>
  <c r="V14" i="84"/>
  <c r="V15" i="84"/>
  <c r="V16" i="84"/>
  <c r="V17" i="84"/>
  <c r="V18" i="84"/>
  <c r="V19" i="84"/>
  <c r="V20" i="84"/>
  <c r="V21" i="84"/>
  <c r="V22" i="84"/>
  <c r="V23" i="84"/>
  <c r="V25" i="84"/>
  <c r="V26" i="84"/>
  <c r="V27" i="84"/>
  <c r="V28" i="84"/>
  <c r="V29" i="84"/>
  <c r="V30" i="84"/>
  <c r="V32" i="84"/>
  <c r="V33" i="84"/>
  <c r="V34" i="84"/>
  <c r="V35" i="84"/>
  <c r="V36" i="84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5" i="1"/>
  <c r="V26" i="1"/>
  <c r="V27" i="1"/>
  <c r="V28" i="1"/>
  <c r="V29" i="1"/>
  <c r="V30" i="1"/>
  <c r="V32" i="1"/>
  <c r="V33" i="1"/>
  <c r="V34" i="1"/>
  <c r="V35" i="1"/>
  <c r="V36" i="1"/>
  <c r="V10" i="2"/>
  <c r="V10" i="3"/>
  <c r="V10" i="4"/>
  <c r="V10" i="5"/>
  <c r="V10" i="6"/>
  <c r="V10" i="7"/>
  <c r="V10" i="8"/>
  <c r="V10" i="9"/>
  <c r="V10" i="10"/>
  <c r="V10" i="11"/>
  <c r="V10" i="12"/>
  <c r="V10" i="13"/>
  <c r="V10" i="14"/>
  <c r="V10" i="15"/>
  <c r="V10" i="16"/>
  <c r="V10" i="18"/>
  <c r="V10" i="19"/>
  <c r="V10" i="20"/>
  <c r="V10" i="21"/>
  <c r="V10" i="22"/>
  <c r="V10" i="23"/>
  <c r="V10" i="24"/>
  <c r="V10" i="26"/>
  <c r="V10" i="27"/>
  <c r="V10" i="28"/>
  <c r="V10" i="29"/>
  <c r="V10" i="30"/>
  <c r="V10" i="31"/>
  <c r="V10" i="32"/>
  <c r="V10" i="33"/>
  <c r="V10" i="34"/>
  <c r="V10" i="35"/>
  <c r="V10" i="36"/>
  <c r="V10" i="37"/>
  <c r="V10" i="39"/>
  <c r="V10" i="40"/>
  <c r="V10" i="41"/>
  <c r="V10" i="42"/>
  <c r="V10" i="43"/>
  <c r="V10" i="44"/>
  <c r="V10" i="45"/>
  <c r="V10" i="46"/>
  <c r="V10" i="47"/>
  <c r="V10" i="48"/>
  <c r="V10" i="49"/>
  <c r="V10" i="50"/>
  <c r="V10" i="51"/>
  <c r="V10" i="52"/>
  <c r="V10" i="53"/>
  <c r="V10" i="54"/>
  <c r="V10" i="55"/>
  <c r="V10" i="56"/>
  <c r="V10" i="57"/>
  <c r="V10" i="58"/>
  <c r="V10" i="59"/>
  <c r="V10" i="60"/>
  <c r="V10" i="61"/>
  <c r="V10" i="62"/>
  <c r="V10" i="63"/>
  <c r="V10" i="64"/>
  <c r="V10" i="65"/>
  <c r="V10" i="66"/>
  <c r="V10" i="67"/>
  <c r="V10" i="68"/>
  <c r="V10" i="69"/>
  <c r="V10" i="70"/>
  <c r="V10" i="71"/>
  <c r="V10" i="72"/>
  <c r="V10" i="73"/>
  <c r="V10" i="74"/>
  <c r="V10" i="75"/>
  <c r="V10" i="76"/>
  <c r="V10" i="77"/>
  <c r="V10" i="78"/>
  <c r="V10" i="79"/>
  <c r="V10" i="80"/>
  <c r="V10" i="81"/>
  <c r="V10" i="82"/>
  <c r="V10" i="83"/>
  <c r="V10" i="84"/>
  <c r="V10" i="1"/>
  <c r="Y12" i="1"/>
  <c r="T12" i="1"/>
  <c r="I50" i="2"/>
  <c r="I50" i="3"/>
  <c r="I50" i="4"/>
  <c r="I50" i="5"/>
  <c r="I50" i="6"/>
  <c r="I50" i="7"/>
  <c r="I50" i="8"/>
  <c r="I50" i="9"/>
  <c r="I50" i="10"/>
  <c r="I50" i="11"/>
  <c r="I50" i="12"/>
  <c r="I50" i="13"/>
  <c r="I50" i="14"/>
  <c r="I50" i="15"/>
  <c r="I50" i="16"/>
  <c r="I50" i="18"/>
  <c r="I50" i="19"/>
  <c r="I50" i="20"/>
  <c r="I50" i="21"/>
  <c r="I50" i="22"/>
  <c r="I50" i="23"/>
  <c r="I50" i="24"/>
  <c r="I50" i="26"/>
  <c r="I50" i="27"/>
  <c r="I50" i="28"/>
  <c r="I50" i="29"/>
  <c r="I50" i="30"/>
  <c r="I50" i="31"/>
  <c r="I50" i="32"/>
  <c r="I50" i="33"/>
  <c r="I50" i="34"/>
  <c r="I50" i="35"/>
  <c r="I50" i="36"/>
  <c r="I50" i="37"/>
  <c r="I50" i="39"/>
  <c r="I50" i="40"/>
  <c r="I50" i="41"/>
  <c r="I50" i="42"/>
  <c r="I50" i="43"/>
  <c r="I50" i="44"/>
  <c r="I50" i="45"/>
  <c r="I50" i="46"/>
  <c r="I50" i="47"/>
  <c r="I50" i="48"/>
  <c r="I50" i="49"/>
  <c r="I50" i="50"/>
  <c r="I50" i="51"/>
  <c r="I50" i="52"/>
  <c r="I50" i="53"/>
  <c r="I50" i="54"/>
  <c r="I50" i="55"/>
  <c r="I50" i="56"/>
  <c r="I50" i="57"/>
  <c r="I50" i="58"/>
  <c r="I50" i="59"/>
  <c r="I50" i="60"/>
  <c r="I50" i="61"/>
  <c r="I50" i="62"/>
  <c r="I50" i="63"/>
  <c r="I50" i="64"/>
  <c r="I50" i="65"/>
  <c r="I50" i="66"/>
  <c r="I50" i="67"/>
  <c r="I50" i="68"/>
  <c r="I50" i="69"/>
  <c r="I50" i="70"/>
  <c r="I50" i="71"/>
  <c r="I50" i="72"/>
  <c r="I50" i="73"/>
  <c r="I50" i="74"/>
  <c r="I50" i="75"/>
  <c r="I50" i="76"/>
  <c r="I50" i="77"/>
  <c r="I50" i="78"/>
  <c r="I50" i="79"/>
  <c r="I50" i="80"/>
  <c r="I50" i="81"/>
  <c r="I50" i="82"/>
  <c r="I50" i="83"/>
  <c r="I50" i="84"/>
  <c r="I50" i="1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33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C36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C34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C28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C20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C18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C14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C36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C35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C34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C33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C32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C30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C29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C28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C27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C26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15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13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R27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R14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R13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R10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R34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R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R21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R33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R14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R36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R34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D34" i="23"/>
  <c r="C34" i="23"/>
  <c r="R33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D33" i="23"/>
  <c r="C33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R30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D29" i="23"/>
  <c r="C29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D25" i="23"/>
  <c r="C25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R14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R10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R36" i="24"/>
  <c r="Q36" i="24"/>
  <c r="P36" i="24"/>
  <c r="O36" i="24"/>
  <c r="N36" i="24"/>
  <c r="M36" i="24"/>
  <c r="L36" i="24"/>
  <c r="K36" i="24"/>
  <c r="J36" i="24"/>
  <c r="I36" i="24"/>
  <c r="H36" i="24"/>
  <c r="G36" i="24"/>
  <c r="F36" i="24"/>
  <c r="E36" i="24"/>
  <c r="D36" i="24"/>
  <c r="C36" i="24"/>
  <c r="R35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C35" i="24"/>
  <c r="R34" i="24"/>
  <c r="Q34" i="24"/>
  <c r="P34" i="24"/>
  <c r="O34" i="24"/>
  <c r="N34" i="24"/>
  <c r="M34" i="24"/>
  <c r="L34" i="24"/>
  <c r="K34" i="24"/>
  <c r="J34" i="24"/>
  <c r="I34" i="24"/>
  <c r="H34" i="24"/>
  <c r="G34" i="24"/>
  <c r="F34" i="24"/>
  <c r="E34" i="24"/>
  <c r="D34" i="24"/>
  <c r="C34" i="24"/>
  <c r="R33" i="24"/>
  <c r="Q33" i="24"/>
  <c r="P33" i="24"/>
  <c r="O33" i="24"/>
  <c r="N33" i="24"/>
  <c r="M33" i="24"/>
  <c r="L33" i="24"/>
  <c r="K33" i="24"/>
  <c r="J33" i="24"/>
  <c r="I33" i="24"/>
  <c r="H33" i="24"/>
  <c r="G33" i="24"/>
  <c r="F33" i="24"/>
  <c r="E33" i="24"/>
  <c r="D33" i="24"/>
  <c r="C33" i="24"/>
  <c r="R32" i="24"/>
  <c r="Q32" i="24"/>
  <c r="P32" i="24"/>
  <c r="O32" i="24"/>
  <c r="N32" i="24"/>
  <c r="M32" i="24"/>
  <c r="L32" i="24"/>
  <c r="K32" i="24"/>
  <c r="J32" i="24"/>
  <c r="I32" i="24"/>
  <c r="H32" i="24"/>
  <c r="G32" i="24"/>
  <c r="F32" i="24"/>
  <c r="E32" i="24"/>
  <c r="D32" i="24"/>
  <c r="C32" i="24"/>
  <c r="R30" i="24"/>
  <c r="Q30" i="24"/>
  <c r="P30" i="24"/>
  <c r="O30" i="24"/>
  <c r="N30" i="24"/>
  <c r="M30" i="24"/>
  <c r="L30" i="24"/>
  <c r="K30" i="24"/>
  <c r="J30" i="24"/>
  <c r="I30" i="24"/>
  <c r="H30" i="24"/>
  <c r="G30" i="24"/>
  <c r="F30" i="24"/>
  <c r="E30" i="24"/>
  <c r="D30" i="24"/>
  <c r="C30" i="24"/>
  <c r="R29" i="24"/>
  <c r="Q29" i="24"/>
  <c r="P29" i="24"/>
  <c r="O29" i="24"/>
  <c r="N29" i="24"/>
  <c r="M29" i="24"/>
  <c r="L29" i="24"/>
  <c r="K29" i="24"/>
  <c r="J29" i="24"/>
  <c r="I29" i="24"/>
  <c r="H29" i="24"/>
  <c r="G29" i="24"/>
  <c r="F29" i="24"/>
  <c r="E29" i="24"/>
  <c r="D29" i="24"/>
  <c r="C29" i="24"/>
  <c r="R28" i="24"/>
  <c r="Q28" i="24"/>
  <c r="P28" i="24"/>
  <c r="O28" i="24"/>
  <c r="N28" i="24"/>
  <c r="M28" i="24"/>
  <c r="L28" i="24"/>
  <c r="K28" i="24"/>
  <c r="J28" i="24"/>
  <c r="I28" i="24"/>
  <c r="H28" i="24"/>
  <c r="G28" i="24"/>
  <c r="F28" i="24"/>
  <c r="E28" i="24"/>
  <c r="D28" i="24"/>
  <c r="C28" i="24"/>
  <c r="R27" i="24"/>
  <c r="Q27" i="24"/>
  <c r="P27" i="24"/>
  <c r="O27" i="24"/>
  <c r="N27" i="24"/>
  <c r="M27" i="24"/>
  <c r="L27" i="24"/>
  <c r="K27" i="24"/>
  <c r="J27" i="24"/>
  <c r="I27" i="24"/>
  <c r="H27" i="24"/>
  <c r="G27" i="24"/>
  <c r="F27" i="24"/>
  <c r="E27" i="24"/>
  <c r="D27" i="24"/>
  <c r="C27" i="24"/>
  <c r="R26" i="24"/>
  <c r="Q26" i="24"/>
  <c r="P26" i="24"/>
  <c r="O26" i="24"/>
  <c r="N26" i="24"/>
  <c r="M26" i="24"/>
  <c r="L26" i="24"/>
  <c r="K26" i="24"/>
  <c r="J26" i="24"/>
  <c r="I26" i="24"/>
  <c r="H26" i="24"/>
  <c r="G26" i="24"/>
  <c r="F26" i="24"/>
  <c r="E26" i="24"/>
  <c r="D26" i="24"/>
  <c r="C26" i="24"/>
  <c r="R25" i="24"/>
  <c r="Q25" i="24"/>
  <c r="P25" i="24"/>
  <c r="O25" i="24"/>
  <c r="N25" i="24"/>
  <c r="M25" i="24"/>
  <c r="L25" i="24"/>
  <c r="K25" i="24"/>
  <c r="J25" i="24"/>
  <c r="I25" i="24"/>
  <c r="H25" i="24"/>
  <c r="G25" i="24"/>
  <c r="F25" i="24"/>
  <c r="E25" i="24"/>
  <c r="D25" i="24"/>
  <c r="C25" i="24"/>
  <c r="R23" i="24"/>
  <c r="Q23" i="24"/>
  <c r="P23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R22" i="24"/>
  <c r="Q22" i="24"/>
  <c r="P22" i="24"/>
  <c r="O22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R20" i="24"/>
  <c r="Q20" i="24"/>
  <c r="P20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R19" i="24"/>
  <c r="Q19" i="24"/>
  <c r="P19" i="24"/>
  <c r="O19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R18" i="24"/>
  <c r="Q18" i="24"/>
  <c r="P18" i="24"/>
  <c r="O18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R17" i="24"/>
  <c r="Q17" i="24"/>
  <c r="P17" i="24"/>
  <c r="O17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R16" i="24"/>
  <c r="Q16" i="24"/>
  <c r="P16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R15" i="24"/>
  <c r="Q15" i="24"/>
  <c r="P15" i="24"/>
  <c r="O15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R14" i="24"/>
  <c r="Q14" i="24"/>
  <c r="P14" i="24"/>
  <c r="O14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R13" i="24"/>
  <c r="Q13" i="24"/>
  <c r="P13" i="24"/>
  <c r="O13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R12" i="24"/>
  <c r="Q12" i="24"/>
  <c r="P12" i="24"/>
  <c r="O12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R11" i="24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R10" i="24"/>
  <c r="Q10" i="24"/>
  <c r="P10" i="24"/>
  <c r="O10" i="24"/>
  <c r="N10" i="24"/>
  <c r="M10" i="24"/>
  <c r="L10" i="24"/>
  <c r="K10" i="24"/>
  <c r="J10" i="24"/>
  <c r="I10" i="24"/>
  <c r="H10" i="24"/>
  <c r="G10" i="24"/>
  <c r="F10" i="24"/>
  <c r="E10" i="24"/>
  <c r="D10" i="24"/>
  <c r="C10" i="24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R36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R35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R34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R32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R27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R25" i="29"/>
  <c r="Q25" i="29"/>
  <c r="P25" i="29"/>
  <c r="O25" i="29"/>
  <c r="N25" i="29"/>
  <c r="M25" i="29"/>
  <c r="L25" i="29"/>
  <c r="K25" i="29"/>
  <c r="J25" i="29"/>
  <c r="I25" i="29"/>
  <c r="H25" i="29"/>
  <c r="G25" i="29"/>
  <c r="F25" i="29"/>
  <c r="E25" i="29"/>
  <c r="D25" i="29"/>
  <c r="C25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R19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R17" i="29"/>
  <c r="Q17" i="29"/>
  <c r="P17" i="29"/>
  <c r="O17" i="29"/>
  <c r="N17" i="29"/>
  <c r="M17" i="29"/>
  <c r="L17" i="29"/>
  <c r="K17" i="29"/>
  <c r="J17" i="29"/>
  <c r="I17" i="29"/>
  <c r="H17" i="29"/>
  <c r="G17" i="29"/>
  <c r="F17" i="29"/>
  <c r="E17" i="29"/>
  <c r="D17" i="29"/>
  <c r="C17" i="29"/>
  <c r="R16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E16" i="29"/>
  <c r="D16" i="29"/>
  <c r="C16" i="29"/>
  <c r="R15" i="29"/>
  <c r="Q15" i="29"/>
  <c r="P15" i="29"/>
  <c r="O15" i="29"/>
  <c r="N15" i="29"/>
  <c r="M15" i="29"/>
  <c r="L15" i="29"/>
  <c r="K15" i="29"/>
  <c r="J15" i="29"/>
  <c r="I15" i="29"/>
  <c r="H15" i="29"/>
  <c r="G15" i="29"/>
  <c r="F15" i="29"/>
  <c r="E15" i="29"/>
  <c r="D15" i="29"/>
  <c r="C15" i="29"/>
  <c r="R14" i="29"/>
  <c r="Q14" i="29"/>
  <c r="P14" i="29"/>
  <c r="O14" i="29"/>
  <c r="N14" i="29"/>
  <c r="M14" i="29"/>
  <c r="L14" i="29"/>
  <c r="K14" i="29"/>
  <c r="J14" i="29"/>
  <c r="I14" i="29"/>
  <c r="H14" i="29"/>
  <c r="G14" i="29"/>
  <c r="F14" i="29"/>
  <c r="E14" i="29"/>
  <c r="D14" i="29"/>
  <c r="C14" i="29"/>
  <c r="R13" i="29"/>
  <c r="Q13" i="29"/>
  <c r="P13" i="29"/>
  <c r="O13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R12" i="29"/>
  <c r="Q12" i="29"/>
  <c r="P12" i="29"/>
  <c r="O12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R25" i="30"/>
  <c r="Q25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R36" i="31"/>
  <c r="Q36" i="31"/>
  <c r="P36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R35" i="31"/>
  <c r="Q35" i="31"/>
  <c r="P35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R34" i="31"/>
  <c r="Q34" i="31"/>
  <c r="P34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R33" i="31"/>
  <c r="Q33" i="31"/>
  <c r="P33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R32" i="31"/>
  <c r="Q32" i="31"/>
  <c r="P32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R30" i="31"/>
  <c r="Q30" i="31"/>
  <c r="P30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R29" i="31"/>
  <c r="Q29" i="31"/>
  <c r="P29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R28" i="31"/>
  <c r="Q28" i="31"/>
  <c r="P28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R27" i="31"/>
  <c r="Q27" i="31"/>
  <c r="P27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R26" i="31"/>
  <c r="Q26" i="31"/>
  <c r="P26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R25" i="31"/>
  <c r="Q25" i="31"/>
  <c r="P25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R23" i="31"/>
  <c r="Q23" i="31"/>
  <c r="P23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R22" i="31"/>
  <c r="Q22" i="31"/>
  <c r="P22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R21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R20" i="31"/>
  <c r="Q20" i="31"/>
  <c r="P20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R19" i="31"/>
  <c r="Q19" i="31"/>
  <c r="P19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R18" i="31"/>
  <c r="Q18" i="31"/>
  <c r="P18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R17" i="31"/>
  <c r="Q17" i="31"/>
  <c r="P17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R16" i="31"/>
  <c r="Q16" i="31"/>
  <c r="P16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R15" i="31"/>
  <c r="Q15" i="31"/>
  <c r="P15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R14" i="31"/>
  <c r="Q14" i="31"/>
  <c r="P14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R13" i="31"/>
  <c r="Q13" i="31"/>
  <c r="P13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R12" i="31"/>
  <c r="Q12" i="31"/>
  <c r="P12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R11" i="31"/>
  <c r="Q11" i="31"/>
  <c r="P11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R10" i="31"/>
  <c r="Q10" i="31"/>
  <c r="P10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R36" i="32"/>
  <c r="Q36" i="32"/>
  <c r="P36" i="32"/>
  <c r="O36" i="32"/>
  <c r="N36" i="32"/>
  <c r="M36" i="32"/>
  <c r="L36" i="32"/>
  <c r="K36" i="32"/>
  <c r="J36" i="32"/>
  <c r="I36" i="32"/>
  <c r="H36" i="32"/>
  <c r="G36" i="32"/>
  <c r="F36" i="32"/>
  <c r="E36" i="32"/>
  <c r="D36" i="32"/>
  <c r="C36" i="32"/>
  <c r="R35" i="32"/>
  <c r="Q35" i="32"/>
  <c r="P35" i="32"/>
  <c r="O35" i="32"/>
  <c r="N35" i="32"/>
  <c r="M35" i="32"/>
  <c r="L35" i="32"/>
  <c r="K35" i="32"/>
  <c r="J35" i="32"/>
  <c r="I35" i="32"/>
  <c r="H35" i="32"/>
  <c r="G35" i="32"/>
  <c r="F35" i="32"/>
  <c r="E35" i="32"/>
  <c r="D35" i="32"/>
  <c r="C35" i="32"/>
  <c r="R34" i="32"/>
  <c r="Q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C34" i="32"/>
  <c r="R33" i="32"/>
  <c r="Q33" i="32"/>
  <c r="P33" i="32"/>
  <c r="O33" i="32"/>
  <c r="N33" i="32"/>
  <c r="M33" i="32"/>
  <c r="L33" i="32"/>
  <c r="K33" i="32"/>
  <c r="J33" i="32"/>
  <c r="I33" i="32"/>
  <c r="H33" i="32"/>
  <c r="G33" i="32"/>
  <c r="F33" i="32"/>
  <c r="E33" i="32"/>
  <c r="D33" i="32"/>
  <c r="C33" i="32"/>
  <c r="R32" i="32"/>
  <c r="Q32" i="32"/>
  <c r="P32" i="32"/>
  <c r="O32" i="32"/>
  <c r="N32" i="32"/>
  <c r="M32" i="32"/>
  <c r="L32" i="32"/>
  <c r="K32" i="32"/>
  <c r="J32" i="32"/>
  <c r="I32" i="32"/>
  <c r="H32" i="32"/>
  <c r="G32" i="32"/>
  <c r="F32" i="32"/>
  <c r="E32" i="32"/>
  <c r="D32" i="32"/>
  <c r="C32" i="32"/>
  <c r="R30" i="32"/>
  <c r="Q30" i="32"/>
  <c r="P30" i="32"/>
  <c r="O30" i="32"/>
  <c r="N30" i="32"/>
  <c r="M30" i="32"/>
  <c r="L30" i="32"/>
  <c r="K30" i="32"/>
  <c r="J30" i="32"/>
  <c r="I30" i="32"/>
  <c r="H30" i="32"/>
  <c r="G30" i="32"/>
  <c r="F30" i="32"/>
  <c r="E30" i="32"/>
  <c r="D30" i="32"/>
  <c r="C30" i="32"/>
  <c r="R29" i="32"/>
  <c r="Q29" i="32"/>
  <c r="P29" i="32"/>
  <c r="O29" i="32"/>
  <c r="N29" i="32"/>
  <c r="M29" i="32"/>
  <c r="L29" i="32"/>
  <c r="K29" i="32"/>
  <c r="J29" i="32"/>
  <c r="I29" i="32"/>
  <c r="H29" i="32"/>
  <c r="G29" i="32"/>
  <c r="F29" i="32"/>
  <c r="E29" i="32"/>
  <c r="D29" i="32"/>
  <c r="C29" i="32"/>
  <c r="R28" i="32"/>
  <c r="Q28" i="32"/>
  <c r="P28" i="32"/>
  <c r="O28" i="32"/>
  <c r="N28" i="32"/>
  <c r="M28" i="32"/>
  <c r="L28" i="32"/>
  <c r="K28" i="32"/>
  <c r="J28" i="32"/>
  <c r="I28" i="32"/>
  <c r="H28" i="32"/>
  <c r="G28" i="32"/>
  <c r="F28" i="32"/>
  <c r="E28" i="32"/>
  <c r="D28" i="32"/>
  <c r="C28" i="32"/>
  <c r="R27" i="32"/>
  <c r="Q27" i="32"/>
  <c r="P27" i="32"/>
  <c r="O27" i="32"/>
  <c r="N27" i="32"/>
  <c r="M27" i="32"/>
  <c r="L27" i="32"/>
  <c r="K27" i="32"/>
  <c r="J27" i="32"/>
  <c r="I27" i="32"/>
  <c r="H27" i="32"/>
  <c r="G27" i="32"/>
  <c r="F27" i="32"/>
  <c r="E27" i="32"/>
  <c r="D27" i="32"/>
  <c r="C27" i="32"/>
  <c r="R26" i="32"/>
  <c r="Q26" i="32"/>
  <c r="P26" i="32"/>
  <c r="O26" i="32"/>
  <c r="N26" i="32"/>
  <c r="M26" i="32"/>
  <c r="L26" i="32"/>
  <c r="K26" i="32"/>
  <c r="J26" i="32"/>
  <c r="I26" i="32"/>
  <c r="H26" i="32"/>
  <c r="G26" i="32"/>
  <c r="F26" i="32"/>
  <c r="E26" i="32"/>
  <c r="D26" i="32"/>
  <c r="C26" i="32"/>
  <c r="R25" i="32"/>
  <c r="Q25" i="32"/>
  <c r="P25" i="32"/>
  <c r="O25" i="32"/>
  <c r="N25" i="32"/>
  <c r="M25" i="32"/>
  <c r="L25" i="32"/>
  <c r="K25" i="32"/>
  <c r="J25" i="32"/>
  <c r="I25" i="32"/>
  <c r="H25" i="32"/>
  <c r="G25" i="32"/>
  <c r="F25" i="32"/>
  <c r="E25" i="32"/>
  <c r="D25" i="32"/>
  <c r="C25" i="32"/>
  <c r="R23" i="32"/>
  <c r="Q23" i="32"/>
  <c r="P23" i="32"/>
  <c r="O23" i="32"/>
  <c r="N23" i="32"/>
  <c r="M23" i="32"/>
  <c r="L23" i="32"/>
  <c r="K23" i="32"/>
  <c r="J23" i="32"/>
  <c r="I23" i="32"/>
  <c r="H23" i="32"/>
  <c r="G23" i="32"/>
  <c r="F23" i="32"/>
  <c r="E23" i="32"/>
  <c r="D23" i="32"/>
  <c r="C23" i="32"/>
  <c r="R22" i="32"/>
  <c r="Q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C22" i="32"/>
  <c r="R21" i="32"/>
  <c r="Q21" i="32"/>
  <c r="P21" i="32"/>
  <c r="O21" i="32"/>
  <c r="N21" i="32"/>
  <c r="M21" i="32"/>
  <c r="L21" i="32"/>
  <c r="K21" i="32"/>
  <c r="J21" i="32"/>
  <c r="I21" i="32"/>
  <c r="H21" i="32"/>
  <c r="G21" i="32"/>
  <c r="F21" i="32"/>
  <c r="E21" i="32"/>
  <c r="D21" i="32"/>
  <c r="C21" i="32"/>
  <c r="R20" i="32"/>
  <c r="Q20" i="32"/>
  <c r="P20" i="32"/>
  <c r="O20" i="32"/>
  <c r="N20" i="32"/>
  <c r="M20" i="32"/>
  <c r="L20" i="32"/>
  <c r="K20" i="32"/>
  <c r="J20" i="32"/>
  <c r="I20" i="32"/>
  <c r="H20" i="32"/>
  <c r="G20" i="32"/>
  <c r="F20" i="32"/>
  <c r="E20" i="32"/>
  <c r="D20" i="32"/>
  <c r="C20" i="32"/>
  <c r="R19" i="32"/>
  <c r="Q19" i="32"/>
  <c r="P19" i="32"/>
  <c r="O19" i="32"/>
  <c r="N19" i="32"/>
  <c r="M19" i="32"/>
  <c r="L19" i="32"/>
  <c r="K19" i="32"/>
  <c r="J19" i="32"/>
  <c r="I19" i="32"/>
  <c r="H19" i="32"/>
  <c r="G19" i="32"/>
  <c r="F19" i="32"/>
  <c r="E19" i="32"/>
  <c r="D19" i="32"/>
  <c r="C19" i="32"/>
  <c r="R18" i="32"/>
  <c r="Q18" i="32"/>
  <c r="P18" i="32"/>
  <c r="O18" i="32"/>
  <c r="N18" i="32"/>
  <c r="M18" i="32"/>
  <c r="L18" i="32"/>
  <c r="K18" i="32"/>
  <c r="J18" i="32"/>
  <c r="I18" i="32"/>
  <c r="H18" i="32"/>
  <c r="G18" i="32"/>
  <c r="F18" i="32"/>
  <c r="E18" i="32"/>
  <c r="D18" i="32"/>
  <c r="C18" i="32"/>
  <c r="R17" i="32"/>
  <c r="Q17" i="32"/>
  <c r="P17" i="32"/>
  <c r="O17" i="32"/>
  <c r="N17" i="32"/>
  <c r="M17" i="32"/>
  <c r="L17" i="32"/>
  <c r="K17" i="32"/>
  <c r="J17" i="32"/>
  <c r="I17" i="32"/>
  <c r="H17" i="32"/>
  <c r="G17" i="32"/>
  <c r="F17" i="32"/>
  <c r="E17" i="32"/>
  <c r="D17" i="32"/>
  <c r="C17" i="32"/>
  <c r="R16" i="32"/>
  <c r="Q16" i="32"/>
  <c r="P16" i="32"/>
  <c r="O16" i="32"/>
  <c r="N16" i="32"/>
  <c r="M16" i="32"/>
  <c r="L16" i="32"/>
  <c r="K16" i="32"/>
  <c r="J16" i="32"/>
  <c r="I16" i="32"/>
  <c r="H16" i="32"/>
  <c r="G16" i="32"/>
  <c r="F16" i="32"/>
  <c r="E16" i="32"/>
  <c r="D16" i="32"/>
  <c r="C16" i="32"/>
  <c r="R15" i="32"/>
  <c r="Q15" i="32"/>
  <c r="P15" i="32"/>
  <c r="O15" i="32"/>
  <c r="N15" i="32"/>
  <c r="M15" i="32"/>
  <c r="L15" i="32"/>
  <c r="K15" i="32"/>
  <c r="J15" i="32"/>
  <c r="I15" i="32"/>
  <c r="H15" i="32"/>
  <c r="G15" i="32"/>
  <c r="F15" i="32"/>
  <c r="E15" i="32"/>
  <c r="D15" i="32"/>
  <c r="C15" i="32"/>
  <c r="R14" i="32"/>
  <c r="Q14" i="32"/>
  <c r="P14" i="32"/>
  <c r="O14" i="32"/>
  <c r="N14" i="32"/>
  <c r="M14" i="32"/>
  <c r="L14" i="32"/>
  <c r="K14" i="32"/>
  <c r="J14" i="32"/>
  <c r="I14" i="32"/>
  <c r="H14" i="32"/>
  <c r="G14" i="32"/>
  <c r="F14" i="32"/>
  <c r="E14" i="32"/>
  <c r="D14" i="32"/>
  <c r="C14" i="32"/>
  <c r="R13" i="32"/>
  <c r="Q13" i="32"/>
  <c r="P13" i="32"/>
  <c r="O13" i="32"/>
  <c r="N13" i="32"/>
  <c r="M13" i="32"/>
  <c r="L13" i="32"/>
  <c r="K13" i="32"/>
  <c r="J13" i="32"/>
  <c r="I13" i="32"/>
  <c r="H13" i="32"/>
  <c r="G13" i="32"/>
  <c r="F13" i="32"/>
  <c r="E13" i="32"/>
  <c r="D13" i="32"/>
  <c r="C13" i="32"/>
  <c r="R12" i="32"/>
  <c r="Q12" i="32"/>
  <c r="P12" i="32"/>
  <c r="O12" i="32"/>
  <c r="N12" i="32"/>
  <c r="M12" i="32"/>
  <c r="L12" i="32"/>
  <c r="K12" i="32"/>
  <c r="J12" i="32"/>
  <c r="I12" i="32"/>
  <c r="H12" i="32"/>
  <c r="G12" i="32"/>
  <c r="F12" i="32"/>
  <c r="E12" i="32"/>
  <c r="D12" i="32"/>
  <c r="C12" i="32"/>
  <c r="R11" i="32"/>
  <c r="Q11" i="32"/>
  <c r="P11" i="32"/>
  <c r="O11" i="32"/>
  <c r="N11" i="32"/>
  <c r="M11" i="32"/>
  <c r="L11" i="32"/>
  <c r="K11" i="32"/>
  <c r="J11" i="32"/>
  <c r="I11" i="32"/>
  <c r="H11" i="32"/>
  <c r="G11" i="32"/>
  <c r="F11" i="32"/>
  <c r="E11" i="32"/>
  <c r="D11" i="32"/>
  <c r="C11" i="32"/>
  <c r="R10" i="32"/>
  <c r="Q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C10" i="32"/>
  <c r="R36" i="33"/>
  <c r="Q36" i="33"/>
  <c r="P36" i="33"/>
  <c r="O36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R32" i="33"/>
  <c r="Q32" i="33"/>
  <c r="P32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R30" i="33"/>
  <c r="Q30" i="33"/>
  <c r="P30" i="33"/>
  <c r="O30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R29" i="33"/>
  <c r="Q29" i="33"/>
  <c r="P29" i="33"/>
  <c r="O29" i="33"/>
  <c r="N29" i="33"/>
  <c r="M29" i="33"/>
  <c r="L29" i="33"/>
  <c r="K29" i="33"/>
  <c r="J29" i="33"/>
  <c r="I29" i="33"/>
  <c r="H29" i="33"/>
  <c r="G29" i="33"/>
  <c r="F29" i="33"/>
  <c r="E29" i="33"/>
  <c r="D29" i="33"/>
  <c r="C29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R2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R23" i="33"/>
  <c r="Q23" i="33"/>
  <c r="P23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R22" i="33"/>
  <c r="Q22" i="33"/>
  <c r="P22" i="33"/>
  <c r="O22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R17" i="33"/>
  <c r="Q17" i="33"/>
  <c r="P17" i="33"/>
  <c r="O17" i="33"/>
  <c r="N17" i="33"/>
  <c r="M17" i="33"/>
  <c r="L17" i="33"/>
  <c r="K17" i="33"/>
  <c r="J17" i="33"/>
  <c r="I17" i="33"/>
  <c r="H17" i="33"/>
  <c r="G17" i="33"/>
  <c r="F17" i="33"/>
  <c r="E17" i="33"/>
  <c r="D17" i="33"/>
  <c r="C17" i="33"/>
  <c r="R16" i="33"/>
  <c r="Q16" i="33"/>
  <c r="P16" i="33"/>
  <c r="O16" i="33"/>
  <c r="N16" i="33"/>
  <c r="M16" i="33"/>
  <c r="L16" i="33"/>
  <c r="K16" i="33"/>
  <c r="J16" i="33"/>
  <c r="I16" i="33"/>
  <c r="H16" i="33"/>
  <c r="G16" i="33"/>
  <c r="F16" i="33"/>
  <c r="E16" i="33"/>
  <c r="D16" i="33"/>
  <c r="C16" i="33"/>
  <c r="R15" i="33"/>
  <c r="Q15" i="33"/>
  <c r="P15" i="33"/>
  <c r="O15" i="33"/>
  <c r="N15" i="33"/>
  <c r="M15" i="33"/>
  <c r="L15" i="33"/>
  <c r="K15" i="33"/>
  <c r="J15" i="33"/>
  <c r="I15" i="33"/>
  <c r="H15" i="33"/>
  <c r="G15" i="33"/>
  <c r="F15" i="33"/>
  <c r="E15" i="33"/>
  <c r="D15" i="33"/>
  <c r="C15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R13" i="33"/>
  <c r="Q13" i="33"/>
  <c r="P13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R12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R11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R10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C10" i="33"/>
  <c r="R36" i="34"/>
  <c r="Q36" i="34"/>
  <c r="P36" i="34"/>
  <c r="O36" i="34"/>
  <c r="N36" i="34"/>
  <c r="M36" i="34"/>
  <c r="L36" i="34"/>
  <c r="K36" i="34"/>
  <c r="J36" i="34"/>
  <c r="I36" i="34"/>
  <c r="H36" i="34"/>
  <c r="G36" i="34"/>
  <c r="F36" i="34"/>
  <c r="E36" i="34"/>
  <c r="D36" i="34"/>
  <c r="C36" i="34"/>
  <c r="R35" i="34"/>
  <c r="Q35" i="34"/>
  <c r="P35" i="34"/>
  <c r="O35" i="34"/>
  <c r="N35" i="34"/>
  <c r="M35" i="34"/>
  <c r="L35" i="34"/>
  <c r="K35" i="34"/>
  <c r="J35" i="34"/>
  <c r="I35" i="34"/>
  <c r="H35" i="34"/>
  <c r="G35" i="34"/>
  <c r="F35" i="34"/>
  <c r="E35" i="34"/>
  <c r="D35" i="34"/>
  <c r="C35" i="34"/>
  <c r="R34" i="34"/>
  <c r="Q34" i="34"/>
  <c r="P34" i="34"/>
  <c r="O34" i="34"/>
  <c r="N34" i="34"/>
  <c r="M34" i="34"/>
  <c r="L34" i="34"/>
  <c r="K34" i="34"/>
  <c r="J34" i="34"/>
  <c r="I34" i="34"/>
  <c r="H34" i="34"/>
  <c r="G34" i="34"/>
  <c r="F34" i="34"/>
  <c r="E34" i="34"/>
  <c r="D34" i="34"/>
  <c r="C34" i="34"/>
  <c r="R33" i="34"/>
  <c r="Q33" i="34"/>
  <c r="P33" i="34"/>
  <c r="O33" i="34"/>
  <c r="N33" i="34"/>
  <c r="M33" i="34"/>
  <c r="L33" i="34"/>
  <c r="K33" i="34"/>
  <c r="J33" i="34"/>
  <c r="I33" i="34"/>
  <c r="H33" i="34"/>
  <c r="G33" i="34"/>
  <c r="F33" i="34"/>
  <c r="E33" i="34"/>
  <c r="D33" i="34"/>
  <c r="C33" i="34"/>
  <c r="R32" i="34"/>
  <c r="Q32" i="34"/>
  <c r="P32" i="34"/>
  <c r="O32" i="34"/>
  <c r="N32" i="34"/>
  <c r="M32" i="34"/>
  <c r="L32" i="34"/>
  <c r="K32" i="34"/>
  <c r="J32" i="34"/>
  <c r="I32" i="34"/>
  <c r="H32" i="34"/>
  <c r="G32" i="34"/>
  <c r="F32" i="34"/>
  <c r="E32" i="34"/>
  <c r="D32" i="34"/>
  <c r="C32" i="34"/>
  <c r="R30" i="34"/>
  <c r="Q30" i="34"/>
  <c r="P30" i="34"/>
  <c r="O30" i="34"/>
  <c r="N30" i="34"/>
  <c r="M30" i="34"/>
  <c r="L30" i="34"/>
  <c r="K30" i="34"/>
  <c r="J30" i="34"/>
  <c r="I30" i="34"/>
  <c r="H30" i="34"/>
  <c r="G30" i="34"/>
  <c r="F30" i="34"/>
  <c r="E30" i="34"/>
  <c r="D30" i="34"/>
  <c r="C30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D29" i="34"/>
  <c r="C29" i="34"/>
  <c r="R28" i="34"/>
  <c r="Q28" i="34"/>
  <c r="P28" i="34"/>
  <c r="O28" i="34"/>
  <c r="N28" i="34"/>
  <c r="M28" i="34"/>
  <c r="L28" i="34"/>
  <c r="K28" i="34"/>
  <c r="J28" i="34"/>
  <c r="I28" i="34"/>
  <c r="H28" i="34"/>
  <c r="G28" i="34"/>
  <c r="F28" i="34"/>
  <c r="E28" i="34"/>
  <c r="D28" i="34"/>
  <c r="C28" i="34"/>
  <c r="R27" i="34"/>
  <c r="Q27" i="34"/>
  <c r="P27" i="34"/>
  <c r="O27" i="34"/>
  <c r="N27" i="34"/>
  <c r="M27" i="34"/>
  <c r="L27" i="34"/>
  <c r="K27" i="34"/>
  <c r="J27" i="34"/>
  <c r="I27" i="34"/>
  <c r="H27" i="34"/>
  <c r="G27" i="34"/>
  <c r="F27" i="34"/>
  <c r="E27" i="34"/>
  <c r="D27" i="34"/>
  <c r="C27" i="34"/>
  <c r="R26" i="34"/>
  <c r="Q26" i="34"/>
  <c r="P26" i="34"/>
  <c r="O26" i="34"/>
  <c r="N26" i="34"/>
  <c r="M26" i="34"/>
  <c r="L26" i="34"/>
  <c r="K26" i="34"/>
  <c r="J26" i="34"/>
  <c r="I26" i="34"/>
  <c r="H26" i="34"/>
  <c r="G26" i="34"/>
  <c r="F26" i="34"/>
  <c r="E26" i="34"/>
  <c r="D26" i="34"/>
  <c r="C26" i="34"/>
  <c r="R25" i="34"/>
  <c r="Q25" i="34"/>
  <c r="P25" i="34"/>
  <c r="O25" i="34"/>
  <c r="N25" i="34"/>
  <c r="M25" i="34"/>
  <c r="L25" i="34"/>
  <c r="K25" i="34"/>
  <c r="J25" i="34"/>
  <c r="I25" i="34"/>
  <c r="H25" i="34"/>
  <c r="G25" i="34"/>
  <c r="F25" i="34"/>
  <c r="E25" i="34"/>
  <c r="D25" i="34"/>
  <c r="C25" i="34"/>
  <c r="R23" i="34"/>
  <c r="Q23" i="34"/>
  <c r="P23" i="34"/>
  <c r="O23" i="34"/>
  <c r="N23" i="34"/>
  <c r="M23" i="34"/>
  <c r="L23" i="34"/>
  <c r="K23" i="34"/>
  <c r="J23" i="34"/>
  <c r="I23" i="34"/>
  <c r="H23" i="34"/>
  <c r="G23" i="34"/>
  <c r="F23" i="34"/>
  <c r="E23" i="34"/>
  <c r="D23" i="34"/>
  <c r="C23" i="34"/>
  <c r="R22" i="34"/>
  <c r="Q22" i="34"/>
  <c r="P22" i="34"/>
  <c r="O22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21" i="34"/>
  <c r="C21" i="34"/>
  <c r="R20" i="34"/>
  <c r="Q20" i="34"/>
  <c r="P20" i="34"/>
  <c r="O20" i="34"/>
  <c r="N20" i="34"/>
  <c r="M20" i="34"/>
  <c r="L20" i="34"/>
  <c r="K20" i="34"/>
  <c r="J20" i="34"/>
  <c r="I20" i="34"/>
  <c r="H20" i="34"/>
  <c r="G20" i="34"/>
  <c r="F20" i="34"/>
  <c r="E20" i="34"/>
  <c r="D20" i="34"/>
  <c r="C20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9" i="34"/>
  <c r="R18" i="34"/>
  <c r="Q18" i="34"/>
  <c r="P18" i="34"/>
  <c r="O18" i="34"/>
  <c r="N18" i="34"/>
  <c r="M18" i="34"/>
  <c r="L18" i="34"/>
  <c r="K18" i="34"/>
  <c r="J18" i="34"/>
  <c r="I18" i="34"/>
  <c r="H18" i="34"/>
  <c r="G18" i="34"/>
  <c r="F18" i="34"/>
  <c r="E18" i="34"/>
  <c r="D18" i="34"/>
  <c r="C18" i="34"/>
  <c r="R17" i="34"/>
  <c r="Q17" i="34"/>
  <c r="P17" i="34"/>
  <c r="O17" i="34"/>
  <c r="N17" i="34"/>
  <c r="M17" i="34"/>
  <c r="L17" i="34"/>
  <c r="K17" i="34"/>
  <c r="J17" i="34"/>
  <c r="I17" i="34"/>
  <c r="H17" i="34"/>
  <c r="G17" i="34"/>
  <c r="F17" i="34"/>
  <c r="E17" i="34"/>
  <c r="D17" i="34"/>
  <c r="C17" i="34"/>
  <c r="R16" i="34"/>
  <c r="Q16" i="34"/>
  <c r="P16" i="34"/>
  <c r="O16" i="34"/>
  <c r="N16" i="34"/>
  <c r="M16" i="34"/>
  <c r="L16" i="34"/>
  <c r="K16" i="34"/>
  <c r="J16" i="34"/>
  <c r="I16" i="34"/>
  <c r="H16" i="34"/>
  <c r="G16" i="34"/>
  <c r="F16" i="34"/>
  <c r="E16" i="34"/>
  <c r="D16" i="34"/>
  <c r="C16" i="34"/>
  <c r="R15" i="34"/>
  <c r="Q15" i="34"/>
  <c r="P15" i="34"/>
  <c r="O15" i="34"/>
  <c r="N15" i="34"/>
  <c r="M15" i="34"/>
  <c r="L15" i="34"/>
  <c r="K15" i="34"/>
  <c r="J15" i="34"/>
  <c r="I15" i="34"/>
  <c r="H15" i="34"/>
  <c r="G15" i="34"/>
  <c r="F15" i="34"/>
  <c r="E15" i="34"/>
  <c r="D15" i="34"/>
  <c r="C15" i="34"/>
  <c r="R14" i="34"/>
  <c r="Q14" i="34"/>
  <c r="P14" i="34"/>
  <c r="O14" i="34"/>
  <c r="N14" i="34"/>
  <c r="M14" i="34"/>
  <c r="L14" i="34"/>
  <c r="K14" i="34"/>
  <c r="J14" i="34"/>
  <c r="I14" i="34"/>
  <c r="H14" i="34"/>
  <c r="G14" i="34"/>
  <c r="F14" i="34"/>
  <c r="E14" i="34"/>
  <c r="D14" i="34"/>
  <c r="C14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E13" i="34"/>
  <c r="D13" i="34"/>
  <c r="C13" i="34"/>
  <c r="R12" i="34"/>
  <c r="Q12" i="34"/>
  <c r="P12" i="34"/>
  <c r="O12" i="34"/>
  <c r="N12" i="34"/>
  <c r="M12" i="34"/>
  <c r="L12" i="34"/>
  <c r="K12" i="34"/>
  <c r="J12" i="34"/>
  <c r="I12" i="34"/>
  <c r="H12" i="34"/>
  <c r="G12" i="34"/>
  <c r="F12" i="34"/>
  <c r="E12" i="34"/>
  <c r="D12" i="34"/>
  <c r="C12" i="34"/>
  <c r="R11" i="34"/>
  <c r="Q11" i="34"/>
  <c r="P11" i="34"/>
  <c r="O11" i="34"/>
  <c r="N11" i="34"/>
  <c r="M11" i="34"/>
  <c r="L11" i="34"/>
  <c r="K11" i="34"/>
  <c r="J11" i="34"/>
  <c r="I11" i="34"/>
  <c r="H11" i="34"/>
  <c r="G11" i="34"/>
  <c r="F11" i="34"/>
  <c r="E11" i="34"/>
  <c r="D11" i="34"/>
  <c r="C11" i="34"/>
  <c r="R10" i="34"/>
  <c r="Q10" i="34"/>
  <c r="P10" i="34"/>
  <c r="O10" i="34"/>
  <c r="N10" i="34"/>
  <c r="M10" i="34"/>
  <c r="L10" i="34"/>
  <c r="K10" i="34"/>
  <c r="J10" i="34"/>
  <c r="I10" i="34"/>
  <c r="H10" i="34"/>
  <c r="G10" i="34"/>
  <c r="F10" i="34"/>
  <c r="E10" i="34"/>
  <c r="D10" i="34"/>
  <c r="C10" i="34"/>
  <c r="R36" i="35"/>
  <c r="Q36" i="35"/>
  <c r="P36" i="35"/>
  <c r="O36" i="35"/>
  <c r="N36" i="35"/>
  <c r="M36" i="35"/>
  <c r="L36" i="35"/>
  <c r="K36" i="35"/>
  <c r="J36" i="35"/>
  <c r="I36" i="35"/>
  <c r="H36" i="35"/>
  <c r="G36" i="35"/>
  <c r="F36" i="35"/>
  <c r="E36" i="35"/>
  <c r="D36" i="35"/>
  <c r="C36" i="35"/>
  <c r="R35" i="35"/>
  <c r="Q35" i="35"/>
  <c r="P35" i="35"/>
  <c r="O35" i="35"/>
  <c r="N35" i="35"/>
  <c r="M35" i="35"/>
  <c r="L35" i="35"/>
  <c r="K35" i="35"/>
  <c r="J35" i="35"/>
  <c r="I35" i="35"/>
  <c r="H35" i="35"/>
  <c r="G35" i="35"/>
  <c r="F35" i="35"/>
  <c r="E35" i="35"/>
  <c r="D35" i="35"/>
  <c r="C35" i="35"/>
  <c r="R34" i="35"/>
  <c r="Q34" i="35"/>
  <c r="P34" i="35"/>
  <c r="O34" i="35"/>
  <c r="N34" i="35"/>
  <c r="M34" i="35"/>
  <c r="L34" i="35"/>
  <c r="K34" i="35"/>
  <c r="J34" i="35"/>
  <c r="I34" i="35"/>
  <c r="H34" i="35"/>
  <c r="G34" i="35"/>
  <c r="F34" i="35"/>
  <c r="E34" i="35"/>
  <c r="D34" i="35"/>
  <c r="C34" i="35"/>
  <c r="R33" i="35"/>
  <c r="Q33" i="35"/>
  <c r="P33" i="35"/>
  <c r="O33" i="35"/>
  <c r="N33" i="35"/>
  <c r="M33" i="35"/>
  <c r="L33" i="35"/>
  <c r="K33" i="35"/>
  <c r="J33" i="35"/>
  <c r="I33" i="35"/>
  <c r="H33" i="35"/>
  <c r="G33" i="35"/>
  <c r="F33" i="35"/>
  <c r="E33" i="35"/>
  <c r="D33" i="35"/>
  <c r="C33" i="35"/>
  <c r="R32" i="35"/>
  <c r="Q32" i="35"/>
  <c r="P32" i="35"/>
  <c r="O32" i="35"/>
  <c r="N32" i="35"/>
  <c r="M32" i="35"/>
  <c r="L32" i="35"/>
  <c r="K32" i="35"/>
  <c r="J32" i="35"/>
  <c r="I32" i="35"/>
  <c r="H32" i="35"/>
  <c r="G32" i="35"/>
  <c r="F32" i="35"/>
  <c r="E32" i="35"/>
  <c r="D32" i="35"/>
  <c r="C32" i="35"/>
  <c r="R30" i="35"/>
  <c r="Q30" i="35"/>
  <c r="P30" i="35"/>
  <c r="O30" i="35"/>
  <c r="N30" i="35"/>
  <c r="M30" i="35"/>
  <c r="L30" i="35"/>
  <c r="K30" i="35"/>
  <c r="J30" i="35"/>
  <c r="I30" i="35"/>
  <c r="H30" i="35"/>
  <c r="G30" i="35"/>
  <c r="F30" i="35"/>
  <c r="E30" i="35"/>
  <c r="D30" i="35"/>
  <c r="C30" i="35"/>
  <c r="R29" i="35"/>
  <c r="Q29" i="35"/>
  <c r="P29" i="35"/>
  <c r="O29" i="35"/>
  <c r="N29" i="35"/>
  <c r="M29" i="35"/>
  <c r="L29" i="35"/>
  <c r="K29" i="35"/>
  <c r="J29" i="35"/>
  <c r="I29" i="35"/>
  <c r="H29" i="35"/>
  <c r="G29" i="35"/>
  <c r="F29" i="35"/>
  <c r="E29" i="35"/>
  <c r="D29" i="35"/>
  <c r="C29" i="35"/>
  <c r="R28" i="35"/>
  <c r="Q28" i="35"/>
  <c r="P28" i="35"/>
  <c r="O28" i="35"/>
  <c r="N28" i="35"/>
  <c r="M28" i="35"/>
  <c r="L28" i="35"/>
  <c r="K28" i="35"/>
  <c r="J28" i="35"/>
  <c r="I28" i="35"/>
  <c r="H28" i="35"/>
  <c r="G28" i="35"/>
  <c r="F28" i="35"/>
  <c r="E28" i="35"/>
  <c r="D28" i="35"/>
  <c r="C28" i="35"/>
  <c r="R27" i="35"/>
  <c r="Q27" i="35"/>
  <c r="P27" i="35"/>
  <c r="O27" i="35"/>
  <c r="N27" i="35"/>
  <c r="M27" i="35"/>
  <c r="L27" i="35"/>
  <c r="K27" i="35"/>
  <c r="J27" i="35"/>
  <c r="I27" i="35"/>
  <c r="H27" i="35"/>
  <c r="G27" i="35"/>
  <c r="F27" i="35"/>
  <c r="E27" i="35"/>
  <c r="D27" i="35"/>
  <c r="C27" i="35"/>
  <c r="R26" i="35"/>
  <c r="Q26" i="35"/>
  <c r="P26" i="35"/>
  <c r="O26" i="35"/>
  <c r="N26" i="35"/>
  <c r="M26" i="35"/>
  <c r="L26" i="35"/>
  <c r="K26" i="35"/>
  <c r="J26" i="35"/>
  <c r="I26" i="35"/>
  <c r="H26" i="35"/>
  <c r="G26" i="35"/>
  <c r="F26" i="35"/>
  <c r="E26" i="35"/>
  <c r="D26" i="35"/>
  <c r="C26" i="35"/>
  <c r="R25" i="35"/>
  <c r="Q25" i="35"/>
  <c r="P25" i="35"/>
  <c r="O25" i="35"/>
  <c r="N25" i="35"/>
  <c r="M25" i="35"/>
  <c r="L25" i="35"/>
  <c r="K25" i="35"/>
  <c r="J25" i="35"/>
  <c r="I25" i="35"/>
  <c r="H25" i="35"/>
  <c r="G25" i="35"/>
  <c r="F25" i="35"/>
  <c r="E25" i="35"/>
  <c r="D25" i="35"/>
  <c r="C25" i="35"/>
  <c r="R23" i="35"/>
  <c r="Q23" i="35"/>
  <c r="P23" i="35"/>
  <c r="O23" i="35"/>
  <c r="N23" i="35"/>
  <c r="M23" i="35"/>
  <c r="L23" i="35"/>
  <c r="K23" i="35"/>
  <c r="J23" i="35"/>
  <c r="I23" i="35"/>
  <c r="H23" i="35"/>
  <c r="G23" i="35"/>
  <c r="F23" i="35"/>
  <c r="E23" i="35"/>
  <c r="D23" i="35"/>
  <c r="C23" i="35"/>
  <c r="R22" i="35"/>
  <c r="Q22" i="35"/>
  <c r="P22" i="35"/>
  <c r="O22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R21" i="35"/>
  <c r="Q21" i="35"/>
  <c r="P21" i="35"/>
  <c r="O21" i="35"/>
  <c r="N21" i="35"/>
  <c r="M21" i="35"/>
  <c r="L21" i="35"/>
  <c r="K21" i="35"/>
  <c r="J21" i="35"/>
  <c r="I21" i="35"/>
  <c r="H21" i="35"/>
  <c r="G21" i="35"/>
  <c r="F21" i="35"/>
  <c r="E21" i="35"/>
  <c r="D21" i="35"/>
  <c r="C21" i="35"/>
  <c r="R20" i="35"/>
  <c r="Q20" i="35"/>
  <c r="P20" i="35"/>
  <c r="O20" i="35"/>
  <c r="N20" i="35"/>
  <c r="M20" i="35"/>
  <c r="L20" i="35"/>
  <c r="K20" i="35"/>
  <c r="J20" i="35"/>
  <c r="I20" i="35"/>
  <c r="H20" i="35"/>
  <c r="G20" i="35"/>
  <c r="F20" i="35"/>
  <c r="E20" i="35"/>
  <c r="D20" i="35"/>
  <c r="C20" i="35"/>
  <c r="R19" i="35"/>
  <c r="Q19" i="35"/>
  <c r="P19" i="35"/>
  <c r="O19" i="35"/>
  <c r="N19" i="35"/>
  <c r="M19" i="35"/>
  <c r="L19" i="35"/>
  <c r="K19" i="35"/>
  <c r="J19" i="35"/>
  <c r="I19" i="35"/>
  <c r="H19" i="35"/>
  <c r="G19" i="35"/>
  <c r="F19" i="35"/>
  <c r="E19" i="35"/>
  <c r="D19" i="35"/>
  <c r="C19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E18" i="35"/>
  <c r="D18" i="35"/>
  <c r="C18" i="35"/>
  <c r="R17" i="35"/>
  <c r="Q17" i="35"/>
  <c r="P17" i="35"/>
  <c r="O17" i="35"/>
  <c r="N17" i="35"/>
  <c r="M17" i="35"/>
  <c r="L17" i="35"/>
  <c r="K17" i="35"/>
  <c r="J17" i="35"/>
  <c r="I17" i="35"/>
  <c r="H17" i="35"/>
  <c r="G17" i="35"/>
  <c r="F17" i="35"/>
  <c r="E17" i="35"/>
  <c r="D17" i="35"/>
  <c r="C17" i="35"/>
  <c r="R16" i="35"/>
  <c r="Q16" i="35"/>
  <c r="P16" i="35"/>
  <c r="O16" i="35"/>
  <c r="N16" i="35"/>
  <c r="M16" i="35"/>
  <c r="L16" i="35"/>
  <c r="K16" i="35"/>
  <c r="J16" i="35"/>
  <c r="I16" i="35"/>
  <c r="H16" i="35"/>
  <c r="G16" i="35"/>
  <c r="F16" i="35"/>
  <c r="E16" i="35"/>
  <c r="D16" i="35"/>
  <c r="C16" i="35"/>
  <c r="R15" i="35"/>
  <c r="Q15" i="35"/>
  <c r="P15" i="35"/>
  <c r="O15" i="35"/>
  <c r="N15" i="35"/>
  <c r="M15" i="35"/>
  <c r="L15" i="35"/>
  <c r="K15" i="35"/>
  <c r="J15" i="35"/>
  <c r="I15" i="35"/>
  <c r="H15" i="35"/>
  <c r="G15" i="35"/>
  <c r="F15" i="35"/>
  <c r="E15" i="35"/>
  <c r="D15" i="35"/>
  <c r="C15" i="35"/>
  <c r="R14" i="35"/>
  <c r="Q14" i="35"/>
  <c r="P14" i="35"/>
  <c r="O14" i="35"/>
  <c r="N14" i="35"/>
  <c r="M14" i="35"/>
  <c r="L14" i="35"/>
  <c r="K14" i="35"/>
  <c r="J14" i="35"/>
  <c r="I14" i="35"/>
  <c r="H14" i="35"/>
  <c r="G14" i="35"/>
  <c r="F14" i="35"/>
  <c r="E14" i="35"/>
  <c r="D14" i="35"/>
  <c r="C14" i="35"/>
  <c r="R13" i="35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D13" i="35"/>
  <c r="C13" i="35"/>
  <c r="R12" i="35"/>
  <c r="Q12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R11" i="35"/>
  <c r="Q11" i="35"/>
  <c r="P11" i="35"/>
  <c r="O11" i="35"/>
  <c r="N11" i="35"/>
  <c r="M11" i="35"/>
  <c r="L11" i="35"/>
  <c r="K11" i="35"/>
  <c r="J11" i="35"/>
  <c r="I11" i="35"/>
  <c r="H11" i="35"/>
  <c r="G11" i="35"/>
  <c r="F11" i="35"/>
  <c r="E11" i="35"/>
  <c r="D11" i="35"/>
  <c r="C11" i="35"/>
  <c r="R10" i="35"/>
  <c r="Q10" i="35"/>
  <c r="P10" i="35"/>
  <c r="O10" i="35"/>
  <c r="N10" i="35"/>
  <c r="M10" i="35"/>
  <c r="L10" i="35"/>
  <c r="K10" i="35"/>
  <c r="J10" i="35"/>
  <c r="I10" i="35"/>
  <c r="H10" i="35"/>
  <c r="G10" i="35"/>
  <c r="F10" i="35"/>
  <c r="E10" i="35"/>
  <c r="D10" i="35"/>
  <c r="C10" i="35"/>
  <c r="R36" i="36"/>
  <c r="Q36" i="36"/>
  <c r="P36" i="36"/>
  <c r="O36" i="36"/>
  <c r="N36" i="36"/>
  <c r="M36" i="36"/>
  <c r="L36" i="36"/>
  <c r="K36" i="36"/>
  <c r="J36" i="36"/>
  <c r="I36" i="36"/>
  <c r="H36" i="36"/>
  <c r="G36" i="36"/>
  <c r="F36" i="36"/>
  <c r="E36" i="36"/>
  <c r="D36" i="36"/>
  <c r="C36" i="36"/>
  <c r="R35" i="36"/>
  <c r="Q35" i="36"/>
  <c r="P35" i="36"/>
  <c r="O35" i="36"/>
  <c r="N35" i="36"/>
  <c r="M35" i="36"/>
  <c r="L35" i="36"/>
  <c r="K35" i="36"/>
  <c r="J35" i="36"/>
  <c r="I35" i="36"/>
  <c r="H35" i="36"/>
  <c r="G35" i="36"/>
  <c r="F35" i="36"/>
  <c r="E35" i="36"/>
  <c r="D35" i="36"/>
  <c r="C35" i="36"/>
  <c r="R34" i="36"/>
  <c r="Q34" i="36"/>
  <c r="P34" i="36"/>
  <c r="O34" i="36"/>
  <c r="N34" i="36"/>
  <c r="M34" i="36"/>
  <c r="L34" i="36"/>
  <c r="K34" i="36"/>
  <c r="J34" i="36"/>
  <c r="I34" i="36"/>
  <c r="H34" i="36"/>
  <c r="G34" i="36"/>
  <c r="F34" i="36"/>
  <c r="E34" i="36"/>
  <c r="D34" i="36"/>
  <c r="C34" i="36"/>
  <c r="R33" i="36"/>
  <c r="Q33" i="36"/>
  <c r="P33" i="36"/>
  <c r="O33" i="36"/>
  <c r="N33" i="36"/>
  <c r="M33" i="36"/>
  <c r="L33" i="36"/>
  <c r="K33" i="36"/>
  <c r="J33" i="36"/>
  <c r="I33" i="36"/>
  <c r="H33" i="36"/>
  <c r="G33" i="36"/>
  <c r="F33" i="36"/>
  <c r="E33" i="36"/>
  <c r="D33" i="36"/>
  <c r="C33" i="36"/>
  <c r="R32" i="36"/>
  <c r="Q32" i="36"/>
  <c r="P32" i="36"/>
  <c r="O32" i="36"/>
  <c r="N32" i="36"/>
  <c r="M32" i="36"/>
  <c r="L32" i="36"/>
  <c r="K32" i="36"/>
  <c r="J32" i="36"/>
  <c r="I32" i="36"/>
  <c r="H32" i="36"/>
  <c r="G32" i="36"/>
  <c r="F32" i="36"/>
  <c r="E32" i="36"/>
  <c r="D32" i="36"/>
  <c r="C32" i="36"/>
  <c r="R30" i="36"/>
  <c r="Q30" i="36"/>
  <c r="P30" i="36"/>
  <c r="O30" i="36"/>
  <c r="N30" i="36"/>
  <c r="M30" i="36"/>
  <c r="L30" i="36"/>
  <c r="K30" i="36"/>
  <c r="J30" i="36"/>
  <c r="I30" i="36"/>
  <c r="H30" i="36"/>
  <c r="G30" i="36"/>
  <c r="F30" i="36"/>
  <c r="E30" i="36"/>
  <c r="D30" i="36"/>
  <c r="C30" i="36"/>
  <c r="R29" i="36"/>
  <c r="Q29" i="36"/>
  <c r="P29" i="36"/>
  <c r="O29" i="36"/>
  <c r="N29" i="36"/>
  <c r="M29" i="36"/>
  <c r="L29" i="36"/>
  <c r="K29" i="36"/>
  <c r="J29" i="36"/>
  <c r="I29" i="36"/>
  <c r="H29" i="36"/>
  <c r="G29" i="36"/>
  <c r="F29" i="36"/>
  <c r="E29" i="36"/>
  <c r="D29" i="36"/>
  <c r="C29" i="36"/>
  <c r="R28" i="36"/>
  <c r="Q28" i="36"/>
  <c r="P28" i="36"/>
  <c r="O28" i="36"/>
  <c r="N28" i="36"/>
  <c r="M28" i="36"/>
  <c r="L28" i="36"/>
  <c r="K28" i="36"/>
  <c r="J28" i="36"/>
  <c r="I28" i="36"/>
  <c r="H28" i="36"/>
  <c r="G28" i="36"/>
  <c r="F28" i="36"/>
  <c r="E28" i="36"/>
  <c r="D28" i="36"/>
  <c r="C28" i="36"/>
  <c r="R27" i="36"/>
  <c r="Q27" i="36"/>
  <c r="P27" i="36"/>
  <c r="O27" i="36"/>
  <c r="N27" i="36"/>
  <c r="M27" i="36"/>
  <c r="L27" i="36"/>
  <c r="K27" i="36"/>
  <c r="J27" i="36"/>
  <c r="I27" i="36"/>
  <c r="H27" i="36"/>
  <c r="G27" i="36"/>
  <c r="F27" i="36"/>
  <c r="E27" i="36"/>
  <c r="D27" i="36"/>
  <c r="C27" i="36"/>
  <c r="R26" i="36"/>
  <c r="Q26" i="36"/>
  <c r="P26" i="36"/>
  <c r="O26" i="36"/>
  <c r="N26" i="36"/>
  <c r="M26" i="36"/>
  <c r="L26" i="36"/>
  <c r="K26" i="36"/>
  <c r="J26" i="36"/>
  <c r="I26" i="36"/>
  <c r="H26" i="36"/>
  <c r="G26" i="36"/>
  <c r="F26" i="36"/>
  <c r="E26" i="36"/>
  <c r="D26" i="36"/>
  <c r="C26" i="36"/>
  <c r="R25" i="36"/>
  <c r="Q25" i="36"/>
  <c r="P25" i="36"/>
  <c r="O25" i="36"/>
  <c r="N25" i="36"/>
  <c r="M25" i="36"/>
  <c r="L25" i="36"/>
  <c r="K25" i="36"/>
  <c r="J25" i="36"/>
  <c r="I25" i="36"/>
  <c r="H25" i="36"/>
  <c r="G25" i="36"/>
  <c r="F25" i="36"/>
  <c r="E25" i="36"/>
  <c r="D25" i="36"/>
  <c r="C25" i="36"/>
  <c r="R23" i="36"/>
  <c r="Q23" i="36"/>
  <c r="P23" i="36"/>
  <c r="O23" i="36"/>
  <c r="N23" i="36"/>
  <c r="M23" i="36"/>
  <c r="L23" i="36"/>
  <c r="K23" i="36"/>
  <c r="J23" i="36"/>
  <c r="I23" i="36"/>
  <c r="H23" i="36"/>
  <c r="G23" i="36"/>
  <c r="F23" i="36"/>
  <c r="E23" i="36"/>
  <c r="D23" i="36"/>
  <c r="C23" i="36"/>
  <c r="R22" i="36"/>
  <c r="Q22" i="36"/>
  <c r="P22" i="36"/>
  <c r="O22" i="36"/>
  <c r="N22" i="36"/>
  <c r="M22" i="36"/>
  <c r="L22" i="36"/>
  <c r="K22" i="36"/>
  <c r="J22" i="36"/>
  <c r="I22" i="36"/>
  <c r="H22" i="36"/>
  <c r="G22" i="36"/>
  <c r="F22" i="36"/>
  <c r="E22" i="36"/>
  <c r="D22" i="36"/>
  <c r="C22" i="36"/>
  <c r="R21" i="36"/>
  <c r="Q21" i="36"/>
  <c r="P21" i="36"/>
  <c r="O21" i="36"/>
  <c r="N21" i="36"/>
  <c r="M21" i="36"/>
  <c r="L21" i="36"/>
  <c r="K21" i="36"/>
  <c r="J21" i="36"/>
  <c r="I21" i="36"/>
  <c r="H21" i="36"/>
  <c r="G21" i="36"/>
  <c r="F21" i="36"/>
  <c r="E21" i="36"/>
  <c r="D21" i="36"/>
  <c r="C21" i="36"/>
  <c r="R20" i="36"/>
  <c r="Q20" i="36"/>
  <c r="P20" i="36"/>
  <c r="O20" i="36"/>
  <c r="N20" i="36"/>
  <c r="M20" i="36"/>
  <c r="L20" i="36"/>
  <c r="K20" i="36"/>
  <c r="J20" i="36"/>
  <c r="I20" i="36"/>
  <c r="H20" i="36"/>
  <c r="G20" i="36"/>
  <c r="F20" i="36"/>
  <c r="E20" i="36"/>
  <c r="D20" i="36"/>
  <c r="C20" i="36"/>
  <c r="R19" i="36"/>
  <c r="Q19" i="36"/>
  <c r="P19" i="36"/>
  <c r="O19" i="36"/>
  <c r="N19" i="36"/>
  <c r="M19" i="36"/>
  <c r="L19" i="36"/>
  <c r="K19" i="36"/>
  <c r="J19" i="36"/>
  <c r="I19" i="36"/>
  <c r="H19" i="36"/>
  <c r="G19" i="36"/>
  <c r="F19" i="36"/>
  <c r="E19" i="36"/>
  <c r="D19" i="36"/>
  <c r="C19" i="36"/>
  <c r="R18" i="36"/>
  <c r="Q18" i="36"/>
  <c r="P18" i="36"/>
  <c r="O18" i="36"/>
  <c r="N18" i="36"/>
  <c r="M18" i="36"/>
  <c r="L18" i="36"/>
  <c r="K18" i="36"/>
  <c r="J18" i="36"/>
  <c r="I18" i="36"/>
  <c r="H18" i="36"/>
  <c r="G18" i="36"/>
  <c r="F18" i="36"/>
  <c r="E18" i="36"/>
  <c r="D18" i="36"/>
  <c r="C18" i="36"/>
  <c r="R17" i="36"/>
  <c r="Q17" i="36"/>
  <c r="P17" i="36"/>
  <c r="O17" i="36"/>
  <c r="N17" i="36"/>
  <c r="M17" i="36"/>
  <c r="L17" i="36"/>
  <c r="K17" i="36"/>
  <c r="J17" i="36"/>
  <c r="I17" i="36"/>
  <c r="H17" i="36"/>
  <c r="G17" i="36"/>
  <c r="F17" i="36"/>
  <c r="E17" i="36"/>
  <c r="D17" i="36"/>
  <c r="C17" i="36"/>
  <c r="R16" i="36"/>
  <c r="Q16" i="36"/>
  <c r="P16" i="36"/>
  <c r="O16" i="36"/>
  <c r="N16" i="36"/>
  <c r="M16" i="36"/>
  <c r="L16" i="36"/>
  <c r="K16" i="36"/>
  <c r="J16" i="36"/>
  <c r="I16" i="36"/>
  <c r="H16" i="36"/>
  <c r="G16" i="36"/>
  <c r="F16" i="36"/>
  <c r="E16" i="36"/>
  <c r="D16" i="36"/>
  <c r="C16" i="36"/>
  <c r="R15" i="36"/>
  <c r="Q15" i="36"/>
  <c r="P15" i="36"/>
  <c r="O15" i="36"/>
  <c r="N15" i="36"/>
  <c r="M15" i="36"/>
  <c r="L15" i="36"/>
  <c r="K15" i="36"/>
  <c r="J15" i="36"/>
  <c r="I15" i="36"/>
  <c r="H15" i="36"/>
  <c r="G15" i="36"/>
  <c r="F15" i="36"/>
  <c r="E15" i="36"/>
  <c r="D15" i="36"/>
  <c r="C15" i="36"/>
  <c r="R14" i="36"/>
  <c r="Q14" i="36"/>
  <c r="P14" i="36"/>
  <c r="O14" i="36"/>
  <c r="N14" i="36"/>
  <c r="M14" i="36"/>
  <c r="L14" i="36"/>
  <c r="K14" i="36"/>
  <c r="J14" i="36"/>
  <c r="I14" i="36"/>
  <c r="H14" i="36"/>
  <c r="G14" i="36"/>
  <c r="F14" i="36"/>
  <c r="E14" i="36"/>
  <c r="D14" i="36"/>
  <c r="C14" i="36"/>
  <c r="R13" i="36"/>
  <c r="Q13" i="36"/>
  <c r="P13" i="36"/>
  <c r="O13" i="36"/>
  <c r="N13" i="36"/>
  <c r="M13" i="36"/>
  <c r="L13" i="36"/>
  <c r="K13" i="36"/>
  <c r="J13" i="36"/>
  <c r="I13" i="36"/>
  <c r="H13" i="36"/>
  <c r="G13" i="36"/>
  <c r="F13" i="36"/>
  <c r="E13" i="36"/>
  <c r="D13" i="36"/>
  <c r="C13" i="36"/>
  <c r="R12" i="36"/>
  <c r="Q12" i="36"/>
  <c r="P12" i="36"/>
  <c r="O12" i="36"/>
  <c r="N12" i="36"/>
  <c r="M12" i="36"/>
  <c r="L12" i="36"/>
  <c r="K12" i="36"/>
  <c r="J12" i="36"/>
  <c r="I12" i="36"/>
  <c r="H12" i="36"/>
  <c r="G12" i="36"/>
  <c r="F12" i="36"/>
  <c r="E12" i="36"/>
  <c r="D12" i="36"/>
  <c r="C12" i="36"/>
  <c r="R11" i="36"/>
  <c r="Q11" i="36"/>
  <c r="P11" i="36"/>
  <c r="O11" i="36"/>
  <c r="N11" i="36"/>
  <c r="M11" i="36"/>
  <c r="L11" i="36"/>
  <c r="K11" i="36"/>
  <c r="J11" i="36"/>
  <c r="I11" i="36"/>
  <c r="H11" i="36"/>
  <c r="G11" i="36"/>
  <c r="F11" i="36"/>
  <c r="E11" i="36"/>
  <c r="D11" i="36"/>
  <c r="C11" i="36"/>
  <c r="R10" i="36"/>
  <c r="Q10" i="36"/>
  <c r="P10" i="36"/>
  <c r="O10" i="36"/>
  <c r="N10" i="36"/>
  <c r="M10" i="36"/>
  <c r="L10" i="36"/>
  <c r="K10" i="36"/>
  <c r="J10" i="36"/>
  <c r="I10" i="36"/>
  <c r="H10" i="36"/>
  <c r="G10" i="36"/>
  <c r="F10" i="36"/>
  <c r="E10" i="36"/>
  <c r="D10" i="36"/>
  <c r="C10" i="36"/>
  <c r="R36" i="37"/>
  <c r="Q36" i="37"/>
  <c r="P36" i="37"/>
  <c r="O36" i="37"/>
  <c r="N36" i="37"/>
  <c r="M36" i="37"/>
  <c r="L36" i="37"/>
  <c r="K36" i="37"/>
  <c r="J36" i="37"/>
  <c r="I36" i="37"/>
  <c r="H36" i="37"/>
  <c r="G36" i="37"/>
  <c r="F36" i="37"/>
  <c r="E36" i="37"/>
  <c r="D36" i="37"/>
  <c r="C36" i="37"/>
  <c r="R35" i="37"/>
  <c r="Q35" i="37"/>
  <c r="P35" i="37"/>
  <c r="O35" i="37"/>
  <c r="N35" i="37"/>
  <c r="M35" i="37"/>
  <c r="L35" i="37"/>
  <c r="K35" i="37"/>
  <c r="J35" i="37"/>
  <c r="I35" i="37"/>
  <c r="H35" i="37"/>
  <c r="G35" i="37"/>
  <c r="F35" i="37"/>
  <c r="E35" i="37"/>
  <c r="D35" i="37"/>
  <c r="C35" i="37"/>
  <c r="R34" i="37"/>
  <c r="Q34" i="37"/>
  <c r="P34" i="37"/>
  <c r="O34" i="37"/>
  <c r="N34" i="37"/>
  <c r="M34" i="37"/>
  <c r="L34" i="37"/>
  <c r="K34" i="37"/>
  <c r="J34" i="37"/>
  <c r="I34" i="37"/>
  <c r="H34" i="37"/>
  <c r="G34" i="37"/>
  <c r="F34" i="37"/>
  <c r="E34" i="37"/>
  <c r="D34" i="37"/>
  <c r="C34" i="37"/>
  <c r="R33" i="37"/>
  <c r="Q33" i="37"/>
  <c r="P33" i="37"/>
  <c r="O33" i="37"/>
  <c r="N33" i="37"/>
  <c r="M33" i="37"/>
  <c r="L33" i="37"/>
  <c r="K33" i="37"/>
  <c r="J33" i="37"/>
  <c r="I33" i="37"/>
  <c r="H33" i="37"/>
  <c r="G33" i="37"/>
  <c r="F33" i="37"/>
  <c r="E33" i="37"/>
  <c r="D33" i="37"/>
  <c r="C33" i="37"/>
  <c r="R32" i="37"/>
  <c r="Q32" i="37"/>
  <c r="P32" i="37"/>
  <c r="O32" i="37"/>
  <c r="N32" i="37"/>
  <c r="M32" i="37"/>
  <c r="L32" i="37"/>
  <c r="K32" i="37"/>
  <c r="J32" i="37"/>
  <c r="I32" i="37"/>
  <c r="H32" i="37"/>
  <c r="G32" i="37"/>
  <c r="F32" i="37"/>
  <c r="E32" i="37"/>
  <c r="D32" i="37"/>
  <c r="C32" i="37"/>
  <c r="R30" i="37"/>
  <c r="Q30" i="37"/>
  <c r="P30" i="37"/>
  <c r="O30" i="37"/>
  <c r="N30" i="37"/>
  <c r="M30" i="37"/>
  <c r="L30" i="37"/>
  <c r="K30" i="37"/>
  <c r="J30" i="37"/>
  <c r="I30" i="37"/>
  <c r="H30" i="37"/>
  <c r="G30" i="37"/>
  <c r="F30" i="37"/>
  <c r="E30" i="37"/>
  <c r="D30" i="37"/>
  <c r="C30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D29" i="37"/>
  <c r="C29" i="37"/>
  <c r="R28" i="37"/>
  <c r="Q28" i="37"/>
  <c r="P28" i="37"/>
  <c r="O28" i="37"/>
  <c r="N28" i="37"/>
  <c r="M28" i="37"/>
  <c r="L28" i="37"/>
  <c r="K28" i="37"/>
  <c r="J28" i="37"/>
  <c r="I28" i="37"/>
  <c r="H28" i="37"/>
  <c r="G28" i="37"/>
  <c r="F28" i="37"/>
  <c r="E28" i="37"/>
  <c r="D28" i="37"/>
  <c r="C28" i="37"/>
  <c r="R27" i="37"/>
  <c r="Q27" i="37"/>
  <c r="P27" i="37"/>
  <c r="O27" i="37"/>
  <c r="N27" i="37"/>
  <c r="M27" i="37"/>
  <c r="L27" i="37"/>
  <c r="K27" i="37"/>
  <c r="J27" i="37"/>
  <c r="I27" i="37"/>
  <c r="H27" i="37"/>
  <c r="G27" i="37"/>
  <c r="F27" i="37"/>
  <c r="E27" i="37"/>
  <c r="D27" i="37"/>
  <c r="C27" i="37"/>
  <c r="R26" i="37"/>
  <c r="Q26" i="37"/>
  <c r="P26" i="37"/>
  <c r="O26" i="37"/>
  <c r="N26" i="37"/>
  <c r="M26" i="37"/>
  <c r="L26" i="37"/>
  <c r="K26" i="37"/>
  <c r="J26" i="37"/>
  <c r="I26" i="37"/>
  <c r="H26" i="37"/>
  <c r="G26" i="37"/>
  <c r="F26" i="37"/>
  <c r="E26" i="37"/>
  <c r="D26" i="37"/>
  <c r="C26" i="37"/>
  <c r="R25" i="37"/>
  <c r="Q25" i="37"/>
  <c r="P25" i="37"/>
  <c r="O25" i="37"/>
  <c r="N25" i="37"/>
  <c r="M25" i="37"/>
  <c r="L25" i="37"/>
  <c r="K25" i="37"/>
  <c r="J25" i="37"/>
  <c r="I25" i="37"/>
  <c r="H25" i="37"/>
  <c r="G25" i="37"/>
  <c r="F25" i="37"/>
  <c r="E25" i="37"/>
  <c r="D25" i="37"/>
  <c r="C25" i="37"/>
  <c r="R23" i="37"/>
  <c r="Q23" i="37"/>
  <c r="P23" i="37"/>
  <c r="O23" i="37"/>
  <c r="N23" i="37"/>
  <c r="M23" i="37"/>
  <c r="L23" i="37"/>
  <c r="K23" i="37"/>
  <c r="J23" i="37"/>
  <c r="I23" i="37"/>
  <c r="H23" i="37"/>
  <c r="G23" i="37"/>
  <c r="F23" i="37"/>
  <c r="E23" i="37"/>
  <c r="D23" i="37"/>
  <c r="C23" i="37"/>
  <c r="R22" i="37"/>
  <c r="Q22" i="37"/>
  <c r="P22" i="37"/>
  <c r="O22" i="37"/>
  <c r="N22" i="37"/>
  <c r="M22" i="37"/>
  <c r="L22" i="37"/>
  <c r="K22" i="37"/>
  <c r="J22" i="37"/>
  <c r="I22" i="37"/>
  <c r="H22" i="37"/>
  <c r="G22" i="37"/>
  <c r="F22" i="37"/>
  <c r="E22" i="37"/>
  <c r="D22" i="37"/>
  <c r="C22" i="37"/>
  <c r="R21" i="37"/>
  <c r="Q21" i="37"/>
  <c r="P21" i="37"/>
  <c r="O21" i="37"/>
  <c r="N21" i="37"/>
  <c r="M21" i="37"/>
  <c r="L21" i="37"/>
  <c r="K21" i="37"/>
  <c r="J21" i="37"/>
  <c r="I21" i="37"/>
  <c r="H21" i="37"/>
  <c r="G21" i="37"/>
  <c r="F21" i="37"/>
  <c r="E21" i="37"/>
  <c r="D21" i="37"/>
  <c r="C21" i="37"/>
  <c r="R20" i="37"/>
  <c r="Q20" i="37"/>
  <c r="P20" i="37"/>
  <c r="O20" i="37"/>
  <c r="N20" i="37"/>
  <c r="M20" i="37"/>
  <c r="L20" i="37"/>
  <c r="K20" i="37"/>
  <c r="J20" i="37"/>
  <c r="I20" i="37"/>
  <c r="H20" i="37"/>
  <c r="G20" i="37"/>
  <c r="F20" i="37"/>
  <c r="E20" i="37"/>
  <c r="D20" i="37"/>
  <c r="C20" i="37"/>
  <c r="R19" i="37"/>
  <c r="Q19" i="37"/>
  <c r="P19" i="37"/>
  <c r="O19" i="37"/>
  <c r="N19" i="37"/>
  <c r="M19" i="37"/>
  <c r="L19" i="37"/>
  <c r="K19" i="37"/>
  <c r="J19" i="37"/>
  <c r="I19" i="37"/>
  <c r="H19" i="37"/>
  <c r="G19" i="37"/>
  <c r="F19" i="37"/>
  <c r="E19" i="37"/>
  <c r="D19" i="37"/>
  <c r="C19" i="37"/>
  <c r="R18" i="37"/>
  <c r="Q18" i="37"/>
  <c r="P18" i="37"/>
  <c r="O18" i="37"/>
  <c r="N18" i="37"/>
  <c r="M18" i="37"/>
  <c r="L18" i="37"/>
  <c r="K18" i="37"/>
  <c r="J18" i="37"/>
  <c r="I18" i="37"/>
  <c r="H18" i="37"/>
  <c r="G18" i="37"/>
  <c r="F18" i="37"/>
  <c r="E18" i="37"/>
  <c r="D18" i="37"/>
  <c r="C18" i="37"/>
  <c r="R17" i="37"/>
  <c r="Q17" i="37"/>
  <c r="P17" i="37"/>
  <c r="O17" i="37"/>
  <c r="N17" i="37"/>
  <c r="M17" i="37"/>
  <c r="L17" i="37"/>
  <c r="K17" i="37"/>
  <c r="J17" i="37"/>
  <c r="I17" i="37"/>
  <c r="H17" i="37"/>
  <c r="G17" i="37"/>
  <c r="F17" i="37"/>
  <c r="E17" i="37"/>
  <c r="D17" i="37"/>
  <c r="C17" i="37"/>
  <c r="R16" i="37"/>
  <c r="Q16" i="37"/>
  <c r="P16" i="37"/>
  <c r="O16" i="37"/>
  <c r="N16" i="37"/>
  <c r="M16" i="37"/>
  <c r="L16" i="37"/>
  <c r="K16" i="37"/>
  <c r="J16" i="37"/>
  <c r="I16" i="37"/>
  <c r="H16" i="37"/>
  <c r="G16" i="37"/>
  <c r="F16" i="37"/>
  <c r="E16" i="37"/>
  <c r="D16" i="37"/>
  <c r="C16" i="37"/>
  <c r="R15" i="37"/>
  <c r="Q15" i="37"/>
  <c r="P15" i="37"/>
  <c r="O15" i="37"/>
  <c r="N15" i="37"/>
  <c r="M15" i="37"/>
  <c r="L15" i="37"/>
  <c r="K15" i="37"/>
  <c r="J15" i="37"/>
  <c r="I15" i="37"/>
  <c r="H15" i="37"/>
  <c r="G15" i="37"/>
  <c r="F15" i="37"/>
  <c r="E15" i="37"/>
  <c r="D15" i="37"/>
  <c r="C15" i="37"/>
  <c r="R14" i="37"/>
  <c r="Q14" i="37"/>
  <c r="P14" i="37"/>
  <c r="O14" i="37"/>
  <c r="N14" i="37"/>
  <c r="M14" i="37"/>
  <c r="L14" i="37"/>
  <c r="K14" i="37"/>
  <c r="J14" i="37"/>
  <c r="I14" i="37"/>
  <c r="H14" i="37"/>
  <c r="G14" i="37"/>
  <c r="F14" i="37"/>
  <c r="E14" i="37"/>
  <c r="D14" i="37"/>
  <c r="C14" i="37"/>
  <c r="R13" i="37"/>
  <c r="Q13" i="37"/>
  <c r="P13" i="37"/>
  <c r="O13" i="37"/>
  <c r="N13" i="37"/>
  <c r="M13" i="37"/>
  <c r="L13" i="37"/>
  <c r="K13" i="37"/>
  <c r="J13" i="37"/>
  <c r="I13" i="37"/>
  <c r="H13" i="37"/>
  <c r="G13" i="37"/>
  <c r="F13" i="37"/>
  <c r="E13" i="37"/>
  <c r="D13" i="37"/>
  <c r="C13" i="37"/>
  <c r="R12" i="37"/>
  <c r="Q12" i="37"/>
  <c r="P12" i="37"/>
  <c r="O12" i="37"/>
  <c r="N12" i="37"/>
  <c r="M12" i="37"/>
  <c r="L12" i="37"/>
  <c r="K12" i="37"/>
  <c r="J12" i="37"/>
  <c r="I12" i="37"/>
  <c r="H12" i="37"/>
  <c r="G12" i="37"/>
  <c r="F12" i="37"/>
  <c r="E12" i="37"/>
  <c r="D12" i="37"/>
  <c r="C12" i="37"/>
  <c r="R11" i="37"/>
  <c r="Q11" i="37"/>
  <c r="P11" i="37"/>
  <c r="O11" i="37"/>
  <c r="N11" i="37"/>
  <c r="M11" i="37"/>
  <c r="L11" i="37"/>
  <c r="K11" i="37"/>
  <c r="J11" i="37"/>
  <c r="I11" i="37"/>
  <c r="H11" i="37"/>
  <c r="G11" i="37"/>
  <c r="F11" i="37"/>
  <c r="E11" i="37"/>
  <c r="D11" i="37"/>
  <c r="C11" i="37"/>
  <c r="R10" i="37"/>
  <c r="Q10" i="37"/>
  <c r="P10" i="37"/>
  <c r="O10" i="37"/>
  <c r="N10" i="37"/>
  <c r="M10" i="37"/>
  <c r="L10" i="37"/>
  <c r="K10" i="37"/>
  <c r="J10" i="37"/>
  <c r="I10" i="37"/>
  <c r="H10" i="37"/>
  <c r="G10" i="37"/>
  <c r="F10" i="37"/>
  <c r="E10" i="37"/>
  <c r="D10" i="37"/>
  <c r="C10" i="37"/>
  <c r="R36" i="39"/>
  <c r="Q36" i="39"/>
  <c r="P36" i="39"/>
  <c r="O36" i="39"/>
  <c r="N36" i="39"/>
  <c r="M36" i="39"/>
  <c r="L36" i="39"/>
  <c r="K36" i="39"/>
  <c r="J36" i="39"/>
  <c r="I36" i="39"/>
  <c r="H36" i="39"/>
  <c r="G36" i="39"/>
  <c r="F36" i="39"/>
  <c r="E36" i="39"/>
  <c r="D36" i="39"/>
  <c r="C36" i="39"/>
  <c r="R35" i="39"/>
  <c r="Q35" i="39"/>
  <c r="P35" i="39"/>
  <c r="O35" i="39"/>
  <c r="N35" i="39"/>
  <c r="M35" i="39"/>
  <c r="L35" i="39"/>
  <c r="K35" i="39"/>
  <c r="J35" i="39"/>
  <c r="I35" i="39"/>
  <c r="H35" i="39"/>
  <c r="G35" i="39"/>
  <c r="F35" i="39"/>
  <c r="E35" i="39"/>
  <c r="D35" i="39"/>
  <c r="C35" i="39"/>
  <c r="R34" i="39"/>
  <c r="Q34" i="39"/>
  <c r="P34" i="39"/>
  <c r="O34" i="39"/>
  <c r="N34" i="39"/>
  <c r="M34" i="39"/>
  <c r="L34" i="39"/>
  <c r="K34" i="39"/>
  <c r="J34" i="39"/>
  <c r="I34" i="39"/>
  <c r="H34" i="39"/>
  <c r="G34" i="39"/>
  <c r="F34" i="39"/>
  <c r="E34" i="39"/>
  <c r="D34" i="39"/>
  <c r="C34" i="39"/>
  <c r="R33" i="39"/>
  <c r="Q33" i="39"/>
  <c r="P33" i="39"/>
  <c r="O33" i="39"/>
  <c r="N33" i="39"/>
  <c r="M33" i="39"/>
  <c r="L33" i="39"/>
  <c r="K33" i="39"/>
  <c r="J33" i="39"/>
  <c r="I33" i="39"/>
  <c r="H33" i="39"/>
  <c r="G33" i="39"/>
  <c r="F33" i="39"/>
  <c r="E33" i="39"/>
  <c r="D33" i="39"/>
  <c r="C33" i="39"/>
  <c r="R32" i="39"/>
  <c r="Q32" i="39"/>
  <c r="P32" i="39"/>
  <c r="O32" i="39"/>
  <c r="N32" i="39"/>
  <c r="M32" i="39"/>
  <c r="L32" i="39"/>
  <c r="K32" i="39"/>
  <c r="J32" i="39"/>
  <c r="I32" i="39"/>
  <c r="H32" i="39"/>
  <c r="G32" i="39"/>
  <c r="F32" i="39"/>
  <c r="E32" i="39"/>
  <c r="D32" i="39"/>
  <c r="C32" i="39"/>
  <c r="R30" i="39"/>
  <c r="Q30" i="39"/>
  <c r="P30" i="39"/>
  <c r="O30" i="39"/>
  <c r="N30" i="39"/>
  <c r="M30" i="39"/>
  <c r="L30" i="39"/>
  <c r="K30" i="39"/>
  <c r="J30" i="39"/>
  <c r="I30" i="39"/>
  <c r="H30" i="39"/>
  <c r="G30" i="39"/>
  <c r="F30" i="39"/>
  <c r="E30" i="39"/>
  <c r="D30" i="39"/>
  <c r="C30" i="39"/>
  <c r="R29" i="39"/>
  <c r="Q29" i="39"/>
  <c r="P29" i="39"/>
  <c r="O29" i="39"/>
  <c r="N29" i="39"/>
  <c r="M29" i="39"/>
  <c r="L29" i="39"/>
  <c r="K29" i="39"/>
  <c r="J29" i="39"/>
  <c r="I29" i="39"/>
  <c r="H29" i="39"/>
  <c r="G29" i="39"/>
  <c r="F29" i="39"/>
  <c r="E29" i="39"/>
  <c r="D29" i="39"/>
  <c r="C29" i="39"/>
  <c r="R28" i="39"/>
  <c r="Q28" i="39"/>
  <c r="P28" i="39"/>
  <c r="O28" i="39"/>
  <c r="N28" i="39"/>
  <c r="M28" i="39"/>
  <c r="L28" i="39"/>
  <c r="K28" i="39"/>
  <c r="J28" i="39"/>
  <c r="I28" i="39"/>
  <c r="H28" i="39"/>
  <c r="G28" i="39"/>
  <c r="F28" i="39"/>
  <c r="E28" i="39"/>
  <c r="D28" i="39"/>
  <c r="C28" i="39"/>
  <c r="R27" i="39"/>
  <c r="Q27" i="39"/>
  <c r="P27" i="39"/>
  <c r="O27" i="39"/>
  <c r="N27" i="39"/>
  <c r="M27" i="39"/>
  <c r="L27" i="39"/>
  <c r="K27" i="39"/>
  <c r="J27" i="39"/>
  <c r="I27" i="39"/>
  <c r="H27" i="39"/>
  <c r="G27" i="39"/>
  <c r="F27" i="39"/>
  <c r="E27" i="39"/>
  <c r="D27" i="39"/>
  <c r="C27" i="39"/>
  <c r="R26" i="39"/>
  <c r="Q26" i="39"/>
  <c r="P26" i="39"/>
  <c r="O26" i="39"/>
  <c r="N26" i="39"/>
  <c r="M26" i="39"/>
  <c r="L26" i="39"/>
  <c r="K26" i="39"/>
  <c r="J26" i="39"/>
  <c r="I26" i="39"/>
  <c r="H26" i="39"/>
  <c r="G26" i="39"/>
  <c r="F26" i="39"/>
  <c r="E26" i="39"/>
  <c r="D26" i="39"/>
  <c r="C26" i="39"/>
  <c r="R25" i="39"/>
  <c r="Q25" i="39"/>
  <c r="P25" i="39"/>
  <c r="O25" i="39"/>
  <c r="N25" i="39"/>
  <c r="M25" i="39"/>
  <c r="L25" i="39"/>
  <c r="K25" i="39"/>
  <c r="J25" i="39"/>
  <c r="I25" i="39"/>
  <c r="H25" i="39"/>
  <c r="G25" i="39"/>
  <c r="F25" i="39"/>
  <c r="E25" i="39"/>
  <c r="D25" i="39"/>
  <c r="C25" i="39"/>
  <c r="R23" i="39"/>
  <c r="Q23" i="39"/>
  <c r="P23" i="39"/>
  <c r="O23" i="39"/>
  <c r="N23" i="39"/>
  <c r="M23" i="39"/>
  <c r="L23" i="39"/>
  <c r="K23" i="39"/>
  <c r="J23" i="39"/>
  <c r="I23" i="39"/>
  <c r="H23" i="39"/>
  <c r="G23" i="39"/>
  <c r="F23" i="39"/>
  <c r="E23" i="39"/>
  <c r="D23" i="39"/>
  <c r="C23" i="39"/>
  <c r="R22" i="39"/>
  <c r="Q22" i="39"/>
  <c r="P22" i="39"/>
  <c r="O22" i="39"/>
  <c r="N22" i="39"/>
  <c r="M22" i="39"/>
  <c r="L22" i="39"/>
  <c r="K22" i="39"/>
  <c r="J22" i="39"/>
  <c r="I22" i="39"/>
  <c r="H22" i="39"/>
  <c r="G22" i="39"/>
  <c r="F22" i="39"/>
  <c r="E22" i="39"/>
  <c r="D22" i="39"/>
  <c r="C22" i="39"/>
  <c r="R21" i="39"/>
  <c r="Q21" i="39"/>
  <c r="P21" i="39"/>
  <c r="O21" i="39"/>
  <c r="N21" i="39"/>
  <c r="M21" i="39"/>
  <c r="L21" i="39"/>
  <c r="K21" i="39"/>
  <c r="J21" i="39"/>
  <c r="I21" i="39"/>
  <c r="H21" i="39"/>
  <c r="G21" i="39"/>
  <c r="F21" i="39"/>
  <c r="E21" i="39"/>
  <c r="D21" i="39"/>
  <c r="C21" i="39"/>
  <c r="R20" i="39"/>
  <c r="Q20" i="39"/>
  <c r="P20" i="39"/>
  <c r="O20" i="39"/>
  <c r="N20" i="39"/>
  <c r="M20" i="39"/>
  <c r="L20" i="39"/>
  <c r="K20" i="39"/>
  <c r="J20" i="39"/>
  <c r="I20" i="39"/>
  <c r="H20" i="39"/>
  <c r="G20" i="39"/>
  <c r="F20" i="39"/>
  <c r="E20" i="39"/>
  <c r="D20" i="39"/>
  <c r="C20" i="39"/>
  <c r="R19" i="39"/>
  <c r="Q19" i="39"/>
  <c r="P19" i="39"/>
  <c r="O19" i="39"/>
  <c r="N19" i="39"/>
  <c r="M19" i="39"/>
  <c r="L19" i="39"/>
  <c r="K19" i="39"/>
  <c r="J19" i="39"/>
  <c r="I19" i="39"/>
  <c r="H19" i="39"/>
  <c r="G19" i="39"/>
  <c r="F19" i="39"/>
  <c r="E19" i="39"/>
  <c r="D19" i="39"/>
  <c r="C19" i="39"/>
  <c r="R18" i="39"/>
  <c r="Q18" i="39"/>
  <c r="P18" i="39"/>
  <c r="O18" i="39"/>
  <c r="N18" i="39"/>
  <c r="M18" i="39"/>
  <c r="L18" i="39"/>
  <c r="K18" i="39"/>
  <c r="J18" i="39"/>
  <c r="I18" i="39"/>
  <c r="H18" i="39"/>
  <c r="G18" i="39"/>
  <c r="F18" i="39"/>
  <c r="E18" i="39"/>
  <c r="D18" i="39"/>
  <c r="C18" i="39"/>
  <c r="R17" i="39"/>
  <c r="Q17" i="39"/>
  <c r="P17" i="39"/>
  <c r="O17" i="39"/>
  <c r="N17" i="39"/>
  <c r="M17" i="39"/>
  <c r="L17" i="39"/>
  <c r="K17" i="39"/>
  <c r="J17" i="39"/>
  <c r="I17" i="39"/>
  <c r="H17" i="39"/>
  <c r="G17" i="39"/>
  <c r="F17" i="39"/>
  <c r="E17" i="39"/>
  <c r="D17" i="39"/>
  <c r="C17" i="39"/>
  <c r="R16" i="39"/>
  <c r="Q16" i="39"/>
  <c r="P16" i="39"/>
  <c r="O16" i="39"/>
  <c r="N16" i="39"/>
  <c r="M16" i="39"/>
  <c r="L16" i="39"/>
  <c r="K16" i="39"/>
  <c r="J16" i="39"/>
  <c r="I16" i="39"/>
  <c r="H16" i="39"/>
  <c r="G16" i="39"/>
  <c r="F16" i="39"/>
  <c r="E16" i="39"/>
  <c r="D16" i="39"/>
  <c r="C16" i="39"/>
  <c r="R15" i="39"/>
  <c r="Q15" i="39"/>
  <c r="P15" i="39"/>
  <c r="O15" i="39"/>
  <c r="N15" i="39"/>
  <c r="M15" i="39"/>
  <c r="L15" i="39"/>
  <c r="K15" i="39"/>
  <c r="J15" i="39"/>
  <c r="I15" i="39"/>
  <c r="H15" i="39"/>
  <c r="G15" i="39"/>
  <c r="F15" i="39"/>
  <c r="E15" i="39"/>
  <c r="D15" i="39"/>
  <c r="C15" i="39"/>
  <c r="R14" i="39"/>
  <c r="Q14" i="39"/>
  <c r="P14" i="39"/>
  <c r="O14" i="39"/>
  <c r="N14" i="39"/>
  <c r="M14" i="39"/>
  <c r="L14" i="39"/>
  <c r="K14" i="39"/>
  <c r="J14" i="39"/>
  <c r="I14" i="39"/>
  <c r="H14" i="39"/>
  <c r="G14" i="39"/>
  <c r="F14" i="39"/>
  <c r="E14" i="39"/>
  <c r="D14" i="39"/>
  <c r="C14" i="39"/>
  <c r="R13" i="39"/>
  <c r="Q13" i="39"/>
  <c r="P13" i="39"/>
  <c r="O13" i="39"/>
  <c r="N13" i="39"/>
  <c r="M13" i="39"/>
  <c r="L13" i="39"/>
  <c r="K13" i="39"/>
  <c r="J13" i="39"/>
  <c r="I13" i="39"/>
  <c r="H13" i="39"/>
  <c r="G13" i="39"/>
  <c r="F13" i="39"/>
  <c r="E13" i="39"/>
  <c r="D13" i="39"/>
  <c r="C13" i="39"/>
  <c r="R12" i="39"/>
  <c r="Q12" i="39"/>
  <c r="P12" i="39"/>
  <c r="O12" i="39"/>
  <c r="N12" i="39"/>
  <c r="M12" i="39"/>
  <c r="L12" i="39"/>
  <c r="K12" i="39"/>
  <c r="J12" i="39"/>
  <c r="I12" i="39"/>
  <c r="H12" i="39"/>
  <c r="G12" i="39"/>
  <c r="F12" i="39"/>
  <c r="E12" i="39"/>
  <c r="D12" i="39"/>
  <c r="C12" i="39"/>
  <c r="R11" i="39"/>
  <c r="Q11" i="39"/>
  <c r="P11" i="39"/>
  <c r="O11" i="39"/>
  <c r="N11" i="39"/>
  <c r="M11" i="39"/>
  <c r="L11" i="39"/>
  <c r="K11" i="39"/>
  <c r="J11" i="39"/>
  <c r="I11" i="39"/>
  <c r="H11" i="39"/>
  <c r="G11" i="39"/>
  <c r="F11" i="39"/>
  <c r="E11" i="39"/>
  <c r="D11" i="39"/>
  <c r="C11" i="39"/>
  <c r="R10" i="39"/>
  <c r="Q10" i="39"/>
  <c r="P10" i="39"/>
  <c r="O10" i="39"/>
  <c r="N10" i="39"/>
  <c r="M10" i="39"/>
  <c r="L10" i="39"/>
  <c r="K10" i="39"/>
  <c r="J10" i="39"/>
  <c r="I10" i="39"/>
  <c r="H10" i="39"/>
  <c r="G10" i="39"/>
  <c r="F10" i="39"/>
  <c r="E10" i="39"/>
  <c r="D10" i="39"/>
  <c r="C10" i="39"/>
  <c r="R36" i="40"/>
  <c r="Q36" i="40"/>
  <c r="P36" i="40"/>
  <c r="O36" i="40"/>
  <c r="N36" i="40"/>
  <c r="M36" i="40"/>
  <c r="L36" i="40"/>
  <c r="K36" i="40"/>
  <c r="J36" i="40"/>
  <c r="I36" i="40"/>
  <c r="H36" i="40"/>
  <c r="G36" i="40"/>
  <c r="F36" i="40"/>
  <c r="E36" i="40"/>
  <c r="D36" i="40"/>
  <c r="C36" i="40"/>
  <c r="R35" i="40"/>
  <c r="Q35" i="40"/>
  <c r="P35" i="40"/>
  <c r="O35" i="40"/>
  <c r="N35" i="40"/>
  <c r="M35" i="40"/>
  <c r="L35" i="40"/>
  <c r="K35" i="40"/>
  <c r="J35" i="40"/>
  <c r="I35" i="40"/>
  <c r="H35" i="40"/>
  <c r="G35" i="40"/>
  <c r="F35" i="40"/>
  <c r="E35" i="40"/>
  <c r="D35" i="40"/>
  <c r="C35" i="40"/>
  <c r="R34" i="40"/>
  <c r="Q34" i="40"/>
  <c r="P34" i="40"/>
  <c r="O34" i="40"/>
  <c r="N34" i="40"/>
  <c r="M34" i="40"/>
  <c r="L34" i="40"/>
  <c r="K34" i="40"/>
  <c r="J34" i="40"/>
  <c r="I34" i="40"/>
  <c r="H34" i="40"/>
  <c r="G34" i="40"/>
  <c r="F34" i="40"/>
  <c r="E34" i="40"/>
  <c r="D34" i="40"/>
  <c r="C34" i="40"/>
  <c r="R33" i="40"/>
  <c r="Q33" i="40"/>
  <c r="P33" i="40"/>
  <c r="O33" i="40"/>
  <c r="N33" i="40"/>
  <c r="M33" i="40"/>
  <c r="L33" i="40"/>
  <c r="K33" i="40"/>
  <c r="J33" i="40"/>
  <c r="I33" i="40"/>
  <c r="H33" i="40"/>
  <c r="G33" i="40"/>
  <c r="F33" i="40"/>
  <c r="E33" i="40"/>
  <c r="D33" i="40"/>
  <c r="C33" i="40"/>
  <c r="R32" i="40"/>
  <c r="Q32" i="40"/>
  <c r="P32" i="40"/>
  <c r="O32" i="40"/>
  <c r="N32" i="40"/>
  <c r="M32" i="40"/>
  <c r="L32" i="40"/>
  <c r="K32" i="40"/>
  <c r="J32" i="40"/>
  <c r="I32" i="40"/>
  <c r="H32" i="40"/>
  <c r="G32" i="40"/>
  <c r="F32" i="40"/>
  <c r="E32" i="40"/>
  <c r="D32" i="40"/>
  <c r="C32" i="40"/>
  <c r="R30" i="40"/>
  <c r="Q30" i="40"/>
  <c r="P30" i="40"/>
  <c r="O30" i="40"/>
  <c r="N30" i="40"/>
  <c r="M30" i="40"/>
  <c r="L30" i="40"/>
  <c r="K30" i="40"/>
  <c r="J30" i="40"/>
  <c r="I30" i="40"/>
  <c r="H30" i="40"/>
  <c r="G30" i="40"/>
  <c r="F30" i="40"/>
  <c r="E30" i="40"/>
  <c r="D30" i="40"/>
  <c r="C30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D29" i="40"/>
  <c r="C29" i="40"/>
  <c r="R28" i="40"/>
  <c r="Q28" i="40"/>
  <c r="P28" i="40"/>
  <c r="O28" i="40"/>
  <c r="N28" i="40"/>
  <c r="M28" i="40"/>
  <c r="L28" i="40"/>
  <c r="K28" i="40"/>
  <c r="J28" i="40"/>
  <c r="I28" i="40"/>
  <c r="H28" i="40"/>
  <c r="G28" i="40"/>
  <c r="F28" i="40"/>
  <c r="E28" i="40"/>
  <c r="D28" i="40"/>
  <c r="C28" i="40"/>
  <c r="R27" i="40"/>
  <c r="Q27" i="40"/>
  <c r="P27" i="40"/>
  <c r="O27" i="40"/>
  <c r="N27" i="40"/>
  <c r="M27" i="40"/>
  <c r="L27" i="40"/>
  <c r="K27" i="40"/>
  <c r="J27" i="40"/>
  <c r="I27" i="40"/>
  <c r="H27" i="40"/>
  <c r="G27" i="40"/>
  <c r="F27" i="40"/>
  <c r="E27" i="40"/>
  <c r="D27" i="40"/>
  <c r="C27" i="40"/>
  <c r="R26" i="40"/>
  <c r="Q26" i="40"/>
  <c r="P26" i="40"/>
  <c r="O26" i="40"/>
  <c r="N26" i="40"/>
  <c r="M26" i="40"/>
  <c r="L26" i="40"/>
  <c r="K26" i="40"/>
  <c r="J26" i="40"/>
  <c r="I26" i="40"/>
  <c r="H26" i="40"/>
  <c r="G26" i="40"/>
  <c r="F26" i="40"/>
  <c r="E26" i="40"/>
  <c r="D26" i="40"/>
  <c r="C26" i="40"/>
  <c r="R25" i="40"/>
  <c r="Q25" i="40"/>
  <c r="P25" i="40"/>
  <c r="O25" i="40"/>
  <c r="N25" i="40"/>
  <c r="M25" i="40"/>
  <c r="L25" i="40"/>
  <c r="K25" i="40"/>
  <c r="J25" i="40"/>
  <c r="I25" i="40"/>
  <c r="H25" i="40"/>
  <c r="G25" i="40"/>
  <c r="F25" i="40"/>
  <c r="E25" i="40"/>
  <c r="D25" i="40"/>
  <c r="C25" i="40"/>
  <c r="R23" i="40"/>
  <c r="Q23" i="40"/>
  <c r="P23" i="40"/>
  <c r="O23" i="40"/>
  <c r="N23" i="40"/>
  <c r="M23" i="40"/>
  <c r="L23" i="40"/>
  <c r="K23" i="40"/>
  <c r="J23" i="40"/>
  <c r="I23" i="40"/>
  <c r="H23" i="40"/>
  <c r="G23" i="40"/>
  <c r="F23" i="40"/>
  <c r="E23" i="40"/>
  <c r="D23" i="40"/>
  <c r="C23" i="40"/>
  <c r="R22" i="40"/>
  <c r="Q22" i="40"/>
  <c r="P22" i="40"/>
  <c r="O22" i="40"/>
  <c r="N22" i="40"/>
  <c r="M22" i="40"/>
  <c r="L22" i="40"/>
  <c r="K22" i="40"/>
  <c r="J22" i="40"/>
  <c r="I22" i="40"/>
  <c r="H22" i="40"/>
  <c r="G22" i="40"/>
  <c r="F22" i="40"/>
  <c r="E22" i="40"/>
  <c r="D22" i="40"/>
  <c r="C22" i="40"/>
  <c r="R21" i="40"/>
  <c r="Q21" i="40"/>
  <c r="P21" i="40"/>
  <c r="O21" i="40"/>
  <c r="N21" i="40"/>
  <c r="M21" i="40"/>
  <c r="L21" i="40"/>
  <c r="K21" i="40"/>
  <c r="J21" i="40"/>
  <c r="I21" i="40"/>
  <c r="H21" i="40"/>
  <c r="G21" i="40"/>
  <c r="F21" i="40"/>
  <c r="E21" i="40"/>
  <c r="D21" i="40"/>
  <c r="C21" i="40"/>
  <c r="R20" i="40"/>
  <c r="Q20" i="40"/>
  <c r="P20" i="40"/>
  <c r="O20" i="40"/>
  <c r="N20" i="40"/>
  <c r="M20" i="40"/>
  <c r="L20" i="40"/>
  <c r="K20" i="40"/>
  <c r="J20" i="40"/>
  <c r="I20" i="40"/>
  <c r="H20" i="40"/>
  <c r="G20" i="40"/>
  <c r="F20" i="40"/>
  <c r="E20" i="40"/>
  <c r="D20" i="40"/>
  <c r="C20" i="40"/>
  <c r="R19" i="40"/>
  <c r="Q19" i="40"/>
  <c r="P19" i="40"/>
  <c r="O19" i="40"/>
  <c r="N19" i="40"/>
  <c r="M19" i="40"/>
  <c r="L19" i="40"/>
  <c r="K19" i="40"/>
  <c r="J19" i="40"/>
  <c r="I19" i="40"/>
  <c r="H19" i="40"/>
  <c r="G19" i="40"/>
  <c r="F19" i="40"/>
  <c r="E19" i="40"/>
  <c r="D19" i="40"/>
  <c r="C19" i="40"/>
  <c r="R18" i="40"/>
  <c r="Q18" i="40"/>
  <c r="P18" i="40"/>
  <c r="O18" i="40"/>
  <c r="N18" i="40"/>
  <c r="M18" i="40"/>
  <c r="L18" i="40"/>
  <c r="K18" i="40"/>
  <c r="J18" i="40"/>
  <c r="I18" i="40"/>
  <c r="H18" i="40"/>
  <c r="G18" i="40"/>
  <c r="F18" i="40"/>
  <c r="E18" i="40"/>
  <c r="D18" i="40"/>
  <c r="C18" i="40"/>
  <c r="R17" i="40"/>
  <c r="Q17" i="40"/>
  <c r="P17" i="40"/>
  <c r="O17" i="40"/>
  <c r="N17" i="40"/>
  <c r="M17" i="40"/>
  <c r="L17" i="40"/>
  <c r="K17" i="40"/>
  <c r="J17" i="40"/>
  <c r="I17" i="40"/>
  <c r="H17" i="40"/>
  <c r="G17" i="40"/>
  <c r="F17" i="40"/>
  <c r="E17" i="40"/>
  <c r="D17" i="40"/>
  <c r="C17" i="40"/>
  <c r="R16" i="40"/>
  <c r="Q16" i="40"/>
  <c r="P16" i="40"/>
  <c r="O16" i="40"/>
  <c r="N16" i="40"/>
  <c r="M16" i="40"/>
  <c r="L16" i="40"/>
  <c r="K16" i="40"/>
  <c r="J16" i="40"/>
  <c r="I16" i="40"/>
  <c r="H16" i="40"/>
  <c r="G16" i="40"/>
  <c r="F16" i="40"/>
  <c r="E16" i="40"/>
  <c r="D16" i="40"/>
  <c r="C16" i="40"/>
  <c r="R15" i="40"/>
  <c r="Q15" i="40"/>
  <c r="P15" i="40"/>
  <c r="O15" i="40"/>
  <c r="N15" i="40"/>
  <c r="M15" i="40"/>
  <c r="L15" i="40"/>
  <c r="K15" i="40"/>
  <c r="J15" i="40"/>
  <c r="I15" i="40"/>
  <c r="H15" i="40"/>
  <c r="G15" i="40"/>
  <c r="F15" i="40"/>
  <c r="E15" i="40"/>
  <c r="D15" i="40"/>
  <c r="C15" i="40"/>
  <c r="R14" i="40"/>
  <c r="Q14" i="40"/>
  <c r="P14" i="40"/>
  <c r="O14" i="40"/>
  <c r="N14" i="40"/>
  <c r="M14" i="40"/>
  <c r="L14" i="40"/>
  <c r="K14" i="40"/>
  <c r="J14" i="40"/>
  <c r="I14" i="40"/>
  <c r="H14" i="40"/>
  <c r="G14" i="40"/>
  <c r="F14" i="40"/>
  <c r="E14" i="40"/>
  <c r="D14" i="40"/>
  <c r="C14" i="40"/>
  <c r="R13" i="40"/>
  <c r="Q13" i="40"/>
  <c r="P13" i="40"/>
  <c r="O13" i="40"/>
  <c r="N13" i="40"/>
  <c r="M13" i="40"/>
  <c r="L13" i="40"/>
  <c r="K13" i="40"/>
  <c r="J13" i="40"/>
  <c r="I13" i="40"/>
  <c r="H13" i="40"/>
  <c r="G13" i="40"/>
  <c r="F13" i="40"/>
  <c r="E13" i="40"/>
  <c r="D13" i="40"/>
  <c r="C13" i="40"/>
  <c r="R12" i="40"/>
  <c r="Q12" i="40"/>
  <c r="P12" i="40"/>
  <c r="O12" i="40"/>
  <c r="N12" i="40"/>
  <c r="M12" i="40"/>
  <c r="L12" i="40"/>
  <c r="K12" i="40"/>
  <c r="J12" i="40"/>
  <c r="I12" i="40"/>
  <c r="H12" i="40"/>
  <c r="G12" i="40"/>
  <c r="F12" i="40"/>
  <c r="E12" i="40"/>
  <c r="D12" i="40"/>
  <c r="C12" i="40"/>
  <c r="R11" i="40"/>
  <c r="Q11" i="40"/>
  <c r="P11" i="40"/>
  <c r="O11" i="40"/>
  <c r="N11" i="40"/>
  <c r="M11" i="40"/>
  <c r="L11" i="40"/>
  <c r="K11" i="40"/>
  <c r="J11" i="40"/>
  <c r="I11" i="40"/>
  <c r="H11" i="40"/>
  <c r="G11" i="40"/>
  <c r="F11" i="40"/>
  <c r="E11" i="40"/>
  <c r="D11" i="40"/>
  <c r="C11" i="40"/>
  <c r="R10" i="40"/>
  <c r="Q10" i="40"/>
  <c r="P10" i="40"/>
  <c r="O10" i="40"/>
  <c r="N10" i="40"/>
  <c r="M10" i="40"/>
  <c r="L10" i="40"/>
  <c r="K10" i="40"/>
  <c r="J10" i="40"/>
  <c r="I10" i="40"/>
  <c r="H10" i="40"/>
  <c r="G10" i="40"/>
  <c r="F10" i="40"/>
  <c r="E10" i="40"/>
  <c r="D10" i="40"/>
  <c r="C10" i="40"/>
  <c r="R36" i="41"/>
  <c r="Q36" i="41"/>
  <c r="P36" i="41"/>
  <c r="O36" i="41"/>
  <c r="N36" i="41"/>
  <c r="M36" i="41"/>
  <c r="L36" i="41"/>
  <c r="K36" i="41"/>
  <c r="J36" i="41"/>
  <c r="I36" i="41"/>
  <c r="H36" i="41"/>
  <c r="G36" i="41"/>
  <c r="F36" i="41"/>
  <c r="E36" i="41"/>
  <c r="D36" i="41"/>
  <c r="C36" i="41"/>
  <c r="R35" i="41"/>
  <c r="Q35" i="41"/>
  <c r="P35" i="41"/>
  <c r="O35" i="41"/>
  <c r="N35" i="41"/>
  <c r="M35" i="41"/>
  <c r="L35" i="41"/>
  <c r="K35" i="41"/>
  <c r="J35" i="41"/>
  <c r="I35" i="41"/>
  <c r="H35" i="41"/>
  <c r="G35" i="41"/>
  <c r="F35" i="41"/>
  <c r="E35" i="41"/>
  <c r="D35" i="41"/>
  <c r="C35" i="41"/>
  <c r="R34" i="41"/>
  <c r="Q34" i="41"/>
  <c r="P34" i="41"/>
  <c r="O34" i="41"/>
  <c r="N34" i="41"/>
  <c r="M34" i="41"/>
  <c r="L34" i="41"/>
  <c r="K34" i="41"/>
  <c r="J34" i="41"/>
  <c r="I34" i="41"/>
  <c r="H34" i="41"/>
  <c r="G34" i="41"/>
  <c r="F34" i="41"/>
  <c r="E34" i="41"/>
  <c r="D34" i="41"/>
  <c r="C34" i="41"/>
  <c r="R33" i="41"/>
  <c r="Q33" i="41"/>
  <c r="P33" i="41"/>
  <c r="O33" i="41"/>
  <c r="N33" i="41"/>
  <c r="M33" i="41"/>
  <c r="L33" i="41"/>
  <c r="K33" i="41"/>
  <c r="J33" i="41"/>
  <c r="I33" i="41"/>
  <c r="H33" i="41"/>
  <c r="G33" i="41"/>
  <c r="F33" i="41"/>
  <c r="E33" i="41"/>
  <c r="D33" i="41"/>
  <c r="C33" i="41"/>
  <c r="R32" i="41"/>
  <c r="Q32" i="41"/>
  <c r="P32" i="41"/>
  <c r="O32" i="41"/>
  <c r="N32" i="41"/>
  <c r="M32" i="41"/>
  <c r="L32" i="41"/>
  <c r="K32" i="41"/>
  <c r="J32" i="41"/>
  <c r="I32" i="41"/>
  <c r="H32" i="41"/>
  <c r="G32" i="41"/>
  <c r="F32" i="41"/>
  <c r="E32" i="41"/>
  <c r="D32" i="41"/>
  <c r="C32" i="41"/>
  <c r="R30" i="41"/>
  <c r="Q30" i="41"/>
  <c r="P30" i="41"/>
  <c r="O30" i="41"/>
  <c r="N30" i="41"/>
  <c r="M30" i="41"/>
  <c r="L30" i="41"/>
  <c r="K30" i="41"/>
  <c r="J30" i="41"/>
  <c r="I30" i="41"/>
  <c r="H30" i="41"/>
  <c r="G30" i="41"/>
  <c r="F30" i="41"/>
  <c r="E30" i="41"/>
  <c r="D30" i="41"/>
  <c r="C30" i="41"/>
  <c r="R29" i="41"/>
  <c r="Q29" i="41"/>
  <c r="P29" i="41"/>
  <c r="O29" i="41"/>
  <c r="N29" i="41"/>
  <c r="M29" i="41"/>
  <c r="L29" i="41"/>
  <c r="K29" i="41"/>
  <c r="J29" i="41"/>
  <c r="I29" i="41"/>
  <c r="H29" i="41"/>
  <c r="G29" i="41"/>
  <c r="F29" i="41"/>
  <c r="E29" i="41"/>
  <c r="D29" i="41"/>
  <c r="C29" i="41"/>
  <c r="R28" i="41"/>
  <c r="Q28" i="41"/>
  <c r="P28" i="41"/>
  <c r="O28" i="41"/>
  <c r="N28" i="41"/>
  <c r="M28" i="41"/>
  <c r="L28" i="41"/>
  <c r="K28" i="41"/>
  <c r="J28" i="41"/>
  <c r="I28" i="41"/>
  <c r="H28" i="41"/>
  <c r="G28" i="41"/>
  <c r="F28" i="41"/>
  <c r="E28" i="41"/>
  <c r="D28" i="41"/>
  <c r="C28" i="41"/>
  <c r="R27" i="41"/>
  <c r="Q27" i="41"/>
  <c r="P27" i="41"/>
  <c r="O27" i="41"/>
  <c r="N27" i="41"/>
  <c r="M27" i="41"/>
  <c r="L27" i="41"/>
  <c r="K27" i="41"/>
  <c r="J27" i="41"/>
  <c r="I27" i="41"/>
  <c r="H27" i="41"/>
  <c r="G27" i="41"/>
  <c r="F27" i="41"/>
  <c r="E27" i="41"/>
  <c r="D27" i="41"/>
  <c r="C27" i="41"/>
  <c r="R26" i="41"/>
  <c r="Q26" i="41"/>
  <c r="P26" i="41"/>
  <c r="O26" i="41"/>
  <c r="N26" i="41"/>
  <c r="M26" i="41"/>
  <c r="L26" i="41"/>
  <c r="K26" i="41"/>
  <c r="J26" i="41"/>
  <c r="I26" i="41"/>
  <c r="H26" i="41"/>
  <c r="G26" i="41"/>
  <c r="F26" i="41"/>
  <c r="E26" i="41"/>
  <c r="D26" i="41"/>
  <c r="C26" i="41"/>
  <c r="R25" i="41"/>
  <c r="Q25" i="41"/>
  <c r="P25" i="41"/>
  <c r="O25" i="41"/>
  <c r="N25" i="41"/>
  <c r="M25" i="41"/>
  <c r="L25" i="41"/>
  <c r="K25" i="41"/>
  <c r="J25" i="41"/>
  <c r="I25" i="41"/>
  <c r="H25" i="41"/>
  <c r="G25" i="41"/>
  <c r="F25" i="41"/>
  <c r="E25" i="41"/>
  <c r="D25" i="41"/>
  <c r="C25" i="41"/>
  <c r="R23" i="41"/>
  <c r="Q23" i="41"/>
  <c r="P23" i="41"/>
  <c r="O23" i="41"/>
  <c r="N23" i="41"/>
  <c r="M23" i="41"/>
  <c r="L23" i="41"/>
  <c r="K23" i="41"/>
  <c r="J23" i="41"/>
  <c r="I23" i="41"/>
  <c r="H23" i="41"/>
  <c r="G23" i="41"/>
  <c r="F23" i="41"/>
  <c r="E23" i="41"/>
  <c r="D23" i="41"/>
  <c r="C23" i="41"/>
  <c r="R22" i="41"/>
  <c r="Q22" i="41"/>
  <c r="P22" i="41"/>
  <c r="O22" i="41"/>
  <c r="N22" i="41"/>
  <c r="M22" i="41"/>
  <c r="L22" i="41"/>
  <c r="K22" i="41"/>
  <c r="J22" i="41"/>
  <c r="I22" i="41"/>
  <c r="H22" i="41"/>
  <c r="G22" i="41"/>
  <c r="F22" i="41"/>
  <c r="E22" i="41"/>
  <c r="D22" i="41"/>
  <c r="C22" i="41"/>
  <c r="R21" i="41"/>
  <c r="Q21" i="41"/>
  <c r="P21" i="41"/>
  <c r="O21" i="41"/>
  <c r="N21" i="41"/>
  <c r="M21" i="41"/>
  <c r="L21" i="41"/>
  <c r="K21" i="41"/>
  <c r="J21" i="41"/>
  <c r="I21" i="41"/>
  <c r="H21" i="41"/>
  <c r="G21" i="41"/>
  <c r="F21" i="41"/>
  <c r="E21" i="41"/>
  <c r="D21" i="41"/>
  <c r="C21" i="41"/>
  <c r="R20" i="41"/>
  <c r="Q20" i="41"/>
  <c r="P20" i="41"/>
  <c r="O20" i="41"/>
  <c r="N20" i="41"/>
  <c r="M20" i="41"/>
  <c r="L20" i="41"/>
  <c r="K20" i="41"/>
  <c r="J20" i="41"/>
  <c r="I20" i="41"/>
  <c r="H20" i="41"/>
  <c r="G20" i="41"/>
  <c r="F20" i="41"/>
  <c r="E20" i="41"/>
  <c r="D20" i="41"/>
  <c r="C20" i="41"/>
  <c r="R19" i="41"/>
  <c r="Q19" i="41"/>
  <c r="P19" i="41"/>
  <c r="O19" i="41"/>
  <c r="N19" i="41"/>
  <c r="M19" i="41"/>
  <c r="L19" i="41"/>
  <c r="K19" i="41"/>
  <c r="J19" i="41"/>
  <c r="I19" i="41"/>
  <c r="H19" i="41"/>
  <c r="G19" i="41"/>
  <c r="F19" i="41"/>
  <c r="E19" i="41"/>
  <c r="D19" i="41"/>
  <c r="C19" i="41"/>
  <c r="R18" i="41"/>
  <c r="Q18" i="41"/>
  <c r="P18" i="41"/>
  <c r="O18" i="41"/>
  <c r="N18" i="41"/>
  <c r="M18" i="41"/>
  <c r="L18" i="41"/>
  <c r="K18" i="41"/>
  <c r="J18" i="41"/>
  <c r="I18" i="41"/>
  <c r="H18" i="41"/>
  <c r="G18" i="41"/>
  <c r="F18" i="41"/>
  <c r="E18" i="41"/>
  <c r="D18" i="41"/>
  <c r="C18" i="41"/>
  <c r="R17" i="41"/>
  <c r="Q17" i="41"/>
  <c r="P17" i="41"/>
  <c r="O17" i="41"/>
  <c r="N17" i="41"/>
  <c r="M17" i="41"/>
  <c r="L17" i="41"/>
  <c r="K17" i="41"/>
  <c r="J17" i="41"/>
  <c r="I17" i="41"/>
  <c r="H17" i="41"/>
  <c r="G17" i="41"/>
  <c r="F17" i="41"/>
  <c r="E17" i="41"/>
  <c r="D17" i="41"/>
  <c r="C17" i="41"/>
  <c r="R16" i="41"/>
  <c r="Q16" i="41"/>
  <c r="P16" i="41"/>
  <c r="O16" i="41"/>
  <c r="N16" i="41"/>
  <c r="M16" i="41"/>
  <c r="L16" i="41"/>
  <c r="K16" i="41"/>
  <c r="J16" i="41"/>
  <c r="I16" i="41"/>
  <c r="H16" i="41"/>
  <c r="G16" i="41"/>
  <c r="F16" i="41"/>
  <c r="E16" i="41"/>
  <c r="D16" i="41"/>
  <c r="C16" i="41"/>
  <c r="R15" i="41"/>
  <c r="Q15" i="41"/>
  <c r="P15" i="41"/>
  <c r="O15" i="41"/>
  <c r="N15" i="41"/>
  <c r="M15" i="41"/>
  <c r="L15" i="41"/>
  <c r="K15" i="41"/>
  <c r="J15" i="41"/>
  <c r="I15" i="41"/>
  <c r="H15" i="41"/>
  <c r="G15" i="41"/>
  <c r="F15" i="41"/>
  <c r="E15" i="41"/>
  <c r="D15" i="41"/>
  <c r="C15" i="41"/>
  <c r="R14" i="41"/>
  <c r="Q14" i="41"/>
  <c r="P14" i="41"/>
  <c r="O14" i="41"/>
  <c r="N14" i="41"/>
  <c r="M14" i="41"/>
  <c r="L14" i="41"/>
  <c r="K14" i="41"/>
  <c r="J14" i="41"/>
  <c r="I14" i="41"/>
  <c r="H14" i="41"/>
  <c r="G14" i="41"/>
  <c r="F14" i="41"/>
  <c r="E14" i="41"/>
  <c r="D14" i="41"/>
  <c r="C14" i="41"/>
  <c r="R13" i="41"/>
  <c r="Q13" i="41"/>
  <c r="P13" i="41"/>
  <c r="O13" i="41"/>
  <c r="N13" i="41"/>
  <c r="M13" i="41"/>
  <c r="L13" i="41"/>
  <c r="K13" i="41"/>
  <c r="J13" i="41"/>
  <c r="I13" i="41"/>
  <c r="H13" i="41"/>
  <c r="G13" i="41"/>
  <c r="F13" i="41"/>
  <c r="E13" i="41"/>
  <c r="D13" i="41"/>
  <c r="C13" i="41"/>
  <c r="R12" i="41"/>
  <c r="Q12" i="41"/>
  <c r="P12" i="41"/>
  <c r="O12" i="41"/>
  <c r="N12" i="41"/>
  <c r="M12" i="41"/>
  <c r="L12" i="41"/>
  <c r="K12" i="41"/>
  <c r="J12" i="41"/>
  <c r="I12" i="41"/>
  <c r="H12" i="41"/>
  <c r="G12" i="41"/>
  <c r="F12" i="41"/>
  <c r="E12" i="41"/>
  <c r="D12" i="41"/>
  <c r="C12" i="41"/>
  <c r="R11" i="41"/>
  <c r="Q11" i="41"/>
  <c r="P11" i="41"/>
  <c r="O11" i="41"/>
  <c r="N11" i="41"/>
  <c r="M11" i="41"/>
  <c r="L11" i="41"/>
  <c r="K11" i="41"/>
  <c r="J11" i="41"/>
  <c r="I11" i="41"/>
  <c r="H11" i="41"/>
  <c r="G11" i="41"/>
  <c r="F11" i="41"/>
  <c r="E11" i="41"/>
  <c r="D11" i="41"/>
  <c r="C11" i="41"/>
  <c r="R10" i="41"/>
  <c r="Q10" i="41"/>
  <c r="P10" i="41"/>
  <c r="O10" i="41"/>
  <c r="N10" i="41"/>
  <c r="M10" i="41"/>
  <c r="L10" i="41"/>
  <c r="K10" i="41"/>
  <c r="J10" i="41"/>
  <c r="I10" i="41"/>
  <c r="H10" i="41"/>
  <c r="G10" i="41"/>
  <c r="F10" i="41"/>
  <c r="E10" i="41"/>
  <c r="D10" i="41"/>
  <c r="C10" i="41"/>
  <c r="R36" i="42"/>
  <c r="Q36" i="42"/>
  <c r="P36" i="42"/>
  <c r="O36" i="42"/>
  <c r="N36" i="42"/>
  <c r="M36" i="42"/>
  <c r="L36" i="42"/>
  <c r="K36" i="42"/>
  <c r="J36" i="42"/>
  <c r="I36" i="42"/>
  <c r="H36" i="42"/>
  <c r="G36" i="42"/>
  <c r="F36" i="42"/>
  <c r="E36" i="42"/>
  <c r="D36" i="42"/>
  <c r="C36" i="42"/>
  <c r="R35" i="42"/>
  <c r="Q35" i="42"/>
  <c r="P35" i="42"/>
  <c r="O35" i="42"/>
  <c r="N35" i="42"/>
  <c r="M35" i="42"/>
  <c r="L35" i="42"/>
  <c r="K35" i="42"/>
  <c r="J35" i="42"/>
  <c r="I35" i="42"/>
  <c r="H35" i="42"/>
  <c r="G35" i="42"/>
  <c r="F35" i="42"/>
  <c r="E35" i="42"/>
  <c r="D35" i="42"/>
  <c r="C35" i="42"/>
  <c r="R34" i="42"/>
  <c r="Q34" i="42"/>
  <c r="P34" i="42"/>
  <c r="O34" i="42"/>
  <c r="N34" i="42"/>
  <c r="M34" i="42"/>
  <c r="L34" i="42"/>
  <c r="K34" i="42"/>
  <c r="J34" i="42"/>
  <c r="I34" i="42"/>
  <c r="H34" i="42"/>
  <c r="G34" i="42"/>
  <c r="F34" i="42"/>
  <c r="E34" i="42"/>
  <c r="D34" i="42"/>
  <c r="C34" i="42"/>
  <c r="R33" i="42"/>
  <c r="Q33" i="42"/>
  <c r="P33" i="42"/>
  <c r="O33" i="42"/>
  <c r="N33" i="42"/>
  <c r="M33" i="42"/>
  <c r="L33" i="42"/>
  <c r="K33" i="42"/>
  <c r="J33" i="42"/>
  <c r="I33" i="42"/>
  <c r="H33" i="42"/>
  <c r="G33" i="42"/>
  <c r="F33" i="42"/>
  <c r="E33" i="42"/>
  <c r="D33" i="42"/>
  <c r="C33" i="42"/>
  <c r="R32" i="42"/>
  <c r="Q32" i="42"/>
  <c r="P32" i="42"/>
  <c r="O32" i="42"/>
  <c r="N32" i="42"/>
  <c r="M32" i="42"/>
  <c r="L32" i="42"/>
  <c r="K32" i="42"/>
  <c r="J32" i="42"/>
  <c r="I32" i="42"/>
  <c r="H32" i="42"/>
  <c r="G32" i="42"/>
  <c r="F32" i="42"/>
  <c r="E32" i="42"/>
  <c r="D32" i="42"/>
  <c r="C32" i="42"/>
  <c r="R30" i="42"/>
  <c r="Q30" i="42"/>
  <c r="P30" i="42"/>
  <c r="O30" i="42"/>
  <c r="N30" i="42"/>
  <c r="M30" i="42"/>
  <c r="L30" i="42"/>
  <c r="K30" i="42"/>
  <c r="J30" i="42"/>
  <c r="I30" i="42"/>
  <c r="H30" i="42"/>
  <c r="G30" i="42"/>
  <c r="F30" i="42"/>
  <c r="E30" i="42"/>
  <c r="D30" i="42"/>
  <c r="C30" i="42"/>
  <c r="R29" i="42"/>
  <c r="Q29" i="42"/>
  <c r="P29" i="42"/>
  <c r="O29" i="42"/>
  <c r="N29" i="42"/>
  <c r="M29" i="42"/>
  <c r="L29" i="42"/>
  <c r="K29" i="42"/>
  <c r="J29" i="42"/>
  <c r="I29" i="42"/>
  <c r="H29" i="42"/>
  <c r="G29" i="42"/>
  <c r="F29" i="42"/>
  <c r="E29" i="42"/>
  <c r="D29" i="42"/>
  <c r="C29" i="42"/>
  <c r="R28" i="42"/>
  <c r="Q28" i="42"/>
  <c r="P28" i="42"/>
  <c r="O28" i="42"/>
  <c r="N28" i="42"/>
  <c r="M28" i="42"/>
  <c r="L28" i="42"/>
  <c r="K28" i="42"/>
  <c r="J28" i="42"/>
  <c r="I28" i="42"/>
  <c r="H28" i="42"/>
  <c r="G28" i="42"/>
  <c r="F28" i="42"/>
  <c r="E28" i="42"/>
  <c r="D28" i="42"/>
  <c r="C28" i="42"/>
  <c r="R27" i="42"/>
  <c r="Q27" i="42"/>
  <c r="P27" i="42"/>
  <c r="O27" i="42"/>
  <c r="N27" i="42"/>
  <c r="M27" i="42"/>
  <c r="L27" i="42"/>
  <c r="K27" i="42"/>
  <c r="J27" i="42"/>
  <c r="I27" i="42"/>
  <c r="H27" i="42"/>
  <c r="G27" i="42"/>
  <c r="F27" i="42"/>
  <c r="E27" i="42"/>
  <c r="D27" i="42"/>
  <c r="C27" i="42"/>
  <c r="R26" i="42"/>
  <c r="Q26" i="42"/>
  <c r="P26" i="42"/>
  <c r="O26" i="42"/>
  <c r="N26" i="42"/>
  <c r="M26" i="42"/>
  <c r="L26" i="42"/>
  <c r="K26" i="42"/>
  <c r="J26" i="42"/>
  <c r="I26" i="42"/>
  <c r="H26" i="42"/>
  <c r="G26" i="42"/>
  <c r="F26" i="42"/>
  <c r="E26" i="42"/>
  <c r="D26" i="42"/>
  <c r="C26" i="42"/>
  <c r="R25" i="42"/>
  <c r="Q25" i="42"/>
  <c r="P25" i="42"/>
  <c r="O25" i="42"/>
  <c r="N25" i="42"/>
  <c r="M25" i="42"/>
  <c r="L25" i="42"/>
  <c r="K25" i="42"/>
  <c r="J25" i="42"/>
  <c r="I25" i="42"/>
  <c r="H25" i="42"/>
  <c r="G25" i="42"/>
  <c r="F25" i="42"/>
  <c r="E25" i="42"/>
  <c r="D25" i="42"/>
  <c r="C25" i="42"/>
  <c r="R23" i="42"/>
  <c r="Q23" i="42"/>
  <c r="P23" i="42"/>
  <c r="O23" i="42"/>
  <c r="N23" i="42"/>
  <c r="M23" i="42"/>
  <c r="L23" i="42"/>
  <c r="K23" i="42"/>
  <c r="J23" i="42"/>
  <c r="I23" i="42"/>
  <c r="H23" i="42"/>
  <c r="G23" i="42"/>
  <c r="F23" i="42"/>
  <c r="E23" i="42"/>
  <c r="D23" i="42"/>
  <c r="C23" i="42"/>
  <c r="R22" i="42"/>
  <c r="Q22" i="42"/>
  <c r="P22" i="42"/>
  <c r="O22" i="42"/>
  <c r="N22" i="42"/>
  <c r="M22" i="42"/>
  <c r="L22" i="42"/>
  <c r="K22" i="42"/>
  <c r="J22" i="42"/>
  <c r="I22" i="42"/>
  <c r="H22" i="42"/>
  <c r="G22" i="42"/>
  <c r="F22" i="42"/>
  <c r="E22" i="42"/>
  <c r="D22" i="42"/>
  <c r="C22" i="42"/>
  <c r="R21" i="42"/>
  <c r="Q21" i="42"/>
  <c r="P21" i="42"/>
  <c r="O21" i="42"/>
  <c r="N21" i="42"/>
  <c r="M21" i="42"/>
  <c r="L21" i="42"/>
  <c r="K21" i="42"/>
  <c r="J21" i="42"/>
  <c r="I21" i="42"/>
  <c r="H21" i="42"/>
  <c r="G21" i="42"/>
  <c r="F21" i="42"/>
  <c r="E21" i="42"/>
  <c r="D21" i="42"/>
  <c r="C21" i="42"/>
  <c r="R20" i="42"/>
  <c r="Q20" i="42"/>
  <c r="P20" i="42"/>
  <c r="O20" i="42"/>
  <c r="N20" i="42"/>
  <c r="M20" i="42"/>
  <c r="L20" i="42"/>
  <c r="K20" i="42"/>
  <c r="J20" i="42"/>
  <c r="I20" i="42"/>
  <c r="H20" i="42"/>
  <c r="G20" i="42"/>
  <c r="F20" i="42"/>
  <c r="E20" i="42"/>
  <c r="D20" i="42"/>
  <c r="C20" i="42"/>
  <c r="R19" i="42"/>
  <c r="Q19" i="42"/>
  <c r="P19" i="42"/>
  <c r="O19" i="42"/>
  <c r="N19" i="42"/>
  <c r="M19" i="42"/>
  <c r="L19" i="42"/>
  <c r="K19" i="42"/>
  <c r="J19" i="42"/>
  <c r="I19" i="42"/>
  <c r="H19" i="42"/>
  <c r="G19" i="42"/>
  <c r="F19" i="42"/>
  <c r="E19" i="42"/>
  <c r="D19" i="42"/>
  <c r="C19" i="42"/>
  <c r="R18" i="42"/>
  <c r="Q18" i="42"/>
  <c r="P18" i="42"/>
  <c r="O18" i="42"/>
  <c r="N18" i="42"/>
  <c r="M18" i="42"/>
  <c r="L18" i="42"/>
  <c r="K18" i="42"/>
  <c r="J18" i="42"/>
  <c r="I18" i="42"/>
  <c r="H18" i="42"/>
  <c r="G18" i="42"/>
  <c r="F18" i="42"/>
  <c r="E18" i="42"/>
  <c r="D18" i="42"/>
  <c r="C18" i="42"/>
  <c r="R17" i="42"/>
  <c r="Q17" i="42"/>
  <c r="P17" i="42"/>
  <c r="O17" i="42"/>
  <c r="N17" i="42"/>
  <c r="M17" i="42"/>
  <c r="L17" i="42"/>
  <c r="K17" i="42"/>
  <c r="J17" i="42"/>
  <c r="I17" i="42"/>
  <c r="H17" i="42"/>
  <c r="G17" i="42"/>
  <c r="F17" i="42"/>
  <c r="E17" i="42"/>
  <c r="D17" i="42"/>
  <c r="C17" i="42"/>
  <c r="R16" i="42"/>
  <c r="Q16" i="42"/>
  <c r="P16" i="42"/>
  <c r="O16" i="42"/>
  <c r="N16" i="42"/>
  <c r="M16" i="42"/>
  <c r="L16" i="42"/>
  <c r="K16" i="42"/>
  <c r="J16" i="42"/>
  <c r="I16" i="42"/>
  <c r="H16" i="42"/>
  <c r="G16" i="42"/>
  <c r="F16" i="42"/>
  <c r="E16" i="42"/>
  <c r="D16" i="42"/>
  <c r="C16" i="42"/>
  <c r="R15" i="42"/>
  <c r="Q15" i="42"/>
  <c r="P15" i="42"/>
  <c r="O15" i="42"/>
  <c r="N15" i="42"/>
  <c r="M15" i="42"/>
  <c r="L15" i="42"/>
  <c r="K15" i="42"/>
  <c r="J15" i="42"/>
  <c r="I15" i="42"/>
  <c r="H15" i="42"/>
  <c r="G15" i="42"/>
  <c r="F15" i="42"/>
  <c r="E15" i="42"/>
  <c r="D15" i="42"/>
  <c r="C15" i="42"/>
  <c r="R14" i="42"/>
  <c r="Q14" i="42"/>
  <c r="P14" i="42"/>
  <c r="O14" i="42"/>
  <c r="N14" i="42"/>
  <c r="M14" i="42"/>
  <c r="L14" i="42"/>
  <c r="K14" i="42"/>
  <c r="J14" i="42"/>
  <c r="I14" i="42"/>
  <c r="H14" i="42"/>
  <c r="G14" i="42"/>
  <c r="F14" i="42"/>
  <c r="E14" i="42"/>
  <c r="D14" i="42"/>
  <c r="C14" i="42"/>
  <c r="R13" i="42"/>
  <c r="Q13" i="42"/>
  <c r="P13" i="42"/>
  <c r="O13" i="42"/>
  <c r="N13" i="42"/>
  <c r="M13" i="42"/>
  <c r="L13" i="42"/>
  <c r="K13" i="42"/>
  <c r="J13" i="42"/>
  <c r="I13" i="42"/>
  <c r="H13" i="42"/>
  <c r="G13" i="42"/>
  <c r="F13" i="42"/>
  <c r="E13" i="42"/>
  <c r="D13" i="42"/>
  <c r="C13" i="42"/>
  <c r="R12" i="42"/>
  <c r="Q12" i="42"/>
  <c r="P12" i="42"/>
  <c r="O12" i="42"/>
  <c r="N12" i="42"/>
  <c r="M12" i="42"/>
  <c r="L12" i="42"/>
  <c r="K12" i="42"/>
  <c r="J12" i="42"/>
  <c r="I12" i="42"/>
  <c r="H12" i="42"/>
  <c r="G12" i="42"/>
  <c r="F12" i="42"/>
  <c r="E12" i="42"/>
  <c r="D12" i="42"/>
  <c r="C12" i="42"/>
  <c r="R11" i="42"/>
  <c r="Q11" i="42"/>
  <c r="P11" i="42"/>
  <c r="O11" i="42"/>
  <c r="N11" i="42"/>
  <c r="M11" i="42"/>
  <c r="L11" i="42"/>
  <c r="K11" i="42"/>
  <c r="J11" i="42"/>
  <c r="I11" i="42"/>
  <c r="H11" i="42"/>
  <c r="G11" i="42"/>
  <c r="F11" i="42"/>
  <c r="E11" i="42"/>
  <c r="D11" i="42"/>
  <c r="C11" i="42"/>
  <c r="R10" i="42"/>
  <c r="Q10" i="42"/>
  <c r="P10" i="42"/>
  <c r="O10" i="42"/>
  <c r="N10" i="42"/>
  <c r="M10" i="42"/>
  <c r="L10" i="42"/>
  <c r="K10" i="42"/>
  <c r="J10" i="42"/>
  <c r="I10" i="42"/>
  <c r="H10" i="42"/>
  <c r="G10" i="42"/>
  <c r="F10" i="42"/>
  <c r="E10" i="42"/>
  <c r="D10" i="42"/>
  <c r="C10" i="42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E36" i="43"/>
  <c r="D36" i="43"/>
  <c r="C36" i="43"/>
  <c r="R35" i="43"/>
  <c r="Q35" i="43"/>
  <c r="P35" i="43"/>
  <c r="O35" i="43"/>
  <c r="N35" i="43"/>
  <c r="M35" i="43"/>
  <c r="L35" i="43"/>
  <c r="K35" i="43"/>
  <c r="J35" i="43"/>
  <c r="I35" i="43"/>
  <c r="H35" i="43"/>
  <c r="G35" i="43"/>
  <c r="F35" i="43"/>
  <c r="E35" i="43"/>
  <c r="D35" i="43"/>
  <c r="C35" i="43"/>
  <c r="R34" i="43"/>
  <c r="Q34" i="43"/>
  <c r="P34" i="43"/>
  <c r="O34" i="43"/>
  <c r="N34" i="43"/>
  <c r="M34" i="43"/>
  <c r="L34" i="43"/>
  <c r="K34" i="43"/>
  <c r="J34" i="43"/>
  <c r="I34" i="43"/>
  <c r="H34" i="43"/>
  <c r="G34" i="43"/>
  <c r="F34" i="43"/>
  <c r="E34" i="43"/>
  <c r="D34" i="43"/>
  <c r="C34" i="43"/>
  <c r="R33" i="43"/>
  <c r="Q33" i="43"/>
  <c r="P33" i="43"/>
  <c r="O33" i="43"/>
  <c r="N33" i="43"/>
  <c r="M33" i="43"/>
  <c r="L33" i="43"/>
  <c r="K33" i="43"/>
  <c r="J33" i="43"/>
  <c r="I33" i="43"/>
  <c r="H33" i="43"/>
  <c r="G33" i="43"/>
  <c r="F33" i="43"/>
  <c r="E33" i="43"/>
  <c r="D33" i="43"/>
  <c r="C33" i="43"/>
  <c r="R32" i="43"/>
  <c r="Q32" i="43"/>
  <c r="P32" i="43"/>
  <c r="O32" i="43"/>
  <c r="N32" i="43"/>
  <c r="M32" i="43"/>
  <c r="L32" i="43"/>
  <c r="K32" i="43"/>
  <c r="J32" i="43"/>
  <c r="I32" i="43"/>
  <c r="H32" i="43"/>
  <c r="G32" i="43"/>
  <c r="F32" i="43"/>
  <c r="E32" i="43"/>
  <c r="D32" i="43"/>
  <c r="C32" i="43"/>
  <c r="R30" i="43"/>
  <c r="Q30" i="43"/>
  <c r="P30" i="43"/>
  <c r="O30" i="43"/>
  <c r="N30" i="43"/>
  <c r="M30" i="43"/>
  <c r="L30" i="43"/>
  <c r="K30" i="43"/>
  <c r="J30" i="43"/>
  <c r="I30" i="43"/>
  <c r="H30" i="43"/>
  <c r="G30" i="43"/>
  <c r="F30" i="43"/>
  <c r="E30" i="43"/>
  <c r="D30" i="43"/>
  <c r="C30" i="43"/>
  <c r="R29" i="43"/>
  <c r="Q29" i="43"/>
  <c r="P29" i="43"/>
  <c r="O29" i="43"/>
  <c r="N29" i="43"/>
  <c r="M29" i="43"/>
  <c r="L29" i="43"/>
  <c r="K29" i="43"/>
  <c r="J29" i="43"/>
  <c r="I29" i="43"/>
  <c r="H29" i="43"/>
  <c r="G29" i="43"/>
  <c r="F29" i="43"/>
  <c r="E29" i="43"/>
  <c r="D29" i="43"/>
  <c r="C29" i="43"/>
  <c r="R28" i="43"/>
  <c r="Q28" i="43"/>
  <c r="P28" i="43"/>
  <c r="O28" i="43"/>
  <c r="N28" i="43"/>
  <c r="M28" i="43"/>
  <c r="L28" i="43"/>
  <c r="K28" i="43"/>
  <c r="J28" i="43"/>
  <c r="I28" i="43"/>
  <c r="H28" i="43"/>
  <c r="G28" i="43"/>
  <c r="F28" i="43"/>
  <c r="E28" i="43"/>
  <c r="D28" i="43"/>
  <c r="C28" i="43"/>
  <c r="R27" i="43"/>
  <c r="Q27" i="43"/>
  <c r="P27" i="43"/>
  <c r="O27" i="43"/>
  <c r="N27" i="43"/>
  <c r="M27" i="43"/>
  <c r="L27" i="43"/>
  <c r="K27" i="43"/>
  <c r="J27" i="43"/>
  <c r="I27" i="43"/>
  <c r="H27" i="43"/>
  <c r="G27" i="43"/>
  <c r="F27" i="43"/>
  <c r="E27" i="43"/>
  <c r="D27" i="43"/>
  <c r="C27" i="43"/>
  <c r="R26" i="43"/>
  <c r="Q26" i="43"/>
  <c r="P26" i="43"/>
  <c r="O26" i="43"/>
  <c r="N26" i="43"/>
  <c r="M26" i="43"/>
  <c r="L26" i="43"/>
  <c r="K26" i="43"/>
  <c r="J26" i="43"/>
  <c r="I26" i="43"/>
  <c r="H26" i="43"/>
  <c r="G26" i="43"/>
  <c r="F26" i="43"/>
  <c r="E26" i="43"/>
  <c r="D26" i="43"/>
  <c r="C26" i="43"/>
  <c r="R25" i="43"/>
  <c r="Q25" i="43"/>
  <c r="P25" i="43"/>
  <c r="O25" i="43"/>
  <c r="N25" i="43"/>
  <c r="M25" i="43"/>
  <c r="L25" i="43"/>
  <c r="K25" i="43"/>
  <c r="J25" i="43"/>
  <c r="I25" i="43"/>
  <c r="H25" i="43"/>
  <c r="G25" i="43"/>
  <c r="F25" i="43"/>
  <c r="E25" i="43"/>
  <c r="D25" i="43"/>
  <c r="C25" i="43"/>
  <c r="R23" i="43"/>
  <c r="Q23" i="43"/>
  <c r="P23" i="43"/>
  <c r="O23" i="43"/>
  <c r="N23" i="43"/>
  <c r="M23" i="43"/>
  <c r="L23" i="43"/>
  <c r="K23" i="43"/>
  <c r="J23" i="43"/>
  <c r="I23" i="43"/>
  <c r="H23" i="43"/>
  <c r="G23" i="43"/>
  <c r="F23" i="43"/>
  <c r="E23" i="43"/>
  <c r="D23" i="43"/>
  <c r="C23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R21" i="43"/>
  <c r="Q21" i="43"/>
  <c r="P21" i="43"/>
  <c r="O21" i="43"/>
  <c r="N21" i="43"/>
  <c r="M21" i="43"/>
  <c r="L21" i="43"/>
  <c r="K21" i="43"/>
  <c r="J21" i="43"/>
  <c r="I21" i="43"/>
  <c r="H21" i="43"/>
  <c r="G21" i="43"/>
  <c r="F21" i="43"/>
  <c r="E21" i="43"/>
  <c r="D21" i="43"/>
  <c r="C21" i="43"/>
  <c r="R20" i="43"/>
  <c r="Q20" i="43"/>
  <c r="P20" i="43"/>
  <c r="O20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R19" i="43"/>
  <c r="Q19" i="43"/>
  <c r="P19" i="43"/>
  <c r="O19" i="43"/>
  <c r="N19" i="43"/>
  <c r="M19" i="43"/>
  <c r="L19" i="43"/>
  <c r="K19" i="43"/>
  <c r="J19" i="43"/>
  <c r="I19" i="43"/>
  <c r="H19" i="43"/>
  <c r="G19" i="43"/>
  <c r="F19" i="43"/>
  <c r="E19" i="43"/>
  <c r="D19" i="43"/>
  <c r="C19" i="43"/>
  <c r="R18" i="43"/>
  <c r="Q18" i="43"/>
  <c r="P18" i="43"/>
  <c r="O18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R17" i="43"/>
  <c r="Q17" i="43"/>
  <c r="P17" i="43"/>
  <c r="O17" i="43"/>
  <c r="N17" i="43"/>
  <c r="M17" i="43"/>
  <c r="L17" i="43"/>
  <c r="K17" i="43"/>
  <c r="J17" i="43"/>
  <c r="I17" i="43"/>
  <c r="H17" i="43"/>
  <c r="G17" i="43"/>
  <c r="F17" i="43"/>
  <c r="E17" i="43"/>
  <c r="D17" i="43"/>
  <c r="C17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E15" i="43"/>
  <c r="D15" i="43"/>
  <c r="C15" i="43"/>
  <c r="R14" i="43"/>
  <c r="Q14" i="43"/>
  <c r="P14" i="43"/>
  <c r="O14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R13" i="43"/>
  <c r="Q13" i="43"/>
  <c r="P13" i="43"/>
  <c r="O13" i="43"/>
  <c r="N13" i="43"/>
  <c r="M13" i="43"/>
  <c r="L13" i="43"/>
  <c r="K13" i="43"/>
  <c r="J13" i="43"/>
  <c r="I13" i="43"/>
  <c r="H13" i="43"/>
  <c r="G13" i="43"/>
  <c r="F13" i="43"/>
  <c r="E13" i="43"/>
  <c r="D13" i="43"/>
  <c r="C13" i="43"/>
  <c r="R12" i="43"/>
  <c r="Q12" i="43"/>
  <c r="P12" i="43"/>
  <c r="O12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R11" i="43"/>
  <c r="Q11" i="43"/>
  <c r="P11" i="43"/>
  <c r="O11" i="43"/>
  <c r="N11" i="43"/>
  <c r="M11" i="43"/>
  <c r="L11" i="43"/>
  <c r="K11" i="43"/>
  <c r="J11" i="43"/>
  <c r="I11" i="43"/>
  <c r="H11" i="43"/>
  <c r="G11" i="43"/>
  <c r="F11" i="43"/>
  <c r="E11" i="43"/>
  <c r="D11" i="43"/>
  <c r="C11" i="43"/>
  <c r="R10" i="43"/>
  <c r="Q10" i="43"/>
  <c r="P10" i="43"/>
  <c r="O10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R36" i="44"/>
  <c r="Q36" i="44"/>
  <c r="P36" i="44"/>
  <c r="O36" i="44"/>
  <c r="N36" i="44"/>
  <c r="M36" i="44"/>
  <c r="L36" i="44"/>
  <c r="K36" i="44"/>
  <c r="J36" i="44"/>
  <c r="I36" i="44"/>
  <c r="H36" i="44"/>
  <c r="G36" i="44"/>
  <c r="F36" i="44"/>
  <c r="E36" i="44"/>
  <c r="D36" i="44"/>
  <c r="C36" i="44"/>
  <c r="R35" i="44"/>
  <c r="Q35" i="44"/>
  <c r="P35" i="44"/>
  <c r="O35" i="44"/>
  <c r="N35" i="44"/>
  <c r="M35" i="44"/>
  <c r="L35" i="44"/>
  <c r="K35" i="44"/>
  <c r="J35" i="44"/>
  <c r="I35" i="44"/>
  <c r="H35" i="44"/>
  <c r="G35" i="44"/>
  <c r="F35" i="44"/>
  <c r="E35" i="44"/>
  <c r="D35" i="44"/>
  <c r="C35" i="44"/>
  <c r="R34" i="44"/>
  <c r="Q34" i="44"/>
  <c r="P34" i="44"/>
  <c r="O34" i="44"/>
  <c r="N34" i="44"/>
  <c r="M34" i="44"/>
  <c r="L34" i="44"/>
  <c r="K34" i="44"/>
  <c r="J34" i="44"/>
  <c r="I34" i="44"/>
  <c r="H34" i="44"/>
  <c r="G34" i="44"/>
  <c r="F34" i="44"/>
  <c r="E34" i="44"/>
  <c r="D34" i="44"/>
  <c r="C34" i="44"/>
  <c r="R33" i="44"/>
  <c r="Q33" i="44"/>
  <c r="P33" i="44"/>
  <c r="O33" i="44"/>
  <c r="N33" i="44"/>
  <c r="M33" i="44"/>
  <c r="L33" i="44"/>
  <c r="K33" i="44"/>
  <c r="J33" i="44"/>
  <c r="I33" i="44"/>
  <c r="H33" i="44"/>
  <c r="G33" i="44"/>
  <c r="F33" i="44"/>
  <c r="E33" i="44"/>
  <c r="D33" i="44"/>
  <c r="C33" i="44"/>
  <c r="R32" i="44"/>
  <c r="Q32" i="44"/>
  <c r="P32" i="44"/>
  <c r="O32" i="44"/>
  <c r="N32" i="44"/>
  <c r="M32" i="44"/>
  <c r="L32" i="44"/>
  <c r="K32" i="44"/>
  <c r="J32" i="44"/>
  <c r="I32" i="44"/>
  <c r="H32" i="44"/>
  <c r="G32" i="44"/>
  <c r="F32" i="44"/>
  <c r="E32" i="44"/>
  <c r="D32" i="44"/>
  <c r="C32" i="44"/>
  <c r="R30" i="44"/>
  <c r="Q30" i="44"/>
  <c r="P30" i="44"/>
  <c r="O30" i="44"/>
  <c r="N30" i="44"/>
  <c r="M30" i="44"/>
  <c r="L30" i="44"/>
  <c r="K30" i="44"/>
  <c r="J30" i="44"/>
  <c r="I30" i="44"/>
  <c r="H30" i="44"/>
  <c r="G30" i="44"/>
  <c r="F30" i="44"/>
  <c r="E30" i="44"/>
  <c r="D30" i="44"/>
  <c r="C30" i="44"/>
  <c r="R29" i="44"/>
  <c r="Q29" i="44"/>
  <c r="P29" i="44"/>
  <c r="O29" i="44"/>
  <c r="N29" i="44"/>
  <c r="M29" i="44"/>
  <c r="L29" i="44"/>
  <c r="K29" i="44"/>
  <c r="J29" i="44"/>
  <c r="I29" i="44"/>
  <c r="H29" i="44"/>
  <c r="G29" i="44"/>
  <c r="F29" i="44"/>
  <c r="E29" i="44"/>
  <c r="D29" i="44"/>
  <c r="C29" i="44"/>
  <c r="R28" i="44"/>
  <c r="Q28" i="44"/>
  <c r="P28" i="44"/>
  <c r="O28" i="44"/>
  <c r="N28" i="44"/>
  <c r="M28" i="44"/>
  <c r="L28" i="44"/>
  <c r="K28" i="44"/>
  <c r="J28" i="44"/>
  <c r="I28" i="44"/>
  <c r="H28" i="44"/>
  <c r="G28" i="44"/>
  <c r="F28" i="44"/>
  <c r="E28" i="44"/>
  <c r="D28" i="44"/>
  <c r="C28" i="44"/>
  <c r="R27" i="44"/>
  <c r="Q27" i="44"/>
  <c r="P27" i="44"/>
  <c r="O27" i="44"/>
  <c r="N27" i="44"/>
  <c r="M27" i="44"/>
  <c r="L27" i="44"/>
  <c r="K27" i="44"/>
  <c r="J27" i="44"/>
  <c r="I27" i="44"/>
  <c r="H27" i="44"/>
  <c r="G27" i="44"/>
  <c r="F27" i="44"/>
  <c r="E27" i="44"/>
  <c r="D27" i="44"/>
  <c r="C27" i="44"/>
  <c r="R26" i="44"/>
  <c r="Q26" i="44"/>
  <c r="P26" i="44"/>
  <c r="O26" i="44"/>
  <c r="N26" i="44"/>
  <c r="M26" i="44"/>
  <c r="L26" i="44"/>
  <c r="K26" i="44"/>
  <c r="J26" i="44"/>
  <c r="I26" i="44"/>
  <c r="H26" i="44"/>
  <c r="G26" i="44"/>
  <c r="F26" i="44"/>
  <c r="E26" i="44"/>
  <c r="D26" i="44"/>
  <c r="C26" i="44"/>
  <c r="R25" i="44"/>
  <c r="Q25" i="44"/>
  <c r="P25" i="44"/>
  <c r="O25" i="44"/>
  <c r="N25" i="44"/>
  <c r="M25" i="44"/>
  <c r="L25" i="44"/>
  <c r="K25" i="44"/>
  <c r="J25" i="44"/>
  <c r="I25" i="44"/>
  <c r="H25" i="44"/>
  <c r="G25" i="44"/>
  <c r="F25" i="44"/>
  <c r="E25" i="44"/>
  <c r="D25" i="44"/>
  <c r="C25" i="44"/>
  <c r="R23" i="44"/>
  <c r="Q23" i="44"/>
  <c r="P23" i="44"/>
  <c r="O23" i="44"/>
  <c r="N23" i="44"/>
  <c r="M23" i="44"/>
  <c r="L23" i="44"/>
  <c r="K23" i="44"/>
  <c r="J23" i="44"/>
  <c r="I23" i="44"/>
  <c r="H23" i="44"/>
  <c r="G23" i="44"/>
  <c r="F23" i="44"/>
  <c r="E23" i="44"/>
  <c r="D23" i="44"/>
  <c r="C23" i="44"/>
  <c r="R22" i="44"/>
  <c r="Q22" i="44"/>
  <c r="P22" i="44"/>
  <c r="O22" i="44"/>
  <c r="N22" i="44"/>
  <c r="M22" i="44"/>
  <c r="L22" i="44"/>
  <c r="K22" i="44"/>
  <c r="J22" i="44"/>
  <c r="I22" i="44"/>
  <c r="H22" i="44"/>
  <c r="G22" i="44"/>
  <c r="F22" i="44"/>
  <c r="E22" i="44"/>
  <c r="D22" i="44"/>
  <c r="C22" i="44"/>
  <c r="R21" i="44"/>
  <c r="Q21" i="44"/>
  <c r="P21" i="44"/>
  <c r="O2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R20" i="44"/>
  <c r="Q20" i="44"/>
  <c r="P20" i="44"/>
  <c r="O20" i="44"/>
  <c r="N20" i="44"/>
  <c r="M20" i="44"/>
  <c r="L20" i="44"/>
  <c r="K20" i="44"/>
  <c r="J20" i="44"/>
  <c r="I20" i="44"/>
  <c r="H20" i="44"/>
  <c r="G20" i="44"/>
  <c r="F20" i="44"/>
  <c r="E20" i="44"/>
  <c r="D20" i="44"/>
  <c r="C20" i="44"/>
  <c r="R19" i="44"/>
  <c r="Q19" i="44"/>
  <c r="P19" i="44"/>
  <c r="O19" i="44"/>
  <c r="N19" i="44"/>
  <c r="M19" i="44"/>
  <c r="L19" i="44"/>
  <c r="K19" i="44"/>
  <c r="J19" i="44"/>
  <c r="I19" i="44"/>
  <c r="H19" i="44"/>
  <c r="G19" i="44"/>
  <c r="F19" i="44"/>
  <c r="E19" i="44"/>
  <c r="D19" i="44"/>
  <c r="C19" i="44"/>
  <c r="R18" i="44"/>
  <c r="Q18" i="44"/>
  <c r="P18" i="44"/>
  <c r="O18" i="44"/>
  <c r="N18" i="44"/>
  <c r="M18" i="44"/>
  <c r="L18" i="44"/>
  <c r="K18" i="44"/>
  <c r="J18" i="44"/>
  <c r="I18" i="44"/>
  <c r="H18" i="44"/>
  <c r="G18" i="44"/>
  <c r="F18" i="44"/>
  <c r="E18" i="44"/>
  <c r="D18" i="44"/>
  <c r="C18" i="44"/>
  <c r="R17" i="44"/>
  <c r="Q17" i="44"/>
  <c r="P17" i="44"/>
  <c r="O17" i="44"/>
  <c r="N17" i="44"/>
  <c r="M17" i="44"/>
  <c r="L17" i="44"/>
  <c r="K17" i="44"/>
  <c r="J17" i="44"/>
  <c r="I17" i="44"/>
  <c r="H17" i="44"/>
  <c r="G17" i="44"/>
  <c r="F17" i="44"/>
  <c r="E17" i="44"/>
  <c r="D17" i="44"/>
  <c r="C17" i="44"/>
  <c r="R16" i="44"/>
  <c r="Q16" i="44"/>
  <c r="P16" i="44"/>
  <c r="O16" i="44"/>
  <c r="N16" i="44"/>
  <c r="M16" i="44"/>
  <c r="L16" i="44"/>
  <c r="K16" i="44"/>
  <c r="J16" i="44"/>
  <c r="I16" i="44"/>
  <c r="H16" i="44"/>
  <c r="G16" i="44"/>
  <c r="F16" i="44"/>
  <c r="E16" i="44"/>
  <c r="D16" i="44"/>
  <c r="C16" i="44"/>
  <c r="R15" i="44"/>
  <c r="Q15" i="44"/>
  <c r="P15" i="44"/>
  <c r="O15" i="44"/>
  <c r="N15" i="44"/>
  <c r="M15" i="44"/>
  <c r="L15" i="44"/>
  <c r="K15" i="44"/>
  <c r="J15" i="44"/>
  <c r="I15" i="44"/>
  <c r="H15" i="44"/>
  <c r="G15" i="44"/>
  <c r="F15" i="44"/>
  <c r="E15" i="44"/>
  <c r="D15" i="44"/>
  <c r="C15" i="44"/>
  <c r="R14" i="44"/>
  <c r="Q14" i="44"/>
  <c r="P14" i="44"/>
  <c r="O14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R13" i="44"/>
  <c r="Q13" i="44"/>
  <c r="P13" i="44"/>
  <c r="O13" i="44"/>
  <c r="N13" i="44"/>
  <c r="M13" i="44"/>
  <c r="L13" i="44"/>
  <c r="K13" i="44"/>
  <c r="J13" i="44"/>
  <c r="I13" i="44"/>
  <c r="H13" i="44"/>
  <c r="G13" i="44"/>
  <c r="F13" i="44"/>
  <c r="E13" i="44"/>
  <c r="D13" i="44"/>
  <c r="C13" i="44"/>
  <c r="R12" i="44"/>
  <c r="Q12" i="44"/>
  <c r="P12" i="44"/>
  <c r="O12" i="44"/>
  <c r="N12" i="44"/>
  <c r="M12" i="44"/>
  <c r="L12" i="44"/>
  <c r="K12" i="44"/>
  <c r="J12" i="44"/>
  <c r="I12" i="44"/>
  <c r="H12" i="44"/>
  <c r="G12" i="44"/>
  <c r="F12" i="44"/>
  <c r="E12" i="44"/>
  <c r="D12" i="44"/>
  <c r="C12" i="44"/>
  <c r="R11" i="44"/>
  <c r="Q11" i="44"/>
  <c r="P11" i="44"/>
  <c r="O11" i="44"/>
  <c r="N11" i="44"/>
  <c r="M11" i="44"/>
  <c r="L11" i="44"/>
  <c r="K11" i="44"/>
  <c r="J11" i="44"/>
  <c r="I11" i="44"/>
  <c r="H11" i="44"/>
  <c r="G11" i="44"/>
  <c r="F11" i="44"/>
  <c r="E11" i="44"/>
  <c r="D11" i="44"/>
  <c r="C11" i="44"/>
  <c r="R10" i="44"/>
  <c r="Q10" i="44"/>
  <c r="P10" i="44"/>
  <c r="O10" i="44"/>
  <c r="N10" i="44"/>
  <c r="M10" i="44"/>
  <c r="L10" i="44"/>
  <c r="K10" i="44"/>
  <c r="J10" i="44"/>
  <c r="I10" i="44"/>
  <c r="H10" i="44"/>
  <c r="G10" i="44"/>
  <c r="F10" i="44"/>
  <c r="E10" i="44"/>
  <c r="D10" i="44"/>
  <c r="C10" i="44"/>
  <c r="R36" i="45"/>
  <c r="Q36" i="45"/>
  <c r="P36" i="45"/>
  <c r="O36" i="45"/>
  <c r="N36" i="45"/>
  <c r="M36" i="45"/>
  <c r="L36" i="45"/>
  <c r="K36" i="45"/>
  <c r="J36" i="45"/>
  <c r="I36" i="45"/>
  <c r="H36" i="45"/>
  <c r="G36" i="45"/>
  <c r="F36" i="45"/>
  <c r="E36" i="45"/>
  <c r="D36" i="45"/>
  <c r="C36" i="45"/>
  <c r="R35" i="45"/>
  <c r="Q35" i="45"/>
  <c r="P35" i="45"/>
  <c r="O35" i="45"/>
  <c r="N35" i="45"/>
  <c r="M35" i="45"/>
  <c r="L35" i="45"/>
  <c r="K35" i="45"/>
  <c r="J35" i="45"/>
  <c r="I35" i="45"/>
  <c r="H35" i="45"/>
  <c r="G35" i="45"/>
  <c r="F35" i="45"/>
  <c r="E35" i="45"/>
  <c r="D35" i="45"/>
  <c r="C35" i="45"/>
  <c r="R34" i="45"/>
  <c r="Q34" i="45"/>
  <c r="P34" i="45"/>
  <c r="O34" i="45"/>
  <c r="N34" i="45"/>
  <c r="M34" i="45"/>
  <c r="L34" i="45"/>
  <c r="K34" i="45"/>
  <c r="J34" i="45"/>
  <c r="I34" i="45"/>
  <c r="H34" i="45"/>
  <c r="G34" i="45"/>
  <c r="F34" i="45"/>
  <c r="E34" i="45"/>
  <c r="D34" i="45"/>
  <c r="C34" i="45"/>
  <c r="R33" i="45"/>
  <c r="Q33" i="45"/>
  <c r="P33" i="45"/>
  <c r="O33" i="45"/>
  <c r="N33" i="45"/>
  <c r="M33" i="45"/>
  <c r="L33" i="45"/>
  <c r="K33" i="45"/>
  <c r="J33" i="45"/>
  <c r="I33" i="45"/>
  <c r="H33" i="45"/>
  <c r="G33" i="45"/>
  <c r="F33" i="45"/>
  <c r="E33" i="45"/>
  <c r="D33" i="45"/>
  <c r="C33" i="45"/>
  <c r="R32" i="45"/>
  <c r="Q32" i="45"/>
  <c r="P32" i="45"/>
  <c r="O32" i="45"/>
  <c r="N32" i="45"/>
  <c r="M32" i="45"/>
  <c r="L32" i="45"/>
  <c r="K32" i="45"/>
  <c r="J32" i="45"/>
  <c r="I32" i="45"/>
  <c r="H32" i="45"/>
  <c r="G32" i="45"/>
  <c r="F32" i="45"/>
  <c r="E32" i="45"/>
  <c r="D32" i="45"/>
  <c r="C32" i="45"/>
  <c r="R30" i="45"/>
  <c r="Q30" i="45"/>
  <c r="P30" i="45"/>
  <c r="O30" i="45"/>
  <c r="N30" i="45"/>
  <c r="M30" i="45"/>
  <c r="L30" i="45"/>
  <c r="K30" i="45"/>
  <c r="J30" i="45"/>
  <c r="I30" i="45"/>
  <c r="H30" i="45"/>
  <c r="G30" i="45"/>
  <c r="F30" i="45"/>
  <c r="E30" i="45"/>
  <c r="D30" i="45"/>
  <c r="C30" i="45"/>
  <c r="R29" i="45"/>
  <c r="Q29" i="45"/>
  <c r="P29" i="45"/>
  <c r="O29" i="45"/>
  <c r="N29" i="45"/>
  <c r="M29" i="45"/>
  <c r="L29" i="45"/>
  <c r="K29" i="45"/>
  <c r="J29" i="45"/>
  <c r="I29" i="45"/>
  <c r="H29" i="45"/>
  <c r="G29" i="45"/>
  <c r="F29" i="45"/>
  <c r="E29" i="45"/>
  <c r="D29" i="45"/>
  <c r="C29" i="45"/>
  <c r="R28" i="45"/>
  <c r="Q28" i="45"/>
  <c r="P28" i="45"/>
  <c r="O28" i="45"/>
  <c r="N28" i="45"/>
  <c r="M28" i="45"/>
  <c r="L28" i="45"/>
  <c r="K28" i="45"/>
  <c r="J28" i="45"/>
  <c r="I28" i="45"/>
  <c r="H28" i="45"/>
  <c r="G28" i="45"/>
  <c r="F28" i="45"/>
  <c r="E28" i="45"/>
  <c r="D28" i="45"/>
  <c r="C28" i="45"/>
  <c r="R27" i="45"/>
  <c r="Q27" i="45"/>
  <c r="P27" i="45"/>
  <c r="O27" i="45"/>
  <c r="N27" i="45"/>
  <c r="M27" i="45"/>
  <c r="L27" i="45"/>
  <c r="K27" i="45"/>
  <c r="J27" i="45"/>
  <c r="I27" i="45"/>
  <c r="H27" i="45"/>
  <c r="G27" i="45"/>
  <c r="F27" i="45"/>
  <c r="E27" i="45"/>
  <c r="D27" i="45"/>
  <c r="C27" i="45"/>
  <c r="R26" i="45"/>
  <c r="Q26" i="45"/>
  <c r="P26" i="45"/>
  <c r="O26" i="45"/>
  <c r="N26" i="45"/>
  <c r="M26" i="45"/>
  <c r="L26" i="45"/>
  <c r="K26" i="45"/>
  <c r="J26" i="45"/>
  <c r="I26" i="45"/>
  <c r="H26" i="45"/>
  <c r="G26" i="45"/>
  <c r="F26" i="45"/>
  <c r="E26" i="45"/>
  <c r="D26" i="45"/>
  <c r="C26" i="45"/>
  <c r="R25" i="45"/>
  <c r="Q25" i="45"/>
  <c r="P25" i="45"/>
  <c r="O25" i="45"/>
  <c r="N25" i="45"/>
  <c r="M25" i="45"/>
  <c r="L25" i="45"/>
  <c r="K25" i="45"/>
  <c r="J25" i="45"/>
  <c r="I25" i="45"/>
  <c r="H25" i="45"/>
  <c r="G25" i="45"/>
  <c r="F25" i="45"/>
  <c r="E25" i="45"/>
  <c r="D25" i="45"/>
  <c r="C25" i="45"/>
  <c r="R23" i="45"/>
  <c r="Q23" i="45"/>
  <c r="P23" i="45"/>
  <c r="O23" i="45"/>
  <c r="N23" i="45"/>
  <c r="M23" i="45"/>
  <c r="L23" i="45"/>
  <c r="K23" i="45"/>
  <c r="J23" i="45"/>
  <c r="I23" i="45"/>
  <c r="H23" i="45"/>
  <c r="G23" i="45"/>
  <c r="F23" i="45"/>
  <c r="E23" i="45"/>
  <c r="D23" i="45"/>
  <c r="C23" i="45"/>
  <c r="R22" i="45"/>
  <c r="Q22" i="45"/>
  <c r="P22" i="45"/>
  <c r="O22" i="45"/>
  <c r="N22" i="45"/>
  <c r="M22" i="45"/>
  <c r="L22" i="45"/>
  <c r="K22" i="45"/>
  <c r="J22" i="45"/>
  <c r="I22" i="45"/>
  <c r="H22" i="45"/>
  <c r="G22" i="45"/>
  <c r="F22" i="45"/>
  <c r="E22" i="45"/>
  <c r="D22" i="45"/>
  <c r="C22" i="45"/>
  <c r="R21" i="45"/>
  <c r="Q21" i="45"/>
  <c r="P21" i="45"/>
  <c r="O21" i="45"/>
  <c r="N21" i="45"/>
  <c r="M21" i="45"/>
  <c r="L21" i="45"/>
  <c r="K21" i="45"/>
  <c r="J21" i="45"/>
  <c r="I21" i="45"/>
  <c r="H21" i="45"/>
  <c r="G21" i="45"/>
  <c r="F21" i="45"/>
  <c r="E21" i="45"/>
  <c r="D21" i="45"/>
  <c r="C21" i="45"/>
  <c r="R20" i="45"/>
  <c r="Q20" i="45"/>
  <c r="P20" i="45"/>
  <c r="O20" i="45"/>
  <c r="N20" i="45"/>
  <c r="M20" i="45"/>
  <c r="L20" i="45"/>
  <c r="K20" i="45"/>
  <c r="J20" i="45"/>
  <c r="I20" i="45"/>
  <c r="H20" i="45"/>
  <c r="G20" i="45"/>
  <c r="F20" i="45"/>
  <c r="E20" i="45"/>
  <c r="D20" i="45"/>
  <c r="C20" i="45"/>
  <c r="R19" i="45"/>
  <c r="Q19" i="45"/>
  <c r="P19" i="45"/>
  <c r="O19" i="45"/>
  <c r="N19" i="45"/>
  <c r="M19" i="45"/>
  <c r="L19" i="45"/>
  <c r="K19" i="45"/>
  <c r="J19" i="45"/>
  <c r="I19" i="45"/>
  <c r="H19" i="45"/>
  <c r="G19" i="45"/>
  <c r="F19" i="45"/>
  <c r="E19" i="45"/>
  <c r="D19" i="45"/>
  <c r="C19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E18" i="45"/>
  <c r="D18" i="45"/>
  <c r="C18" i="45"/>
  <c r="R17" i="45"/>
  <c r="Q17" i="45"/>
  <c r="P17" i="45"/>
  <c r="O17" i="45"/>
  <c r="N17" i="45"/>
  <c r="M17" i="45"/>
  <c r="L17" i="45"/>
  <c r="K17" i="45"/>
  <c r="J17" i="45"/>
  <c r="I17" i="45"/>
  <c r="H17" i="45"/>
  <c r="G17" i="45"/>
  <c r="F17" i="45"/>
  <c r="E17" i="45"/>
  <c r="D17" i="45"/>
  <c r="C17" i="45"/>
  <c r="R16" i="45"/>
  <c r="Q16" i="45"/>
  <c r="P16" i="45"/>
  <c r="O16" i="45"/>
  <c r="N16" i="45"/>
  <c r="M16" i="45"/>
  <c r="L16" i="45"/>
  <c r="K16" i="45"/>
  <c r="J16" i="45"/>
  <c r="I16" i="45"/>
  <c r="H16" i="45"/>
  <c r="G16" i="45"/>
  <c r="F16" i="45"/>
  <c r="E16" i="45"/>
  <c r="D16" i="45"/>
  <c r="C16" i="45"/>
  <c r="R15" i="45"/>
  <c r="Q15" i="45"/>
  <c r="P15" i="45"/>
  <c r="O15" i="45"/>
  <c r="N15" i="45"/>
  <c r="M15" i="45"/>
  <c r="L15" i="45"/>
  <c r="K15" i="45"/>
  <c r="J15" i="45"/>
  <c r="I15" i="45"/>
  <c r="H15" i="45"/>
  <c r="G15" i="45"/>
  <c r="F15" i="45"/>
  <c r="E15" i="45"/>
  <c r="D15" i="45"/>
  <c r="C15" i="45"/>
  <c r="R14" i="45"/>
  <c r="Q14" i="45"/>
  <c r="P14" i="45"/>
  <c r="O14" i="45"/>
  <c r="N14" i="45"/>
  <c r="M14" i="45"/>
  <c r="L14" i="45"/>
  <c r="K14" i="45"/>
  <c r="J14" i="45"/>
  <c r="I14" i="45"/>
  <c r="H14" i="45"/>
  <c r="G14" i="45"/>
  <c r="F14" i="45"/>
  <c r="E14" i="45"/>
  <c r="D14" i="45"/>
  <c r="C14" i="45"/>
  <c r="R13" i="45"/>
  <c r="Q13" i="45"/>
  <c r="P13" i="45"/>
  <c r="O13" i="45"/>
  <c r="N13" i="45"/>
  <c r="M13" i="45"/>
  <c r="L13" i="45"/>
  <c r="K13" i="45"/>
  <c r="J13" i="45"/>
  <c r="I13" i="45"/>
  <c r="H13" i="45"/>
  <c r="G13" i="45"/>
  <c r="F13" i="45"/>
  <c r="E13" i="45"/>
  <c r="D13" i="45"/>
  <c r="C13" i="45"/>
  <c r="R12" i="45"/>
  <c r="Q12" i="45"/>
  <c r="P12" i="45"/>
  <c r="O12" i="45"/>
  <c r="N12" i="45"/>
  <c r="M12" i="45"/>
  <c r="L12" i="45"/>
  <c r="K12" i="45"/>
  <c r="J12" i="45"/>
  <c r="I12" i="45"/>
  <c r="H12" i="45"/>
  <c r="G12" i="45"/>
  <c r="F12" i="45"/>
  <c r="E12" i="45"/>
  <c r="D12" i="45"/>
  <c r="C12" i="45"/>
  <c r="R11" i="45"/>
  <c r="Q11" i="45"/>
  <c r="P11" i="45"/>
  <c r="O11" i="45"/>
  <c r="N11" i="45"/>
  <c r="M11" i="45"/>
  <c r="L11" i="45"/>
  <c r="K11" i="45"/>
  <c r="J11" i="45"/>
  <c r="I11" i="45"/>
  <c r="H11" i="45"/>
  <c r="G11" i="45"/>
  <c r="F11" i="45"/>
  <c r="E11" i="45"/>
  <c r="D11" i="45"/>
  <c r="C11" i="45"/>
  <c r="R10" i="45"/>
  <c r="Q10" i="45"/>
  <c r="P10" i="45"/>
  <c r="O10" i="45"/>
  <c r="N10" i="45"/>
  <c r="M10" i="45"/>
  <c r="L10" i="45"/>
  <c r="K10" i="45"/>
  <c r="J10" i="45"/>
  <c r="I10" i="45"/>
  <c r="H10" i="45"/>
  <c r="G10" i="45"/>
  <c r="F10" i="45"/>
  <c r="E10" i="45"/>
  <c r="D10" i="45"/>
  <c r="C10" i="45"/>
  <c r="R36" i="46"/>
  <c r="Q36" i="46"/>
  <c r="P36" i="46"/>
  <c r="O36" i="46"/>
  <c r="N36" i="46"/>
  <c r="M36" i="46"/>
  <c r="L36" i="46"/>
  <c r="K36" i="46"/>
  <c r="J36" i="46"/>
  <c r="I36" i="46"/>
  <c r="H36" i="46"/>
  <c r="G36" i="46"/>
  <c r="F36" i="46"/>
  <c r="E36" i="46"/>
  <c r="D36" i="46"/>
  <c r="C36" i="46"/>
  <c r="R35" i="46"/>
  <c r="Q35" i="46"/>
  <c r="P35" i="46"/>
  <c r="O35" i="46"/>
  <c r="N35" i="46"/>
  <c r="M35" i="46"/>
  <c r="L35" i="46"/>
  <c r="K35" i="46"/>
  <c r="J35" i="46"/>
  <c r="I35" i="46"/>
  <c r="H35" i="46"/>
  <c r="G35" i="46"/>
  <c r="F35" i="46"/>
  <c r="E35" i="46"/>
  <c r="D35" i="46"/>
  <c r="C35" i="46"/>
  <c r="R34" i="46"/>
  <c r="Q34" i="46"/>
  <c r="P34" i="46"/>
  <c r="O34" i="46"/>
  <c r="N34" i="46"/>
  <c r="M34" i="46"/>
  <c r="L34" i="46"/>
  <c r="K34" i="46"/>
  <c r="J34" i="46"/>
  <c r="I34" i="46"/>
  <c r="H34" i="46"/>
  <c r="G34" i="46"/>
  <c r="F34" i="46"/>
  <c r="E34" i="46"/>
  <c r="D34" i="46"/>
  <c r="C34" i="46"/>
  <c r="R33" i="46"/>
  <c r="Q33" i="46"/>
  <c r="P33" i="46"/>
  <c r="O33" i="46"/>
  <c r="N33" i="46"/>
  <c r="M33" i="46"/>
  <c r="L33" i="46"/>
  <c r="K33" i="46"/>
  <c r="J33" i="46"/>
  <c r="I33" i="46"/>
  <c r="H33" i="46"/>
  <c r="G33" i="46"/>
  <c r="F33" i="46"/>
  <c r="E33" i="46"/>
  <c r="D33" i="46"/>
  <c r="C33" i="46"/>
  <c r="R32" i="46"/>
  <c r="Q32" i="46"/>
  <c r="P32" i="46"/>
  <c r="O32" i="46"/>
  <c r="N32" i="46"/>
  <c r="M32" i="46"/>
  <c r="L32" i="46"/>
  <c r="K32" i="46"/>
  <c r="J32" i="46"/>
  <c r="I32" i="46"/>
  <c r="H32" i="46"/>
  <c r="G32" i="46"/>
  <c r="F32" i="46"/>
  <c r="E32" i="46"/>
  <c r="D32" i="46"/>
  <c r="C32" i="46"/>
  <c r="R30" i="46"/>
  <c r="Q30" i="46"/>
  <c r="P30" i="46"/>
  <c r="O30" i="46"/>
  <c r="N30" i="46"/>
  <c r="M30" i="46"/>
  <c r="L30" i="46"/>
  <c r="K30" i="46"/>
  <c r="J30" i="46"/>
  <c r="I30" i="46"/>
  <c r="H30" i="46"/>
  <c r="G30" i="46"/>
  <c r="F30" i="46"/>
  <c r="E30" i="46"/>
  <c r="D30" i="46"/>
  <c r="C30" i="46"/>
  <c r="R29" i="46"/>
  <c r="Q29" i="46"/>
  <c r="P29" i="46"/>
  <c r="O29" i="46"/>
  <c r="N29" i="46"/>
  <c r="M29" i="46"/>
  <c r="L29" i="46"/>
  <c r="K29" i="46"/>
  <c r="J29" i="46"/>
  <c r="I29" i="46"/>
  <c r="H29" i="46"/>
  <c r="G29" i="46"/>
  <c r="F29" i="46"/>
  <c r="E29" i="46"/>
  <c r="D29" i="46"/>
  <c r="C29" i="46"/>
  <c r="R28" i="46"/>
  <c r="Q28" i="46"/>
  <c r="P28" i="46"/>
  <c r="O28" i="46"/>
  <c r="N28" i="46"/>
  <c r="M28" i="46"/>
  <c r="L28" i="46"/>
  <c r="K28" i="46"/>
  <c r="J28" i="46"/>
  <c r="I28" i="46"/>
  <c r="H28" i="46"/>
  <c r="G28" i="46"/>
  <c r="F28" i="46"/>
  <c r="E28" i="46"/>
  <c r="D28" i="46"/>
  <c r="C28" i="46"/>
  <c r="R27" i="46"/>
  <c r="Q27" i="46"/>
  <c r="P27" i="46"/>
  <c r="O27" i="46"/>
  <c r="N27" i="46"/>
  <c r="M27" i="46"/>
  <c r="L27" i="46"/>
  <c r="K27" i="46"/>
  <c r="J27" i="46"/>
  <c r="I27" i="46"/>
  <c r="H27" i="46"/>
  <c r="G27" i="46"/>
  <c r="F27" i="46"/>
  <c r="E27" i="46"/>
  <c r="D27" i="46"/>
  <c r="C27" i="46"/>
  <c r="R26" i="46"/>
  <c r="Q26" i="46"/>
  <c r="P26" i="46"/>
  <c r="O26" i="46"/>
  <c r="N26" i="46"/>
  <c r="M26" i="46"/>
  <c r="L26" i="46"/>
  <c r="K26" i="46"/>
  <c r="J26" i="46"/>
  <c r="I26" i="46"/>
  <c r="H26" i="46"/>
  <c r="G26" i="46"/>
  <c r="F26" i="46"/>
  <c r="E26" i="46"/>
  <c r="D26" i="46"/>
  <c r="C26" i="46"/>
  <c r="R25" i="46"/>
  <c r="Q25" i="46"/>
  <c r="P25" i="46"/>
  <c r="O25" i="46"/>
  <c r="N25" i="46"/>
  <c r="M25" i="46"/>
  <c r="L25" i="46"/>
  <c r="K25" i="46"/>
  <c r="J25" i="46"/>
  <c r="I25" i="46"/>
  <c r="H25" i="46"/>
  <c r="G25" i="46"/>
  <c r="F25" i="46"/>
  <c r="E25" i="46"/>
  <c r="D25" i="46"/>
  <c r="C25" i="46"/>
  <c r="R23" i="46"/>
  <c r="Q23" i="46"/>
  <c r="P23" i="46"/>
  <c r="O23" i="46"/>
  <c r="N23" i="46"/>
  <c r="M23" i="46"/>
  <c r="L23" i="46"/>
  <c r="K23" i="46"/>
  <c r="J23" i="46"/>
  <c r="I23" i="46"/>
  <c r="H23" i="46"/>
  <c r="G23" i="46"/>
  <c r="F23" i="46"/>
  <c r="E23" i="46"/>
  <c r="D23" i="46"/>
  <c r="C23" i="46"/>
  <c r="R22" i="46"/>
  <c r="Q22" i="46"/>
  <c r="P22" i="46"/>
  <c r="O22" i="46"/>
  <c r="N22" i="46"/>
  <c r="M22" i="46"/>
  <c r="L22" i="46"/>
  <c r="K22" i="46"/>
  <c r="J22" i="46"/>
  <c r="I22" i="46"/>
  <c r="H22" i="46"/>
  <c r="G22" i="46"/>
  <c r="F22" i="46"/>
  <c r="E22" i="46"/>
  <c r="D22" i="46"/>
  <c r="C22" i="46"/>
  <c r="R21" i="46"/>
  <c r="Q21" i="46"/>
  <c r="P21" i="46"/>
  <c r="O21" i="46"/>
  <c r="N21" i="46"/>
  <c r="M21" i="46"/>
  <c r="L21" i="46"/>
  <c r="K21" i="46"/>
  <c r="J21" i="46"/>
  <c r="I21" i="46"/>
  <c r="H21" i="46"/>
  <c r="G21" i="46"/>
  <c r="F21" i="46"/>
  <c r="E21" i="46"/>
  <c r="D21" i="46"/>
  <c r="C21" i="46"/>
  <c r="R20" i="46"/>
  <c r="Q20" i="46"/>
  <c r="P20" i="46"/>
  <c r="O20" i="46"/>
  <c r="N20" i="46"/>
  <c r="M20" i="46"/>
  <c r="L20" i="46"/>
  <c r="K20" i="46"/>
  <c r="J20" i="46"/>
  <c r="I20" i="46"/>
  <c r="H20" i="46"/>
  <c r="G20" i="46"/>
  <c r="F20" i="46"/>
  <c r="E20" i="46"/>
  <c r="D20" i="46"/>
  <c r="C20" i="46"/>
  <c r="R19" i="46"/>
  <c r="Q19" i="46"/>
  <c r="P19" i="46"/>
  <c r="O19" i="46"/>
  <c r="N19" i="46"/>
  <c r="M19" i="46"/>
  <c r="L19" i="46"/>
  <c r="K19" i="46"/>
  <c r="J19" i="46"/>
  <c r="I19" i="46"/>
  <c r="H19" i="46"/>
  <c r="G19" i="46"/>
  <c r="F19" i="46"/>
  <c r="E19" i="46"/>
  <c r="D19" i="46"/>
  <c r="C19" i="46"/>
  <c r="R18" i="46"/>
  <c r="Q18" i="46"/>
  <c r="P18" i="46"/>
  <c r="O18" i="46"/>
  <c r="N18" i="46"/>
  <c r="M18" i="46"/>
  <c r="L18" i="46"/>
  <c r="K18" i="46"/>
  <c r="J18" i="46"/>
  <c r="I18" i="46"/>
  <c r="H18" i="46"/>
  <c r="G18" i="46"/>
  <c r="F18" i="46"/>
  <c r="E18" i="46"/>
  <c r="D18" i="46"/>
  <c r="C18" i="46"/>
  <c r="R17" i="46"/>
  <c r="Q17" i="46"/>
  <c r="P17" i="46"/>
  <c r="O17" i="46"/>
  <c r="N17" i="46"/>
  <c r="M17" i="46"/>
  <c r="L17" i="46"/>
  <c r="K17" i="46"/>
  <c r="J17" i="46"/>
  <c r="I17" i="46"/>
  <c r="H17" i="46"/>
  <c r="G17" i="46"/>
  <c r="F17" i="46"/>
  <c r="E17" i="46"/>
  <c r="D17" i="46"/>
  <c r="C17" i="46"/>
  <c r="R16" i="46"/>
  <c r="Q16" i="46"/>
  <c r="P16" i="46"/>
  <c r="O16" i="46"/>
  <c r="N16" i="46"/>
  <c r="M16" i="46"/>
  <c r="L16" i="46"/>
  <c r="K16" i="46"/>
  <c r="J16" i="46"/>
  <c r="I16" i="46"/>
  <c r="H16" i="46"/>
  <c r="G16" i="46"/>
  <c r="F16" i="46"/>
  <c r="E16" i="46"/>
  <c r="D16" i="46"/>
  <c r="C16" i="46"/>
  <c r="R15" i="46"/>
  <c r="Q15" i="46"/>
  <c r="P15" i="46"/>
  <c r="O15" i="46"/>
  <c r="N15" i="46"/>
  <c r="M15" i="46"/>
  <c r="L15" i="46"/>
  <c r="K15" i="46"/>
  <c r="J15" i="46"/>
  <c r="I15" i="46"/>
  <c r="H15" i="46"/>
  <c r="G15" i="46"/>
  <c r="F15" i="46"/>
  <c r="E15" i="46"/>
  <c r="D15" i="46"/>
  <c r="C15" i="46"/>
  <c r="R14" i="46"/>
  <c r="Q14" i="46"/>
  <c r="P14" i="46"/>
  <c r="O14" i="46"/>
  <c r="N14" i="46"/>
  <c r="M14" i="46"/>
  <c r="L14" i="46"/>
  <c r="K14" i="46"/>
  <c r="J14" i="46"/>
  <c r="I14" i="46"/>
  <c r="H14" i="46"/>
  <c r="G14" i="46"/>
  <c r="F14" i="46"/>
  <c r="E14" i="46"/>
  <c r="D14" i="46"/>
  <c r="C14" i="46"/>
  <c r="R13" i="46"/>
  <c r="Q13" i="46"/>
  <c r="P13" i="46"/>
  <c r="O13" i="46"/>
  <c r="N13" i="46"/>
  <c r="M13" i="46"/>
  <c r="L13" i="46"/>
  <c r="K13" i="46"/>
  <c r="J13" i="46"/>
  <c r="I13" i="46"/>
  <c r="H13" i="46"/>
  <c r="G13" i="46"/>
  <c r="F13" i="46"/>
  <c r="E13" i="46"/>
  <c r="D13" i="46"/>
  <c r="C13" i="46"/>
  <c r="R12" i="46"/>
  <c r="Q12" i="46"/>
  <c r="P12" i="46"/>
  <c r="O12" i="46"/>
  <c r="N12" i="46"/>
  <c r="M12" i="46"/>
  <c r="L12" i="46"/>
  <c r="K12" i="46"/>
  <c r="J12" i="46"/>
  <c r="I12" i="46"/>
  <c r="H12" i="46"/>
  <c r="G12" i="46"/>
  <c r="F12" i="46"/>
  <c r="E12" i="46"/>
  <c r="D12" i="46"/>
  <c r="C12" i="46"/>
  <c r="R11" i="46"/>
  <c r="Q11" i="46"/>
  <c r="P11" i="46"/>
  <c r="O11" i="46"/>
  <c r="N11" i="46"/>
  <c r="M11" i="46"/>
  <c r="L11" i="46"/>
  <c r="K11" i="46"/>
  <c r="J11" i="46"/>
  <c r="I11" i="46"/>
  <c r="H11" i="46"/>
  <c r="G11" i="46"/>
  <c r="F11" i="46"/>
  <c r="E11" i="46"/>
  <c r="D11" i="46"/>
  <c r="C11" i="46"/>
  <c r="R10" i="46"/>
  <c r="Q10" i="46"/>
  <c r="P10" i="46"/>
  <c r="O10" i="46"/>
  <c r="N10" i="46"/>
  <c r="M10" i="46"/>
  <c r="L10" i="46"/>
  <c r="K10" i="46"/>
  <c r="J10" i="46"/>
  <c r="I10" i="46"/>
  <c r="H10" i="46"/>
  <c r="G10" i="46"/>
  <c r="F10" i="46"/>
  <c r="E10" i="46"/>
  <c r="D10" i="46"/>
  <c r="C10" i="46"/>
  <c r="R36" i="47"/>
  <c r="Q36" i="47"/>
  <c r="P36" i="47"/>
  <c r="O36" i="47"/>
  <c r="N36" i="47"/>
  <c r="M36" i="47"/>
  <c r="L36" i="47"/>
  <c r="K36" i="47"/>
  <c r="J36" i="47"/>
  <c r="I36" i="47"/>
  <c r="H36" i="47"/>
  <c r="G36" i="47"/>
  <c r="F36" i="47"/>
  <c r="E36" i="47"/>
  <c r="D36" i="47"/>
  <c r="C36" i="47"/>
  <c r="R35" i="47"/>
  <c r="Q35" i="47"/>
  <c r="P35" i="47"/>
  <c r="O35" i="47"/>
  <c r="N35" i="47"/>
  <c r="M35" i="47"/>
  <c r="L35" i="47"/>
  <c r="K35" i="47"/>
  <c r="J35" i="47"/>
  <c r="I35" i="47"/>
  <c r="H35" i="47"/>
  <c r="G35" i="47"/>
  <c r="F35" i="47"/>
  <c r="E35" i="47"/>
  <c r="D35" i="47"/>
  <c r="C35" i="47"/>
  <c r="R34" i="47"/>
  <c r="Q34" i="47"/>
  <c r="P34" i="47"/>
  <c r="O34" i="47"/>
  <c r="N34" i="47"/>
  <c r="M34" i="47"/>
  <c r="L34" i="47"/>
  <c r="K34" i="47"/>
  <c r="J34" i="47"/>
  <c r="I34" i="47"/>
  <c r="H34" i="47"/>
  <c r="G34" i="47"/>
  <c r="F34" i="47"/>
  <c r="E34" i="47"/>
  <c r="D34" i="47"/>
  <c r="C34" i="47"/>
  <c r="R33" i="47"/>
  <c r="Q33" i="47"/>
  <c r="P33" i="47"/>
  <c r="O33" i="47"/>
  <c r="N33" i="47"/>
  <c r="M33" i="47"/>
  <c r="L33" i="47"/>
  <c r="K33" i="47"/>
  <c r="J33" i="47"/>
  <c r="I33" i="47"/>
  <c r="H33" i="47"/>
  <c r="G33" i="47"/>
  <c r="F33" i="47"/>
  <c r="E33" i="47"/>
  <c r="D33" i="47"/>
  <c r="C33" i="47"/>
  <c r="R32" i="47"/>
  <c r="Q32" i="47"/>
  <c r="P32" i="47"/>
  <c r="O32" i="47"/>
  <c r="N32" i="47"/>
  <c r="M32" i="47"/>
  <c r="L32" i="47"/>
  <c r="K32" i="47"/>
  <c r="J32" i="47"/>
  <c r="I32" i="47"/>
  <c r="H32" i="47"/>
  <c r="G32" i="47"/>
  <c r="F32" i="47"/>
  <c r="E32" i="47"/>
  <c r="D32" i="47"/>
  <c r="C32" i="47"/>
  <c r="R30" i="47"/>
  <c r="Q30" i="47"/>
  <c r="P30" i="47"/>
  <c r="O30" i="47"/>
  <c r="N30" i="47"/>
  <c r="M30" i="47"/>
  <c r="L30" i="47"/>
  <c r="K30" i="47"/>
  <c r="J30" i="47"/>
  <c r="I30" i="47"/>
  <c r="H30" i="47"/>
  <c r="G30" i="47"/>
  <c r="F30" i="47"/>
  <c r="E30" i="47"/>
  <c r="D30" i="47"/>
  <c r="C30" i="47"/>
  <c r="R29" i="47"/>
  <c r="Q29" i="47"/>
  <c r="P29" i="47"/>
  <c r="O29" i="47"/>
  <c r="N29" i="47"/>
  <c r="M29" i="47"/>
  <c r="L29" i="47"/>
  <c r="K29" i="47"/>
  <c r="J29" i="47"/>
  <c r="I29" i="47"/>
  <c r="H29" i="47"/>
  <c r="G29" i="47"/>
  <c r="F29" i="47"/>
  <c r="E29" i="47"/>
  <c r="D29" i="47"/>
  <c r="C29" i="47"/>
  <c r="R28" i="47"/>
  <c r="Q28" i="47"/>
  <c r="P28" i="47"/>
  <c r="O28" i="47"/>
  <c r="N28" i="47"/>
  <c r="M28" i="47"/>
  <c r="L28" i="47"/>
  <c r="K28" i="47"/>
  <c r="J28" i="47"/>
  <c r="I28" i="47"/>
  <c r="H28" i="47"/>
  <c r="G28" i="47"/>
  <c r="F28" i="47"/>
  <c r="E28" i="47"/>
  <c r="D28" i="47"/>
  <c r="C28" i="47"/>
  <c r="R27" i="47"/>
  <c r="Q27" i="47"/>
  <c r="P27" i="47"/>
  <c r="O27" i="47"/>
  <c r="N27" i="47"/>
  <c r="M27" i="47"/>
  <c r="L27" i="47"/>
  <c r="K27" i="47"/>
  <c r="J27" i="47"/>
  <c r="I27" i="47"/>
  <c r="H27" i="47"/>
  <c r="G27" i="47"/>
  <c r="F27" i="47"/>
  <c r="E27" i="47"/>
  <c r="D27" i="47"/>
  <c r="C27" i="47"/>
  <c r="R26" i="47"/>
  <c r="Q26" i="47"/>
  <c r="P26" i="47"/>
  <c r="O26" i="47"/>
  <c r="N26" i="47"/>
  <c r="M26" i="47"/>
  <c r="L26" i="47"/>
  <c r="K26" i="47"/>
  <c r="J26" i="47"/>
  <c r="I26" i="47"/>
  <c r="H26" i="47"/>
  <c r="G26" i="47"/>
  <c r="F26" i="47"/>
  <c r="E26" i="47"/>
  <c r="D26" i="47"/>
  <c r="C26" i="47"/>
  <c r="R25" i="47"/>
  <c r="Q25" i="47"/>
  <c r="P25" i="47"/>
  <c r="O25" i="47"/>
  <c r="N25" i="47"/>
  <c r="M25" i="47"/>
  <c r="L25" i="47"/>
  <c r="K25" i="47"/>
  <c r="J25" i="47"/>
  <c r="I25" i="47"/>
  <c r="H25" i="47"/>
  <c r="G25" i="47"/>
  <c r="F25" i="47"/>
  <c r="E25" i="47"/>
  <c r="D25" i="47"/>
  <c r="C25" i="47"/>
  <c r="R23" i="47"/>
  <c r="Q23" i="47"/>
  <c r="P23" i="47"/>
  <c r="O23" i="47"/>
  <c r="N23" i="47"/>
  <c r="M23" i="47"/>
  <c r="L23" i="47"/>
  <c r="K23" i="47"/>
  <c r="J23" i="47"/>
  <c r="I23" i="47"/>
  <c r="H23" i="47"/>
  <c r="G23" i="47"/>
  <c r="F23" i="47"/>
  <c r="E23" i="47"/>
  <c r="D23" i="47"/>
  <c r="C23" i="47"/>
  <c r="R22" i="47"/>
  <c r="Q22" i="47"/>
  <c r="P22" i="47"/>
  <c r="O22" i="47"/>
  <c r="N22" i="47"/>
  <c r="M22" i="47"/>
  <c r="L22" i="47"/>
  <c r="K22" i="47"/>
  <c r="J22" i="47"/>
  <c r="I22" i="47"/>
  <c r="H22" i="47"/>
  <c r="G22" i="47"/>
  <c r="F22" i="47"/>
  <c r="E22" i="47"/>
  <c r="D22" i="47"/>
  <c r="C22" i="47"/>
  <c r="R21" i="47"/>
  <c r="Q21" i="47"/>
  <c r="P21" i="47"/>
  <c r="O21" i="47"/>
  <c r="N21" i="47"/>
  <c r="M21" i="47"/>
  <c r="L21" i="47"/>
  <c r="K21" i="47"/>
  <c r="J21" i="47"/>
  <c r="I21" i="47"/>
  <c r="H21" i="47"/>
  <c r="G21" i="47"/>
  <c r="F21" i="47"/>
  <c r="E21" i="47"/>
  <c r="D21" i="47"/>
  <c r="C21" i="47"/>
  <c r="R20" i="47"/>
  <c r="Q20" i="47"/>
  <c r="P20" i="47"/>
  <c r="O20" i="47"/>
  <c r="N20" i="47"/>
  <c r="M20" i="47"/>
  <c r="L20" i="47"/>
  <c r="K20" i="47"/>
  <c r="J20" i="47"/>
  <c r="I20" i="47"/>
  <c r="H20" i="47"/>
  <c r="G20" i="47"/>
  <c r="F20" i="47"/>
  <c r="E20" i="47"/>
  <c r="D20" i="47"/>
  <c r="C20" i="47"/>
  <c r="R19" i="47"/>
  <c r="Q19" i="47"/>
  <c r="P19" i="47"/>
  <c r="O19" i="47"/>
  <c r="N19" i="47"/>
  <c r="M19" i="47"/>
  <c r="L19" i="47"/>
  <c r="K19" i="47"/>
  <c r="J19" i="47"/>
  <c r="I19" i="47"/>
  <c r="H19" i="47"/>
  <c r="G19" i="47"/>
  <c r="F19" i="47"/>
  <c r="E19" i="47"/>
  <c r="D19" i="47"/>
  <c r="C19" i="47"/>
  <c r="R18" i="47"/>
  <c r="Q18" i="47"/>
  <c r="P18" i="47"/>
  <c r="O18" i="47"/>
  <c r="N18" i="47"/>
  <c r="M18" i="47"/>
  <c r="L18" i="47"/>
  <c r="K18" i="47"/>
  <c r="J18" i="47"/>
  <c r="I18" i="47"/>
  <c r="H18" i="47"/>
  <c r="G18" i="47"/>
  <c r="F18" i="47"/>
  <c r="E18" i="47"/>
  <c r="D18" i="47"/>
  <c r="C18" i="47"/>
  <c r="R17" i="47"/>
  <c r="Q17" i="47"/>
  <c r="P17" i="47"/>
  <c r="O17" i="47"/>
  <c r="N17" i="47"/>
  <c r="M17" i="47"/>
  <c r="L17" i="47"/>
  <c r="K17" i="47"/>
  <c r="J17" i="47"/>
  <c r="I17" i="47"/>
  <c r="H17" i="47"/>
  <c r="G17" i="47"/>
  <c r="F17" i="47"/>
  <c r="E17" i="47"/>
  <c r="D17" i="47"/>
  <c r="C17" i="47"/>
  <c r="R16" i="47"/>
  <c r="Q16" i="47"/>
  <c r="P16" i="47"/>
  <c r="O16" i="47"/>
  <c r="N16" i="47"/>
  <c r="M16" i="47"/>
  <c r="L16" i="47"/>
  <c r="K16" i="47"/>
  <c r="J16" i="47"/>
  <c r="I16" i="47"/>
  <c r="H16" i="47"/>
  <c r="G16" i="47"/>
  <c r="F16" i="47"/>
  <c r="E16" i="47"/>
  <c r="D16" i="47"/>
  <c r="C16" i="47"/>
  <c r="R15" i="47"/>
  <c r="Q15" i="47"/>
  <c r="P15" i="47"/>
  <c r="O15" i="47"/>
  <c r="N15" i="47"/>
  <c r="M15" i="47"/>
  <c r="L15" i="47"/>
  <c r="K15" i="47"/>
  <c r="J15" i="47"/>
  <c r="I15" i="47"/>
  <c r="H15" i="47"/>
  <c r="G15" i="47"/>
  <c r="F15" i="47"/>
  <c r="E15" i="47"/>
  <c r="D15" i="47"/>
  <c r="C15" i="47"/>
  <c r="R14" i="47"/>
  <c r="Q14" i="47"/>
  <c r="P14" i="47"/>
  <c r="O14" i="47"/>
  <c r="N14" i="47"/>
  <c r="M14" i="47"/>
  <c r="L14" i="47"/>
  <c r="K14" i="47"/>
  <c r="J14" i="47"/>
  <c r="I14" i="47"/>
  <c r="H14" i="47"/>
  <c r="G14" i="47"/>
  <c r="F14" i="47"/>
  <c r="E14" i="47"/>
  <c r="D14" i="47"/>
  <c r="C14" i="47"/>
  <c r="R13" i="47"/>
  <c r="Q13" i="47"/>
  <c r="P13" i="47"/>
  <c r="O13" i="47"/>
  <c r="N13" i="47"/>
  <c r="M13" i="47"/>
  <c r="L13" i="47"/>
  <c r="K13" i="47"/>
  <c r="J13" i="47"/>
  <c r="I13" i="47"/>
  <c r="H13" i="47"/>
  <c r="G13" i="47"/>
  <c r="F13" i="47"/>
  <c r="E13" i="47"/>
  <c r="D13" i="47"/>
  <c r="C13" i="47"/>
  <c r="R12" i="47"/>
  <c r="Q12" i="47"/>
  <c r="P12" i="47"/>
  <c r="O12" i="47"/>
  <c r="N12" i="47"/>
  <c r="M12" i="47"/>
  <c r="L12" i="47"/>
  <c r="K12" i="47"/>
  <c r="J12" i="47"/>
  <c r="I12" i="47"/>
  <c r="H12" i="47"/>
  <c r="G12" i="47"/>
  <c r="F12" i="47"/>
  <c r="E12" i="47"/>
  <c r="D12" i="47"/>
  <c r="C12" i="47"/>
  <c r="R11" i="47"/>
  <c r="Q11" i="47"/>
  <c r="P11" i="47"/>
  <c r="O11" i="47"/>
  <c r="N11" i="47"/>
  <c r="M11" i="47"/>
  <c r="L11" i="47"/>
  <c r="K11" i="47"/>
  <c r="J11" i="47"/>
  <c r="I11" i="47"/>
  <c r="H11" i="47"/>
  <c r="G11" i="47"/>
  <c r="F11" i="47"/>
  <c r="E11" i="47"/>
  <c r="D11" i="47"/>
  <c r="C11" i="47"/>
  <c r="R10" i="47"/>
  <c r="Q10" i="47"/>
  <c r="P10" i="47"/>
  <c r="O10" i="47"/>
  <c r="N10" i="47"/>
  <c r="M10" i="47"/>
  <c r="L10" i="47"/>
  <c r="K10" i="47"/>
  <c r="J10" i="47"/>
  <c r="I10" i="47"/>
  <c r="H10" i="47"/>
  <c r="G10" i="47"/>
  <c r="F10" i="47"/>
  <c r="E10" i="47"/>
  <c r="D10" i="47"/>
  <c r="C10" i="47"/>
  <c r="R36" i="48"/>
  <c r="Q36" i="48"/>
  <c r="P36" i="48"/>
  <c r="O36" i="48"/>
  <c r="N36" i="48"/>
  <c r="M36" i="48"/>
  <c r="L36" i="48"/>
  <c r="K36" i="48"/>
  <c r="J36" i="48"/>
  <c r="I36" i="48"/>
  <c r="H36" i="48"/>
  <c r="G36" i="48"/>
  <c r="F36" i="48"/>
  <c r="E36" i="48"/>
  <c r="D36" i="48"/>
  <c r="C36" i="48"/>
  <c r="R35" i="48"/>
  <c r="Q35" i="48"/>
  <c r="P35" i="48"/>
  <c r="O35" i="48"/>
  <c r="N35" i="48"/>
  <c r="M35" i="48"/>
  <c r="L35" i="48"/>
  <c r="K35" i="48"/>
  <c r="J35" i="48"/>
  <c r="I35" i="48"/>
  <c r="H35" i="48"/>
  <c r="G35" i="48"/>
  <c r="F35" i="48"/>
  <c r="E35" i="48"/>
  <c r="D35" i="48"/>
  <c r="C35" i="48"/>
  <c r="R34" i="48"/>
  <c r="Q34" i="48"/>
  <c r="P34" i="48"/>
  <c r="O34" i="48"/>
  <c r="N34" i="48"/>
  <c r="M34" i="48"/>
  <c r="L34" i="48"/>
  <c r="K34" i="48"/>
  <c r="J34" i="48"/>
  <c r="I34" i="48"/>
  <c r="H34" i="48"/>
  <c r="G34" i="48"/>
  <c r="F34" i="48"/>
  <c r="E34" i="48"/>
  <c r="D34" i="48"/>
  <c r="C34" i="48"/>
  <c r="R33" i="48"/>
  <c r="Q33" i="48"/>
  <c r="P33" i="48"/>
  <c r="O33" i="48"/>
  <c r="N33" i="48"/>
  <c r="M33" i="48"/>
  <c r="L33" i="48"/>
  <c r="K33" i="48"/>
  <c r="J33" i="48"/>
  <c r="I33" i="48"/>
  <c r="H33" i="48"/>
  <c r="G33" i="48"/>
  <c r="F33" i="48"/>
  <c r="E33" i="48"/>
  <c r="D33" i="48"/>
  <c r="C33" i="48"/>
  <c r="R32" i="48"/>
  <c r="Q32" i="48"/>
  <c r="P32" i="48"/>
  <c r="O32" i="48"/>
  <c r="N32" i="48"/>
  <c r="M32" i="48"/>
  <c r="L32" i="48"/>
  <c r="K32" i="48"/>
  <c r="J32" i="48"/>
  <c r="I32" i="48"/>
  <c r="H32" i="48"/>
  <c r="G32" i="48"/>
  <c r="F32" i="48"/>
  <c r="E32" i="48"/>
  <c r="D32" i="48"/>
  <c r="C32" i="48"/>
  <c r="R30" i="48"/>
  <c r="Q30" i="48"/>
  <c r="P30" i="48"/>
  <c r="O30" i="48"/>
  <c r="N30" i="48"/>
  <c r="M30" i="48"/>
  <c r="L30" i="48"/>
  <c r="K30" i="48"/>
  <c r="J30" i="48"/>
  <c r="I30" i="48"/>
  <c r="H30" i="48"/>
  <c r="G30" i="48"/>
  <c r="F30" i="48"/>
  <c r="E30" i="48"/>
  <c r="D30" i="48"/>
  <c r="C30" i="48"/>
  <c r="R29" i="48"/>
  <c r="Q29" i="48"/>
  <c r="P29" i="48"/>
  <c r="O29" i="48"/>
  <c r="N29" i="48"/>
  <c r="M29" i="48"/>
  <c r="L29" i="48"/>
  <c r="K29" i="48"/>
  <c r="J29" i="48"/>
  <c r="I29" i="48"/>
  <c r="H29" i="48"/>
  <c r="G29" i="48"/>
  <c r="F29" i="48"/>
  <c r="E29" i="48"/>
  <c r="D29" i="48"/>
  <c r="C29" i="48"/>
  <c r="R28" i="48"/>
  <c r="Q28" i="48"/>
  <c r="P28" i="48"/>
  <c r="O28" i="48"/>
  <c r="N28" i="48"/>
  <c r="M28" i="48"/>
  <c r="L28" i="48"/>
  <c r="K28" i="48"/>
  <c r="J28" i="48"/>
  <c r="I28" i="48"/>
  <c r="H28" i="48"/>
  <c r="G28" i="48"/>
  <c r="F28" i="48"/>
  <c r="E28" i="48"/>
  <c r="D28" i="48"/>
  <c r="C28" i="48"/>
  <c r="R27" i="48"/>
  <c r="Q27" i="48"/>
  <c r="P27" i="48"/>
  <c r="O27" i="48"/>
  <c r="N27" i="48"/>
  <c r="M27" i="48"/>
  <c r="L27" i="48"/>
  <c r="K27" i="48"/>
  <c r="J27" i="48"/>
  <c r="I27" i="48"/>
  <c r="H27" i="48"/>
  <c r="G27" i="48"/>
  <c r="F27" i="48"/>
  <c r="E27" i="48"/>
  <c r="D27" i="48"/>
  <c r="C27" i="48"/>
  <c r="R26" i="48"/>
  <c r="Q26" i="48"/>
  <c r="P26" i="48"/>
  <c r="O26" i="48"/>
  <c r="N26" i="48"/>
  <c r="M26" i="48"/>
  <c r="L26" i="48"/>
  <c r="K26" i="48"/>
  <c r="J26" i="48"/>
  <c r="I26" i="48"/>
  <c r="H26" i="48"/>
  <c r="G26" i="48"/>
  <c r="F26" i="48"/>
  <c r="E26" i="48"/>
  <c r="D26" i="48"/>
  <c r="C26" i="48"/>
  <c r="R25" i="48"/>
  <c r="Q25" i="48"/>
  <c r="P25" i="48"/>
  <c r="O25" i="48"/>
  <c r="N25" i="48"/>
  <c r="M25" i="48"/>
  <c r="L25" i="48"/>
  <c r="K25" i="48"/>
  <c r="J25" i="48"/>
  <c r="I25" i="48"/>
  <c r="H25" i="48"/>
  <c r="G25" i="48"/>
  <c r="F25" i="48"/>
  <c r="E25" i="48"/>
  <c r="D25" i="48"/>
  <c r="C25" i="48"/>
  <c r="R23" i="48"/>
  <c r="Q23" i="48"/>
  <c r="P23" i="48"/>
  <c r="O23" i="48"/>
  <c r="N23" i="48"/>
  <c r="M23" i="48"/>
  <c r="L23" i="48"/>
  <c r="K23" i="48"/>
  <c r="J23" i="48"/>
  <c r="I23" i="48"/>
  <c r="H23" i="48"/>
  <c r="G23" i="48"/>
  <c r="F23" i="48"/>
  <c r="E23" i="48"/>
  <c r="D23" i="48"/>
  <c r="C23" i="48"/>
  <c r="R22" i="48"/>
  <c r="Q22" i="48"/>
  <c r="P22" i="48"/>
  <c r="O22" i="48"/>
  <c r="N22" i="48"/>
  <c r="M22" i="48"/>
  <c r="L22" i="48"/>
  <c r="K22" i="48"/>
  <c r="J22" i="48"/>
  <c r="I22" i="48"/>
  <c r="H22" i="48"/>
  <c r="G22" i="48"/>
  <c r="F22" i="48"/>
  <c r="E22" i="48"/>
  <c r="D22" i="48"/>
  <c r="C22" i="48"/>
  <c r="R21" i="48"/>
  <c r="Q21" i="48"/>
  <c r="P21" i="48"/>
  <c r="O21" i="48"/>
  <c r="N21" i="48"/>
  <c r="M21" i="48"/>
  <c r="L21" i="48"/>
  <c r="K21" i="48"/>
  <c r="J21" i="48"/>
  <c r="I21" i="48"/>
  <c r="H21" i="48"/>
  <c r="G21" i="48"/>
  <c r="F21" i="48"/>
  <c r="E21" i="48"/>
  <c r="D21" i="48"/>
  <c r="C21" i="48"/>
  <c r="R20" i="48"/>
  <c r="Q20" i="48"/>
  <c r="P20" i="48"/>
  <c r="O20" i="48"/>
  <c r="N20" i="48"/>
  <c r="M20" i="48"/>
  <c r="L20" i="48"/>
  <c r="K20" i="48"/>
  <c r="J20" i="48"/>
  <c r="I20" i="48"/>
  <c r="H20" i="48"/>
  <c r="G20" i="48"/>
  <c r="F20" i="48"/>
  <c r="E20" i="48"/>
  <c r="D20" i="48"/>
  <c r="C20" i="48"/>
  <c r="R19" i="48"/>
  <c r="Q19" i="48"/>
  <c r="P19" i="48"/>
  <c r="O19" i="48"/>
  <c r="N19" i="48"/>
  <c r="M19" i="48"/>
  <c r="L19" i="48"/>
  <c r="K19" i="48"/>
  <c r="J19" i="48"/>
  <c r="I19" i="48"/>
  <c r="H19" i="48"/>
  <c r="G19" i="48"/>
  <c r="F19" i="48"/>
  <c r="E19" i="48"/>
  <c r="D19" i="48"/>
  <c r="C19" i="48"/>
  <c r="R18" i="48"/>
  <c r="Q18" i="48"/>
  <c r="P18" i="48"/>
  <c r="O18" i="48"/>
  <c r="N18" i="48"/>
  <c r="M18" i="48"/>
  <c r="L18" i="48"/>
  <c r="K18" i="48"/>
  <c r="J18" i="48"/>
  <c r="I18" i="48"/>
  <c r="H18" i="48"/>
  <c r="G18" i="48"/>
  <c r="F18" i="48"/>
  <c r="E18" i="48"/>
  <c r="D18" i="48"/>
  <c r="C18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C17" i="48"/>
  <c r="R16" i="48"/>
  <c r="Q16" i="48"/>
  <c r="P16" i="48"/>
  <c r="O16" i="48"/>
  <c r="N16" i="48"/>
  <c r="M16" i="48"/>
  <c r="L16" i="48"/>
  <c r="K16" i="48"/>
  <c r="J16" i="48"/>
  <c r="I16" i="48"/>
  <c r="H16" i="48"/>
  <c r="G16" i="48"/>
  <c r="F16" i="48"/>
  <c r="E16" i="48"/>
  <c r="D16" i="48"/>
  <c r="C16" i="48"/>
  <c r="R15" i="48"/>
  <c r="Q15" i="48"/>
  <c r="P15" i="48"/>
  <c r="O15" i="48"/>
  <c r="N15" i="48"/>
  <c r="M15" i="48"/>
  <c r="L15" i="48"/>
  <c r="K15" i="48"/>
  <c r="J15" i="48"/>
  <c r="I15" i="48"/>
  <c r="H15" i="48"/>
  <c r="G15" i="48"/>
  <c r="F15" i="48"/>
  <c r="E15" i="48"/>
  <c r="D15" i="48"/>
  <c r="C15" i="48"/>
  <c r="R14" i="48"/>
  <c r="Q14" i="48"/>
  <c r="P14" i="48"/>
  <c r="O14" i="48"/>
  <c r="N14" i="48"/>
  <c r="M14" i="48"/>
  <c r="L14" i="48"/>
  <c r="K14" i="48"/>
  <c r="J14" i="48"/>
  <c r="I14" i="48"/>
  <c r="H14" i="48"/>
  <c r="G14" i="48"/>
  <c r="F14" i="48"/>
  <c r="E14" i="48"/>
  <c r="D14" i="48"/>
  <c r="C14" i="48"/>
  <c r="R13" i="48"/>
  <c r="Q13" i="48"/>
  <c r="P13" i="48"/>
  <c r="O13" i="48"/>
  <c r="N13" i="48"/>
  <c r="M13" i="48"/>
  <c r="L13" i="48"/>
  <c r="K13" i="48"/>
  <c r="J13" i="48"/>
  <c r="I13" i="48"/>
  <c r="H13" i="48"/>
  <c r="G13" i="48"/>
  <c r="F13" i="48"/>
  <c r="E13" i="48"/>
  <c r="D13" i="48"/>
  <c r="C13" i="48"/>
  <c r="R12" i="48"/>
  <c r="Q12" i="48"/>
  <c r="P12" i="48"/>
  <c r="O12" i="48"/>
  <c r="N12" i="48"/>
  <c r="M12" i="48"/>
  <c r="L12" i="48"/>
  <c r="K12" i="48"/>
  <c r="J12" i="48"/>
  <c r="I12" i="48"/>
  <c r="H12" i="48"/>
  <c r="G12" i="48"/>
  <c r="F12" i="48"/>
  <c r="E12" i="48"/>
  <c r="D12" i="48"/>
  <c r="C12" i="48"/>
  <c r="R11" i="48"/>
  <c r="Q11" i="48"/>
  <c r="P11" i="48"/>
  <c r="O11" i="48"/>
  <c r="N11" i="48"/>
  <c r="M11" i="48"/>
  <c r="L11" i="48"/>
  <c r="K11" i="48"/>
  <c r="J11" i="48"/>
  <c r="I11" i="48"/>
  <c r="H11" i="48"/>
  <c r="G11" i="48"/>
  <c r="F11" i="48"/>
  <c r="E11" i="48"/>
  <c r="D11" i="48"/>
  <c r="C11" i="48"/>
  <c r="R10" i="48"/>
  <c r="Q10" i="48"/>
  <c r="P10" i="48"/>
  <c r="O10" i="48"/>
  <c r="N10" i="48"/>
  <c r="M10" i="48"/>
  <c r="L10" i="48"/>
  <c r="K10" i="48"/>
  <c r="J10" i="48"/>
  <c r="I10" i="48"/>
  <c r="H10" i="48"/>
  <c r="G10" i="48"/>
  <c r="F10" i="48"/>
  <c r="E10" i="48"/>
  <c r="D10" i="48"/>
  <c r="C10" i="48"/>
  <c r="R36" i="49"/>
  <c r="Q36" i="49"/>
  <c r="P36" i="49"/>
  <c r="O36" i="49"/>
  <c r="N36" i="49"/>
  <c r="M36" i="49"/>
  <c r="L36" i="49"/>
  <c r="K36" i="49"/>
  <c r="J36" i="49"/>
  <c r="I36" i="49"/>
  <c r="H36" i="49"/>
  <c r="G36" i="49"/>
  <c r="F36" i="49"/>
  <c r="E36" i="49"/>
  <c r="D36" i="49"/>
  <c r="C36" i="49"/>
  <c r="R35" i="49"/>
  <c r="Q35" i="49"/>
  <c r="P35" i="49"/>
  <c r="O35" i="49"/>
  <c r="N35" i="49"/>
  <c r="M35" i="49"/>
  <c r="L35" i="49"/>
  <c r="K35" i="49"/>
  <c r="J35" i="49"/>
  <c r="I35" i="49"/>
  <c r="H35" i="49"/>
  <c r="G35" i="49"/>
  <c r="F35" i="49"/>
  <c r="E35" i="49"/>
  <c r="D35" i="49"/>
  <c r="C35" i="49"/>
  <c r="R34" i="49"/>
  <c r="Q34" i="49"/>
  <c r="P34" i="49"/>
  <c r="O34" i="49"/>
  <c r="N34" i="49"/>
  <c r="M34" i="49"/>
  <c r="L34" i="49"/>
  <c r="K34" i="49"/>
  <c r="J34" i="49"/>
  <c r="I34" i="49"/>
  <c r="H34" i="49"/>
  <c r="G34" i="49"/>
  <c r="F34" i="49"/>
  <c r="E34" i="49"/>
  <c r="D34" i="49"/>
  <c r="C34" i="49"/>
  <c r="R33" i="49"/>
  <c r="Q33" i="49"/>
  <c r="P33" i="49"/>
  <c r="O33" i="49"/>
  <c r="N33" i="49"/>
  <c r="M33" i="49"/>
  <c r="L33" i="49"/>
  <c r="K33" i="49"/>
  <c r="J33" i="49"/>
  <c r="I33" i="49"/>
  <c r="H33" i="49"/>
  <c r="G33" i="49"/>
  <c r="F33" i="49"/>
  <c r="E33" i="49"/>
  <c r="D33" i="49"/>
  <c r="C33" i="49"/>
  <c r="R32" i="49"/>
  <c r="Q32" i="49"/>
  <c r="P32" i="49"/>
  <c r="O32" i="49"/>
  <c r="N32" i="49"/>
  <c r="M32" i="49"/>
  <c r="L32" i="49"/>
  <c r="K32" i="49"/>
  <c r="J32" i="49"/>
  <c r="I32" i="49"/>
  <c r="H32" i="49"/>
  <c r="G32" i="49"/>
  <c r="F32" i="49"/>
  <c r="E32" i="49"/>
  <c r="D32" i="49"/>
  <c r="C32" i="49"/>
  <c r="R30" i="49"/>
  <c r="Q30" i="49"/>
  <c r="P30" i="49"/>
  <c r="O30" i="49"/>
  <c r="N30" i="49"/>
  <c r="M30" i="49"/>
  <c r="L30" i="49"/>
  <c r="K30" i="49"/>
  <c r="J30" i="49"/>
  <c r="I30" i="49"/>
  <c r="H30" i="49"/>
  <c r="G30" i="49"/>
  <c r="F30" i="49"/>
  <c r="E30" i="49"/>
  <c r="D30" i="49"/>
  <c r="C30" i="49"/>
  <c r="R29" i="49"/>
  <c r="Q29" i="49"/>
  <c r="P29" i="49"/>
  <c r="O29" i="49"/>
  <c r="N29" i="49"/>
  <c r="M29" i="49"/>
  <c r="L29" i="49"/>
  <c r="K29" i="49"/>
  <c r="J29" i="49"/>
  <c r="I29" i="49"/>
  <c r="H29" i="49"/>
  <c r="G29" i="49"/>
  <c r="F29" i="49"/>
  <c r="E29" i="49"/>
  <c r="D29" i="49"/>
  <c r="C29" i="49"/>
  <c r="R28" i="49"/>
  <c r="Q28" i="49"/>
  <c r="P28" i="49"/>
  <c r="O28" i="49"/>
  <c r="N28" i="49"/>
  <c r="M28" i="49"/>
  <c r="L28" i="49"/>
  <c r="K28" i="49"/>
  <c r="J28" i="49"/>
  <c r="I28" i="49"/>
  <c r="H28" i="49"/>
  <c r="G28" i="49"/>
  <c r="F28" i="49"/>
  <c r="E28" i="49"/>
  <c r="D28" i="49"/>
  <c r="C28" i="49"/>
  <c r="R27" i="49"/>
  <c r="Q27" i="49"/>
  <c r="P27" i="49"/>
  <c r="O27" i="49"/>
  <c r="N27" i="49"/>
  <c r="M27" i="49"/>
  <c r="L27" i="49"/>
  <c r="K27" i="49"/>
  <c r="J27" i="49"/>
  <c r="I27" i="49"/>
  <c r="H27" i="49"/>
  <c r="G27" i="49"/>
  <c r="F27" i="49"/>
  <c r="E27" i="49"/>
  <c r="D27" i="49"/>
  <c r="C27" i="49"/>
  <c r="R26" i="49"/>
  <c r="Q26" i="49"/>
  <c r="P26" i="49"/>
  <c r="O26" i="49"/>
  <c r="N26" i="49"/>
  <c r="M26" i="49"/>
  <c r="L26" i="49"/>
  <c r="K26" i="49"/>
  <c r="J26" i="49"/>
  <c r="I26" i="49"/>
  <c r="H26" i="49"/>
  <c r="G26" i="49"/>
  <c r="F26" i="49"/>
  <c r="E26" i="49"/>
  <c r="D26" i="49"/>
  <c r="C26" i="49"/>
  <c r="R25" i="49"/>
  <c r="Q25" i="49"/>
  <c r="P25" i="49"/>
  <c r="O25" i="49"/>
  <c r="N25" i="49"/>
  <c r="M25" i="49"/>
  <c r="L25" i="49"/>
  <c r="K25" i="49"/>
  <c r="J25" i="49"/>
  <c r="I25" i="49"/>
  <c r="H25" i="49"/>
  <c r="G25" i="49"/>
  <c r="F25" i="49"/>
  <c r="E25" i="49"/>
  <c r="D25" i="49"/>
  <c r="C25" i="49"/>
  <c r="R23" i="49"/>
  <c r="Q23" i="49"/>
  <c r="P23" i="49"/>
  <c r="O23" i="49"/>
  <c r="N23" i="49"/>
  <c r="M23" i="49"/>
  <c r="L23" i="49"/>
  <c r="K23" i="49"/>
  <c r="J23" i="49"/>
  <c r="I23" i="49"/>
  <c r="H23" i="49"/>
  <c r="G23" i="49"/>
  <c r="F23" i="49"/>
  <c r="E23" i="49"/>
  <c r="D23" i="49"/>
  <c r="C23" i="49"/>
  <c r="R22" i="49"/>
  <c r="Q22" i="49"/>
  <c r="P22" i="49"/>
  <c r="O22" i="49"/>
  <c r="N22" i="49"/>
  <c r="M22" i="49"/>
  <c r="L22" i="49"/>
  <c r="K22" i="49"/>
  <c r="J22" i="49"/>
  <c r="I22" i="49"/>
  <c r="H22" i="49"/>
  <c r="G22" i="49"/>
  <c r="F22" i="49"/>
  <c r="E22" i="49"/>
  <c r="D22" i="49"/>
  <c r="C22" i="49"/>
  <c r="R21" i="49"/>
  <c r="Q21" i="49"/>
  <c r="P21" i="49"/>
  <c r="O21" i="49"/>
  <c r="N21" i="49"/>
  <c r="M21" i="49"/>
  <c r="L21" i="49"/>
  <c r="K21" i="49"/>
  <c r="J21" i="49"/>
  <c r="I21" i="49"/>
  <c r="H21" i="49"/>
  <c r="G21" i="49"/>
  <c r="F21" i="49"/>
  <c r="E21" i="49"/>
  <c r="D21" i="49"/>
  <c r="C21" i="49"/>
  <c r="R20" i="49"/>
  <c r="Q20" i="49"/>
  <c r="P20" i="49"/>
  <c r="O20" i="49"/>
  <c r="N20" i="49"/>
  <c r="M20" i="49"/>
  <c r="L20" i="49"/>
  <c r="K20" i="49"/>
  <c r="J20" i="49"/>
  <c r="I20" i="49"/>
  <c r="H20" i="49"/>
  <c r="G20" i="49"/>
  <c r="F20" i="49"/>
  <c r="E20" i="49"/>
  <c r="D20" i="49"/>
  <c r="C20" i="49"/>
  <c r="R19" i="49"/>
  <c r="Q19" i="49"/>
  <c r="P19" i="49"/>
  <c r="O19" i="49"/>
  <c r="N19" i="49"/>
  <c r="M19" i="49"/>
  <c r="L19" i="49"/>
  <c r="K19" i="49"/>
  <c r="J19" i="49"/>
  <c r="I19" i="49"/>
  <c r="H19" i="49"/>
  <c r="G19" i="49"/>
  <c r="F19" i="49"/>
  <c r="E19" i="49"/>
  <c r="D19" i="49"/>
  <c r="C19" i="49"/>
  <c r="R18" i="49"/>
  <c r="Q18" i="49"/>
  <c r="P18" i="49"/>
  <c r="O18" i="49"/>
  <c r="N18" i="49"/>
  <c r="M18" i="49"/>
  <c r="L18" i="49"/>
  <c r="K18" i="49"/>
  <c r="J18" i="49"/>
  <c r="I18" i="49"/>
  <c r="H18" i="49"/>
  <c r="G18" i="49"/>
  <c r="F18" i="49"/>
  <c r="E18" i="49"/>
  <c r="D18" i="49"/>
  <c r="C18" i="49"/>
  <c r="R17" i="49"/>
  <c r="Q17" i="49"/>
  <c r="P17" i="49"/>
  <c r="O17" i="49"/>
  <c r="N17" i="49"/>
  <c r="M17" i="49"/>
  <c r="L17" i="49"/>
  <c r="K17" i="49"/>
  <c r="J17" i="49"/>
  <c r="I17" i="49"/>
  <c r="H17" i="49"/>
  <c r="G17" i="49"/>
  <c r="F17" i="49"/>
  <c r="E17" i="49"/>
  <c r="D17" i="49"/>
  <c r="C17" i="49"/>
  <c r="R16" i="49"/>
  <c r="Q16" i="49"/>
  <c r="P16" i="49"/>
  <c r="O16" i="49"/>
  <c r="N16" i="49"/>
  <c r="M16" i="49"/>
  <c r="L16" i="49"/>
  <c r="K16" i="49"/>
  <c r="J16" i="49"/>
  <c r="I16" i="49"/>
  <c r="H16" i="49"/>
  <c r="G16" i="49"/>
  <c r="F16" i="49"/>
  <c r="E16" i="49"/>
  <c r="D16" i="49"/>
  <c r="C16" i="49"/>
  <c r="R15" i="49"/>
  <c r="Q15" i="49"/>
  <c r="P15" i="49"/>
  <c r="O15" i="49"/>
  <c r="N15" i="49"/>
  <c r="M15" i="49"/>
  <c r="L15" i="49"/>
  <c r="K15" i="49"/>
  <c r="J15" i="49"/>
  <c r="I15" i="49"/>
  <c r="H15" i="49"/>
  <c r="G15" i="49"/>
  <c r="F15" i="49"/>
  <c r="E15" i="49"/>
  <c r="D15" i="49"/>
  <c r="C15" i="49"/>
  <c r="R14" i="49"/>
  <c r="Q14" i="49"/>
  <c r="P14" i="49"/>
  <c r="O14" i="49"/>
  <c r="N14" i="49"/>
  <c r="M14" i="49"/>
  <c r="L14" i="49"/>
  <c r="K14" i="49"/>
  <c r="J14" i="49"/>
  <c r="I14" i="49"/>
  <c r="H14" i="49"/>
  <c r="G14" i="49"/>
  <c r="F14" i="49"/>
  <c r="E14" i="49"/>
  <c r="D14" i="49"/>
  <c r="C14" i="49"/>
  <c r="R13" i="49"/>
  <c r="Q13" i="49"/>
  <c r="P13" i="49"/>
  <c r="O13" i="49"/>
  <c r="N13" i="49"/>
  <c r="M13" i="49"/>
  <c r="L13" i="49"/>
  <c r="K13" i="49"/>
  <c r="J13" i="49"/>
  <c r="I13" i="49"/>
  <c r="H13" i="49"/>
  <c r="G13" i="49"/>
  <c r="F13" i="49"/>
  <c r="E13" i="49"/>
  <c r="D13" i="49"/>
  <c r="C13" i="49"/>
  <c r="R12" i="49"/>
  <c r="Q12" i="49"/>
  <c r="P12" i="49"/>
  <c r="O12" i="49"/>
  <c r="N12" i="49"/>
  <c r="M12" i="49"/>
  <c r="L12" i="49"/>
  <c r="K12" i="49"/>
  <c r="J12" i="49"/>
  <c r="I12" i="49"/>
  <c r="H12" i="49"/>
  <c r="G12" i="49"/>
  <c r="F12" i="49"/>
  <c r="E12" i="49"/>
  <c r="D12" i="49"/>
  <c r="C12" i="49"/>
  <c r="R11" i="49"/>
  <c r="Q11" i="49"/>
  <c r="P11" i="49"/>
  <c r="O11" i="49"/>
  <c r="N11" i="49"/>
  <c r="M11" i="49"/>
  <c r="L11" i="49"/>
  <c r="K11" i="49"/>
  <c r="J11" i="49"/>
  <c r="I11" i="49"/>
  <c r="H11" i="49"/>
  <c r="G11" i="49"/>
  <c r="F11" i="49"/>
  <c r="E11" i="49"/>
  <c r="D11" i="49"/>
  <c r="C11" i="49"/>
  <c r="R10" i="49"/>
  <c r="Q10" i="49"/>
  <c r="P10" i="49"/>
  <c r="O10" i="49"/>
  <c r="N10" i="49"/>
  <c r="M10" i="49"/>
  <c r="L10" i="49"/>
  <c r="K10" i="49"/>
  <c r="J10" i="49"/>
  <c r="I10" i="49"/>
  <c r="H10" i="49"/>
  <c r="G10" i="49"/>
  <c r="F10" i="49"/>
  <c r="E10" i="49"/>
  <c r="D10" i="49"/>
  <c r="C10" i="49"/>
  <c r="R36" i="50"/>
  <c r="Q36" i="50"/>
  <c r="P36" i="50"/>
  <c r="O36" i="50"/>
  <c r="N36" i="50"/>
  <c r="M36" i="50"/>
  <c r="L36" i="50"/>
  <c r="K36" i="50"/>
  <c r="J36" i="50"/>
  <c r="I36" i="50"/>
  <c r="H36" i="50"/>
  <c r="G36" i="50"/>
  <c r="F36" i="50"/>
  <c r="E36" i="50"/>
  <c r="D36" i="50"/>
  <c r="C36" i="50"/>
  <c r="R35" i="50"/>
  <c r="Q35" i="50"/>
  <c r="P35" i="50"/>
  <c r="O35" i="50"/>
  <c r="N35" i="50"/>
  <c r="M35" i="50"/>
  <c r="L35" i="50"/>
  <c r="K35" i="50"/>
  <c r="J35" i="50"/>
  <c r="I35" i="50"/>
  <c r="H35" i="50"/>
  <c r="G35" i="50"/>
  <c r="F35" i="50"/>
  <c r="E35" i="50"/>
  <c r="D35" i="50"/>
  <c r="C35" i="50"/>
  <c r="R34" i="50"/>
  <c r="Q34" i="50"/>
  <c r="P34" i="50"/>
  <c r="O34" i="50"/>
  <c r="N34" i="50"/>
  <c r="M34" i="50"/>
  <c r="L34" i="50"/>
  <c r="K34" i="50"/>
  <c r="J34" i="50"/>
  <c r="I34" i="50"/>
  <c r="H34" i="50"/>
  <c r="G34" i="50"/>
  <c r="F34" i="50"/>
  <c r="E34" i="50"/>
  <c r="D34" i="50"/>
  <c r="C34" i="50"/>
  <c r="R33" i="50"/>
  <c r="Q33" i="50"/>
  <c r="P33" i="50"/>
  <c r="O33" i="50"/>
  <c r="N33" i="50"/>
  <c r="M33" i="50"/>
  <c r="L33" i="50"/>
  <c r="K33" i="50"/>
  <c r="J33" i="50"/>
  <c r="I33" i="50"/>
  <c r="H33" i="50"/>
  <c r="G33" i="50"/>
  <c r="F33" i="50"/>
  <c r="E33" i="50"/>
  <c r="D33" i="50"/>
  <c r="C33" i="50"/>
  <c r="R32" i="50"/>
  <c r="Q32" i="50"/>
  <c r="P32" i="50"/>
  <c r="O32" i="50"/>
  <c r="N32" i="50"/>
  <c r="M32" i="50"/>
  <c r="L32" i="50"/>
  <c r="K32" i="50"/>
  <c r="J32" i="50"/>
  <c r="I32" i="50"/>
  <c r="H32" i="50"/>
  <c r="G32" i="50"/>
  <c r="F32" i="50"/>
  <c r="E32" i="50"/>
  <c r="D32" i="50"/>
  <c r="C32" i="50"/>
  <c r="R30" i="50"/>
  <c r="Q30" i="50"/>
  <c r="P30" i="50"/>
  <c r="O30" i="50"/>
  <c r="N30" i="50"/>
  <c r="M30" i="50"/>
  <c r="L30" i="50"/>
  <c r="K30" i="50"/>
  <c r="J30" i="50"/>
  <c r="I30" i="50"/>
  <c r="H30" i="50"/>
  <c r="G30" i="50"/>
  <c r="F30" i="50"/>
  <c r="E30" i="50"/>
  <c r="D30" i="50"/>
  <c r="C30" i="50"/>
  <c r="R29" i="50"/>
  <c r="Q29" i="50"/>
  <c r="P29" i="50"/>
  <c r="O29" i="50"/>
  <c r="N29" i="50"/>
  <c r="M29" i="50"/>
  <c r="L29" i="50"/>
  <c r="K29" i="50"/>
  <c r="J29" i="50"/>
  <c r="I29" i="50"/>
  <c r="H29" i="50"/>
  <c r="G29" i="50"/>
  <c r="F29" i="50"/>
  <c r="E29" i="50"/>
  <c r="D29" i="50"/>
  <c r="C29" i="50"/>
  <c r="R28" i="50"/>
  <c r="Q28" i="50"/>
  <c r="P28" i="50"/>
  <c r="O28" i="50"/>
  <c r="N28" i="50"/>
  <c r="M28" i="50"/>
  <c r="L28" i="50"/>
  <c r="K28" i="50"/>
  <c r="J28" i="50"/>
  <c r="I28" i="50"/>
  <c r="H28" i="50"/>
  <c r="G28" i="50"/>
  <c r="F28" i="50"/>
  <c r="E28" i="50"/>
  <c r="D28" i="50"/>
  <c r="C28" i="50"/>
  <c r="R27" i="50"/>
  <c r="Q27" i="50"/>
  <c r="P27" i="50"/>
  <c r="O27" i="50"/>
  <c r="N27" i="50"/>
  <c r="M27" i="50"/>
  <c r="L27" i="50"/>
  <c r="K27" i="50"/>
  <c r="J27" i="50"/>
  <c r="I27" i="50"/>
  <c r="H27" i="50"/>
  <c r="G27" i="50"/>
  <c r="F27" i="50"/>
  <c r="E27" i="50"/>
  <c r="D27" i="50"/>
  <c r="C27" i="50"/>
  <c r="R26" i="50"/>
  <c r="Q26" i="50"/>
  <c r="P26" i="50"/>
  <c r="O26" i="50"/>
  <c r="N26" i="50"/>
  <c r="M26" i="50"/>
  <c r="L26" i="50"/>
  <c r="K26" i="50"/>
  <c r="J26" i="50"/>
  <c r="I26" i="50"/>
  <c r="H26" i="50"/>
  <c r="G26" i="50"/>
  <c r="F26" i="50"/>
  <c r="E26" i="50"/>
  <c r="D26" i="50"/>
  <c r="C26" i="50"/>
  <c r="R25" i="50"/>
  <c r="Q25" i="50"/>
  <c r="P25" i="50"/>
  <c r="O25" i="50"/>
  <c r="N25" i="50"/>
  <c r="M25" i="50"/>
  <c r="L25" i="50"/>
  <c r="K25" i="50"/>
  <c r="J25" i="50"/>
  <c r="I25" i="50"/>
  <c r="H25" i="50"/>
  <c r="G25" i="50"/>
  <c r="F25" i="50"/>
  <c r="E25" i="50"/>
  <c r="D25" i="50"/>
  <c r="C25" i="50"/>
  <c r="R23" i="50"/>
  <c r="Q23" i="50"/>
  <c r="P23" i="50"/>
  <c r="O23" i="50"/>
  <c r="N23" i="50"/>
  <c r="M23" i="50"/>
  <c r="L23" i="50"/>
  <c r="K23" i="50"/>
  <c r="J23" i="50"/>
  <c r="I23" i="50"/>
  <c r="H23" i="50"/>
  <c r="G23" i="50"/>
  <c r="F23" i="50"/>
  <c r="E23" i="50"/>
  <c r="D23" i="50"/>
  <c r="C23" i="50"/>
  <c r="R22" i="50"/>
  <c r="Q22" i="50"/>
  <c r="P22" i="50"/>
  <c r="O22" i="50"/>
  <c r="N22" i="50"/>
  <c r="M22" i="50"/>
  <c r="L22" i="50"/>
  <c r="K22" i="50"/>
  <c r="J22" i="50"/>
  <c r="I22" i="50"/>
  <c r="H22" i="50"/>
  <c r="G22" i="50"/>
  <c r="F22" i="50"/>
  <c r="E22" i="50"/>
  <c r="D22" i="50"/>
  <c r="C22" i="50"/>
  <c r="R21" i="50"/>
  <c r="Q21" i="50"/>
  <c r="P21" i="50"/>
  <c r="O21" i="50"/>
  <c r="N21" i="50"/>
  <c r="M21" i="50"/>
  <c r="L21" i="50"/>
  <c r="K21" i="50"/>
  <c r="J21" i="50"/>
  <c r="I21" i="50"/>
  <c r="H21" i="50"/>
  <c r="G21" i="50"/>
  <c r="F21" i="50"/>
  <c r="E21" i="50"/>
  <c r="D21" i="50"/>
  <c r="C21" i="50"/>
  <c r="R20" i="50"/>
  <c r="Q20" i="50"/>
  <c r="P20" i="50"/>
  <c r="O20" i="50"/>
  <c r="N20" i="50"/>
  <c r="M20" i="50"/>
  <c r="L20" i="50"/>
  <c r="K20" i="50"/>
  <c r="J20" i="50"/>
  <c r="I20" i="50"/>
  <c r="H20" i="50"/>
  <c r="G20" i="50"/>
  <c r="F20" i="50"/>
  <c r="E20" i="50"/>
  <c r="D20" i="50"/>
  <c r="C20" i="50"/>
  <c r="R19" i="50"/>
  <c r="Q19" i="50"/>
  <c r="P19" i="50"/>
  <c r="O19" i="50"/>
  <c r="N19" i="50"/>
  <c r="M19" i="50"/>
  <c r="L19" i="50"/>
  <c r="K19" i="50"/>
  <c r="J19" i="50"/>
  <c r="I19" i="50"/>
  <c r="H19" i="50"/>
  <c r="G19" i="50"/>
  <c r="F19" i="50"/>
  <c r="E19" i="50"/>
  <c r="D19" i="50"/>
  <c r="C19" i="50"/>
  <c r="R18" i="50"/>
  <c r="Q18" i="50"/>
  <c r="P18" i="50"/>
  <c r="O18" i="50"/>
  <c r="N18" i="50"/>
  <c r="M18" i="50"/>
  <c r="L18" i="50"/>
  <c r="K18" i="50"/>
  <c r="J18" i="50"/>
  <c r="I18" i="50"/>
  <c r="H18" i="50"/>
  <c r="G18" i="50"/>
  <c r="F18" i="50"/>
  <c r="E18" i="50"/>
  <c r="D18" i="50"/>
  <c r="C18" i="50"/>
  <c r="R17" i="50"/>
  <c r="Q17" i="50"/>
  <c r="P17" i="50"/>
  <c r="O17" i="50"/>
  <c r="N17" i="50"/>
  <c r="M17" i="50"/>
  <c r="L17" i="50"/>
  <c r="K17" i="50"/>
  <c r="J17" i="50"/>
  <c r="I17" i="50"/>
  <c r="H17" i="50"/>
  <c r="G17" i="50"/>
  <c r="F17" i="50"/>
  <c r="E17" i="50"/>
  <c r="D17" i="50"/>
  <c r="C17" i="50"/>
  <c r="R16" i="50"/>
  <c r="Q16" i="50"/>
  <c r="P16" i="50"/>
  <c r="O16" i="50"/>
  <c r="N16" i="50"/>
  <c r="M16" i="50"/>
  <c r="L16" i="50"/>
  <c r="K16" i="50"/>
  <c r="J16" i="50"/>
  <c r="I16" i="50"/>
  <c r="H16" i="50"/>
  <c r="G16" i="50"/>
  <c r="F16" i="50"/>
  <c r="E16" i="50"/>
  <c r="D16" i="50"/>
  <c r="C16" i="50"/>
  <c r="R15" i="50"/>
  <c r="Q15" i="50"/>
  <c r="P15" i="50"/>
  <c r="O15" i="50"/>
  <c r="N15" i="50"/>
  <c r="M15" i="50"/>
  <c r="L15" i="50"/>
  <c r="K15" i="50"/>
  <c r="J15" i="50"/>
  <c r="I15" i="50"/>
  <c r="H15" i="50"/>
  <c r="G15" i="50"/>
  <c r="F15" i="50"/>
  <c r="E15" i="50"/>
  <c r="D15" i="50"/>
  <c r="C15" i="50"/>
  <c r="R14" i="50"/>
  <c r="Q14" i="50"/>
  <c r="P14" i="50"/>
  <c r="O14" i="50"/>
  <c r="N14" i="50"/>
  <c r="M14" i="50"/>
  <c r="L14" i="50"/>
  <c r="K14" i="50"/>
  <c r="J14" i="50"/>
  <c r="I14" i="50"/>
  <c r="H14" i="50"/>
  <c r="G14" i="50"/>
  <c r="F14" i="50"/>
  <c r="E14" i="50"/>
  <c r="D14" i="50"/>
  <c r="C14" i="50"/>
  <c r="R13" i="50"/>
  <c r="Q13" i="50"/>
  <c r="P13" i="50"/>
  <c r="O13" i="50"/>
  <c r="N13" i="50"/>
  <c r="M13" i="50"/>
  <c r="L13" i="50"/>
  <c r="K13" i="50"/>
  <c r="J13" i="50"/>
  <c r="I13" i="50"/>
  <c r="H13" i="50"/>
  <c r="G13" i="50"/>
  <c r="F13" i="50"/>
  <c r="E13" i="50"/>
  <c r="D13" i="50"/>
  <c r="C13" i="50"/>
  <c r="R12" i="50"/>
  <c r="Q12" i="50"/>
  <c r="P12" i="50"/>
  <c r="O12" i="50"/>
  <c r="N12" i="50"/>
  <c r="M12" i="50"/>
  <c r="L12" i="50"/>
  <c r="K12" i="50"/>
  <c r="J12" i="50"/>
  <c r="I12" i="50"/>
  <c r="H12" i="50"/>
  <c r="G12" i="50"/>
  <c r="F12" i="50"/>
  <c r="E12" i="50"/>
  <c r="D12" i="50"/>
  <c r="C12" i="50"/>
  <c r="R11" i="50"/>
  <c r="Q11" i="50"/>
  <c r="P11" i="50"/>
  <c r="O11" i="50"/>
  <c r="N11" i="50"/>
  <c r="M11" i="50"/>
  <c r="L11" i="50"/>
  <c r="K11" i="50"/>
  <c r="J11" i="50"/>
  <c r="I11" i="50"/>
  <c r="H11" i="50"/>
  <c r="G11" i="50"/>
  <c r="F11" i="50"/>
  <c r="E11" i="50"/>
  <c r="D11" i="50"/>
  <c r="C11" i="50"/>
  <c r="R10" i="50"/>
  <c r="Q10" i="50"/>
  <c r="P10" i="50"/>
  <c r="O10" i="50"/>
  <c r="N10" i="50"/>
  <c r="M10" i="50"/>
  <c r="L10" i="50"/>
  <c r="K10" i="50"/>
  <c r="J10" i="50"/>
  <c r="I10" i="50"/>
  <c r="H10" i="50"/>
  <c r="G10" i="50"/>
  <c r="F10" i="50"/>
  <c r="E10" i="50"/>
  <c r="D10" i="50"/>
  <c r="C10" i="50"/>
  <c r="R36" i="51"/>
  <c r="Q36" i="51"/>
  <c r="P36" i="51"/>
  <c r="O36" i="51"/>
  <c r="N36" i="51"/>
  <c r="M36" i="51"/>
  <c r="L36" i="51"/>
  <c r="K36" i="51"/>
  <c r="J36" i="51"/>
  <c r="I36" i="51"/>
  <c r="H36" i="51"/>
  <c r="G36" i="51"/>
  <c r="F36" i="51"/>
  <c r="E36" i="51"/>
  <c r="D36" i="51"/>
  <c r="C36" i="51"/>
  <c r="R35" i="51"/>
  <c r="Q35" i="51"/>
  <c r="P35" i="51"/>
  <c r="O35" i="51"/>
  <c r="N35" i="51"/>
  <c r="M35" i="51"/>
  <c r="L35" i="51"/>
  <c r="K35" i="51"/>
  <c r="J35" i="51"/>
  <c r="I35" i="51"/>
  <c r="H35" i="51"/>
  <c r="G35" i="51"/>
  <c r="F35" i="51"/>
  <c r="E35" i="51"/>
  <c r="D35" i="51"/>
  <c r="C35" i="51"/>
  <c r="R34" i="51"/>
  <c r="Q34" i="51"/>
  <c r="P34" i="51"/>
  <c r="O34" i="51"/>
  <c r="N34" i="51"/>
  <c r="M34" i="51"/>
  <c r="L34" i="51"/>
  <c r="K34" i="51"/>
  <c r="J34" i="51"/>
  <c r="I34" i="51"/>
  <c r="H34" i="51"/>
  <c r="G34" i="51"/>
  <c r="F34" i="51"/>
  <c r="E34" i="51"/>
  <c r="D34" i="51"/>
  <c r="C34" i="51"/>
  <c r="R33" i="51"/>
  <c r="Q33" i="51"/>
  <c r="P33" i="51"/>
  <c r="O33" i="51"/>
  <c r="N33" i="51"/>
  <c r="M33" i="51"/>
  <c r="L33" i="51"/>
  <c r="K33" i="51"/>
  <c r="J33" i="51"/>
  <c r="I33" i="51"/>
  <c r="H33" i="51"/>
  <c r="G33" i="51"/>
  <c r="F33" i="51"/>
  <c r="E33" i="51"/>
  <c r="D33" i="51"/>
  <c r="C33" i="51"/>
  <c r="R32" i="51"/>
  <c r="Q32" i="51"/>
  <c r="P32" i="51"/>
  <c r="O32" i="51"/>
  <c r="N32" i="51"/>
  <c r="M32" i="51"/>
  <c r="L32" i="51"/>
  <c r="K32" i="51"/>
  <c r="J32" i="51"/>
  <c r="I32" i="51"/>
  <c r="H32" i="51"/>
  <c r="G32" i="51"/>
  <c r="F32" i="51"/>
  <c r="E32" i="51"/>
  <c r="D32" i="51"/>
  <c r="C32" i="51"/>
  <c r="R30" i="51"/>
  <c r="Q30" i="51"/>
  <c r="P30" i="51"/>
  <c r="O30" i="51"/>
  <c r="N30" i="51"/>
  <c r="M30" i="51"/>
  <c r="L30" i="51"/>
  <c r="K30" i="51"/>
  <c r="J30" i="51"/>
  <c r="I30" i="51"/>
  <c r="H30" i="51"/>
  <c r="G30" i="51"/>
  <c r="F30" i="51"/>
  <c r="E30" i="51"/>
  <c r="D30" i="51"/>
  <c r="C30" i="51"/>
  <c r="R29" i="51"/>
  <c r="Q29" i="51"/>
  <c r="P29" i="51"/>
  <c r="O29" i="51"/>
  <c r="N29" i="51"/>
  <c r="M29" i="51"/>
  <c r="L29" i="51"/>
  <c r="K29" i="51"/>
  <c r="J29" i="51"/>
  <c r="I29" i="51"/>
  <c r="H29" i="51"/>
  <c r="G29" i="51"/>
  <c r="F29" i="51"/>
  <c r="E29" i="51"/>
  <c r="D29" i="51"/>
  <c r="C29" i="51"/>
  <c r="R28" i="51"/>
  <c r="Q28" i="51"/>
  <c r="P28" i="51"/>
  <c r="O28" i="51"/>
  <c r="N28" i="51"/>
  <c r="M28" i="51"/>
  <c r="L28" i="51"/>
  <c r="K28" i="51"/>
  <c r="J28" i="51"/>
  <c r="I28" i="51"/>
  <c r="H28" i="51"/>
  <c r="G28" i="51"/>
  <c r="F28" i="51"/>
  <c r="E28" i="51"/>
  <c r="D28" i="51"/>
  <c r="C28" i="51"/>
  <c r="R27" i="51"/>
  <c r="Q27" i="51"/>
  <c r="P27" i="51"/>
  <c r="O27" i="51"/>
  <c r="N27" i="51"/>
  <c r="M27" i="51"/>
  <c r="L27" i="51"/>
  <c r="K27" i="51"/>
  <c r="J27" i="51"/>
  <c r="I27" i="51"/>
  <c r="H27" i="51"/>
  <c r="G27" i="51"/>
  <c r="F27" i="51"/>
  <c r="E27" i="51"/>
  <c r="D27" i="51"/>
  <c r="C27" i="51"/>
  <c r="R26" i="51"/>
  <c r="Q26" i="51"/>
  <c r="P26" i="51"/>
  <c r="O26" i="51"/>
  <c r="N26" i="51"/>
  <c r="M26" i="51"/>
  <c r="L26" i="51"/>
  <c r="K26" i="51"/>
  <c r="J26" i="51"/>
  <c r="I26" i="51"/>
  <c r="H26" i="51"/>
  <c r="G26" i="51"/>
  <c r="F26" i="51"/>
  <c r="E26" i="51"/>
  <c r="D26" i="51"/>
  <c r="C26" i="51"/>
  <c r="R25" i="51"/>
  <c r="Q25" i="51"/>
  <c r="P25" i="51"/>
  <c r="O25" i="51"/>
  <c r="N25" i="51"/>
  <c r="M25" i="51"/>
  <c r="L25" i="51"/>
  <c r="K25" i="51"/>
  <c r="J25" i="51"/>
  <c r="I25" i="51"/>
  <c r="H25" i="51"/>
  <c r="G25" i="51"/>
  <c r="F25" i="51"/>
  <c r="E25" i="51"/>
  <c r="D25" i="51"/>
  <c r="C25" i="51"/>
  <c r="R23" i="51"/>
  <c r="Q23" i="51"/>
  <c r="P23" i="51"/>
  <c r="O23" i="51"/>
  <c r="N23" i="51"/>
  <c r="M23" i="51"/>
  <c r="L23" i="51"/>
  <c r="K23" i="51"/>
  <c r="J23" i="51"/>
  <c r="I23" i="51"/>
  <c r="H23" i="51"/>
  <c r="G23" i="51"/>
  <c r="F23" i="51"/>
  <c r="E23" i="51"/>
  <c r="D23" i="51"/>
  <c r="C23" i="51"/>
  <c r="R22" i="51"/>
  <c r="Q22" i="51"/>
  <c r="P22" i="51"/>
  <c r="O22" i="51"/>
  <c r="N22" i="51"/>
  <c r="M22" i="51"/>
  <c r="L22" i="51"/>
  <c r="K22" i="51"/>
  <c r="J22" i="51"/>
  <c r="I22" i="51"/>
  <c r="H22" i="51"/>
  <c r="G22" i="51"/>
  <c r="F22" i="51"/>
  <c r="E22" i="51"/>
  <c r="D22" i="51"/>
  <c r="C22" i="51"/>
  <c r="R21" i="51"/>
  <c r="Q21" i="51"/>
  <c r="P21" i="51"/>
  <c r="O21" i="51"/>
  <c r="N21" i="51"/>
  <c r="M21" i="51"/>
  <c r="L21" i="51"/>
  <c r="K21" i="51"/>
  <c r="J21" i="51"/>
  <c r="I21" i="51"/>
  <c r="H21" i="51"/>
  <c r="G21" i="51"/>
  <c r="F21" i="51"/>
  <c r="E21" i="51"/>
  <c r="D21" i="51"/>
  <c r="C21" i="51"/>
  <c r="R20" i="51"/>
  <c r="Q20" i="51"/>
  <c r="P20" i="51"/>
  <c r="O20" i="51"/>
  <c r="N20" i="51"/>
  <c r="M20" i="51"/>
  <c r="L20" i="51"/>
  <c r="K20" i="51"/>
  <c r="J20" i="51"/>
  <c r="I20" i="51"/>
  <c r="H20" i="51"/>
  <c r="G20" i="51"/>
  <c r="F20" i="51"/>
  <c r="E20" i="51"/>
  <c r="D20" i="51"/>
  <c r="C20" i="51"/>
  <c r="R19" i="51"/>
  <c r="Q19" i="51"/>
  <c r="P19" i="51"/>
  <c r="O19" i="51"/>
  <c r="N19" i="51"/>
  <c r="M19" i="51"/>
  <c r="L19" i="51"/>
  <c r="K19" i="51"/>
  <c r="J19" i="51"/>
  <c r="I19" i="51"/>
  <c r="H19" i="51"/>
  <c r="G19" i="51"/>
  <c r="F19" i="51"/>
  <c r="E19" i="51"/>
  <c r="D19" i="51"/>
  <c r="C19" i="51"/>
  <c r="R18" i="51"/>
  <c r="Q18" i="51"/>
  <c r="P18" i="51"/>
  <c r="O18" i="51"/>
  <c r="N18" i="51"/>
  <c r="M18" i="51"/>
  <c r="L18" i="51"/>
  <c r="K18" i="51"/>
  <c r="J18" i="51"/>
  <c r="I18" i="51"/>
  <c r="H18" i="51"/>
  <c r="G18" i="51"/>
  <c r="F18" i="51"/>
  <c r="E18" i="51"/>
  <c r="D18" i="51"/>
  <c r="C18" i="51"/>
  <c r="R17" i="51"/>
  <c r="Q17" i="51"/>
  <c r="P17" i="51"/>
  <c r="O17" i="51"/>
  <c r="N17" i="51"/>
  <c r="M17" i="51"/>
  <c r="L17" i="51"/>
  <c r="K17" i="51"/>
  <c r="J17" i="51"/>
  <c r="I17" i="51"/>
  <c r="H17" i="51"/>
  <c r="G17" i="51"/>
  <c r="F17" i="51"/>
  <c r="E17" i="51"/>
  <c r="D17" i="51"/>
  <c r="C17" i="51"/>
  <c r="R16" i="51"/>
  <c r="Q16" i="51"/>
  <c r="P16" i="51"/>
  <c r="O16" i="51"/>
  <c r="N16" i="51"/>
  <c r="M16" i="51"/>
  <c r="L16" i="51"/>
  <c r="K16" i="51"/>
  <c r="J16" i="51"/>
  <c r="I16" i="51"/>
  <c r="H16" i="51"/>
  <c r="G16" i="51"/>
  <c r="F16" i="51"/>
  <c r="E16" i="51"/>
  <c r="D16" i="51"/>
  <c r="C16" i="51"/>
  <c r="R15" i="51"/>
  <c r="Q15" i="51"/>
  <c r="P15" i="51"/>
  <c r="O15" i="51"/>
  <c r="N15" i="51"/>
  <c r="M15" i="51"/>
  <c r="L15" i="51"/>
  <c r="K15" i="51"/>
  <c r="J15" i="51"/>
  <c r="I15" i="51"/>
  <c r="H15" i="51"/>
  <c r="G15" i="51"/>
  <c r="F15" i="51"/>
  <c r="E15" i="51"/>
  <c r="D15" i="51"/>
  <c r="C15" i="51"/>
  <c r="R14" i="51"/>
  <c r="Q14" i="51"/>
  <c r="P14" i="51"/>
  <c r="O14" i="51"/>
  <c r="N14" i="51"/>
  <c r="M14" i="51"/>
  <c r="L14" i="51"/>
  <c r="K14" i="51"/>
  <c r="J14" i="51"/>
  <c r="I14" i="51"/>
  <c r="H14" i="51"/>
  <c r="G14" i="51"/>
  <c r="F14" i="51"/>
  <c r="E14" i="51"/>
  <c r="D14" i="51"/>
  <c r="C14" i="51"/>
  <c r="R13" i="51"/>
  <c r="Q13" i="51"/>
  <c r="P13" i="51"/>
  <c r="O13" i="51"/>
  <c r="N13" i="51"/>
  <c r="M13" i="51"/>
  <c r="L13" i="51"/>
  <c r="K13" i="51"/>
  <c r="J13" i="51"/>
  <c r="I13" i="51"/>
  <c r="H13" i="51"/>
  <c r="G13" i="51"/>
  <c r="F13" i="51"/>
  <c r="E13" i="51"/>
  <c r="D13" i="51"/>
  <c r="C13" i="51"/>
  <c r="R12" i="51"/>
  <c r="Q12" i="51"/>
  <c r="P12" i="51"/>
  <c r="O12" i="51"/>
  <c r="N12" i="51"/>
  <c r="M12" i="51"/>
  <c r="L12" i="51"/>
  <c r="K12" i="51"/>
  <c r="J12" i="51"/>
  <c r="I12" i="51"/>
  <c r="H12" i="51"/>
  <c r="G12" i="51"/>
  <c r="F12" i="51"/>
  <c r="E12" i="51"/>
  <c r="D12" i="51"/>
  <c r="C12" i="51"/>
  <c r="R11" i="51"/>
  <c r="Q11" i="51"/>
  <c r="P11" i="51"/>
  <c r="O11" i="51"/>
  <c r="N11" i="51"/>
  <c r="M11" i="51"/>
  <c r="L11" i="51"/>
  <c r="K11" i="51"/>
  <c r="J11" i="51"/>
  <c r="I11" i="51"/>
  <c r="H11" i="51"/>
  <c r="G11" i="51"/>
  <c r="F11" i="51"/>
  <c r="E11" i="51"/>
  <c r="D11" i="51"/>
  <c r="C11" i="51"/>
  <c r="R10" i="51"/>
  <c r="Q10" i="51"/>
  <c r="P10" i="51"/>
  <c r="O10" i="51"/>
  <c r="N10" i="51"/>
  <c r="M10" i="51"/>
  <c r="L10" i="51"/>
  <c r="K10" i="51"/>
  <c r="J10" i="51"/>
  <c r="I10" i="51"/>
  <c r="H10" i="51"/>
  <c r="G10" i="51"/>
  <c r="F10" i="51"/>
  <c r="E10" i="51"/>
  <c r="D10" i="51"/>
  <c r="C10" i="51"/>
  <c r="R36" i="52"/>
  <c r="Q36" i="52"/>
  <c r="P36" i="52"/>
  <c r="O36" i="52"/>
  <c r="N36" i="52"/>
  <c r="M36" i="52"/>
  <c r="L36" i="52"/>
  <c r="K36" i="52"/>
  <c r="J36" i="52"/>
  <c r="I36" i="52"/>
  <c r="H36" i="52"/>
  <c r="G36" i="52"/>
  <c r="F36" i="52"/>
  <c r="E36" i="52"/>
  <c r="D36" i="52"/>
  <c r="C36" i="52"/>
  <c r="R35" i="52"/>
  <c r="Q35" i="52"/>
  <c r="P35" i="52"/>
  <c r="O35" i="52"/>
  <c r="N35" i="52"/>
  <c r="M35" i="52"/>
  <c r="L35" i="52"/>
  <c r="K35" i="52"/>
  <c r="J35" i="52"/>
  <c r="I35" i="52"/>
  <c r="H35" i="52"/>
  <c r="G35" i="52"/>
  <c r="F35" i="52"/>
  <c r="E35" i="52"/>
  <c r="D35" i="52"/>
  <c r="C35" i="52"/>
  <c r="R34" i="52"/>
  <c r="Q34" i="52"/>
  <c r="P34" i="52"/>
  <c r="O34" i="52"/>
  <c r="N34" i="52"/>
  <c r="M34" i="52"/>
  <c r="L34" i="52"/>
  <c r="K34" i="52"/>
  <c r="J34" i="52"/>
  <c r="I34" i="52"/>
  <c r="H34" i="52"/>
  <c r="G34" i="52"/>
  <c r="F34" i="52"/>
  <c r="E34" i="52"/>
  <c r="D34" i="52"/>
  <c r="C34" i="52"/>
  <c r="R33" i="52"/>
  <c r="Q33" i="52"/>
  <c r="P33" i="52"/>
  <c r="O33" i="52"/>
  <c r="N33" i="52"/>
  <c r="M33" i="52"/>
  <c r="L33" i="52"/>
  <c r="K33" i="52"/>
  <c r="J33" i="52"/>
  <c r="I33" i="52"/>
  <c r="H33" i="52"/>
  <c r="G33" i="52"/>
  <c r="F33" i="52"/>
  <c r="E33" i="52"/>
  <c r="D33" i="52"/>
  <c r="C33" i="52"/>
  <c r="R32" i="52"/>
  <c r="Q32" i="52"/>
  <c r="P32" i="52"/>
  <c r="O32" i="52"/>
  <c r="N32" i="52"/>
  <c r="M32" i="52"/>
  <c r="L32" i="52"/>
  <c r="K32" i="52"/>
  <c r="J32" i="52"/>
  <c r="I32" i="52"/>
  <c r="H32" i="52"/>
  <c r="G32" i="52"/>
  <c r="F32" i="52"/>
  <c r="E32" i="52"/>
  <c r="D32" i="52"/>
  <c r="C32" i="52"/>
  <c r="R30" i="52"/>
  <c r="Q30" i="52"/>
  <c r="P30" i="52"/>
  <c r="O30" i="52"/>
  <c r="N30" i="52"/>
  <c r="M30" i="52"/>
  <c r="L30" i="52"/>
  <c r="K30" i="52"/>
  <c r="J30" i="52"/>
  <c r="I30" i="52"/>
  <c r="H30" i="52"/>
  <c r="G30" i="52"/>
  <c r="F30" i="52"/>
  <c r="E30" i="52"/>
  <c r="D30" i="52"/>
  <c r="C30" i="52"/>
  <c r="R29" i="52"/>
  <c r="Q29" i="52"/>
  <c r="P29" i="52"/>
  <c r="O29" i="52"/>
  <c r="N29" i="52"/>
  <c r="M29" i="52"/>
  <c r="L29" i="52"/>
  <c r="K29" i="52"/>
  <c r="J29" i="52"/>
  <c r="I29" i="52"/>
  <c r="H29" i="52"/>
  <c r="G29" i="52"/>
  <c r="F29" i="52"/>
  <c r="E29" i="52"/>
  <c r="D29" i="52"/>
  <c r="C29" i="52"/>
  <c r="R28" i="52"/>
  <c r="Q28" i="52"/>
  <c r="P28" i="52"/>
  <c r="O28" i="52"/>
  <c r="N28" i="52"/>
  <c r="M28" i="52"/>
  <c r="L28" i="52"/>
  <c r="K28" i="52"/>
  <c r="J28" i="52"/>
  <c r="I28" i="52"/>
  <c r="H28" i="52"/>
  <c r="G28" i="52"/>
  <c r="F28" i="52"/>
  <c r="E28" i="52"/>
  <c r="D28" i="52"/>
  <c r="C28" i="52"/>
  <c r="R27" i="52"/>
  <c r="Q27" i="52"/>
  <c r="P27" i="52"/>
  <c r="O27" i="52"/>
  <c r="N27" i="52"/>
  <c r="M27" i="52"/>
  <c r="L27" i="52"/>
  <c r="K27" i="52"/>
  <c r="J27" i="52"/>
  <c r="I27" i="52"/>
  <c r="H27" i="52"/>
  <c r="G27" i="52"/>
  <c r="F27" i="52"/>
  <c r="E27" i="52"/>
  <c r="D27" i="52"/>
  <c r="C27" i="52"/>
  <c r="R26" i="52"/>
  <c r="Q26" i="52"/>
  <c r="P26" i="52"/>
  <c r="O26" i="52"/>
  <c r="N26" i="52"/>
  <c r="M26" i="52"/>
  <c r="L26" i="52"/>
  <c r="K26" i="52"/>
  <c r="J26" i="52"/>
  <c r="I26" i="52"/>
  <c r="H26" i="52"/>
  <c r="G26" i="52"/>
  <c r="F26" i="52"/>
  <c r="E26" i="52"/>
  <c r="D26" i="52"/>
  <c r="C26" i="52"/>
  <c r="R25" i="52"/>
  <c r="Q25" i="52"/>
  <c r="P25" i="52"/>
  <c r="O25" i="52"/>
  <c r="N25" i="52"/>
  <c r="M25" i="52"/>
  <c r="L25" i="52"/>
  <c r="K25" i="52"/>
  <c r="J25" i="52"/>
  <c r="I25" i="52"/>
  <c r="H25" i="52"/>
  <c r="G25" i="52"/>
  <c r="F25" i="52"/>
  <c r="E25" i="52"/>
  <c r="D25" i="52"/>
  <c r="C25" i="52"/>
  <c r="R23" i="52"/>
  <c r="Q23" i="52"/>
  <c r="P23" i="52"/>
  <c r="O23" i="52"/>
  <c r="N23" i="52"/>
  <c r="M23" i="52"/>
  <c r="L23" i="52"/>
  <c r="K23" i="52"/>
  <c r="J23" i="52"/>
  <c r="I23" i="52"/>
  <c r="H23" i="52"/>
  <c r="G23" i="52"/>
  <c r="F23" i="52"/>
  <c r="E23" i="52"/>
  <c r="D23" i="52"/>
  <c r="C23" i="52"/>
  <c r="R22" i="52"/>
  <c r="Q22" i="52"/>
  <c r="P22" i="52"/>
  <c r="O22" i="52"/>
  <c r="N22" i="52"/>
  <c r="M22" i="52"/>
  <c r="L22" i="52"/>
  <c r="K22" i="52"/>
  <c r="J22" i="52"/>
  <c r="I22" i="52"/>
  <c r="H22" i="52"/>
  <c r="G22" i="52"/>
  <c r="F22" i="52"/>
  <c r="E22" i="52"/>
  <c r="D22" i="52"/>
  <c r="C22" i="52"/>
  <c r="R21" i="52"/>
  <c r="Q21" i="52"/>
  <c r="P21" i="52"/>
  <c r="O21" i="52"/>
  <c r="N21" i="52"/>
  <c r="M21" i="52"/>
  <c r="L21" i="52"/>
  <c r="K21" i="52"/>
  <c r="J21" i="52"/>
  <c r="I21" i="52"/>
  <c r="H21" i="52"/>
  <c r="G21" i="52"/>
  <c r="F21" i="52"/>
  <c r="E21" i="52"/>
  <c r="D21" i="52"/>
  <c r="C21" i="52"/>
  <c r="R20" i="52"/>
  <c r="Q20" i="52"/>
  <c r="P20" i="52"/>
  <c r="O20" i="52"/>
  <c r="N20" i="52"/>
  <c r="M20" i="52"/>
  <c r="L20" i="52"/>
  <c r="K20" i="52"/>
  <c r="J20" i="52"/>
  <c r="I20" i="52"/>
  <c r="H20" i="52"/>
  <c r="G20" i="52"/>
  <c r="F20" i="52"/>
  <c r="E20" i="52"/>
  <c r="D20" i="52"/>
  <c r="C20" i="52"/>
  <c r="R19" i="52"/>
  <c r="Q19" i="52"/>
  <c r="P19" i="52"/>
  <c r="O19" i="52"/>
  <c r="N19" i="52"/>
  <c r="M19" i="52"/>
  <c r="L19" i="52"/>
  <c r="K19" i="52"/>
  <c r="J19" i="52"/>
  <c r="I19" i="52"/>
  <c r="H19" i="52"/>
  <c r="G19" i="52"/>
  <c r="F19" i="52"/>
  <c r="E19" i="52"/>
  <c r="D19" i="52"/>
  <c r="C19" i="52"/>
  <c r="R18" i="52"/>
  <c r="Q18" i="52"/>
  <c r="P18" i="52"/>
  <c r="O18" i="52"/>
  <c r="N18" i="52"/>
  <c r="M18" i="52"/>
  <c r="L18" i="52"/>
  <c r="K18" i="52"/>
  <c r="J18" i="52"/>
  <c r="I18" i="52"/>
  <c r="H18" i="52"/>
  <c r="G18" i="52"/>
  <c r="F18" i="52"/>
  <c r="E18" i="52"/>
  <c r="D18" i="52"/>
  <c r="C18" i="52"/>
  <c r="R17" i="52"/>
  <c r="Q17" i="52"/>
  <c r="P17" i="52"/>
  <c r="O17" i="52"/>
  <c r="N17" i="52"/>
  <c r="M17" i="52"/>
  <c r="L17" i="52"/>
  <c r="K17" i="52"/>
  <c r="J17" i="52"/>
  <c r="I17" i="52"/>
  <c r="H17" i="52"/>
  <c r="G17" i="52"/>
  <c r="F17" i="52"/>
  <c r="E17" i="52"/>
  <c r="D17" i="52"/>
  <c r="C17" i="52"/>
  <c r="R16" i="52"/>
  <c r="Q16" i="52"/>
  <c r="P16" i="52"/>
  <c r="O16" i="52"/>
  <c r="N16" i="52"/>
  <c r="M16" i="52"/>
  <c r="L16" i="52"/>
  <c r="K16" i="52"/>
  <c r="J16" i="52"/>
  <c r="I16" i="52"/>
  <c r="H16" i="52"/>
  <c r="G16" i="52"/>
  <c r="F16" i="52"/>
  <c r="E16" i="52"/>
  <c r="D16" i="52"/>
  <c r="C16" i="52"/>
  <c r="R15" i="52"/>
  <c r="Q15" i="52"/>
  <c r="P15" i="52"/>
  <c r="O15" i="52"/>
  <c r="N15" i="52"/>
  <c r="M15" i="52"/>
  <c r="L15" i="52"/>
  <c r="K15" i="52"/>
  <c r="J15" i="52"/>
  <c r="I15" i="52"/>
  <c r="H15" i="52"/>
  <c r="G15" i="52"/>
  <c r="F15" i="52"/>
  <c r="E15" i="52"/>
  <c r="D15" i="52"/>
  <c r="C15" i="52"/>
  <c r="R14" i="52"/>
  <c r="Q14" i="52"/>
  <c r="P14" i="52"/>
  <c r="O14" i="52"/>
  <c r="N14" i="52"/>
  <c r="M14" i="52"/>
  <c r="L14" i="52"/>
  <c r="K14" i="52"/>
  <c r="J14" i="52"/>
  <c r="I14" i="52"/>
  <c r="H14" i="52"/>
  <c r="G14" i="52"/>
  <c r="F14" i="52"/>
  <c r="E14" i="52"/>
  <c r="D14" i="52"/>
  <c r="C14" i="52"/>
  <c r="R13" i="52"/>
  <c r="Q13" i="52"/>
  <c r="P13" i="52"/>
  <c r="O13" i="52"/>
  <c r="N13" i="52"/>
  <c r="M13" i="52"/>
  <c r="L13" i="52"/>
  <c r="K13" i="52"/>
  <c r="J13" i="52"/>
  <c r="I13" i="52"/>
  <c r="H13" i="52"/>
  <c r="G13" i="52"/>
  <c r="F13" i="52"/>
  <c r="E13" i="52"/>
  <c r="D13" i="52"/>
  <c r="C13" i="52"/>
  <c r="R12" i="52"/>
  <c r="Q12" i="52"/>
  <c r="P12" i="52"/>
  <c r="O12" i="52"/>
  <c r="N12" i="52"/>
  <c r="M12" i="52"/>
  <c r="L12" i="52"/>
  <c r="K12" i="52"/>
  <c r="J12" i="52"/>
  <c r="I12" i="52"/>
  <c r="H12" i="52"/>
  <c r="G12" i="52"/>
  <c r="F12" i="52"/>
  <c r="E12" i="52"/>
  <c r="D12" i="52"/>
  <c r="C12" i="52"/>
  <c r="R11" i="52"/>
  <c r="Q11" i="52"/>
  <c r="P11" i="52"/>
  <c r="O11" i="52"/>
  <c r="N11" i="52"/>
  <c r="M11" i="52"/>
  <c r="L11" i="52"/>
  <c r="K11" i="52"/>
  <c r="J11" i="52"/>
  <c r="I11" i="52"/>
  <c r="H11" i="52"/>
  <c r="G11" i="52"/>
  <c r="F11" i="52"/>
  <c r="E11" i="52"/>
  <c r="D11" i="52"/>
  <c r="C11" i="52"/>
  <c r="R10" i="52"/>
  <c r="Q10" i="52"/>
  <c r="P10" i="52"/>
  <c r="O10" i="52"/>
  <c r="N10" i="52"/>
  <c r="M10" i="52"/>
  <c r="L10" i="52"/>
  <c r="K10" i="52"/>
  <c r="J10" i="52"/>
  <c r="I10" i="52"/>
  <c r="H10" i="52"/>
  <c r="G10" i="52"/>
  <c r="F10" i="52"/>
  <c r="E10" i="52"/>
  <c r="D10" i="52"/>
  <c r="C10" i="52"/>
  <c r="R36" i="53"/>
  <c r="Q36" i="53"/>
  <c r="P36" i="53"/>
  <c r="O36" i="53"/>
  <c r="N36" i="53"/>
  <c r="M36" i="53"/>
  <c r="L36" i="53"/>
  <c r="K36" i="53"/>
  <c r="J36" i="53"/>
  <c r="I36" i="53"/>
  <c r="H36" i="53"/>
  <c r="G36" i="53"/>
  <c r="F36" i="53"/>
  <c r="E36" i="53"/>
  <c r="D36" i="53"/>
  <c r="C36" i="53"/>
  <c r="R35" i="53"/>
  <c r="Q35" i="53"/>
  <c r="P35" i="53"/>
  <c r="O35" i="53"/>
  <c r="N35" i="53"/>
  <c r="M35" i="53"/>
  <c r="L35" i="53"/>
  <c r="K35" i="53"/>
  <c r="J35" i="53"/>
  <c r="I35" i="53"/>
  <c r="H35" i="53"/>
  <c r="G35" i="53"/>
  <c r="F35" i="53"/>
  <c r="E35" i="53"/>
  <c r="D35" i="53"/>
  <c r="C35" i="53"/>
  <c r="R34" i="53"/>
  <c r="Q34" i="53"/>
  <c r="P34" i="53"/>
  <c r="O34" i="53"/>
  <c r="N34" i="53"/>
  <c r="M34" i="53"/>
  <c r="L34" i="53"/>
  <c r="K34" i="53"/>
  <c r="J34" i="53"/>
  <c r="I34" i="53"/>
  <c r="H34" i="53"/>
  <c r="G34" i="53"/>
  <c r="F34" i="53"/>
  <c r="E34" i="53"/>
  <c r="D34" i="53"/>
  <c r="C34" i="53"/>
  <c r="R33" i="53"/>
  <c r="Q33" i="53"/>
  <c r="P33" i="53"/>
  <c r="O33" i="53"/>
  <c r="N33" i="53"/>
  <c r="M33" i="53"/>
  <c r="L33" i="53"/>
  <c r="K33" i="53"/>
  <c r="J33" i="53"/>
  <c r="I33" i="53"/>
  <c r="H33" i="53"/>
  <c r="G33" i="53"/>
  <c r="F33" i="53"/>
  <c r="E33" i="53"/>
  <c r="D33" i="53"/>
  <c r="C33" i="53"/>
  <c r="R32" i="53"/>
  <c r="Q32" i="53"/>
  <c r="P32" i="53"/>
  <c r="O32" i="53"/>
  <c r="N32" i="53"/>
  <c r="M32" i="53"/>
  <c r="L32" i="53"/>
  <c r="K32" i="53"/>
  <c r="J32" i="53"/>
  <c r="I32" i="53"/>
  <c r="H32" i="53"/>
  <c r="G32" i="53"/>
  <c r="F32" i="53"/>
  <c r="E32" i="53"/>
  <c r="D32" i="53"/>
  <c r="C32" i="53"/>
  <c r="R30" i="53"/>
  <c r="Q30" i="53"/>
  <c r="P30" i="53"/>
  <c r="O30" i="53"/>
  <c r="N30" i="53"/>
  <c r="M30" i="53"/>
  <c r="L30" i="53"/>
  <c r="K30" i="53"/>
  <c r="J30" i="53"/>
  <c r="I30" i="53"/>
  <c r="H30" i="53"/>
  <c r="G30" i="53"/>
  <c r="F30" i="53"/>
  <c r="E30" i="53"/>
  <c r="D30" i="53"/>
  <c r="C30" i="53"/>
  <c r="R29" i="53"/>
  <c r="Q29" i="53"/>
  <c r="P29" i="53"/>
  <c r="O29" i="53"/>
  <c r="N29" i="53"/>
  <c r="M29" i="53"/>
  <c r="L29" i="53"/>
  <c r="K29" i="53"/>
  <c r="J29" i="53"/>
  <c r="I29" i="53"/>
  <c r="H29" i="53"/>
  <c r="G29" i="53"/>
  <c r="F29" i="53"/>
  <c r="E29" i="53"/>
  <c r="D29" i="53"/>
  <c r="C29" i="53"/>
  <c r="R28" i="53"/>
  <c r="Q28" i="53"/>
  <c r="P28" i="53"/>
  <c r="O28" i="53"/>
  <c r="N28" i="53"/>
  <c r="M28" i="53"/>
  <c r="L28" i="53"/>
  <c r="K28" i="53"/>
  <c r="J28" i="53"/>
  <c r="I28" i="53"/>
  <c r="H28" i="53"/>
  <c r="G28" i="53"/>
  <c r="F28" i="53"/>
  <c r="E28" i="53"/>
  <c r="D28" i="53"/>
  <c r="C28" i="53"/>
  <c r="R27" i="53"/>
  <c r="Q27" i="53"/>
  <c r="P27" i="53"/>
  <c r="O27" i="53"/>
  <c r="N27" i="53"/>
  <c r="M27" i="53"/>
  <c r="L27" i="53"/>
  <c r="K27" i="53"/>
  <c r="J27" i="53"/>
  <c r="I27" i="53"/>
  <c r="H27" i="53"/>
  <c r="G27" i="53"/>
  <c r="F27" i="53"/>
  <c r="E27" i="53"/>
  <c r="D27" i="53"/>
  <c r="C27" i="53"/>
  <c r="R26" i="53"/>
  <c r="Q26" i="53"/>
  <c r="P26" i="53"/>
  <c r="O26" i="53"/>
  <c r="N26" i="53"/>
  <c r="M26" i="53"/>
  <c r="L26" i="53"/>
  <c r="K26" i="53"/>
  <c r="J26" i="53"/>
  <c r="I26" i="53"/>
  <c r="H26" i="53"/>
  <c r="G26" i="53"/>
  <c r="F26" i="53"/>
  <c r="E26" i="53"/>
  <c r="D26" i="53"/>
  <c r="C26" i="53"/>
  <c r="R25" i="53"/>
  <c r="Q25" i="53"/>
  <c r="P25" i="53"/>
  <c r="O25" i="53"/>
  <c r="N25" i="53"/>
  <c r="M25" i="53"/>
  <c r="L25" i="53"/>
  <c r="K25" i="53"/>
  <c r="J25" i="53"/>
  <c r="I25" i="53"/>
  <c r="H25" i="53"/>
  <c r="G25" i="53"/>
  <c r="F25" i="53"/>
  <c r="E25" i="53"/>
  <c r="D25" i="53"/>
  <c r="C25" i="53"/>
  <c r="R23" i="53"/>
  <c r="Q23" i="53"/>
  <c r="P23" i="53"/>
  <c r="O23" i="53"/>
  <c r="N23" i="53"/>
  <c r="M23" i="53"/>
  <c r="L23" i="53"/>
  <c r="K23" i="53"/>
  <c r="J23" i="53"/>
  <c r="I23" i="53"/>
  <c r="H23" i="53"/>
  <c r="G23" i="53"/>
  <c r="F23" i="53"/>
  <c r="E23" i="53"/>
  <c r="D23" i="53"/>
  <c r="C23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F22" i="53"/>
  <c r="E22" i="53"/>
  <c r="D22" i="53"/>
  <c r="C22" i="53"/>
  <c r="R21" i="53"/>
  <c r="Q21" i="53"/>
  <c r="P21" i="53"/>
  <c r="O21" i="53"/>
  <c r="N21" i="53"/>
  <c r="M21" i="53"/>
  <c r="L21" i="53"/>
  <c r="K21" i="53"/>
  <c r="J21" i="53"/>
  <c r="I21" i="53"/>
  <c r="H21" i="53"/>
  <c r="G21" i="53"/>
  <c r="F21" i="53"/>
  <c r="E21" i="53"/>
  <c r="D21" i="53"/>
  <c r="C21" i="53"/>
  <c r="R20" i="53"/>
  <c r="Q20" i="53"/>
  <c r="P20" i="53"/>
  <c r="O20" i="53"/>
  <c r="N20" i="53"/>
  <c r="M20" i="53"/>
  <c r="L20" i="53"/>
  <c r="K20" i="53"/>
  <c r="J20" i="53"/>
  <c r="I20" i="53"/>
  <c r="H20" i="53"/>
  <c r="G20" i="53"/>
  <c r="F20" i="53"/>
  <c r="E20" i="53"/>
  <c r="D20" i="53"/>
  <c r="C20" i="53"/>
  <c r="R19" i="53"/>
  <c r="Q19" i="53"/>
  <c r="P19" i="53"/>
  <c r="O19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R17" i="53"/>
  <c r="Q17" i="53"/>
  <c r="P17" i="53"/>
  <c r="O17" i="53"/>
  <c r="N17" i="53"/>
  <c r="M17" i="53"/>
  <c r="L17" i="53"/>
  <c r="K17" i="53"/>
  <c r="J17" i="53"/>
  <c r="I17" i="53"/>
  <c r="H17" i="53"/>
  <c r="G17" i="53"/>
  <c r="F17" i="53"/>
  <c r="E17" i="53"/>
  <c r="D17" i="53"/>
  <c r="C17" i="53"/>
  <c r="R16" i="53"/>
  <c r="Q16" i="53"/>
  <c r="P16" i="53"/>
  <c r="O16" i="53"/>
  <c r="N16" i="53"/>
  <c r="M16" i="53"/>
  <c r="L16" i="53"/>
  <c r="K16" i="53"/>
  <c r="J16" i="53"/>
  <c r="I16" i="53"/>
  <c r="H16" i="53"/>
  <c r="G16" i="53"/>
  <c r="F16" i="53"/>
  <c r="E16" i="53"/>
  <c r="D16" i="53"/>
  <c r="C16" i="53"/>
  <c r="R15" i="53"/>
  <c r="Q15" i="53"/>
  <c r="P15" i="53"/>
  <c r="O15" i="53"/>
  <c r="N15" i="53"/>
  <c r="M15" i="53"/>
  <c r="L15" i="53"/>
  <c r="K15" i="53"/>
  <c r="J15" i="53"/>
  <c r="I15" i="53"/>
  <c r="H15" i="53"/>
  <c r="G15" i="53"/>
  <c r="F15" i="53"/>
  <c r="E15" i="53"/>
  <c r="D15" i="53"/>
  <c r="C15" i="53"/>
  <c r="R14" i="53"/>
  <c r="Q14" i="53"/>
  <c r="P14" i="53"/>
  <c r="O14" i="53"/>
  <c r="N14" i="53"/>
  <c r="M14" i="53"/>
  <c r="L14" i="53"/>
  <c r="K14" i="53"/>
  <c r="J14" i="53"/>
  <c r="I14" i="53"/>
  <c r="H14" i="53"/>
  <c r="G14" i="53"/>
  <c r="F14" i="53"/>
  <c r="E14" i="53"/>
  <c r="D14" i="53"/>
  <c r="C14" i="53"/>
  <c r="R13" i="53"/>
  <c r="Q13" i="53"/>
  <c r="P13" i="53"/>
  <c r="O13" i="53"/>
  <c r="N13" i="53"/>
  <c r="M13" i="53"/>
  <c r="L13" i="53"/>
  <c r="K13" i="53"/>
  <c r="J13" i="53"/>
  <c r="I13" i="53"/>
  <c r="H13" i="53"/>
  <c r="G13" i="53"/>
  <c r="F13" i="53"/>
  <c r="E13" i="53"/>
  <c r="D13" i="53"/>
  <c r="C13" i="53"/>
  <c r="R12" i="53"/>
  <c r="Q12" i="53"/>
  <c r="P12" i="53"/>
  <c r="O12" i="53"/>
  <c r="N12" i="53"/>
  <c r="M12" i="53"/>
  <c r="L12" i="53"/>
  <c r="K12" i="53"/>
  <c r="J12" i="53"/>
  <c r="I12" i="53"/>
  <c r="H12" i="53"/>
  <c r="G12" i="53"/>
  <c r="F12" i="53"/>
  <c r="E12" i="53"/>
  <c r="D12" i="53"/>
  <c r="C12" i="53"/>
  <c r="R11" i="53"/>
  <c r="Q11" i="53"/>
  <c r="P11" i="53"/>
  <c r="O11" i="53"/>
  <c r="N11" i="53"/>
  <c r="M11" i="53"/>
  <c r="L11" i="53"/>
  <c r="K11" i="53"/>
  <c r="J11" i="53"/>
  <c r="I11" i="53"/>
  <c r="H11" i="53"/>
  <c r="G11" i="53"/>
  <c r="F11" i="53"/>
  <c r="E11" i="53"/>
  <c r="D11" i="53"/>
  <c r="C11" i="53"/>
  <c r="R10" i="53"/>
  <c r="Q10" i="53"/>
  <c r="P10" i="53"/>
  <c r="O10" i="53"/>
  <c r="N10" i="53"/>
  <c r="M10" i="53"/>
  <c r="L10" i="53"/>
  <c r="K10" i="53"/>
  <c r="J10" i="53"/>
  <c r="I10" i="53"/>
  <c r="H10" i="53"/>
  <c r="G10" i="53"/>
  <c r="F10" i="53"/>
  <c r="E10" i="53"/>
  <c r="D10" i="53"/>
  <c r="C10" i="53"/>
  <c r="R36" i="54"/>
  <c r="Q36" i="54"/>
  <c r="P36" i="54"/>
  <c r="O36" i="54"/>
  <c r="N36" i="54"/>
  <c r="M36" i="54"/>
  <c r="L36" i="54"/>
  <c r="K36" i="54"/>
  <c r="J36" i="54"/>
  <c r="I36" i="54"/>
  <c r="H36" i="54"/>
  <c r="G36" i="54"/>
  <c r="F36" i="54"/>
  <c r="E36" i="54"/>
  <c r="D36" i="54"/>
  <c r="C36" i="54"/>
  <c r="R35" i="54"/>
  <c r="Q35" i="54"/>
  <c r="P35" i="54"/>
  <c r="O35" i="54"/>
  <c r="N35" i="54"/>
  <c r="M35" i="54"/>
  <c r="L35" i="54"/>
  <c r="K35" i="54"/>
  <c r="J35" i="54"/>
  <c r="I35" i="54"/>
  <c r="H35" i="54"/>
  <c r="G35" i="54"/>
  <c r="F35" i="54"/>
  <c r="E35" i="54"/>
  <c r="D35" i="54"/>
  <c r="C35" i="54"/>
  <c r="R34" i="54"/>
  <c r="Q34" i="54"/>
  <c r="P34" i="54"/>
  <c r="O34" i="54"/>
  <c r="N34" i="54"/>
  <c r="M34" i="54"/>
  <c r="L34" i="54"/>
  <c r="K34" i="54"/>
  <c r="J34" i="54"/>
  <c r="I34" i="54"/>
  <c r="H34" i="54"/>
  <c r="G34" i="54"/>
  <c r="F34" i="54"/>
  <c r="E34" i="54"/>
  <c r="D34" i="54"/>
  <c r="C34" i="54"/>
  <c r="R33" i="54"/>
  <c r="Q33" i="54"/>
  <c r="P33" i="54"/>
  <c r="O33" i="54"/>
  <c r="N33" i="54"/>
  <c r="M33" i="54"/>
  <c r="L33" i="54"/>
  <c r="K33" i="54"/>
  <c r="J33" i="54"/>
  <c r="I33" i="54"/>
  <c r="H33" i="54"/>
  <c r="G33" i="54"/>
  <c r="F33" i="54"/>
  <c r="E33" i="54"/>
  <c r="D33" i="54"/>
  <c r="C33" i="54"/>
  <c r="R32" i="54"/>
  <c r="Q32" i="54"/>
  <c r="P32" i="54"/>
  <c r="O32" i="54"/>
  <c r="N32" i="54"/>
  <c r="M32" i="54"/>
  <c r="L32" i="54"/>
  <c r="K32" i="54"/>
  <c r="J32" i="54"/>
  <c r="I32" i="54"/>
  <c r="H32" i="54"/>
  <c r="G32" i="54"/>
  <c r="F32" i="54"/>
  <c r="E32" i="54"/>
  <c r="D32" i="54"/>
  <c r="C32" i="54"/>
  <c r="R30" i="54"/>
  <c r="Q30" i="54"/>
  <c r="P30" i="54"/>
  <c r="O30" i="54"/>
  <c r="N30" i="54"/>
  <c r="M30" i="54"/>
  <c r="L30" i="54"/>
  <c r="K30" i="54"/>
  <c r="J30" i="54"/>
  <c r="I30" i="54"/>
  <c r="H30" i="54"/>
  <c r="G30" i="54"/>
  <c r="F30" i="54"/>
  <c r="E30" i="54"/>
  <c r="D30" i="54"/>
  <c r="C30" i="54"/>
  <c r="R29" i="54"/>
  <c r="Q29" i="54"/>
  <c r="P29" i="54"/>
  <c r="O29" i="54"/>
  <c r="N29" i="54"/>
  <c r="M29" i="54"/>
  <c r="L29" i="54"/>
  <c r="K29" i="54"/>
  <c r="J29" i="54"/>
  <c r="I29" i="54"/>
  <c r="H29" i="54"/>
  <c r="G29" i="54"/>
  <c r="F29" i="54"/>
  <c r="E29" i="54"/>
  <c r="D29" i="54"/>
  <c r="C29" i="54"/>
  <c r="R28" i="54"/>
  <c r="Q28" i="54"/>
  <c r="P28" i="54"/>
  <c r="O28" i="54"/>
  <c r="N28" i="54"/>
  <c r="M28" i="54"/>
  <c r="L28" i="54"/>
  <c r="K28" i="54"/>
  <c r="J28" i="54"/>
  <c r="I28" i="54"/>
  <c r="H28" i="54"/>
  <c r="G28" i="54"/>
  <c r="F28" i="54"/>
  <c r="E28" i="54"/>
  <c r="D28" i="54"/>
  <c r="C28" i="54"/>
  <c r="R27" i="54"/>
  <c r="Q27" i="54"/>
  <c r="P27" i="54"/>
  <c r="O27" i="54"/>
  <c r="N27" i="54"/>
  <c r="M27" i="54"/>
  <c r="L27" i="54"/>
  <c r="K27" i="54"/>
  <c r="J27" i="54"/>
  <c r="I27" i="54"/>
  <c r="H27" i="54"/>
  <c r="G27" i="54"/>
  <c r="F27" i="54"/>
  <c r="E27" i="54"/>
  <c r="D27" i="54"/>
  <c r="C27" i="54"/>
  <c r="R26" i="54"/>
  <c r="Q26" i="54"/>
  <c r="P26" i="54"/>
  <c r="O26" i="54"/>
  <c r="N26" i="54"/>
  <c r="M26" i="54"/>
  <c r="L26" i="54"/>
  <c r="K26" i="54"/>
  <c r="J26" i="54"/>
  <c r="I26" i="54"/>
  <c r="H26" i="54"/>
  <c r="G26" i="54"/>
  <c r="F26" i="54"/>
  <c r="E26" i="54"/>
  <c r="D26" i="54"/>
  <c r="C26" i="54"/>
  <c r="R25" i="54"/>
  <c r="Q25" i="54"/>
  <c r="P25" i="54"/>
  <c r="O25" i="54"/>
  <c r="N25" i="54"/>
  <c r="M25" i="54"/>
  <c r="L25" i="54"/>
  <c r="K25" i="54"/>
  <c r="J25" i="54"/>
  <c r="I25" i="54"/>
  <c r="H25" i="54"/>
  <c r="G25" i="54"/>
  <c r="F25" i="54"/>
  <c r="E25" i="54"/>
  <c r="D25" i="54"/>
  <c r="C25" i="54"/>
  <c r="R23" i="54"/>
  <c r="Q23" i="54"/>
  <c r="P23" i="54"/>
  <c r="O23" i="54"/>
  <c r="N23" i="54"/>
  <c r="M23" i="54"/>
  <c r="L23" i="54"/>
  <c r="K23" i="54"/>
  <c r="J23" i="54"/>
  <c r="I23" i="54"/>
  <c r="H23" i="54"/>
  <c r="G23" i="54"/>
  <c r="F23" i="54"/>
  <c r="E23" i="54"/>
  <c r="D23" i="54"/>
  <c r="C23" i="54"/>
  <c r="R22" i="54"/>
  <c r="Q22" i="54"/>
  <c r="P22" i="54"/>
  <c r="O22" i="54"/>
  <c r="N22" i="54"/>
  <c r="M22" i="54"/>
  <c r="L22" i="54"/>
  <c r="K22" i="54"/>
  <c r="J22" i="54"/>
  <c r="I22" i="54"/>
  <c r="H22" i="54"/>
  <c r="G22" i="54"/>
  <c r="F22" i="54"/>
  <c r="E22" i="54"/>
  <c r="D22" i="54"/>
  <c r="C22" i="54"/>
  <c r="R21" i="54"/>
  <c r="Q21" i="54"/>
  <c r="P21" i="54"/>
  <c r="O21" i="54"/>
  <c r="N21" i="54"/>
  <c r="M21" i="54"/>
  <c r="L21" i="54"/>
  <c r="K21" i="54"/>
  <c r="J21" i="54"/>
  <c r="I21" i="54"/>
  <c r="H21" i="54"/>
  <c r="G21" i="54"/>
  <c r="F21" i="54"/>
  <c r="E21" i="54"/>
  <c r="D21" i="54"/>
  <c r="C21" i="54"/>
  <c r="R20" i="54"/>
  <c r="Q20" i="54"/>
  <c r="P20" i="54"/>
  <c r="O20" i="54"/>
  <c r="N20" i="54"/>
  <c r="M20" i="54"/>
  <c r="L20" i="54"/>
  <c r="K20" i="54"/>
  <c r="J20" i="54"/>
  <c r="I20" i="54"/>
  <c r="H20" i="54"/>
  <c r="G20" i="54"/>
  <c r="F20" i="54"/>
  <c r="E20" i="54"/>
  <c r="D20" i="54"/>
  <c r="C20" i="54"/>
  <c r="R19" i="54"/>
  <c r="Q19" i="54"/>
  <c r="P19" i="54"/>
  <c r="O19" i="54"/>
  <c r="N19" i="54"/>
  <c r="M19" i="54"/>
  <c r="L19" i="54"/>
  <c r="K19" i="54"/>
  <c r="J19" i="54"/>
  <c r="I19" i="54"/>
  <c r="H19" i="54"/>
  <c r="G19" i="54"/>
  <c r="F19" i="54"/>
  <c r="E19" i="54"/>
  <c r="D19" i="54"/>
  <c r="C19" i="54"/>
  <c r="R18" i="54"/>
  <c r="Q18" i="54"/>
  <c r="P18" i="54"/>
  <c r="O18" i="54"/>
  <c r="N18" i="54"/>
  <c r="M18" i="54"/>
  <c r="L18" i="54"/>
  <c r="K18" i="54"/>
  <c r="J18" i="54"/>
  <c r="I18" i="54"/>
  <c r="H18" i="54"/>
  <c r="G18" i="54"/>
  <c r="F18" i="54"/>
  <c r="E18" i="54"/>
  <c r="D18" i="54"/>
  <c r="C18" i="54"/>
  <c r="R17" i="54"/>
  <c r="Q17" i="54"/>
  <c r="P17" i="54"/>
  <c r="O17" i="54"/>
  <c r="N17" i="54"/>
  <c r="M17" i="54"/>
  <c r="L17" i="54"/>
  <c r="K17" i="54"/>
  <c r="J17" i="54"/>
  <c r="I17" i="54"/>
  <c r="H17" i="54"/>
  <c r="G17" i="54"/>
  <c r="F17" i="54"/>
  <c r="E17" i="54"/>
  <c r="D17" i="54"/>
  <c r="C17" i="54"/>
  <c r="R16" i="54"/>
  <c r="Q16" i="54"/>
  <c r="P16" i="54"/>
  <c r="O16" i="54"/>
  <c r="N16" i="54"/>
  <c r="M16" i="54"/>
  <c r="L16" i="54"/>
  <c r="K16" i="54"/>
  <c r="J16" i="54"/>
  <c r="I16" i="54"/>
  <c r="H16" i="54"/>
  <c r="G16" i="54"/>
  <c r="F16" i="54"/>
  <c r="E16" i="54"/>
  <c r="D16" i="54"/>
  <c r="C16" i="54"/>
  <c r="R15" i="54"/>
  <c r="Q15" i="54"/>
  <c r="P15" i="54"/>
  <c r="O15" i="54"/>
  <c r="N15" i="54"/>
  <c r="M15" i="54"/>
  <c r="L15" i="54"/>
  <c r="K15" i="54"/>
  <c r="J15" i="54"/>
  <c r="I15" i="54"/>
  <c r="H15" i="54"/>
  <c r="G15" i="54"/>
  <c r="F15" i="54"/>
  <c r="E15" i="54"/>
  <c r="D15" i="54"/>
  <c r="C15" i="54"/>
  <c r="R14" i="54"/>
  <c r="Q14" i="54"/>
  <c r="P14" i="54"/>
  <c r="O14" i="54"/>
  <c r="N14" i="54"/>
  <c r="M14" i="54"/>
  <c r="L14" i="54"/>
  <c r="K14" i="54"/>
  <c r="J14" i="54"/>
  <c r="I14" i="54"/>
  <c r="H14" i="54"/>
  <c r="G14" i="54"/>
  <c r="F14" i="54"/>
  <c r="E14" i="54"/>
  <c r="D14" i="54"/>
  <c r="C14" i="54"/>
  <c r="R13" i="54"/>
  <c r="Q13" i="54"/>
  <c r="P13" i="54"/>
  <c r="O13" i="54"/>
  <c r="N13" i="54"/>
  <c r="M13" i="54"/>
  <c r="L13" i="54"/>
  <c r="K13" i="54"/>
  <c r="J13" i="54"/>
  <c r="I13" i="54"/>
  <c r="H13" i="54"/>
  <c r="G13" i="54"/>
  <c r="F13" i="54"/>
  <c r="E13" i="54"/>
  <c r="D13" i="54"/>
  <c r="C13" i="54"/>
  <c r="R12" i="54"/>
  <c r="Q12" i="54"/>
  <c r="P12" i="54"/>
  <c r="O12" i="54"/>
  <c r="N12" i="54"/>
  <c r="M12" i="54"/>
  <c r="L12" i="54"/>
  <c r="K12" i="54"/>
  <c r="J12" i="54"/>
  <c r="I12" i="54"/>
  <c r="H12" i="54"/>
  <c r="G12" i="54"/>
  <c r="F12" i="54"/>
  <c r="E12" i="54"/>
  <c r="D12" i="54"/>
  <c r="C12" i="54"/>
  <c r="R11" i="54"/>
  <c r="Q11" i="54"/>
  <c r="P11" i="54"/>
  <c r="O11" i="54"/>
  <c r="N11" i="54"/>
  <c r="M11" i="54"/>
  <c r="L11" i="54"/>
  <c r="K11" i="54"/>
  <c r="J11" i="54"/>
  <c r="I11" i="54"/>
  <c r="H11" i="54"/>
  <c r="G11" i="54"/>
  <c r="F11" i="54"/>
  <c r="E11" i="54"/>
  <c r="D11" i="54"/>
  <c r="C11" i="54"/>
  <c r="R10" i="54"/>
  <c r="Q10" i="54"/>
  <c r="P10" i="54"/>
  <c r="O10" i="54"/>
  <c r="N10" i="54"/>
  <c r="M10" i="54"/>
  <c r="L10" i="54"/>
  <c r="K10" i="54"/>
  <c r="J10" i="54"/>
  <c r="I10" i="54"/>
  <c r="H10" i="54"/>
  <c r="G10" i="54"/>
  <c r="F10" i="54"/>
  <c r="E10" i="54"/>
  <c r="D10" i="54"/>
  <c r="C10" i="54"/>
  <c r="R36" i="55"/>
  <c r="Q36" i="55"/>
  <c r="P36" i="55"/>
  <c r="O36" i="55"/>
  <c r="N36" i="55"/>
  <c r="M36" i="55"/>
  <c r="L36" i="55"/>
  <c r="K36" i="55"/>
  <c r="J36" i="55"/>
  <c r="I36" i="55"/>
  <c r="H36" i="55"/>
  <c r="G36" i="55"/>
  <c r="F36" i="55"/>
  <c r="E36" i="55"/>
  <c r="D36" i="55"/>
  <c r="C36" i="55"/>
  <c r="R35" i="55"/>
  <c r="Q35" i="55"/>
  <c r="P35" i="55"/>
  <c r="O35" i="55"/>
  <c r="N35" i="55"/>
  <c r="M35" i="55"/>
  <c r="L35" i="55"/>
  <c r="K35" i="55"/>
  <c r="J35" i="55"/>
  <c r="I35" i="55"/>
  <c r="H35" i="55"/>
  <c r="G35" i="55"/>
  <c r="F35" i="55"/>
  <c r="E35" i="55"/>
  <c r="D35" i="55"/>
  <c r="C35" i="55"/>
  <c r="R34" i="55"/>
  <c r="Q34" i="55"/>
  <c r="P34" i="55"/>
  <c r="O34" i="55"/>
  <c r="N34" i="55"/>
  <c r="M34" i="55"/>
  <c r="L34" i="55"/>
  <c r="K34" i="55"/>
  <c r="J34" i="55"/>
  <c r="I34" i="55"/>
  <c r="H34" i="55"/>
  <c r="G34" i="55"/>
  <c r="F34" i="55"/>
  <c r="E34" i="55"/>
  <c r="D34" i="55"/>
  <c r="C34" i="55"/>
  <c r="R33" i="55"/>
  <c r="Q33" i="55"/>
  <c r="P33" i="55"/>
  <c r="O33" i="55"/>
  <c r="N33" i="55"/>
  <c r="M33" i="55"/>
  <c r="L33" i="55"/>
  <c r="K33" i="55"/>
  <c r="J33" i="55"/>
  <c r="I33" i="55"/>
  <c r="H33" i="55"/>
  <c r="G33" i="55"/>
  <c r="F33" i="55"/>
  <c r="E33" i="55"/>
  <c r="D33" i="55"/>
  <c r="C33" i="55"/>
  <c r="R32" i="55"/>
  <c r="Q32" i="55"/>
  <c r="P32" i="55"/>
  <c r="O32" i="55"/>
  <c r="N32" i="55"/>
  <c r="M32" i="55"/>
  <c r="L32" i="55"/>
  <c r="K32" i="55"/>
  <c r="J32" i="55"/>
  <c r="I32" i="55"/>
  <c r="H32" i="55"/>
  <c r="G32" i="55"/>
  <c r="F32" i="55"/>
  <c r="E32" i="55"/>
  <c r="D32" i="55"/>
  <c r="C32" i="55"/>
  <c r="R30" i="55"/>
  <c r="Q30" i="55"/>
  <c r="P30" i="55"/>
  <c r="O30" i="55"/>
  <c r="N30" i="55"/>
  <c r="M30" i="55"/>
  <c r="L30" i="55"/>
  <c r="K30" i="55"/>
  <c r="J30" i="55"/>
  <c r="I30" i="55"/>
  <c r="H30" i="55"/>
  <c r="G30" i="55"/>
  <c r="F30" i="55"/>
  <c r="E30" i="55"/>
  <c r="D30" i="55"/>
  <c r="C30" i="55"/>
  <c r="R29" i="55"/>
  <c r="Q29" i="55"/>
  <c r="P29" i="55"/>
  <c r="O29" i="55"/>
  <c r="N29" i="55"/>
  <c r="M29" i="55"/>
  <c r="L29" i="55"/>
  <c r="K29" i="55"/>
  <c r="J29" i="55"/>
  <c r="I29" i="55"/>
  <c r="H29" i="55"/>
  <c r="G29" i="55"/>
  <c r="F29" i="55"/>
  <c r="E29" i="55"/>
  <c r="D29" i="55"/>
  <c r="C29" i="55"/>
  <c r="R28" i="55"/>
  <c r="Q28" i="55"/>
  <c r="P28" i="55"/>
  <c r="O28" i="55"/>
  <c r="N28" i="55"/>
  <c r="M28" i="55"/>
  <c r="L28" i="55"/>
  <c r="K28" i="55"/>
  <c r="J28" i="55"/>
  <c r="I28" i="55"/>
  <c r="H28" i="55"/>
  <c r="G28" i="55"/>
  <c r="F28" i="55"/>
  <c r="E28" i="55"/>
  <c r="D28" i="55"/>
  <c r="C28" i="55"/>
  <c r="R27" i="55"/>
  <c r="Q27" i="55"/>
  <c r="P27" i="55"/>
  <c r="O27" i="55"/>
  <c r="N27" i="55"/>
  <c r="M27" i="55"/>
  <c r="L27" i="55"/>
  <c r="K27" i="55"/>
  <c r="J27" i="55"/>
  <c r="I27" i="55"/>
  <c r="H27" i="55"/>
  <c r="G27" i="55"/>
  <c r="F27" i="55"/>
  <c r="E27" i="55"/>
  <c r="D27" i="55"/>
  <c r="C27" i="55"/>
  <c r="R26" i="55"/>
  <c r="Q26" i="55"/>
  <c r="P26" i="55"/>
  <c r="O26" i="55"/>
  <c r="N26" i="55"/>
  <c r="M26" i="55"/>
  <c r="L26" i="55"/>
  <c r="K26" i="55"/>
  <c r="J26" i="55"/>
  <c r="I26" i="55"/>
  <c r="H26" i="55"/>
  <c r="G26" i="55"/>
  <c r="F26" i="55"/>
  <c r="E26" i="55"/>
  <c r="D26" i="55"/>
  <c r="C26" i="55"/>
  <c r="R25" i="55"/>
  <c r="Q25" i="55"/>
  <c r="P25" i="55"/>
  <c r="O25" i="55"/>
  <c r="N25" i="55"/>
  <c r="M25" i="55"/>
  <c r="L25" i="55"/>
  <c r="K25" i="55"/>
  <c r="J25" i="55"/>
  <c r="I25" i="55"/>
  <c r="H25" i="55"/>
  <c r="G25" i="55"/>
  <c r="F25" i="55"/>
  <c r="E25" i="55"/>
  <c r="D25" i="55"/>
  <c r="C25" i="55"/>
  <c r="R23" i="55"/>
  <c r="Q23" i="55"/>
  <c r="P23" i="55"/>
  <c r="O23" i="55"/>
  <c r="N23" i="55"/>
  <c r="M23" i="55"/>
  <c r="L23" i="55"/>
  <c r="K23" i="55"/>
  <c r="J23" i="55"/>
  <c r="I23" i="55"/>
  <c r="H23" i="55"/>
  <c r="G23" i="55"/>
  <c r="F23" i="55"/>
  <c r="E23" i="55"/>
  <c r="D23" i="55"/>
  <c r="C23" i="55"/>
  <c r="R22" i="55"/>
  <c r="Q22" i="55"/>
  <c r="P22" i="55"/>
  <c r="O22" i="55"/>
  <c r="N22" i="55"/>
  <c r="M22" i="55"/>
  <c r="L22" i="55"/>
  <c r="K22" i="55"/>
  <c r="J22" i="55"/>
  <c r="I22" i="55"/>
  <c r="H22" i="55"/>
  <c r="G22" i="55"/>
  <c r="F22" i="55"/>
  <c r="E22" i="55"/>
  <c r="D22" i="55"/>
  <c r="C22" i="55"/>
  <c r="R21" i="55"/>
  <c r="Q21" i="55"/>
  <c r="P21" i="55"/>
  <c r="O21" i="55"/>
  <c r="N21" i="55"/>
  <c r="M21" i="55"/>
  <c r="L21" i="55"/>
  <c r="K21" i="55"/>
  <c r="J21" i="55"/>
  <c r="I21" i="55"/>
  <c r="H21" i="55"/>
  <c r="G21" i="55"/>
  <c r="F21" i="55"/>
  <c r="E21" i="55"/>
  <c r="D21" i="55"/>
  <c r="C21" i="55"/>
  <c r="R20" i="55"/>
  <c r="Q20" i="55"/>
  <c r="P20" i="55"/>
  <c r="O20" i="55"/>
  <c r="N20" i="55"/>
  <c r="M20" i="55"/>
  <c r="L20" i="55"/>
  <c r="K20" i="55"/>
  <c r="J20" i="55"/>
  <c r="I20" i="55"/>
  <c r="H20" i="55"/>
  <c r="G20" i="55"/>
  <c r="F20" i="55"/>
  <c r="E20" i="55"/>
  <c r="D20" i="55"/>
  <c r="C20" i="55"/>
  <c r="R19" i="55"/>
  <c r="Q19" i="55"/>
  <c r="P19" i="55"/>
  <c r="O19" i="55"/>
  <c r="N19" i="55"/>
  <c r="M19" i="55"/>
  <c r="L19" i="55"/>
  <c r="K19" i="55"/>
  <c r="J19" i="55"/>
  <c r="I19" i="55"/>
  <c r="H19" i="55"/>
  <c r="G19" i="55"/>
  <c r="F19" i="55"/>
  <c r="E19" i="55"/>
  <c r="D19" i="55"/>
  <c r="C19" i="55"/>
  <c r="R18" i="55"/>
  <c r="Q18" i="55"/>
  <c r="P18" i="55"/>
  <c r="O18" i="55"/>
  <c r="N18" i="55"/>
  <c r="M18" i="55"/>
  <c r="L18" i="55"/>
  <c r="K18" i="55"/>
  <c r="J18" i="55"/>
  <c r="I18" i="55"/>
  <c r="H18" i="55"/>
  <c r="G18" i="55"/>
  <c r="F18" i="55"/>
  <c r="E18" i="55"/>
  <c r="D18" i="55"/>
  <c r="C18" i="55"/>
  <c r="R17" i="55"/>
  <c r="Q17" i="55"/>
  <c r="P17" i="55"/>
  <c r="O17" i="55"/>
  <c r="N17" i="55"/>
  <c r="M17" i="55"/>
  <c r="L17" i="55"/>
  <c r="K17" i="55"/>
  <c r="J17" i="55"/>
  <c r="I17" i="55"/>
  <c r="H17" i="55"/>
  <c r="G17" i="55"/>
  <c r="F17" i="55"/>
  <c r="E17" i="55"/>
  <c r="D17" i="55"/>
  <c r="C17" i="55"/>
  <c r="R16" i="55"/>
  <c r="Q16" i="55"/>
  <c r="P16" i="55"/>
  <c r="O16" i="55"/>
  <c r="N16" i="55"/>
  <c r="M16" i="55"/>
  <c r="L16" i="55"/>
  <c r="K16" i="55"/>
  <c r="J16" i="55"/>
  <c r="I16" i="55"/>
  <c r="H16" i="55"/>
  <c r="G16" i="55"/>
  <c r="F16" i="55"/>
  <c r="E16" i="55"/>
  <c r="D16" i="55"/>
  <c r="C16" i="55"/>
  <c r="R15" i="55"/>
  <c r="Q15" i="55"/>
  <c r="P15" i="55"/>
  <c r="O15" i="55"/>
  <c r="N15" i="55"/>
  <c r="M15" i="55"/>
  <c r="L15" i="55"/>
  <c r="K15" i="55"/>
  <c r="J15" i="55"/>
  <c r="I15" i="55"/>
  <c r="H15" i="55"/>
  <c r="G15" i="55"/>
  <c r="F15" i="55"/>
  <c r="E15" i="55"/>
  <c r="D15" i="55"/>
  <c r="C15" i="55"/>
  <c r="R14" i="55"/>
  <c r="Q14" i="55"/>
  <c r="P14" i="55"/>
  <c r="O14" i="55"/>
  <c r="N14" i="55"/>
  <c r="M14" i="55"/>
  <c r="L14" i="55"/>
  <c r="K14" i="55"/>
  <c r="J14" i="55"/>
  <c r="I14" i="55"/>
  <c r="H14" i="55"/>
  <c r="G14" i="55"/>
  <c r="F14" i="55"/>
  <c r="E14" i="55"/>
  <c r="D14" i="55"/>
  <c r="C14" i="55"/>
  <c r="R13" i="55"/>
  <c r="Q13" i="55"/>
  <c r="P13" i="55"/>
  <c r="O13" i="55"/>
  <c r="N13" i="55"/>
  <c r="M13" i="55"/>
  <c r="L13" i="55"/>
  <c r="K13" i="55"/>
  <c r="J13" i="55"/>
  <c r="I13" i="55"/>
  <c r="H13" i="55"/>
  <c r="G13" i="55"/>
  <c r="F13" i="55"/>
  <c r="E13" i="55"/>
  <c r="D13" i="55"/>
  <c r="C13" i="55"/>
  <c r="R12" i="55"/>
  <c r="Q12" i="55"/>
  <c r="P12" i="55"/>
  <c r="O12" i="55"/>
  <c r="N12" i="55"/>
  <c r="M12" i="55"/>
  <c r="L12" i="55"/>
  <c r="K12" i="55"/>
  <c r="J12" i="55"/>
  <c r="I12" i="55"/>
  <c r="H12" i="55"/>
  <c r="G12" i="55"/>
  <c r="F12" i="55"/>
  <c r="E12" i="55"/>
  <c r="D12" i="55"/>
  <c r="C12" i="55"/>
  <c r="R11" i="55"/>
  <c r="Q11" i="55"/>
  <c r="P11" i="55"/>
  <c r="O11" i="55"/>
  <c r="N11" i="55"/>
  <c r="M11" i="55"/>
  <c r="L11" i="55"/>
  <c r="K11" i="55"/>
  <c r="J11" i="55"/>
  <c r="I11" i="55"/>
  <c r="H11" i="55"/>
  <c r="G11" i="55"/>
  <c r="F11" i="55"/>
  <c r="E11" i="55"/>
  <c r="D11" i="55"/>
  <c r="C11" i="55"/>
  <c r="R10" i="55"/>
  <c r="Q10" i="55"/>
  <c r="P10" i="55"/>
  <c r="O10" i="55"/>
  <c r="N10" i="55"/>
  <c r="M10" i="55"/>
  <c r="L10" i="55"/>
  <c r="K10" i="55"/>
  <c r="J10" i="55"/>
  <c r="I10" i="55"/>
  <c r="H10" i="55"/>
  <c r="G10" i="55"/>
  <c r="F10" i="55"/>
  <c r="E10" i="55"/>
  <c r="D10" i="55"/>
  <c r="C10" i="55"/>
  <c r="R36" i="56"/>
  <c r="Q36" i="56"/>
  <c r="P36" i="56"/>
  <c r="O36" i="56"/>
  <c r="N36" i="56"/>
  <c r="M36" i="56"/>
  <c r="L36" i="56"/>
  <c r="K36" i="56"/>
  <c r="J36" i="56"/>
  <c r="I36" i="56"/>
  <c r="H36" i="56"/>
  <c r="G36" i="56"/>
  <c r="F36" i="56"/>
  <c r="E36" i="56"/>
  <c r="D36" i="56"/>
  <c r="C36" i="56"/>
  <c r="R35" i="56"/>
  <c r="Q35" i="56"/>
  <c r="P35" i="56"/>
  <c r="O35" i="56"/>
  <c r="N35" i="56"/>
  <c r="M35" i="56"/>
  <c r="L35" i="56"/>
  <c r="K35" i="56"/>
  <c r="J35" i="56"/>
  <c r="I35" i="56"/>
  <c r="H35" i="56"/>
  <c r="G35" i="56"/>
  <c r="F35" i="56"/>
  <c r="E35" i="56"/>
  <c r="D35" i="56"/>
  <c r="C35" i="56"/>
  <c r="R34" i="56"/>
  <c r="Q34" i="56"/>
  <c r="P34" i="56"/>
  <c r="O34" i="56"/>
  <c r="N34" i="56"/>
  <c r="M34" i="56"/>
  <c r="L34" i="56"/>
  <c r="K34" i="56"/>
  <c r="J34" i="56"/>
  <c r="I34" i="56"/>
  <c r="H34" i="56"/>
  <c r="G34" i="56"/>
  <c r="F34" i="56"/>
  <c r="E34" i="56"/>
  <c r="D34" i="56"/>
  <c r="C34" i="56"/>
  <c r="R33" i="56"/>
  <c r="Q33" i="56"/>
  <c r="P33" i="56"/>
  <c r="O33" i="56"/>
  <c r="N33" i="56"/>
  <c r="M33" i="56"/>
  <c r="L33" i="56"/>
  <c r="K33" i="56"/>
  <c r="J33" i="56"/>
  <c r="I33" i="56"/>
  <c r="H33" i="56"/>
  <c r="G33" i="56"/>
  <c r="F33" i="56"/>
  <c r="E33" i="56"/>
  <c r="D33" i="56"/>
  <c r="C33" i="56"/>
  <c r="R32" i="56"/>
  <c r="Q32" i="56"/>
  <c r="P32" i="56"/>
  <c r="O32" i="56"/>
  <c r="N32" i="56"/>
  <c r="M32" i="56"/>
  <c r="L32" i="56"/>
  <c r="K32" i="56"/>
  <c r="J32" i="56"/>
  <c r="I32" i="56"/>
  <c r="H32" i="56"/>
  <c r="G32" i="56"/>
  <c r="F32" i="56"/>
  <c r="E32" i="56"/>
  <c r="D32" i="56"/>
  <c r="C32" i="56"/>
  <c r="R30" i="56"/>
  <c r="Q30" i="56"/>
  <c r="P30" i="56"/>
  <c r="O30" i="56"/>
  <c r="N30" i="56"/>
  <c r="M30" i="56"/>
  <c r="L30" i="56"/>
  <c r="K30" i="56"/>
  <c r="J30" i="56"/>
  <c r="I30" i="56"/>
  <c r="H30" i="56"/>
  <c r="G30" i="56"/>
  <c r="F30" i="56"/>
  <c r="E30" i="56"/>
  <c r="D30" i="56"/>
  <c r="C30" i="56"/>
  <c r="R29" i="56"/>
  <c r="Q29" i="56"/>
  <c r="P29" i="56"/>
  <c r="O29" i="56"/>
  <c r="N29" i="56"/>
  <c r="M29" i="56"/>
  <c r="L29" i="56"/>
  <c r="K29" i="56"/>
  <c r="J29" i="56"/>
  <c r="I29" i="56"/>
  <c r="H29" i="56"/>
  <c r="G29" i="56"/>
  <c r="F29" i="56"/>
  <c r="E29" i="56"/>
  <c r="D29" i="56"/>
  <c r="C29" i="56"/>
  <c r="R28" i="56"/>
  <c r="Q28" i="56"/>
  <c r="P28" i="56"/>
  <c r="O28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R27" i="56"/>
  <c r="Q27" i="56"/>
  <c r="P27" i="56"/>
  <c r="O27" i="56"/>
  <c r="N27" i="56"/>
  <c r="M27" i="56"/>
  <c r="L27" i="56"/>
  <c r="K27" i="56"/>
  <c r="J27" i="56"/>
  <c r="I27" i="56"/>
  <c r="H27" i="56"/>
  <c r="G27" i="56"/>
  <c r="F27" i="56"/>
  <c r="E27" i="56"/>
  <c r="D27" i="56"/>
  <c r="C27" i="56"/>
  <c r="R26" i="56"/>
  <c r="Q26" i="56"/>
  <c r="P26" i="56"/>
  <c r="O26" i="56"/>
  <c r="N26" i="56"/>
  <c r="M26" i="56"/>
  <c r="L26" i="56"/>
  <c r="K26" i="56"/>
  <c r="J26" i="56"/>
  <c r="I26" i="56"/>
  <c r="H26" i="56"/>
  <c r="G26" i="56"/>
  <c r="F26" i="56"/>
  <c r="E26" i="56"/>
  <c r="D26" i="56"/>
  <c r="C26" i="56"/>
  <c r="R25" i="56"/>
  <c r="Q25" i="56"/>
  <c r="P25" i="56"/>
  <c r="O25" i="56"/>
  <c r="N25" i="56"/>
  <c r="M25" i="56"/>
  <c r="L25" i="56"/>
  <c r="K25" i="56"/>
  <c r="J25" i="56"/>
  <c r="I25" i="56"/>
  <c r="H25" i="56"/>
  <c r="G25" i="56"/>
  <c r="F25" i="56"/>
  <c r="E25" i="56"/>
  <c r="D25" i="56"/>
  <c r="C25" i="56"/>
  <c r="R23" i="56"/>
  <c r="Q23" i="56"/>
  <c r="P23" i="56"/>
  <c r="O23" i="56"/>
  <c r="N23" i="56"/>
  <c r="M23" i="56"/>
  <c r="L23" i="56"/>
  <c r="K23" i="56"/>
  <c r="J23" i="56"/>
  <c r="I23" i="56"/>
  <c r="H23" i="56"/>
  <c r="G23" i="56"/>
  <c r="F23" i="56"/>
  <c r="E23" i="56"/>
  <c r="D23" i="56"/>
  <c r="C23" i="56"/>
  <c r="R22" i="56"/>
  <c r="Q22" i="56"/>
  <c r="P22" i="56"/>
  <c r="O22" i="56"/>
  <c r="N22" i="56"/>
  <c r="M22" i="56"/>
  <c r="L22" i="56"/>
  <c r="K22" i="56"/>
  <c r="J22" i="56"/>
  <c r="I22" i="56"/>
  <c r="H22" i="56"/>
  <c r="G22" i="56"/>
  <c r="F22" i="56"/>
  <c r="E22" i="56"/>
  <c r="D22" i="56"/>
  <c r="C22" i="56"/>
  <c r="R21" i="56"/>
  <c r="Q21" i="56"/>
  <c r="P21" i="56"/>
  <c r="O21" i="56"/>
  <c r="N21" i="56"/>
  <c r="M21" i="56"/>
  <c r="L21" i="56"/>
  <c r="K21" i="56"/>
  <c r="J21" i="56"/>
  <c r="I21" i="56"/>
  <c r="H21" i="56"/>
  <c r="G21" i="56"/>
  <c r="F21" i="56"/>
  <c r="E21" i="56"/>
  <c r="D21" i="56"/>
  <c r="C21" i="56"/>
  <c r="R20" i="56"/>
  <c r="Q20" i="56"/>
  <c r="P20" i="56"/>
  <c r="O20" i="56"/>
  <c r="N20" i="56"/>
  <c r="M20" i="56"/>
  <c r="L20" i="56"/>
  <c r="K20" i="56"/>
  <c r="J20" i="56"/>
  <c r="I20" i="56"/>
  <c r="H20" i="56"/>
  <c r="G20" i="56"/>
  <c r="F20" i="56"/>
  <c r="E20" i="56"/>
  <c r="D20" i="56"/>
  <c r="C20" i="56"/>
  <c r="R19" i="56"/>
  <c r="Q19" i="56"/>
  <c r="P19" i="56"/>
  <c r="O19" i="56"/>
  <c r="N19" i="56"/>
  <c r="M19" i="56"/>
  <c r="L19" i="56"/>
  <c r="K19" i="56"/>
  <c r="J19" i="56"/>
  <c r="I19" i="56"/>
  <c r="H19" i="56"/>
  <c r="G19" i="56"/>
  <c r="F19" i="56"/>
  <c r="E19" i="56"/>
  <c r="D19" i="56"/>
  <c r="C19" i="56"/>
  <c r="R18" i="56"/>
  <c r="Q18" i="56"/>
  <c r="P18" i="56"/>
  <c r="O18" i="56"/>
  <c r="N18" i="56"/>
  <c r="M18" i="56"/>
  <c r="L18" i="56"/>
  <c r="K18" i="56"/>
  <c r="J18" i="56"/>
  <c r="I18" i="56"/>
  <c r="H18" i="56"/>
  <c r="G18" i="56"/>
  <c r="F18" i="56"/>
  <c r="E18" i="56"/>
  <c r="D18" i="56"/>
  <c r="C18" i="56"/>
  <c r="R17" i="56"/>
  <c r="Q17" i="56"/>
  <c r="P17" i="56"/>
  <c r="O17" i="56"/>
  <c r="N17" i="56"/>
  <c r="M17" i="56"/>
  <c r="L17" i="56"/>
  <c r="K17" i="56"/>
  <c r="J17" i="56"/>
  <c r="I17" i="56"/>
  <c r="H17" i="56"/>
  <c r="G17" i="56"/>
  <c r="F17" i="56"/>
  <c r="E17" i="56"/>
  <c r="D17" i="56"/>
  <c r="C17" i="56"/>
  <c r="R16" i="56"/>
  <c r="Q16" i="56"/>
  <c r="P16" i="56"/>
  <c r="O16" i="56"/>
  <c r="N16" i="56"/>
  <c r="M16" i="56"/>
  <c r="L16" i="56"/>
  <c r="K16" i="56"/>
  <c r="J16" i="56"/>
  <c r="I16" i="56"/>
  <c r="H16" i="56"/>
  <c r="G16" i="56"/>
  <c r="F16" i="56"/>
  <c r="E16" i="56"/>
  <c r="D16" i="56"/>
  <c r="C16" i="56"/>
  <c r="R15" i="56"/>
  <c r="Q15" i="56"/>
  <c r="P15" i="56"/>
  <c r="O15" i="56"/>
  <c r="N15" i="56"/>
  <c r="M15" i="56"/>
  <c r="L15" i="56"/>
  <c r="K15" i="56"/>
  <c r="J15" i="56"/>
  <c r="I15" i="56"/>
  <c r="H15" i="56"/>
  <c r="G15" i="56"/>
  <c r="F15" i="56"/>
  <c r="E15" i="56"/>
  <c r="D15" i="56"/>
  <c r="C15" i="56"/>
  <c r="R14" i="56"/>
  <c r="Q14" i="56"/>
  <c r="P14" i="56"/>
  <c r="O14" i="56"/>
  <c r="N14" i="56"/>
  <c r="M14" i="56"/>
  <c r="L14" i="56"/>
  <c r="K14" i="56"/>
  <c r="J14" i="56"/>
  <c r="I14" i="56"/>
  <c r="H14" i="56"/>
  <c r="G14" i="56"/>
  <c r="F14" i="56"/>
  <c r="E14" i="56"/>
  <c r="D14" i="56"/>
  <c r="C14" i="56"/>
  <c r="R13" i="56"/>
  <c r="Q13" i="56"/>
  <c r="P13" i="56"/>
  <c r="O13" i="56"/>
  <c r="N13" i="56"/>
  <c r="M13" i="56"/>
  <c r="L13" i="56"/>
  <c r="K13" i="56"/>
  <c r="J13" i="56"/>
  <c r="I13" i="56"/>
  <c r="H13" i="56"/>
  <c r="G13" i="56"/>
  <c r="F13" i="56"/>
  <c r="E13" i="56"/>
  <c r="D13" i="56"/>
  <c r="C13" i="56"/>
  <c r="R12" i="56"/>
  <c r="Q12" i="56"/>
  <c r="P12" i="56"/>
  <c r="O12" i="56"/>
  <c r="N12" i="56"/>
  <c r="M12" i="56"/>
  <c r="L12" i="56"/>
  <c r="K12" i="56"/>
  <c r="J12" i="56"/>
  <c r="I12" i="56"/>
  <c r="H12" i="56"/>
  <c r="G12" i="56"/>
  <c r="F12" i="56"/>
  <c r="E12" i="56"/>
  <c r="D12" i="56"/>
  <c r="C12" i="56"/>
  <c r="R11" i="56"/>
  <c r="Q11" i="56"/>
  <c r="P11" i="56"/>
  <c r="O11" i="56"/>
  <c r="N11" i="56"/>
  <c r="M11" i="56"/>
  <c r="L11" i="56"/>
  <c r="K11" i="56"/>
  <c r="J11" i="56"/>
  <c r="I11" i="56"/>
  <c r="H11" i="56"/>
  <c r="G11" i="56"/>
  <c r="F11" i="56"/>
  <c r="E11" i="56"/>
  <c r="D11" i="56"/>
  <c r="C11" i="56"/>
  <c r="R10" i="56"/>
  <c r="Q10" i="56"/>
  <c r="P10" i="56"/>
  <c r="O10" i="56"/>
  <c r="N10" i="56"/>
  <c r="M10" i="56"/>
  <c r="L10" i="56"/>
  <c r="K10" i="56"/>
  <c r="J10" i="56"/>
  <c r="I10" i="56"/>
  <c r="H10" i="56"/>
  <c r="G10" i="56"/>
  <c r="F10" i="56"/>
  <c r="E10" i="56"/>
  <c r="D10" i="56"/>
  <c r="C10" i="56"/>
  <c r="R36" i="57"/>
  <c r="Q36" i="57"/>
  <c r="P36" i="57"/>
  <c r="O36" i="57"/>
  <c r="N36" i="57"/>
  <c r="M36" i="57"/>
  <c r="L36" i="57"/>
  <c r="K36" i="57"/>
  <c r="J36" i="57"/>
  <c r="I36" i="57"/>
  <c r="H36" i="57"/>
  <c r="G36" i="57"/>
  <c r="F36" i="57"/>
  <c r="E36" i="57"/>
  <c r="D36" i="57"/>
  <c r="C36" i="57"/>
  <c r="R35" i="57"/>
  <c r="Q35" i="57"/>
  <c r="P35" i="57"/>
  <c r="O35" i="57"/>
  <c r="N35" i="57"/>
  <c r="M35" i="57"/>
  <c r="L35" i="57"/>
  <c r="K35" i="57"/>
  <c r="J35" i="57"/>
  <c r="I35" i="57"/>
  <c r="H35" i="57"/>
  <c r="G35" i="57"/>
  <c r="F35" i="57"/>
  <c r="E35" i="57"/>
  <c r="D35" i="57"/>
  <c r="C35" i="57"/>
  <c r="R34" i="57"/>
  <c r="Q34" i="57"/>
  <c r="P34" i="57"/>
  <c r="O34" i="57"/>
  <c r="N34" i="57"/>
  <c r="M34" i="57"/>
  <c r="L34" i="57"/>
  <c r="K34" i="57"/>
  <c r="J34" i="57"/>
  <c r="I34" i="57"/>
  <c r="H34" i="57"/>
  <c r="G34" i="57"/>
  <c r="F34" i="57"/>
  <c r="E34" i="57"/>
  <c r="D34" i="57"/>
  <c r="C34" i="57"/>
  <c r="R33" i="57"/>
  <c r="Q33" i="57"/>
  <c r="P33" i="57"/>
  <c r="O33" i="57"/>
  <c r="N33" i="57"/>
  <c r="M33" i="57"/>
  <c r="L33" i="57"/>
  <c r="K33" i="57"/>
  <c r="J33" i="57"/>
  <c r="I33" i="57"/>
  <c r="H33" i="57"/>
  <c r="G33" i="57"/>
  <c r="F33" i="57"/>
  <c r="E33" i="57"/>
  <c r="D33" i="57"/>
  <c r="C33" i="57"/>
  <c r="R32" i="57"/>
  <c r="Q32" i="57"/>
  <c r="P32" i="57"/>
  <c r="O32" i="57"/>
  <c r="N32" i="57"/>
  <c r="M32" i="57"/>
  <c r="L32" i="57"/>
  <c r="K32" i="57"/>
  <c r="J32" i="57"/>
  <c r="I32" i="57"/>
  <c r="H32" i="57"/>
  <c r="G32" i="57"/>
  <c r="F32" i="57"/>
  <c r="E32" i="57"/>
  <c r="D32" i="57"/>
  <c r="C32" i="57"/>
  <c r="R30" i="57"/>
  <c r="Q30" i="57"/>
  <c r="P30" i="57"/>
  <c r="O30" i="57"/>
  <c r="N30" i="57"/>
  <c r="M30" i="57"/>
  <c r="L30" i="57"/>
  <c r="K30" i="57"/>
  <c r="J30" i="57"/>
  <c r="I30" i="57"/>
  <c r="H30" i="57"/>
  <c r="G30" i="57"/>
  <c r="F30" i="57"/>
  <c r="E30" i="57"/>
  <c r="D30" i="57"/>
  <c r="C30" i="57"/>
  <c r="R29" i="57"/>
  <c r="Q29" i="57"/>
  <c r="P29" i="57"/>
  <c r="O29" i="57"/>
  <c r="N29" i="57"/>
  <c r="M29" i="57"/>
  <c r="L29" i="57"/>
  <c r="K29" i="57"/>
  <c r="J29" i="57"/>
  <c r="I29" i="57"/>
  <c r="H29" i="57"/>
  <c r="G29" i="57"/>
  <c r="F29" i="57"/>
  <c r="E29" i="57"/>
  <c r="D29" i="57"/>
  <c r="C29" i="57"/>
  <c r="R28" i="57"/>
  <c r="Q28" i="57"/>
  <c r="P28" i="57"/>
  <c r="O28" i="57"/>
  <c r="N28" i="57"/>
  <c r="M28" i="57"/>
  <c r="L28" i="57"/>
  <c r="K28" i="57"/>
  <c r="J28" i="57"/>
  <c r="I28" i="57"/>
  <c r="H28" i="57"/>
  <c r="G28" i="57"/>
  <c r="F28" i="57"/>
  <c r="E28" i="57"/>
  <c r="D28" i="57"/>
  <c r="C28" i="57"/>
  <c r="R27" i="57"/>
  <c r="Q27" i="57"/>
  <c r="P27" i="57"/>
  <c r="O27" i="57"/>
  <c r="N27" i="57"/>
  <c r="M27" i="57"/>
  <c r="L27" i="57"/>
  <c r="K27" i="57"/>
  <c r="J27" i="57"/>
  <c r="I27" i="57"/>
  <c r="H27" i="57"/>
  <c r="G27" i="57"/>
  <c r="F27" i="57"/>
  <c r="E27" i="57"/>
  <c r="D27" i="57"/>
  <c r="C27" i="57"/>
  <c r="R26" i="57"/>
  <c r="Q26" i="57"/>
  <c r="P26" i="57"/>
  <c r="O26" i="57"/>
  <c r="N26" i="57"/>
  <c r="M26" i="57"/>
  <c r="L26" i="57"/>
  <c r="K26" i="57"/>
  <c r="J26" i="57"/>
  <c r="I26" i="57"/>
  <c r="H26" i="57"/>
  <c r="G26" i="57"/>
  <c r="F26" i="57"/>
  <c r="E26" i="57"/>
  <c r="D26" i="57"/>
  <c r="C26" i="57"/>
  <c r="R25" i="57"/>
  <c r="Q25" i="57"/>
  <c r="P25" i="57"/>
  <c r="O25" i="57"/>
  <c r="N25" i="57"/>
  <c r="M25" i="57"/>
  <c r="L25" i="57"/>
  <c r="K25" i="57"/>
  <c r="J25" i="57"/>
  <c r="I25" i="57"/>
  <c r="H25" i="57"/>
  <c r="G25" i="57"/>
  <c r="F25" i="57"/>
  <c r="E25" i="57"/>
  <c r="D25" i="57"/>
  <c r="C25" i="57"/>
  <c r="R23" i="57"/>
  <c r="Q23" i="57"/>
  <c r="P23" i="57"/>
  <c r="O23" i="57"/>
  <c r="N23" i="57"/>
  <c r="M23" i="57"/>
  <c r="L23" i="57"/>
  <c r="K23" i="57"/>
  <c r="J23" i="57"/>
  <c r="I23" i="57"/>
  <c r="H23" i="57"/>
  <c r="G23" i="57"/>
  <c r="F23" i="57"/>
  <c r="E23" i="57"/>
  <c r="D23" i="57"/>
  <c r="C23" i="57"/>
  <c r="R22" i="57"/>
  <c r="Q22" i="57"/>
  <c r="P22" i="57"/>
  <c r="O22" i="57"/>
  <c r="N22" i="57"/>
  <c r="M22" i="57"/>
  <c r="L22" i="57"/>
  <c r="K22" i="57"/>
  <c r="J22" i="57"/>
  <c r="I22" i="57"/>
  <c r="H22" i="57"/>
  <c r="G22" i="57"/>
  <c r="F22" i="57"/>
  <c r="E22" i="57"/>
  <c r="D22" i="57"/>
  <c r="C22" i="57"/>
  <c r="R21" i="57"/>
  <c r="Q21" i="57"/>
  <c r="P21" i="57"/>
  <c r="O21" i="57"/>
  <c r="N21" i="57"/>
  <c r="M21" i="57"/>
  <c r="L21" i="57"/>
  <c r="K21" i="57"/>
  <c r="J21" i="57"/>
  <c r="I21" i="57"/>
  <c r="H21" i="57"/>
  <c r="G21" i="57"/>
  <c r="F21" i="57"/>
  <c r="E21" i="57"/>
  <c r="D21" i="57"/>
  <c r="C21" i="57"/>
  <c r="R20" i="57"/>
  <c r="Q20" i="57"/>
  <c r="P20" i="57"/>
  <c r="O20" i="57"/>
  <c r="N20" i="57"/>
  <c r="M20" i="57"/>
  <c r="L20" i="57"/>
  <c r="K20" i="57"/>
  <c r="J20" i="57"/>
  <c r="I20" i="57"/>
  <c r="H20" i="57"/>
  <c r="G20" i="57"/>
  <c r="F20" i="57"/>
  <c r="E20" i="57"/>
  <c r="D20" i="57"/>
  <c r="C20" i="57"/>
  <c r="R19" i="57"/>
  <c r="Q19" i="57"/>
  <c r="P19" i="57"/>
  <c r="O19" i="57"/>
  <c r="N19" i="57"/>
  <c r="M19" i="57"/>
  <c r="L19" i="57"/>
  <c r="K19" i="57"/>
  <c r="J19" i="57"/>
  <c r="I19" i="57"/>
  <c r="H19" i="57"/>
  <c r="G19" i="57"/>
  <c r="F19" i="57"/>
  <c r="E19" i="57"/>
  <c r="D19" i="57"/>
  <c r="C19" i="57"/>
  <c r="R18" i="57"/>
  <c r="Q18" i="57"/>
  <c r="P18" i="57"/>
  <c r="O18" i="57"/>
  <c r="N18" i="57"/>
  <c r="M18" i="57"/>
  <c r="L18" i="57"/>
  <c r="K18" i="57"/>
  <c r="J18" i="57"/>
  <c r="I18" i="57"/>
  <c r="H18" i="57"/>
  <c r="G18" i="57"/>
  <c r="F18" i="57"/>
  <c r="E18" i="57"/>
  <c r="D18" i="57"/>
  <c r="C18" i="57"/>
  <c r="R17" i="57"/>
  <c r="Q17" i="57"/>
  <c r="P17" i="57"/>
  <c r="O17" i="57"/>
  <c r="N17" i="57"/>
  <c r="M17" i="57"/>
  <c r="L17" i="57"/>
  <c r="K17" i="57"/>
  <c r="J17" i="57"/>
  <c r="I17" i="57"/>
  <c r="H17" i="57"/>
  <c r="G17" i="57"/>
  <c r="F17" i="57"/>
  <c r="E17" i="57"/>
  <c r="D17" i="57"/>
  <c r="C17" i="57"/>
  <c r="R16" i="57"/>
  <c r="Q16" i="57"/>
  <c r="P16" i="57"/>
  <c r="O16" i="57"/>
  <c r="N16" i="57"/>
  <c r="M16" i="57"/>
  <c r="L16" i="57"/>
  <c r="K16" i="57"/>
  <c r="J16" i="57"/>
  <c r="I16" i="57"/>
  <c r="H16" i="57"/>
  <c r="G16" i="57"/>
  <c r="F16" i="57"/>
  <c r="E16" i="57"/>
  <c r="D16" i="57"/>
  <c r="C16" i="57"/>
  <c r="R15" i="57"/>
  <c r="Q15" i="57"/>
  <c r="P15" i="57"/>
  <c r="O15" i="57"/>
  <c r="N15" i="57"/>
  <c r="M15" i="57"/>
  <c r="L15" i="57"/>
  <c r="K15" i="57"/>
  <c r="J15" i="57"/>
  <c r="I15" i="57"/>
  <c r="H15" i="57"/>
  <c r="G15" i="57"/>
  <c r="F15" i="57"/>
  <c r="E15" i="57"/>
  <c r="D15" i="57"/>
  <c r="C15" i="57"/>
  <c r="R14" i="57"/>
  <c r="Q14" i="57"/>
  <c r="P14" i="57"/>
  <c r="O14" i="57"/>
  <c r="N14" i="57"/>
  <c r="M14" i="57"/>
  <c r="L14" i="57"/>
  <c r="K14" i="57"/>
  <c r="J14" i="57"/>
  <c r="I14" i="57"/>
  <c r="H14" i="57"/>
  <c r="G14" i="57"/>
  <c r="F14" i="57"/>
  <c r="E14" i="57"/>
  <c r="D14" i="57"/>
  <c r="C14" i="57"/>
  <c r="R13" i="57"/>
  <c r="Q13" i="57"/>
  <c r="P13" i="57"/>
  <c r="O13" i="57"/>
  <c r="N13" i="57"/>
  <c r="M13" i="57"/>
  <c r="L13" i="57"/>
  <c r="K13" i="57"/>
  <c r="J13" i="57"/>
  <c r="I13" i="57"/>
  <c r="H13" i="57"/>
  <c r="G13" i="57"/>
  <c r="F13" i="57"/>
  <c r="E13" i="57"/>
  <c r="D13" i="57"/>
  <c r="C13" i="57"/>
  <c r="R12" i="57"/>
  <c r="Q12" i="57"/>
  <c r="P12" i="57"/>
  <c r="O12" i="57"/>
  <c r="N12" i="57"/>
  <c r="M12" i="57"/>
  <c r="L12" i="57"/>
  <c r="K12" i="57"/>
  <c r="J12" i="57"/>
  <c r="I12" i="57"/>
  <c r="H12" i="57"/>
  <c r="G12" i="57"/>
  <c r="F12" i="57"/>
  <c r="E12" i="57"/>
  <c r="D12" i="57"/>
  <c r="C12" i="57"/>
  <c r="R11" i="57"/>
  <c r="Q11" i="57"/>
  <c r="P11" i="57"/>
  <c r="O11" i="57"/>
  <c r="N11" i="57"/>
  <c r="M11" i="57"/>
  <c r="L11" i="57"/>
  <c r="K11" i="57"/>
  <c r="J11" i="57"/>
  <c r="I11" i="57"/>
  <c r="H11" i="57"/>
  <c r="G11" i="57"/>
  <c r="F11" i="57"/>
  <c r="E11" i="57"/>
  <c r="D11" i="57"/>
  <c r="C11" i="57"/>
  <c r="R10" i="57"/>
  <c r="Q10" i="57"/>
  <c r="P10" i="57"/>
  <c r="O10" i="57"/>
  <c r="N10" i="57"/>
  <c r="M10" i="57"/>
  <c r="L10" i="57"/>
  <c r="K10" i="57"/>
  <c r="J10" i="57"/>
  <c r="I10" i="57"/>
  <c r="H10" i="57"/>
  <c r="G10" i="57"/>
  <c r="F10" i="57"/>
  <c r="E10" i="57"/>
  <c r="D10" i="57"/>
  <c r="C10" i="57"/>
  <c r="R36" i="58"/>
  <c r="Q36" i="58"/>
  <c r="P36" i="58"/>
  <c r="O36" i="58"/>
  <c r="N36" i="58"/>
  <c r="M36" i="58"/>
  <c r="L36" i="58"/>
  <c r="K36" i="58"/>
  <c r="J36" i="58"/>
  <c r="I36" i="58"/>
  <c r="H36" i="58"/>
  <c r="G36" i="58"/>
  <c r="F36" i="58"/>
  <c r="E36" i="58"/>
  <c r="D36" i="58"/>
  <c r="C36" i="58"/>
  <c r="R35" i="58"/>
  <c r="Q35" i="58"/>
  <c r="P35" i="58"/>
  <c r="O35" i="58"/>
  <c r="N35" i="58"/>
  <c r="M35" i="58"/>
  <c r="L35" i="58"/>
  <c r="K35" i="58"/>
  <c r="J35" i="58"/>
  <c r="I35" i="58"/>
  <c r="H35" i="58"/>
  <c r="G35" i="58"/>
  <c r="F35" i="58"/>
  <c r="E35" i="58"/>
  <c r="D35" i="58"/>
  <c r="C35" i="58"/>
  <c r="R34" i="58"/>
  <c r="Q34" i="58"/>
  <c r="P34" i="58"/>
  <c r="O34" i="58"/>
  <c r="N34" i="58"/>
  <c r="M34" i="58"/>
  <c r="L34" i="58"/>
  <c r="K34" i="58"/>
  <c r="J34" i="58"/>
  <c r="I34" i="58"/>
  <c r="H34" i="58"/>
  <c r="G34" i="58"/>
  <c r="F34" i="58"/>
  <c r="E34" i="58"/>
  <c r="D34" i="58"/>
  <c r="C34" i="58"/>
  <c r="R33" i="58"/>
  <c r="Q33" i="58"/>
  <c r="P33" i="58"/>
  <c r="O33" i="58"/>
  <c r="N33" i="58"/>
  <c r="M33" i="58"/>
  <c r="L33" i="58"/>
  <c r="K33" i="58"/>
  <c r="J33" i="58"/>
  <c r="I33" i="58"/>
  <c r="H33" i="58"/>
  <c r="G33" i="58"/>
  <c r="F33" i="58"/>
  <c r="E33" i="58"/>
  <c r="D33" i="58"/>
  <c r="C33" i="58"/>
  <c r="R32" i="58"/>
  <c r="Q32" i="58"/>
  <c r="P32" i="58"/>
  <c r="O32" i="58"/>
  <c r="N32" i="58"/>
  <c r="M32" i="58"/>
  <c r="L32" i="58"/>
  <c r="K32" i="58"/>
  <c r="J32" i="58"/>
  <c r="I32" i="58"/>
  <c r="H32" i="58"/>
  <c r="G32" i="58"/>
  <c r="F32" i="58"/>
  <c r="E32" i="58"/>
  <c r="D32" i="58"/>
  <c r="C32" i="58"/>
  <c r="R30" i="58"/>
  <c r="Q30" i="58"/>
  <c r="P30" i="58"/>
  <c r="O30" i="58"/>
  <c r="N30" i="58"/>
  <c r="M30" i="58"/>
  <c r="L30" i="58"/>
  <c r="K30" i="58"/>
  <c r="J30" i="58"/>
  <c r="I30" i="58"/>
  <c r="H30" i="58"/>
  <c r="G30" i="58"/>
  <c r="F30" i="58"/>
  <c r="E30" i="58"/>
  <c r="D30" i="58"/>
  <c r="C30" i="58"/>
  <c r="R29" i="58"/>
  <c r="Q29" i="58"/>
  <c r="P29" i="58"/>
  <c r="O29" i="58"/>
  <c r="N29" i="58"/>
  <c r="M29" i="58"/>
  <c r="L29" i="58"/>
  <c r="K29" i="58"/>
  <c r="J29" i="58"/>
  <c r="I29" i="58"/>
  <c r="H29" i="58"/>
  <c r="G29" i="58"/>
  <c r="F29" i="58"/>
  <c r="E29" i="58"/>
  <c r="D29" i="58"/>
  <c r="C29" i="58"/>
  <c r="R28" i="58"/>
  <c r="Q28" i="58"/>
  <c r="P28" i="58"/>
  <c r="O28" i="58"/>
  <c r="N28" i="58"/>
  <c r="M28" i="58"/>
  <c r="L28" i="58"/>
  <c r="K28" i="58"/>
  <c r="J28" i="58"/>
  <c r="I28" i="58"/>
  <c r="H28" i="58"/>
  <c r="G28" i="58"/>
  <c r="F28" i="58"/>
  <c r="E28" i="58"/>
  <c r="D28" i="58"/>
  <c r="C28" i="58"/>
  <c r="R27" i="58"/>
  <c r="Q27" i="58"/>
  <c r="P27" i="58"/>
  <c r="O27" i="58"/>
  <c r="N27" i="58"/>
  <c r="M27" i="58"/>
  <c r="L27" i="58"/>
  <c r="K27" i="58"/>
  <c r="J27" i="58"/>
  <c r="I27" i="58"/>
  <c r="H27" i="58"/>
  <c r="G27" i="58"/>
  <c r="F27" i="58"/>
  <c r="E27" i="58"/>
  <c r="D27" i="58"/>
  <c r="C27" i="58"/>
  <c r="R26" i="58"/>
  <c r="Q26" i="58"/>
  <c r="P26" i="58"/>
  <c r="O26" i="58"/>
  <c r="N26" i="58"/>
  <c r="M26" i="58"/>
  <c r="L26" i="58"/>
  <c r="K26" i="58"/>
  <c r="J26" i="58"/>
  <c r="I26" i="58"/>
  <c r="H26" i="58"/>
  <c r="G26" i="58"/>
  <c r="F26" i="58"/>
  <c r="E26" i="58"/>
  <c r="D26" i="58"/>
  <c r="C26" i="58"/>
  <c r="R25" i="58"/>
  <c r="Q25" i="58"/>
  <c r="P25" i="58"/>
  <c r="O25" i="58"/>
  <c r="N25" i="58"/>
  <c r="M25" i="58"/>
  <c r="L25" i="58"/>
  <c r="K25" i="58"/>
  <c r="J25" i="58"/>
  <c r="I25" i="58"/>
  <c r="H25" i="58"/>
  <c r="G25" i="58"/>
  <c r="F25" i="58"/>
  <c r="E25" i="58"/>
  <c r="D25" i="58"/>
  <c r="C25" i="58"/>
  <c r="R23" i="58"/>
  <c r="Q23" i="58"/>
  <c r="P23" i="58"/>
  <c r="O23" i="58"/>
  <c r="N23" i="58"/>
  <c r="M23" i="58"/>
  <c r="L23" i="58"/>
  <c r="K23" i="58"/>
  <c r="J23" i="58"/>
  <c r="I23" i="58"/>
  <c r="H23" i="58"/>
  <c r="G23" i="58"/>
  <c r="F23" i="58"/>
  <c r="E23" i="58"/>
  <c r="D23" i="58"/>
  <c r="C23" i="58"/>
  <c r="R22" i="58"/>
  <c r="Q22" i="58"/>
  <c r="P22" i="58"/>
  <c r="O22" i="58"/>
  <c r="N22" i="58"/>
  <c r="M22" i="58"/>
  <c r="L22" i="58"/>
  <c r="K22" i="58"/>
  <c r="J22" i="58"/>
  <c r="I22" i="58"/>
  <c r="H22" i="58"/>
  <c r="G22" i="58"/>
  <c r="F22" i="58"/>
  <c r="E22" i="58"/>
  <c r="D22" i="58"/>
  <c r="C22" i="58"/>
  <c r="R21" i="58"/>
  <c r="Q21" i="58"/>
  <c r="P21" i="58"/>
  <c r="O21" i="58"/>
  <c r="N21" i="58"/>
  <c r="M21" i="58"/>
  <c r="L21" i="58"/>
  <c r="K21" i="58"/>
  <c r="J21" i="58"/>
  <c r="I21" i="58"/>
  <c r="H21" i="58"/>
  <c r="G21" i="58"/>
  <c r="F21" i="58"/>
  <c r="E21" i="58"/>
  <c r="D21" i="58"/>
  <c r="C21" i="58"/>
  <c r="R20" i="58"/>
  <c r="Q20" i="58"/>
  <c r="P20" i="58"/>
  <c r="O20" i="58"/>
  <c r="N20" i="58"/>
  <c r="M20" i="58"/>
  <c r="L20" i="58"/>
  <c r="K20" i="58"/>
  <c r="J20" i="58"/>
  <c r="I20" i="58"/>
  <c r="H20" i="58"/>
  <c r="G20" i="58"/>
  <c r="F20" i="58"/>
  <c r="E20" i="58"/>
  <c r="D20" i="58"/>
  <c r="C20" i="58"/>
  <c r="R19" i="58"/>
  <c r="Q19" i="58"/>
  <c r="P19" i="58"/>
  <c r="O19" i="58"/>
  <c r="N19" i="58"/>
  <c r="M19" i="58"/>
  <c r="L19" i="58"/>
  <c r="K19" i="58"/>
  <c r="J19" i="58"/>
  <c r="I19" i="58"/>
  <c r="H19" i="58"/>
  <c r="G19" i="58"/>
  <c r="F19" i="58"/>
  <c r="E19" i="58"/>
  <c r="D19" i="58"/>
  <c r="C19" i="58"/>
  <c r="R18" i="58"/>
  <c r="Q18" i="58"/>
  <c r="P18" i="58"/>
  <c r="O18" i="58"/>
  <c r="N18" i="58"/>
  <c r="M18" i="58"/>
  <c r="L18" i="58"/>
  <c r="K18" i="58"/>
  <c r="J18" i="58"/>
  <c r="I18" i="58"/>
  <c r="H18" i="58"/>
  <c r="G18" i="58"/>
  <c r="F18" i="58"/>
  <c r="E18" i="58"/>
  <c r="D18" i="58"/>
  <c r="C18" i="58"/>
  <c r="R17" i="58"/>
  <c r="Q17" i="58"/>
  <c r="P17" i="58"/>
  <c r="O17" i="58"/>
  <c r="N17" i="58"/>
  <c r="M17" i="58"/>
  <c r="L17" i="58"/>
  <c r="K17" i="58"/>
  <c r="J17" i="58"/>
  <c r="I17" i="58"/>
  <c r="H17" i="58"/>
  <c r="G17" i="58"/>
  <c r="F17" i="58"/>
  <c r="E17" i="58"/>
  <c r="D17" i="58"/>
  <c r="C17" i="58"/>
  <c r="R16" i="58"/>
  <c r="Q16" i="58"/>
  <c r="P16" i="58"/>
  <c r="O16" i="58"/>
  <c r="N16" i="58"/>
  <c r="M16" i="58"/>
  <c r="L16" i="58"/>
  <c r="K16" i="58"/>
  <c r="J16" i="58"/>
  <c r="I16" i="58"/>
  <c r="H16" i="58"/>
  <c r="G16" i="58"/>
  <c r="F16" i="58"/>
  <c r="E16" i="58"/>
  <c r="D16" i="58"/>
  <c r="C16" i="58"/>
  <c r="R15" i="58"/>
  <c r="Q15" i="58"/>
  <c r="P15" i="58"/>
  <c r="O15" i="58"/>
  <c r="N15" i="58"/>
  <c r="M15" i="58"/>
  <c r="L15" i="58"/>
  <c r="K15" i="58"/>
  <c r="J15" i="58"/>
  <c r="I15" i="58"/>
  <c r="H15" i="58"/>
  <c r="G15" i="58"/>
  <c r="F15" i="58"/>
  <c r="E15" i="58"/>
  <c r="D15" i="58"/>
  <c r="C15" i="58"/>
  <c r="R14" i="58"/>
  <c r="Q14" i="58"/>
  <c r="P14" i="58"/>
  <c r="O14" i="58"/>
  <c r="N14" i="58"/>
  <c r="M14" i="58"/>
  <c r="L14" i="58"/>
  <c r="K14" i="58"/>
  <c r="J14" i="58"/>
  <c r="I14" i="58"/>
  <c r="H14" i="58"/>
  <c r="G14" i="58"/>
  <c r="F14" i="58"/>
  <c r="E14" i="58"/>
  <c r="D14" i="58"/>
  <c r="C14" i="58"/>
  <c r="R13" i="58"/>
  <c r="Q13" i="58"/>
  <c r="P13" i="58"/>
  <c r="O13" i="58"/>
  <c r="N13" i="58"/>
  <c r="M13" i="58"/>
  <c r="L13" i="58"/>
  <c r="K13" i="58"/>
  <c r="J13" i="58"/>
  <c r="I13" i="58"/>
  <c r="H13" i="58"/>
  <c r="G13" i="58"/>
  <c r="F13" i="58"/>
  <c r="E13" i="58"/>
  <c r="D13" i="58"/>
  <c r="C13" i="58"/>
  <c r="R12" i="58"/>
  <c r="Q12" i="58"/>
  <c r="P12" i="58"/>
  <c r="O12" i="58"/>
  <c r="N12" i="58"/>
  <c r="M12" i="58"/>
  <c r="L12" i="58"/>
  <c r="K12" i="58"/>
  <c r="J12" i="58"/>
  <c r="I12" i="58"/>
  <c r="H12" i="58"/>
  <c r="G12" i="58"/>
  <c r="F12" i="58"/>
  <c r="E12" i="58"/>
  <c r="D12" i="58"/>
  <c r="C12" i="58"/>
  <c r="R11" i="58"/>
  <c r="Q11" i="58"/>
  <c r="P11" i="58"/>
  <c r="O11" i="58"/>
  <c r="N11" i="58"/>
  <c r="M11" i="58"/>
  <c r="L11" i="58"/>
  <c r="K11" i="58"/>
  <c r="J11" i="58"/>
  <c r="I11" i="58"/>
  <c r="H11" i="58"/>
  <c r="G11" i="58"/>
  <c r="F11" i="58"/>
  <c r="E11" i="58"/>
  <c r="D11" i="58"/>
  <c r="C11" i="58"/>
  <c r="R10" i="58"/>
  <c r="Q10" i="58"/>
  <c r="P10" i="58"/>
  <c r="O10" i="58"/>
  <c r="N10" i="58"/>
  <c r="M10" i="58"/>
  <c r="L10" i="58"/>
  <c r="K10" i="58"/>
  <c r="J10" i="58"/>
  <c r="I10" i="58"/>
  <c r="H10" i="58"/>
  <c r="G10" i="58"/>
  <c r="F10" i="58"/>
  <c r="E10" i="58"/>
  <c r="D10" i="58"/>
  <c r="C10" i="58"/>
  <c r="R36" i="59"/>
  <c r="Q36" i="59"/>
  <c r="P36" i="59"/>
  <c r="O36" i="59"/>
  <c r="N36" i="59"/>
  <c r="M36" i="59"/>
  <c r="L36" i="59"/>
  <c r="K36" i="59"/>
  <c r="J36" i="59"/>
  <c r="I36" i="59"/>
  <c r="H36" i="59"/>
  <c r="G36" i="59"/>
  <c r="F36" i="59"/>
  <c r="E36" i="59"/>
  <c r="D36" i="59"/>
  <c r="C36" i="59"/>
  <c r="R35" i="59"/>
  <c r="Q35" i="59"/>
  <c r="P35" i="59"/>
  <c r="O35" i="59"/>
  <c r="N35" i="59"/>
  <c r="M35" i="59"/>
  <c r="L35" i="59"/>
  <c r="K35" i="59"/>
  <c r="J35" i="59"/>
  <c r="I35" i="59"/>
  <c r="H35" i="59"/>
  <c r="G35" i="59"/>
  <c r="F35" i="59"/>
  <c r="E35" i="59"/>
  <c r="D35" i="59"/>
  <c r="C35" i="59"/>
  <c r="R34" i="59"/>
  <c r="Q34" i="59"/>
  <c r="P34" i="59"/>
  <c r="O34" i="59"/>
  <c r="N34" i="59"/>
  <c r="M34" i="59"/>
  <c r="L34" i="59"/>
  <c r="K34" i="59"/>
  <c r="J34" i="59"/>
  <c r="I34" i="59"/>
  <c r="H34" i="59"/>
  <c r="G34" i="59"/>
  <c r="F34" i="59"/>
  <c r="E34" i="59"/>
  <c r="D34" i="59"/>
  <c r="C34" i="59"/>
  <c r="R33" i="59"/>
  <c r="Q33" i="59"/>
  <c r="P33" i="59"/>
  <c r="O33" i="59"/>
  <c r="N33" i="59"/>
  <c r="M33" i="59"/>
  <c r="L33" i="59"/>
  <c r="K33" i="59"/>
  <c r="J33" i="59"/>
  <c r="I33" i="59"/>
  <c r="H33" i="59"/>
  <c r="G33" i="59"/>
  <c r="F33" i="59"/>
  <c r="E33" i="59"/>
  <c r="D33" i="59"/>
  <c r="C33" i="59"/>
  <c r="R32" i="59"/>
  <c r="Q32" i="59"/>
  <c r="P32" i="59"/>
  <c r="O32" i="59"/>
  <c r="N32" i="59"/>
  <c r="M32" i="59"/>
  <c r="L32" i="59"/>
  <c r="K32" i="59"/>
  <c r="J32" i="59"/>
  <c r="I32" i="59"/>
  <c r="H32" i="59"/>
  <c r="G32" i="59"/>
  <c r="F32" i="59"/>
  <c r="E32" i="59"/>
  <c r="D32" i="59"/>
  <c r="C32" i="59"/>
  <c r="R30" i="59"/>
  <c r="Q30" i="59"/>
  <c r="P30" i="59"/>
  <c r="O30" i="59"/>
  <c r="N30" i="59"/>
  <c r="M30" i="59"/>
  <c r="L30" i="59"/>
  <c r="K30" i="59"/>
  <c r="J30" i="59"/>
  <c r="I30" i="59"/>
  <c r="H30" i="59"/>
  <c r="G30" i="59"/>
  <c r="F30" i="59"/>
  <c r="E30" i="59"/>
  <c r="D30" i="59"/>
  <c r="C30" i="59"/>
  <c r="R29" i="59"/>
  <c r="Q29" i="59"/>
  <c r="P29" i="59"/>
  <c r="O29" i="59"/>
  <c r="N29" i="59"/>
  <c r="M29" i="59"/>
  <c r="L29" i="59"/>
  <c r="K29" i="59"/>
  <c r="J29" i="59"/>
  <c r="I29" i="59"/>
  <c r="H29" i="59"/>
  <c r="G29" i="59"/>
  <c r="F29" i="59"/>
  <c r="E29" i="59"/>
  <c r="D29" i="59"/>
  <c r="C29" i="59"/>
  <c r="R28" i="59"/>
  <c r="Q28" i="59"/>
  <c r="P28" i="59"/>
  <c r="O28" i="59"/>
  <c r="N28" i="59"/>
  <c r="M28" i="59"/>
  <c r="L28" i="59"/>
  <c r="K28" i="59"/>
  <c r="J28" i="59"/>
  <c r="I28" i="59"/>
  <c r="H28" i="59"/>
  <c r="G28" i="59"/>
  <c r="F28" i="59"/>
  <c r="E28" i="59"/>
  <c r="D28" i="59"/>
  <c r="C28" i="59"/>
  <c r="R27" i="59"/>
  <c r="Q27" i="59"/>
  <c r="P27" i="59"/>
  <c r="O27" i="59"/>
  <c r="N27" i="59"/>
  <c r="M27" i="59"/>
  <c r="L27" i="59"/>
  <c r="K27" i="59"/>
  <c r="J27" i="59"/>
  <c r="I27" i="59"/>
  <c r="H27" i="59"/>
  <c r="G27" i="59"/>
  <c r="F27" i="59"/>
  <c r="E27" i="59"/>
  <c r="D27" i="59"/>
  <c r="C27" i="59"/>
  <c r="R26" i="59"/>
  <c r="Q26" i="59"/>
  <c r="P26" i="59"/>
  <c r="O26" i="59"/>
  <c r="N26" i="59"/>
  <c r="M26" i="59"/>
  <c r="L26" i="59"/>
  <c r="K26" i="59"/>
  <c r="J26" i="59"/>
  <c r="I26" i="59"/>
  <c r="H26" i="59"/>
  <c r="G26" i="59"/>
  <c r="F26" i="59"/>
  <c r="E26" i="59"/>
  <c r="D26" i="59"/>
  <c r="C26" i="59"/>
  <c r="R25" i="59"/>
  <c r="Q25" i="59"/>
  <c r="P25" i="59"/>
  <c r="O25" i="59"/>
  <c r="N25" i="59"/>
  <c r="M25" i="59"/>
  <c r="L25" i="59"/>
  <c r="K25" i="59"/>
  <c r="J25" i="59"/>
  <c r="I25" i="59"/>
  <c r="H25" i="59"/>
  <c r="G25" i="59"/>
  <c r="F25" i="59"/>
  <c r="E25" i="59"/>
  <c r="D25" i="59"/>
  <c r="C25" i="59"/>
  <c r="R23" i="59"/>
  <c r="Q23" i="59"/>
  <c r="P23" i="59"/>
  <c r="O23" i="59"/>
  <c r="N23" i="59"/>
  <c r="M23" i="59"/>
  <c r="L23" i="59"/>
  <c r="K23" i="59"/>
  <c r="J23" i="59"/>
  <c r="I23" i="59"/>
  <c r="H23" i="59"/>
  <c r="G23" i="59"/>
  <c r="F23" i="59"/>
  <c r="E23" i="59"/>
  <c r="D23" i="59"/>
  <c r="C23" i="59"/>
  <c r="R22" i="59"/>
  <c r="Q22" i="59"/>
  <c r="P22" i="59"/>
  <c r="O22" i="59"/>
  <c r="N22" i="59"/>
  <c r="M22" i="59"/>
  <c r="L22" i="59"/>
  <c r="K22" i="59"/>
  <c r="J22" i="59"/>
  <c r="I22" i="59"/>
  <c r="H22" i="59"/>
  <c r="G22" i="59"/>
  <c r="F22" i="59"/>
  <c r="E22" i="59"/>
  <c r="D22" i="59"/>
  <c r="C22" i="59"/>
  <c r="R21" i="59"/>
  <c r="Q21" i="59"/>
  <c r="P21" i="59"/>
  <c r="O21" i="59"/>
  <c r="N21" i="59"/>
  <c r="M21" i="59"/>
  <c r="L21" i="59"/>
  <c r="K21" i="59"/>
  <c r="J21" i="59"/>
  <c r="I21" i="59"/>
  <c r="H21" i="59"/>
  <c r="G21" i="59"/>
  <c r="F21" i="59"/>
  <c r="E21" i="59"/>
  <c r="D21" i="59"/>
  <c r="C21" i="59"/>
  <c r="R20" i="59"/>
  <c r="Q20" i="59"/>
  <c r="P20" i="59"/>
  <c r="O20" i="59"/>
  <c r="N20" i="59"/>
  <c r="M20" i="59"/>
  <c r="L20" i="59"/>
  <c r="K20" i="59"/>
  <c r="J20" i="59"/>
  <c r="I20" i="59"/>
  <c r="H20" i="59"/>
  <c r="G20" i="59"/>
  <c r="F20" i="59"/>
  <c r="E20" i="59"/>
  <c r="D20" i="59"/>
  <c r="C20" i="59"/>
  <c r="R19" i="59"/>
  <c r="Q19" i="59"/>
  <c r="P19" i="59"/>
  <c r="O19" i="59"/>
  <c r="N19" i="59"/>
  <c r="M19" i="59"/>
  <c r="L19" i="59"/>
  <c r="K19" i="59"/>
  <c r="J19" i="59"/>
  <c r="I19" i="59"/>
  <c r="H19" i="59"/>
  <c r="G19" i="59"/>
  <c r="F19" i="59"/>
  <c r="E19" i="59"/>
  <c r="D19" i="59"/>
  <c r="C19" i="59"/>
  <c r="R18" i="59"/>
  <c r="Q18" i="59"/>
  <c r="P18" i="59"/>
  <c r="O18" i="59"/>
  <c r="N18" i="59"/>
  <c r="M18" i="59"/>
  <c r="L18" i="59"/>
  <c r="K18" i="59"/>
  <c r="J18" i="59"/>
  <c r="I18" i="59"/>
  <c r="H18" i="59"/>
  <c r="G18" i="59"/>
  <c r="F18" i="59"/>
  <c r="E18" i="59"/>
  <c r="D18" i="59"/>
  <c r="C18" i="59"/>
  <c r="R17" i="59"/>
  <c r="Q17" i="59"/>
  <c r="P17" i="59"/>
  <c r="O17" i="59"/>
  <c r="N17" i="59"/>
  <c r="M17" i="59"/>
  <c r="L17" i="59"/>
  <c r="K17" i="59"/>
  <c r="J17" i="59"/>
  <c r="I17" i="59"/>
  <c r="H17" i="59"/>
  <c r="G17" i="59"/>
  <c r="F17" i="59"/>
  <c r="E17" i="59"/>
  <c r="D17" i="59"/>
  <c r="C17" i="59"/>
  <c r="R16" i="59"/>
  <c r="Q16" i="59"/>
  <c r="P16" i="59"/>
  <c r="O16" i="59"/>
  <c r="N16" i="59"/>
  <c r="M16" i="59"/>
  <c r="L16" i="59"/>
  <c r="K16" i="59"/>
  <c r="J16" i="59"/>
  <c r="I16" i="59"/>
  <c r="H16" i="59"/>
  <c r="G16" i="59"/>
  <c r="F16" i="59"/>
  <c r="E16" i="59"/>
  <c r="D16" i="59"/>
  <c r="C16" i="59"/>
  <c r="R15" i="59"/>
  <c r="Q15" i="59"/>
  <c r="P15" i="59"/>
  <c r="O15" i="59"/>
  <c r="N15" i="59"/>
  <c r="M15" i="59"/>
  <c r="L15" i="59"/>
  <c r="K15" i="59"/>
  <c r="J15" i="59"/>
  <c r="I15" i="59"/>
  <c r="H15" i="59"/>
  <c r="G15" i="59"/>
  <c r="F15" i="59"/>
  <c r="E15" i="59"/>
  <c r="D15" i="59"/>
  <c r="C15" i="59"/>
  <c r="R14" i="59"/>
  <c r="Q14" i="59"/>
  <c r="P14" i="59"/>
  <c r="O14" i="59"/>
  <c r="N14" i="59"/>
  <c r="M14" i="59"/>
  <c r="L14" i="59"/>
  <c r="K14" i="59"/>
  <c r="J14" i="59"/>
  <c r="I14" i="59"/>
  <c r="H14" i="59"/>
  <c r="G14" i="59"/>
  <c r="F14" i="59"/>
  <c r="E14" i="59"/>
  <c r="D14" i="59"/>
  <c r="C14" i="59"/>
  <c r="R13" i="59"/>
  <c r="Q13" i="59"/>
  <c r="P13" i="59"/>
  <c r="O13" i="59"/>
  <c r="N13" i="59"/>
  <c r="M13" i="59"/>
  <c r="L13" i="59"/>
  <c r="K13" i="59"/>
  <c r="J13" i="59"/>
  <c r="I13" i="59"/>
  <c r="H13" i="59"/>
  <c r="G13" i="59"/>
  <c r="F13" i="59"/>
  <c r="E13" i="59"/>
  <c r="D13" i="59"/>
  <c r="C13" i="59"/>
  <c r="R12" i="59"/>
  <c r="Q12" i="59"/>
  <c r="P12" i="59"/>
  <c r="O12" i="59"/>
  <c r="N12" i="59"/>
  <c r="M12" i="59"/>
  <c r="L12" i="59"/>
  <c r="K12" i="59"/>
  <c r="J12" i="59"/>
  <c r="I12" i="59"/>
  <c r="H12" i="59"/>
  <c r="G12" i="59"/>
  <c r="F12" i="59"/>
  <c r="E12" i="59"/>
  <c r="D12" i="59"/>
  <c r="C12" i="59"/>
  <c r="R11" i="59"/>
  <c r="Q11" i="59"/>
  <c r="P11" i="59"/>
  <c r="O11" i="59"/>
  <c r="N11" i="59"/>
  <c r="M11" i="59"/>
  <c r="L11" i="59"/>
  <c r="K11" i="59"/>
  <c r="J11" i="59"/>
  <c r="I11" i="59"/>
  <c r="H11" i="59"/>
  <c r="G11" i="59"/>
  <c r="F11" i="59"/>
  <c r="E11" i="59"/>
  <c r="D11" i="59"/>
  <c r="C11" i="59"/>
  <c r="R10" i="59"/>
  <c r="Q10" i="59"/>
  <c r="P10" i="59"/>
  <c r="O10" i="59"/>
  <c r="N10" i="59"/>
  <c r="M10" i="59"/>
  <c r="L10" i="59"/>
  <c r="K10" i="59"/>
  <c r="J10" i="59"/>
  <c r="I10" i="59"/>
  <c r="H10" i="59"/>
  <c r="G10" i="59"/>
  <c r="F10" i="59"/>
  <c r="E10" i="59"/>
  <c r="D10" i="59"/>
  <c r="C10" i="59"/>
  <c r="R36" i="60"/>
  <c r="Q36" i="60"/>
  <c r="P36" i="60"/>
  <c r="O36" i="60"/>
  <c r="N36" i="60"/>
  <c r="M36" i="60"/>
  <c r="L36" i="60"/>
  <c r="K36" i="60"/>
  <c r="J36" i="60"/>
  <c r="I36" i="60"/>
  <c r="H36" i="60"/>
  <c r="G36" i="60"/>
  <c r="F36" i="60"/>
  <c r="E36" i="60"/>
  <c r="D36" i="60"/>
  <c r="C36" i="60"/>
  <c r="R35" i="60"/>
  <c r="Q35" i="60"/>
  <c r="P35" i="60"/>
  <c r="O35" i="60"/>
  <c r="N35" i="60"/>
  <c r="M35" i="60"/>
  <c r="L35" i="60"/>
  <c r="K35" i="60"/>
  <c r="J35" i="60"/>
  <c r="I35" i="60"/>
  <c r="H35" i="60"/>
  <c r="G35" i="60"/>
  <c r="F35" i="60"/>
  <c r="E35" i="60"/>
  <c r="D35" i="60"/>
  <c r="C35" i="60"/>
  <c r="R34" i="60"/>
  <c r="Q34" i="60"/>
  <c r="P34" i="60"/>
  <c r="O34" i="60"/>
  <c r="N34" i="60"/>
  <c r="M34" i="60"/>
  <c r="L34" i="60"/>
  <c r="K34" i="60"/>
  <c r="J34" i="60"/>
  <c r="I34" i="60"/>
  <c r="H34" i="60"/>
  <c r="G34" i="60"/>
  <c r="F34" i="60"/>
  <c r="E34" i="60"/>
  <c r="D34" i="60"/>
  <c r="C34" i="60"/>
  <c r="R33" i="60"/>
  <c r="Q33" i="60"/>
  <c r="P33" i="60"/>
  <c r="O33" i="60"/>
  <c r="N33" i="60"/>
  <c r="M33" i="60"/>
  <c r="L33" i="60"/>
  <c r="K33" i="60"/>
  <c r="J33" i="60"/>
  <c r="I33" i="60"/>
  <c r="H33" i="60"/>
  <c r="G33" i="60"/>
  <c r="F33" i="60"/>
  <c r="E33" i="60"/>
  <c r="D33" i="60"/>
  <c r="C33" i="60"/>
  <c r="R32" i="60"/>
  <c r="Q32" i="60"/>
  <c r="P32" i="60"/>
  <c r="O32" i="60"/>
  <c r="N32" i="60"/>
  <c r="M32" i="60"/>
  <c r="L32" i="60"/>
  <c r="K32" i="60"/>
  <c r="J32" i="60"/>
  <c r="I32" i="60"/>
  <c r="H32" i="60"/>
  <c r="G32" i="60"/>
  <c r="F32" i="60"/>
  <c r="E32" i="60"/>
  <c r="D32" i="60"/>
  <c r="C32" i="60"/>
  <c r="R30" i="60"/>
  <c r="Q30" i="60"/>
  <c r="P30" i="60"/>
  <c r="O30" i="60"/>
  <c r="N30" i="60"/>
  <c r="M30" i="60"/>
  <c r="L30" i="60"/>
  <c r="K30" i="60"/>
  <c r="J30" i="60"/>
  <c r="I30" i="60"/>
  <c r="H30" i="60"/>
  <c r="G30" i="60"/>
  <c r="F30" i="60"/>
  <c r="E30" i="60"/>
  <c r="D30" i="60"/>
  <c r="C30" i="60"/>
  <c r="R29" i="60"/>
  <c r="Q29" i="60"/>
  <c r="P29" i="60"/>
  <c r="O29" i="60"/>
  <c r="N29" i="60"/>
  <c r="M29" i="60"/>
  <c r="L29" i="60"/>
  <c r="K29" i="60"/>
  <c r="J29" i="60"/>
  <c r="I29" i="60"/>
  <c r="H29" i="60"/>
  <c r="G29" i="60"/>
  <c r="F29" i="60"/>
  <c r="E29" i="60"/>
  <c r="D29" i="60"/>
  <c r="C29" i="60"/>
  <c r="R28" i="60"/>
  <c r="Q28" i="60"/>
  <c r="P28" i="60"/>
  <c r="O28" i="60"/>
  <c r="N28" i="60"/>
  <c r="M28" i="60"/>
  <c r="L28" i="60"/>
  <c r="K28" i="60"/>
  <c r="J28" i="60"/>
  <c r="I28" i="60"/>
  <c r="H28" i="60"/>
  <c r="G28" i="60"/>
  <c r="F28" i="60"/>
  <c r="E28" i="60"/>
  <c r="D28" i="60"/>
  <c r="C28" i="60"/>
  <c r="R27" i="60"/>
  <c r="Q27" i="60"/>
  <c r="P27" i="60"/>
  <c r="O27" i="60"/>
  <c r="N27" i="60"/>
  <c r="M27" i="60"/>
  <c r="L27" i="60"/>
  <c r="K27" i="60"/>
  <c r="J27" i="60"/>
  <c r="I27" i="60"/>
  <c r="H27" i="60"/>
  <c r="G27" i="60"/>
  <c r="F27" i="60"/>
  <c r="E27" i="60"/>
  <c r="D27" i="60"/>
  <c r="C27" i="60"/>
  <c r="R26" i="60"/>
  <c r="Q26" i="60"/>
  <c r="P26" i="60"/>
  <c r="O26" i="60"/>
  <c r="N26" i="60"/>
  <c r="M26" i="60"/>
  <c r="L26" i="60"/>
  <c r="K26" i="60"/>
  <c r="J26" i="60"/>
  <c r="I26" i="60"/>
  <c r="H26" i="60"/>
  <c r="G26" i="60"/>
  <c r="F26" i="60"/>
  <c r="E26" i="60"/>
  <c r="D26" i="60"/>
  <c r="C26" i="60"/>
  <c r="R25" i="60"/>
  <c r="Q25" i="60"/>
  <c r="P25" i="60"/>
  <c r="O25" i="60"/>
  <c r="N25" i="60"/>
  <c r="M25" i="60"/>
  <c r="L25" i="60"/>
  <c r="K25" i="60"/>
  <c r="J25" i="60"/>
  <c r="I25" i="60"/>
  <c r="H25" i="60"/>
  <c r="G25" i="60"/>
  <c r="F25" i="60"/>
  <c r="E25" i="60"/>
  <c r="D25" i="60"/>
  <c r="C25" i="60"/>
  <c r="R23" i="60"/>
  <c r="Q23" i="60"/>
  <c r="P23" i="60"/>
  <c r="O23" i="60"/>
  <c r="N23" i="60"/>
  <c r="M23" i="60"/>
  <c r="L23" i="60"/>
  <c r="K23" i="60"/>
  <c r="J23" i="60"/>
  <c r="I23" i="60"/>
  <c r="H23" i="60"/>
  <c r="G23" i="60"/>
  <c r="F23" i="60"/>
  <c r="E23" i="60"/>
  <c r="D23" i="60"/>
  <c r="C23" i="60"/>
  <c r="R22" i="60"/>
  <c r="Q22" i="60"/>
  <c r="P22" i="60"/>
  <c r="O22" i="60"/>
  <c r="N22" i="60"/>
  <c r="M22" i="60"/>
  <c r="L22" i="60"/>
  <c r="K22" i="60"/>
  <c r="J22" i="60"/>
  <c r="I22" i="60"/>
  <c r="H22" i="60"/>
  <c r="G22" i="60"/>
  <c r="F22" i="60"/>
  <c r="E22" i="60"/>
  <c r="D22" i="60"/>
  <c r="C22" i="60"/>
  <c r="R21" i="60"/>
  <c r="Q21" i="60"/>
  <c r="P21" i="60"/>
  <c r="O21" i="60"/>
  <c r="N21" i="60"/>
  <c r="M21" i="60"/>
  <c r="L21" i="60"/>
  <c r="K21" i="60"/>
  <c r="J21" i="60"/>
  <c r="I21" i="60"/>
  <c r="H21" i="60"/>
  <c r="G21" i="60"/>
  <c r="F21" i="60"/>
  <c r="E21" i="60"/>
  <c r="D21" i="60"/>
  <c r="C21" i="60"/>
  <c r="R20" i="60"/>
  <c r="Q20" i="60"/>
  <c r="P20" i="60"/>
  <c r="O20" i="60"/>
  <c r="N20" i="60"/>
  <c r="M20" i="60"/>
  <c r="L20" i="60"/>
  <c r="K20" i="60"/>
  <c r="J20" i="60"/>
  <c r="I20" i="60"/>
  <c r="H20" i="60"/>
  <c r="G20" i="60"/>
  <c r="F20" i="60"/>
  <c r="E20" i="60"/>
  <c r="D20" i="60"/>
  <c r="C20" i="60"/>
  <c r="R19" i="60"/>
  <c r="Q19" i="60"/>
  <c r="P19" i="60"/>
  <c r="O19" i="60"/>
  <c r="N19" i="60"/>
  <c r="M19" i="60"/>
  <c r="L19" i="60"/>
  <c r="K19" i="60"/>
  <c r="J19" i="60"/>
  <c r="I19" i="60"/>
  <c r="H19" i="60"/>
  <c r="G19" i="60"/>
  <c r="F19" i="60"/>
  <c r="E19" i="60"/>
  <c r="D19" i="60"/>
  <c r="C19" i="60"/>
  <c r="R18" i="60"/>
  <c r="Q18" i="60"/>
  <c r="P18" i="60"/>
  <c r="O18" i="60"/>
  <c r="N18" i="60"/>
  <c r="M18" i="60"/>
  <c r="L18" i="60"/>
  <c r="K18" i="60"/>
  <c r="J18" i="60"/>
  <c r="I18" i="60"/>
  <c r="H18" i="60"/>
  <c r="G18" i="60"/>
  <c r="F18" i="60"/>
  <c r="E18" i="60"/>
  <c r="D18" i="60"/>
  <c r="C18" i="60"/>
  <c r="R17" i="60"/>
  <c r="Q17" i="60"/>
  <c r="P17" i="60"/>
  <c r="O17" i="60"/>
  <c r="N17" i="60"/>
  <c r="M17" i="60"/>
  <c r="L17" i="60"/>
  <c r="K17" i="60"/>
  <c r="J17" i="60"/>
  <c r="I17" i="60"/>
  <c r="H17" i="60"/>
  <c r="G17" i="60"/>
  <c r="F17" i="60"/>
  <c r="E17" i="60"/>
  <c r="D17" i="60"/>
  <c r="C17" i="60"/>
  <c r="R16" i="60"/>
  <c r="Q16" i="60"/>
  <c r="P16" i="60"/>
  <c r="O16" i="60"/>
  <c r="N16" i="60"/>
  <c r="M16" i="60"/>
  <c r="L16" i="60"/>
  <c r="K16" i="60"/>
  <c r="J16" i="60"/>
  <c r="I16" i="60"/>
  <c r="H16" i="60"/>
  <c r="G16" i="60"/>
  <c r="F16" i="60"/>
  <c r="E16" i="60"/>
  <c r="D16" i="60"/>
  <c r="C16" i="60"/>
  <c r="R15" i="60"/>
  <c r="Q15" i="60"/>
  <c r="P15" i="60"/>
  <c r="O15" i="60"/>
  <c r="N15" i="60"/>
  <c r="M15" i="60"/>
  <c r="L15" i="60"/>
  <c r="K15" i="60"/>
  <c r="J15" i="60"/>
  <c r="I15" i="60"/>
  <c r="H15" i="60"/>
  <c r="G15" i="60"/>
  <c r="F15" i="60"/>
  <c r="E15" i="60"/>
  <c r="D15" i="60"/>
  <c r="C15" i="60"/>
  <c r="R14" i="60"/>
  <c r="Q14" i="60"/>
  <c r="P14" i="60"/>
  <c r="O14" i="60"/>
  <c r="N14" i="60"/>
  <c r="M14" i="60"/>
  <c r="L14" i="60"/>
  <c r="K14" i="60"/>
  <c r="J14" i="60"/>
  <c r="I14" i="60"/>
  <c r="H14" i="60"/>
  <c r="G14" i="60"/>
  <c r="F14" i="60"/>
  <c r="E14" i="60"/>
  <c r="D14" i="60"/>
  <c r="C14" i="60"/>
  <c r="R13" i="60"/>
  <c r="Q13" i="60"/>
  <c r="P13" i="60"/>
  <c r="O13" i="60"/>
  <c r="N13" i="60"/>
  <c r="M13" i="60"/>
  <c r="L13" i="60"/>
  <c r="K13" i="60"/>
  <c r="J13" i="60"/>
  <c r="I13" i="60"/>
  <c r="H13" i="60"/>
  <c r="G13" i="60"/>
  <c r="F13" i="60"/>
  <c r="E13" i="60"/>
  <c r="D13" i="60"/>
  <c r="C13" i="60"/>
  <c r="R12" i="60"/>
  <c r="Q12" i="60"/>
  <c r="P12" i="60"/>
  <c r="O12" i="60"/>
  <c r="N12" i="60"/>
  <c r="M12" i="60"/>
  <c r="L12" i="60"/>
  <c r="K12" i="60"/>
  <c r="J12" i="60"/>
  <c r="I12" i="60"/>
  <c r="H12" i="60"/>
  <c r="G12" i="60"/>
  <c r="F12" i="60"/>
  <c r="E12" i="60"/>
  <c r="D12" i="60"/>
  <c r="C12" i="60"/>
  <c r="R11" i="60"/>
  <c r="Q11" i="60"/>
  <c r="P11" i="60"/>
  <c r="O11" i="60"/>
  <c r="N11" i="60"/>
  <c r="M11" i="60"/>
  <c r="L11" i="60"/>
  <c r="K11" i="60"/>
  <c r="J11" i="60"/>
  <c r="I11" i="60"/>
  <c r="H11" i="60"/>
  <c r="G11" i="60"/>
  <c r="F11" i="60"/>
  <c r="E11" i="60"/>
  <c r="D11" i="60"/>
  <c r="C11" i="60"/>
  <c r="R10" i="60"/>
  <c r="Q10" i="60"/>
  <c r="P10" i="60"/>
  <c r="O10" i="60"/>
  <c r="N10" i="60"/>
  <c r="M10" i="60"/>
  <c r="L10" i="60"/>
  <c r="K10" i="60"/>
  <c r="J10" i="60"/>
  <c r="I10" i="60"/>
  <c r="H10" i="60"/>
  <c r="G10" i="60"/>
  <c r="F10" i="60"/>
  <c r="E10" i="60"/>
  <c r="D10" i="60"/>
  <c r="C10" i="60"/>
  <c r="R36" i="61"/>
  <c r="Q36" i="61"/>
  <c r="P36" i="61"/>
  <c r="O36" i="61"/>
  <c r="N36" i="61"/>
  <c r="M36" i="61"/>
  <c r="L36" i="61"/>
  <c r="K36" i="61"/>
  <c r="J36" i="61"/>
  <c r="I36" i="61"/>
  <c r="H36" i="61"/>
  <c r="G36" i="61"/>
  <c r="F36" i="61"/>
  <c r="E36" i="61"/>
  <c r="D36" i="61"/>
  <c r="C36" i="61"/>
  <c r="R35" i="61"/>
  <c r="Q35" i="61"/>
  <c r="P35" i="61"/>
  <c r="O35" i="61"/>
  <c r="N35" i="61"/>
  <c r="M35" i="61"/>
  <c r="L35" i="61"/>
  <c r="K35" i="61"/>
  <c r="J35" i="61"/>
  <c r="I35" i="61"/>
  <c r="H35" i="61"/>
  <c r="G35" i="61"/>
  <c r="F35" i="61"/>
  <c r="E35" i="61"/>
  <c r="D35" i="61"/>
  <c r="C35" i="61"/>
  <c r="R34" i="61"/>
  <c r="Q34" i="61"/>
  <c r="P34" i="61"/>
  <c r="O34" i="61"/>
  <c r="N34" i="61"/>
  <c r="M34" i="61"/>
  <c r="L34" i="61"/>
  <c r="K34" i="61"/>
  <c r="J34" i="61"/>
  <c r="I34" i="61"/>
  <c r="H34" i="61"/>
  <c r="G34" i="61"/>
  <c r="F34" i="61"/>
  <c r="E34" i="61"/>
  <c r="D34" i="61"/>
  <c r="C34" i="61"/>
  <c r="R33" i="61"/>
  <c r="Q33" i="61"/>
  <c r="P33" i="61"/>
  <c r="O33" i="61"/>
  <c r="N33" i="61"/>
  <c r="M33" i="61"/>
  <c r="L33" i="61"/>
  <c r="K33" i="61"/>
  <c r="J33" i="61"/>
  <c r="I33" i="61"/>
  <c r="H33" i="61"/>
  <c r="G33" i="61"/>
  <c r="F33" i="61"/>
  <c r="E33" i="61"/>
  <c r="D33" i="61"/>
  <c r="C33" i="61"/>
  <c r="R32" i="61"/>
  <c r="Q32" i="61"/>
  <c r="P32" i="61"/>
  <c r="O32" i="61"/>
  <c r="N32" i="61"/>
  <c r="M32" i="61"/>
  <c r="L32" i="61"/>
  <c r="K32" i="61"/>
  <c r="J32" i="61"/>
  <c r="I32" i="61"/>
  <c r="H32" i="61"/>
  <c r="G32" i="61"/>
  <c r="F32" i="61"/>
  <c r="E32" i="61"/>
  <c r="D32" i="61"/>
  <c r="C32" i="61"/>
  <c r="R30" i="61"/>
  <c r="Q30" i="61"/>
  <c r="P30" i="61"/>
  <c r="O30" i="61"/>
  <c r="N30" i="61"/>
  <c r="M30" i="61"/>
  <c r="L30" i="61"/>
  <c r="K30" i="61"/>
  <c r="J30" i="61"/>
  <c r="I30" i="61"/>
  <c r="H30" i="61"/>
  <c r="G30" i="61"/>
  <c r="F30" i="61"/>
  <c r="E30" i="61"/>
  <c r="D30" i="61"/>
  <c r="C30" i="61"/>
  <c r="R29" i="61"/>
  <c r="Q29" i="61"/>
  <c r="P29" i="61"/>
  <c r="O29" i="61"/>
  <c r="N29" i="61"/>
  <c r="M29" i="61"/>
  <c r="L29" i="61"/>
  <c r="K29" i="61"/>
  <c r="J29" i="61"/>
  <c r="I29" i="61"/>
  <c r="H29" i="61"/>
  <c r="G29" i="61"/>
  <c r="F29" i="61"/>
  <c r="E29" i="61"/>
  <c r="D29" i="61"/>
  <c r="C29" i="61"/>
  <c r="R28" i="61"/>
  <c r="Q28" i="61"/>
  <c r="P28" i="61"/>
  <c r="O28" i="61"/>
  <c r="N28" i="61"/>
  <c r="M28" i="61"/>
  <c r="L28" i="61"/>
  <c r="K28" i="61"/>
  <c r="J28" i="61"/>
  <c r="I28" i="61"/>
  <c r="H28" i="61"/>
  <c r="G28" i="61"/>
  <c r="F28" i="61"/>
  <c r="E28" i="61"/>
  <c r="D28" i="61"/>
  <c r="C28" i="61"/>
  <c r="R27" i="61"/>
  <c r="Q27" i="61"/>
  <c r="P27" i="61"/>
  <c r="O27" i="61"/>
  <c r="N27" i="61"/>
  <c r="M27" i="61"/>
  <c r="L27" i="61"/>
  <c r="K27" i="61"/>
  <c r="J27" i="61"/>
  <c r="I27" i="61"/>
  <c r="H27" i="61"/>
  <c r="G27" i="61"/>
  <c r="F27" i="61"/>
  <c r="E27" i="61"/>
  <c r="D27" i="61"/>
  <c r="C27" i="61"/>
  <c r="R26" i="61"/>
  <c r="Q26" i="61"/>
  <c r="P26" i="61"/>
  <c r="O26" i="61"/>
  <c r="N26" i="61"/>
  <c r="M26" i="61"/>
  <c r="L26" i="61"/>
  <c r="K26" i="61"/>
  <c r="J26" i="61"/>
  <c r="I26" i="61"/>
  <c r="H26" i="61"/>
  <c r="G26" i="61"/>
  <c r="F26" i="61"/>
  <c r="E26" i="61"/>
  <c r="D26" i="61"/>
  <c r="C26" i="61"/>
  <c r="R25" i="61"/>
  <c r="Q25" i="61"/>
  <c r="P25" i="61"/>
  <c r="O25" i="61"/>
  <c r="N25" i="61"/>
  <c r="M25" i="61"/>
  <c r="L25" i="61"/>
  <c r="K25" i="61"/>
  <c r="J25" i="61"/>
  <c r="I25" i="61"/>
  <c r="H25" i="61"/>
  <c r="G25" i="61"/>
  <c r="F25" i="61"/>
  <c r="E25" i="61"/>
  <c r="D25" i="61"/>
  <c r="C25" i="61"/>
  <c r="R23" i="61"/>
  <c r="Q23" i="61"/>
  <c r="P23" i="61"/>
  <c r="O23" i="61"/>
  <c r="N23" i="61"/>
  <c r="M23" i="61"/>
  <c r="L23" i="61"/>
  <c r="K23" i="61"/>
  <c r="J23" i="61"/>
  <c r="I23" i="61"/>
  <c r="H23" i="61"/>
  <c r="G23" i="61"/>
  <c r="F23" i="61"/>
  <c r="E23" i="61"/>
  <c r="D23" i="61"/>
  <c r="C23" i="61"/>
  <c r="R22" i="61"/>
  <c r="Q22" i="61"/>
  <c r="P22" i="61"/>
  <c r="O22" i="61"/>
  <c r="N22" i="61"/>
  <c r="M22" i="61"/>
  <c r="L22" i="61"/>
  <c r="K22" i="61"/>
  <c r="J22" i="61"/>
  <c r="I22" i="61"/>
  <c r="H22" i="61"/>
  <c r="G22" i="61"/>
  <c r="F22" i="61"/>
  <c r="E22" i="61"/>
  <c r="D22" i="61"/>
  <c r="C22" i="61"/>
  <c r="R21" i="61"/>
  <c r="Q21" i="61"/>
  <c r="P21" i="61"/>
  <c r="O21" i="61"/>
  <c r="N21" i="61"/>
  <c r="M21" i="61"/>
  <c r="L21" i="61"/>
  <c r="K21" i="61"/>
  <c r="J21" i="61"/>
  <c r="I21" i="61"/>
  <c r="H21" i="61"/>
  <c r="G21" i="61"/>
  <c r="F21" i="61"/>
  <c r="E21" i="61"/>
  <c r="D21" i="61"/>
  <c r="C21" i="61"/>
  <c r="R20" i="61"/>
  <c r="Q20" i="61"/>
  <c r="P20" i="61"/>
  <c r="O20" i="61"/>
  <c r="N20" i="61"/>
  <c r="M20" i="61"/>
  <c r="L20" i="61"/>
  <c r="K20" i="61"/>
  <c r="J20" i="61"/>
  <c r="I20" i="61"/>
  <c r="H20" i="61"/>
  <c r="G20" i="61"/>
  <c r="F20" i="61"/>
  <c r="E20" i="61"/>
  <c r="D20" i="61"/>
  <c r="C20" i="61"/>
  <c r="R19" i="61"/>
  <c r="Q19" i="61"/>
  <c r="P19" i="61"/>
  <c r="O19" i="61"/>
  <c r="N19" i="61"/>
  <c r="M19" i="61"/>
  <c r="L19" i="61"/>
  <c r="K19" i="61"/>
  <c r="J19" i="61"/>
  <c r="I19" i="61"/>
  <c r="H19" i="61"/>
  <c r="G19" i="61"/>
  <c r="F19" i="61"/>
  <c r="E19" i="61"/>
  <c r="D19" i="61"/>
  <c r="C19" i="61"/>
  <c r="R18" i="61"/>
  <c r="Q18" i="61"/>
  <c r="P18" i="61"/>
  <c r="O18" i="61"/>
  <c r="N18" i="61"/>
  <c r="M18" i="61"/>
  <c r="L18" i="61"/>
  <c r="K18" i="61"/>
  <c r="J18" i="61"/>
  <c r="I18" i="61"/>
  <c r="H18" i="61"/>
  <c r="G18" i="61"/>
  <c r="F18" i="61"/>
  <c r="E18" i="61"/>
  <c r="D18" i="61"/>
  <c r="C18" i="61"/>
  <c r="R17" i="61"/>
  <c r="Q17" i="61"/>
  <c r="P17" i="61"/>
  <c r="O17" i="61"/>
  <c r="N17" i="61"/>
  <c r="M17" i="61"/>
  <c r="L17" i="61"/>
  <c r="K17" i="61"/>
  <c r="J17" i="61"/>
  <c r="I17" i="61"/>
  <c r="H17" i="61"/>
  <c r="G17" i="61"/>
  <c r="F17" i="61"/>
  <c r="E17" i="61"/>
  <c r="D17" i="61"/>
  <c r="C17" i="61"/>
  <c r="R16" i="61"/>
  <c r="Q16" i="61"/>
  <c r="P16" i="61"/>
  <c r="O16" i="61"/>
  <c r="N16" i="61"/>
  <c r="M16" i="61"/>
  <c r="L16" i="61"/>
  <c r="K16" i="61"/>
  <c r="J16" i="61"/>
  <c r="I16" i="61"/>
  <c r="H16" i="61"/>
  <c r="G16" i="61"/>
  <c r="F16" i="61"/>
  <c r="E16" i="61"/>
  <c r="D16" i="61"/>
  <c r="C16" i="61"/>
  <c r="R15" i="61"/>
  <c r="Q15" i="61"/>
  <c r="P15" i="61"/>
  <c r="O15" i="61"/>
  <c r="N15" i="61"/>
  <c r="M15" i="61"/>
  <c r="L15" i="61"/>
  <c r="K15" i="61"/>
  <c r="J15" i="61"/>
  <c r="I15" i="61"/>
  <c r="H15" i="61"/>
  <c r="G15" i="61"/>
  <c r="F15" i="61"/>
  <c r="E15" i="61"/>
  <c r="D15" i="61"/>
  <c r="C15" i="61"/>
  <c r="R14" i="61"/>
  <c r="Q14" i="61"/>
  <c r="P14" i="61"/>
  <c r="O14" i="61"/>
  <c r="N14" i="61"/>
  <c r="M14" i="61"/>
  <c r="L14" i="61"/>
  <c r="K14" i="61"/>
  <c r="J14" i="61"/>
  <c r="I14" i="61"/>
  <c r="H14" i="61"/>
  <c r="G14" i="61"/>
  <c r="F14" i="61"/>
  <c r="E14" i="61"/>
  <c r="D14" i="61"/>
  <c r="C14" i="61"/>
  <c r="R13" i="61"/>
  <c r="Q13" i="61"/>
  <c r="P13" i="61"/>
  <c r="O13" i="61"/>
  <c r="N13" i="61"/>
  <c r="M13" i="61"/>
  <c r="L13" i="61"/>
  <c r="K13" i="61"/>
  <c r="J13" i="61"/>
  <c r="I13" i="61"/>
  <c r="H13" i="61"/>
  <c r="G13" i="61"/>
  <c r="F13" i="61"/>
  <c r="E13" i="61"/>
  <c r="D13" i="61"/>
  <c r="C13" i="61"/>
  <c r="R12" i="61"/>
  <c r="Q12" i="61"/>
  <c r="P12" i="61"/>
  <c r="O12" i="61"/>
  <c r="N12" i="61"/>
  <c r="M12" i="61"/>
  <c r="L12" i="61"/>
  <c r="K12" i="61"/>
  <c r="J12" i="61"/>
  <c r="I12" i="61"/>
  <c r="H12" i="61"/>
  <c r="G12" i="61"/>
  <c r="F12" i="61"/>
  <c r="E12" i="61"/>
  <c r="D12" i="61"/>
  <c r="C12" i="61"/>
  <c r="R11" i="61"/>
  <c r="Q11" i="61"/>
  <c r="P11" i="61"/>
  <c r="O11" i="61"/>
  <c r="N11" i="61"/>
  <c r="M11" i="61"/>
  <c r="L11" i="61"/>
  <c r="K11" i="61"/>
  <c r="J11" i="61"/>
  <c r="I11" i="61"/>
  <c r="H11" i="61"/>
  <c r="G11" i="61"/>
  <c r="F11" i="61"/>
  <c r="E11" i="61"/>
  <c r="D11" i="61"/>
  <c r="C11" i="61"/>
  <c r="R10" i="61"/>
  <c r="Q10" i="61"/>
  <c r="P10" i="61"/>
  <c r="O10" i="61"/>
  <c r="N10" i="61"/>
  <c r="M10" i="61"/>
  <c r="L10" i="61"/>
  <c r="K10" i="61"/>
  <c r="J10" i="61"/>
  <c r="I10" i="61"/>
  <c r="H10" i="61"/>
  <c r="G10" i="61"/>
  <c r="F10" i="61"/>
  <c r="E10" i="61"/>
  <c r="D10" i="61"/>
  <c r="C10" i="61"/>
  <c r="R36" i="62"/>
  <c r="Q36" i="62"/>
  <c r="P36" i="62"/>
  <c r="O36" i="62"/>
  <c r="N36" i="62"/>
  <c r="M36" i="62"/>
  <c r="L36" i="62"/>
  <c r="K36" i="62"/>
  <c r="J36" i="62"/>
  <c r="I36" i="62"/>
  <c r="H36" i="62"/>
  <c r="G36" i="62"/>
  <c r="F36" i="62"/>
  <c r="E36" i="62"/>
  <c r="D36" i="62"/>
  <c r="C36" i="62"/>
  <c r="R35" i="62"/>
  <c r="Q35" i="62"/>
  <c r="P35" i="62"/>
  <c r="O35" i="62"/>
  <c r="N35" i="62"/>
  <c r="M35" i="62"/>
  <c r="L35" i="62"/>
  <c r="K35" i="62"/>
  <c r="J35" i="62"/>
  <c r="I35" i="62"/>
  <c r="H35" i="62"/>
  <c r="G35" i="62"/>
  <c r="F35" i="62"/>
  <c r="E35" i="62"/>
  <c r="D35" i="62"/>
  <c r="C35" i="62"/>
  <c r="R34" i="62"/>
  <c r="Q34" i="62"/>
  <c r="P34" i="62"/>
  <c r="O34" i="62"/>
  <c r="N34" i="62"/>
  <c r="M34" i="62"/>
  <c r="L34" i="62"/>
  <c r="K34" i="62"/>
  <c r="J34" i="62"/>
  <c r="I34" i="62"/>
  <c r="H34" i="62"/>
  <c r="G34" i="62"/>
  <c r="F34" i="62"/>
  <c r="E34" i="62"/>
  <c r="D34" i="62"/>
  <c r="C34" i="62"/>
  <c r="R33" i="62"/>
  <c r="Q33" i="62"/>
  <c r="P33" i="62"/>
  <c r="O33" i="62"/>
  <c r="N33" i="62"/>
  <c r="M33" i="62"/>
  <c r="L33" i="62"/>
  <c r="K33" i="62"/>
  <c r="J33" i="62"/>
  <c r="I33" i="62"/>
  <c r="H33" i="62"/>
  <c r="G33" i="62"/>
  <c r="F33" i="62"/>
  <c r="E33" i="62"/>
  <c r="D33" i="62"/>
  <c r="C33" i="62"/>
  <c r="R32" i="62"/>
  <c r="Q32" i="62"/>
  <c r="P32" i="62"/>
  <c r="O32" i="62"/>
  <c r="N32" i="62"/>
  <c r="M32" i="62"/>
  <c r="L32" i="62"/>
  <c r="K32" i="62"/>
  <c r="J32" i="62"/>
  <c r="I32" i="62"/>
  <c r="H32" i="62"/>
  <c r="G32" i="62"/>
  <c r="F32" i="62"/>
  <c r="E32" i="62"/>
  <c r="D32" i="62"/>
  <c r="C32" i="62"/>
  <c r="R30" i="62"/>
  <c r="Q30" i="62"/>
  <c r="P30" i="62"/>
  <c r="O30" i="62"/>
  <c r="N30" i="62"/>
  <c r="M30" i="62"/>
  <c r="L30" i="62"/>
  <c r="K30" i="62"/>
  <c r="J30" i="62"/>
  <c r="I30" i="62"/>
  <c r="H30" i="62"/>
  <c r="G30" i="62"/>
  <c r="F30" i="62"/>
  <c r="E30" i="62"/>
  <c r="D30" i="62"/>
  <c r="C30" i="62"/>
  <c r="R29" i="62"/>
  <c r="Q29" i="62"/>
  <c r="P29" i="62"/>
  <c r="O29" i="62"/>
  <c r="N29" i="62"/>
  <c r="M29" i="62"/>
  <c r="L29" i="62"/>
  <c r="K29" i="62"/>
  <c r="J29" i="62"/>
  <c r="I29" i="62"/>
  <c r="H29" i="62"/>
  <c r="G29" i="62"/>
  <c r="F29" i="62"/>
  <c r="E29" i="62"/>
  <c r="D29" i="62"/>
  <c r="C29" i="62"/>
  <c r="R28" i="62"/>
  <c r="Q28" i="62"/>
  <c r="P28" i="62"/>
  <c r="O28" i="62"/>
  <c r="N28" i="62"/>
  <c r="M28" i="62"/>
  <c r="L28" i="62"/>
  <c r="K28" i="62"/>
  <c r="J28" i="62"/>
  <c r="I28" i="62"/>
  <c r="H28" i="62"/>
  <c r="G28" i="62"/>
  <c r="F28" i="62"/>
  <c r="E28" i="62"/>
  <c r="D28" i="62"/>
  <c r="C28" i="62"/>
  <c r="R27" i="62"/>
  <c r="Q27" i="62"/>
  <c r="P27" i="62"/>
  <c r="O27" i="62"/>
  <c r="N27" i="62"/>
  <c r="M27" i="62"/>
  <c r="L27" i="62"/>
  <c r="K27" i="62"/>
  <c r="J27" i="62"/>
  <c r="I27" i="62"/>
  <c r="H27" i="62"/>
  <c r="G27" i="62"/>
  <c r="F27" i="62"/>
  <c r="E27" i="62"/>
  <c r="D27" i="62"/>
  <c r="C27" i="62"/>
  <c r="R26" i="62"/>
  <c r="Q26" i="62"/>
  <c r="P26" i="62"/>
  <c r="O26" i="62"/>
  <c r="N26" i="62"/>
  <c r="M26" i="62"/>
  <c r="L26" i="62"/>
  <c r="K26" i="62"/>
  <c r="J26" i="62"/>
  <c r="I26" i="62"/>
  <c r="H26" i="62"/>
  <c r="G26" i="62"/>
  <c r="F26" i="62"/>
  <c r="E26" i="62"/>
  <c r="D26" i="62"/>
  <c r="C26" i="62"/>
  <c r="R25" i="62"/>
  <c r="Q25" i="62"/>
  <c r="P25" i="62"/>
  <c r="O25" i="62"/>
  <c r="N25" i="62"/>
  <c r="M25" i="62"/>
  <c r="L25" i="62"/>
  <c r="K25" i="62"/>
  <c r="J25" i="62"/>
  <c r="I25" i="62"/>
  <c r="H25" i="62"/>
  <c r="G25" i="62"/>
  <c r="F25" i="62"/>
  <c r="E25" i="62"/>
  <c r="D25" i="62"/>
  <c r="C25" i="62"/>
  <c r="R23" i="62"/>
  <c r="Q23" i="62"/>
  <c r="P23" i="62"/>
  <c r="O23" i="62"/>
  <c r="N23" i="62"/>
  <c r="M23" i="62"/>
  <c r="L23" i="62"/>
  <c r="K23" i="62"/>
  <c r="J23" i="62"/>
  <c r="I23" i="62"/>
  <c r="H23" i="62"/>
  <c r="G23" i="62"/>
  <c r="F23" i="62"/>
  <c r="E23" i="62"/>
  <c r="D23" i="62"/>
  <c r="C23" i="62"/>
  <c r="R22" i="62"/>
  <c r="Q22" i="62"/>
  <c r="P22" i="62"/>
  <c r="O22" i="62"/>
  <c r="N22" i="62"/>
  <c r="M22" i="62"/>
  <c r="L22" i="62"/>
  <c r="K22" i="62"/>
  <c r="J22" i="62"/>
  <c r="I22" i="62"/>
  <c r="H22" i="62"/>
  <c r="G22" i="62"/>
  <c r="F22" i="62"/>
  <c r="E22" i="62"/>
  <c r="D22" i="62"/>
  <c r="C22" i="62"/>
  <c r="R21" i="62"/>
  <c r="Q21" i="62"/>
  <c r="P21" i="62"/>
  <c r="O21" i="62"/>
  <c r="N21" i="62"/>
  <c r="M21" i="62"/>
  <c r="L21" i="62"/>
  <c r="K21" i="62"/>
  <c r="J21" i="62"/>
  <c r="I21" i="62"/>
  <c r="H21" i="62"/>
  <c r="G21" i="62"/>
  <c r="F21" i="62"/>
  <c r="E21" i="62"/>
  <c r="D21" i="62"/>
  <c r="C21" i="62"/>
  <c r="R20" i="62"/>
  <c r="Q20" i="62"/>
  <c r="P20" i="62"/>
  <c r="O20" i="62"/>
  <c r="N20" i="62"/>
  <c r="M20" i="62"/>
  <c r="L20" i="62"/>
  <c r="K20" i="62"/>
  <c r="J20" i="62"/>
  <c r="I20" i="62"/>
  <c r="H20" i="62"/>
  <c r="G20" i="62"/>
  <c r="F20" i="62"/>
  <c r="E20" i="62"/>
  <c r="D20" i="62"/>
  <c r="C20" i="62"/>
  <c r="R19" i="62"/>
  <c r="Q19" i="62"/>
  <c r="P19" i="62"/>
  <c r="O19" i="62"/>
  <c r="N19" i="62"/>
  <c r="M19" i="62"/>
  <c r="L19" i="62"/>
  <c r="K19" i="62"/>
  <c r="J19" i="62"/>
  <c r="I19" i="62"/>
  <c r="H19" i="62"/>
  <c r="G19" i="62"/>
  <c r="F19" i="62"/>
  <c r="E19" i="62"/>
  <c r="D19" i="62"/>
  <c r="C19" i="62"/>
  <c r="R18" i="62"/>
  <c r="Q18" i="62"/>
  <c r="P18" i="62"/>
  <c r="O18" i="62"/>
  <c r="N18" i="62"/>
  <c r="M18" i="62"/>
  <c r="L18" i="62"/>
  <c r="K18" i="62"/>
  <c r="J18" i="62"/>
  <c r="I18" i="62"/>
  <c r="H18" i="62"/>
  <c r="G18" i="62"/>
  <c r="F18" i="62"/>
  <c r="E18" i="62"/>
  <c r="D18" i="62"/>
  <c r="C18" i="62"/>
  <c r="R17" i="62"/>
  <c r="Q17" i="62"/>
  <c r="P17" i="62"/>
  <c r="O17" i="62"/>
  <c r="N17" i="62"/>
  <c r="M17" i="62"/>
  <c r="L17" i="62"/>
  <c r="K17" i="62"/>
  <c r="J17" i="62"/>
  <c r="I17" i="62"/>
  <c r="H17" i="62"/>
  <c r="G17" i="62"/>
  <c r="F17" i="62"/>
  <c r="E17" i="62"/>
  <c r="D17" i="62"/>
  <c r="C17" i="62"/>
  <c r="R16" i="62"/>
  <c r="Q16" i="62"/>
  <c r="P16" i="62"/>
  <c r="O16" i="62"/>
  <c r="N16" i="62"/>
  <c r="M16" i="62"/>
  <c r="L16" i="62"/>
  <c r="K16" i="62"/>
  <c r="J16" i="62"/>
  <c r="I16" i="62"/>
  <c r="H16" i="62"/>
  <c r="G16" i="62"/>
  <c r="F16" i="62"/>
  <c r="E16" i="62"/>
  <c r="D16" i="62"/>
  <c r="C16" i="62"/>
  <c r="R15" i="62"/>
  <c r="Q15" i="62"/>
  <c r="P15" i="62"/>
  <c r="O15" i="62"/>
  <c r="N15" i="62"/>
  <c r="M15" i="62"/>
  <c r="L15" i="62"/>
  <c r="K15" i="62"/>
  <c r="J15" i="62"/>
  <c r="I15" i="62"/>
  <c r="H15" i="62"/>
  <c r="G15" i="62"/>
  <c r="F15" i="62"/>
  <c r="E15" i="62"/>
  <c r="D15" i="62"/>
  <c r="C15" i="62"/>
  <c r="R14" i="62"/>
  <c r="Q14" i="62"/>
  <c r="P14" i="62"/>
  <c r="O14" i="62"/>
  <c r="N14" i="62"/>
  <c r="M14" i="62"/>
  <c r="L14" i="62"/>
  <c r="K14" i="62"/>
  <c r="J14" i="62"/>
  <c r="I14" i="62"/>
  <c r="H14" i="62"/>
  <c r="G14" i="62"/>
  <c r="F14" i="62"/>
  <c r="E14" i="62"/>
  <c r="D14" i="62"/>
  <c r="C14" i="62"/>
  <c r="R13" i="62"/>
  <c r="Q13" i="62"/>
  <c r="P13" i="62"/>
  <c r="O13" i="62"/>
  <c r="N13" i="62"/>
  <c r="M13" i="62"/>
  <c r="L13" i="62"/>
  <c r="K13" i="62"/>
  <c r="J13" i="62"/>
  <c r="I13" i="62"/>
  <c r="H13" i="62"/>
  <c r="G13" i="62"/>
  <c r="F13" i="62"/>
  <c r="E13" i="62"/>
  <c r="D13" i="62"/>
  <c r="C13" i="62"/>
  <c r="R12" i="62"/>
  <c r="Q12" i="62"/>
  <c r="P12" i="62"/>
  <c r="O12" i="62"/>
  <c r="N12" i="62"/>
  <c r="M12" i="62"/>
  <c r="L12" i="62"/>
  <c r="K12" i="62"/>
  <c r="J12" i="62"/>
  <c r="I12" i="62"/>
  <c r="H12" i="62"/>
  <c r="G12" i="62"/>
  <c r="F12" i="62"/>
  <c r="E12" i="62"/>
  <c r="D12" i="62"/>
  <c r="C12" i="62"/>
  <c r="R11" i="62"/>
  <c r="Q11" i="62"/>
  <c r="P11" i="62"/>
  <c r="O11" i="62"/>
  <c r="N11" i="62"/>
  <c r="M11" i="62"/>
  <c r="L11" i="62"/>
  <c r="K11" i="62"/>
  <c r="J11" i="62"/>
  <c r="I11" i="62"/>
  <c r="H11" i="62"/>
  <c r="G11" i="62"/>
  <c r="F11" i="62"/>
  <c r="E11" i="62"/>
  <c r="D11" i="62"/>
  <c r="C11" i="62"/>
  <c r="R10" i="62"/>
  <c r="Q10" i="62"/>
  <c r="P10" i="62"/>
  <c r="O10" i="62"/>
  <c r="N10" i="62"/>
  <c r="M10" i="62"/>
  <c r="L10" i="62"/>
  <c r="K10" i="62"/>
  <c r="J10" i="62"/>
  <c r="I10" i="62"/>
  <c r="H10" i="62"/>
  <c r="G10" i="62"/>
  <c r="F10" i="62"/>
  <c r="E10" i="62"/>
  <c r="D10" i="62"/>
  <c r="C10" i="62"/>
  <c r="R36" i="63"/>
  <c r="Q36" i="63"/>
  <c r="P36" i="63"/>
  <c r="O36" i="63"/>
  <c r="N36" i="63"/>
  <c r="M36" i="63"/>
  <c r="L36" i="63"/>
  <c r="K36" i="63"/>
  <c r="J36" i="63"/>
  <c r="I36" i="63"/>
  <c r="H36" i="63"/>
  <c r="G36" i="63"/>
  <c r="F36" i="63"/>
  <c r="E36" i="63"/>
  <c r="D36" i="63"/>
  <c r="C36" i="63"/>
  <c r="R35" i="63"/>
  <c r="Q35" i="63"/>
  <c r="P35" i="63"/>
  <c r="O35" i="63"/>
  <c r="N35" i="63"/>
  <c r="M35" i="63"/>
  <c r="L35" i="63"/>
  <c r="K35" i="63"/>
  <c r="J35" i="63"/>
  <c r="I35" i="63"/>
  <c r="H35" i="63"/>
  <c r="G35" i="63"/>
  <c r="F35" i="63"/>
  <c r="E35" i="63"/>
  <c r="D35" i="63"/>
  <c r="C35" i="63"/>
  <c r="R34" i="63"/>
  <c r="Q34" i="63"/>
  <c r="P34" i="63"/>
  <c r="O34" i="63"/>
  <c r="N34" i="63"/>
  <c r="M34" i="63"/>
  <c r="L34" i="63"/>
  <c r="K34" i="63"/>
  <c r="J34" i="63"/>
  <c r="I34" i="63"/>
  <c r="H34" i="63"/>
  <c r="G34" i="63"/>
  <c r="F34" i="63"/>
  <c r="E34" i="63"/>
  <c r="D34" i="63"/>
  <c r="C34" i="63"/>
  <c r="R33" i="63"/>
  <c r="Q33" i="63"/>
  <c r="P33" i="63"/>
  <c r="O33" i="63"/>
  <c r="N33" i="63"/>
  <c r="M33" i="63"/>
  <c r="L33" i="63"/>
  <c r="K33" i="63"/>
  <c r="J33" i="63"/>
  <c r="I33" i="63"/>
  <c r="H33" i="63"/>
  <c r="G33" i="63"/>
  <c r="F33" i="63"/>
  <c r="E33" i="63"/>
  <c r="D33" i="63"/>
  <c r="C33" i="63"/>
  <c r="R32" i="63"/>
  <c r="Q32" i="63"/>
  <c r="P32" i="63"/>
  <c r="O32" i="63"/>
  <c r="N32" i="63"/>
  <c r="M32" i="63"/>
  <c r="L32" i="63"/>
  <c r="K32" i="63"/>
  <c r="J32" i="63"/>
  <c r="I32" i="63"/>
  <c r="H32" i="63"/>
  <c r="G32" i="63"/>
  <c r="F32" i="63"/>
  <c r="E32" i="63"/>
  <c r="D32" i="63"/>
  <c r="C32" i="63"/>
  <c r="R30" i="63"/>
  <c r="Q30" i="63"/>
  <c r="P30" i="63"/>
  <c r="O30" i="63"/>
  <c r="N30" i="63"/>
  <c r="M30" i="63"/>
  <c r="L30" i="63"/>
  <c r="K30" i="63"/>
  <c r="J30" i="63"/>
  <c r="I30" i="63"/>
  <c r="H30" i="63"/>
  <c r="G30" i="63"/>
  <c r="F30" i="63"/>
  <c r="E30" i="63"/>
  <c r="D30" i="63"/>
  <c r="C30" i="63"/>
  <c r="R29" i="63"/>
  <c r="Q29" i="63"/>
  <c r="P29" i="63"/>
  <c r="O29" i="63"/>
  <c r="N29" i="63"/>
  <c r="M29" i="63"/>
  <c r="L29" i="63"/>
  <c r="K29" i="63"/>
  <c r="J29" i="63"/>
  <c r="I29" i="63"/>
  <c r="H29" i="63"/>
  <c r="G29" i="63"/>
  <c r="F29" i="63"/>
  <c r="E29" i="63"/>
  <c r="D29" i="63"/>
  <c r="C29" i="63"/>
  <c r="R28" i="63"/>
  <c r="Q28" i="63"/>
  <c r="P28" i="63"/>
  <c r="O28" i="63"/>
  <c r="N28" i="63"/>
  <c r="M28" i="63"/>
  <c r="L28" i="63"/>
  <c r="K28" i="63"/>
  <c r="J28" i="63"/>
  <c r="I28" i="63"/>
  <c r="H28" i="63"/>
  <c r="G28" i="63"/>
  <c r="F28" i="63"/>
  <c r="E28" i="63"/>
  <c r="D28" i="63"/>
  <c r="C28" i="63"/>
  <c r="R27" i="63"/>
  <c r="Q27" i="63"/>
  <c r="P27" i="63"/>
  <c r="O27" i="63"/>
  <c r="N27" i="63"/>
  <c r="M27" i="63"/>
  <c r="L27" i="63"/>
  <c r="K27" i="63"/>
  <c r="J27" i="63"/>
  <c r="I27" i="63"/>
  <c r="H27" i="63"/>
  <c r="G27" i="63"/>
  <c r="F27" i="63"/>
  <c r="E27" i="63"/>
  <c r="D27" i="63"/>
  <c r="C27" i="63"/>
  <c r="R26" i="63"/>
  <c r="Q26" i="63"/>
  <c r="P26" i="63"/>
  <c r="O26" i="63"/>
  <c r="N26" i="63"/>
  <c r="M26" i="63"/>
  <c r="L26" i="63"/>
  <c r="K26" i="63"/>
  <c r="J26" i="63"/>
  <c r="I26" i="63"/>
  <c r="H26" i="63"/>
  <c r="G26" i="63"/>
  <c r="F26" i="63"/>
  <c r="E26" i="63"/>
  <c r="D26" i="63"/>
  <c r="C26" i="63"/>
  <c r="R25" i="63"/>
  <c r="Q25" i="63"/>
  <c r="P25" i="63"/>
  <c r="O25" i="63"/>
  <c r="N25" i="63"/>
  <c r="M25" i="63"/>
  <c r="L25" i="63"/>
  <c r="K25" i="63"/>
  <c r="J25" i="63"/>
  <c r="I25" i="63"/>
  <c r="H25" i="63"/>
  <c r="G25" i="63"/>
  <c r="F25" i="63"/>
  <c r="E25" i="63"/>
  <c r="D25" i="63"/>
  <c r="C25" i="63"/>
  <c r="R23" i="63"/>
  <c r="Q23" i="63"/>
  <c r="P23" i="63"/>
  <c r="O23" i="63"/>
  <c r="N23" i="63"/>
  <c r="M23" i="63"/>
  <c r="L23" i="63"/>
  <c r="K23" i="63"/>
  <c r="J23" i="63"/>
  <c r="I23" i="63"/>
  <c r="H23" i="63"/>
  <c r="G23" i="63"/>
  <c r="F23" i="63"/>
  <c r="E23" i="63"/>
  <c r="D23" i="63"/>
  <c r="C23" i="63"/>
  <c r="R22" i="63"/>
  <c r="Q22" i="63"/>
  <c r="P22" i="63"/>
  <c r="O22" i="63"/>
  <c r="N22" i="63"/>
  <c r="M22" i="63"/>
  <c r="L22" i="63"/>
  <c r="K22" i="63"/>
  <c r="J22" i="63"/>
  <c r="I22" i="63"/>
  <c r="H22" i="63"/>
  <c r="G22" i="63"/>
  <c r="F22" i="63"/>
  <c r="E22" i="63"/>
  <c r="D22" i="63"/>
  <c r="C22" i="63"/>
  <c r="R21" i="63"/>
  <c r="Q21" i="63"/>
  <c r="P21" i="63"/>
  <c r="O21" i="63"/>
  <c r="N21" i="63"/>
  <c r="M21" i="63"/>
  <c r="L21" i="63"/>
  <c r="K21" i="63"/>
  <c r="J21" i="63"/>
  <c r="I21" i="63"/>
  <c r="H21" i="63"/>
  <c r="G21" i="63"/>
  <c r="F21" i="63"/>
  <c r="E21" i="63"/>
  <c r="D21" i="63"/>
  <c r="C21" i="63"/>
  <c r="R20" i="63"/>
  <c r="Q20" i="63"/>
  <c r="P20" i="63"/>
  <c r="O20" i="63"/>
  <c r="N20" i="63"/>
  <c r="M20" i="63"/>
  <c r="L20" i="63"/>
  <c r="K20" i="63"/>
  <c r="J20" i="63"/>
  <c r="I20" i="63"/>
  <c r="H20" i="63"/>
  <c r="G20" i="63"/>
  <c r="F20" i="63"/>
  <c r="E20" i="63"/>
  <c r="D20" i="63"/>
  <c r="C20" i="63"/>
  <c r="R19" i="63"/>
  <c r="Q19" i="63"/>
  <c r="P19" i="63"/>
  <c r="O19" i="63"/>
  <c r="N19" i="63"/>
  <c r="M19" i="63"/>
  <c r="L19" i="63"/>
  <c r="K19" i="63"/>
  <c r="J19" i="63"/>
  <c r="I19" i="63"/>
  <c r="H19" i="63"/>
  <c r="G19" i="63"/>
  <c r="F19" i="63"/>
  <c r="E19" i="63"/>
  <c r="D19" i="63"/>
  <c r="C19" i="63"/>
  <c r="R18" i="63"/>
  <c r="Q18" i="63"/>
  <c r="P18" i="63"/>
  <c r="O18" i="63"/>
  <c r="N18" i="63"/>
  <c r="M18" i="63"/>
  <c r="L18" i="63"/>
  <c r="K18" i="63"/>
  <c r="J18" i="63"/>
  <c r="I18" i="63"/>
  <c r="H18" i="63"/>
  <c r="G18" i="63"/>
  <c r="F18" i="63"/>
  <c r="E18" i="63"/>
  <c r="D18" i="63"/>
  <c r="C18" i="63"/>
  <c r="R17" i="63"/>
  <c r="Q17" i="63"/>
  <c r="P17" i="63"/>
  <c r="O17" i="63"/>
  <c r="N17" i="63"/>
  <c r="M17" i="63"/>
  <c r="L17" i="63"/>
  <c r="K17" i="63"/>
  <c r="J17" i="63"/>
  <c r="I17" i="63"/>
  <c r="H17" i="63"/>
  <c r="G17" i="63"/>
  <c r="F17" i="63"/>
  <c r="E17" i="63"/>
  <c r="D17" i="63"/>
  <c r="C17" i="63"/>
  <c r="R16" i="63"/>
  <c r="Q16" i="63"/>
  <c r="P16" i="63"/>
  <c r="O16" i="63"/>
  <c r="N16" i="63"/>
  <c r="M16" i="63"/>
  <c r="L16" i="63"/>
  <c r="K16" i="63"/>
  <c r="J16" i="63"/>
  <c r="I16" i="63"/>
  <c r="H16" i="63"/>
  <c r="G16" i="63"/>
  <c r="F16" i="63"/>
  <c r="E16" i="63"/>
  <c r="D16" i="63"/>
  <c r="C16" i="63"/>
  <c r="R15" i="63"/>
  <c r="Q15" i="63"/>
  <c r="P15" i="63"/>
  <c r="O15" i="63"/>
  <c r="N15" i="63"/>
  <c r="M15" i="63"/>
  <c r="L15" i="63"/>
  <c r="K15" i="63"/>
  <c r="J15" i="63"/>
  <c r="I15" i="63"/>
  <c r="H15" i="63"/>
  <c r="G15" i="63"/>
  <c r="F15" i="63"/>
  <c r="E15" i="63"/>
  <c r="D15" i="63"/>
  <c r="C15" i="63"/>
  <c r="R14" i="63"/>
  <c r="Q14" i="63"/>
  <c r="P14" i="63"/>
  <c r="O14" i="63"/>
  <c r="N14" i="63"/>
  <c r="M14" i="63"/>
  <c r="L14" i="63"/>
  <c r="K14" i="63"/>
  <c r="J14" i="63"/>
  <c r="I14" i="63"/>
  <c r="H14" i="63"/>
  <c r="G14" i="63"/>
  <c r="F14" i="63"/>
  <c r="E14" i="63"/>
  <c r="D14" i="63"/>
  <c r="C14" i="63"/>
  <c r="R13" i="63"/>
  <c r="Q13" i="63"/>
  <c r="P13" i="63"/>
  <c r="O13" i="63"/>
  <c r="N13" i="63"/>
  <c r="M13" i="63"/>
  <c r="L13" i="63"/>
  <c r="K13" i="63"/>
  <c r="J13" i="63"/>
  <c r="I13" i="63"/>
  <c r="H13" i="63"/>
  <c r="G13" i="63"/>
  <c r="F13" i="63"/>
  <c r="E13" i="63"/>
  <c r="D13" i="63"/>
  <c r="C13" i="63"/>
  <c r="R12" i="63"/>
  <c r="Q12" i="63"/>
  <c r="P12" i="63"/>
  <c r="O12" i="63"/>
  <c r="N12" i="63"/>
  <c r="M12" i="63"/>
  <c r="L12" i="63"/>
  <c r="K12" i="63"/>
  <c r="J12" i="63"/>
  <c r="I12" i="63"/>
  <c r="H12" i="63"/>
  <c r="G12" i="63"/>
  <c r="F12" i="63"/>
  <c r="E12" i="63"/>
  <c r="D12" i="63"/>
  <c r="C12" i="63"/>
  <c r="R11" i="63"/>
  <c r="Q11" i="63"/>
  <c r="P11" i="63"/>
  <c r="O11" i="63"/>
  <c r="N11" i="63"/>
  <c r="M11" i="63"/>
  <c r="L11" i="63"/>
  <c r="K11" i="63"/>
  <c r="J11" i="63"/>
  <c r="I11" i="63"/>
  <c r="H11" i="63"/>
  <c r="G11" i="63"/>
  <c r="F11" i="63"/>
  <c r="E11" i="63"/>
  <c r="D11" i="63"/>
  <c r="C11" i="63"/>
  <c r="R10" i="63"/>
  <c r="Q10" i="63"/>
  <c r="P10" i="63"/>
  <c r="O10" i="63"/>
  <c r="N10" i="63"/>
  <c r="M10" i="63"/>
  <c r="L10" i="63"/>
  <c r="K10" i="63"/>
  <c r="J10" i="63"/>
  <c r="I10" i="63"/>
  <c r="H10" i="63"/>
  <c r="G10" i="63"/>
  <c r="F10" i="63"/>
  <c r="E10" i="63"/>
  <c r="D10" i="63"/>
  <c r="C10" i="63"/>
  <c r="R36" i="64"/>
  <c r="Q36" i="64"/>
  <c r="P36" i="64"/>
  <c r="O36" i="64"/>
  <c r="N36" i="64"/>
  <c r="M36" i="64"/>
  <c r="L36" i="64"/>
  <c r="K36" i="64"/>
  <c r="J36" i="64"/>
  <c r="I36" i="64"/>
  <c r="H36" i="64"/>
  <c r="G36" i="64"/>
  <c r="F36" i="64"/>
  <c r="E36" i="64"/>
  <c r="D36" i="64"/>
  <c r="C36" i="64"/>
  <c r="R35" i="64"/>
  <c r="Q35" i="64"/>
  <c r="P35" i="64"/>
  <c r="O35" i="64"/>
  <c r="N35" i="64"/>
  <c r="M35" i="64"/>
  <c r="L35" i="64"/>
  <c r="K35" i="64"/>
  <c r="J35" i="64"/>
  <c r="I35" i="64"/>
  <c r="H35" i="64"/>
  <c r="G35" i="64"/>
  <c r="F35" i="64"/>
  <c r="E35" i="64"/>
  <c r="D35" i="64"/>
  <c r="C35" i="64"/>
  <c r="R34" i="64"/>
  <c r="Q34" i="64"/>
  <c r="P34" i="64"/>
  <c r="O34" i="64"/>
  <c r="N34" i="64"/>
  <c r="M34" i="64"/>
  <c r="L34" i="64"/>
  <c r="K34" i="64"/>
  <c r="J34" i="64"/>
  <c r="I34" i="64"/>
  <c r="H34" i="64"/>
  <c r="G34" i="64"/>
  <c r="F34" i="64"/>
  <c r="E34" i="64"/>
  <c r="D34" i="64"/>
  <c r="C34" i="64"/>
  <c r="R33" i="64"/>
  <c r="Q33" i="64"/>
  <c r="P33" i="64"/>
  <c r="O33" i="64"/>
  <c r="N33" i="64"/>
  <c r="M33" i="64"/>
  <c r="L33" i="64"/>
  <c r="K33" i="64"/>
  <c r="J33" i="64"/>
  <c r="I33" i="64"/>
  <c r="H33" i="64"/>
  <c r="G33" i="64"/>
  <c r="F33" i="64"/>
  <c r="E33" i="64"/>
  <c r="D33" i="64"/>
  <c r="C33" i="64"/>
  <c r="R32" i="64"/>
  <c r="Q32" i="64"/>
  <c r="P32" i="64"/>
  <c r="O32" i="64"/>
  <c r="N32" i="64"/>
  <c r="M32" i="64"/>
  <c r="L32" i="64"/>
  <c r="K32" i="64"/>
  <c r="J32" i="64"/>
  <c r="I32" i="64"/>
  <c r="H32" i="64"/>
  <c r="G32" i="64"/>
  <c r="F32" i="64"/>
  <c r="E32" i="64"/>
  <c r="D32" i="64"/>
  <c r="C32" i="64"/>
  <c r="R30" i="64"/>
  <c r="Q30" i="64"/>
  <c r="P30" i="64"/>
  <c r="O30" i="64"/>
  <c r="N30" i="64"/>
  <c r="M30" i="64"/>
  <c r="L30" i="64"/>
  <c r="K30" i="64"/>
  <c r="J30" i="64"/>
  <c r="I30" i="64"/>
  <c r="H30" i="64"/>
  <c r="G30" i="64"/>
  <c r="F30" i="64"/>
  <c r="E30" i="64"/>
  <c r="D30" i="64"/>
  <c r="C30" i="64"/>
  <c r="R29" i="64"/>
  <c r="Q29" i="64"/>
  <c r="P29" i="64"/>
  <c r="O29" i="64"/>
  <c r="N29" i="64"/>
  <c r="M29" i="64"/>
  <c r="L29" i="64"/>
  <c r="K29" i="64"/>
  <c r="J29" i="64"/>
  <c r="I29" i="64"/>
  <c r="H29" i="64"/>
  <c r="G29" i="64"/>
  <c r="F29" i="64"/>
  <c r="E29" i="64"/>
  <c r="D29" i="64"/>
  <c r="C29" i="64"/>
  <c r="R28" i="64"/>
  <c r="Q28" i="64"/>
  <c r="P28" i="64"/>
  <c r="O28" i="64"/>
  <c r="N28" i="64"/>
  <c r="M28" i="64"/>
  <c r="L28" i="64"/>
  <c r="K28" i="64"/>
  <c r="J28" i="64"/>
  <c r="I28" i="64"/>
  <c r="H28" i="64"/>
  <c r="G28" i="64"/>
  <c r="F28" i="64"/>
  <c r="E28" i="64"/>
  <c r="D28" i="64"/>
  <c r="C28" i="64"/>
  <c r="R27" i="64"/>
  <c r="Q27" i="64"/>
  <c r="P27" i="64"/>
  <c r="O27" i="64"/>
  <c r="N27" i="64"/>
  <c r="M27" i="64"/>
  <c r="L27" i="64"/>
  <c r="K27" i="64"/>
  <c r="J27" i="64"/>
  <c r="I27" i="64"/>
  <c r="H27" i="64"/>
  <c r="G27" i="64"/>
  <c r="F27" i="64"/>
  <c r="E27" i="64"/>
  <c r="D27" i="64"/>
  <c r="C27" i="64"/>
  <c r="R26" i="64"/>
  <c r="Q26" i="64"/>
  <c r="P26" i="64"/>
  <c r="O26" i="64"/>
  <c r="N26" i="64"/>
  <c r="M26" i="64"/>
  <c r="L26" i="64"/>
  <c r="K26" i="64"/>
  <c r="J26" i="64"/>
  <c r="I26" i="64"/>
  <c r="H26" i="64"/>
  <c r="G26" i="64"/>
  <c r="F26" i="64"/>
  <c r="E26" i="64"/>
  <c r="D26" i="64"/>
  <c r="C26" i="64"/>
  <c r="R25" i="64"/>
  <c r="Q25" i="64"/>
  <c r="P25" i="64"/>
  <c r="O25" i="64"/>
  <c r="N25" i="64"/>
  <c r="M25" i="64"/>
  <c r="L25" i="64"/>
  <c r="K25" i="64"/>
  <c r="J25" i="64"/>
  <c r="I25" i="64"/>
  <c r="H25" i="64"/>
  <c r="G25" i="64"/>
  <c r="F25" i="64"/>
  <c r="E25" i="64"/>
  <c r="D25" i="64"/>
  <c r="C25" i="64"/>
  <c r="R23" i="64"/>
  <c r="Q23" i="64"/>
  <c r="P23" i="64"/>
  <c r="O23" i="64"/>
  <c r="N23" i="64"/>
  <c r="M23" i="64"/>
  <c r="L23" i="64"/>
  <c r="K23" i="64"/>
  <c r="J23" i="64"/>
  <c r="I23" i="64"/>
  <c r="H23" i="64"/>
  <c r="G23" i="64"/>
  <c r="F23" i="64"/>
  <c r="E23" i="64"/>
  <c r="D23" i="64"/>
  <c r="C23" i="64"/>
  <c r="R22" i="64"/>
  <c r="Q22" i="64"/>
  <c r="P22" i="64"/>
  <c r="O22" i="64"/>
  <c r="N22" i="64"/>
  <c r="M22" i="64"/>
  <c r="L22" i="64"/>
  <c r="K22" i="64"/>
  <c r="J22" i="64"/>
  <c r="I22" i="64"/>
  <c r="H22" i="64"/>
  <c r="G22" i="64"/>
  <c r="F22" i="64"/>
  <c r="E22" i="64"/>
  <c r="D22" i="64"/>
  <c r="C22" i="64"/>
  <c r="R21" i="64"/>
  <c r="Q21" i="64"/>
  <c r="P21" i="64"/>
  <c r="O21" i="64"/>
  <c r="N21" i="64"/>
  <c r="M21" i="64"/>
  <c r="L21" i="64"/>
  <c r="K21" i="64"/>
  <c r="J21" i="64"/>
  <c r="I21" i="64"/>
  <c r="H21" i="64"/>
  <c r="G21" i="64"/>
  <c r="F21" i="64"/>
  <c r="E21" i="64"/>
  <c r="D21" i="64"/>
  <c r="C21" i="64"/>
  <c r="R20" i="64"/>
  <c r="Q20" i="64"/>
  <c r="P20" i="64"/>
  <c r="O20" i="64"/>
  <c r="N20" i="64"/>
  <c r="M20" i="64"/>
  <c r="L20" i="64"/>
  <c r="K20" i="64"/>
  <c r="J20" i="64"/>
  <c r="I20" i="64"/>
  <c r="H20" i="64"/>
  <c r="G20" i="64"/>
  <c r="F20" i="64"/>
  <c r="E20" i="64"/>
  <c r="D20" i="64"/>
  <c r="C20" i="64"/>
  <c r="R19" i="64"/>
  <c r="Q19" i="64"/>
  <c r="P19" i="64"/>
  <c r="O19" i="64"/>
  <c r="N19" i="64"/>
  <c r="M19" i="64"/>
  <c r="L19" i="64"/>
  <c r="K19" i="64"/>
  <c r="J19" i="64"/>
  <c r="I19" i="64"/>
  <c r="H19" i="64"/>
  <c r="G19" i="64"/>
  <c r="F19" i="64"/>
  <c r="E19" i="64"/>
  <c r="D19" i="64"/>
  <c r="C19" i="64"/>
  <c r="R18" i="64"/>
  <c r="Q18" i="64"/>
  <c r="P18" i="64"/>
  <c r="O18" i="64"/>
  <c r="N18" i="64"/>
  <c r="M18" i="64"/>
  <c r="L18" i="64"/>
  <c r="K18" i="64"/>
  <c r="J18" i="64"/>
  <c r="I18" i="64"/>
  <c r="H18" i="64"/>
  <c r="G18" i="64"/>
  <c r="F18" i="64"/>
  <c r="E18" i="64"/>
  <c r="D18" i="64"/>
  <c r="C18" i="64"/>
  <c r="R17" i="64"/>
  <c r="Q17" i="64"/>
  <c r="P17" i="64"/>
  <c r="O17" i="64"/>
  <c r="N17" i="64"/>
  <c r="M17" i="64"/>
  <c r="L17" i="64"/>
  <c r="K17" i="64"/>
  <c r="J17" i="64"/>
  <c r="I17" i="64"/>
  <c r="H17" i="64"/>
  <c r="G17" i="64"/>
  <c r="F17" i="64"/>
  <c r="E17" i="64"/>
  <c r="D17" i="64"/>
  <c r="C17" i="64"/>
  <c r="R16" i="64"/>
  <c r="Q16" i="64"/>
  <c r="P16" i="64"/>
  <c r="O16" i="64"/>
  <c r="N16" i="64"/>
  <c r="M16" i="64"/>
  <c r="L16" i="64"/>
  <c r="K16" i="64"/>
  <c r="J16" i="64"/>
  <c r="I16" i="64"/>
  <c r="H16" i="64"/>
  <c r="G16" i="64"/>
  <c r="F16" i="64"/>
  <c r="E16" i="64"/>
  <c r="D16" i="64"/>
  <c r="C16" i="64"/>
  <c r="R15" i="64"/>
  <c r="Q15" i="64"/>
  <c r="P15" i="64"/>
  <c r="O15" i="64"/>
  <c r="N15" i="64"/>
  <c r="M15" i="64"/>
  <c r="L15" i="64"/>
  <c r="K15" i="64"/>
  <c r="J15" i="64"/>
  <c r="I15" i="64"/>
  <c r="H15" i="64"/>
  <c r="G15" i="64"/>
  <c r="F15" i="64"/>
  <c r="E15" i="64"/>
  <c r="D15" i="64"/>
  <c r="C15" i="64"/>
  <c r="R14" i="64"/>
  <c r="Q14" i="64"/>
  <c r="P14" i="64"/>
  <c r="O14" i="64"/>
  <c r="N14" i="64"/>
  <c r="M14" i="64"/>
  <c r="L14" i="64"/>
  <c r="K14" i="64"/>
  <c r="J14" i="64"/>
  <c r="I14" i="64"/>
  <c r="H14" i="64"/>
  <c r="G14" i="64"/>
  <c r="F14" i="64"/>
  <c r="E14" i="64"/>
  <c r="D14" i="64"/>
  <c r="C14" i="64"/>
  <c r="R13" i="64"/>
  <c r="Q13" i="64"/>
  <c r="P13" i="64"/>
  <c r="O13" i="64"/>
  <c r="N13" i="64"/>
  <c r="M13" i="64"/>
  <c r="L13" i="64"/>
  <c r="K13" i="64"/>
  <c r="J13" i="64"/>
  <c r="I13" i="64"/>
  <c r="H13" i="64"/>
  <c r="G13" i="64"/>
  <c r="F13" i="64"/>
  <c r="E13" i="64"/>
  <c r="D13" i="64"/>
  <c r="C13" i="64"/>
  <c r="R12" i="64"/>
  <c r="Q12" i="64"/>
  <c r="P12" i="64"/>
  <c r="O12" i="64"/>
  <c r="N12" i="64"/>
  <c r="M12" i="64"/>
  <c r="L12" i="64"/>
  <c r="K12" i="64"/>
  <c r="J12" i="64"/>
  <c r="I12" i="64"/>
  <c r="H12" i="64"/>
  <c r="G12" i="64"/>
  <c r="F12" i="64"/>
  <c r="E12" i="64"/>
  <c r="D12" i="64"/>
  <c r="C12" i="64"/>
  <c r="R11" i="64"/>
  <c r="Q11" i="64"/>
  <c r="P11" i="64"/>
  <c r="O11" i="64"/>
  <c r="N11" i="64"/>
  <c r="M11" i="64"/>
  <c r="L11" i="64"/>
  <c r="K11" i="64"/>
  <c r="J11" i="64"/>
  <c r="I11" i="64"/>
  <c r="H11" i="64"/>
  <c r="G11" i="64"/>
  <c r="F11" i="64"/>
  <c r="E11" i="64"/>
  <c r="D11" i="64"/>
  <c r="C11" i="64"/>
  <c r="R10" i="64"/>
  <c r="Q10" i="64"/>
  <c r="P10" i="64"/>
  <c r="O10" i="64"/>
  <c r="N10" i="64"/>
  <c r="M10" i="64"/>
  <c r="L10" i="64"/>
  <c r="K10" i="64"/>
  <c r="J10" i="64"/>
  <c r="I10" i="64"/>
  <c r="H10" i="64"/>
  <c r="G10" i="64"/>
  <c r="F10" i="64"/>
  <c r="E10" i="64"/>
  <c r="D10" i="64"/>
  <c r="C10" i="64"/>
  <c r="R36" i="65"/>
  <c r="Q36" i="65"/>
  <c r="P36" i="65"/>
  <c r="O36" i="65"/>
  <c r="N36" i="65"/>
  <c r="M36" i="65"/>
  <c r="L36" i="65"/>
  <c r="K36" i="65"/>
  <c r="J36" i="65"/>
  <c r="I36" i="65"/>
  <c r="H36" i="65"/>
  <c r="G36" i="65"/>
  <c r="F36" i="65"/>
  <c r="E36" i="65"/>
  <c r="D36" i="65"/>
  <c r="C36" i="65"/>
  <c r="R35" i="65"/>
  <c r="Q35" i="65"/>
  <c r="P35" i="65"/>
  <c r="O35" i="65"/>
  <c r="N35" i="65"/>
  <c r="M35" i="65"/>
  <c r="L35" i="65"/>
  <c r="K35" i="65"/>
  <c r="J35" i="65"/>
  <c r="I35" i="65"/>
  <c r="H35" i="65"/>
  <c r="G35" i="65"/>
  <c r="F35" i="65"/>
  <c r="E35" i="65"/>
  <c r="D35" i="65"/>
  <c r="C35" i="65"/>
  <c r="R34" i="65"/>
  <c r="Q34" i="65"/>
  <c r="P34" i="65"/>
  <c r="O34" i="65"/>
  <c r="N34" i="65"/>
  <c r="M34" i="65"/>
  <c r="L34" i="65"/>
  <c r="K34" i="65"/>
  <c r="J34" i="65"/>
  <c r="I34" i="65"/>
  <c r="H34" i="65"/>
  <c r="G34" i="65"/>
  <c r="F34" i="65"/>
  <c r="E34" i="65"/>
  <c r="D34" i="65"/>
  <c r="C34" i="65"/>
  <c r="R33" i="65"/>
  <c r="Q33" i="65"/>
  <c r="P33" i="65"/>
  <c r="O33" i="65"/>
  <c r="N33" i="65"/>
  <c r="M33" i="65"/>
  <c r="L33" i="65"/>
  <c r="K33" i="65"/>
  <c r="J33" i="65"/>
  <c r="I33" i="65"/>
  <c r="H33" i="65"/>
  <c r="G33" i="65"/>
  <c r="F33" i="65"/>
  <c r="E33" i="65"/>
  <c r="D33" i="65"/>
  <c r="C33" i="65"/>
  <c r="R32" i="65"/>
  <c r="Q32" i="65"/>
  <c r="P32" i="65"/>
  <c r="O32" i="65"/>
  <c r="N32" i="65"/>
  <c r="M32" i="65"/>
  <c r="L32" i="65"/>
  <c r="K32" i="65"/>
  <c r="J32" i="65"/>
  <c r="I32" i="65"/>
  <c r="H32" i="65"/>
  <c r="G32" i="65"/>
  <c r="F32" i="65"/>
  <c r="E32" i="65"/>
  <c r="D32" i="65"/>
  <c r="C32" i="65"/>
  <c r="R30" i="65"/>
  <c r="Q30" i="65"/>
  <c r="P30" i="65"/>
  <c r="O30" i="65"/>
  <c r="N30" i="65"/>
  <c r="M30" i="65"/>
  <c r="L30" i="65"/>
  <c r="K30" i="65"/>
  <c r="J30" i="65"/>
  <c r="I30" i="65"/>
  <c r="H30" i="65"/>
  <c r="G30" i="65"/>
  <c r="F30" i="65"/>
  <c r="E30" i="65"/>
  <c r="D30" i="65"/>
  <c r="C30" i="65"/>
  <c r="R29" i="65"/>
  <c r="Q29" i="65"/>
  <c r="P29" i="65"/>
  <c r="O29" i="65"/>
  <c r="N29" i="65"/>
  <c r="M29" i="65"/>
  <c r="L29" i="65"/>
  <c r="K29" i="65"/>
  <c r="J29" i="65"/>
  <c r="I29" i="65"/>
  <c r="H29" i="65"/>
  <c r="G29" i="65"/>
  <c r="F29" i="65"/>
  <c r="E29" i="65"/>
  <c r="D29" i="65"/>
  <c r="C29" i="65"/>
  <c r="R28" i="65"/>
  <c r="Q28" i="65"/>
  <c r="P28" i="65"/>
  <c r="O28" i="65"/>
  <c r="N28" i="65"/>
  <c r="M28" i="65"/>
  <c r="L28" i="65"/>
  <c r="K28" i="65"/>
  <c r="J28" i="65"/>
  <c r="I28" i="65"/>
  <c r="H28" i="65"/>
  <c r="G28" i="65"/>
  <c r="F28" i="65"/>
  <c r="E28" i="65"/>
  <c r="D28" i="65"/>
  <c r="C28" i="65"/>
  <c r="R27" i="65"/>
  <c r="Q27" i="65"/>
  <c r="P27" i="65"/>
  <c r="O27" i="65"/>
  <c r="N27" i="65"/>
  <c r="M27" i="65"/>
  <c r="L27" i="65"/>
  <c r="K27" i="65"/>
  <c r="J27" i="65"/>
  <c r="I27" i="65"/>
  <c r="H27" i="65"/>
  <c r="G27" i="65"/>
  <c r="F27" i="65"/>
  <c r="E27" i="65"/>
  <c r="D27" i="65"/>
  <c r="C27" i="65"/>
  <c r="R26" i="65"/>
  <c r="Q26" i="65"/>
  <c r="P26" i="65"/>
  <c r="O26" i="65"/>
  <c r="N26" i="65"/>
  <c r="M26" i="65"/>
  <c r="L26" i="65"/>
  <c r="K26" i="65"/>
  <c r="J26" i="65"/>
  <c r="I26" i="65"/>
  <c r="H26" i="65"/>
  <c r="G26" i="65"/>
  <c r="F26" i="65"/>
  <c r="E26" i="65"/>
  <c r="D26" i="65"/>
  <c r="C26" i="65"/>
  <c r="R25" i="65"/>
  <c r="Q25" i="65"/>
  <c r="P25" i="65"/>
  <c r="O25" i="65"/>
  <c r="N25" i="65"/>
  <c r="M25" i="65"/>
  <c r="L25" i="65"/>
  <c r="K25" i="65"/>
  <c r="J25" i="65"/>
  <c r="I25" i="65"/>
  <c r="H25" i="65"/>
  <c r="G25" i="65"/>
  <c r="F25" i="65"/>
  <c r="E25" i="65"/>
  <c r="D25" i="65"/>
  <c r="C25" i="65"/>
  <c r="R23" i="65"/>
  <c r="Q23" i="65"/>
  <c r="P23" i="65"/>
  <c r="O23" i="65"/>
  <c r="N23" i="65"/>
  <c r="M23" i="65"/>
  <c r="L23" i="65"/>
  <c r="K23" i="65"/>
  <c r="J23" i="65"/>
  <c r="I23" i="65"/>
  <c r="H23" i="65"/>
  <c r="G23" i="65"/>
  <c r="F23" i="65"/>
  <c r="E23" i="65"/>
  <c r="D23" i="65"/>
  <c r="C23" i="65"/>
  <c r="R22" i="65"/>
  <c r="Q22" i="65"/>
  <c r="P22" i="65"/>
  <c r="O22" i="65"/>
  <c r="N22" i="65"/>
  <c r="M22" i="65"/>
  <c r="L22" i="65"/>
  <c r="K22" i="65"/>
  <c r="J22" i="65"/>
  <c r="I22" i="65"/>
  <c r="H22" i="65"/>
  <c r="G22" i="65"/>
  <c r="F22" i="65"/>
  <c r="E22" i="65"/>
  <c r="D22" i="65"/>
  <c r="C22" i="65"/>
  <c r="R21" i="65"/>
  <c r="Q21" i="65"/>
  <c r="P21" i="65"/>
  <c r="O21" i="65"/>
  <c r="N21" i="65"/>
  <c r="M21" i="65"/>
  <c r="L21" i="65"/>
  <c r="K21" i="65"/>
  <c r="J21" i="65"/>
  <c r="I21" i="65"/>
  <c r="H21" i="65"/>
  <c r="G21" i="65"/>
  <c r="F21" i="65"/>
  <c r="E21" i="65"/>
  <c r="D21" i="65"/>
  <c r="C21" i="65"/>
  <c r="R20" i="65"/>
  <c r="Q20" i="65"/>
  <c r="P20" i="65"/>
  <c r="O20" i="65"/>
  <c r="N20" i="65"/>
  <c r="M20" i="65"/>
  <c r="L20" i="65"/>
  <c r="K20" i="65"/>
  <c r="J20" i="65"/>
  <c r="I20" i="65"/>
  <c r="H20" i="65"/>
  <c r="G20" i="65"/>
  <c r="F20" i="65"/>
  <c r="E20" i="65"/>
  <c r="D20" i="65"/>
  <c r="C20" i="65"/>
  <c r="R19" i="65"/>
  <c r="Q19" i="65"/>
  <c r="P19" i="65"/>
  <c r="O19" i="65"/>
  <c r="N19" i="65"/>
  <c r="M19" i="65"/>
  <c r="L19" i="65"/>
  <c r="K19" i="65"/>
  <c r="J19" i="65"/>
  <c r="I19" i="65"/>
  <c r="H19" i="65"/>
  <c r="G19" i="65"/>
  <c r="F19" i="65"/>
  <c r="E19" i="65"/>
  <c r="D19" i="65"/>
  <c r="C19" i="65"/>
  <c r="R18" i="65"/>
  <c r="Q18" i="65"/>
  <c r="P18" i="65"/>
  <c r="O18" i="65"/>
  <c r="N18" i="65"/>
  <c r="M18" i="65"/>
  <c r="L18" i="65"/>
  <c r="K18" i="65"/>
  <c r="J18" i="65"/>
  <c r="I18" i="65"/>
  <c r="H18" i="65"/>
  <c r="G18" i="65"/>
  <c r="F18" i="65"/>
  <c r="E18" i="65"/>
  <c r="D18" i="65"/>
  <c r="C18" i="65"/>
  <c r="R17" i="65"/>
  <c r="Q17" i="65"/>
  <c r="P17" i="65"/>
  <c r="O17" i="65"/>
  <c r="N17" i="65"/>
  <c r="M17" i="65"/>
  <c r="L17" i="65"/>
  <c r="K17" i="65"/>
  <c r="J17" i="65"/>
  <c r="I17" i="65"/>
  <c r="H17" i="65"/>
  <c r="G17" i="65"/>
  <c r="F17" i="65"/>
  <c r="E17" i="65"/>
  <c r="D17" i="65"/>
  <c r="C17" i="65"/>
  <c r="R16" i="65"/>
  <c r="Q16" i="65"/>
  <c r="P16" i="65"/>
  <c r="O16" i="65"/>
  <c r="N16" i="65"/>
  <c r="M16" i="65"/>
  <c r="L16" i="65"/>
  <c r="K16" i="65"/>
  <c r="J16" i="65"/>
  <c r="I16" i="65"/>
  <c r="H16" i="65"/>
  <c r="G16" i="65"/>
  <c r="F16" i="65"/>
  <c r="E16" i="65"/>
  <c r="D16" i="65"/>
  <c r="C16" i="65"/>
  <c r="R15" i="65"/>
  <c r="Q15" i="65"/>
  <c r="P15" i="65"/>
  <c r="O15" i="65"/>
  <c r="N15" i="65"/>
  <c r="M15" i="65"/>
  <c r="L15" i="65"/>
  <c r="K15" i="65"/>
  <c r="J15" i="65"/>
  <c r="I15" i="65"/>
  <c r="H15" i="65"/>
  <c r="G15" i="65"/>
  <c r="F15" i="65"/>
  <c r="E15" i="65"/>
  <c r="D15" i="65"/>
  <c r="C15" i="65"/>
  <c r="R14" i="65"/>
  <c r="Q14" i="65"/>
  <c r="P14" i="65"/>
  <c r="O14" i="65"/>
  <c r="N14" i="65"/>
  <c r="M14" i="65"/>
  <c r="L14" i="65"/>
  <c r="K14" i="65"/>
  <c r="J14" i="65"/>
  <c r="I14" i="65"/>
  <c r="H14" i="65"/>
  <c r="G14" i="65"/>
  <c r="F14" i="65"/>
  <c r="E14" i="65"/>
  <c r="D14" i="65"/>
  <c r="C14" i="65"/>
  <c r="R13" i="65"/>
  <c r="Q13" i="65"/>
  <c r="P13" i="65"/>
  <c r="O13" i="65"/>
  <c r="N13" i="65"/>
  <c r="M13" i="65"/>
  <c r="L13" i="65"/>
  <c r="K13" i="65"/>
  <c r="J13" i="65"/>
  <c r="I13" i="65"/>
  <c r="H13" i="65"/>
  <c r="G13" i="65"/>
  <c r="F13" i="65"/>
  <c r="E13" i="65"/>
  <c r="D13" i="65"/>
  <c r="C13" i="65"/>
  <c r="R12" i="65"/>
  <c r="Q12" i="65"/>
  <c r="P12" i="65"/>
  <c r="O12" i="65"/>
  <c r="N12" i="65"/>
  <c r="M12" i="65"/>
  <c r="L12" i="65"/>
  <c r="K12" i="65"/>
  <c r="J12" i="65"/>
  <c r="I12" i="65"/>
  <c r="H12" i="65"/>
  <c r="G12" i="65"/>
  <c r="F12" i="65"/>
  <c r="E12" i="65"/>
  <c r="D12" i="65"/>
  <c r="C12" i="65"/>
  <c r="R11" i="65"/>
  <c r="Q11" i="65"/>
  <c r="P11" i="65"/>
  <c r="O11" i="65"/>
  <c r="N11" i="65"/>
  <c r="M11" i="65"/>
  <c r="L11" i="65"/>
  <c r="K11" i="65"/>
  <c r="J11" i="65"/>
  <c r="I11" i="65"/>
  <c r="H11" i="65"/>
  <c r="G11" i="65"/>
  <c r="F11" i="65"/>
  <c r="E11" i="65"/>
  <c r="D11" i="65"/>
  <c r="C11" i="65"/>
  <c r="R10" i="65"/>
  <c r="Q10" i="65"/>
  <c r="P10" i="65"/>
  <c r="O10" i="65"/>
  <c r="N10" i="65"/>
  <c r="M10" i="65"/>
  <c r="L10" i="65"/>
  <c r="K10" i="65"/>
  <c r="J10" i="65"/>
  <c r="I10" i="65"/>
  <c r="H10" i="65"/>
  <c r="G10" i="65"/>
  <c r="F10" i="65"/>
  <c r="E10" i="65"/>
  <c r="D10" i="65"/>
  <c r="C10" i="65"/>
  <c r="R36" i="66"/>
  <c r="Q36" i="66"/>
  <c r="P36" i="66"/>
  <c r="O36" i="66"/>
  <c r="N36" i="66"/>
  <c r="M36" i="66"/>
  <c r="L36" i="66"/>
  <c r="K36" i="66"/>
  <c r="J36" i="66"/>
  <c r="I36" i="66"/>
  <c r="H36" i="66"/>
  <c r="G36" i="66"/>
  <c r="F36" i="66"/>
  <c r="E36" i="66"/>
  <c r="D36" i="66"/>
  <c r="C36" i="66"/>
  <c r="R35" i="66"/>
  <c r="Q35" i="66"/>
  <c r="P35" i="66"/>
  <c r="O35" i="66"/>
  <c r="N35" i="66"/>
  <c r="M35" i="66"/>
  <c r="L35" i="66"/>
  <c r="K35" i="66"/>
  <c r="J35" i="66"/>
  <c r="I35" i="66"/>
  <c r="H35" i="66"/>
  <c r="G35" i="66"/>
  <c r="F35" i="66"/>
  <c r="E35" i="66"/>
  <c r="D35" i="66"/>
  <c r="C35" i="66"/>
  <c r="R34" i="66"/>
  <c r="Q34" i="66"/>
  <c r="P34" i="66"/>
  <c r="O34" i="66"/>
  <c r="N34" i="66"/>
  <c r="M34" i="66"/>
  <c r="L34" i="66"/>
  <c r="K34" i="66"/>
  <c r="J34" i="66"/>
  <c r="I34" i="66"/>
  <c r="H34" i="66"/>
  <c r="G34" i="66"/>
  <c r="F34" i="66"/>
  <c r="E34" i="66"/>
  <c r="D34" i="66"/>
  <c r="C34" i="66"/>
  <c r="R33" i="66"/>
  <c r="Q33" i="66"/>
  <c r="P33" i="66"/>
  <c r="O33" i="66"/>
  <c r="N33" i="66"/>
  <c r="M33" i="66"/>
  <c r="L33" i="66"/>
  <c r="K33" i="66"/>
  <c r="J33" i="66"/>
  <c r="I33" i="66"/>
  <c r="H33" i="66"/>
  <c r="G33" i="66"/>
  <c r="F33" i="66"/>
  <c r="E33" i="66"/>
  <c r="D33" i="66"/>
  <c r="C33" i="66"/>
  <c r="R32" i="66"/>
  <c r="Q32" i="66"/>
  <c r="P32" i="66"/>
  <c r="O32" i="66"/>
  <c r="N32" i="66"/>
  <c r="M32" i="66"/>
  <c r="L32" i="66"/>
  <c r="K32" i="66"/>
  <c r="J32" i="66"/>
  <c r="I32" i="66"/>
  <c r="H32" i="66"/>
  <c r="G32" i="66"/>
  <c r="F32" i="66"/>
  <c r="E32" i="66"/>
  <c r="D32" i="66"/>
  <c r="C32" i="66"/>
  <c r="R30" i="66"/>
  <c r="Q30" i="66"/>
  <c r="P30" i="66"/>
  <c r="O30" i="66"/>
  <c r="N30" i="66"/>
  <c r="M30" i="66"/>
  <c r="L30" i="66"/>
  <c r="K30" i="66"/>
  <c r="J30" i="66"/>
  <c r="I30" i="66"/>
  <c r="H30" i="66"/>
  <c r="G30" i="66"/>
  <c r="F30" i="66"/>
  <c r="E30" i="66"/>
  <c r="D30" i="66"/>
  <c r="C30" i="66"/>
  <c r="R29" i="66"/>
  <c r="Q29" i="66"/>
  <c r="P29" i="66"/>
  <c r="O29" i="66"/>
  <c r="N29" i="66"/>
  <c r="M29" i="66"/>
  <c r="L29" i="66"/>
  <c r="K29" i="66"/>
  <c r="J29" i="66"/>
  <c r="I29" i="66"/>
  <c r="H29" i="66"/>
  <c r="G29" i="66"/>
  <c r="F29" i="66"/>
  <c r="E29" i="66"/>
  <c r="D29" i="66"/>
  <c r="C29" i="66"/>
  <c r="R28" i="66"/>
  <c r="Q28" i="66"/>
  <c r="P28" i="66"/>
  <c r="O28" i="66"/>
  <c r="N28" i="66"/>
  <c r="M28" i="66"/>
  <c r="L28" i="66"/>
  <c r="K28" i="66"/>
  <c r="J28" i="66"/>
  <c r="I28" i="66"/>
  <c r="H28" i="66"/>
  <c r="G28" i="66"/>
  <c r="F28" i="66"/>
  <c r="E28" i="66"/>
  <c r="D28" i="66"/>
  <c r="C28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R26" i="66"/>
  <c r="Q26" i="66"/>
  <c r="P26" i="66"/>
  <c r="O26" i="66"/>
  <c r="N26" i="66"/>
  <c r="M26" i="66"/>
  <c r="L26" i="66"/>
  <c r="K26" i="66"/>
  <c r="J26" i="66"/>
  <c r="I26" i="66"/>
  <c r="H26" i="66"/>
  <c r="G26" i="66"/>
  <c r="F26" i="66"/>
  <c r="E26" i="66"/>
  <c r="D26" i="66"/>
  <c r="C26" i="66"/>
  <c r="R25" i="66"/>
  <c r="Q25" i="66"/>
  <c r="P25" i="66"/>
  <c r="O25" i="66"/>
  <c r="N25" i="66"/>
  <c r="M25" i="66"/>
  <c r="L25" i="66"/>
  <c r="K25" i="66"/>
  <c r="J25" i="66"/>
  <c r="I25" i="66"/>
  <c r="H25" i="66"/>
  <c r="G25" i="66"/>
  <c r="F25" i="66"/>
  <c r="E25" i="66"/>
  <c r="D25" i="66"/>
  <c r="C25" i="66"/>
  <c r="R23" i="66"/>
  <c r="Q23" i="66"/>
  <c r="P23" i="66"/>
  <c r="O23" i="66"/>
  <c r="N23" i="66"/>
  <c r="M23" i="66"/>
  <c r="L23" i="66"/>
  <c r="K23" i="66"/>
  <c r="J23" i="66"/>
  <c r="I23" i="66"/>
  <c r="H23" i="66"/>
  <c r="G23" i="66"/>
  <c r="F23" i="66"/>
  <c r="E23" i="66"/>
  <c r="D23" i="66"/>
  <c r="C23" i="66"/>
  <c r="R22" i="66"/>
  <c r="Q22" i="66"/>
  <c r="P22" i="66"/>
  <c r="O22" i="66"/>
  <c r="N22" i="66"/>
  <c r="M22" i="66"/>
  <c r="L22" i="66"/>
  <c r="K22" i="66"/>
  <c r="J22" i="66"/>
  <c r="I22" i="66"/>
  <c r="H22" i="66"/>
  <c r="G22" i="66"/>
  <c r="F22" i="66"/>
  <c r="E22" i="66"/>
  <c r="D22" i="66"/>
  <c r="C22" i="66"/>
  <c r="R21" i="66"/>
  <c r="Q21" i="66"/>
  <c r="P21" i="66"/>
  <c r="O21" i="66"/>
  <c r="N21" i="66"/>
  <c r="M21" i="66"/>
  <c r="L21" i="66"/>
  <c r="K21" i="66"/>
  <c r="J21" i="66"/>
  <c r="I21" i="66"/>
  <c r="H21" i="66"/>
  <c r="G21" i="66"/>
  <c r="F21" i="66"/>
  <c r="E21" i="66"/>
  <c r="D21" i="66"/>
  <c r="C21" i="66"/>
  <c r="R20" i="66"/>
  <c r="Q20" i="66"/>
  <c r="P20" i="66"/>
  <c r="O20" i="66"/>
  <c r="N20" i="66"/>
  <c r="M20" i="66"/>
  <c r="L20" i="66"/>
  <c r="K20" i="66"/>
  <c r="J20" i="66"/>
  <c r="I20" i="66"/>
  <c r="H20" i="66"/>
  <c r="G20" i="66"/>
  <c r="F20" i="66"/>
  <c r="E20" i="66"/>
  <c r="D20" i="66"/>
  <c r="C20" i="66"/>
  <c r="R19" i="66"/>
  <c r="Q19" i="66"/>
  <c r="P19" i="66"/>
  <c r="O19" i="66"/>
  <c r="N19" i="66"/>
  <c r="M19" i="66"/>
  <c r="L19" i="66"/>
  <c r="K19" i="66"/>
  <c r="J19" i="66"/>
  <c r="I19" i="66"/>
  <c r="H19" i="66"/>
  <c r="G19" i="66"/>
  <c r="F19" i="66"/>
  <c r="E19" i="66"/>
  <c r="D19" i="66"/>
  <c r="C19" i="66"/>
  <c r="R18" i="66"/>
  <c r="Q18" i="66"/>
  <c r="P18" i="66"/>
  <c r="O18" i="66"/>
  <c r="N18" i="66"/>
  <c r="M18" i="66"/>
  <c r="L18" i="66"/>
  <c r="K18" i="66"/>
  <c r="J18" i="66"/>
  <c r="I18" i="66"/>
  <c r="H18" i="66"/>
  <c r="G18" i="66"/>
  <c r="F18" i="66"/>
  <c r="E18" i="66"/>
  <c r="D18" i="66"/>
  <c r="C18" i="66"/>
  <c r="R17" i="66"/>
  <c r="Q17" i="66"/>
  <c r="P17" i="66"/>
  <c r="O17" i="66"/>
  <c r="N17" i="66"/>
  <c r="M17" i="66"/>
  <c r="L17" i="66"/>
  <c r="K17" i="66"/>
  <c r="J17" i="66"/>
  <c r="I17" i="66"/>
  <c r="H17" i="66"/>
  <c r="G17" i="66"/>
  <c r="F17" i="66"/>
  <c r="E17" i="66"/>
  <c r="D17" i="66"/>
  <c r="C17" i="66"/>
  <c r="R16" i="66"/>
  <c r="Q16" i="66"/>
  <c r="P16" i="66"/>
  <c r="O16" i="66"/>
  <c r="N16" i="66"/>
  <c r="M16" i="66"/>
  <c r="L16" i="66"/>
  <c r="K16" i="66"/>
  <c r="J16" i="66"/>
  <c r="I16" i="66"/>
  <c r="H16" i="66"/>
  <c r="G16" i="66"/>
  <c r="F16" i="66"/>
  <c r="E16" i="66"/>
  <c r="D16" i="66"/>
  <c r="C16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R14" i="66"/>
  <c r="Q14" i="66"/>
  <c r="P14" i="66"/>
  <c r="O14" i="66"/>
  <c r="N14" i="66"/>
  <c r="M14" i="66"/>
  <c r="L14" i="66"/>
  <c r="K14" i="66"/>
  <c r="J14" i="66"/>
  <c r="I14" i="66"/>
  <c r="H14" i="66"/>
  <c r="G14" i="66"/>
  <c r="F14" i="66"/>
  <c r="E14" i="66"/>
  <c r="D14" i="66"/>
  <c r="C14" i="66"/>
  <c r="R13" i="66"/>
  <c r="Q13" i="66"/>
  <c r="P13" i="66"/>
  <c r="O13" i="66"/>
  <c r="N13" i="66"/>
  <c r="M13" i="66"/>
  <c r="L13" i="66"/>
  <c r="K13" i="66"/>
  <c r="J13" i="66"/>
  <c r="I13" i="66"/>
  <c r="H13" i="66"/>
  <c r="G13" i="66"/>
  <c r="F13" i="66"/>
  <c r="E13" i="66"/>
  <c r="D13" i="66"/>
  <c r="C13" i="66"/>
  <c r="R12" i="66"/>
  <c r="Q12" i="66"/>
  <c r="P12" i="66"/>
  <c r="O12" i="66"/>
  <c r="N12" i="66"/>
  <c r="M12" i="66"/>
  <c r="L12" i="66"/>
  <c r="K12" i="66"/>
  <c r="J12" i="66"/>
  <c r="I12" i="66"/>
  <c r="H12" i="66"/>
  <c r="G12" i="66"/>
  <c r="F12" i="66"/>
  <c r="E12" i="66"/>
  <c r="D12" i="66"/>
  <c r="C12" i="66"/>
  <c r="R11" i="66"/>
  <c r="Q11" i="66"/>
  <c r="P11" i="66"/>
  <c r="O11" i="66"/>
  <c r="N11" i="66"/>
  <c r="M11" i="66"/>
  <c r="L11" i="66"/>
  <c r="K11" i="66"/>
  <c r="J11" i="66"/>
  <c r="I11" i="66"/>
  <c r="H11" i="66"/>
  <c r="G11" i="66"/>
  <c r="F11" i="66"/>
  <c r="E11" i="66"/>
  <c r="D11" i="66"/>
  <c r="C11" i="66"/>
  <c r="R10" i="66"/>
  <c r="Q10" i="66"/>
  <c r="P10" i="66"/>
  <c r="O10" i="66"/>
  <c r="N10" i="66"/>
  <c r="M10" i="66"/>
  <c r="L10" i="66"/>
  <c r="K10" i="66"/>
  <c r="J10" i="66"/>
  <c r="I10" i="66"/>
  <c r="H10" i="66"/>
  <c r="G10" i="66"/>
  <c r="F10" i="66"/>
  <c r="E10" i="66"/>
  <c r="D10" i="66"/>
  <c r="C10" i="66"/>
  <c r="R36" i="67"/>
  <c r="Q36" i="67"/>
  <c r="P36" i="67"/>
  <c r="O36" i="67"/>
  <c r="N36" i="67"/>
  <c r="M36" i="67"/>
  <c r="L36" i="67"/>
  <c r="K36" i="67"/>
  <c r="J36" i="67"/>
  <c r="I36" i="67"/>
  <c r="H36" i="67"/>
  <c r="G36" i="67"/>
  <c r="F36" i="67"/>
  <c r="E36" i="67"/>
  <c r="D36" i="67"/>
  <c r="C36" i="67"/>
  <c r="R35" i="67"/>
  <c r="Q35" i="67"/>
  <c r="P35" i="67"/>
  <c r="O35" i="67"/>
  <c r="N35" i="67"/>
  <c r="M35" i="67"/>
  <c r="L35" i="67"/>
  <c r="K35" i="67"/>
  <c r="J35" i="67"/>
  <c r="I35" i="67"/>
  <c r="H35" i="67"/>
  <c r="G35" i="67"/>
  <c r="F35" i="67"/>
  <c r="E35" i="67"/>
  <c r="D35" i="67"/>
  <c r="C35" i="67"/>
  <c r="R34" i="67"/>
  <c r="Q34" i="67"/>
  <c r="P34" i="67"/>
  <c r="O34" i="67"/>
  <c r="N34" i="67"/>
  <c r="M34" i="67"/>
  <c r="L34" i="67"/>
  <c r="K34" i="67"/>
  <c r="J34" i="67"/>
  <c r="I34" i="67"/>
  <c r="H34" i="67"/>
  <c r="G34" i="67"/>
  <c r="F34" i="67"/>
  <c r="E34" i="67"/>
  <c r="D34" i="67"/>
  <c r="C34" i="67"/>
  <c r="R33" i="67"/>
  <c r="Q33" i="67"/>
  <c r="P33" i="67"/>
  <c r="O33" i="67"/>
  <c r="N33" i="67"/>
  <c r="M33" i="67"/>
  <c r="L33" i="67"/>
  <c r="K33" i="67"/>
  <c r="J33" i="67"/>
  <c r="I33" i="67"/>
  <c r="H33" i="67"/>
  <c r="G33" i="67"/>
  <c r="F33" i="67"/>
  <c r="E33" i="67"/>
  <c r="D33" i="67"/>
  <c r="C33" i="67"/>
  <c r="R32" i="67"/>
  <c r="Q32" i="67"/>
  <c r="P32" i="67"/>
  <c r="O32" i="67"/>
  <c r="N32" i="67"/>
  <c r="M32" i="67"/>
  <c r="L32" i="67"/>
  <c r="K32" i="67"/>
  <c r="J32" i="67"/>
  <c r="I32" i="67"/>
  <c r="H32" i="67"/>
  <c r="G32" i="67"/>
  <c r="F32" i="67"/>
  <c r="E32" i="67"/>
  <c r="D32" i="67"/>
  <c r="C32" i="67"/>
  <c r="R30" i="67"/>
  <c r="Q30" i="67"/>
  <c r="P30" i="67"/>
  <c r="O30" i="67"/>
  <c r="N30" i="67"/>
  <c r="M30" i="67"/>
  <c r="L30" i="67"/>
  <c r="K30" i="67"/>
  <c r="J30" i="67"/>
  <c r="I30" i="67"/>
  <c r="H30" i="67"/>
  <c r="G30" i="67"/>
  <c r="F30" i="67"/>
  <c r="E30" i="67"/>
  <c r="D30" i="67"/>
  <c r="C30" i="67"/>
  <c r="R29" i="67"/>
  <c r="Q29" i="67"/>
  <c r="P29" i="67"/>
  <c r="O29" i="67"/>
  <c r="N29" i="67"/>
  <c r="M29" i="67"/>
  <c r="L29" i="67"/>
  <c r="K29" i="67"/>
  <c r="J29" i="67"/>
  <c r="I29" i="67"/>
  <c r="H29" i="67"/>
  <c r="G29" i="67"/>
  <c r="F29" i="67"/>
  <c r="E29" i="67"/>
  <c r="D29" i="67"/>
  <c r="C29" i="67"/>
  <c r="R28" i="67"/>
  <c r="Q28" i="67"/>
  <c r="P28" i="67"/>
  <c r="O28" i="67"/>
  <c r="N28" i="67"/>
  <c r="M28" i="67"/>
  <c r="L28" i="67"/>
  <c r="K28" i="67"/>
  <c r="J28" i="67"/>
  <c r="I28" i="67"/>
  <c r="H28" i="67"/>
  <c r="G28" i="67"/>
  <c r="F28" i="67"/>
  <c r="E28" i="67"/>
  <c r="D28" i="67"/>
  <c r="C28" i="67"/>
  <c r="R27" i="67"/>
  <c r="Q27" i="67"/>
  <c r="P27" i="67"/>
  <c r="O27" i="67"/>
  <c r="N27" i="67"/>
  <c r="M27" i="67"/>
  <c r="L27" i="67"/>
  <c r="K27" i="67"/>
  <c r="J27" i="67"/>
  <c r="I27" i="67"/>
  <c r="H27" i="67"/>
  <c r="G27" i="67"/>
  <c r="F27" i="67"/>
  <c r="E27" i="67"/>
  <c r="D27" i="67"/>
  <c r="C27" i="67"/>
  <c r="R26" i="67"/>
  <c r="Q26" i="67"/>
  <c r="P26" i="67"/>
  <c r="O26" i="67"/>
  <c r="N26" i="67"/>
  <c r="M26" i="67"/>
  <c r="L26" i="67"/>
  <c r="K26" i="67"/>
  <c r="J26" i="67"/>
  <c r="I26" i="67"/>
  <c r="H26" i="67"/>
  <c r="G26" i="67"/>
  <c r="F26" i="67"/>
  <c r="E26" i="67"/>
  <c r="D26" i="67"/>
  <c r="C26" i="67"/>
  <c r="R25" i="67"/>
  <c r="Q25" i="67"/>
  <c r="P25" i="67"/>
  <c r="O25" i="67"/>
  <c r="N25" i="67"/>
  <c r="M25" i="67"/>
  <c r="L25" i="67"/>
  <c r="K25" i="67"/>
  <c r="J25" i="67"/>
  <c r="I25" i="67"/>
  <c r="H25" i="67"/>
  <c r="G25" i="67"/>
  <c r="F25" i="67"/>
  <c r="E25" i="67"/>
  <c r="D25" i="67"/>
  <c r="C25" i="67"/>
  <c r="R23" i="67"/>
  <c r="Q23" i="67"/>
  <c r="P23" i="67"/>
  <c r="O23" i="67"/>
  <c r="N23" i="67"/>
  <c r="M23" i="67"/>
  <c r="L23" i="67"/>
  <c r="K23" i="67"/>
  <c r="J23" i="67"/>
  <c r="I23" i="67"/>
  <c r="H23" i="67"/>
  <c r="G23" i="67"/>
  <c r="F23" i="67"/>
  <c r="E23" i="67"/>
  <c r="D23" i="67"/>
  <c r="C23" i="67"/>
  <c r="R22" i="67"/>
  <c r="Q22" i="67"/>
  <c r="P22" i="67"/>
  <c r="O22" i="67"/>
  <c r="N22" i="67"/>
  <c r="M22" i="67"/>
  <c r="L22" i="67"/>
  <c r="K22" i="67"/>
  <c r="J22" i="67"/>
  <c r="I22" i="67"/>
  <c r="H22" i="67"/>
  <c r="G22" i="67"/>
  <c r="F22" i="67"/>
  <c r="E22" i="67"/>
  <c r="D22" i="67"/>
  <c r="C22" i="67"/>
  <c r="R21" i="67"/>
  <c r="Q21" i="67"/>
  <c r="P21" i="67"/>
  <c r="O21" i="67"/>
  <c r="N21" i="67"/>
  <c r="M21" i="67"/>
  <c r="L21" i="67"/>
  <c r="K21" i="67"/>
  <c r="J21" i="67"/>
  <c r="I21" i="67"/>
  <c r="H21" i="67"/>
  <c r="G21" i="67"/>
  <c r="F21" i="67"/>
  <c r="E21" i="67"/>
  <c r="D21" i="67"/>
  <c r="C21" i="67"/>
  <c r="R20" i="67"/>
  <c r="Q20" i="67"/>
  <c r="P20" i="67"/>
  <c r="O20" i="67"/>
  <c r="N20" i="67"/>
  <c r="M20" i="67"/>
  <c r="L20" i="67"/>
  <c r="K20" i="67"/>
  <c r="J20" i="67"/>
  <c r="I20" i="67"/>
  <c r="H20" i="67"/>
  <c r="G20" i="67"/>
  <c r="F20" i="67"/>
  <c r="E20" i="67"/>
  <c r="D20" i="67"/>
  <c r="C20" i="67"/>
  <c r="R19" i="67"/>
  <c r="Q19" i="67"/>
  <c r="P19" i="67"/>
  <c r="O19" i="67"/>
  <c r="N19" i="67"/>
  <c r="M19" i="67"/>
  <c r="L19" i="67"/>
  <c r="K19" i="67"/>
  <c r="J19" i="67"/>
  <c r="I19" i="67"/>
  <c r="H19" i="67"/>
  <c r="G19" i="67"/>
  <c r="F19" i="67"/>
  <c r="E19" i="67"/>
  <c r="D19" i="67"/>
  <c r="C19" i="67"/>
  <c r="R18" i="67"/>
  <c r="Q18" i="67"/>
  <c r="P18" i="67"/>
  <c r="O18" i="67"/>
  <c r="N18" i="67"/>
  <c r="M18" i="67"/>
  <c r="L18" i="67"/>
  <c r="K18" i="67"/>
  <c r="J18" i="67"/>
  <c r="I18" i="67"/>
  <c r="H18" i="67"/>
  <c r="G18" i="67"/>
  <c r="F18" i="67"/>
  <c r="E18" i="67"/>
  <c r="D18" i="67"/>
  <c r="C18" i="67"/>
  <c r="R17" i="67"/>
  <c r="Q17" i="67"/>
  <c r="P17" i="67"/>
  <c r="O17" i="67"/>
  <c r="N17" i="67"/>
  <c r="M17" i="67"/>
  <c r="L17" i="67"/>
  <c r="K17" i="67"/>
  <c r="J17" i="67"/>
  <c r="I17" i="67"/>
  <c r="H17" i="67"/>
  <c r="G17" i="67"/>
  <c r="F17" i="67"/>
  <c r="E17" i="67"/>
  <c r="D17" i="67"/>
  <c r="C17" i="67"/>
  <c r="R16" i="67"/>
  <c r="Q16" i="67"/>
  <c r="P16" i="67"/>
  <c r="O16" i="67"/>
  <c r="N16" i="67"/>
  <c r="M16" i="67"/>
  <c r="L16" i="67"/>
  <c r="K16" i="67"/>
  <c r="J16" i="67"/>
  <c r="I16" i="67"/>
  <c r="H16" i="67"/>
  <c r="G16" i="67"/>
  <c r="F16" i="67"/>
  <c r="E16" i="67"/>
  <c r="D16" i="67"/>
  <c r="C16" i="67"/>
  <c r="R15" i="67"/>
  <c r="Q15" i="67"/>
  <c r="P15" i="67"/>
  <c r="O15" i="67"/>
  <c r="N15" i="67"/>
  <c r="M15" i="67"/>
  <c r="L15" i="67"/>
  <c r="K15" i="67"/>
  <c r="J15" i="67"/>
  <c r="I15" i="67"/>
  <c r="H15" i="67"/>
  <c r="G15" i="67"/>
  <c r="F15" i="67"/>
  <c r="E15" i="67"/>
  <c r="D15" i="67"/>
  <c r="C15" i="67"/>
  <c r="R14" i="67"/>
  <c r="Q14" i="67"/>
  <c r="P14" i="67"/>
  <c r="O14" i="67"/>
  <c r="N14" i="67"/>
  <c r="M14" i="67"/>
  <c r="L14" i="67"/>
  <c r="K14" i="67"/>
  <c r="J14" i="67"/>
  <c r="I14" i="67"/>
  <c r="H14" i="67"/>
  <c r="G14" i="67"/>
  <c r="F14" i="67"/>
  <c r="E14" i="67"/>
  <c r="D14" i="67"/>
  <c r="C14" i="67"/>
  <c r="R13" i="67"/>
  <c r="Q13" i="67"/>
  <c r="P13" i="67"/>
  <c r="O13" i="67"/>
  <c r="N13" i="67"/>
  <c r="M13" i="67"/>
  <c r="L13" i="67"/>
  <c r="K13" i="67"/>
  <c r="J13" i="67"/>
  <c r="I13" i="67"/>
  <c r="H13" i="67"/>
  <c r="G13" i="67"/>
  <c r="F13" i="67"/>
  <c r="E13" i="67"/>
  <c r="D13" i="67"/>
  <c r="C13" i="67"/>
  <c r="R12" i="67"/>
  <c r="Q12" i="67"/>
  <c r="P12" i="67"/>
  <c r="O12" i="67"/>
  <c r="N12" i="67"/>
  <c r="M12" i="67"/>
  <c r="L12" i="67"/>
  <c r="K12" i="67"/>
  <c r="J12" i="67"/>
  <c r="I12" i="67"/>
  <c r="H12" i="67"/>
  <c r="G12" i="67"/>
  <c r="F12" i="67"/>
  <c r="E12" i="67"/>
  <c r="D12" i="67"/>
  <c r="C12" i="67"/>
  <c r="R11" i="67"/>
  <c r="Q11" i="67"/>
  <c r="P11" i="67"/>
  <c r="O11" i="67"/>
  <c r="N11" i="67"/>
  <c r="M11" i="67"/>
  <c r="L11" i="67"/>
  <c r="K11" i="67"/>
  <c r="J11" i="67"/>
  <c r="I11" i="67"/>
  <c r="H11" i="67"/>
  <c r="G11" i="67"/>
  <c r="F11" i="67"/>
  <c r="E11" i="67"/>
  <c r="D11" i="67"/>
  <c r="C11" i="67"/>
  <c r="R10" i="67"/>
  <c r="Q10" i="67"/>
  <c r="P10" i="67"/>
  <c r="O10" i="67"/>
  <c r="N10" i="67"/>
  <c r="M10" i="67"/>
  <c r="L10" i="67"/>
  <c r="K10" i="67"/>
  <c r="J10" i="67"/>
  <c r="I10" i="67"/>
  <c r="H10" i="67"/>
  <c r="G10" i="67"/>
  <c r="F10" i="67"/>
  <c r="E10" i="67"/>
  <c r="D10" i="67"/>
  <c r="C10" i="67"/>
  <c r="R36" i="68"/>
  <c r="Q36" i="68"/>
  <c r="P36" i="68"/>
  <c r="O36" i="68"/>
  <c r="N36" i="68"/>
  <c r="M36" i="68"/>
  <c r="L36" i="68"/>
  <c r="K36" i="68"/>
  <c r="J36" i="68"/>
  <c r="I36" i="68"/>
  <c r="H36" i="68"/>
  <c r="G36" i="68"/>
  <c r="F36" i="68"/>
  <c r="E36" i="68"/>
  <c r="D36" i="68"/>
  <c r="C36" i="68"/>
  <c r="R35" i="68"/>
  <c r="Q35" i="68"/>
  <c r="P35" i="68"/>
  <c r="O35" i="68"/>
  <c r="N35" i="68"/>
  <c r="M35" i="68"/>
  <c r="L35" i="68"/>
  <c r="K35" i="68"/>
  <c r="J35" i="68"/>
  <c r="I35" i="68"/>
  <c r="H35" i="68"/>
  <c r="G35" i="68"/>
  <c r="F35" i="68"/>
  <c r="E35" i="68"/>
  <c r="D35" i="68"/>
  <c r="C35" i="68"/>
  <c r="R34" i="68"/>
  <c r="Q34" i="68"/>
  <c r="P34" i="68"/>
  <c r="O34" i="68"/>
  <c r="N34" i="68"/>
  <c r="M34" i="68"/>
  <c r="L34" i="68"/>
  <c r="K34" i="68"/>
  <c r="J34" i="68"/>
  <c r="I34" i="68"/>
  <c r="H34" i="68"/>
  <c r="G34" i="68"/>
  <c r="F34" i="68"/>
  <c r="E34" i="68"/>
  <c r="D34" i="68"/>
  <c r="C34" i="68"/>
  <c r="R33" i="68"/>
  <c r="Q33" i="68"/>
  <c r="P33" i="68"/>
  <c r="O33" i="68"/>
  <c r="N33" i="68"/>
  <c r="M33" i="68"/>
  <c r="L33" i="68"/>
  <c r="K33" i="68"/>
  <c r="J33" i="68"/>
  <c r="I33" i="68"/>
  <c r="H33" i="68"/>
  <c r="G33" i="68"/>
  <c r="F33" i="68"/>
  <c r="E33" i="68"/>
  <c r="D33" i="68"/>
  <c r="C33" i="68"/>
  <c r="R32" i="68"/>
  <c r="Q32" i="68"/>
  <c r="P32" i="68"/>
  <c r="O32" i="68"/>
  <c r="N32" i="68"/>
  <c r="M32" i="68"/>
  <c r="L32" i="68"/>
  <c r="K32" i="68"/>
  <c r="J32" i="68"/>
  <c r="I32" i="68"/>
  <c r="H32" i="68"/>
  <c r="G32" i="68"/>
  <c r="F32" i="68"/>
  <c r="E32" i="68"/>
  <c r="D32" i="68"/>
  <c r="C32" i="68"/>
  <c r="R30" i="68"/>
  <c r="Q30" i="68"/>
  <c r="P30" i="68"/>
  <c r="O30" i="68"/>
  <c r="N30" i="68"/>
  <c r="M30" i="68"/>
  <c r="L30" i="68"/>
  <c r="K30" i="68"/>
  <c r="J30" i="68"/>
  <c r="I30" i="68"/>
  <c r="H30" i="68"/>
  <c r="G30" i="68"/>
  <c r="F30" i="68"/>
  <c r="E30" i="68"/>
  <c r="D30" i="68"/>
  <c r="C30" i="68"/>
  <c r="R29" i="68"/>
  <c r="Q29" i="68"/>
  <c r="P29" i="68"/>
  <c r="O29" i="68"/>
  <c r="N29" i="68"/>
  <c r="M29" i="68"/>
  <c r="L29" i="68"/>
  <c r="K29" i="68"/>
  <c r="J29" i="68"/>
  <c r="I29" i="68"/>
  <c r="H29" i="68"/>
  <c r="G29" i="68"/>
  <c r="F29" i="68"/>
  <c r="E29" i="68"/>
  <c r="D29" i="68"/>
  <c r="C29" i="68"/>
  <c r="R28" i="68"/>
  <c r="Q28" i="68"/>
  <c r="P28" i="68"/>
  <c r="O28" i="68"/>
  <c r="N28" i="68"/>
  <c r="M28" i="68"/>
  <c r="L28" i="68"/>
  <c r="K28" i="68"/>
  <c r="J28" i="68"/>
  <c r="I28" i="68"/>
  <c r="H28" i="68"/>
  <c r="G28" i="68"/>
  <c r="F28" i="68"/>
  <c r="E28" i="68"/>
  <c r="D28" i="68"/>
  <c r="C28" i="68"/>
  <c r="R27" i="68"/>
  <c r="Q27" i="68"/>
  <c r="P27" i="68"/>
  <c r="O27" i="68"/>
  <c r="N27" i="68"/>
  <c r="M27" i="68"/>
  <c r="L27" i="68"/>
  <c r="K27" i="68"/>
  <c r="J27" i="68"/>
  <c r="I27" i="68"/>
  <c r="H27" i="68"/>
  <c r="G27" i="68"/>
  <c r="F27" i="68"/>
  <c r="E27" i="68"/>
  <c r="D27" i="68"/>
  <c r="C27" i="68"/>
  <c r="R26" i="68"/>
  <c r="Q26" i="68"/>
  <c r="P26" i="68"/>
  <c r="O26" i="68"/>
  <c r="N26" i="68"/>
  <c r="M26" i="68"/>
  <c r="L26" i="68"/>
  <c r="K26" i="68"/>
  <c r="J26" i="68"/>
  <c r="I26" i="68"/>
  <c r="H26" i="68"/>
  <c r="G26" i="68"/>
  <c r="F26" i="68"/>
  <c r="E26" i="68"/>
  <c r="D26" i="68"/>
  <c r="C26" i="68"/>
  <c r="R25" i="68"/>
  <c r="Q25" i="68"/>
  <c r="P25" i="68"/>
  <c r="O25" i="68"/>
  <c r="N25" i="68"/>
  <c r="M25" i="68"/>
  <c r="L25" i="68"/>
  <c r="K25" i="68"/>
  <c r="J25" i="68"/>
  <c r="I25" i="68"/>
  <c r="H25" i="68"/>
  <c r="G25" i="68"/>
  <c r="F25" i="68"/>
  <c r="E25" i="68"/>
  <c r="D25" i="68"/>
  <c r="C25" i="68"/>
  <c r="R23" i="68"/>
  <c r="Q23" i="68"/>
  <c r="P23" i="68"/>
  <c r="O23" i="68"/>
  <c r="N23" i="68"/>
  <c r="M23" i="68"/>
  <c r="L23" i="68"/>
  <c r="K23" i="68"/>
  <c r="J23" i="68"/>
  <c r="I23" i="68"/>
  <c r="H23" i="68"/>
  <c r="G23" i="68"/>
  <c r="F23" i="68"/>
  <c r="E23" i="68"/>
  <c r="D23" i="68"/>
  <c r="C23" i="68"/>
  <c r="R22" i="68"/>
  <c r="Q22" i="68"/>
  <c r="P22" i="68"/>
  <c r="O22" i="68"/>
  <c r="N22" i="68"/>
  <c r="M22" i="68"/>
  <c r="L22" i="68"/>
  <c r="K22" i="68"/>
  <c r="J22" i="68"/>
  <c r="I22" i="68"/>
  <c r="H22" i="68"/>
  <c r="G22" i="68"/>
  <c r="F22" i="68"/>
  <c r="E22" i="68"/>
  <c r="D22" i="68"/>
  <c r="C22" i="68"/>
  <c r="R21" i="68"/>
  <c r="Q21" i="68"/>
  <c r="P21" i="68"/>
  <c r="O21" i="68"/>
  <c r="N21" i="68"/>
  <c r="M21" i="68"/>
  <c r="L21" i="68"/>
  <c r="K21" i="68"/>
  <c r="J21" i="68"/>
  <c r="I21" i="68"/>
  <c r="H21" i="68"/>
  <c r="G21" i="68"/>
  <c r="F21" i="68"/>
  <c r="E21" i="68"/>
  <c r="D21" i="68"/>
  <c r="C21" i="68"/>
  <c r="R20" i="68"/>
  <c r="Q20" i="68"/>
  <c r="P20" i="68"/>
  <c r="O20" i="68"/>
  <c r="N20" i="68"/>
  <c r="M20" i="68"/>
  <c r="L20" i="68"/>
  <c r="K20" i="68"/>
  <c r="J20" i="68"/>
  <c r="I20" i="68"/>
  <c r="H20" i="68"/>
  <c r="G20" i="68"/>
  <c r="F20" i="68"/>
  <c r="E20" i="68"/>
  <c r="D20" i="68"/>
  <c r="C20" i="68"/>
  <c r="R19" i="68"/>
  <c r="Q19" i="68"/>
  <c r="P19" i="68"/>
  <c r="O19" i="68"/>
  <c r="N19" i="68"/>
  <c r="M19" i="68"/>
  <c r="L19" i="68"/>
  <c r="K19" i="68"/>
  <c r="J19" i="68"/>
  <c r="I19" i="68"/>
  <c r="H19" i="68"/>
  <c r="G19" i="68"/>
  <c r="F19" i="68"/>
  <c r="E19" i="68"/>
  <c r="D19" i="68"/>
  <c r="C19" i="68"/>
  <c r="R18" i="68"/>
  <c r="Q18" i="68"/>
  <c r="P18" i="68"/>
  <c r="O18" i="68"/>
  <c r="N18" i="68"/>
  <c r="M18" i="68"/>
  <c r="L18" i="68"/>
  <c r="K18" i="68"/>
  <c r="J18" i="68"/>
  <c r="I18" i="68"/>
  <c r="H18" i="68"/>
  <c r="G18" i="68"/>
  <c r="F18" i="68"/>
  <c r="E18" i="68"/>
  <c r="D18" i="68"/>
  <c r="C18" i="68"/>
  <c r="R17" i="68"/>
  <c r="Q17" i="68"/>
  <c r="P17" i="68"/>
  <c r="O17" i="68"/>
  <c r="N17" i="68"/>
  <c r="M17" i="68"/>
  <c r="L17" i="68"/>
  <c r="K17" i="68"/>
  <c r="J17" i="68"/>
  <c r="I17" i="68"/>
  <c r="H17" i="68"/>
  <c r="G17" i="68"/>
  <c r="F17" i="68"/>
  <c r="E17" i="68"/>
  <c r="D17" i="68"/>
  <c r="C17" i="68"/>
  <c r="R16" i="68"/>
  <c r="Q16" i="68"/>
  <c r="P16" i="68"/>
  <c r="O16" i="68"/>
  <c r="N16" i="68"/>
  <c r="M16" i="68"/>
  <c r="L16" i="68"/>
  <c r="K16" i="68"/>
  <c r="J16" i="68"/>
  <c r="I16" i="68"/>
  <c r="H16" i="68"/>
  <c r="G16" i="68"/>
  <c r="F16" i="68"/>
  <c r="E16" i="68"/>
  <c r="D16" i="68"/>
  <c r="C16" i="68"/>
  <c r="R15" i="68"/>
  <c r="Q15" i="68"/>
  <c r="P15" i="68"/>
  <c r="O15" i="68"/>
  <c r="N15" i="68"/>
  <c r="M15" i="68"/>
  <c r="L15" i="68"/>
  <c r="K15" i="68"/>
  <c r="J15" i="68"/>
  <c r="I15" i="68"/>
  <c r="H15" i="68"/>
  <c r="G15" i="68"/>
  <c r="F15" i="68"/>
  <c r="E15" i="68"/>
  <c r="D15" i="68"/>
  <c r="C15" i="68"/>
  <c r="R14" i="68"/>
  <c r="Q14" i="68"/>
  <c r="P14" i="68"/>
  <c r="O14" i="68"/>
  <c r="N14" i="68"/>
  <c r="M14" i="68"/>
  <c r="L14" i="68"/>
  <c r="K14" i="68"/>
  <c r="J14" i="68"/>
  <c r="I14" i="68"/>
  <c r="H14" i="68"/>
  <c r="G14" i="68"/>
  <c r="F14" i="68"/>
  <c r="E14" i="68"/>
  <c r="D14" i="68"/>
  <c r="C14" i="68"/>
  <c r="R13" i="68"/>
  <c r="Q13" i="68"/>
  <c r="P13" i="68"/>
  <c r="O13" i="68"/>
  <c r="N13" i="68"/>
  <c r="M13" i="68"/>
  <c r="L13" i="68"/>
  <c r="K13" i="68"/>
  <c r="J13" i="68"/>
  <c r="I13" i="68"/>
  <c r="H13" i="68"/>
  <c r="G13" i="68"/>
  <c r="F13" i="68"/>
  <c r="E13" i="68"/>
  <c r="D13" i="68"/>
  <c r="C13" i="68"/>
  <c r="R12" i="68"/>
  <c r="Q12" i="68"/>
  <c r="P12" i="68"/>
  <c r="O12" i="68"/>
  <c r="N12" i="68"/>
  <c r="M12" i="68"/>
  <c r="L12" i="68"/>
  <c r="K12" i="68"/>
  <c r="J12" i="68"/>
  <c r="I12" i="68"/>
  <c r="H12" i="68"/>
  <c r="G12" i="68"/>
  <c r="F12" i="68"/>
  <c r="E12" i="68"/>
  <c r="D12" i="68"/>
  <c r="C12" i="68"/>
  <c r="R11" i="68"/>
  <c r="Q11" i="68"/>
  <c r="P11" i="68"/>
  <c r="O11" i="68"/>
  <c r="N11" i="68"/>
  <c r="M11" i="68"/>
  <c r="L11" i="68"/>
  <c r="K11" i="68"/>
  <c r="J11" i="68"/>
  <c r="I11" i="68"/>
  <c r="H11" i="68"/>
  <c r="G11" i="68"/>
  <c r="F11" i="68"/>
  <c r="E11" i="68"/>
  <c r="D11" i="68"/>
  <c r="C11" i="68"/>
  <c r="R10" i="68"/>
  <c r="Q10" i="68"/>
  <c r="P10" i="68"/>
  <c r="O10" i="68"/>
  <c r="N10" i="68"/>
  <c r="M10" i="68"/>
  <c r="L10" i="68"/>
  <c r="K10" i="68"/>
  <c r="J10" i="68"/>
  <c r="I10" i="68"/>
  <c r="H10" i="68"/>
  <c r="G10" i="68"/>
  <c r="F10" i="68"/>
  <c r="E10" i="68"/>
  <c r="D10" i="68"/>
  <c r="C10" i="68"/>
  <c r="R36" i="69"/>
  <c r="Q36" i="69"/>
  <c r="P36" i="69"/>
  <c r="O36" i="69"/>
  <c r="N36" i="69"/>
  <c r="M36" i="69"/>
  <c r="L36" i="69"/>
  <c r="K36" i="69"/>
  <c r="J36" i="69"/>
  <c r="I36" i="69"/>
  <c r="H36" i="69"/>
  <c r="G36" i="69"/>
  <c r="F36" i="69"/>
  <c r="E36" i="69"/>
  <c r="D36" i="69"/>
  <c r="C36" i="69"/>
  <c r="R35" i="69"/>
  <c r="Q35" i="69"/>
  <c r="P35" i="69"/>
  <c r="O35" i="69"/>
  <c r="N35" i="69"/>
  <c r="M35" i="69"/>
  <c r="L35" i="69"/>
  <c r="K35" i="69"/>
  <c r="J35" i="69"/>
  <c r="I35" i="69"/>
  <c r="H35" i="69"/>
  <c r="G35" i="69"/>
  <c r="F35" i="69"/>
  <c r="E35" i="69"/>
  <c r="D35" i="69"/>
  <c r="C35" i="69"/>
  <c r="R34" i="69"/>
  <c r="Q34" i="69"/>
  <c r="P34" i="69"/>
  <c r="O34" i="69"/>
  <c r="N34" i="69"/>
  <c r="M34" i="69"/>
  <c r="L34" i="69"/>
  <c r="K34" i="69"/>
  <c r="J34" i="69"/>
  <c r="I34" i="69"/>
  <c r="H34" i="69"/>
  <c r="G34" i="69"/>
  <c r="F34" i="69"/>
  <c r="E34" i="69"/>
  <c r="D34" i="69"/>
  <c r="C34" i="69"/>
  <c r="R33" i="69"/>
  <c r="Q33" i="69"/>
  <c r="P33" i="69"/>
  <c r="O33" i="69"/>
  <c r="N33" i="69"/>
  <c r="M33" i="69"/>
  <c r="L33" i="69"/>
  <c r="K33" i="69"/>
  <c r="J33" i="69"/>
  <c r="I33" i="69"/>
  <c r="H33" i="69"/>
  <c r="G33" i="69"/>
  <c r="F33" i="69"/>
  <c r="E33" i="69"/>
  <c r="D33" i="69"/>
  <c r="C33" i="69"/>
  <c r="R32" i="69"/>
  <c r="Q32" i="69"/>
  <c r="P32" i="69"/>
  <c r="O32" i="69"/>
  <c r="N32" i="69"/>
  <c r="M32" i="69"/>
  <c r="L32" i="69"/>
  <c r="K32" i="69"/>
  <c r="J32" i="69"/>
  <c r="I32" i="69"/>
  <c r="H32" i="69"/>
  <c r="G32" i="69"/>
  <c r="F32" i="69"/>
  <c r="E32" i="69"/>
  <c r="D32" i="69"/>
  <c r="C32" i="69"/>
  <c r="R30" i="69"/>
  <c r="Q30" i="69"/>
  <c r="P30" i="69"/>
  <c r="O30" i="69"/>
  <c r="N30" i="69"/>
  <c r="M30" i="69"/>
  <c r="L30" i="69"/>
  <c r="K30" i="69"/>
  <c r="J30" i="69"/>
  <c r="I30" i="69"/>
  <c r="H30" i="69"/>
  <c r="G30" i="69"/>
  <c r="F30" i="69"/>
  <c r="E30" i="69"/>
  <c r="D30" i="69"/>
  <c r="C30" i="69"/>
  <c r="R29" i="69"/>
  <c r="Q29" i="69"/>
  <c r="P29" i="69"/>
  <c r="O29" i="69"/>
  <c r="N29" i="69"/>
  <c r="M29" i="69"/>
  <c r="L29" i="69"/>
  <c r="K29" i="69"/>
  <c r="J29" i="69"/>
  <c r="I29" i="69"/>
  <c r="H29" i="69"/>
  <c r="G29" i="69"/>
  <c r="F29" i="69"/>
  <c r="E29" i="69"/>
  <c r="D29" i="69"/>
  <c r="C29" i="69"/>
  <c r="R28" i="69"/>
  <c r="Q28" i="69"/>
  <c r="P28" i="69"/>
  <c r="O28" i="69"/>
  <c r="N28" i="69"/>
  <c r="M28" i="69"/>
  <c r="L28" i="69"/>
  <c r="K28" i="69"/>
  <c r="J28" i="69"/>
  <c r="I28" i="69"/>
  <c r="H28" i="69"/>
  <c r="G28" i="69"/>
  <c r="F28" i="69"/>
  <c r="E28" i="69"/>
  <c r="D28" i="69"/>
  <c r="C28" i="69"/>
  <c r="R27" i="69"/>
  <c r="Q27" i="69"/>
  <c r="P27" i="69"/>
  <c r="O27" i="69"/>
  <c r="N27" i="69"/>
  <c r="M27" i="69"/>
  <c r="L27" i="69"/>
  <c r="K27" i="69"/>
  <c r="J27" i="69"/>
  <c r="I27" i="69"/>
  <c r="H27" i="69"/>
  <c r="G27" i="69"/>
  <c r="F27" i="69"/>
  <c r="E27" i="69"/>
  <c r="D27" i="69"/>
  <c r="C27" i="69"/>
  <c r="R26" i="69"/>
  <c r="Q26" i="69"/>
  <c r="P26" i="69"/>
  <c r="O26" i="69"/>
  <c r="N26" i="69"/>
  <c r="M26" i="69"/>
  <c r="L26" i="69"/>
  <c r="K26" i="69"/>
  <c r="J26" i="69"/>
  <c r="I26" i="69"/>
  <c r="H26" i="69"/>
  <c r="G26" i="69"/>
  <c r="F26" i="69"/>
  <c r="E26" i="69"/>
  <c r="D26" i="69"/>
  <c r="C26" i="69"/>
  <c r="R25" i="69"/>
  <c r="Q25" i="69"/>
  <c r="P25" i="69"/>
  <c r="O25" i="69"/>
  <c r="N25" i="69"/>
  <c r="M25" i="69"/>
  <c r="L25" i="69"/>
  <c r="K25" i="69"/>
  <c r="J25" i="69"/>
  <c r="I25" i="69"/>
  <c r="H25" i="69"/>
  <c r="G25" i="69"/>
  <c r="F25" i="69"/>
  <c r="E25" i="69"/>
  <c r="D25" i="69"/>
  <c r="C25" i="69"/>
  <c r="R23" i="69"/>
  <c r="Q23" i="69"/>
  <c r="P23" i="69"/>
  <c r="O23" i="69"/>
  <c r="N23" i="69"/>
  <c r="M23" i="69"/>
  <c r="L23" i="69"/>
  <c r="K23" i="69"/>
  <c r="J23" i="69"/>
  <c r="I23" i="69"/>
  <c r="H23" i="69"/>
  <c r="G23" i="69"/>
  <c r="F23" i="69"/>
  <c r="E23" i="69"/>
  <c r="D23" i="69"/>
  <c r="C23" i="69"/>
  <c r="R22" i="69"/>
  <c r="Q22" i="69"/>
  <c r="P22" i="69"/>
  <c r="O22" i="69"/>
  <c r="N22" i="69"/>
  <c r="M22" i="69"/>
  <c r="L22" i="69"/>
  <c r="K22" i="69"/>
  <c r="J22" i="69"/>
  <c r="I22" i="69"/>
  <c r="H22" i="69"/>
  <c r="G22" i="69"/>
  <c r="F22" i="69"/>
  <c r="E22" i="69"/>
  <c r="D22" i="69"/>
  <c r="C22" i="69"/>
  <c r="R21" i="69"/>
  <c r="Q21" i="69"/>
  <c r="P21" i="69"/>
  <c r="O21" i="69"/>
  <c r="N21" i="69"/>
  <c r="M21" i="69"/>
  <c r="L21" i="69"/>
  <c r="K21" i="69"/>
  <c r="J21" i="69"/>
  <c r="I21" i="69"/>
  <c r="H21" i="69"/>
  <c r="G21" i="69"/>
  <c r="F21" i="69"/>
  <c r="E21" i="69"/>
  <c r="D21" i="69"/>
  <c r="C21" i="69"/>
  <c r="R20" i="69"/>
  <c r="Q20" i="69"/>
  <c r="P20" i="69"/>
  <c r="O20" i="69"/>
  <c r="N20" i="69"/>
  <c r="M20" i="69"/>
  <c r="L20" i="69"/>
  <c r="K20" i="69"/>
  <c r="J20" i="69"/>
  <c r="I20" i="69"/>
  <c r="H20" i="69"/>
  <c r="G20" i="69"/>
  <c r="F20" i="69"/>
  <c r="E20" i="69"/>
  <c r="D20" i="69"/>
  <c r="C20" i="69"/>
  <c r="R19" i="69"/>
  <c r="Q19" i="69"/>
  <c r="P19" i="69"/>
  <c r="O19" i="69"/>
  <c r="N19" i="69"/>
  <c r="M19" i="69"/>
  <c r="L19" i="69"/>
  <c r="K19" i="69"/>
  <c r="J19" i="69"/>
  <c r="I19" i="69"/>
  <c r="H19" i="69"/>
  <c r="G19" i="69"/>
  <c r="F19" i="69"/>
  <c r="E19" i="69"/>
  <c r="D19" i="69"/>
  <c r="C19" i="69"/>
  <c r="R18" i="69"/>
  <c r="Q18" i="69"/>
  <c r="P18" i="69"/>
  <c r="O18" i="69"/>
  <c r="N18" i="69"/>
  <c r="M18" i="69"/>
  <c r="L18" i="69"/>
  <c r="K18" i="69"/>
  <c r="J18" i="69"/>
  <c r="I18" i="69"/>
  <c r="H18" i="69"/>
  <c r="G18" i="69"/>
  <c r="F18" i="69"/>
  <c r="E18" i="69"/>
  <c r="D18" i="69"/>
  <c r="C18" i="69"/>
  <c r="R17" i="69"/>
  <c r="Q17" i="69"/>
  <c r="P17" i="69"/>
  <c r="O17" i="69"/>
  <c r="N17" i="69"/>
  <c r="M17" i="69"/>
  <c r="L17" i="69"/>
  <c r="K17" i="69"/>
  <c r="J17" i="69"/>
  <c r="I17" i="69"/>
  <c r="H17" i="69"/>
  <c r="G17" i="69"/>
  <c r="F17" i="69"/>
  <c r="E17" i="69"/>
  <c r="D17" i="69"/>
  <c r="C17" i="69"/>
  <c r="R16" i="69"/>
  <c r="Q16" i="69"/>
  <c r="P16" i="69"/>
  <c r="O16" i="69"/>
  <c r="N16" i="69"/>
  <c r="M16" i="69"/>
  <c r="L16" i="69"/>
  <c r="K16" i="69"/>
  <c r="J16" i="69"/>
  <c r="I16" i="69"/>
  <c r="H16" i="69"/>
  <c r="G16" i="69"/>
  <c r="F16" i="69"/>
  <c r="E16" i="69"/>
  <c r="D16" i="69"/>
  <c r="C16" i="69"/>
  <c r="R15" i="69"/>
  <c r="Q15" i="69"/>
  <c r="P15" i="69"/>
  <c r="O15" i="69"/>
  <c r="N15" i="69"/>
  <c r="M15" i="69"/>
  <c r="L15" i="69"/>
  <c r="K15" i="69"/>
  <c r="J15" i="69"/>
  <c r="I15" i="69"/>
  <c r="H15" i="69"/>
  <c r="G15" i="69"/>
  <c r="F15" i="69"/>
  <c r="E15" i="69"/>
  <c r="D15" i="69"/>
  <c r="C15" i="69"/>
  <c r="R14" i="69"/>
  <c r="Q14" i="69"/>
  <c r="P14" i="69"/>
  <c r="O14" i="69"/>
  <c r="N14" i="69"/>
  <c r="M14" i="69"/>
  <c r="L14" i="69"/>
  <c r="K14" i="69"/>
  <c r="J14" i="69"/>
  <c r="I14" i="69"/>
  <c r="H14" i="69"/>
  <c r="G14" i="69"/>
  <c r="F14" i="69"/>
  <c r="E14" i="69"/>
  <c r="D14" i="69"/>
  <c r="C14" i="69"/>
  <c r="R13" i="69"/>
  <c r="Q13" i="69"/>
  <c r="P13" i="69"/>
  <c r="O13" i="69"/>
  <c r="N13" i="69"/>
  <c r="M13" i="69"/>
  <c r="L13" i="69"/>
  <c r="K13" i="69"/>
  <c r="J13" i="69"/>
  <c r="I13" i="69"/>
  <c r="H13" i="69"/>
  <c r="G13" i="69"/>
  <c r="F13" i="69"/>
  <c r="E13" i="69"/>
  <c r="D13" i="69"/>
  <c r="C13" i="69"/>
  <c r="R12" i="69"/>
  <c r="Q12" i="69"/>
  <c r="P12" i="69"/>
  <c r="O12" i="69"/>
  <c r="N12" i="69"/>
  <c r="M12" i="69"/>
  <c r="L12" i="69"/>
  <c r="K12" i="69"/>
  <c r="J12" i="69"/>
  <c r="I12" i="69"/>
  <c r="H12" i="69"/>
  <c r="G12" i="69"/>
  <c r="F12" i="69"/>
  <c r="E12" i="69"/>
  <c r="D12" i="69"/>
  <c r="C12" i="69"/>
  <c r="R11" i="69"/>
  <c r="Q11" i="69"/>
  <c r="P11" i="69"/>
  <c r="O11" i="69"/>
  <c r="N11" i="69"/>
  <c r="M11" i="69"/>
  <c r="L11" i="69"/>
  <c r="K11" i="69"/>
  <c r="J11" i="69"/>
  <c r="I11" i="69"/>
  <c r="H11" i="69"/>
  <c r="G11" i="69"/>
  <c r="F11" i="69"/>
  <c r="E11" i="69"/>
  <c r="D11" i="69"/>
  <c r="C11" i="69"/>
  <c r="R10" i="69"/>
  <c r="Q10" i="69"/>
  <c r="P10" i="69"/>
  <c r="O10" i="69"/>
  <c r="N10" i="69"/>
  <c r="M10" i="69"/>
  <c r="L10" i="69"/>
  <c r="K10" i="69"/>
  <c r="J10" i="69"/>
  <c r="I10" i="69"/>
  <c r="H10" i="69"/>
  <c r="G10" i="69"/>
  <c r="F10" i="69"/>
  <c r="E10" i="69"/>
  <c r="D10" i="69"/>
  <c r="C10" i="69"/>
  <c r="R36" i="70"/>
  <c r="Q36" i="70"/>
  <c r="P36" i="70"/>
  <c r="O36" i="70"/>
  <c r="N36" i="70"/>
  <c r="M36" i="70"/>
  <c r="L36" i="70"/>
  <c r="K36" i="70"/>
  <c r="J36" i="70"/>
  <c r="I36" i="70"/>
  <c r="H36" i="70"/>
  <c r="G36" i="70"/>
  <c r="F36" i="70"/>
  <c r="E36" i="70"/>
  <c r="D36" i="70"/>
  <c r="C36" i="70"/>
  <c r="R35" i="70"/>
  <c r="Q35" i="70"/>
  <c r="P35" i="70"/>
  <c r="O35" i="70"/>
  <c r="N35" i="70"/>
  <c r="M35" i="70"/>
  <c r="L35" i="70"/>
  <c r="K35" i="70"/>
  <c r="J35" i="70"/>
  <c r="I35" i="70"/>
  <c r="H35" i="70"/>
  <c r="G35" i="70"/>
  <c r="F35" i="70"/>
  <c r="E35" i="70"/>
  <c r="D35" i="70"/>
  <c r="C35" i="70"/>
  <c r="R34" i="70"/>
  <c r="Q34" i="70"/>
  <c r="P34" i="70"/>
  <c r="O34" i="70"/>
  <c r="N34" i="70"/>
  <c r="M34" i="70"/>
  <c r="L34" i="70"/>
  <c r="K34" i="70"/>
  <c r="J34" i="70"/>
  <c r="I34" i="70"/>
  <c r="H34" i="70"/>
  <c r="G34" i="70"/>
  <c r="F34" i="70"/>
  <c r="E34" i="70"/>
  <c r="D34" i="70"/>
  <c r="C34" i="70"/>
  <c r="R33" i="70"/>
  <c r="Q33" i="70"/>
  <c r="P33" i="70"/>
  <c r="O33" i="70"/>
  <c r="N33" i="70"/>
  <c r="M33" i="70"/>
  <c r="L33" i="70"/>
  <c r="K33" i="70"/>
  <c r="J33" i="70"/>
  <c r="I33" i="70"/>
  <c r="H33" i="70"/>
  <c r="G33" i="70"/>
  <c r="F33" i="70"/>
  <c r="E33" i="70"/>
  <c r="D33" i="70"/>
  <c r="C33" i="70"/>
  <c r="R32" i="70"/>
  <c r="Q32" i="70"/>
  <c r="P32" i="70"/>
  <c r="O32" i="70"/>
  <c r="N32" i="70"/>
  <c r="M32" i="70"/>
  <c r="L32" i="70"/>
  <c r="K32" i="70"/>
  <c r="J32" i="70"/>
  <c r="I32" i="70"/>
  <c r="H32" i="70"/>
  <c r="G32" i="70"/>
  <c r="F32" i="70"/>
  <c r="E32" i="70"/>
  <c r="D32" i="70"/>
  <c r="C32" i="70"/>
  <c r="R30" i="70"/>
  <c r="Q30" i="70"/>
  <c r="P30" i="70"/>
  <c r="O30" i="70"/>
  <c r="N30" i="70"/>
  <c r="M30" i="70"/>
  <c r="L30" i="70"/>
  <c r="K30" i="70"/>
  <c r="J30" i="70"/>
  <c r="I30" i="70"/>
  <c r="H30" i="70"/>
  <c r="G30" i="70"/>
  <c r="F30" i="70"/>
  <c r="E30" i="70"/>
  <c r="D30" i="70"/>
  <c r="C30" i="70"/>
  <c r="R29" i="70"/>
  <c r="Q29" i="70"/>
  <c r="P29" i="70"/>
  <c r="O29" i="70"/>
  <c r="N29" i="70"/>
  <c r="M29" i="70"/>
  <c r="L29" i="70"/>
  <c r="K29" i="70"/>
  <c r="J29" i="70"/>
  <c r="I29" i="70"/>
  <c r="H29" i="70"/>
  <c r="G29" i="70"/>
  <c r="F29" i="70"/>
  <c r="E29" i="70"/>
  <c r="D29" i="70"/>
  <c r="C29" i="70"/>
  <c r="R28" i="70"/>
  <c r="Q28" i="70"/>
  <c r="P28" i="70"/>
  <c r="O28" i="70"/>
  <c r="N28" i="70"/>
  <c r="M28" i="70"/>
  <c r="L28" i="70"/>
  <c r="K28" i="70"/>
  <c r="J28" i="70"/>
  <c r="I28" i="70"/>
  <c r="H28" i="70"/>
  <c r="G28" i="70"/>
  <c r="F28" i="70"/>
  <c r="E28" i="70"/>
  <c r="D28" i="70"/>
  <c r="C28" i="70"/>
  <c r="R27" i="70"/>
  <c r="Q27" i="70"/>
  <c r="P27" i="70"/>
  <c r="O27" i="70"/>
  <c r="N27" i="70"/>
  <c r="M27" i="70"/>
  <c r="L27" i="70"/>
  <c r="K27" i="70"/>
  <c r="J27" i="70"/>
  <c r="I27" i="70"/>
  <c r="H27" i="70"/>
  <c r="G27" i="70"/>
  <c r="F27" i="70"/>
  <c r="E27" i="70"/>
  <c r="D27" i="70"/>
  <c r="C27" i="70"/>
  <c r="R26" i="70"/>
  <c r="Q26" i="70"/>
  <c r="P26" i="70"/>
  <c r="O26" i="70"/>
  <c r="N26" i="70"/>
  <c r="M26" i="70"/>
  <c r="L26" i="70"/>
  <c r="K26" i="70"/>
  <c r="J26" i="70"/>
  <c r="I26" i="70"/>
  <c r="H26" i="70"/>
  <c r="G26" i="70"/>
  <c r="F26" i="70"/>
  <c r="E26" i="70"/>
  <c r="D26" i="70"/>
  <c r="C26" i="70"/>
  <c r="R25" i="70"/>
  <c r="Q25" i="70"/>
  <c r="P25" i="70"/>
  <c r="O25" i="70"/>
  <c r="N25" i="70"/>
  <c r="M25" i="70"/>
  <c r="L25" i="70"/>
  <c r="K25" i="70"/>
  <c r="J25" i="70"/>
  <c r="I25" i="70"/>
  <c r="H25" i="70"/>
  <c r="G25" i="70"/>
  <c r="F25" i="70"/>
  <c r="E25" i="70"/>
  <c r="D25" i="70"/>
  <c r="C25" i="70"/>
  <c r="R23" i="70"/>
  <c r="Q23" i="70"/>
  <c r="P23" i="70"/>
  <c r="O23" i="70"/>
  <c r="N23" i="70"/>
  <c r="M23" i="70"/>
  <c r="L23" i="70"/>
  <c r="K23" i="70"/>
  <c r="J23" i="70"/>
  <c r="I23" i="70"/>
  <c r="H23" i="70"/>
  <c r="G23" i="70"/>
  <c r="F23" i="70"/>
  <c r="E23" i="70"/>
  <c r="D23" i="70"/>
  <c r="C23" i="70"/>
  <c r="R22" i="70"/>
  <c r="Q22" i="70"/>
  <c r="P22" i="70"/>
  <c r="O22" i="70"/>
  <c r="N22" i="70"/>
  <c r="M22" i="70"/>
  <c r="L22" i="70"/>
  <c r="K22" i="70"/>
  <c r="J22" i="70"/>
  <c r="I22" i="70"/>
  <c r="H22" i="70"/>
  <c r="G22" i="70"/>
  <c r="F22" i="70"/>
  <c r="E22" i="70"/>
  <c r="D22" i="70"/>
  <c r="C22" i="70"/>
  <c r="R21" i="70"/>
  <c r="Q21" i="70"/>
  <c r="P21" i="70"/>
  <c r="O21" i="70"/>
  <c r="N21" i="70"/>
  <c r="M21" i="70"/>
  <c r="L21" i="70"/>
  <c r="K21" i="70"/>
  <c r="J21" i="70"/>
  <c r="I21" i="70"/>
  <c r="H21" i="70"/>
  <c r="G21" i="70"/>
  <c r="F21" i="70"/>
  <c r="E21" i="70"/>
  <c r="D21" i="70"/>
  <c r="C21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R19" i="70"/>
  <c r="Q19" i="70"/>
  <c r="P19" i="70"/>
  <c r="O19" i="70"/>
  <c r="N19" i="70"/>
  <c r="M19" i="70"/>
  <c r="L19" i="70"/>
  <c r="K19" i="70"/>
  <c r="J19" i="70"/>
  <c r="I19" i="70"/>
  <c r="H19" i="70"/>
  <c r="G19" i="70"/>
  <c r="F19" i="70"/>
  <c r="E19" i="70"/>
  <c r="D19" i="70"/>
  <c r="C19" i="70"/>
  <c r="R18" i="70"/>
  <c r="Q18" i="70"/>
  <c r="P18" i="70"/>
  <c r="O18" i="70"/>
  <c r="N18" i="70"/>
  <c r="M18" i="70"/>
  <c r="L18" i="70"/>
  <c r="K18" i="70"/>
  <c r="J18" i="70"/>
  <c r="I18" i="70"/>
  <c r="H18" i="70"/>
  <c r="G18" i="70"/>
  <c r="F18" i="70"/>
  <c r="E18" i="70"/>
  <c r="D18" i="70"/>
  <c r="C18" i="70"/>
  <c r="R17" i="70"/>
  <c r="Q17" i="70"/>
  <c r="P17" i="70"/>
  <c r="O17" i="70"/>
  <c r="N17" i="70"/>
  <c r="M17" i="70"/>
  <c r="L17" i="70"/>
  <c r="K17" i="70"/>
  <c r="J17" i="70"/>
  <c r="I17" i="70"/>
  <c r="H17" i="70"/>
  <c r="G17" i="70"/>
  <c r="F17" i="70"/>
  <c r="E17" i="70"/>
  <c r="D17" i="70"/>
  <c r="C17" i="70"/>
  <c r="R16" i="70"/>
  <c r="Q16" i="70"/>
  <c r="P16" i="70"/>
  <c r="O16" i="70"/>
  <c r="N16" i="70"/>
  <c r="M16" i="70"/>
  <c r="L16" i="70"/>
  <c r="K16" i="70"/>
  <c r="J16" i="70"/>
  <c r="I16" i="70"/>
  <c r="H16" i="70"/>
  <c r="G16" i="70"/>
  <c r="F16" i="70"/>
  <c r="E16" i="70"/>
  <c r="D16" i="70"/>
  <c r="C16" i="70"/>
  <c r="R15" i="70"/>
  <c r="Q15" i="70"/>
  <c r="P15" i="70"/>
  <c r="O15" i="70"/>
  <c r="N15" i="70"/>
  <c r="M15" i="70"/>
  <c r="L15" i="70"/>
  <c r="K15" i="70"/>
  <c r="J15" i="70"/>
  <c r="I15" i="70"/>
  <c r="H15" i="70"/>
  <c r="G15" i="70"/>
  <c r="F15" i="70"/>
  <c r="E15" i="70"/>
  <c r="D15" i="70"/>
  <c r="C15" i="70"/>
  <c r="R14" i="70"/>
  <c r="Q14" i="70"/>
  <c r="P14" i="70"/>
  <c r="O14" i="70"/>
  <c r="N14" i="70"/>
  <c r="M14" i="70"/>
  <c r="L14" i="70"/>
  <c r="K14" i="70"/>
  <c r="J14" i="70"/>
  <c r="I14" i="70"/>
  <c r="H14" i="70"/>
  <c r="G14" i="70"/>
  <c r="F14" i="70"/>
  <c r="E14" i="70"/>
  <c r="D14" i="70"/>
  <c r="C14" i="70"/>
  <c r="R13" i="70"/>
  <c r="Q13" i="70"/>
  <c r="P13" i="70"/>
  <c r="O13" i="70"/>
  <c r="N13" i="70"/>
  <c r="M13" i="70"/>
  <c r="L13" i="70"/>
  <c r="K13" i="70"/>
  <c r="J13" i="70"/>
  <c r="I13" i="70"/>
  <c r="H13" i="70"/>
  <c r="G13" i="70"/>
  <c r="F13" i="70"/>
  <c r="E13" i="70"/>
  <c r="D13" i="70"/>
  <c r="C13" i="70"/>
  <c r="R12" i="70"/>
  <c r="Q12" i="70"/>
  <c r="P12" i="70"/>
  <c r="O12" i="70"/>
  <c r="N12" i="70"/>
  <c r="M12" i="70"/>
  <c r="L12" i="70"/>
  <c r="K12" i="70"/>
  <c r="J12" i="70"/>
  <c r="I12" i="70"/>
  <c r="H12" i="70"/>
  <c r="G12" i="70"/>
  <c r="F12" i="70"/>
  <c r="E12" i="70"/>
  <c r="D12" i="70"/>
  <c r="C12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R10" i="70"/>
  <c r="Q10" i="70"/>
  <c r="P10" i="70"/>
  <c r="O10" i="70"/>
  <c r="N10" i="70"/>
  <c r="M10" i="70"/>
  <c r="L10" i="70"/>
  <c r="K10" i="70"/>
  <c r="J10" i="70"/>
  <c r="I10" i="70"/>
  <c r="H10" i="70"/>
  <c r="G10" i="70"/>
  <c r="F10" i="70"/>
  <c r="E10" i="70"/>
  <c r="D10" i="70"/>
  <c r="C10" i="70"/>
  <c r="R36" i="71"/>
  <c r="Q36" i="71"/>
  <c r="P36" i="71"/>
  <c r="O36" i="71"/>
  <c r="N36" i="71"/>
  <c r="M36" i="71"/>
  <c r="L36" i="71"/>
  <c r="K36" i="71"/>
  <c r="J36" i="71"/>
  <c r="I36" i="71"/>
  <c r="H36" i="71"/>
  <c r="G36" i="71"/>
  <c r="F36" i="71"/>
  <c r="E36" i="71"/>
  <c r="D36" i="71"/>
  <c r="C36" i="71"/>
  <c r="R35" i="71"/>
  <c r="Q35" i="71"/>
  <c r="P35" i="71"/>
  <c r="O35" i="71"/>
  <c r="N35" i="71"/>
  <c r="M35" i="71"/>
  <c r="L35" i="71"/>
  <c r="K35" i="71"/>
  <c r="J35" i="71"/>
  <c r="I35" i="71"/>
  <c r="H35" i="71"/>
  <c r="G35" i="71"/>
  <c r="F35" i="71"/>
  <c r="E35" i="71"/>
  <c r="D35" i="71"/>
  <c r="C35" i="71"/>
  <c r="R34" i="71"/>
  <c r="Q34" i="71"/>
  <c r="P34" i="71"/>
  <c r="O34" i="71"/>
  <c r="N34" i="71"/>
  <c r="M34" i="71"/>
  <c r="L34" i="71"/>
  <c r="K34" i="71"/>
  <c r="J34" i="71"/>
  <c r="I34" i="71"/>
  <c r="H34" i="71"/>
  <c r="G34" i="71"/>
  <c r="F34" i="71"/>
  <c r="E34" i="71"/>
  <c r="D34" i="71"/>
  <c r="C34" i="71"/>
  <c r="R33" i="71"/>
  <c r="Q33" i="71"/>
  <c r="P33" i="71"/>
  <c r="O33" i="71"/>
  <c r="N33" i="71"/>
  <c r="M33" i="71"/>
  <c r="L33" i="71"/>
  <c r="K33" i="71"/>
  <c r="J33" i="71"/>
  <c r="I33" i="71"/>
  <c r="H33" i="71"/>
  <c r="G33" i="71"/>
  <c r="F33" i="71"/>
  <c r="E33" i="71"/>
  <c r="D33" i="71"/>
  <c r="C33" i="71"/>
  <c r="R32" i="71"/>
  <c r="Q32" i="71"/>
  <c r="P32" i="71"/>
  <c r="O32" i="71"/>
  <c r="N32" i="71"/>
  <c r="M32" i="71"/>
  <c r="L32" i="71"/>
  <c r="K32" i="71"/>
  <c r="J32" i="71"/>
  <c r="I32" i="71"/>
  <c r="H32" i="71"/>
  <c r="G32" i="71"/>
  <c r="F32" i="71"/>
  <c r="E32" i="71"/>
  <c r="D32" i="71"/>
  <c r="C32" i="71"/>
  <c r="R30" i="71"/>
  <c r="Q30" i="71"/>
  <c r="P30" i="71"/>
  <c r="O30" i="71"/>
  <c r="N30" i="71"/>
  <c r="M30" i="71"/>
  <c r="L30" i="71"/>
  <c r="K30" i="71"/>
  <c r="J30" i="71"/>
  <c r="I30" i="71"/>
  <c r="H30" i="71"/>
  <c r="G30" i="71"/>
  <c r="F30" i="71"/>
  <c r="E30" i="71"/>
  <c r="D30" i="71"/>
  <c r="C30" i="71"/>
  <c r="R29" i="71"/>
  <c r="Q29" i="71"/>
  <c r="P29" i="71"/>
  <c r="O29" i="71"/>
  <c r="N29" i="71"/>
  <c r="M29" i="71"/>
  <c r="L29" i="71"/>
  <c r="K29" i="71"/>
  <c r="J29" i="71"/>
  <c r="I29" i="71"/>
  <c r="H29" i="71"/>
  <c r="G29" i="71"/>
  <c r="F29" i="71"/>
  <c r="E29" i="71"/>
  <c r="D29" i="71"/>
  <c r="C29" i="71"/>
  <c r="R28" i="71"/>
  <c r="Q28" i="71"/>
  <c r="P28" i="71"/>
  <c r="O28" i="71"/>
  <c r="N28" i="71"/>
  <c r="M28" i="71"/>
  <c r="L28" i="71"/>
  <c r="K28" i="71"/>
  <c r="J28" i="71"/>
  <c r="I28" i="71"/>
  <c r="H28" i="71"/>
  <c r="G28" i="71"/>
  <c r="F28" i="71"/>
  <c r="E28" i="71"/>
  <c r="D28" i="71"/>
  <c r="C28" i="71"/>
  <c r="R27" i="71"/>
  <c r="Q27" i="71"/>
  <c r="P27" i="71"/>
  <c r="O27" i="71"/>
  <c r="N27" i="71"/>
  <c r="M27" i="71"/>
  <c r="L27" i="71"/>
  <c r="K27" i="71"/>
  <c r="J27" i="71"/>
  <c r="I27" i="71"/>
  <c r="H27" i="71"/>
  <c r="G27" i="71"/>
  <c r="F27" i="71"/>
  <c r="E27" i="71"/>
  <c r="D27" i="71"/>
  <c r="C27" i="71"/>
  <c r="R26" i="71"/>
  <c r="Q26" i="71"/>
  <c r="P26" i="71"/>
  <c r="O26" i="71"/>
  <c r="N26" i="71"/>
  <c r="M26" i="71"/>
  <c r="L26" i="71"/>
  <c r="K26" i="71"/>
  <c r="J26" i="71"/>
  <c r="I26" i="71"/>
  <c r="H26" i="71"/>
  <c r="G26" i="71"/>
  <c r="F26" i="71"/>
  <c r="E26" i="71"/>
  <c r="D26" i="71"/>
  <c r="C26" i="71"/>
  <c r="R25" i="71"/>
  <c r="Q25" i="71"/>
  <c r="P25" i="71"/>
  <c r="O25" i="71"/>
  <c r="N25" i="71"/>
  <c r="M25" i="71"/>
  <c r="L25" i="71"/>
  <c r="K25" i="71"/>
  <c r="J25" i="71"/>
  <c r="I25" i="71"/>
  <c r="H25" i="71"/>
  <c r="G25" i="71"/>
  <c r="F25" i="71"/>
  <c r="E25" i="71"/>
  <c r="D25" i="71"/>
  <c r="C25" i="71"/>
  <c r="R23" i="71"/>
  <c r="Q23" i="71"/>
  <c r="P23" i="71"/>
  <c r="O23" i="71"/>
  <c r="N23" i="71"/>
  <c r="M23" i="71"/>
  <c r="L23" i="71"/>
  <c r="K23" i="71"/>
  <c r="J23" i="71"/>
  <c r="I23" i="71"/>
  <c r="H23" i="71"/>
  <c r="G23" i="71"/>
  <c r="F23" i="71"/>
  <c r="E23" i="71"/>
  <c r="D23" i="71"/>
  <c r="C23" i="71"/>
  <c r="R22" i="71"/>
  <c r="Q22" i="71"/>
  <c r="P22" i="71"/>
  <c r="O22" i="71"/>
  <c r="N22" i="71"/>
  <c r="M22" i="71"/>
  <c r="L22" i="71"/>
  <c r="K22" i="71"/>
  <c r="J22" i="71"/>
  <c r="I22" i="71"/>
  <c r="H22" i="71"/>
  <c r="G22" i="71"/>
  <c r="F22" i="71"/>
  <c r="E22" i="71"/>
  <c r="D22" i="71"/>
  <c r="C22" i="71"/>
  <c r="R21" i="71"/>
  <c r="Q21" i="71"/>
  <c r="P21" i="71"/>
  <c r="O21" i="71"/>
  <c r="N21" i="71"/>
  <c r="M21" i="71"/>
  <c r="L21" i="71"/>
  <c r="K21" i="71"/>
  <c r="J21" i="71"/>
  <c r="I21" i="71"/>
  <c r="H21" i="71"/>
  <c r="G21" i="71"/>
  <c r="F21" i="71"/>
  <c r="E21" i="71"/>
  <c r="D21" i="71"/>
  <c r="C21" i="71"/>
  <c r="R20" i="71"/>
  <c r="Q20" i="71"/>
  <c r="P20" i="71"/>
  <c r="O20" i="71"/>
  <c r="N20" i="71"/>
  <c r="M20" i="71"/>
  <c r="L20" i="71"/>
  <c r="K20" i="71"/>
  <c r="J20" i="71"/>
  <c r="I20" i="71"/>
  <c r="H20" i="71"/>
  <c r="G20" i="71"/>
  <c r="F20" i="71"/>
  <c r="E20" i="71"/>
  <c r="D20" i="71"/>
  <c r="C20" i="71"/>
  <c r="R19" i="71"/>
  <c r="Q19" i="71"/>
  <c r="P19" i="71"/>
  <c r="O19" i="71"/>
  <c r="N19" i="71"/>
  <c r="M19" i="71"/>
  <c r="L19" i="71"/>
  <c r="K19" i="71"/>
  <c r="J19" i="71"/>
  <c r="I19" i="71"/>
  <c r="H19" i="71"/>
  <c r="G19" i="71"/>
  <c r="F19" i="71"/>
  <c r="E19" i="71"/>
  <c r="D19" i="71"/>
  <c r="C19" i="71"/>
  <c r="R18" i="71"/>
  <c r="Q18" i="71"/>
  <c r="P18" i="71"/>
  <c r="O18" i="71"/>
  <c r="N18" i="71"/>
  <c r="M18" i="71"/>
  <c r="L18" i="71"/>
  <c r="K18" i="71"/>
  <c r="J18" i="71"/>
  <c r="I18" i="71"/>
  <c r="H18" i="71"/>
  <c r="G18" i="71"/>
  <c r="F18" i="71"/>
  <c r="E18" i="71"/>
  <c r="D18" i="71"/>
  <c r="C18" i="71"/>
  <c r="R17" i="71"/>
  <c r="Q17" i="71"/>
  <c r="P17" i="71"/>
  <c r="O17" i="71"/>
  <c r="N17" i="71"/>
  <c r="M17" i="71"/>
  <c r="L17" i="71"/>
  <c r="K17" i="71"/>
  <c r="J17" i="71"/>
  <c r="I17" i="71"/>
  <c r="H17" i="71"/>
  <c r="G17" i="71"/>
  <c r="F17" i="71"/>
  <c r="E17" i="71"/>
  <c r="D17" i="71"/>
  <c r="C17" i="71"/>
  <c r="R16" i="71"/>
  <c r="Q16" i="71"/>
  <c r="P16" i="71"/>
  <c r="O16" i="71"/>
  <c r="N16" i="71"/>
  <c r="M16" i="71"/>
  <c r="L16" i="71"/>
  <c r="K16" i="71"/>
  <c r="J16" i="71"/>
  <c r="I16" i="71"/>
  <c r="H16" i="71"/>
  <c r="G16" i="71"/>
  <c r="F16" i="71"/>
  <c r="E16" i="71"/>
  <c r="D16" i="71"/>
  <c r="C16" i="71"/>
  <c r="R15" i="71"/>
  <c r="Q15" i="71"/>
  <c r="P15" i="71"/>
  <c r="O15" i="71"/>
  <c r="N15" i="71"/>
  <c r="M15" i="71"/>
  <c r="L15" i="71"/>
  <c r="K15" i="71"/>
  <c r="J15" i="71"/>
  <c r="I15" i="71"/>
  <c r="H15" i="71"/>
  <c r="G15" i="71"/>
  <c r="F15" i="71"/>
  <c r="E15" i="71"/>
  <c r="D15" i="71"/>
  <c r="C15" i="71"/>
  <c r="R14" i="71"/>
  <c r="Q14" i="71"/>
  <c r="P14" i="71"/>
  <c r="O14" i="71"/>
  <c r="N14" i="71"/>
  <c r="M14" i="71"/>
  <c r="L14" i="71"/>
  <c r="K14" i="71"/>
  <c r="J14" i="71"/>
  <c r="I14" i="71"/>
  <c r="H14" i="71"/>
  <c r="G14" i="71"/>
  <c r="F14" i="71"/>
  <c r="E14" i="71"/>
  <c r="D14" i="71"/>
  <c r="C14" i="71"/>
  <c r="R13" i="71"/>
  <c r="Q13" i="71"/>
  <c r="P13" i="71"/>
  <c r="O13" i="71"/>
  <c r="N13" i="71"/>
  <c r="M13" i="71"/>
  <c r="L13" i="71"/>
  <c r="K13" i="71"/>
  <c r="J13" i="71"/>
  <c r="I13" i="71"/>
  <c r="H13" i="71"/>
  <c r="G13" i="71"/>
  <c r="F13" i="71"/>
  <c r="E13" i="71"/>
  <c r="D13" i="71"/>
  <c r="C13" i="71"/>
  <c r="R12" i="71"/>
  <c r="Q12" i="71"/>
  <c r="P12" i="71"/>
  <c r="O12" i="71"/>
  <c r="N12" i="71"/>
  <c r="M12" i="71"/>
  <c r="L12" i="71"/>
  <c r="K12" i="71"/>
  <c r="J12" i="71"/>
  <c r="I12" i="71"/>
  <c r="H12" i="71"/>
  <c r="G12" i="71"/>
  <c r="F12" i="71"/>
  <c r="E12" i="71"/>
  <c r="D12" i="71"/>
  <c r="C12" i="71"/>
  <c r="R11" i="71"/>
  <c r="Q11" i="71"/>
  <c r="P11" i="71"/>
  <c r="O11" i="71"/>
  <c r="N11" i="71"/>
  <c r="M11" i="71"/>
  <c r="L11" i="71"/>
  <c r="K11" i="71"/>
  <c r="J11" i="71"/>
  <c r="I11" i="71"/>
  <c r="H11" i="71"/>
  <c r="G11" i="71"/>
  <c r="F11" i="71"/>
  <c r="E11" i="71"/>
  <c r="D11" i="71"/>
  <c r="C11" i="71"/>
  <c r="R10" i="71"/>
  <c r="Q10" i="71"/>
  <c r="P10" i="71"/>
  <c r="O10" i="71"/>
  <c r="N10" i="71"/>
  <c r="M10" i="71"/>
  <c r="L10" i="71"/>
  <c r="K10" i="71"/>
  <c r="J10" i="71"/>
  <c r="I10" i="71"/>
  <c r="H10" i="71"/>
  <c r="G10" i="71"/>
  <c r="F10" i="71"/>
  <c r="E10" i="71"/>
  <c r="D10" i="71"/>
  <c r="C10" i="71"/>
  <c r="R36" i="72"/>
  <c r="Q36" i="72"/>
  <c r="P36" i="72"/>
  <c r="O36" i="72"/>
  <c r="N36" i="72"/>
  <c r="M36" i="72"/>
  <c r="L36" i="72"/>
  <c r="K36" i="72"/>
  <c r="J36" i="72"/>
  <c r="I36" i="72"/>
  <c r="H36" i="72"/>
  <c r="G36" i="72"/>
  <c r="F36" i="72"/>
  <c r="E36" i="72"/>
  <c r="D36" i="72"/>
  <c r="C36" i="72"/>
  <c r="R35" i="72"/>
  <c r="Q35" i="72"/>
  <c r="P35" i="72"/>
  <c r="O35" i="72"/>
  <c r="N35" i="72"/>
  <c r="M35" i="72"/>
  <c r="L35" i="72"/>
  <c r="K35" i="72"/>
  <c r="J35" i="72"/>
  <c r="I35" i="72"/>
  <c r="H35" i="72"/>
  <c r="G35" i="72"/>
  <c r="F35" i="72"/>
  <c r="E35" i="72"/>
  <c r="D35" i="72"/>
  <c r="C35" i="72"/>
  <c r="R34" i="72"/>
  <c r="Q34" i="72"/>
  <c r="P34" i="72"/>
  <c r="O34" i="72"/>
  <c r="N34" i="72"/>
  <c r="M34" i="72"/>
  <c r="L34" i="72"/>
  <c r="K34" i="72"/>
  <c r="J34" i="72"/>
  <c r="I34" i="72"/>
  <c r="H34" i="72"/>
  <c r="G34" i="72"/>
  <c r="F34" i="72"/>
  <c r="E34" i="72"/>
  <c r="D34" i="72"/>
  <c r="C34" i="72"/>
  <c r="R33" i="72"/>
  <c r="Q33" i="72"/>
  <c r="P33" i="72"/>
  <c r="O33" i="72"/>
  <c r="N33" i="72"/>
  <c r="M33" i="72"/>
  <c r="L33" i="72"/>
  <c r="K33" i="72"/>
  <c r="J33" i="72"/>
  <c r="I33" i="72"/>
  <c r="H33" i="72"/>
  <c r="G33" i="72"/>
  <c r="F33" i="72"/>
  <c r="E33" i="72"/>
  <c r="D33" i="72"/>
  <c r="C33" i="72"/>
  <c r="R32" i="72"/>
  <c r="Q32" i="72"/>
  <c r="P32" i="72"/>
  <c r="O32" i="72"/>
  <c r="N32" i="72"/>
  <c r="M32" i="72"/>
  <c r="L32" i="72"/>
  <c r="K32" i="72"/>
  <c r="J32" i="72"/>
  <c r="I32" i="72"/>
  <c r="H32" i="72"/>
  <c r="G32" i="72"/>
  <c r="F32" i="72"/>
  <c r="E32" i="72"/>
  <c r="D32" i="72"/>
  <c r="C32" i="72"/>
  <c r="R30" i="72"/>
  <c r="Q30" i="72"/>
  <c r="P30" i="72"/>
  <c r="O30" i="72"/>
  <c r="N30" i="72"/>
  <c r="M30" i="72"/>
  <c r="L30" i="72"/>
  <c r="K30" i="72"/>
  <c r="J30" i="72"/>
  <c r="I30" i="72"/>
  <c r="H30" i="72"/>
  <c r="G30" i="72"/>
  <c r="F30" i="72"/>
  <c r="E30" i="72"/>
  <c r="D30" i="72"/>
  <c r="C30" i="72"/>
  <c r="R29" i="72"/>
  <c r="Q29" i="72"/>
  <c r="P29" i="72"/>
  <c r="O29" i="72"/>
  <c r="N29" i="72"/>
  <c r="M29" i="72"/>
  <c r="L29" i="72"/>
  <c r="K29" i="72"/>
  <c r="J29" i="72"/>
  <c r="I29" i="72"/>
  <c r="H29" i="72"/>
  <c r="G29" i="72"/>
  <c r="F29" i="72"/>
  <c r="E29" i="72"/>
  <c r="D29" i="72"/>
  <c r="C29" i="72"/>
  <c r="R28" i="72"/>
  <c r="Q28" i="72"/>
  <c r="P28" i="72"/>
  <c r="O28" i="72"/>
  <c r="N28" i="72"/>
  <c r="M28" i="72"/>
  <c r="L28" i="72"/>
  <c r="K28" i="72"/>
  <c r="J28" i="72"/>
  <c r="I28" i="72"/>
  <c r="H28" i="72"/>
  <c r="G28" i="72"/>
  <c r="F28" i="72"/>
  <c r="E28" i="72"/>
  <c r="D28" i="72"/>
  <c r="C28" i="72"/>
  <c r="R27" i="72"/>
  <c r="Q27" i="72"/>
  <c r="P27" i="72"/>
  <c r="O27" i="72"/>
  <c r="N27" i="72"/>
  <c r="M27" i="72"/>
  <c r="L27" i="72"/>
  <c r="K27" i="72"/>
  <c r="J27" i="72"/>
  <c r="I27" i="72"/>
  <c r="H27" i="72"/>
  <c r="G27" i="72"/>
  <c r="F27" i="72"/>
  <c r="E27" i="72"/>
  <c r="D27" i="72"/>
  <c r="C27" i="72"/>
  <c r="R26" i="72"/>
  <c r="Q26" i="72"/>
  <c r="P26" i="72"/>
  <c r="O26" i="72"/>
  <c r="N26" i="72"/>
  <c r="M26" i="72"/>
  <c r="L26" i="72"/>
  <c r="K26" i="72"/>
  <c r="J26" i="72"/>
  <c r="I26" i="72"/>
  <c r="H26" i="72"/>
  <c r="G26" i="72"/>
  <c r="F26" i="72"/>
  <c r="E26" i="72"/>
  <c r="D26" i="72"/>
  <c r="C26" i="72"/>
  <c r="R25" i="72"/>
  <c r="Q25" i="72"/>
  <c r="P25" i="72"/>
  <c r="O25" i="72"/>
  <c r="N25" i="72"/>
  <c r="M25" i="72"/>
  <c r="L25" i="72"/>
  <c r="K25" i="72"/>
  <c r="J25" i="72"/>
  <c r="I25" i="72"/>
  <c r="H25" i="72"/>
  <c r="G25" i="72"/>
  <c r="F25" i="72"/>
  <c r="E25" i="72"/>
  <c r="D25" i="72"/>
  <c r="C25" i="72"/>
  <c r="R23" i="72"/>
  <c r="Q23" i="72"/>
  <c r="P23" i="72"/>
  <c r="O23" i="72"/>
  <c r="N23" i="72"/>
  <c r="M23" i="72"/>
  <c r="L23" i="72"/>
  <c r="K23" i="72"/>
  <c r="J23" i="72"/>
  <c r="I23" i="72"/>
  <c r="H23" i="72"/>
  <c r="G23" i="72"/>
  <c r="F23" i="72"/>
  <c r="E23" i="72"/>
  <c r="D23" i="72"/>
  <c r="C23" i="72"/>
  <c r="R22" i="72"/>
  <c r="Q22" i="72"/>
  <c r="P22" i="72"/>
  <c r="O22" i="72"/>
  <c r="N22" i="72"/>
  <c r="M22" i="72"/>
  <c r="L22" i="72"/>
  <c r="K22" i="72"/>
  <c r="J22" i="72"/>
  <c r="I22" i="72"/>
  <c r="H22" i="72"/>
  <c r="G22" i="72"/>
  <c r="F22" i="72"/>
  <c r="E22" i="72"/>
  <c r="D22" i="72"/>
  <c r="C22" i="72"/>
  <c r="R21" i="72"/>
  <c r="Q21" i="72"/>
  <c r="P21" i="72"/>
  <c r="O21" i="72"/>
  <c r="N21" i="72"/>
  <c r="M21" i="72"/>
  <c r="L21" i="72"/>
  <c r="K21" i="72"/>
  <c r="J21" i="72"/>
  <c r="I21" i="72"/>
  <c r="H21" i="72"/>
  <c r="G21" i="72"/>
  <c r="F21" i="72"/>
  <c r="E21" i="72"/>
  <c r="D21" i="72"/>
  <c r="C21" i="72"/>
  <c r="R20" i="72"/>
  <c r="Q20" i="72"/>
  <c r="P20" i="72"/>
  <c r="O20" i="72"/>
  <c r="N20" i="72"/>
  <c r="M20" i="72"/>
  <c r="L20" i="72"/>
  <c r="K20" i="72"/>
  <c r="J20" i="72"/>
  <c r="I20" i="72"/>
  <c r="H20" i="72"/>
  <c r="G20" i="72"/>
  <c r="F20" i="72"/>
  <c r="E20" i="72"/>
  <c r="D20" i="72"/>
  <c r="C20" i="72"/>
  <c r="R19" i="72"/>
  <c r="Q19" i="72"/>
  <c r="P19" i="72"/>
  <c r="O19" i="72"/>
  <c r="N19" i="72"/>
  <c r="M19" i="72"/>
  <c r="L19" i="72"/>
  <c r="K19" i="72"/>
  <c r="J19" i="72"/>
  <c r="I19" i="72"/>
  <c r="H19" i="72"/>
  <c r="G19" i="72"/>
  <c r="F19" i="72"/>
  <c r="E19" i="72"/>
  <c r="D19" i="72"/>
  <c r="C19" i="72"/>
  <c r="R18" i="72"/>
  <c r="Q18" i="72"/>
  <c r="P18" i="72"/>
  <c r="O18" i="72"/>
  <c r="N18" i="72"/>
  <c r="M18" i="72"/>
  <c r="L18" i="72"/>
  <c r="K18" i="72"/>
  <c r="J18" i="72"/>
  <c r="I18" i="72"/>
  <c r="H18" i="72"/>
  <c r="G18" i="72"/>
  <c r="F18" i="72"/>
  <c r="E18" i="72"/>
  <c r="D18" i="72"/>
  <c r="C18" i="72"/>
  <c r="R17" i="72"/>
  <c r="Q17" i="72"/>
  <c r="P17" i="72"/>
  <c r="O17" i="72"/>
  <c r="N17" i="72"/>
  <c r="M17" i="72"/>
  <c r="L17" i="72"/>
  <c r="K17" i="72"/>
  <c r="J17" i="72"/>
  <c r="I17" i="72"/>
  <c r="H17" i="72"/>
  <c r="G17" i="72"/>
  <c r="F17" i="72"/>
  <c r="E17" i="72"/>
  <c r="D17" i="72"/>
  <c r="C17" i="72"/>
  <c r="R16" i="72"/>
  <c r="Q16" i="72"/>
  <c r="P16" i="72"/>
  <c r="O16" i="72"/>
  <c r="N16" i="72"/>
  <c r="M16" i="72"/>
  <c r="L16" i="72"/>
  <c r="K16" i="72"/>
  <c r="J16" i="72"/>
  <c r="I16" i="72"/>
  <c r="H16" i="72"/>
  <c r="G16" i="72"/>
  <c r="F16" i="72"/>
  <c r="E16" i="72"/>
  <c r="D16" i="72"/>
  <c r="C16" i="72"/>
  <c r="R15" i="72"/>
  <c r="Q15" i="72"/>
  <c r="P15" i="72"/>
  <c r="O15" i="72"/>
  <c r="N15" i="72"/>
  <c r="M15" i="72"/>
  <c r="L15" i="72"/>
  <c r="K15" i="72"/>
  <c r="J15" i="72"/>
  <c r="I15" i="72"/>
  <c r="H15" i="72"/>
  <c r="G15" i="72"/>
  <c r="F15" i="72"/>
  <c r="E15" i="72"/>
  <c r="D15" i="72"/>
  <c r="C15" i="72"/>
  <c r="R14" i="72"/>
  <c r="Q14" i="72"/>
  <c r="P14" i="72"/>
  <c r="O14" i="72"/>
  <c r="N14" i="72"/>
  <c r="M14" i="72"/>
  <c r="L14" i="72"/>
  <c r="K14" i="72"/>
  <c r="J14" i="72"/>
  <c r="I14" i="72"/>
  <c r="H14" i="72"/>
  <c r="G14" i="72"/>
  <c r="F14" i="72"/>
  <c r="E14" i="72"/>
  <c r="D14" i="72"/>
  <c r="C14" i="72"/>
  <c r="R13" i="72"/>
  <c r="Q13" i="72"/>
  <c r="P13" i="72"/>
  <c r="O13" i="72"/>
  <c r="N13" i="72"/>
  <c r="M13" i="72"/>
  <c r="L13" i="72"/>
  <c r="K13" i="72"/>
  <c r="J13" i="72"/>
  <c r="I13" i="72"/>
  <c r="H13" i="72"/>
  <c r="G13" i="72"/>
  <c r="F13" i="72"/>
  <c r="E13" i="72"/>
  <c r="D13" i="72"/>
  <c r="C13" i="72"/>
  <c r="R12" i="72"/>
  <c r="Q12" i="72"/>
  <c r="P12" i="72"/>
  <c r="O12" i="72"/>
  <c r="N12" i="72"/>
  <c r="M12" i="72"/>
  <c r="L12" i="72"/>
  <c r="K12" i="72"/>
  <c r="J12" i="72"/>
  <c r="I12" i="72"/>
  <c r="H12" i="72"/>
  <c r="G12" i="72"/>
  <c r="F12" i="72"/>
  <c r="E12" i="72"/>
  <c r="D12" i="72"/>
  <c r="C12" i="72"/>
  <c r="R11" i="72"/>
  <c r="Q11" i="72"/>
  <c r="P11" i="72"/>
  <c r="O11" i="72"/>
  <c r="N11" i="72"/>
  <c r="M11" i="72"/>
  <c r="L11" i="72"/>
  <c r="K11" i="72"/>
  <c r="J11" i="72"/>
  <c r="I11" i="72"/>
  <c r="H11" i="72"/>
  <c r="G11" i="72"/>
  <c r="F11" i="72"/>
  <c r="E11" i="72"/>
  <c r="D11" i="72"/>
  <c r="C11" i="72"/>
  <c r="R10" i="72"/>
  <c r="Q10" i="72"/>
  <c r="P10" i="72"/>
  <c r="O10" i="72"/>
  <c r="N10" i="72"/>
  <c r="M10" i="72"/>
  <c r="L10" i="72"/>
  <c r="K10" i="72"/>
  <c r="J10" i="72"/>
  <c r="I10" i="72"/>
  <c r="H10" i="72"/>
  <c r="G10" i="72"/>
  <c r="F10" i="72"/>
  <c r="E10" i="72"/>
  <c r="D10" i="72"/>
  <c r="C10" i="72"/>
  <c r="R36" i="73"/>
  <c r="Q36" i="73"/>
  <c r="P36" i="73"/>
  <c r="O36" i="73"/>
  <c r="N36" i="73"/>
  <c r="M36" i="73"/>
  <c r="L36" i="73"/>
  <c r="K36" i="73"/>
  <c r="J36" i="73"/>
  <c r="I36" i="73"/>
  <c r="H36" i="73"/>
  <c r="G36" i="73"/>
  <c r="F36" i="73"/>
  <c r="E36" i="73"/>
  <c r="D36" i="73"/>
  <c r="C36" i="73"/>
  <c r="R35" i="73"/>
  <c r="Q35" i="73"/>
  <c r="P35" i="73"/>
  <c r="O35" i="73"/>
  <c r="N35" i="73"/>
  <c r="M35" i="73"/>
  <c r="L35" i="73"/>
  <c r="K35" i="73"/>
  <c r="J35" i="73"/>
  <c r="I35" i="73"/>
  <c r="H35" i="73"/>
  <c r="G35" i="73"/>
  <c r="F35" i="73"/>
  <c r="E35" i="73"/>
  <c r="D35" i="73"/>
  <c r="C35" i="73"/>
  <c r="R34" i="73"/>
  <c r="Q34" i="73"/>
  <c r="P34" i="73"/>
  <c r="O34" i="73"/>
  <c r="N34" i="73"/>
  <c r="M34" i="73"/>
  <c r="L34" i="73"/>
  <c r="K34" i="73"/>
  <c r="J34" i="73"/>
  <c r="I34" i="73"/>
  <c r="H34" i="73"/>
  <c r="G34" i="73"/>
  <c r="F34" i="73"/>
  <c r="E34" i="73"/>
  <c r="D34" i="73"/>
  <c r="C34" i="73"/>
  <c r="R33" i="73"/>
  <c r="Q33" i="73"/>
  <c r="P33" i="73"/>
  <c r="O33" i="73"/>
  <c r="N33" i="73"/>
  <c r="M33" i="73"/>
  <c r="L33" i="73"/>
  <c r="K33" i="73"/>
  <c r="J33" i="73"/>
  <c r="I33" i="73"/>
  <c r="H33" i="73"/>
  <c r="G33" i="73"/>
  <c r="F33" i="73"/>
  <c r="E33" i="73"/>
  <c r="D33" i="73"/>
  <c r="C33" i="73"/>
  <c r="R32" i="73"/>
  <c r="Q32" i="73"/>
  <c r="P32" i="73"/>
  <c r="O32" i="73"/>
  <c r="N32" i="73"/>
  <c r="M32" i="73"/>
  <c r="L32" i="73"/>
  <c r="K32" i="73"/>
  <c r="J32" i="73"/>
  <c r="I32" i="73"/>
  <c r="H32" i="73"/>
  <c r="G32" i="73"/>
  <c r="F32" i="73"/>
  <c r="E32" i="73"/>
  <c r="D32" i="73"/>
  <c r="C32" i="73"/>
  <c r="R30" i="73"/>
  <c r="Q30" i="73"/>
  <c r="P30" i="73"/>
  <c r="O30" i="73"/>
  <c r="N30" i="73"/>
  <c r="M30" i="73"/>
  <c r="L30" i="73"/>
  <c r="K30" i="73"/>
  <c r="J30" i="73"/>
  <c r="I30" i="73"/>
  <c r="H30" i="73"/>
  <c r="G30" i="73"/>
  <c r="F30" i="73"/>
  <c r="E30" i="73"/>
  <c r="D30" i="73"/>
  <c r="C30" i="73"/>
  <c r="R29" i="73"/>
  <c r="Q29" i="73"/>
  <c r="P29" i="73"/>
  <c r="O29" i="73"/>
  <c r="N29" i="73"/>
  <c r="M29" i="73"/>
  <c r="L29" i="73"/>
  <c r="K29" i="73"/>
  <c r="J29" i="73"/>
  <c r="I29" i="73"/>
  <c r="H29" i="73"/>
  <c r="G29" i="73"/>
  <c r="F29" i="73"/>
  <c r="E29" i="73"/>
  <c r="D29" i="73"/>
  <c r="C29" i="73"/>
  <c r="R28" i="73"/>
  <c r="Q28" i="73"/>
  <c r="P28" i="73"/>
  <c r="O28" i="73"/>
  <c r="N28" i="73"/>
  <c r="M28" i="73"/>
  <c r="L28" i="73"/>
  <c r="K28" i="73"/>
  <c r="J28" i="73"/>
  <c r="I28" i="73"/>
  <c r="H28" i="73"/>
  <c r="G28" i="73"/>
  <c r="F28" i="73"/>
  <c r="E28" i="73"/>
  <c r="D28" i="73"/>
  <c r="C28" i="73"/>
  <c r="R27" i="73"/>
  <c r="Q27" i="73"/>
  <c r="P27" i="73"/>
  <c r="O27" i="73"/>
  <c r="N27" i="73"/>
  <c r="M27" i="73"/>
  <c r="L27" i="73"/>
  <c r="K27" i="73"/>
  <c r="J27" i="73"/>
  <c r="I27" i="73"/>
  <c r="H27" i="73"/>
  <c r="G27" i="73"/>
  <c r="F27" i="73"/>
  <c r="E27" i="73"/>
  <c r="D27" i="73"/>
  <c r="C27" i="73"/>
  <c r="R26" i="73"/>
  <c r="Q26" i="73"/>
  <c r="P26" i="73"/>
  <c r="O26" i="73"/>
  <c r="N26" i="73"/>
  <c r="M26" i="73"/>
  <c r="L26" i="73"/>
  <c r="K26" i="73"/>
  <c r="J26" i="73"/>
  <c r="I26" i="73"/>
  <c r="H26" i="73"/>
  <c r="G26" i="73"/>
  <c r="F26" i="73"/>
  <c r="E26" i="73"/>
  <c r="D26" i="73"/>
  <c r="C26" i="73"/>
  <c r="R25" i="73"/>
  <c r="Q25" i="73"/>
  <c r="P25" i="73"/>
  <c r="O25" i="73"/>
  <c r="N25" i="73"/>
  <c r="M25" i="73"/>
  <c r="L25" i="73"/>
  <c r="K25" i="73"/>
  <c r="J25" i="73"/>
  <c r="I25" i="73"/>
  <c r="H25" i="73"/>
  <c r="G25" i="73"/>
  <c r="F25" i="73"/>
  <c r="E25" i="73"/>
  <c r="D25" i="73"/>
  <c r="C25" i="73"/>
  <c r="R23" i="73"/>
  <c r="Q23" i="73"/>
  <c r="P23" i="73"/>
  <c r="O23" i="73"/>
  <c r="N23" i="73"/>
  <c r="M23" i="73"/>
  <c r="L23" i="73"/>
  <c r="K23" i="73"/>
  <c r="J23" i="73"/>
  <c r="I23" i="73"/>
  <c r="H23" i="73"/>
  <c r="G23" i="73"/>
  <c r="F23" i="73"/>
  <c r="E23" i="73"/>
  <c r="D23" i="73"/>
  <c r="C23" i="73"/>
  <c r="R22" i="73"/>
  <c r="Q22" i="73"/>
  <c r="P22" i="73"/>
  <c r="O22" i="73"/>
  <c r="N22" i="73"/>
  <c r="M22" i="73"/>
  <c r="L22" i="73"/>
  <c r="K22" i="73"/>
  <c r="J22" i="73"/>
  <c r="I22" i="73"/>
  <c r="H22" i="73"/>
  <c r="G22" i="73"/>
  <c r="F22" i="73"/>
  <c r="E22" i="73"/>
  <c r="D22" i="73"/>
  <c r="C22" i="73"/>
  <c r="R21" i="73"/>
  <c r="Q21" i="73"/>
  <c r="P21" i="73"/>
  <c r="O21" i="73"/>
  <c r="N21" i="73"/>
  <c r="M21" i="73"/>
  <c r="L21" i="73"/>
  <c r="K21" i="73"/>
  <c r="J21" i="73"/>
  <c r="I21" i="73"/>
  <c r="H21" i="73"/>
  <c r="G21" i="73"/>
  <c r="F21" i="73"/>
  <c r="E21" i="73"/>
  <c r="D21" i="73"/>
  <c r="C21" i="73"/>
  <c r="R20" i="73"/>
  <c r="Q20" i="73"/>
  <c r="P20" i="73"/>
  <c r="O20" i="73"/>
  <c r="N20" i="73"/>
  <c r="M20" i="73"/>
  <c r="L20" i="73"/>
  <c r="K20" i="73"/>
  <c r="J20" i="73"/>
  <c r="I20" i="73"/>
  <c r="H20" i="73"/>
  <c r="G20" i="73"/>
  <c r="F20" i="73"/>
  <c r="E20" i="73"/>
  <c r="D20" i="73"/>
  <c r="C20" i="73"/>
  <c r="R19" i="73"/>
  <c r="Q19" i="73"/>
  <c r="P19" i="73"/>
  <c r="O19" i="73"/>
  <c r="N19" i="73"/>
  <c r="M19" i="73"/>
  <c r="L19" i="73"/>
  <c r="K19" i="73"/>
  <c r="J19" i="73"/>
  <c r="I19" i="73"/>
  <c r="H19" i="73"/>
  <c r="G19" i="73"/>
  <c r="F19" i="73"/>
  <c r="E19" i="73"/>
  <c r="D19" i="73"/>
  <c r="C19" i="73"/>
  <c r="R18" i="73"/>
  <c r="Q18" i="73"/>
  <c r="P18" i="73"/>
  <c r="O18" i="73"/>
  <c r="N18" i="73"/>
  <c r="M18" i="73"/>
  <c r="L18" i="73"/>
  <c r="K18" i="73"/>
  <c r="J18" i="73"/>
  <c r="I18" i="73"/>
  <c r="H18" i="73"/>
  <c r="G18" i="73"/>
  <c r="F18" i="73"/>
  <c r="E18" i="73"/>
  <c r="D18" i="73"/>
  <c r="C18" i="73"/>
  <c r="R17" i="73"/>
  <c r="Q17" i="73"/>
  <c r="P17" i="73"/>
  <c r="O17" i="73"/>
  <c r="N17" i="73"/>
  <c r="M17" i="73"/>
  <c r="L17" i="73"/>
  <c r="K17" i="73"/>
  <c r="J17" i="73"/>
  <c r="I17" i="73"/>
  <c r="H17" i="73"/>
  <c r="G17" i="73"/>
  <c r="F17" i="73"/>
  <c r="E17" i="73"/>
  <c r="D17" i="73"/>
  <c r="C17" i="73"/>
  <c r="R16" i="73"/>
  <c r="Q16" i="73"/>
  <c r="P16" i="73"/>
  <c r="O16" i="73"/>
  <c r="N16" i="73"/>
  <c r="M16" i="73"/>
  <c r="L16" i="73"/>
  <c r="K16" i="73"/>
  <c r="J16" i="73"/>
  <c r="I16" i="73"/>
  <c r="H16" i="73"/>
  <c r="G16" i="73"/>
  <c r="F16" i="73"/>
  <c r="E16" i="73"/>
  <c r="D16" i="73"/>
  <c r="C16" i="73"/>
  <c r="R15" i="73"/>
  <c r="Q15" i="73"/>
  <c r="P15" i="73"/>
  <c r="O15" i="73"/>
  <c r="N15" i="73"/>
  <c r="M15" i="73"/>
  <c r="L15" i="73"/>
  <c r="K15" i="73"/>
  <c r="J15" i="73"/>
  <c r="I15" i="73"/>
  <c r="H15" i="73"/>
  <c r="G15" i="73"/>
  <c r="F15" i="73"/>
  <c r="E15" i="73"/>
  <c r="D15" i="73"/>
  <c r="C15" i="73"/>
  <c r="R14" i="73"/>
  <c r="Q14" i="73"/>
  <c r="P14" i="73"/>
  <c r="O14" i="73"/>
  <c r="N14" i="73"/>
  <c r="M14" i="73"/>
  <c r="L14" i="73"/>
  <c r="K14" i="73"/>
  <c r="J14" i="73"/>
  <c r="I14" i="73"/>
  <c r="H14" i="73"/>
  <c r="G14" i="73"/>
  <c r="F14" i="73"/>
  <c r="E14" i="73"/>
  <c r="D14" i="73"/>
  <c r="C14" i="73"/>
  <c r="R13" i="73"/>
  <c r="Q13" i="73"/>
  <c r="P13" i="73"/>
  <c r="O13" i="73"/>
  <c r="N13" i="73"/>
  <c r="M13" i="73"/>
  <c r="L13" i="73"/>
  <c r="K13" i="73"/>
  <c r="J13" i="73"/>
  <c r="I13" i="73"/>
  <c r="H13" i="73"/>
  <c r="G13" i="73"/>
  <c r="F13" i="73"/>
  <c r="E13" i="73"/>
  <c r="D13" i="73"/>
  <c r="C13" i="73"/>
  <c r="R12" i="73"/>
  <c r="Q12" i="73"/>
  <c r="P12" i="73"/>
  <c r="O12" i="73"/>
  <c r="N12" i="73"/>
  <c r="M12" i="73"/>
  <c r="L12" i="73"/>
  <c r="K12" i="73"/>
  <c r="J12" i="73"/>
  <c r="I12" i="73"/>
  <c r="H12" i="73"/>
  <c r="G12" i="73"/>
  <c r="F12" i="73"/>
  <c r="E12" i="73"/>
  <c r="D12" i="73"/>
  <c r="C12" i="73"/>
  <c r="R11" i="73"/>
  <c r="Q11" i="73"/>
  <c r="P11" i="73"/>
  <c r="O11" i="73"/>
  <c r="N11" i="73"/>
  <c r="M11" i="73"/>
  <c r="L11" i="73"/>
  <c r="K11" i="73"/>
  <c r="J11" i="73"/>
  <c r="I11" i="73"/>
  <c r="H11" i="73"/>
  <c r="G11" i="73"/>
  <c r="F11" i="73"/>
  <c r="E11" i="73"/>
  <c r="D11" i="73"/>
  <c r="C11" i="73"/>
  <c r="R10" i="73"/>
  <c r="Q10" i="73"/>
  <c r="P10" i="73"/>
  <c r="O10" i="73"/>
  <c r="N10" i="73"/>
  <c r="M10" i="73"/>
  <c r="L10" i="73"/>
  <c r="K10" i="73"/>
  <c r="J10" i="73"/>
  <c r="I10" i="73"/>
  <c r="H10" i="73"/>
  <c r="G10" i="73"/>
  <c r="F10" i="73"/>
  <c r="E10" i="73"/>
  <c r="D10" i="73"/>
  <c r="C10" i="73"/>
  <c r="R36" i="74"/>
  <c r="Q36" i="74"/>
  <c r="P36" i="74"/>
  <c r="O36" i="74"/>
  <c r="N36" i="74"/>
  <c r="M36" i="74"/>
  <c r="L36" i="74"/>
  <c r="K36" i="74"/>
  <c r="J36" i="74"/>
  <c r="I36" i="74"/>
  <c r="H36" i="74"/>
  <c r="G36" i="74"/>
  <c r="F36" i="74"/>
  <c r="E36" i="74"/>
  <c r="D36" i="74"/>
  <c r="C36" i="74"/>
  <c r="R35" i="74"/>
  <c r="Q35" i="74"/>
  <c r="P35" i="74"/>
  <c r="O35" i="74"/>
  <c r="N35" i="74"/>
  <c r="M35" i="74"/>
  <c r="L35" i="74"/>
  <c r="K35" i="74"/>
  <c r="J35" i="74"/>
  <c r="I35" i="74"/>
  <c r="H35" i="74"/>
  <c r="G35" i="74"/>
  <c r="F35" i="74"/>
  <c r="E35" i="74"/>
  <c r="D35" i="74"/>
  <c r="C35" i="74"/>
  <c r="R34" i="74"/>
  <c r="Q34" i="74"/>
  <c r="P34" i="74"/>
  <c r="O34" i="74"/>
  <c r="N34" i="74"/>
  <c r="M34" i="74"/>
  <c r="L34" i="74"/>
  <c r="K34" i="74"/>
  <c r="J34" i="74"/>
  <c r="I34" i="74"/>
  <c r="H34" i="74"/>
  <c r="G34" i="74"/>
  <c r="F34" i="74"/>
  <c r="E34" i="74"/>
  <c r="D34" i="74"/>
  <c r="C34" i="74"/>
  <c r="R33" i="74"/>
  <c r="Q33" i="74"/>
  <c r="P33" i="74"/>
  <c r="O33" i="74"/>
  <c r="N33" i="74"/>
  <c r="M33" i="74"/>
  <c r="L33" i="74"/>
  <c r="K33" i="74"/>
  <c r="J33" i="74"/>
  <c r="I33" i="74"/>
  <c r="H33" i="74"/>
  <c r="G33" i="74"/>
  <c r="F33" i="74"/>
  <c r="E33" i="74"/>
  <c r="D33" i="74"/>
  <c r="C33" i="74"/>
  <c r="R32" i="74"/>
  <c r="Q32" i="74"/>
  <c r="P32" i="74"/>
  <c r="O32" i="74"/>
  <c r="N32" i="74"/>
  <c r="M32" i="74"/>
  <c r="L32" i="74"/>
  <c r="K32" i="74"/>
  <c r="J32" i="74"/>
  <c r="I32" i="74"/>
  <c r="H32" i="74"/>
  <c r="G32" i="74"/>
  <c r="F32" i="74"/>
  <c r="E32" i="74"/>
  <c r="D32" i="74"/>
  <c r="C32" i="74"/>
  <c r="R30" i="74"/>
  <c r="Q30" i="74"/>
  <c r="P30" i="74"/>
  <c r="O30" i="74"/>
  <c r="N30" i="74"/>
  <c r="M30" i="74"/>
  <c r="L30" i="74"/>
  <c r="K30" i="74"/>
  <c r="J30" i="74"/>
  <c r="I30" i="74"/>
  <c r="H30" i="74"/>
  <c r="G30" i="74"/>
  <c r="F30" i="74"/>
  <c r="E30" i="74"/>
  <c r="D30" i="74"/>
  <c r="C30" i="74"/>
  <c r="R29" i="74"/>
  <c r="Q29" i="74"/>
  <c r="P29" i="74"/>
  <c r="O29" i="74"/>
  <c r="N29" i="74"/>
  <c r="M29" i="74"/>
  <c r="L29" i="74"/>
  <c r="K29" i="74"/>
  <c r="J29" i="74"/>
  <c r="I29" i="74"/>
  <c r="H29" i="74"/>
  <c r="G29" i="74"/>
  <c r="F29" i="74"/>
  <c r="E29" i="74"/>
  <c r="D29" i="74"/>
  <c r="C29" i="74"/>
  <c r="R28" i="74"/>
  <c r="Q28" i="74"/>
  <c r="P28" i="74"/>
  <c r="O28" i="74"/>
  <c r="N28" i="74"/>
  <c r="M28" i="74"/>
  <c r="L28" i="74"/>
  <c r="K28" i="74"/>
  <c r="J28" i="74"/>
  <c r="I28" i="74"/>
  <c r="H28" i="74"/>
  <c r="G28" i="74"/>
  <c r="F28" i="74"/>
  <c r="E28" i="74"/>
  <c r="D28" i="74"/>
  <c r="C28" i="74"/>
  <c r="R27" i="74"/>
  <c r="Q27" i="74"/>
  <c r="P27" i="74"/>
  <c r="O27" i="74"/>
  <c r="N27" i="74"/>
  <c r="M27" i="74"/>
  <c r="L27" i="74"/>
  <c r="K27" i="74"/>
  <c r="J27" i="74"/>
  <c r="I27" i="74"/>
  <c r="H27" i="74"/>
  <c r="G27" i="74"/>
  <c r="F27" i="74"/>
  <c r="E27" i="74"/>
  <c r="D27" i="74"/>
  <c r="C27" i="74"/>
  <c r="R26" i="74"/>
  <c r="Q26" i="74"/>
  <c r="P26" i="74"/>
  <c r="O26" i="74"/>
  <c r="N26" i="74"/>
  <c r="M26" i="74"/>
  <c r="L26" i="74"/>
  <c r="K26" i="74"/>
  <c r="J26" i="74"/>
  <c r="I26" i="74"/>
  <c r="H26" i="74"/>
  <c r="G26" i="74"/>
  <c r="F26" i="74"/>
  <c r="E26" i="74"/>
  <c r="D26" i="74"/>
  <c r="C26" i="74"/>
  <c r="R25" i="74"/>
  <c r="Q25" i="74"/>
  <c r="P25" i="74"/>
  <c r="O25" i="74"/>
  <c r="N25" i="74"/>
  <c r="M25" i="74"/>
  <c r="L25" i="74"/>
  <c r="K25" i="74"/>
  <c r="J25" i="74"/>
  <c r="I25" i="74"/>
  <c r="H25" i="74"/>
  <c r="G25" i="74"/>
  <c r="F25" i="74"/>
  <c r="E25" i="74"/>
  <c r="D25" i="74"/>
  <c r="C25" i="74"/>
  <c r="R23" i="74"/>
  <c r="Q23" i="74"/>
  <c r="P23" i="74"/>
  <c r="O23" i="74"/>
  <c r="N23" i="74"/>
  <c r="M23" i="74"/>
  <c r="L23" i="74"/>
  <c r="K23" i="74"/>
  <c r="J23" i="74"/>
  <c r="I23" i="74"/>
  <c r="H23" i="74"/>
  <c r="G23" i="74"/>
  <c r="F23" i="74"/>
  <c r="E23" i="74"/>
  <c r="D23" i="74"/>
  <c r="C23" i="74"/>
  <c r="R22" i="74"/>
  <c r="Q22" i="74"/>
  <c r="P22" i="74"/>
  <c r="O22" i="74"/>
  <c r="N22" i="74"/>
  <c r="M22" i="74"/>
  <c r="L22" i="74"/>
  <c r="K22" i="74"/>
  <c r="J22" i="74"/>
  <c r="I22" i="74"/>
  <c r="H22" i="74"/>
  <c r="G22" i="74"/>
  <c r="F22" i="74"/>
  <c r="E22" i="74"/>
  <c r="D22" i="74"/>
  <c r="C22" i="74"/>
  <c r="R21" i="74"/>
  <c r="Q21" i="74"/>
  <c r="P21" i="74"/>
  <c r="O21" i="74"/>
  <c r="N21" i="74"/>
  <c r="M21" i="74"/>
  <c r="L21" i="74"/>
  <c r="K21" i="74"/>
  <c r="J21" i="74"/>
  <c r="I21" i="74"/>
  <c r="H21" i="74"/>
  <c r="G21" i="74"/>
  <c r="F21" i="74"/>
  <c r="E21" i="74"/>
  <c r="D21" i="74"/>
  <c r="C21" i="74"/>
  <c r="R20" i="74"/>
  <c r="Q20" i="74"/>
  <c r="P20" i="74"/>
  <c r="O20" i="74"/>
  <c r="N20" i="74"/>
  <c r="M20" i="74"/>
  <c r="L20" i="74"/>
  <c r="K20" i="74"/>
  <c r="J20" i="74"/>
  <c r="I20" i="74"/>
  <c r="H20" i="74"/>
  <c r="G20" i="74"/>
  <c r="F20" i="74"/>
  <c r="E20" i="74"/>
  <c r="D20" i="74"/>
  <c r="C20" i="74"/>
  <c r="R19" i="74"/>
  <c r="Q19" i="74"/>
  <c r="P19" i="74"/>
  <c r="O19" i="74"/>
  <c r="N19" i="74"/>
  <c r="M19" i="74"/>
  <c r="L19" i="74"/>
  <c r="K19" i="74"/>
  <c r="J19" i="74"/>
  <c r="I19" i="74"/>
  <c r="H19" i="74"/>
  <c r="G19" i="74"/>
  <c r="F19" i="74"/>
  <c r="E19" i="74"/>
  <c r="D19" i="74"/>
  <c r="C19" i="74"/>
  <c r="R18" i="74"/>
  <c r="Q18" i="74"/>
  <c r="P18" i="74"/>
  <c r="O18" i="74"/>
  <c r="N18" i="74"/>
  <c r="M18" i="74"/>
  <c r="L18" i="74"/>
  <c r="K18" i="74"/>
  <c r="J18" i="74"/>
  <c r="I18" i="74"/>
  <c r="H18" i="74"/>
  <c r="G18" i="74"/>
  <c r="F18" i="74"/>
  <c r="E18" i="74"/>
  <c r="D18" i="74"/>
  <c r="C18" i="74"/>
  <c r="R17" i="74"/>
  <c r="Q17" i="74"/>
  <c r="P17" i="74"/>
  <c r="O17" i="74"/>
  <c r="N17" i="74"/>
  <c r="M17" i="74"/>
  <c r="L17" i="74"/>
  <c r="K17" i="74"/>
  <c r="J17" i="74"/>
  <c r="I17" i="74"/>
  <c r="H17" i="74"/>
  <c r="G17" i="74"/>
  <c r="F17" i="74"/>
  <c r="E17" i="74"/>
  <c r="D17" i="74"/>
  <c r="C17" i="74"/>
  <c r="R16" i="74"/>
  <c r="Q16" i="74"/>
  <c r="P16" i="74"/>
  <c r="O16" i="74"/>
  <c r="N16" i="74"/>
  <c r="M16" i="74"/>
  <c r="L16" i="74"/>
  <c r="K16" i="74"/>
  <c r="J16" i="74"/>
  <c r="I16" i="74"/>
  <c r="H16" i="74"/>
  <c r="G16" i="74"/>
  <c r="F16" i="74"/>
  <c r="E16" i="74"/>
  <c r="D16" i="74"/>
  <c r="C16" i="74"/>
  <c r="R15" i="74"/>
  <c r="Q15" i="74"/>
  <c r="P15" i="74"/>
  <c r="O15" i="74"/>
  <c r="N15" i="74"/>
  <c r="M15" i="74"/>
  <c r="L15" i="74"/>
  <c r="K15" i="74"/>
  <c r="J15" i="74"/>
  <c r="I15" i="74"/>
  <c r="H15" i="74"/>
  <c r="G15" i="74"/>
  <c r="F15" i="74"/>
  <c r="E15" i="74"/>
  <c r="D15" i="74"/>
  <c r="C15" i="74"/>
  <c r="R14" i="74"/>
  <c r="Q14" i="74"/>
  <c r="P14" i="74"/>
  <c r="O14" i="74"/>
  <c r="N14" i="74"/>
  <c r="M14" i="74"/>
  <c r="L14" i="74"/>
  <c r="K14" i="74"/>
  <c r="J14" i="74"/>
  <c r="I14" i="74"/>
  <c r="H14" i="74"/>
  <c r="G14" i="74"/>
  <c r="F14" i="74"/>
  <c r="E14" i="74"/>
  <c r="D14" i="74"/>
  <c r="C14" i="74"/>
  <c r="R13" i="74"/>
  <c r="Q13" i="74"/>
  <c r="P13" i="74"/>
  <c r="O13" i="74"/>
  <c r="N13" i="74"/>
  <c r="M13" i="74"/>
  <c r="L13" i="74"/>
  <c r="K13" i="74"/>
  <c r="J13" i="74"/>
  <c r="I13" i="74"/>
  <c r="H13" i="74"/>
  <c r="G13" i="74"/>
  <c r="F13" i="74"/>
  <c r="E13" i="74"/>
  <c r="D13" i="74"/>
  <c r="C13" i="74"/>
  <c r="R12" i="74"/>
  <c r="Q12" i="74"/>
  <c r="P12" i="74"/>
  <c r="O12" i="74"/>
  <c r="N12" i="74"/>
  <c r="M12" i="74"/>
  <c r="L12" i="74"/>
  <c r="K12" i="74"/>
  <c r="J12" i="74"/>
  <c r="I12" i="74"/>
  <c r="H12" i="74"/>
  <c r="G12" i="74"/>
  <c r="F12" i="74"/>
  <c r="E12" i="74"/>
  <c r="D12" i="74"/>
  <c r="C12" i="74"/>
  <c r="R11" i="74"/>
  <c r="Q11" i="74"/>
  <c r="P11" i="74"/>
  <c r="O11" i="74"/>
  <c r="N11" i="74"/>
  <c r="M11" i="74"/>
  <c r="L11" i="74"/>
  <c r="K11" i="74"/>
  <c r="J11" i="74"/>
  <c r="I11" i="74"/>
  <c r="H11" i="74"/>
  <c r="G11" i="74"/>
  <c r="F11" i="74"/>
  <c r="E11" i="74"/>
  <c r="D11" i="74"/>
  <c r="C11" i="74"/>
  <c r="R10" i="74"/>
  <c r="Q10" i="74"/>
  <c r="P10" i="74"/>
  <c r="O10" i="74"/>
  <c r="N10" i="74"/>
  <c r="M10" i="74"/>
  <c r="L10" i="74"/>
  <c r="K10" i="74"/>
  <c r="J10" i="74"/>
  <c r="I10" i="74"/>
  <c r="H10" i="74"/>
  <c r="G10" i="74"/>
  <c r="F10" i="74"/>
  <c r="E10" i="74"/>
  <c r="D10" i="74"/>
  <c r="C10" i="74"/>
  <c r="R36" i="75"/>
  <c r="Q36" i="75"/>
  <c r="P36" i="75"/>
  <c r="O36" i="75"/>
  <c r="N36" i="75"/>
  <c r="M36" i="75"/>
  <c r="L36" i="75"/>
  <c r="K36" i="75"/>
  <c r="J36" i="75"/>
  <c r="I36" i="75"/>
  <c r="H36" i="75"/>
  <c r="G36" i="75"/>
  <c r="F36" i="75"/>
  <c r="E36" i="75"/>
  <c r="D36" i="75"/>
  <c r="C36" i="75"/>
  <c r="R35" i="75"/>
  <c r="Q35" i="75"/>
  <c r="P35" i="75"/>
  <c r="O35" i="75"/>
  <c r="N35" i="75"/>
  <c r="M35" i="75"/>
  <c r="L35" i="75"/>
  <c r="K35" i="75"/>
  <c r="J35" i="75"/>
  <c r="I35" i="75"/>
  <c r="H35" i="75"/>
  <c r="G35" i="75"/>
  <c r="F35" i="75"/>
  <c r="E35" i="75"/>
  <c r="D35" i="75"/>
  <c r="C35" i="75"/>
  <c r="R34" i="75"/>
  <c r="Q34" i="75"/>
  <c r="P34" i="75"/>
  <c r="O34" i="75"/>
  <c r="N34" i="75"/>
  <c r="M34" i="75"/>
  <c r="L34" i="75"/>
  <c r="K34" i="75"/>
  <c r="J34" i="75"/>
  <c r="I34" i="75"/>
  <c r="H34" i="75"/>
  <c r="G34" i="75"/>
  <c r="F34" i="75"/>
  <c r="E34" i="75"/>
  <c r="D34" i="75"/>
  <c r="C34" i="75"/>
  <c r="R33" i="75"/>
  <c r="Q33" i="75"/>
  <c r="P33" i="75"/>
  <c r="O33" i="75"/>
  <c r="N33" i="75"/>
  <c r="M33" i="75"/>
  <c r="L33" i="75"/>
  <c r="K33" i="75"/>
  <c r="J33" i="75"/>
  <c r="I33" i="75"/>
  <c r="H33" i="75"/>
  <c r="G33" i="75"/>
  <c r="F33" i="75"/>
  <c r="E33" i="75"/>
  <c r="D33" i="75"/>
  <c r="C33" i="75"/>
  <c r="R32" i="75"/>
  <c r="Q32" i="75"/>
  <c r="P32" i="75"/>
  <c r="O32" i="75"/>
  <c r="N32" i="75"/>
  <c r="M32" i="75"/>
  <c r="L32" i="75"/>
  <c r="K32" i="75"/>
  <c r="J32" i="75"/>
  <c r="I32" i="75"/>
  <c r="H32" i="75"/>
  <c r="G32" i="75"/>
  <c r="F32" i="75"/>
  <c r="E32" i="75"/>
  <c r="D32" i="75"/>
  <c r="C32" i="75"/>
  <c r="R30" i="75"/>
  <c r="Q30" i="75"/>
  <c r="P30" i="75"/>
  <c r="O30" i="75"/>
  <c r="N30" i="75"/>
  <c r="M30" i="75"/>
  <c r="L30" i="75"/>
  <c r="K30" i="75"/>
  <c r="J30" i="75"/>
  <c r="I30" i="75"/>
  <c r="H30" i="75"/>
  <c r="G30" i="75"/>
  <c r="F30" i="75"/>
  <c r="E30" i="75"/>
  <c r="D30" i="75"/>
  <c r="C30" i="75"/>
  <c r="R29" i="75"/>
  <c r="Q29" i="75"/>
  <c r="P29" i="75"/>
  <c r="O29" i="75"/>
  <c r="N29" i="75"/>
  <c r="M29" i="75"/>
  <c r="L29" i="75"/>
  <c r="K29" i="75"/>
  <c r="J29" i="75"/>
  <c r="I29" i="75"/>
  <c r="H29" i="75"/>
  <c r="G29" i="75"/>
  <c r="F29" i="75"/>
  <c r="E29" i="75"/>
  <c r="D29" i="75"/>
  <c r="C29" i="75"/>
  <c r="R28" i="75"/>
  <c r="Q28" i="75"/>
  <c r="P28" i="75"/>
  <c r="O28" i="75"/>
  <c r="N28" i="75"/>
  <c r="M28" i="75"/>
  <c r="L28" i="75"/>
  <c r="K28" i="75"/>
  <c r="J28" i="75"/>
  <c r="I28" i="75"/>
  <c r="H28" i="75"/>
  <c r="G28" i="75"/>
  <c r="F28" i="75"/>
  <c r="E28" i="75"/>
  <c r="D28" i="75"/>
  <c r="C28" i="75"/>
  <c r="R27" i="75"/>
  <c r="Q27" i="75"/>
  <c r="P27" i="75"/>
  <c r="O27" i="75"/>
  <c r="N27" i="75"/>
  <c r="M27" i="75"/>
  <c r="L27" i="75"/>
  <c r="K27" i="75"/>
  <c r="J27" i="75"/>
  <c r="I27" i="75"/>
  <c r="H27" i="75"/>
  <c r="G27" i="75"/>
  <c r="F27" i="75"/>
  <c r="E27" i="75"/>
  <c r="D27" i="75"/>
  <c r="C27" i="75"/>
  <c r="R26" i="75"/>
  <c r="Q26" i="75"/>
  <c r="P26" i="75"/>
  <c r="O26" i="75"/>
  <c r="N26" i="75"/>
  <c r="M26" i="75"/>
  <c r="L26" i="75"/>
  <c r="K26" i="75"/>
  <c r="J26" i="75"/>
  <c r="I26" i="75"/>
  <c r="H26" i="75"/>
  <c r="G26" i="75"/>
  <c r="F26" i="75"/>
  <c r="E26" i="75"/>
  <c r="D26" i="75"/>
  <c r="C26" i="75"/>
  <c r="R25" i="75"/>
  <c r="Q25" i="75"/>
  <c r="P25" i="75"/>
  <c r="O25" i="75"/>
  <c r="N25" i="75"/>
  <c r="M25" i="75"/>
  <c r="L25" i="75"/>
  <c r="K25" i="75"/>
  <c r="J25" i="75"/>
  <c r="I25" i="75"/>
  <c r="H25" i="75"/>
  <c r="G25" i="75"/>
  <c r="F25" i="75"/>
  <c r="E25" i="75"/>
  <c r="D25" i="75"/>
  <c r="C25" i="75"/>
  <c r="R23" i="75"/>
  <c r="Q23" i="75"/>
  <c r="P23" i="75"/>
  <c r="O23" i="75"/>
  <c r="N23" i="75"/>
  <c r="M23" i="75"/>
  <c r="L23" i="75"/>
  <c r="K23" i="75"/>
  <c r="J23" i="75"/>
  <c r="I23" i="75"/>
  <c r="H23" i="75"/>
  <c r="G23" i="75"/>
  <c r="F23" i="75"/>
  <c r="E23" i="75"/>
  <c r="D23" i="75"/>
  <c r="C23" i="75"/>
  <c r="R22" i="75"/>
  <c r="Q22" i="75"/>
  <c r="P22" i="75"/>
  <c r="O22" i="75"/>
  <c r="N22" i="75"/>
  <c r="M22" i="75"/>
  <c r="L22" i="75"/>
  <c r="K22" i="75"/>
  <c r="J22" i="75"/>
  <c r="I22" i="75"/>
  <c r="H22" i="75"/>
  <c r="G22" i="75"/>
  <c r="F22" i="75"/>
  <c r="E22" i="75"/>
  <c r="D22" i="75"/>
  <c r="C22" i="75"/>
  <c r="R21" i="75"/>
  <c r="Q21" i="75"/>
  <c r="P21" i="75"/>
  <c r="O21" i="75"/>
  <c r="N21" i="75"/>
  <c r="M21" i="75"/>
  <c r="L21" i="75"/>
  <c r="K21" i="75"/>
  <c r="J21" i="75"/>
  <c r="I21" i="75"/>
  <c r="H21" i="75"/>
  <c r="G21" i="75"/>
  <c r="F21" i="75"/>
  <c r="E21" i="75"/>
  <c r="D21" i="75"/>
  <c r="C21" i="75"/>
  <c r="R20" i="75"/>
  <c r="Q20" i="75"/>
  <c r="P20" i="75"/>
  <c r="O20" i="75"/>
  <c r="N20" i="75"/>
  <c r="M20" i="75"/>
  <c r="L20" i="75"/>
  <c r="K20" i="75"/>
  <c r="J20" i="75"/>
  <c r="I20" i="75"/>
  <c r="H20" i="75"/>
  <c r="G20" i="75"/>
  <c r="F20" i="75"/>
  <c r="E20" i="75"/>
  <c r="D20" i="75"/>
  <c r="C20" i="75"/>
  <c r="R19" i="75"/>
  <c r="Q19" i="75"/>
  <c r="P19" i="75"/>
  <c r="O19" i="75"/>
  <c r="N19" i="75"/>
  <c r="M19" i="75"/>
  <c r="L19" i="75"/>
  <c r="K19" i="75"/>
  <c r="J19" i="75"/>
  <c r="I19" i="75"/>
  <c r="H19" i="75"/>
  <c r="G19" i="75"/>
  <c r="F19" i="75"/>
  <c r="E19" i="75"/>
  <c r="D19" i="75"/>
  <c r="C19" i="75"/>
  <c r="R18" i="75"/>
  <c r="Q18" i="75"/>
  <c r="P18" i="75"/>
  <c r="O18" i="75"/>
  <c r="N18" i="75"/>
  <c r="M18" i="75"/>
  <c r="L18" i="75"/>
  <c r="K18" i="75"/>
  <c r="J18" i="75"/>
  <c r="I18" i="75"/>
  <c r="H18" i="75"/>
  <c r="G18" i="75"/>
  <c r="F18" i="75"/>
  <c r="E18" i="75"/>
  <c r="D18" i="75"/>
  <c r="C18" i="75"/>
  <c r="R17" i="75"/>
  <c r="Q17" i="75"/>
  <c r="P17" i="75"/>
  <c r="O17" i="75"/>
  <c r="N17" i="75"/>
  <c r="M17" i="75"/>
  <c r="L17" i="75"/>
  <c r="K17" i="75"/>
  <c r="J17" i="75"/>
  <c r="I17" i="75"/>
  <c r="H17" i="75"/>
  <c r="G17" i="75"/>
  <c r="F17" i="75"/>
  <c r="E17" i="75"/>
  <c r="D17" i="75"/>
  <c r="C17" i="75"/>
  <c r="R16" i="75"/>
  <c r="Q16" i="75"/>
  <c r="P16" i="75"/>
  <c r="O16" i="75"/>
  <c r="N16" i="75"/>
  <c r="M16" i="75"/>
  <c r="L16" i="75"/>
  <c r="K16" i="75"/>
  <c r="J16" i="75"/>
  <c r="I16" i="75"/>
  <c r="H16" i="75"/>
  <c r="G16" i="75"/>
  <c r="F16" i="75"/>
  <c r="E16" i="75"/>
  <c r="D16" i="75"/>
  <c r="C16" i="75"/>
  <c r="R15" i="75"/>
  <c r="Q15" i="75"/>
  <c r="P15" i="75"/>
  <c r="O15" i="75"/>
  <c r="N15" i="75"/>
  <c r="M15" i="75"/>
  <c r="L15" i="75"/>
  <c r="K15" i="75"/>
  <c r="J15" i="75"/>
  <c r="I15" i="75"/>
  <c r="H15" i="75"/>
  <c r="G15" i="75"/>
  <c r="F15" i="75"/>
  <c r="E15" i="75"/>
  <c r="D15" i="75"/>
  <c r="C15" i="75"/>
  <c r="R14" i="75"/>
  <c r="Q14" i="75"/>
  <c r="P14" i="75"/>
  <c r="O14" i="75"/>
  <c r="N14" i="75"/>
  <c r="M14" i="75"/>
  <c r="L14" i="75"/>
  <c r="K14" i="75"/>
  <c r="J14" i="75"/>
  <c r="I14" i="75"/>
  <c r="H14" i="75"/>
  <c r="G14" i="75"/>
  <c r="F14" i="75"/>
  <c r="E14" i="75"/>
  <c r="D14" i="75"/>
  <c r="C14" i="75"/>
  <c r="R13" i="75"/>
  <c r="Q13" i="75"/>
  <c r="P13" i="75"/>
  <c r="O13" i="75"/>
  <c r="N13" i="75"/>
  <c r="M13" i="75"/>
  <c r="L13" i="75"/>
  <c r="K13" i="75"/>
  <c r="J13" i="75"/>
  <c r="I13" i="75"/>
  <c r="H13" i="75"/>
  <c r="G13" i="75"/>
  <c r="F13" i="75"/>
  <c r="E13" i="75"/>
  <c r="D13" i="75"/>
  <c r="C13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E12" i="75"/>
  <c r="D12" i="75"/>
  <c r="C12" i="75"/>
  <c r="R11" i="75"/>
  <c r="Q11" i="75"/>
  <c r="P11" i="75"/>
  <c r="O11" i="75"/>
  <c r="N11" i="75"/>
  <c r="M11" i="75"/>
  <c r="L11" i="75"/>
  <c r="K11" i="75"/>
  <c r="J11" i="75"/>
  <c r="I11" i="75"/>
  <c r="H11" i="75"/>
  <c r="G11" i="75"/>
  <c r="F11" i="75"/>
  <c r="E11" i="75"/>
  <c r="D11" i="75"/>
  <c r="C11" i="75"/>
  <c r="R10" i="75"/>
  <c r="Q10" i="75"/>
  <c r="P10" i="75"/>
  <c r="O10" i="75"/>
  <c r="N10" i="75"/>
  <c r="M10" i="75"/>
  <c r="L10" i="75"/>
  <c r="K10" i="75"/>
  <c r="J10" i="75"/>
  <c r="I10" i="75"/>
  <c r="H10" i="75"/>
  <c r="G10" i="75"/>
  <c r="F10" i="75"/>
  <c r="E10" i="75"/>
  <c r="D10" i="75"/>
  <c r="C10" i="75"/>
  <c r="R36" i="76"/>
  <c r="Q36" i="76"/>
  <c r="P36" i="76"/>
  <c r="O36" i="76"/>
  <c r="N36" i="76"/>
  <c r="M36" i="76"/>
  <c r="L36" i="76"/>
  <c r="K36" i="76"/>
  <c r="J36" i="76"/>
  <c r="I36" i="76"/>
  <c r="H36" i="76"/>
  <c r="G36" i="76"/>
  <c r="F36" i="76"/>
  <c r="E36" i="76"/>
  <c r="D36" i="76"/>
  <c r="C36" i="76"/>
  <c r="R35" i="76"/>
  <c r="Q35" i="76"/>
  <c r="P35" i="76"/>
  <c r="O35" i="76"/>
  <c r="N35" i="76"/>
  <c r="M35" i="76"/>
  <c r="L35" i="76"/>
  <c r="K35" i="76"/>
  <c r="J35" i="76"/>
  <c r="I35" i="76"/>
  <c r="H35" i="76"/>
  <c r="G35" i="76"/>
  <c r="F35" i="76"/>
  <c r="E35" i="76"/>
  <c r="D35" i="76"/>
  <c r="C35" i="76"/>
  <c r="R34" i="76"/>
  <c r="Q34" i="76"/>
  <c r="P34" i="76"/>
  <c r="O34" i="76"/>
  <c r="N34" i="76"/>
  <c r="M34" i="76"/>
  <c r="L34" i="76"/>
  <c r="K34" i="76"/>
  <c r="J34" i="76"/>
  <c r="I34" i="76"/>
  <c r="H34" i="76"/>
  <c r="G34" i="76"/>
  <c r="F34" i="76"/>
  <c r="E34" i="76"/>
  <c r="D34" i="76"/>
  <c r="C34" i="76"/>
  <c r="R33" i="76"/>
  <c r="Q33" i="76"/>
  <c r="P33" i="76"/>
  <c r="O33" i="76"/>
  <c r="N33" i="76"/>
  <c r="M33" i="76"/>
  <c r="L33" i="76"/>
  <c r="K33" i="76"/>
  <c r="J33" i="76"/>
  <c r="I33" i="76"/>
  <c r="H33" i="76"/>
  <c r="G33" i="76"/>
  <c r="F33" i="76"/>
  <c r="E33" i="76"/>
  <c r="D33" i="76"/>
  <c r="C33" i="76"/>
  <c r="R32" i="76"/>
  <c r="Q32" i="76"/>
  <c r="P32" i="76"/>
  <c r="O32" i="76"/>
  <c r="N32" i="76"/>
  <c r="M32" i="76"/>
  <c r="L32" i="76"/>
  <c r="K32" i="76"/>
  <c r="J32" i="76"/>
  <c r="I32" i="76"/>
  <c r="H32" i="76"/>
  <c r="G32" i="76"/>
  <c r="F32" i="76"/>
  <c r="E32" i="76"/>
  <c r="D32" i="76"/>
  <c r="C32" i="76"/>
  <c r="R30" i="76"/>
  <c r="Q30" i="76"/>
  <c r="P30" i="76"/>
  <c r="O30" i="76"/>
  <c r="N30" i="76"/>
  <c r="M30" i="76"/>
  <c r="L30" i="76"/>
  <c r="K30" i="76"/>
  <c r="J30" i="76"/>
  <c r="I30" i="76"/>
  <c r="H30" i="76"/>
  <c r="G30" i="76"/>
  <c r="F30" i="76"/>
  <c r="E30" i="76"/>
  <c r="D30" i="76"/>
  <c r="C30" i="76"/>
  <c r="R29" i="76"/>
  <c r="Q29" i="76"/>
  <c r="P29" i="76"/>
  <c r="O29" i="76"/>
  <c r="N29" i="76"/>
  <c r="M29" i="76"/>
  <c r="L29" i="76"/>
  <c r="K29" i="76"/>
  <c r="J29" i="76"/>
  <c r="I29" i="76"/>
  <c r="H29" i="76"/>
  <c r="G29" i="76"/>
  <c r="F29" i="76"/>
  <c r="E29" i="76"/>
  <c r="D29" i="76"/>
  <c r="C29" i="76"/>
  <c r="R28" i="76"/>
  <c r="Q28" i="76"/>
  <c r="P28" i="76"/>
  <c r="O28" i="76"/>
  <c r="N28" i="76"/>
  <c r="M28" i="76"/>
  <c r="L28" i="76"/>
  <c r="K28" i="76"/>
  <c r="J28" i="76"/>
  <c r="I28" i="76"/>
  <c r="H28" i="76"/>
  <c r="G28" i="76"/>
  <c r="F28" i="76"/>
  <c r="E28" i="76"/>
  <c r="D28" i="76"/>
  <c r="C28" i="76"/>
  <c r="R27" i="76"/>
  <c r="Q27" i="76"/>
  <c r="P27" i="76"/>
  <c r="O27" i="76"/>
  <c r="N27" i="76"/>
  <c r="M27" i="76"/>
  <c r="L27" i="76"/>
  <c r="K27" i="76"/>
  <c r="J27" i="76"/>
  <c r="I27" i="76"/>
  <c r="H27" i="76"/>
  <c r="G27" i="76"/>
  <c r="F27" i="76"/>
  <c r="E27" i="76"/>
  <c r="D27" i="76"/>
  <c r="C27" i="76"/>
  <c r="R26" i="76"/>
  <c r="Q26" i="76"/>
  <c r="P26" i="76"/>
  <c r="O26" i="76"/>
  <c r="N26" i="76"/>
  <c r="M26" i="76"/>
  <c r="L26" i="76"/>
  <c r="K26" i="76"/>
  <c r="J26" i="76"/>
  <c r="I26" i="76"/>
  <c r="H26" i="76"/>
  <c r="G26" i="76"/>
  <c r="F26" i="76"/>
  <c r="E26" i="76"/>
  <c r="D26" i="76"/>
  <c r="C26" i="76"/>
  <c r="R25" i="76"/>
  <c r="Q25" i="76"/>
  <c r="P25" i="76"/>
  <c r="O25" i="76"/>
  <c r="N25" i="76"/>
  <c r="M25" i="76"/>
  <c r="L25" i="76"/>
  <c r="K25" i="76"/>
  <c r="J25" i="76"/>
  <c r="I25" i="76"/>
  <c r="H25" i="76"/>
  <c r="G25" i="76"/>
  <c r="F25" i="76"/>
  <c r="E25" i="76"/>
  <c r="D25" i="76"/>
  <c r="C25" i="76"/>
  <c r="R23" i="76"/>
  <c r="Q23" i="76"/>
  <c r="P23" i="76"/>
  <c r="O23" i="76"/>
  <c r="N23" i="76"/>
  <c r="M23" i="76"/>
  <c r="L23" i="76"/>
  <c r="K23" i="76"/>
  <c r="J23" i="76"/>
  <c r="I23" i="76"/>
  <c r="H23" i="76"/>
  <c r="G23" i="76"/>
  <c r="F23" i="76"/>
  <c r="E23" i="76"/>
  <c r="D23" i="76"/>
  <c r="C23" i="76"/>
  <c r="R22" i="76"/>
  <c r="Q22" i="76"/>
  <c r="P22" i="76"/>
  <c r="O22" i="76"/>
  <c r="N22" i="76"/>
  <c r="M22" i="76"/>
  <c r="L22" i="76"/>
  <c r="K22" i="76"/>
  <c r="J22" i="76"/>
  <c r="I22" i="76"/>
  <c r="H22" i="76"/>
  <c r="G22" i="76"/>
  <c r="F22" i="76"/>
  <c r="E22" i="76"/>
  <c r="D22" i="76"/>
  <c r="C22" i="76"/>
  <c r="R21" i="76"/>
  <c r="Q21" i="76"/>
  <c r="P21" i="76"/>
  <c r="O21" i="76"/>
  <c r="N21" i="76"/>
  <c r="M21" i="76"/>
  <c r="L21" i="76"/>
  <c r="K21" i="76"/>
  <c r="J21" i="76"/>
  <c r="I21" i="76"/>
  <c r="H21" i="76"/>
  <c r="G21" i="76"/>
  <c r="F21" i="76"/>
  <c r="E21" i="76"/>
  <c r="D21" i="76"/>
  <c r="C21" i="76"/>
  <c r="R20" i="76"/>
  <c r="Q20" i="76"/>
  <c r="P20" i="76"/>
  <c r="O20" i="76"/>
  <c r="N20" i="76"/>
  <c r="M20" i="76"/>
  <c r="L20" i="76"/>
  <c r="K20" i="76"/>
  <c r="J20" i="76"/>
  <c r="I20" i="76"/>
  <c r="H20" i="76"/>
  <c r="G20" i="76"/>
  <c r="F20" i="76"/>
  <c r="E20" i="76"/>
  <c r="D20" i="76"/>
  <c r="C20" i="76"/>
  <c r="R19" i="76"/>
  <c r="Q19" i="76"/>
  <c r="P19" i="76"/>
  <c r="O19" i="76"/>
  <c r="N19" i="76"/>
  <c r="M19" i="76"/>
  <c r="L19" i="76"/>
  <c r="K19" i="76"/>
  <c r="J19" i="76"/>
  <c r="I19" i="76"/>
  <c r="H19" i="76"/>
  <c r="G19" i="76"/>
  <c r="F19" i="76"/>
  <c r="E19" i="76"/>
  <c r="D19" i="76"/>
  <c r="C19" i="76"/>
  <c r="R18" i="76"/>
  <c r="Q18" i="76"/>
  <c r="P18" i="76"/>
  <c r="O18" i="76"/>
  <c r="N18" i="76"/>
  <c r="M18" i="76"/>
  <c r="L18" i="76"/>
  <c r="K18" i="76"/>
  <c r="J18" i="76"/>
  <c r="I18" i="76"/>
  <c r="H18" i="76"/>
  <c r="G18" i="76"/>
  <c r="F18" i="76"/>
  <c r="E18" i="76"/>
  <c r="D18" i="76"/>
  <c r="C18" i="76"/>
  <c r="R17" i="76"/>
  <c r="Q17" i="76"/>
  <c r="P17" i="76"/>
  <c r="O17" i="76"/>
  <c r="N17" i="76"/>
  <c r="M17" i="76"/>
  <c r="L17" i="76"/>
  <c r="K17" i="76"/>
  <c r="J17" i="76"/>
  <c r="I17" i="76"/>
  <c r="H17" i="76"/>
  <c r="G17" i="76"/>
  <c r="F17" i="76"/>
  <c r="E17" i="76"/>
  <c r="D17" i="76"/>
  <c r="C17" i="76"/>
  <c r="R16" i="76"/>
  <c r="Q16" i="76"/>
  <c r="P16" i="76"/>
  <c r="O16" i="76"/>
  <c r="N16" i="76"/>
  <c r="M16" i="76"/>
  <c r="L16" i="76"/>
  <c r="K16" i="76"/>
  <c r="J16" i="76"/>
  <c r="I16" i="76"/>
  <c r="H16" i="76"/>
  <c r="G16" i="76"/>
  <c r="F16" i="76"/>
  <c r="E16" i="76"/>
  <c r="D16" i="76"/>
  <c r="C16" i="76"/>
  <c r="R15" i="76"/>
  <c r="Q15" i="76"/>
  <c r="P15" i="76"/>
  <c r="O15" i="76"/>
  <c r="N15" i="76"/>
  <c r="M15" i="76"/>
  <c r="L15" i="76"/>
  <c r="K15" i="76"/>
  <c r="J15" i="76"/>
  <c r="I15" i="76"/>
  <c r="H15" i="76"/>
  <c r="G15" i="76"/>
  <c r="F15" i="76"/>
  <c r="E15" i="76"/>
  <c r="D15" i="76"/>
  <c r="C15" i="76"/>
  <c r="R14" i="76"/>
  <c r="Q14" i="76"/>
  <c r="P14" i="76"/>
  <c r="O14" i="76"/>
  <c r="N14" i="76"/>
  <c r="M14" i="76"/>
  <c r="L14" i="76"/>
  <c r="K14" i="76"/>
  <c r="J14" i="76"/>
  <c r="I14" i="76"/>
  <c r="H14" i="76"/>
  <c r="G14" i="76"/>
  <c r="F14" i="76"/>
  <c r="E14" i="76"/>
  <c r="D14" i="76"/>
  <c r="C14" i="76"/>
  <c r="R13" i="76"/>
  <c r="Q13" i="76"/>
  <c r="P13" i="76"/>
  <c r="O13" i="76"/>
  <c r="N13" i="76"/>
  <c r="M13" i="76"/>
  <c r="L13" i="76"/>
  <c r="K13" i="76"/>
  <c r="J13" i="76"/>
  <c r="I13" i="76"/>
  <c r="H13" i="76"/>
  <c r="G13" i="76"/>
  <c r="F13" i="76"/>
  <c r="E13" i="76"/>
  <c r="D13" i="76"/>
  <c r="C13" i="76"/>
  <c r="R12" i="76"/>
  <c r="Q12" i="76"/>
  <c r="P12" i="76"/>
  <c r="O12" i="76"/>
  <c r="N12" i="76"/>
  <c r="M12" i="76"/>
  <c r="L12" i="76"/>
  <c r="K12" i="76"/>
  <c r="J12" i="76"/>
  <c r="I12" i="76"/>
  <c r="H12" i="76"/>
  <c r="G12" i="76"/>
  <c r="F12" i="76"/>
  <c r="E12" i="76"/>
  <c r="D12" i="76"/>
  <c r="C12" i="76"/>
  <c r="R11" i="76"/>
  <c r="Q11" i="76"/>
  <c r="P11" i="76"/>
  <c r="O11" i="76"/>
  <c r="N11" i="76"/>
  <c r="M11" i="76"/>
  <c r="L11" i="76"/>
  <c r="K11" i="76"/>
  <c r="J11" i="76"/>
  <c r="I11" i="76"/>
  <c r="H11" i="76"/>
  <c r="G11" i="76"/>
  <c r="F11" i="76"/>
  <c r="E11" i="76"/>
  <c r="D11" i="76"/>
  <c r="C11" i="76"/>
  <c r="R10" i="76"/>
  <c r="Q10" i="76"/>
  <c r="P10" i="76"/>
  <c r="O10" i="76"/>
  <c r="N10" i="76"/>
  <c r="M10" i="76"/>
  <c r="L10" i="76"/>
  <c r="K10" i="76"/>
  <c r="J10" i="76"/>
  <c r="I10" i="76"/>
  <c r="H10" i="76"/>
  <c r="G10" i="76"/>
  <c r="F10" i="76"/>
  <c r="E10" i="76"/>
  <c r="D10" i="76"/>
  <c r="C10" i="76"/>
  <c r="R36" i="77"/>
  <c r="Q36" i="77"/>
  <c r="P36" i="77"/>
  <c r="O36" i="77"/>
  <c r="N36" i="77"/>
  <c r="M36" i="77"/>
  <c r="L36" i="77"/>
  <c r="K36" i="77"/>
  <c r="J36" i="77"/>
  <c r="I36" i="77"/>
  <c r="H36" i="77"/>
  <c r="G36" i="77"/>
  <c r="F36" i="77"/>
  <c r="E36" i="77"/>
  <c r="D36" i="77"/>
  <c r="C36" i="77"/>
  <c r="R35" i="77"/>
  <c r="Q35" i="77"/>
  <c r="P35" i="77"/>
  <c r="O35" i="77"/>
  <c r="N35" i="77"/>
  <c r="M35" i="77"/>
  <c r="L35" i="77"/>
  <c r="K35" i="77"/>
  <c r="J35" i="77"/>
  <c r="I35" i="77"/>
  <c r="H35" i="77"/>
  <c r="G35" i="77"/>
  <c r="F35" i="77"/>
  <c r="E35" i="77"/>
  <c r="D35" i="77"/>
  <c r="C35" i="77"/>
  <c r="R34" i="77"/>
  <c r="Q34" i="77"/>
  <c r="P34" i="77"/>
  <c r="O34" i="77"/>
  <c r="N34" i="77"/>
  <c r="M34" i="77"/>
  <c r="L34" i="77"/>
  <c r="K34" i="77"/>
  <c r="J34" i="77"/>
  <c r="I34" i="77"/>
  <c r="H34" i="77"/>
  <c r="G34" i="77"/>
  <c r="F34" i="77"/>
  <c r="E34" i="77"/>
  <c r="D34" i="77"/>
  <c r="C34" i="77"/>
  <c r="R33" i="77"/>
  <c r="Q33" i="77"/>
  <c r="P33" i="77"/>
  <c r="O33" i="77"/>
  <c r="N33" i="77"/>
  <c r="M33" i="77"/>
  <c r="L33" i="77"/>
  <c r="K33" i="77"/>
  <c r="J33" i="77"/>
  <c r="I33" i="77"/>
  <c r="H33" i="77"/>
  <c r="G33" i="77"/>
  <c r="F33" i="77"/>
  <c r="E33" i="77"/>
  <c r="D33" i="77"/>
  <c r="C33" i="77"/>
  <c r="R32" i="77"/>
  <c r="Q32" i="77"/>
  <c r="P32" i="77"/>
  <c r="O32" i="77"/>
  <c r="N32" i="77"/>
  <c r="M32" i="77"/>
  <c r="L32" i="77"/>
  <c r="K32" i="77"/>
  <c r="J32" i="77"/>
  <c r="I32" i="77"/>
  <c r="H32" i="77"/>
  <c r="G32" i="77"/>
  <c r="F32" i="77"/>
  <c r="E32" i="77"/>
  <c r="D32" i="77"/>
  <c r="C32" i="77"/>
  <c r="R30" i="77"/>
  <c r="Q30" i="77"/>
  <c r="P30" i="77"/>
  <c r="O30" i="77"/>
  <c r="N30" i="77"/>
  <c r="M30" i="77"/>
  <c r="L30" i="77"/>
  <c r="K30" i="77"/>
  <c r="J30" i="77"/>
  <c r="I30" i="77"/>
  <c r="H30" i="77"/>
  <c r="G30" i="77"/>
  <c r="F30" i="77"/>
  <c r="E30" i="77"/>
  <c r="D30" i="77"/>
  <c r="C30" i="77"/>
  <c r="R29" i="77"/>
  <c r="Q29" i="77"/>
  <c r="P29" i="77"/>
  <c r="O29" i="77"/>
  <c r="N29" i="77"/>
  <c r="M29" i="77"/>
  <c r="L29" i="77"/>
  <c r="K29" i="77"/>
  <c r="J29" i="77"/>
  <c r="I29" i="77"/>
  <c r="H29" i="77"/>
  <c r="G29" i="77"/>
  <c r="F29" i="77"/>
  <c r="E29" i="77"/>
  <c r="D29" i="77"/>
  <c r="C29" i="77"/>
  <c r="R28" i="77"/>
  <c r="Q28" i="77"/>
  <c r="P28" i="77"/>
  <c r="O28" i="77"/>
  <c r="N28" i="77"/>
  <c r="M28" i="77"/>
  <c r="L28" i="77"/>
  <c r="K28" i="77"/>
  <c r="J28" i="77"/>
  <c r="I28" i="77"/>
  <c r="H28" i="77"/>
  <c r="G28" i="77"/>
  <c r="F28" i="77"/>
  <c r="E28" i="77"/>
  <c r="D28" i="77"/>
  <c r="C28" i="77"/>
  <c r="R27" i="77"/>
  <c r="Q27" i="77"/>
  <c r="P27" i="77"/>
  <c r="O27" i="77"/>
  <c r="N27" i="77"/>
  <c r="M27" i="77"/>
  <c r="L27" i="77"/>
  <c r="K27" i="77"/>
  <c r="J27" i="77"/>
  <c r="I27" i="77"/>
  <c r="H27" i="77"/>
  <c r="G27" i="77"/>
  <c r="F27" i="77"/>
  <c r="E27" i="77"/>
  <c r="D27" i="77"/>
  <c r="C27" i="77"/>
  <c r="R26" i="77"/>
  <c r="Q26" i="77"/>
  <c r="P26" i="77"/>
  <c r="O26" i="77"/>
  <c r="N26" i="77"/>
  <c r="M26" i="77"/>
  <c r="L26" i="77"/>
  <c r="K26" i="77"/>
  <c r="J26" i="77"/>
  <c r="I26" i="77"/>
  <c r="H26" i="77"/>
  <c r="G26" i="77"/>
  <c r="F26" i="77"/>
  <c r="E26" i="77"/>
  <c r="D26" i="77"/>
  <c r="C26" i="77"/>
  <c r="R25" i="77"/>
  <c r="Q25" i="77"/>
  <c r="P25" i="77"/>
  <c r="O25" i="77"/>
  <c r="N25" i="77"/>
  <c r="M25" i="77"/>
  <c r="L25" i="77"/>
  <c r="K25" i="77"/>
  <c r="J25" i="77"/>
  <c r="I25" i="77"/>
  <c r="H25" i="77"/>
  <c r="G25" i="77"/>
  <c r="F25" i="77"/>
  <c r="E25" i="77"/>
  <c r="D25" i="77"/>
  <c r="C25" i="77"/>
  <c r="R23" i="77"/>
  <c r="Q23" i="77"/>
  <c r="P23" i="77"/>
  <c r="O23" i="77"/>
  <c r="N23" i="77"/>
  <c r="M23" i="77"/>
  <c r="L23" i="77"/>
  <c r="K23" i="77"/>
  <c r="J23" i="77"/>
  <c r="I23" i="77"/>
  <c r="H23" i="77"/>
  <c r="G23" i="77"/>
  <c r="F23" i="77"/>
  <c r="E23" i="77"/>
  <c r="D23" i="77"/>
  <c r="C23" i="77"/>
  <c r="R22" i="77"/>
  <c r="Q22" i="77"/>
  <c r="P22" i="77"/>
  <c r="O22" i="77"/>
  <c r="N22" i="77"/>
  <c r="M22" i="77"/>
  <c r="L22" i="77"/>
  <c r="K22" i="77"/>
  <c r="J22" i="77"/>
  <c r="I22" i="77"/>
  <c r="H22" i="77"/>
  <c r="G22" i="77"/>
  <c r="F22" i="77"/>
  <c r="E22" i="77"/>
  <c r="D22" i="77"/>
  <c r="C22" i="77"/>
  <c r="R21" i="77"/>
  <c r="Q21" i="77"/>
  <c r="P21" i="77"/>
  <c r="O21" i="77"/>
  <c r="N21" i="77"/>
  <c r="M21" i="77"/>
  <c r="L21" i="77"/>
  <c r="K21" i="77"/>
  <c r="J21" i="77"/>
  <c r="I21" i="77"/>
  <c r="H21" i="77"/>
  <c r="G21" i="77"/>
  <c r="F21" i="77"/>
  <c r="E21" i="77"/>
  <c r="D21" i="77"/>
  <c r="C21" i="77"/>
  <c r="R20" i="77"/>
  <c r="Q20" i="77"/>
  <c r="P20" i="77"/>
  <c r="O20" i="77"/>
  <c r="N20" i="77"/>
  <c r="M20" i="77"/>
  <c r="L20" i="77"/>
  <c r="K20" i="77"/>
  <c r="J20" i="77"/>
  <c r="I20" i="77"/>
  <c r="H20" i="77"/>
  <c r="G20" i="77"/>
  <c r="F20" i="77"/>
  <c r="E20" i="77"/>
  <c r="D20" i="77"/>
  <c r="C20" i="77"/>
  <c r="R19" i="77"/>
  <c r="Q19" i="77"/>
  <c r="P19" i="77"/>
  <c r="O19" i="77"/>
  <c r="N19" i="77"/>
  <c r="M19" i="77"/>
  <c r="L19" i="77"/>
  <c r="K19" i="77"/>
  <c r="J19" i="77"/>
  <c r="I19" i="77"/>
  <c r="H19" i="77"/>
  <c r="G19" i="77"/>
  <c r="F19" i="77"/>
  <c r="E19" i="77"/>
  <c r="D19" i="77"/>
  <c r="C19" i="77"/>
  <c r="R18" i="77"/>
  <c r="Q18" i="77"/>
  <c r="P18" i="77"/>
  <c r="O18" i="77"/>
  <c r="N18" i="77"/>
  <c r="M18" i="77"/>
  <c r="L18" i="77"/>
  <c r="K18" i="77"/>
  <c r="J18" i="77"/>
  <c r="I18" i="77"/>
  <c r="H18" i="77"/>
  <c r="G18" i="77"/>
  <c r="F18" i="77"/>
  <c r="E18" i="77"/>
  <c r="D18" i="77"/>
  <c r="C18" i="77"/>
  <c r="R17" i="77"/>
  <c r="Q17" i="77"/>
  <c r="P17" i="77"/>
  <c r="O17" i="77"/>
  <c r="N17" i="77"/>
  <c r="M17" i="77"/>
  <c r="L17" i="77"/>
  <c r="K17" i="77"/>
  <c r="J17" i="77"/>
  <c r="I17" i="77"/>
  <c r="H17" i="77"/>
  <c r="G17" i="77"/>
  <c r="F17" i="77"/>
  <c r="E17" i="77"/>
  <c r="D17" i="77"/>
  <c r="C17" i="77"/>
  <c r="R16" i="77"/>
  <c r="Q16" i="77"/>
  <c r="P16" i="77"/>
  <c r="O16" i="77"/>
  <c r="N16" i="77"/>
  <c r="M16" i="77"/>
  <c r="L16" i="77"/>
  <c r="K16" i="77"/>
  <c r="J16" i="77"/>
  <c r="I16" i="77"/>
  <c r="H16" i="77"/>
  <c r="G16" i="77"/>
  <c r="F16" i="77"/>
  <c r="E16" i="77"/>
  <c r="D16" i="77"/>
  <c r="C16" i="77"/>
  <c r="R15" i="77"/>
  <c r="Q15" i="77"/>
  <c r="P15" i="77"/>
  <c r="O15" i="77"/>
  <c r="N15" i="77"/>
  <c r="M15" i="77"/>
  <c r="L15" i="77"/>
  <c r="K15" i="77"/>
  <c r="J15" i="77"/>
  <c r="I15" i="77"/>
  <c r="H15" i="77"/>
  <c r="G15" i="77"/>
  <c r="F15" i="77"/>
  <c r="E15" i="77"/>
  <c r="D15" i="77"/>
  <c r="C15" i="77"/>
  <c r="R14" i="77"/>
  <c r="Q14" i="77"/>
  <c r="P14" i="77"/>
  <c r="O14" i="77"/>
  <c r="N14" i="77"/>
  <c r="M14" i="77"/>
  <c r="L14" i="77"/>
  <c r="K14" i="77"/>
  <c r="J14" i="77"/>
  <c r="I14" i="77"/>
  <c r="H14" i="77"/>
  <c r="G14" i="77"/>
  <c r="F14" i="77"/>
  <c r="E14" i="77"/>
  <c r="D14" i="77"/>
  <c r="C14" i="77"/>
  <c r="R13" i="77"/>
  <c r="Q13" i="77"/>
  <c r="P13" i="77"/>
  <c r="O13" i="77"/>
  <c r="N13" i="77"/>
  <c r="M13" i="77"/>
  <c r="L13" i="77"/>
  <c r="K13" i="77"/>
  <c r="J13" i="77"/>
  <c r="I13" i="77"/>
  <c r="H13" i="77"/>
  <c r="G13" i="77"/>
  <c r="F13" i="77"/>
  <c r="E13" i="77"/>
  <c r="D13" i="77"/>
  <c r="C13" i="77"/>
  <c r="R12" i="77"/>
  <c r="Q12" i="77"/>
  <c r="P12" i="77"/>
  <c r="O12" i="77"/>
  <c r="N12" i="77"/>
  <c r="M12" i="77"/>
  <c r="L12" i="77"/>
  <c r="K12" i="77"/>
  <c r="J12" i="77"/>
  <c r="I12" i="77"/>
  <c r="H12" i="77"/>
  <c r="G12" i="77"/>
  <c r="F12" i="77"/>
  <c r="E12" i="77"/>
  <c r="D12" i="77"/>
  <c r="C12" i="77"/>
  <c r="R11" i="77"/>
  <c r="Q11" i="77"/>
  <c r="P11" i="77"/>
  <c r="O11" i="77"/>
  <c r="N11" i="77"/>
  <c r="M11" i="77"/>
  <c r="L11" i="77"/>
  <c r="K11" i="77"/>
  <c r="J11" i="77"/>
  <c r="I11" i="77"/>
  <c r="H11" i="77"/>
  <c r="G11" i="77"/>
  <c r="F11" i="77"/>
  <c r="E11" i="77"/>
  <c r="D11" i="77"/>
  <c r="C11" i="77"/>
  <c r="R10" i="77"/>
  <c r="Q10" i="77"/>
  <c r="P10" i="77"/>
  <c r="O10" i="77"/>
  <c r="N10" i="77"/>
  <c r="M10" i="77"/>
  <c r="L10" i="77"/>
  <c r="K10" i="77"/>
  <c r="J10" i="77"/>
  <c r="I10" i="77"/>
  <c r="H10" i="77"/>
  <c r="G10" i="77"/>
  <c r="F10" i="77"/>
  <c r="E10" i="77"/>
  <c r="D10" i="77"/>
  <c r="C10" i="77"/>
  <c r="R36" i="78"/>
  <c r="Q36" i="78"/>
  <c r="P36" i="78"/>
  <c r="O36" i="78"/>
  <c r="N36" i="78"/>
  <c r="M36" i="78"/>
  <c r="L36" i="78"/>
  <c r="K36" i="78"/>
  <c r="J36" i="78"/>
  <c r="I36" i="78"/>
  <c r="H36" i="78"/>
  <c r="G36" i="78"/>
  <c r="F36" i="78"/>
  <c r="E36" i="78"/>
  <c r="D36" i="78"/>
  <c r="C36" i="78"/>
  <c r="R35" i="78"/>
  <c r="Q35" i="78"/>
  <c r="P35" i="78"/>
  <c r="O35" i="78"/>
  <c r="N35" i="78"/>
  <c r="M35" i="78"/>
  <c r="L35" i="78"/>
  <c r="K35" i="78"/>
  <c r="J35" i="78"/>
  <c r="I35" i="78"/>
  <c r="H35" i="78"/>
  <c r="G35" i="78"/>
  <c r="F35" i="78"/>
  <c r="E35" i="78"/>
  <c r="D35" i="78"/>
  <c r="C35" i="78"/>
  <c r="R34" i="78"/>
  <c r="Q34" i="78"/>
  <c r="P34" i="78"/>
  <c r="O34" i="78"/>
  <c r="N34" i="78"/>
  <c r="M34" i="78"/>
  <c r="L34" i="78"/>
  <c r="K34" i="78"/>
  <c r="J34" i="78"/>
  <c r="I34" i="78"/>
  <c r="H34" i="78"/>
  <c r="G34" i="78"/>
  <c r="F34" i="78"/>
  <c r="E34" i="78"/>
  <c r="D34" i="78"/>
  <c r="C34" i="78"/>
  <c r="R33" i="78"/>
  <c r="Q33" i="78"/>
  <c r="P33" i="78"/>
  <c r="O33" i="78"/>
  <c r="N33" i="78"/>
  <c r="M33" i="78"/>
  <c r="L33" i="78"/>
  <c r="K33" i="78"/>
  <c r="J33" i="78"/>
  <c r="I33" i="78"/>
  <c r="H33" i="78"/>
  <c r="G33" i="78"/>
  <c r="F33" i="78"/>
  <c r="E33" i="78"/>
  <c r="D33" i="78"/>
  <c r="C33" i="78"/>
  <c r="R32" i="78"/>
  <c r="Q32" i="78"/>
  <c r="P32" i="78"/>
  <c r="O32" i="78"/>
  <c r="N32" i="78"/>
  <c r="M32" i="78"/>
  <c r="L32" i="78"/>
  <c r="K32" i="78"/>
  <c r="J32" i="78"/>
  <c r="I32" i="78"/>
  <c r="H32" i="78"/>
  <c r="G32" i="78"/>
  <c r="F32" i="78"/>
  <c r="E32" i="78"/>
  <c r="D32" i="78"/>
  <c r="C32" i="78"/>
  <c r="R30" i="78"/>
  <c r="Q30" i="78"/>
  <c r="P30" i="78"/>
  <c r="O30" i="78"/>
  <c r="N30" i="78"/>
  <c r="M30" i="78"/>
  <c r="L30" i="78"/>
  <c r="K30" i="78"/>
  <c r="J30" i="78"/>
  <c r="I30" i="78"/>
  <c r="H30" i="78"/>
  <c r="G30" i="78"/>
  <c r="F30" i="78"/>
  <c r="E30" i="78"/>
  <c r="D30" i="78"/>
  <c r="C30" i="78"/>
  <c r="R29" i="78"/>
  <c r="Q29" i="78"/>
  <c r="P29" i="78"/>
  <c r="O29" i="78"/>
  <c r="N29" i="78"/>
  <c r="M29" i="78"/>
  <c r="L29" i="78"/>
  <c r="K29" i="78"/>
  <c r="J29" i="78"/>
  <c r="I29" i="78"/>
  <c r="H29" i="78"/>
  <c r="G29" i="78"/>
  <c r="F29" i="78"/>
  <c r="E29" i="78"/>
  <c r="D29" i="78"/>
  <c r="C29" i="78"/>
  <c r="R28" i="78"/>
  <c r="Q28" i="78"/>
  <c r="P28" i="78"/>
  <c r="O28" i="78"/>
  <c r="N28" i="78"/>
  <c r="M28" i="78"/>
  <c r="L28" i="78"/>
  <c r="K28" i="78"/>
  <c r="J28" i="78"/>
  <c r="I28" i="78"/>
  <c r="H28" i="78"/>
  <c r="G28" i="78"/>
  <c r="F28" i="78"/>
  <c r="E28" i="78"/>
  <c r="D28" i="78"/>
  <c r="C28" i="78"/>
  <c r="R27" i="78"/>
  <c r="Q27" i="78"/>
  <c r="P27" i="78"/>
  <c r="O27" i="78"/>
  <c r="N27" i="78"/>
  <c r="M27" i="78"/>
  <c r="L27" i="78"/>
  <c r="K27" i="78"/>
  <c r="J27" i="78"/>
  <c r="I27" i="78"/>
  <c r="H27" i="78"/>
  <c r="G27" i="78"/>
  <c r="F27" i="78"/>
  <c r="E27" i="78"/>
  <c r="D27" i="78"/>
  <c r="C27" i="78"/>
  <c r="R26" i="78"/>
  <c r="Q26" i="78"/>
  <c r="P26" i="78"/>
  <c r="O26" i="78"/>
  <c r="N26" i="78"/>
  <c r="M26" i="78"/>
  <c r="L26" i="78"/>
  <c r="K26" i="78"/>
  <c r="J26" i="78"/>
  <c r="I26" i="78"/>
  <c r="H26" i="78"/>
  <c r="G26" i="78"/>
  <c r="F26" i="78"/>
  <c r="E26" i="78"/>
  <c r="D26" i="78"/>
  <c r="C26" i="78"/>
  <c r="R25" i="78"/>
  <c r="Q25" i="78"/>
  <c r="P25" i="78"/>
  <c r="O25" i="78"/>
  <c r="N25" i="78"/>
  <c r="M25" i="78"/>
  <c r="L25" i="78"/>
  <c r="K25" i="78"/>
  <c r="J25" i="78"/>
  <c r="I25" i="78"/>
  <c r="H25" i="78"/>
  <c r="G25" i="78"/>
  <c r="F25" i="78"/>
  <c r="E25" i="78"/>
  <c r="D25" i="78"/>
  <c r="C25" i="78"/>
  <c r="R23" i="78"/>
  <c r="Q23" i="78"/>
  <c r="P23" i="78"/>
  <c r="O23" i="78"/>
  <c r="N23" i="78"/>
  <c r="M23" i="78"/>
  <c r="L23" i="78"/>
  <c r="K23" i="78"/>
  <c r="J23" i="78"/>
  <c r="I23" i="78"/>
  <c r="H23" i="78"/>
  <c r="G23" i="78"/>
  <c r="F23" i="78"/>
  <c r="E23" i="78"/>
  <c r="D23" i="78"/>
  <c r="C23" i="78"/>
  <c r="R22" i="78"/>
  <c r="Q22" i="78"/>
  <c r="P22" i="78"/>
  <c r="O22" i="78"/>
  <c r="N22" i="78"/>
  <c r="M22" i="78"/>
  <c r="L22" i="78"/>
  <c r="K22" i="78"/>
  <c r="J22" i="78"/>
  <c r="I22" i="78"/>
  <c r="H22" i="78"/>
  <c r="G22" i="78"/>
  <c r="F22" i="78"/>
  <c r="E22" i="78"/>
  <c r="D22" i="78"/>
  <c r="C22" i="78"/>
  <c r="R21" i="78"/>
  <c r="Q21" i="78"/>
  <c r="P21" i="78"/>
  <c r="O21" i="78"/>
  <c r="N21" i="78"/>
  <c r="M21" i="78"/>
  <c r="L21" i="78"/>
  <c r="K21" i="78"/>
  <c r="J21" i="78"/>
  <c r="I21" i="78"/>
  <c r="H21" i="78"/>
  <c r="G21" i="78"/>
  <c r="F21" i="78"/>
  <c r="E21" i="78"/>
  <c r="D21" i="78"/>
  <c r="C21" i="78"/>
  <c r="R20" i="78"/>
  <c r="Q20" i="78"/>
  <c r="P20" i="78"/>
  <c r="O20" i="78"/>
  <c r="N20" i="78"/>
  <c r="M20" i="78"/>
  <c r="L20" i="78"/>
  <c r="K20" i="78"/>
  <c r="J20" i="78"/>
  <c r="I20" i="78"/>
  <c r="H20" i="78"/>
  <c r="G20" i="78"/>
  <c r="F20" i="78"/>
  <c r="E20" i="78"/>
  <c r="D20" i="78"/>
  <c r="C20" i="78"/>
  <c r="R19" i="78"/>
  <c r="Q19" i="78"/>
  <c r="P19" i="78"/>
  <c r="O19" i="78"/>
  <c r="N19" i="78"/>
  <c r="M19" i="78"/>
  <c r="L19" i="78"/>
  <c r="K19" i="78"/>
  <c r="J19" i="78"/>
  <c r="I19" i="78"/>
  <c r="H19" i="78"/>
  <c r="G19" i="78"/>
  <c r="F19" i="78"/>
  <c r="E19" i="78"/>
  <c r="D19" i="78"/>
  <c r="C19" i="78"/>
  <c r="R18" i="78"/>
  <c r="Q18" i="78"/>
  <c r="P18" i="78"/>
  <c r="O18" i="78"/>
  <c r="N18" i="78"/>
  <c r="M18" i="78"/>
  <c r="L18" i="78"/>
  <c r="K18" i="78"/>
  <c r="J18" i="78"/>
  <c r="I18" i="78"/>
  <c r="H18" i="78"/>
  <c r="G18" i="78"/>
  <c r="F18" i="78"/>
  <c r="E18" i="78"/>
  <c r="D18" i="78"/>
  <c r="C18" i="78"/>
  <c r="R17" i="78"/>
  <c r="Q17" i="78"/>
  <c r="P17" i="78"/>
  <c r="O17" i="78"/>
  <c r="N17" i="78"/>
  <c r="M17" i="78"/>
  <c r="L17" i="78"/>
  <c r="K17" i="78"/>
  <c r="J17" i="78"/>
  <c r="I17" i="78"/>
  <c r="H17" i="78"/>
  <c r="G17" i="78"/>
  <c r="F17" i="78"/>
  <c r="E17" i="78"/>
  <c r="D17" i="78"/>
  <c r="C17" i="78"/>
  <c r="R16" i="78"/>
  <c r="Q16" i="78"/>
  <c r="P16" i="78"/>
  <c r="O16" i="78"/>
  <c r="N16" i="78"/>
  <c r="M16" i="78"/>
  <c r="L16" i="78"/>
  <c r="K16" i="78"/>
  <c r="J16" i="78"/>
  <c r="I16" i="78"/>
  <c r="H16" i="78"/>
  <c r="G16" i="78"/>
  <c r="F16" i="78"/>
  <c r="E16" i="78"/>
  <c r="D16" i="78"/>
  <c r="C16" i="78"/>
  <c r="R15" i="78"/>
  <c r="Q15" i="78"/>
  <c r="P15" i="78"/>
  <c r="O15" i="78"/>
  <c r="N15" i="78"/>
  <c r="M15" i="78"/>
  <c r="L15" i="78"/>
  <c r="K15" i="78"/>
  <c r="J15" i="78"/>
  <c r="I15" i="78"/>
  <c r="H15" i="78"/>
  <c r="G15" i="78"/>
  <c r="F15" i="78"/>
  <c r="E15" i="78"/>
  <c r="D15" i="78"/>
  <c r="C15" i="78"/>
  <c r="R14" i="78"/>
  <c r="Q14" i="78"/>
  <c r="P14" i="78"/>
  <c r="O14" i="78"/>
  <c r="N14" i="78"/>
  <c r="M14" i="78"/>
  <c r="L14" i="78"/>
  <c r="K14" i="78"/>
  <c r="J14" i="78"/>
  <c r="I14" i="78"/>
  <c r="H14" i="78"/>
  <c r="G14" i="78"/>
  <c r="F14" i="78"/>
  <c r="E14" i="78"/>
  <c r="D14" i="78"/>
  <c r="C14" i="78"/>
  <c r="R13" i="78"/>
  <c r="Q13" i="78"/>
  <c r="P13" i="78"/>
  <c r="O13" i="78"/>
  <c r="N13" i="78"/>
  <c r="M13" i="78"/>
  <c r="L13" i="78"/>
  <c r="K13" i="78"/>
  <c r="J13" i="78"/>
  <c r="I13" i="78"/>
  <c r="H13" i="78"/>
  <c r="G13" i="78"/>
  <c r="F13" i="78"/>
  <c r="E13" i="78"/>
  <c r="D13" i="78"/>
  <c r="C13" i="78"/>
  <c r="R12" i="78"/>
  <c r="Q12" i="78"/>
  <c r="P12" i="78"/>
  <c r="O12" i="78"/>
  <c r="N12" i="78"/>
  <c r="M12" i="78"/>
  <c r="L12" i="78"/>
  <c r="K12" i="78"/>
  <c r="J12" i="78"/>
  <c r="I12" i="78"/>
  <c r="H12" i="78"/>
  <c r="G12" i="78"/>
  <c r="F12" i="78"/>
  <c r="E12" i="78"/>
  <c r="D12" i="78"/>
  <c r="C12" i="78"/>
  <c r="R11" i="78"/>
  <c r="Q11" i="78"/>
  <c r="P11" i="78"/>
  <c r="O11" i="78"/>
  <c r="N11" i="78"/>
  <c r="M11" i="78"/>
  <c r="L11" i="78"/>
  <c r="K11" i="78"/>
  <c r="J11" i="78"/>
  <c r="I11" i="78"/>
  <c r="H11" i="78"/>
  <c r="G11" i="78"/>
  <c r="F11" i="78"/>
  <c r="E11" i="78"/>
  <c r="D11" i="78"/>
  <c r="C11" i="78"/>
  <c r="R10" i="78"/>
  <c r="Q10" i="78"/>
  <c r="P10" i="78"/>
  <c r="O10" i="78"/>
  <c r="N10" i="78"/>
  <c r="M10" i="78"/>
  <c r="L10" i="78"/>
  <c r="K10" i="78"/>
  <c r="J10" i="78"/>
  <c r="I10" i="78"/>
  <c r="H10" i="78"/>
  <c r="G10" i="78"/>
  <c r="F10" i="78"/>
  <c r="E10" i="78"/>
  <c r="D10" i="78"/>
  <c r="C10" i="78"/>
  <c r="R36" i="79"/>
  <c r="Q36" i="79"/>
  <c r="P36" i="79"/>
  <c r="O36" i="79"/>
  <c r="N36" i="79"/>
  <c r="M36" i="79"/>
  <c r="L36" i="79"/>
  <c r="K36" i="79"/>
  <c r="J36" i="79"/>
  <c r="I36" i="79"/>
  <c r="H36" i="79"/>
  <c r="G36" i="79"/>
  <c r="F36" i="79"/>
  <c r="E36" i="79"/>
  <c r="D36" i="79"/>
  <c r="C36" i="79"/>
  <c r="R35" i="79"/>
  <c r="Q35" i="79"/>
  <c r="P35" i="79"/>
  <c r="O35" i="79"/>
  <c r="N35" i="79"/>
  <c r="M35" i="79"/>
  <c r="L35" i="79"/>
  <c r="K35" i="79"/>
  <c r="J35" i="79"/>
  <c r="I35" i="79"/>
  <c r="H35" i="79"/>
  <c r="G35" i="79"/>
  <c r="F35" i="79"/>
  <c r="E35" i="79"/>
  <c r="D35" i="79"/>
  <c r="C35" i="79"/>
  <c r="R34" i="79"/>
  <c r="Q34" i="79"/>
  <c r="P34" i="79"/>
  <c r="O34" i="79"/>
  <c r="N34" i="79"/>
  <c r="M34" i="79"/>
  <c r="L34" i="79"/>
  <c r="K34" i="79"/>
  <c r="J34" i="79"/>
  <c r="I34" i="79"/>
  <c r="H34" i="79"/>
  <c r="G34" i="79"/>
  <c r="F34" i="79"/>
  <c r="E34" i="79"/>
  <c r="D34" i="79"/>
  <c r="C34" i="79"/>
  <c r="R33" i="79"/>
  <c r="Q33" i="79"/>
  <c r="P33" i="79"/>
  <c r="O33" i="79"/>
  <c r="N33" i="79"/>
  <c r="M33" i="79"/>
  <c r="L33" i="79"/>
  <c r="K33" i="79"/>
  <c r="J33" i="79"/>
  <c r="I33" i="79"/>
  <c r="H33" i="79"/>
  <c r="G33" i="79"/>
  <c r="F33" i="79"/>
  <c r="E33" i="79"/>
  <c r="D33" i="79"/>
  <c r="C33" i="79"/>
  <c r="R32" i="79"/>
  <c r="Q32" i="79"/>
  <c r="P32" i="79"/>
  <c r="O32" i="79"/>
  <c r="N32" i="79"/>
  <c r="M32" i="79"/>
  <c r="L32" i="79"/>
  <c r="K32" i="79"/>
  <c r="J32" i="79"/>
  <c r="I32" i="79"/>
  <c r="H32" i="79"/>
  <c r="G32" i="79"/>
  <c r="F32" i="79"/>
  <c r="E32" i="79"/>
  <c r="D32" i="79"/>
  <c r="C32" i="79"/>
  <c r="R30" i="79"/>
  <c r="Q30" i="79"/>
  <c r="P30" i="79"/>
  <c r="O30" i="79"/>
  <c r="N30" i="79"/>
  <c r="M30" i="79"/>
  <c r="L30" i="79"/>
  <c r="K30" i="79"/>
  <c r="J30" i="79"/>
  <c r="I30" i="79"/>
  <c r="H30" i="79"/>
  <c r="G30" i="79"/>
  <c r="F30" i="79"/>
  <c r="E30" i="79"/>
  <c r="D30" i="79"/>
  <c r="C30" i="79"/>
  <c r="R29" i="79"/>
  <c r="Q29" i="79"/>
  <c r="P29" i="79"/>
  <c r="O29" i="79"/>
  <c r="N29" i="79"/>
  <c r="M29" i="79"/>
  <c r="L29" i="79"/>
  <c r="K29" i="79"/>
  <c r="J29" i="79"/>
  <c r="I29" i="79"/>
  <c r="H29" i="79"/>
  <c r="G29" i="79"/>
  <c r="F29" i="79"/>
  <c r="E29" i="79"/>
  <c r="D29" i="79"/>
  <c r="C29" i="79"/>
  <c r="R28" i="79"/>
  <c r="Q28" i="79"/>
  <c r="P28" i="79"/>
  <c r="O28" i="79"/>
  <c r="N28" i="79"/>
  <c r="M28" i="79"/>
  <c r="L28" i="79"/>
  <c r="K28" i="79"/>
  <c r="J28" i="79"/>
  <c r="I28" i="79"/>
  <c r="H28" i="79"/>
  <c r="G28" i="79"/>
  <c r="F28" i="79"/>
  <c r="E28" i="79"/>
  <c r="D28" i="79"/>
  <c r="C28" i="79"/>
  <c r="R27" i="79"/>
  <c r="Q27" i="79"/>
  <c r="P27" i="79"/>
  <c r="O27" i="79"/>
  <c r="N27" i="79"/>
  <c r="M27" i="79"/>
  <c r="L27" i="79"/>
  <c r="K27" i="79"/>
  <c r="J27" i="79"/>
  <c r="I27" i="79"/>
  <c r="H27" i="79"/>
  <c r="G27" i="79"/>
  <c r="F27" i="79"/>
  <c r="E27" i="79"/>
  <c r="D27" i="79"/>
  <c r="C27" i="79"/>
  <c r="R26" i="79"/>
  <c r="Q26" i="79"/>
  <c r="P26" i="79"/>
  <c r="O26" i="79"/>
  <c r="N26" i="79"/>
  <c r="M26" i="79"/>
  <c r="L26" i="79"/>
  <c r="K26" i="79"/>
  <c r="J26" i="79"/>
  <c r="I26" i="79"/>
  <c r="H26" i="79"/>
  <c r="G26" i="79"/>
  <c r="F26" i="79"/>
  <c r="E26" i="79"/>
  <c r="D26" i="79"/>
  <c r="C26" i="79"/>
  <c r="R25" i="79"/>
  <c r="Q25" i="79"/>
  <c r="P25" i="79"/>
  <c r="O25" i="79"/>
  <c r="N25" i="79"/>
  <c r="M25" i="79"/>
  <c r="L25" i="79"/>
  <c r="K25" i="79"/>
  <c r="J25" i="79"/>
  <c r="I25" i="79"/>
  <c r="H25" i="79"/>
  <c r="G25" i="79"/>
  <c r="F25" i="79"/>
  <c r="E25" i="79"/>
  <c r="D25" i="79"/>
  <c r="C25" i="79"/>
  <c r="R23" i="79"/>
  <c r="Q23" i="79"/>
  <c r="P23" i="79"/>
  <c r="O23" i="79"/>
  <c r="N23" i="79"/>
  <c r="M23" i="79"/>
  <c r="L23" i="79"/>
  <c r="K23" i="79"/>
  <c r="J23" i="79"/>
  <c r="I23" i="79"/>
  <c r="H23" i="79"/>
  <c r="G23" i="79"/>
  <c r="F23" i="79"/>
  <c r="E23" i="79"/>
  <c r="D23" i="79"/>
  <c r="C23" i="79"/>
  <c r="R22" i="79"/>
  <c r="Q22" i="79"/>
  <c r="P22" i="79"/>
  <c r="O22" i="79"/>
  <c r="N22" i="79"/>
  <c r="M22" i="79"/>
  <c r="L22" i="79"/>
  <c r="K22" i="79"/>
  <c r="J22" i="79"/>
  <c r="I22" i="79"/>
  <c r="H22" i="79"/>
  <c r="G22" i="79"/>
  <c r="F22" i="79"/>
  <c r="E22" i="79"/>
  <c r="D22" i="79"/>
  <c r="C22" i="79"/>
  <c r="R21" i="79"/>
  <c r="Q21" i="79"/>
  <c r="P21" i="79"/>
  <c r="O21" i="79"/>
  <c r="N21" i="79"/>
  <c r="M21" i="79"/>
  <c r="L21" i="79"/>
  <c r="K21" i="79"/>
  <c r="J21" i="79"/>
  <c r="I21" i="79"/>
  <c r="H21" i="79"/>
  <c r="G21" i="79"/>
  <c r="F21" i="79"/>
  <c r="E21" i="79"/>
  <c r="D21" i="79"/>
  <c r="C21" i="79"/>
  <c r="R20" i="79"/>
  <c r="Q20" i="79"/>
  <c r="P20" i="79"/>
  <c r="O20" i="79"/>
  <c r="N20" i="79"/>
  <c r="M20" i="79"/>
  <c r="L20" i="79"/>
  <c r="K20" i="79"/>
  <c r="J20" i="79"/>
  <c r="I20" i="79"/>
  <c r="H20" i="79"/>
  <c r="G20" i="79"/>
  <c r="F20" i="79"/>
  <c r="E20" i="79"/>
  <c r="D20" i="79"/>
  <c r="C20" i="79"/>
  <c r="R19" i="79"/>
  <c r="Q19" i="79"/>
  <c r="P19" i="79"/>
  <c r="O19" i="79"/>
  <c r="N19" i="79"/>
  <c r="M19" i="79"/>
  <c r="L19" i="79"/>
  <c r="K19" i="79"/>
  <c r="J19" i="79"/>
  <c r="I19" i="79"/>
  <c r="H19" i="79"/>
  <c r="G19" i="79"/>
  <c r="F19" i="79"/>
  <c r="E19" i="79"/>
  <c r="D19" i="79"/>
  <c r="C19" i="79"/>
  <c r="R18" i="79"/>
  <c r="Q18" i="79"/>
  <c r="P18" i="79"/>
  <c r="O18" i="79"/>
  <c r="N18" i="79"/>
  <c r="M18" i="79"/>
  <c r="L18" i="79"/>
  <c r="K18" i="79"/>
  <c r="J18" i="79"/>
  <c r="I18" i="79"/>
  <c r="H18" i="79"/>
  <c r="G18" i="79"/>
  <c r="F18" i="79"/>
  <c r="E18" i="79"/>
  <c r="D18" i="79"/>
  <c r="C18" i="79"/>
  <c r="R17" i="79"/>
  <c r="Q17" i="79"/>
  <c r="P17" i="79"/>
  <c r="O17" i="79"/>
  <c r="N17" i="79"/>
  <c r="M17" i="79"/>
  <c r="L17" i="79"/>
  <c r="K17" i="79"/>
  <c r="J17" i="79"/>
  <c r="I17" i="79"/>
  <c r="H17" i="79"/>
  <c r="G17" i="79"/>
  <c r="F17" i="79"/>
  <c r="E17" i="79"/>
  <c r="D17" i="79"/>
  <c r="C17" i="79"/>
  <c r="R16" i="79"/>
  <c r="Q16" i="79"/>
  <c r="P16" i="79"/>
  <c r="O16" i="79"/>
  <c r="N16" i="79"/>
  <c r="M16" i="79"/>
  <c r="L16" i="79"/>
  <c r="K16" i="79"/>
  <c r="J16" i="79"/>
  <c r="I16" i="79"/>
  <c r="H16" i="79"/>
  <c r="G16" i="79"/>
  <c r="F16" i="79"/>
  <c r="E16" i="79"/>
  <c r="D16" i="79"/>
  <c r="C16" i="79"/>
  <c r="R15" i="79"/>
  <c r="Q15" i="79"/>
  <c r="P15" i="79"/>
  <c r="O15" i="79"/>
  <c r="N15" i="79"/>
  <c r="M15" i="79"/>
  <c r="L15" i="79"/>
  <c r="K15" i="79"/>
  <c r="J15" i="79"/>
  <c r="I15" i="79"/>
  <c r="H15" i="79"/>
  <c r="G15" i="79"/>
  <c r="F15" i="79"/>
  <c r="E15" i="79"/>
  <c r="D15" i="79"/>
  <c r="C15" i="79"/>
  <c r="R14" i="79"/>
  <c r="Q14" i="79"/>
  <c r="P14" i="79"/>
  <c r="O14" i="79"/>
  <c r="N14" i="79"/>
  <c r="M14" i="79"/>
  <c r="L14" i="79"/>
  <c r="K14" i="79"/>
  <c r="J14" i="79"/>
  <c r="I14" i="79"/>
  <c r="H14" i="79"/>
  <c r="G14" i="79"/>
  <c r="F14" i="79"/>
  <c r="E14" i="79"/>
  <c r="D14" i="79"/>
  <c r="C14" i="79"/>
  <c r="R13" i="79"/>
  <c r="Q13" i="79"/>
  <c r="P13" i="79"/>
  <c r="O13" i="79"/>
  <c r="N13" i="79"/>
  <c r="M13" i="79"/>
  <c r="L13" i="79"/>
  <c r="K13" i="79"/>
  <c r="J13" i="79"/>
  <c r="I13" i="79"/>
  <c r="H13" i="79"/>
  <c r="G13" i="79"/>
  <c r="F13" i="79"/>
  <c r="E13" i="79"/>
  <c r="D13" i="79"/>
  <c r="C13" i="79"/>
  <c r="R12" i="79"/>
  <c r="Q12" i="79"/>
  <c r="P12" i="79"/>
  <c r="O12" i="79"/>
  <c r="N12" i="79"/>
  <c r="M12" i="79"/>
  <c r="L12" i="79"/>
  <c r="K12" i="79"/>
  <c r="J12" i="79"/>
  <c r="I12" i="79"/>
  <c r="H12" i="79"/>
  <c r="G12" i="79"/>
  <c r="F12" i="79"/>
  <c r="E12" i="79"/>
  <c r="D12" i="79"/>
  <c r="C12" i="79"/>
  <c r="R11" i="79"/>
  <c r="Q11" i="79"/>
  <c r="P11" i="79"/>
  <c r="O11" i="79"/>
  <c r="N11" i="79"/>
  <c r="M11" i="79"/>
  <c r="L11" i="79"/>
  <c r="K11" i="79"/>
  <c r="J11" i="79"/>
  <c r="I11" i="79"/>
  <c r="H11" i="79"/>
  <c r="G11" i="79"/>
  <c r="F11" i="79"/>
  <c r="E11" i="79"/>
  <c r="D11" i="79"/>
  <c r="C11" i="79"/>
  <c r="R10" i="79"/>
  <c r="Q10" i="79"/>
  <c r="P10" i="79"/>
  <c r="O10" i="79"/>
  <c r="N10" i="79"/>
  <c r="M10" i="79"/>
  <c r="L10" i="79"/>
  <c r="K10" i="79"/>
  <c r="J10" i="79"/>
  <c r="I10" i="79"/>
  <c r="H10" i="79"/>
  <c r="G10" i="79"/>
  <c r="F10" i="79"/>
  <c r="E10" i="79"/>
  <c r="D10" i="79"/>
  <c r="C10" i="79"/>
  <c r="R36" i="80"/>
  <c r="Q36" i="80"/>
  <c r="P36" i="80"/>
  <c r="O36" i="80"/>
  <c r="N36" i="80"/>
  <c r="M36" i="80"/>
  <c r="L36" i="80"/>
  <c r="K36" i="80"/>
  <c r="J36" i="80"/>
  <c r="I36" i="80"/>
  <c r="H36" i="80"/>
  <c r="G36" i="80"/>
  <c r="F36" i="80"/>
  <c r="E36" i="80"/>
  <c r="D36" i="80"/>
  <c r="C36" i="80"/>
  <c r="R35" i="80"/>
  <c r="Q35" i="80"/>
  <c r="P35" i="80"/>
  <c r="O35" i="80"/>
  <c r="N35" i="80"/>
  <c r="M35" i="80"/>
  <c r="L35" i="80"/>
  <c r="K35" i="80"/>
  <c r="J35" i="80"/>
  <c r="I35" i="80"/>
  <c r="H35" i="80"/>
  <c r="G35" i="80"/>
  <c r="F35" i="80"/>
  <c r="E35" i="80"/>
  <c r="D35" i="80"/>
  <c r="C35" i="80"/>
  <c r="R34" i="80"/>
  <c r="Q34" i="80"/>
  <c r="P34" i="80"/>
  <c r="O34" i="80"/>
  <c r="N34" i="80"/>
  <c r="M34" i="80"/>
  <c r="L34" i="80"/>
  <c r="K34" i="80"/>
  <c r="J34" i="80"/>
  <c r="I34" i="80"/>
  <c r="H34" i="80"/>
  <c r="G34" i="80"/>
  <c r="F34" i="80"/>
  <c r="E34" i="80"/>
  <c r="D34" i="80"/>
  <c r="C34" i="80"/>
  <c r="R33" i="80"/>
  <c r="Q33" i="80"/>
  <c r="P33" i="80"/>
  <c r="O33" i="80"/>
  <c r="N33" i="80"/>
  <c r="M33" i="80"/>
  <c r="L33" i="80"/>
  <c r="K33" i="80"/>
  <c r="J33" i="80"/>
  <c r="I33" i="80"/>
  <c r="H33" i="80"/>
  <c r="G33" i="80"/>
  <c r="F33" i="80"/>
  <c r="E33" i="80"/>
  <c r="D33" i="80"/>
  <c r="C33" i="80"/>
  <c r="R32" i="80"/>
  <c r="Q32" i="80"/>
  <c r="P32" i="80"/>
  <c r="O32" i="80"/>
  <c r="N32" i="80"/>
  <c r="M32" i="80"/>
  <c r="L32" i="80"/>
  <c r="K32" i="80"/>
  <c r="J32" i="80"/>
  <c r="I32" i="80"/>
  <c r="H32" i="80"/>
  <c r="G32" i="80"/>
  <c r="F32" i="80"/>
  <c r="E32" i="80"/>
  <c r="D32" i="80"/>
  <c r="C32" i="80"/>
  <c r="R30" i="80"/>
  <c r="Q30" i="80"/>
  <c r="P30" i="80"/>
  <c r="O30" i="80"/>
  <c r="N30" i="80"/>
  <c r="M30" i="80"/>
  <c r="L30" i="80"/>
  <c r="K30" i="80"/>
  <c r="J30" i="80"/>
  <c r="I30" i="80"/>
  <c r="H30" i="80"/>
  <c r="G30" i="80"/>
  <c r="F30" i="80"/>
  <c r="E30" i="80"/>
  <c r="D30" i="80"/>
  <c r="C30" i="80"/>
  <c r="R29" i="80"/>
  <c r="Q29" i="80"/>
  <c r="P29" i="80"/>
  <c r="O29" i="80"/>
  <c r="N29" i="80"/>
  <c r="M29" i="80"/>
  <c r="L29" i="80"/>
  <c r="K29" i="80"/>
  <c r="J29" i="80"/>
  <c r="I29" i="80"/>
  <c r="H29" i="80"/>
  <c r="G29" i="80"/>
  <c r="F29" i="80"/>
  <c r="E29" i="80"/>
  <c r="D29" i="80"/>
  <c r="C29" i="80"/>
  <c r="R28" i="80"/>
  <c r="Q28" i="80"/>
  <c r="P28" i="80"/>
  <c r="O28" i="80"/>
  <c r="N28" i="80"/>
  <c r="M28" i="80"/>
  <c r="L28" i="80"/>
  <c r="K28" i="80"/>
  <c r="J28" i="80"/>
  <c r="I28" i="80"/>
  <c r="H28" i="80"/>
  <c r="G28" i="80"/>
  <c r="F28" i="80"/>
  <c r="E28" i="80"/>
  <c r="D28" i="80"/>
  <c r="C28" i="80"/>
  <c r="R27" i="80"/>
  <c r="Q27" i="80"/>
  <c r="P27" i="80"/>
  <c r="O27" i="80"/>
  <c r="N27" i="80"/>
  <c r="M27" i="80"/>
  <c r="L27" i="80"/>
  <c r="K27" i="80"/>
  <c r="J27" i="80"/>
  <c r="I27" i="80"/>
  <c r="H27" i="80"/>
  <c r="G27" i="80"/>
  <c r="F27" i="80"/>
  <c r="E27" i="80"/>
  <c r="D27" i="80"/>
  <c r="C27" i="80"/>
  <c r="R26" i="80"/>
  <c r="Q26" i="80"/>
  <c r="P26" i="80"/>
  <c r="O26" i="80"/>
  <c r="N26" i="80"/>
  <c r="M26" i="80"/>
  <c r="L26" i="80"/>
  <c r="K26" i="80"/>
  <c r="J26" i="80"/>
  <c r="I26" i="80"/>
  <c r="H26" i="80"/>
  <c r="G26" i="80"/>
  <c r="F26" i="80"/>
  <c r="E26" i="80"/>
  <c r="D26" i="80"/>
  <c r="C26" i="80"/>
  <c r="R25" i="80"/>
  <c r="Q25" i="80"/>
  <c r="P25" i="80"/>
  <c r="O25" i="80"/>
  <c r="N25" i="80"/>
  <c r="M25" i="80"/>
  <c r="L25" i="80"/>
  <c r="K25" i="80"/>
  <c r="J25" i="80"/>
  <c r="I25" i="80"/>
  <c r="H25" i="80"/>
  <c r="G25" i="80"/>
  <c r="F25" i="80"/>
  <c r="E25" i="80"/>
  <c r="D25" i="80"/>
  <c r="C25" i="80"/>
  <c r="R23" i="80"/>
  <c r="Q23" i="80"/>
  <c r="P23" i="80"/>
  <c r="O23" i="80"/>
  <c r="N23" i="80"/>
  <c r="M23" i="80"/>
  <c r="L23" i="80"/>
  <c r="K23" i="80"/>
  <c r="J23" i="80"/>
  <c r="I23" i="80"/>
  <c r="H23" i="80"/>
  <c r="G23" i="80"/>
  <c r="F23" i="80"/>
  <c r="E23" i="80"/>
  <c r="D23" i="80"/>
  <c r="C23" i="80"/>
  <c r="R22" i="80"/>
  <c r="Q22" i="80"/>
  <c r="P22" i="80"/>
  <c r="O22" i="80"/>
  <c r="N22" i="80"/>
  <c r="M22" i="80"/>
  <c r="L22" i="80"/>
  <c r="K22" i="80"/>
  <c r="J22" i="80"/>
  <c r="I22" i="80"/>
  <c r="H22" i="80"/>
  <c r="G22" i="80"/>
  <c r="F22" i="80"/>
  <c r="E22" i="80"/>
  <c r="D22" i="80"/>
  <c r="C22" i="80"/>
  <c r="R21" i="80"/>
  <c r="Q21" i="80"/>
  <c r="P21" i="80"/>
  <c r="O21" i="80"/>
  <c r="N21" i="80"/>
  <c r="M21" i="80"/>
  <c r="L21" i="80"/>
  <c r="K21" i="80"/>
  <c r="J21" i="80"/>
  <c r="I21" i="80"/>
  <c r="H21" i="80"/>
  <c r="G21" i="80"/>
  <c r="F21" i="80"/>
  <c r="E21" i="80"/>
  <c r="D21" i="80"/>
  <c r="C21" i="80"/>
  <c r="R20" i="80"/>
  <c r="Q20" i="80"/>
  <c r="P20" i="80"/>
  <c r="O20" i="80"/>
  <c r="N20" i="80"/>
  <c r="M20" i="80"/>
  <c r="L20" i="80"/>
  <c r="K20" i="80"/>
  <c r="J20" i="80"/>
  <c r="I20" i="80"/>
  <c r="H20" i="80"/>
  <c r="G20" i="80"/>
  <c r="F20" i="80"/>
  <c r="E20" i="80"/>
  <c r="D20" i="80"/>
  <c r="C20" i="80"/>
  <c r="R19" i="80"/>
  <c r="Q19" i="80"/>
  <c r="P19" i="80"/>
  <c r="O19" i="80"/>
  <c r="N19" i="80"/>
  <c r="M19" i="80"/>
  <c r="L19" i="80"/>
  <c r="K19" i="80"/>
  <c r="J19" i="80"/>
  <c r="I19" i="80"/>
  <c r="H19" i="80"/>
  <c r="G19" i="80"/>
  <c r="F19" i="80"/>
  <c r="E19" i="80"/>
  <c r="D19" i="80"/>
  <c r="C19" i="80"/>
  <c r="R18" i="80"/>
  <c r="Q18" i="80"/>
  <c r="P18" i="80"/>
  <c r="O18" i="80"/>
  <c r="N18" i="80"/>
  <c r="M18" i="80"/>
  <c r="L18" i="80"/>
  <c r="K18" i="80"/>
  <c r="J18" i="80"/>
  <c r="I18" i="80"/>
  <c r="H18" i="80"/>
  <c r="G18" i="80"/>
  <c r="F18" i="80"/>
  <c r="E18" i="80"/>
  <c r="D18" i="80"/>
  <c r="C18" i="80"/>
  <c r="R17" i="80"/>
  <c r="Q17" i="80"/>
  <c r="P17" i="80"/>
  <c r="O17" i="80"/>
  <c r="N17" i="80"/>
  <c r="M17" i="80"/>
  <c r="L17" i="80"/>
  <c r="K17" i="80"/>
  <c r="J17" i="80"/>
  <c r="I17" i="80"/>
  <c r="H17" i="80"/>
  <c r="G17" i="80"/>
  <c r="F17" i="80"/>
  <c r="E17" i="80"/>
  <c r="D17" i="80"/>
  <c r="C17" i="80"/>
  <c r="R16" i="80"/>
  <c r="Q16" i="80"/>
  <c r="P16" i="80"/>
  <c r="O16" i="80"/>
  <c r="N16" i="80"/>
  <c r="M16" i="80"/>
  <c r="L16" i="80"/>
  <c r="K16" i="80"/>
  <c r="J16" i="80"/>
  <c r="I16" i="80"/>
  <c r="H16" i="80"/>
  <c r="G16" i="80"/>
  <c r="F16" i="80"/>
  <c r="E16" i="80"/>
  <c r="D16" i="80"/>
  <c r="C16" i="80"/>
  <c r="R15" i="80"/>
  <c r="Q15" i="80"/>
  <c r="P15" i="80"/>
  <c r="O15" i="80"/>
  <c r="N15" i="80"/>
  <c r="M15" i="80"/>
  <c r="L15" i="80"/>
  <c r="K15" i="80"/>
  <c r="J15" i="80"/>
  <c r="I15" i="80"/>
  <c r="H15" i="80"/>
  <c r="G15" i="80"/>
  <c r="F15" i="80"/>
  <c r="E15" i="80"/>
  <c r="D15" i="80"/>
  <c r="C15" i="80"/>
  <c r="R14" i="80"/>
  <c r="Q14" i="80"/>
  <c r="P14" i="80"/>
  <c r="O14" i="80"/>
  <c r="N14" i="80"/>
  <c r="M14" i="80"/>
  <c r="L14" i="80"/>
  <c r="K14" i="80"/>
  <c r="J14" i="80"/>
  <c r="I14" i="80"/>
  <c r="H14" i="80"/>
  <c r="G14" i="80"/>
  <c r="F14" i="80"/>
  <c r="E14" i="80"/>
  <c r="D14" i="80"/>
  <c r="C14" i="80"/>
  <c r="R13" i="80"/>
  <c r="Q13" i="80"/>
  <c r="P13" i="80"/>
  <c r="O13" i="80"/>
  <c r="N13" i="80"/>
  <c r="M13" i="80"/>
  <c r="L13" i="80"/>
  <c r="K13" i="80"/>
  <c r="J13" i="80"/>
  <c r="I13" i="80"/>
  <c r="H13" i="80"/>
  <c r="G13" i="80"/>
  <c r="F13" i="80"/>
  <c r="E13" i="80"/>
  <c r="D13" i="80"/>
  <c r="C13" i="80"/>
  <c r="R12" i="80"/>
  <c r="Q12" i="80"/>
  <c r="P12" i="80"/>
  <c r="O12" i="80"/>
  <c r="N12" i="80"/>
  <c r="M12" i="80"/>
  <c r="L12" i="80"/>
  <c r="K12" i="80"/>
  <c r="J12" i="80"/>
  <c r="I12" i="80"/>
  <c r="H12" i="80"/>
  <c r="G12" i="80"/>
  <c r="F12" i="80"/>
  <c r="E12" i="80"/>
  <c r="D12" i="80"/>
  <c r="C12" i="80"/>
  <c r="R11" i="80"/>
  <c r="Q11" i="80"/>
  <c r="P11" i="80"/>
  <c r="O11" i="80"/>
  <c r="N11" i="80"/>
  <c r="M11" i="80"/>
  <c r="L11" i="80"/>
  <c r="K11" i="80"/>
  <c r="J11" i="80"/>
  <c r="I11" i="80"/>
  <c r="H11" i="80"/>
  <c r="G11" i="80"/>
  <c r="F11" i="80"/>
  <c r="E11" i="80"/>
  <c r="D11" i="80"/>
  <c r="C11" i="80"/>
  <c r="R10" i="80"/>
  <c r="Q10" i="80"/>
  <c r="P10" i="80"/>
  <c r="O10" i="80"/>
  <c r="N10" i="80"/>
  <c r="M10" i="80"/>
  <c r="L10" i="80"/>
  <c r="K10" i="80"/>
  <c r="J10" i="80"/>
  <c r="I10" i="80"/>
  <c r="H10" i="80"/>
  <c r="G10" i="80"/>
  <c r="F10" i="80"/>
  <c r="E10" i="80"/>
  <c r="D10" i="80"/>
  <c r="C10" i="80"/>
  <c r="R36" i="81"/>
  <c r="Q36" i="81"/>
  <c r="P36" i="81"/>
  <c r="O36" i="81"/>
  <c r="N36" i="81"/>
  <c r="M36" i="81"/>
  <c r="L36" i="81"/>
  <c r="K36" i="81"/>
  <c r="J36" i="81"/>
  <c r="I36" i="81"/>
  <c r="H36" i="81"/>
  <c r="G36" i="81"/>
  <c r="F36" i="81"/>
  <c r="E36" i="81"/>
  <c r="D36" i="81"/>
  <c r="C36" i="81"/>
  <c r="R35" i="81"/>
  <c r="Q35" i="81"/>
  <c r="P35" i="81"/>
  <c r="O35" i="81"/>
  <c r="N35" i="81"/>
  <c r="M35" i="81"/>
  <c r="L35" i="81"/>
  <c r="K35" i="81"/>
  <c r="J35" i="81"/>
  <c r="I35" i="81"/>
  <c r="H35" i="81"/>
  <c r="G35" i="81"/>
  <c r="F35" i="81"/>
  <c r="E35" i="81"/>
  <c r="D35" i="81"/>
  <c r="C35" i="81"/>
  <c r="R34" i="81"/>
  <c r="Q34" i="81"/>
  <c r="P34" i="81"/>
  <c r="O34" i="81"/>
  <c r="N34" i="81"/>
  <c r="M34" i="81"/>
  <c r="L34" i="81"/>
  <c r="K34" i="81"/>
  <c r="J34" i="81"/>
  <c r="I34" i="81"/>
  <c r="H34" i="81"/>
  <c r="G34" i="81"/>
  <c r="F34" i="81"/>
  <c r="E34" i="81"/>
  <c r="D34" i="81"/>
  <c r="C34" i="81"/>
  <c r="R33" i="81"/>
  <c r="Q33" i="81"/>
  <c r="P33" i="81"/>
  <c r="O33" i="81"/>
  <c r="N33" i="81"/>
  <c r="M33" i="81"/>
  <c r="L33" i="81"/>
  <c r="K33" i="81"/>
  <c r="J33" i="81"/>
  <c r="I33" i="81"/>
  <c r="H33" i="81"/>
  <c r="G33" i="81"/>
  <c r="F33" i="81"/>
  <c r="E33" i="81"/>
  <c r="D33" i="81"/>
  <c r="C33" i="81"/>
  <c r="R32" i="81"/>
  <c r="Q32" i="81"/>
  <c r="P32" i="81"/>
  <c r="O32" i="81"/>
  <c r="N32" i="81"/>
  <c r="M32" i="81"/>
  <c r="L32" i="81"/>
  <c r="K32" i="81"/>
  <c r="J32" i="81"/>
  <c r="I32" i="81"/>
  <c r="H32" i="81"/>
  <c r="G32" i="81"/>
  <c r="F32" i="81"/>
  <c r="E32" i="81"/>
  <c r="D32" i="81"/>
  <c r="C32" i="81"/>
  <c r="R30" i="81"/>
  <c r="Q30" i="81"/>
  <c r="P30" i="81"/>
  <c r="O30" i="81"/>
  <c r="N30" i="81"/>
  <c r="M30" i="81"/>
  <c r="L30" i="81"/>
  <c r="K30" i="81"/>
  <c r="J30" i="81"/>
  <c r="I30" i="81"/>
  <c r="H30" i="81"/>
  <c r="G30" i="81"/>
  <c r="F30" i="81"/>
  <c r="E30" i="81"/>
  <c r="D30" i="81"/>
  <c r="C30" i="81"/>
  <c r="R29" i="81"/>
  <c r="Q29" i="81"/>
  <c r="P29" i="81"/>
  <c r="O29" i="81"/>
  <c r="N29" i="81"/>
  <c r="M29" i="81"/>
  <c r="L29" i="81"/>
  <c r="K29" i="81"/>
  <c r="J29" i="81"/>
  <c r="I29" i="81"/>
  <c r="H29" i="81"/>
  <c r="G29" i="81"/>
  <c r="F29" i="81"/>
  <c r="E29" i="81"/>
  <c r="D29" i="81"/>
  <c r="C29" i="81"/>
  <c r="R28" i="81"/>
  <c r="Q28" i="81"/>
  <c r="P28" i="81"/>
  <c r="O28" i="81"/>
  <c r="N28" i="81"/>
  <c r="M28" i="81"/>
  <c r="L28" i="81"/>
  <c r="K28" i="81"/>
  <c r="J28" i="81"/>
  <c r="I28" i="81"/>
  <c r="H28" i="81"/>
  <c r="G28" i="81"/>
  <c r="F28" i="81"/>
  <c r="E28" i="81"/>
  <c r="D28" i="81"/>
  <c r="C28" i="81"/>
  <c r="R27" i="81"/>
  <c r="Q27" i="81"/>
  <c r="P27" i="81"/>
  <c r="O27" i="81"/>
  <c r="N27" i="81"/>
  <c r="M27" i="81"/>
  <c r="L27" i="81"/>
  <c r="K27" i="81"/>
  <c r="J27" i="81"/>
  <c r="I27" i="81"/>
  <c r="H27" i="81"/>
  <c r="G27" i="81"/>
  <c r="F27" i="81"/>
  <c r="E27" i="81"/>
  <c r="D27" i="81"/>
  <c r="C27" i="81"/>
  <c r="R26" i="81"/>
  <c r="Q26" i="81"/>
  <c r="P26" i="81"/>
  <c r="O26" i="81"/>
  <c r="N26" i="81"/>
  <c r="M26" i="81"/>
  <c r="L26" i="81"/>
  <c r="K26" i="81"/>
  <c r="J26" i="81"/>
  <c r="I26" i="81"/>
  <c r="H26" i="81"/>
  <c r="G26" i="81"/>
  <c r="F26" i="81"/>
  <c r="E26" i="81"/>
  <c r="D26" i="81"/>
  <c r="C26" i="81"/>
  <c r="R25" i="81"/>
  <c r="Q25" i="81"/>
  <c r="P25" i="81"/>
  <c r="O25" i="81"/>
  <c r="N25" i="81"/>
  <c r="M25" i="81"/>
  <c r="L25" i="81"/>
  <c r="K25" i="81"/>
  <c r="J25" i="81"/>
  <c r="I25" i="81"/>
  <c r="H25" i="81"/>
  <c r="G25" i="81"/>
  <c r="F25" i="81"/>
  <c r="E25" i="81"/>
  <c r="D25" i="81"/>
  <c r="C25" i="81"/>
  <c r="R23" i="81"/>
  <c r="Q23" i="81"/>
  <c r="P23" i="81"/>
  <c r="O23" i="81"/>
  <c r="N23" i="81"/>
  <c r="M23" i="81"/>
  <c r="L23" i="81"/>
  <c r="K23" i="81"/>
  <c r="J23" i="81"/>
  <c r="I23" i="81"/>
  <c r="H23" i="81"/>
  <c r="G23" i="81"/>
  <c r="F23" i="81"/>
  <c r="E23" i="81"/>
  <c r="D23" i="81"/>
  <c r="C23" i="81"/>
  <c r="R22" i="81"/>
  <c r="Q22" i="81"/>
  <c r="P22" i="81"/>
  <c r="O22" i="81"/>
  <c r="N22" i="81"/>
  <c r="M22" i="81"/>
  <c r="L22" i="81"/>
  <c r="K22" i="81"/>
  <c r="J22" i="81"/>
  <c r="I22" i="81"/>
  <c r="H22" i="81"/>
  <c r="G22" i="81"/>
  <c r="F22" i="81"/>
  <c r="E22" i="81"/>
  <c r="D22" i="81"/>
  <c r="C22" i="81"/>
  <c r="R21" i="81"/>
  <c r="Q21" i="81"/>
  <c r="P21" i="81"/>
  <c r="O21" i="81"/>
  <c r="N21" i="81"/>
  <c r="M21" i="81"/>
  <c r="L21" i="81"/>
  <c r="K21" i="81"/>
  <c r="J21" i="81"/>
  <c r="I21" i="81"/>
  <c r="H21" i="81"/>
  <c r="G21" i="81"/>
  <c r="F21" i="81"/>
  <c r="E21" i="81"/>
  <c r="D21" i="81"/>
  <c r="C21" i="81"/>
  <c r="R20" i="81"/>
  <c r="Q20" i="81"/>
  <c r="P20" i="81"/>
  <c r="O20" i="81"/>
  <c r="N20" i="81"/>
  <c r="M20" i="81"/>
  <c r="L20" i="81"/>
  <c r="K20" i="81"/>
  <c r="J20" i="81"/>
  <c r="I20" i="81"/>
  <c r="H20" i="81"/>
  <c r="G20" i="81"/>
  <c r="F20" i="81"/>
  <c r="E20" i="81"/>
  <c r="D20" i="81"/>
  <c r="C20" i="81"/>
  <c r="R19" i="81"/>
  <c r="Q19" i="81"/>
  <c r="P19" i="81"/>
  <c r="O19" i="81"/>
  <c r="N19" i="81"/>
  <c r="M19" i="81"/>
  <c r="L19" i="81"/>
  <c r="K19" i="81"/>
  <c r="J19" i="81"/>
  <c r="I19" i="81"/>
  <c r="H19" i="81"/>
  <c r="G19" i="81"/>
  <c r="F19" i="81"/>
  <c r="E19" i="81"/>
  <c r="D19" i="81"/>
  <c r="C19" i="81"/>
  <c r="R18" i="81"/>
  <c r="Q18" i="81"/>
  <c r="P18" i="81"/>
  <c r="O18" i="81"/>
  <c r="N18" i="81"/>
  <c r="M18" i="81"/>
  <c r="L18" i="81"/>
  <c r="K18" i="81"/>
  <c r="J18" i="81"/>
  <c r="I18" i="81"/>
  <c r="H18" i="81"/>
  <c r="G18" i="81"/>
  <c r="F18" i="81"/>
  <c r="E18" i="81"/>
  <c r="D18" i="81"/>
  <c r="C18" i="81"/>
  <c r="R17" i="81"/>
  <c r="Q17" i="81"/>
  <c r="P17" i="81"/>
  <c r="O17" i="81"/>
  <c r="N17" i="81"/>
  <c r="M17" i="81"/>
  <c r="L17" i="81"/>
  <c r="K17" i="81"/>
  <c r="J17" i="81"/>
  <c r="I17" i="81"/>
  <c r="H17" i="81"/>
  <c r="G17" i="81"/>
  <c r="F17" i="81"/>
  <c r="E17" i="81"/>
  <c r="D17" i="81"/>
  <c r="C17" i="81"/>
  <c r="R16" i="81"/>
  <c r="Q16" i="81"/>
  <c r="P16" i="81"/>
  <c r="O16" i="81"/>
  <c r="N16" i="81"/>
  <c r="M16" i="81"/>
  <c r="L16" i="81"/>
  <c r="K16" i="81"/>
  <c r="J16" i="81"/>
  <c r="I16" i="81"/>
  <c r="H16" i="81"/>
  <c r="G16" i="81"/>
  <c r="F16" i="81"/>
  <c r="E16" i="81"/>
  <c r="D16" i="81"/>
  <c r="C16" i="81"/>
  <c r="R15" i="81"/>
  <c r="Q15" i="81"/>
  <c r="P15" i="81"/>
  <c r="O15" i="81"/>
  <c r="N15" i="81"/>
  <c r="M15" i="81"/>
  <c r="L15" i="81"/>
  <c r="K15" i="81"/>
  <c r="J15" i="81"/>
  <c r="I15" i="81"/>
  <c r="H15" i="81"/>
  <c r="G15" i="81"/>
  <c r="F15" i="81"/>
  <c r="E15" i="81"/>
  <c r="D15" i="81"/>
  <c r="C15" i="81"/>
  <c r="R14" i="81"/>
  <c r="Q14" i="81"/>
  <c r="P14" i="81"/>
  <c r="O14" i="81"/>
  <c r="N14" i="81"/>
  <c r="M14" i="81"/>
  <c r="L14" i="81"/>
  <c r="K14" i="81"/>
  <c r="J14" i="81"/>
  <c r="I14" i="81"/>
  <c r="H14" i="81"/>
  <c r="G14" i="81"/>
  <c r="F14" i="81"/>
  <c r="E14" i="81"/>
  <c r="D14" i="81"/>
  <c r="C14" i="81"/>
  <c r="R13" i="81"/>
  <c r="Q13" i="81"/>
  <c r="P13" i="81"/>
  <c r="O13" i="81"/>
  <c r="N13" i="81"/>
  <c r="M13" i="81"/>
  <c r="L13" i="81"/>
  <c r="K13" i="81"/>
  <c r="J13" i="81"/>
  <c r="I13" i="81"/>
  <c r="H13" i="81"/>
  <c r="G13" i="81"/>
  <c r="F13" i="81"/>
  <c r="E13" i="81"/>
  <c r="D13" i="81"/>
  <c r="C13" i="81"/>
  <c r="R12" i="81"/>
  <c r="Q12" i="81"/>
  <c r="P12" i="81"/>
  <c r="O12" i="81"/>
  <c r="N12" i="81"/>
  <c r="M12" i="81"/>
  <c r="L12" i="81"/>
  <c r="K12" i="81"/>
  <c r="J12" i="81"/>
  <c r="I12" i="81"/>
  <c r="H12" i="81"/>
  <c r="G12" i="81"/>
  <c r="F12" i="81"/>
  <c r="E12" i="81"/>
  <c r="D12" i="81"/>
  <c r="C12" i="81"/>
  <c r="R11" i="81"/>
  <c r="Q11" i="81"/>
  <c r="P11" i="81"/>
  <c r="O11" i="81"/>
  <c r="N11" i="81"/>
  <c r="M11" i="81"/>
  <c r="L11" i="81"/>
  <c r="K11" i="81"/>
  <c r="J11" i="81"/>
  <c r="I11" i="81"/>
  <c r="H11" i="81"/>
  <c r="G11" i="81"/>
  <c r="F11" i="81"/>
  <c r="E11" i="81"/>
  <c r="D11" i="81"/>
  <c r="C11" i="81"/>
  <c r="R10" i="81"/>
  <c r="Q10" i="81"/>
  <c r="P10" i="81"/>
  <c r="O10" i="81"/>
  <c r="N10" i="81"/>
  <c r="M10" i="81"/>
  <c r="L10" i="81"/>
  <c r="K10" i="81"/>
  <c r="J10" i="81"/>
  <c r="I10" i="81"/>
  <c r="H10" i="81"/>
  <c r="G10" i="81"/>
  <c r="F10" i="81"/>
  <c r="E10" i="81"/>
  <c r="D10" i="81"/>
  <c r="C10" i="81"/>
  <c r="R36" i="82"/>
  <c r="Q36" i="82"/>
  <c r="P36" i="82"/>
  <c r="O36" i="82"/>
  <c r="N36" i="82"/>
  <c r="M36" i="82"/>
  <c r="L36" i="82"/>
  <c r="K36" i="82"/>
  <c r="J36" i="82"/>
  <c r="I36" i="82"/>
  <c r="H36" i="82"/>
  <c r="G36" i="82"/>
  <c r="F36" i="82"/>
  <c r="E36" i="82"/>
  <c r="D36" i="82"/>
  <c r="C36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R34" i="82"/>
  <c r="Q34" i="82"/>
  <c r="P34" i="82"/>
  <c r="O34" i="82"/>
  <c r="N34" i="82"/>
  <c r="M34" i="82"/>
  <c r="L34" i="82"/>
  <c r="K34" i="82"/>
  <c r="J34" i="82"/>
  <c r="I34" i="82"/>
  <c r="H34" i="82"/>
  <c r="G34" i="82"/>
  <c r="F34" i="82"/>
  <c r="E34" i="82"/>
  <c r="D34" i="82"/>
  <c r="C34" i="82"/>
  <c r="R33" i="82"/>
  <c r="Q33" i="82"/>
  <c r="P33" i="82"/>
  <c r="O33" i="82"/>
  <c r="N33" i="82"/>
  <c r="M33" i="82"/>
  <c r="L33" i="82"/>
  <c r="K33" i="82"/>
  <c r="J33" i="82"/>
  <c r="I33" i="82"/>
  <c r="H33" i="82"/>
  <c r="G33" i="82"/>
  <c r="F33" i="82"/>
  <c r="E33" i="82"/>
  <c r="D33" i="82"/>
  <c r="C33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R29" i="82"/>
  <c r="Q29" i="82"/>
  <c r="P29" i="82"/>
  <c r="O29" i="82"/>
  <c r="N29" i="82"/>
  <c r="M29" i="82"/>
  <c r="L29" i="82"/>
  <c r="K29" i="82"/>
  <c r="J29" i="82"/>
  <c r="I29" i="82"/>
  <c r="H29" i="82"/>
  <c r="G29" i="82"/>
  <c r="F29" i="82"/>
  <c r="E29" i="82"/>
  <c r="D29" i="82"/>
  <c r="C29" i="82"/>
  <c r="R28" i="82"/>
  <c r="Q28" i="82"/>
  <c r="P28" i="82"/>
  <c r="O28" i="82"/>
  <c r="N28" i="82"/>
  <c r="M28" i="82"/>
  <c r="L28" i="82"/>
  <c r="K28" i="82"/>
  <c r="J28" i="82"/>
  <c r="I28" i="82"/>
  <c r="H28" i="82"/>
  <c r="G28" i="82"/>
  <c r="F28" i="82"/>
  <c r="E28" i="82"/>
  <c r="D28" i="82"/>
  <c r="C28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D27" i="82"/>
  <c r="C27" i="82"/>
  <c r="R26" i="82"/>
  <c r="Q26" i="82"/>
  <c r="P26" i="82"/>
  <c r="O26" i="82"/>
  <c r="N26" i="82"/>
  <c r="M26" i="82"/>
  <c r="L26" i="82"/>
  <c r="K26" i="82"/>
  <c r="J26" i="82"/>
  <c r="I26" i="82"/>
  <c r="H26" i="82"/>
  <c r="G26" i="82"/>
  <c r="F26" i="82"/>
  <c r="E26" i="82"/>
  <c r="D26" i="82"/>
  <c r="C26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R23" i="82"/>
  <c r="Q23" i="82"/>
  <c r="P23" i="82"/>
  <c r="O23" i="82"/>
  <c r="N23" i="82"/>
  <c r="M23" i="82"/>
  <c r="L23" i="82"/>
  <c r="K23" i="82"/>
  <c r="J23" i="82"/>
  <c r="I23" i="82"/>
  <c r="H23" i="82"/>
  <c r="G23" i="82"/>
  <c r="F23" i="82"/>
  <c r="E23" i="82"/>
  <c r="D23" i="82"/>
  <c r="C23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R21" i="82"/>
  <c r="Q21" i="82"/>
  <c r="P21" i="82"/>
  <c r="O21" i="82"/>
  <c r="N21" i="82"/>
  <c r="M21" i="82"/>
  <c r="L21" i="82"/>
  <c r="K21" i="82"/>
  <c r="J21" i="82"/>
  <c r="I21" i="82"/>
  <c r="H21" i="82"/>
  <c r="G21" i="82"/>
  <c r="F21" i="82"/>
  <c r="E21" i="82"/>
  <c r="D21" i="82"/>
  <c r="C21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R19" i="82"/>
  <c r="Q19" i="82"/>
  <c r="P19" i="82"/>
  <c r="O19" i="82"/>
  <c r="N19" i="82"/>
  <c r="M19" i="82"/>
  <c r="L19" i="82"/>
  <c r="K19" i="82"/>
  <c r="J19" i="82"/>
  <c r="I19" i="82"/>
  <c r="H19" i="82"/>
  <c r="G19" i="82"/>
  <c r="F19" i="82"/>
  <c r="E19" i="82"/>
  <c r="D19" i="82"/>
  <c r="C19" i="82"/>
  <c r="R18" i="82"/>
  <c r="Q18" i="82"/>
  <c r="P18" i="82"/>
  <c r="O18" i="82"/>
  <c r="N18" i="82"/>
  <c r="M18" i="82"/>
  <c r="L18" i="82"/>
  <c r="K18" i="82"/>
  <c r="J18" i="82"/>
  <c r="I18" i="82"/>
  <c r="H18" i="82"/>
  <c r="G18" i="82"/>
  <c r="F18" i="82"/>
  <c r="E18" i="82"/>
  <c r="D18" i="82"/>
  <c r="C18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R16" i="82"/>
  <c r="Q16" i="82"/>
  <c r="P16" i="82"/>
  <c r="O16" i="82"/>
  <c r="N16" i="82"/>
  <c r="M16" i="82"/>
  <c r="L16" i="82"/>
  <c r="K16" i="82"/>
  <c r="J16" i="82"/>
  <c r="I16" i="82"/>
  <c r="H16" i="82"/>
  <c r="G16" i="82"/>
  <c r="F16" i="82"/>
  <c r="E16" i="82"/>
  <c r="D16" i="82"/>
  <c r="C16" i="82"/>
  <c r="R15" i="82"/>
  <c r="Q15" i="82"/>
  <c r="P15" i="82"/>
  <c r="O15" i="82"/>
  <c r="N15" i="82"/>
  <c r="M15" i="82"/>
  <c r="L15" i="82"/>
  <c r="K15" i="82"/>
  <c r="J15" i="82"/>
  <c r="I15" i="82"/>
  <c r="H15" i="82"/>
  <c r="G15" i="82"/>
  <c r="F15" i="82"/>
  <c r="E15" i="82"/>
  <c r="D15" i="82"/>
  <c r="C15" i="82"/>
  <c r="R14" i="82"/>
  <c r="Q14" i="82"/>
  <c r="P14" i="82"/>
  <c r="O14" i="82"/>
  <c r="N14" i="82"/>
  <c r="M14" i="82"/>
  <c r="L14" i="82"/>
  <c r="K14" i="82"/>
  <c r="J14" i="82"/>
  <c r="I14" i="82"/>
  <c r="H14" i="82"/>
  <c r="G14" i="82"/>
  <c r="F14" i="82"/>
  <c r="E14" i="82"/>
  <c r="D14" i="82"/>
  <c r="C14" i="82"/>
  <c r="R13" i="82"/>
  <c r="Q13" i="82"/>
  <c r="P13" i="82"/>
  <c r="O13" i="82"/>
  <c r="N13" i="82"/>
  <c r="M13" i="82"/>
  <c r="L13" i="82"/>
  <c r="K13" i="82"/>
  <c r="J13" i="82"/>
  <c r="I13" i="82"/>
  <c r="H13" i="82"/>
  <c r="G13" i="82"/>
  <c r="F13" i="82"/>
  <c r="E13" i="82"/>
  <c r="D13" i="82"/>
  <c r="C13" i="82"/>
  <c r="R12" i="82"/>
  <c r="Q12" i="82"/>
  <c r="P12" i="82"/>
  <c r="O12" i="82"/>
  <c r="N12" i="82"/>
  <c r="M12" i="82"/>
  <c r="L12" i="82"/>
  <c r="K12" i="82"/>
  <c r="J12" i="82"/>
  <c r="I12" i="82"/>
  <c r="H12" i="82"/>
  <c r="G12" i="82"/>
  <c r="F12" i="82"/>
  <c r="E12" i="82"/>
  <c r="D12" i="82"/>
  <c r="C12" i="82"/>
  <c r="R11" i="82"/>
  <c r="Q11" i="82"/>
  <c r="P11" i="82"/>
  <c r="O11" i="82"/>
  <c r="N11" i="82"/>
  <c r="M11" i="82"/>
  <c r="L11" i="82"/>
  <c r="K11" i="82"/>
  <c r="J11" i="82"/>
  <c r="I11" i="82"/>
  <c r="H11" i="82"/>
  <c r="G11" i="82"/>
  <c r="F11" i="82"/>
  <c r="E11" i="82"/>
  <c r="D11" i="82"/>
  <c r="C11" i="82"/>
  <c r="R10" i="82"/>
  <c r="Q10" i="82"/>
  <c r="P10" i="82"/>
  <c r="O10" i="82"/>
  <c r="N10" i="82"/>
  <c r="M10" i="82"/>
  <c r="L10" i="82"/>
  <c r="K10" i="82"/>
  <c r="J10" i="82"/>
  <c r="I10" i="82"/>
  <c r="H10" i="82"/>
  <c r="G10" i="82"/>
  <c r="F10" i="82"/>
  <c r="E10" i="82"/>
  <c r="D10" i="82"/>
  <c r="C10" i="82"/>
  <c r="R36" i="83"/>
  <c r="Q36" i="83"/>
  <c r="P36" i="83"/>
  <c r="O36" i="83"/>
  <c r="N36" i="83"/>
  <c r="M36" i="83"/>
  <c r="L36" i="83"/>
  <c r="K36" i="83"/>
  <c r="J36" i="83"/>
  <c r="I36" i="83"/>
  <c r="H36" i="83"/>
  <c r="G36" i="83"/>
  <c r="F36" i="83"/>
  <c r="E36" i="83"/>
  <c r="D36" i="83"/>
  <c r="C36" i="83"/>
  <c r="R35" i="83"/>
  <c r="Q35" i="83"/>
  <c r="P35" i="83"/>
  <c r="O35" i="83"/>
  <c r="N35" i="83"/>
  <c r="M35" i="83"/>
  <c r="L35" i="83"/>
  <c r="K35" i="83"/>
  <c r="J35" i="83"/>
  <c r="I35" i="83"/>
  <c r="H35" i="83"/>
  <c r="G35" i="83"/>
  <c r="F35" i="83"/>
  <c r="E35" i="83"/>
  <c r="D35" i="83"/>
  <c r="C35" i="83"/>
  <c r="R34" i="83"/>
  <c r="Q34" i="83"/>
  <c r="P34" i="83"/>
  <c r="O34" i="83"/>
  <c r="N34" i="83"/>
  <c r="M34" i="83"/>
  <c r="L34" i="83"/>
  <c r="K34" i="83"/>
  <c r="J34" i="83"/>
  <c r="I34" i="83"/>
  <c r="H34" i="83"/>
  <c r="G34" i="83"/>
  <c r="F34" i="83"/>
  <c r="E34" i="83"/>
  <c r="D34" i="83"/>
  <c r="C34" i="83"/>
  <c r="R33" i="83"/>
  <c r="Q33" i="83"/>
  <c r="P33" i="83"/>
  <c r="O33" i="83"/>
  <c r="N33" i="83"/>
  <c r="M33" i="83"/>
  <c r="L33" i="83"/>
  <c r="K33" i="83"/>
  <c r="J33" i="83"/>
  <c r="I33" i="83"/>
  <c r="H33" i="83"/>
  <c r="G33" i="83"/>
  <c r="F33" i="83"/>
  <c r="E33" i="83"/>
  <c r="D33" i="83"/>
  <c r="C33" i="83"/>
  <c r="R32" i="83"/>
  <c r="Q32" i="83"/>
  <c r="P32" i="83"/>
  <c r="O32" i="83"/>
  <c r="N32" i="83"/>
  <c r="M32" i="83"/>
  <c r="L32" i="83"/>
  <c r="K32" i="83"/>
  <c r="J32" i="83"/>
  <c r="I32" i="83"/>
  <c r="H32" i="83"/>
  <c r="G32" i="83"/>
  <c r="F32" i="83"/>
  <c r="E32" i="83"/>
  <c r="D32" i="83"/>
  <c r="C32" i="83"/>
  <c r="R30" i="83"/>
  <c r="Q30" i="83"/>
  <c r="P30" i="83"/>
  <c r="O30" i="83"/>
  <c r="N30" i="83"/>
  <c r="M30" i="83"/>
  <c r="L30" i="83"/>
  <c r="K30" i="83"/>
  <c r="J30" i="83"/>
  <c r="I30" i="83"/>
  <c r="H30" i="83"/>
  <c r="G30" i="83"/>
  <c r="F30" i="83"/>
  <c r="E30" i="83"/>
  <c r="D30" i="83"/>
  <c r="C30" i="83"/>
  <c r="R29" i="83"/>
  <c r="Q29" i="83"/>
  <c r="P29" i="83"/>
  <c r="O29" i="83"/>
  <c r="N29" i="83"/>
  <c r="M29" i="83"/>
  <c r="L29" i="83"/>
  <c r="K29" i="83"/>
  <c r="J29" i="83"/>
  <c r="I29" i="83"/>
  <c r="H29" i="83"/>
  <c r="G29" i="83"/>
  <c r="F29" i="83"/>
  <c r="E29" i="83"/>
  <c r="D29" i="83"/>
  <c r="C29" i="83"/>
  <c r="R28" i="83"/>
  <c r="Q28" i="83"/>
  <c r="P28" i="83"/>
  <c r="O28" i="83"/>
  <c r="N28" i="83"/>
  <c r="M28" i="83"/>
  <c r="L28" i="83"/>
  <c r="K28" i="83"/>
  <c r="J28" i="83"/>
  <c r="I28" i="83"/>
  <c r="H28" i="83"/>
  <c r="G28" i="83"/>
  <c r="F28" i="83"/>
  <c r="E28" i="83"/>
  <c r="D28" i="83"/>
  <c r="C28" i="83"/>
  <c r="R27" i="83"/>
  <c r="Q27" i="83"/>
  <c r="P27" i="83"/>
  <c r="O27" i="83"/>
  <c r="N27" i="83"/>
  <c r="M27" i="83"/>
  <c r="L27" i="83"/>
  <c r="K27" i="83"/>
  <c r="J27" i="83"/>
  <c r="I27" i="83"/>
  <c r="H27" i="83"/>
  <c r="G27" i="83"/>
  <c r="F27" i="83"/>
  <c r="E27" i="83"/>
  <c r="D27" i="83"/>
  <c r="C27" i="83"/>
  <c r="R26" i="83"/>
  <c r="Q26" i="83"/>
  <c r="P26" i="83"/>
  <c r="O26" i="83"/>
  <c r="N26" i="83"/>
  <c r="M26" i="83"/>
  <c r="L26" i="83"/>
  <c r="K26" i="83"/>
  <c r="J26" i="83"/>
  <c r="I26" i="83"/>
  <c r="H26" i="83"/>
  <c r="G26" i="83"/>
  <c r="F26" i="83"/>
  <c r="E26" i="83"/>
  <c r="D26" i="83"/>
  <c r="C26" i="83"/>
  <c r="R25" i="83"/>
  <c r="Q25" i="83"/>
  <c r="P25" i="83"/>
  <c r="O25" i="83"/>
  <c r="N25" i="83"/>
  <c r="M25" i="83"/>
  <c r="L25" i="83"/>
  <c r="K25" i="83"/>
  <c r="J25" i="83"/>
  <c r="I25" i="83"/>
  <c r="H25" i="83"/>
  <c r="G25" i="83"/>
  <c r="F25" i="83"/>
  <c r="E25" i="83"/>
  <c r="D25" i="83"/>
  <c r="C25" i="83"/>
  <c r="R23" i="83"/>
  <c r="Q23" i="83"/>
  <c r="P23" i="83"/>
  <c r="O23" i="83"/>
  <c r="N23" i="83"/>
  <c r="M23" i="83"/>
  <c r="L23" i="83"/>
  <c r="K23" i="83"/>
  <c r="J23" i="83"/>
  <c r="I23" i="83"/>
  <c r="H23" i="83"/>
  <c r="G23" i="83"/>
  <c r="F23" i="83"/>
  <c r="E23" i="83"/>
  <c r="D23" i="83"/>
  <c r="C23" i="83"/>
  <c r="R22" i="83"/>
  <c r="Q22" i="83"/>
  <c r="P22" i="83"/>
  <c r="O22" i="83"/>
  <c r="N22" i="83"/>
  <c r="M22" i="83"/>
  <c r="L22" i="83"/>
  <c r="K22" i="83"/>
  <c r="J22" i="83"/>
  <c r="I22" i="83"/>
  <c r="H22" i="83"/>
  <c r="G22" i="83"/>
  <c r="F22" i="83"/>
  <c r="E22" i="83"/>
  <c r="D22" i="83"/>
  <c r="C22" i="83"/>
  <c r="R21" i="83"/>
  <c r="Q21" i="83"/>
  <c r="P21" i="83"/>
  <c r="O21" i="83"/>
  <c r="N21" i="83"/>
  <c r="M21" i="83"/>
  <c r="L21" i="83"/>
  <c r="K21" i="83"/>
  <c r="J21" i="83"/>
  <c r="I21" i="83"/>
  <c r="H21" i="83"/>
  <c r="G21" i="83"/>
  <c r="F21" i="83"/>
  <c r="E21" i="83"/>
  <c r="D21" i="83"/>
  <c r="C21" i="83"/>
  <c r="R20" i="83"/>
  <c r="Q20" i="83"/>
  <c r="P20" i="83"/>
  <c r="O20" i="83"/>
  <c r="N20" i="83"/>
  <c r="M20" i="83"/>
  <c r="L20" i="83"/>
  <c r="K20" i="83"/>
  <c r="J20" i="83"/>
  <c r="I20" i="83"/>
  <c r="H20" i="83"/>
  <c r="G20" i="83"/>
  <c r="F20" i="83"/>
  <c r="E20" i="83"/>
  <c r="D20" i="83"/>
  <c r="C20" i="83"/>
  <c r="R19" i="83"/>
  <c r="Q19" i="83"/>
  <c r="P19" i="83"/>
  <c r="O19" i="83"/>
  <c r="N19" i="83"/>
  <c r="M19" i="83"/>
  <c r="L19" i="83"/>
  <c r="K19" i="83"/>
  <c r="J19" i="83"/>
  <c r="I19" i="83"/>
  <c r="H19" i="83"/>
  <c r="G19" i="83"/>
  <c r="F19" i="83"/>
  <c r="E19" i="83"/>
  <c r="D19" i="83"/>
  <c r="C19" i="83"/>
  <c r="R18" i="83"/>
  <c r="Q18" i="83"/>
  <c r="P18" i="83"/>
  <c r="O18" i="83"/>
  <c r="N18" i="83"/>
  <c r="M18" i="83"/>
  <c r="L18" i="83"/>
  <c r="K18" i="83"/>
  <c r="J18" i="83"/>
  <c r="I18" i="83"/>
  <c r="H18" i="83"/>
  <c r="G18" i="83"/>
  <c r="F18" i="83"/>
  <c r="E18" i="83"/>
  <c r="D18" i="83"/>
  <c r="C18" i="83"/>
  <c r="R17" i="83"/>
  <c r="Q17" i="83"/>
  <c r="P17" i="83"/>
  <c r="O17" i="83"/>
  <c r="N17" i="83"/>
  <c r="M17" i="83"/>
  <c r="L17" i="83"/>
  <c r="K17" i="83"/>
  <c r="J17" i="83"/>
  <c r="I17" i="83"/>
  <c r="H17" i="83"/>
  <c r="G17" i="83"/>
  <c r="F17" i="83"/>
  <c r="E17" i="83"/>
  <c r="D17" i="83"/>
  <c r="C17" i="83"/>
  <c r="R16" i="83"/>
  <c r="Q16" i="83"/>
  <c r="P16" i="83"/>
  <c r="O16" i="83"/>
  <c r="N16" i="83"/>
  <c r="M16" i="83"/>
  <c r="L16" i="83"/>
  <c r="K16" i="83"/>
  <c r="J16" i="83"/>
  <c r="I16" i="83"/>
  <c r="H16" i="83"/>
  <c r="G16" i="83"/>
  <c r="F16" i="83"/>
  <c r="E16" i="83"/>
  <c r="D16" i="83"/>
  <c r="C16" i="83"/>
  <c r="R15" i="83"/>
  <c r="Q15" i="83"/>
  <c r="P15" i="83"/>
  <c r="O15" i="83"/>
  <c r="N15" i="83"/>
  <c r="M15" i="83"/>
  <c r="L15" i="83"/>
  <c r="K15" i="83"/>
  <c r="J15" i="83"/>
  <c r="I15" i="83"/>
  <c r="H15" i="83"/>
  <c r="G15" i="83"/>
  <c r="F15" i="83"/>
  <c r="E15" i="83"/>
  <c r="D15" i="83"/>
  <c r="C15" i="83"/>
  <c r="R14" i="83"/>
  <c r="Q14" i="83"/>
  <c r="P14" i="83"/>
  <c r="O14" i="83"/>
  <c r="N14" i="83"/>
  <c r="M14" i="83"/>
  <c r="L14" i="83"/>
  <c r="K14" i="83"/>
  <c r="J14" i="83"/>
  <c r="I14" i="83"/>
  <c r="H14" i="83"/>
  <c r="G14" i="83"/>
  <c r="F14" i="83"/>
  <c r="E14" i="83"/>
  <c r="D14" i="83"/>
  <c r="C14" i="83"/>
  <c r="R13" i="83"/>
  <c r="Q13" i="83"/>
  <c r="P13" i="83"/>
  <c r="O13" i="83"/>
  <c r="N13" i="83"/>
  <c r="M13" i="83"/>
  <c r="L13" i="83"/>
  <c r="K13" i="83"/>
  <c r="J13" i="83"/>
  <c r="I13" i="83"/>
  <c r="H13" i="83"/>
  <c r="G13" i="83"/>
  <c r="F13" i="83"/>
  <c r="E13" i="83"/>
  <c r="D13" i="83"/>
  <c r="C13" i="83"/>
  <c r="R12" i="83"/>
  <c r="Q12" i="83"/>
  <c r="P12" i="83"/>
  <c r="O12" i="83"/>
  <c r="N12" i="83"/>
  <c r="M12" i="83"/>
  <c r="L12" i="83"/>
  <c r="K12" i="83"/>
  <c r="J12" i="83"/>
  <c r="I12" i="83"/>
  <c r="H12" i="83"/>
  <c r="G12" i="83"/>
  <c r="F12" i="83"/>
  <c r="E12" i="83"/>
  <c r="D12" i="83"/>
  <c r="C12" i="83"/>
  <c r="R11" i="83"/>
  <c r="Q11" i="83"/>
  <c r="P11" i="83"/>
  <c r="O11" i="83"/>
  <c r="N11" i="83"/>
  <c r="M11" i="83"/>
  <c r="L11" i="83"/>
  <c r="K11" i="83"/>
  <c r="J11" i="83"/>
  <c r="I11" i="83"/>
  <c r="H11" i="83"/>
  <c r="G11" i="83"/>
  <c r="F11" i="83"/>
  <c r="E11" i="83"/>
  <c r="D11" i="83"/>
  <c r="C11" i="83"/>
  <c r="R10" i="83"/>
  <c r="Q10" i="83"/>
  <c r="P10" i="83"/>
  <c r="O10" i="83"/>
  <c r="N10" i="83"/>
  <c r="M10" i="83"/>
  <c r="L10" i="83"/>
  <c r="K10" i="83"/>
  <c r="J10" i="83"/>
  <c r="I10" i="83"/>
  <c r="H10" i="83"/>
  <c r="G10" i="83"/>
  <c r="F10" i="83"/>
  <c r="E10" i="83"/>
  <c r="D10" i="83"/>
  <c r="C10" i="83"/>
  <c r="R36" i="84"/>
  <c r="Q36" i="84"/>
  <c r="P36" i="84"/>
  <c r="O36" i="84"/>
  <c r="N36" i="84"/>
  <c r="M36" i="84"/>
  <c r="L36" i="84"/>
  <c r="K36" i="84"/>
  <c r="J36" i="84"/>
  <c r="I36" i="84"/>
  <c r="H36" i="84"/>
  <c r="G36" i="84"/>
  <c r="F36" i="84"/>
  <c r="E36" i="84"/>
  <c r="D36" i="84"/>
  <c r="C36" i="84"/>
  <c r="R35" i="84"/>
  <c r="Q35" i="84"/>
  <c r="P35" i="84"/>
  <c r="O35" i="84"/>
  <c r="N35" i="84"/>
  <c r="M35" i="84"/>
  <c r="L35" i="84"/>
  <c r="K35" i="84"/>
  <c r="J35" i="84"/>
  <c r="I35" i="84"/>
  <c r="H35" i="84"/>
  <c r="G35" i="84"/>
  <c r="F35" i="84"/>
  <c r="E35" i="84"/>
  <c r="D35" i="84"/>
  <c r="C35" i="84"/>
  <c r="R34" i="84"/>
  <c r="Q34" i="84"/>
  <c r="P34" i="84"/>
  <c r="O34" i="84"/>
  <c r="N34" i="84"/>
  <c r="M34" i="84"/>
  <c r="L34" i="84"/>
  <c r="K34" i="84"/>
  <c r="J34" i="84"/>
  <c r="I34" i="84"/>
  <c r="H34" i="84"/>
  <c r="G34" i="84"/>
  <c r="F34" i="84"/>
  <c r="E34" i="84"/>
  <c r="D34" i="84"/>
  <c r="C34" i="84"/>
  <c r="R33" i="84"/>
  <c r="Q33" i="84"/>
  <c r="P33" i="84"/>
  <c r="O33" i="84"/>
  <c r="N33" i="84"/>
  <c r="M33" i="84"/>
  <c r="L33" i="84"/>
  <c r="K33" i="84"/>
  <c r="J33" i="84"/>
  <c r="I33" i="84"/>
  <c r="H33" i="84"/>
  <c r="G33" i="84"/>
  <c r="F33" i="84"/>
  <c r="E33" i="84"/>
  <c r="D33" i="84"/>
  <c r="C33" i="84"/>
  <c r="R32" i="84"/>
  <c r="Q32" i="84"/>
  <c r="P32" i="84"/>
  <c r="O32" i="84"/>
  <c r="N32" i="84"/>
  <c r="M32" i="84"/>
  <c r="L32" i="84"/>
  <c r="K32" i="84"/>
  <c r="J32" i="84"/>
  <c r="I32" i="84"/>
  <c r="H32" i="84"/>
  <c r="G32" i="84"/>
  <c r="F32" i="84"/>
  <c r="E32" i="84"/>
  <c r="D32" i="84"/>
  <c r="C32" i="84"/>
  <c r="R30" i="84"/>
  <c r="Q30" i="84"/>
  <c r="P30" i="84"/>
  <c r="O30" i="84"/>
  <c r="N30" i="84"/>
  <c r="M30" i="84"/>
  <c r="L30" i="84"/>
  <c r="K30" i="84"/>
  <c r="J30" i="84"/>
  <c r="I30" i="84"/>
  <c r="H30" i="84"/>
  <c r="G30" i="84"/>
  <c r="F30" i="84"/>
  <c r="E30" i="84"/>
  <c r="D30" i="84"/>
  <c r="C30" i="84"/>
  <c r="R29" i="84"/>
  <c r="Q29" i="84"/>
  <c r="P29" i="84"/>
  <c r="O29" i="84"/>
  <c r="N29" i="84"/>
  <c r="M29" i="84"/>
  <c r="L29" i="84"/>
  <c r="K29" i="84"/>
  <c r="J29" i="84"/>
  <c r="I29" i="84"/>
  <c r="H29" i="84"/>
  <c r="G29" i="84"/>
  <c r="F29" i="84"/>
  <c r="E29" i="84"/>
  <c r="D29" i="84"/>
  <c r="C29" i="84"/>
  <c r="R28" i="84"/>
  <c r="Q28" i="84"/>
  <c r="P28" i="84"/>
  <c r="O28" i="84"/>
  <c r="N28" i="84"/>
  <c r="M28" i="84"/>
  <c r="L28" i="84"/>
  <c r="K28" i="84"/>
  <c r="J28" i="84"/>
  <c r="I28" i="84"/>
  <c r="H28" i="84"/>
  <c r="G28" i="84"/>
  <c r="F28" i="84"/>
  <c r="E28" i="84"/>
  <c r="D28" i="84"/>
  <c r="C28" i="84"/>
  <c r="R27" i="84"/>
  <c r="Q27" i="84"/>
  <c r="P27" i="84"/>
  <c r="O27" i="84"/>
  <c r="N27" i="84"/>
  <c r="M27" i="84"/>
  <c r="L27" i="84"/>
  <c r="K27" i="84"/>
  <c r="J27" i="84"/>
  <c r="I27" i="84"/>
  <c r="H27" i="84"/>
  <c r="G27" i="84"/>
  <c r="F27" i="84"/>
  <c r="E27" i="84"/>
  <c r="D27" i="84"/>
  <c r="C27" i="84"/>
  <c r="R26" i="84"/>
  <c r="Q26" i="84"/>
  <c r="P26" i="84"/>
  <c r="O26" i="84"/>
  <c r="N26" i="84"/>
  <c r="M26" i="84"/>
  <c r="L26" i="84"/>
  <c r="K26" i="84"/>
  <c r="J26" i="84"/>
  <c r="I26" i="84"/>
  <c r="H26" i="84"/>
  <c r="G26" i="84"/>
  <c r="F26" i="84"/>
  <c r="E26" i="84"/>
  <c r="D26" i="84"/>
  <c r="C26" i="84"/>
  <c r="R25" i="84"/>
  <c r="Q25" i="84"/>
  <c r="P25" i="84"/>
  <c r="O25" i="84"/>
  <c r="N25" i="84"/>
  <c r="M25" i="84"/>
  <c r="L25" i="84"/>
  <c r="K25" i="84"/>
  <c r="J25" i="84"/>
  <c r="I25" i="84"/>
  <c r="H25" i="84"/>
  <c r="G25" i="84"/>
  <c r="F25" i="84"/>
  <c r="E25" i="84"/>
  <c r="D25" i="84"/>
  <c r="C25" i="84"/>
  <c r="R23" i="84"/>
  <c r="Q23" i="84"/>
  <c r="P23" i="84"/>
  <c r="O23" i="84"/>
  <c r="N23" i="84"/>
  <c r="M23" i="84"/>
  <c r="L23" i="84"/>
  <c r="K23" i="84"/>
  <c r="J23" i="84"/>
  <c r="I23" i="84"/>
  <c r="H23" i="84"/>
  <c r="G23" i="84"/>
  <c r="F23" i="84"/>
  <c r="E23" i="84"/>
  <c r="D23" i="84"/>
  <c r="C23" i="84"/>
  <c r="R22" i="84"/>
  <c r="Q22" i="84"/>
  <c r="P22" i="84"/>
  <c r="O22" i="84"/>
  <c r="N22" i="84"/>
  <c r="M22" i="84"/>
  <c r="L22" i="84"/>
  <c r="K22" i="84"/>
  <c r="J22" i="84"/>
  <c r="I22" i="84"/>
  <c r="H22" i="84"/>
  <c r="G22" i="84"/>
  <c r="F22" i="84"/>
  <c r="E22" i="84"/>
  <c r="D22" i="84"/>
  <c r="C22" i="84"/>
  <c r="R21" i="84"/>
  <c r="Q21" i="84"/>
  <c r="P21" i="84"/>
  <c r="O21" i="84"/>
  <c r="N21" i="84"/>
  <c r="M21" i="84"/>
  <c r="L21" i="84"/>
  <c r="K21" i="84"/>
  <c r="J21" i="84"/>
  <c r="I21" i="84"/>
  <c r="H21" i="84"/>
  <c r="G21" i="84"/>
  <c r="F21" i="84"/>
  <c r="E21" i="84"/>
  <c r="D21" i="84"/>
  <c r="C21" i="84"/>
  <c r="R20" i="84"/>
  <c r="Q20" i="84"/>
  <c r="P20" i="84"/>
  <c r="O20" i="84"/>
  <c r="N20" i="84"/>
  <c r="M20" i="84"/>
  <c r="L20" i="84"/>
  <c r="K20" i="84"/>
  <c r="J20" i="84"/>
  <c r="I20" i="84"/>
  <c r="H20" i="84"/>
  <c r="G20" i="84"/>
  <c r="F20" i="84"/>
  <c r="E20" i="84"/>
  <c r="D20" i="84"/>
  <c r="C20" i="84"/>
  <c r="R19" i="84"/>
  <c r="Q19" i="84"/>
  <c r="P19" i="84"/>
  <c r="O19" i="84"/>
  <c r="N19" i="84"/>
  <c r="M19" i="84"/>
  <c r="L19" i="84"/>
  <c r="K19" i="84"/>
  <c r="J19" i="84"/>
  <c r="I19" i="84"/>
  <c r="H19" i="84"/>
  <c r="G19" i="84"/>
  <c r="F19" i="84"/>
  <c r="E19" i="84"/>
  <c r="D19" i="84"/>
  <c r="C19" i="84"/>
  <c r="R18" i="84"/>
  <c r="Q18" i="84"/>
  <c r="P18" i="84"/>
  <c r="O18" i="84"/>
  <c r="N18" i="84"/>
  <c r="M18" i="84"/>
  <c r="L18" i="84"/>
  <c r="K18" i="84"/>
  <c r="J18" i="84"/>
  <c r="I18" i="84"/>
  <c r="H18" i="84"/>
  <c r="G18" i="84"/>
  <c r="F18" i="84"/>
  <c r="E18" i="84"/>
  <c r="D18" i="84"/>
  <c r="C18" i="84"/>
  <c r="R17" i="84"/>
  <c r="Q17" i="84"/>
  <c r="P17" i="84"/>
  <c r="O17" i="84"/>
  <c r="N17" i="84"/>
  <c r="M17" i="84"/>
  <c r="L17" i="84"/>
  <c r="K17" i="84"/>
  <c r="J17" i="84"/>
  <c r="I17" i="84"/>
  <c r="H17" i="84"/>
  <c r="G17" i="84"/>
  <c r="F17" i="84"/>
  <c r="E17" i="84"/>
  <c r="D17" i="84"/>
  <c r="C17" i="84"/>
  <c r="R16" i="84"/>
  <c r="Q16" i="84"/>
  <c r="P16" i="84"/>
  <c r="O16" i="84"/>
  <c r="N16" i="84"/>
  <c r="M16" i="84"/>
  <c r="L16" i="84"/>
  <c r="K16" i="84"/>
  <c r="J16" i="84"/>
  <c r="I16" i="84"/>
  <c r="H16" i="84"/>
  <c r="G16" i="84"/>
  <c r="F16" i="84"/>
  <c r="E16" i="84"/>
  <c r="D16" i="84"/>
  <c r="C16" i="84"/>
  <c r="R15" i="84"/>
  <c r="Q15" i="84"/>
  <c r="P15" i="84"/>
  <c r="O15" i="84"/>
  <c r="N15" i="84"/>
  <c r="M15" i="84"/>
  <c r="L15" i="84"/>
  <c r="K15" i="84"/>
  <c r="J15" i="84"/>
  <c r="I15" i="84"/>
  <c r="H15" i="84"/>
  <c r="G15" i="84"/>
  <c r="F15" i="84"/>
  <c r="E15" i="84"/>
  <c r="D15" i="84"/>
  <c r="C15" i="84"/>
  <c r="R14" i="84"/>
  <c r="Q14" i="84"/>
  <c r="P14" i="84"/>
  <c r="O14" i="84"/>
  <c r="N14" i="84"/>
  <c r="M14" i="84"/>
  <c r="L14" i="84"/>
  <c r="K14" i="84"/>
  <c r="J14" i="84"/>
  <c r="I14" i="84"/>
  <c r="H14" i="84"/>
  <c r="G14" i="84"/>
  <c r="F14" i="84"/>
  <c r="E14" i="84"/>
  <c r="D14" i="84"/>
  <c r="C14" i="84"/>
  <c r="R13" i="84"/>
  <c r="Q13" i="84"/>
  <c r="P13" i="84"/>
  <c r="O13" i="84"/>
  <c r="N13" i="84"/>
  <c r="M13" i="84"/>
  <c r="L13" i="84"/>
  <c r="K13" i="84"/>
  <c r="J13" i="84"/>
  <c r="I13" i="84"/>
  <c r="H13" i="84"/>
  <c r="G13" i="84"/>
  <c r="F13" i="84"/>
  <c r="E13" i="84"/>
  <c r="D13" i="84"/>
  <c r="C13" i="84"/>
  <c r="R12" i="84"/>
  <c r="Q12" i="84"/>
  <c r="P12" i="84"/>
  <c r="O12" i="84"/>
  <c r="N12" i="84"/>
  <c r="M12" i="84"/>
  <c r="L12" i="84"/>
  <c r="K12" i="84"/>
  <c r="J12" i="84"/>
  <c r="I12" i="84"/>
  <c r="H12" i="84"/>
  <c r="G12" i="84"/>
  <c r="F12" i="84"/>
  <c r="E12" i="84"/>
  <c r="D12" i="84"/>
  <c r="C12" i="84"/>
  <c r="R11" i="84"/>
  <c r="Q11" i="84"/>
  <c r="P11" i="84"/>
  <c r="O11" i="84"/>
  <c r="N11" i="84"/>
  <c r="M11" i="84"/>
  <c r="L11" i="84"/>
  <c r="K11" i="84"/>
  <c r="J11" i="84"/>
  <c r="I11" i="84"/>
  <c r="H11" i="84"/>
  <c r="G11" i="84"/>
  <c r="F11" i="84"/>
  <c r="E11" i="84"/>
  <c r="D11" i="84"/>
  <c r="C11" i="84"/>
  <c r="R10" i="84"/>
  <c r="Q10" i="84"/>
  <c r="P10" i="84"/>
  <c r="O10" i="84"/>
  <c r="N10" i="84"/>
  <c r="M10" i="84"/>
  <c r="L10" i="84"/>
  <c r="K10" i="84"/>
  <c r="J10" i="84"/>
  <c r="I10" i="84"/>
  <c r="H10" i="84"/>
  <c r="G10" i="84"/>
  <c r="F10" i="84"/>
  <c r="E10" i="84"/>
  <c r="D10" i="84"/>
  <c r="C10" i="84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T10" i="1"/>
  <c r="T47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C10" i="1"/>
  <c r="L7" i="87"/>
  <c r="U36" i="3"/>
  <c r="U35" i="3"/>
  <c r="U34" i="3"/>
  <c r="U33" i="3"/>
  <c r="U32" i="3"/>
  <c r="U30" i="3"/>
  <c r="U29" i="3"/>
  <c r="U28" i="3"/>
  <c r="U27" i="3"/>
  <c r="U26" i="3"/>
  <c r="U25" i="3"/>
  <c r="U23" i="3"/>
  <c r="U22" i="3"/>
  <c r="U21" i="3"/>
  <c r="U20" i="3"/>
  <c r="U19" i="3"/>
  <c r="U18" i="3"/>
  <c r="U17" i="3"/>
  <c r="U16" i="3"/>
  <c r="U15" i="3"/>
  <c r="U14" i="3"/>
  <c r="U13" i="3"/>
  <c r="U12" i="3"/>
  <c r="U11" i="3"/>
  <c r="U10" i="3"/>
  <c r="U36" i="4"/>
  <c r="U35" i="4"/>
  <c r="U34" i="4"/>
  <c r="U33" i="4"/>
  <c r="U32" i="4"/>
  <c r="U30" i="4"/>
  <c r="U29" i="4"/>
  <c r="U28" i="4"/>
  <c r="U27" i="4"/>
  <c r="U26" i="4"/>
  <c r="U25" i="4"/>
  <c r="U23" i="4"/>
  <c r="U22" i="4"/>
  <c r="U21" i="4"/>
  <c r="U20" i="4"/>
  <c r="U19" i="4"/>
  <c r="U18" i="4"/>
  <c r="U17" i="4"/>
  <c r="U16" i="4"/>
  <c r="U15" i="4"/>
  <c r="U14" i="4"/>
  <c r="U13" i="4"/>
  <c r="U12" i="4"/>
  <c r="U11" i="4"/>
  <c r="U10" i="4"/>
  <c r="U36" i="5"/>
  <c r="U35" i="5"/>
  <c r="U34" i="5"/>
  <c r="U33" i="5"/>
  <c r="U32" i="5"/>
  <c r="U30" i="5"/>
  <c r="U29" i="5"/>
  <c r="U28" i="5"/>
  <c r="U27" i="5"/>
  <c r="U26" i="5"/>
  <c r="U25" i="5"/>
  <c r="U23" i="5"/>
  <c r="U22" i="5"/>
  <c r="U21" i="5"/>
  <c r="U20" i="5"/>
  <c r="U19" i="5"/>
  <c r="U18" i="5"/>
  <c r="U17" i="5"/>
  <c r="U16" i="5"/>
  <c r="U15" i="5"/>
  <c r="U14" i="5"/>
  <c r="U13" i="5"/>
  <c r="U12" i="5"/>
  <c r="U11" i="5"/>
  <c r="U10" i="5"/>
  <c r="U36" i="6"/>
  <c r="U35" i="6"/>
  <c r="U34" i="6"/>
  <c r="U33" i="6"/>
  <c r="U32" i="6"/>
  <c r="U30" i="6"/>
  <c r="U29" i="6"/>
  <c r="U28" i="6"/>
  <c r="U27" i="6"/>
  <c r="U26" i="6"/>
  <c r="U25" i="6"/>
  <c r="U23" i="6"/>
  <c r="U22" i="6"/>
  <c r="U21" i="6"/>
  <c r="U20" i="6"/>
  <c r="U19" i="6"/>
  <c r="U18" i="6"/>
  <c r="U17" i="6"/>
  <c r="U16" i="6"/>
  <c r="U15" i="6"/>
  <c r="U14" i="6"/>
  <c r="U13" i="6"/>
  <c r="U12" i="6"/>
  <c r="U11" i="6"/>
  <c r="U10" i="6"/>
  <c r="U36" i="7"/>
  <c r="U35" i="7"/>
  <c r="U34" i="7"/>
  <c r="U33" i="7"/>
  <c r="U32" i="7"/>
  <c r="U30" i="7"/>
  <c r="U29" i="7"/>
  <c r="U28" i="7"/>
  <c r="U27" i="7"/>
  <c r="U26" i="7"/>
  <c r="U25" i="7"/>
  <c r="U23" i="7"/>
  <c r="U22" i="7"/>
  <c r="U21" i="7"/>
  <c r="U20" i="7"/>
  <c r="U19" i="7"/>
  <c r="U18" i="7"/>
  <c r="U17" i="7"/>
  <c r="U16" i="7"/>
  <c r="U15" i="7"/>
  <c r="U14" i="7"/>
  <c r="U13" i="7"/>
  <c r="U12" i="7"/>
  <c r="U11" i="7"/>
  <c r="U10" i="7"/>
  <c r="U36" i="8"/>
  <c r="U35" i="8"/>
  <c r="U34" i="8"/>
  <c r="U33" i="8"/>
  <c r="U32" i="8"/>
  <c r="U30" i="8"/>
  <c r="U29" i="8"/>
  <c r="U28" i="8"/>
  <c r="U27" i="8"/>
  <c r="U26" i="8"/>
  <c r="U25" i="8"/>
  <c r="U23" i="8"/>
  <c r="U22" i="8"/>
  <c r="U21" i="8"/>
  <c r="U20" i="8"/>
  <c r="U19" i="8"/>
  <c r="U18" i="8"/>
  <c r="U17" i="8"/>
  <c r="U16" i="8"/>
  <c r="U15" i="8"/>
  <c r="U14" i="8"/>
  <c r="U13" i="8"/>
  <c r="U12" i="8"/>
  <c r="U11" i="8"/>
  <c r="U10" i="8"/>
  <c r="U36" i="9"/>
  <c r="U35" i="9"/>
  <c r="U34" i="9"/>
  <c r="U33" i="9"/>
  <c r="U32" i="9"/>
  <c r="U30" i="9"/>
  <c r="U29" i="9"/>
  <c r="U28" i="9"/>
  <c r="U27" i="9"/>
  <c r="U26" i="9"/>
  <c r="U25" i="9"/>
  <c r="U23" i="9"/>
  <c r="U22" i="9"/>
  <c r="U21" i="9"/>
  <c r="U20" i="9"/>
  <c r="U19" i="9"/>
  <c r="U18" i="9"/>
  <c r="U17" i="9"/>
  <c r="U16" i="9"/>
  <c r="U15" i="9"/>
  <c r="U14" i="9"/>
  <c r="U13" i="9"/>
  <c r="U12" i="9"/>
  <c r="U11" i="9"/>
  <c r="U10" i="9"/>
  <c r="U36" i="10"/>
  <c r="U35" i="10"/>
  <c r="U34" i="10"/>
  <c r="U33" i="10"/>
  <c r="U32" i="10"/>
  <c r="U30" i="10"/>
  <c r="U29" i="10"/>
  <c r="U28" i="10"/>
  <c r="U27" i="10"/>
  <c r="U26" i="10"/>
  <c r="U25" i="10"/>
  <c r="U23" i="10"/>
  <c r="U22" i="10"/>
  <c r="U21" i="10"/>
  <c r="U20" i="10"/>
  <c r="U19" i="10"/>
  <c r="U18" i="10"/>
  <c r="U17" i="10"/>
  <c r="U16" i="10"/>
  <c r="U15" i="10"/>
  <c r="U14" i="10"/>
  <c r="U13" i="10"/>
  <c r="U12" i="10"/>
  <c r="U11" i="10"/>
  <c r="U10" i="10"/>
  <c r="U36" i="11"/>
  <c r="U35" i="11"/>
  <c r="U34" i="11"/>
  <c r="U33" i="11"/>
  <c r="U32" i="11"/>
  <c r="U30" i="11"/>
  <c r="U29" i="11"/>
  <c r="U28" i="11"/>
  <c r="U27" i="11"/>
  <c r="U26" i="11"/>
  <c r="U25" i="11"/>
  <c r="U23" i="11"/>
  <c r="U22" i="11"/>
  <c r="U21" i="11"/>
  <c r="U20" i="11"/>
  <c r="U19" i="11"/>
  <c r="U18" i="11"/>
  <c r="U17" i="11"/>
  <c r="U16" i="11"/>
  <c r="U15" i="11"/>
  <c r="U14" i="11"/>
  <c r="U13" i="11"/>
  <c r="U12" i="11"/>
  <c r="U11" i="11"/>
  <c r="U10" i="11"/>
  <c r="U36" i="12"/>
  <c r="U35" i="12"/>
  <c r="U34" i="12"/>
  <c r="U33" i="12"/>
  <c r="U32" i="12"/>
  <c r="U30" i="12"/>
  <c r="U29" i="12"/>
  <c r="U28" i="12"/>
  <c r="U27" i="12"/>
  <c r="U26" i="12"/>
  <c r="U25" i="12"/>
  <c r="U23" i="12"/>
  <c r="U22" i="12"/>
  <c r="U21" i="12"/>
  <c r="U20" i="12"/>
  <c r="U19" i="12"/>
  <c r="U18" i="12"/>
  <c r="U17" i="12"/>
  <c r="U16" i="12"/>
  <c r="U15" i="12"/>
  <c r="U14" i="12"/>
  <c r="U13" i="12"/>
  <c r="U12" i="12"/>
  <c r="U11" i="12"/>
  <c r="U10" i="12"/>
  <c r="U36" i="13"/>
  <c r="U35" i="13"/>
  <c r="U34" i="13"/>
  <c r="U33" i="13"/>
  <c r="U32" i="13"/>
  <c r="U30" i="13"/>
  <c r="U29" i="13"/>
  <c r="U28" i="13"/>
  <c r="U27" i="13"/>
  <c r="U26" i="13"/>
  <c r="U25" i="13"/>
  <c r="U23" i="13"/>
  <c r="U22" i="13"/>
  <c r="U21" i="13"/>
  <c r="U20" i="13"/>
  <c r="U19" i="13"/>
  <c r="U18" i="13"/>
  <c r="U17" i="13"/>
  <c r="U16" i="13"/>
  <c r="U15" i="13"/>
  <c r="U14" i="13"/>
  <c r="U13" i="13"/>
  <c r="U12" i="13"/>
  <c r="U11" i="13"/>
  <c r="U10" i="13"/>
  <c r="U36" i="14"/>
  <c r="U35" i="14"/>
  <c r="U34" i="14"/>
  <c r="U33" i="14"/>
  <c r="U32" i="14"/>
  <c r="U30" i="14"/>
  <c r="U29" i="14"/>
  <c r="U28" i="14"/>
  <c r="U27" i="14"/>
  <c r="U26" i="14"/>
  <c r="U25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36" i="15"/>
  <c r="U35" i="15"/>
  <c r="U34" i="15"/>
  <c r="U33" i="15"/>
  <c r="U32" i="15"/>
  <c r="U30" i="15"/>
  <c r="U29" i="15"/>
  <c r="U28" i="15"/>
  <c r="U27" i="15"/>
  <c r="U26" i="15"/>
  <c r="U25" i="15"/>
  <c r="U23" i="15"/>
  <c r="U22" i="15"/>
  <c r="U21" i="15"/>
  <c r="U20" i="15"/>
  <c r="U19" i="15"/>
  <c r="U18" i="15"/>
  <c r="U17" i="15"/>
  <c r="U16" i="15"/>
  <c r="U15" i="15"/>
  <c r="U14" i="15"/>
  <c r="U13" i="15"/>
  <c r="U12" i="15"/>
  <c r="U11" i="15"/>
  <c r="U10" i="15"/>
  <c r="U36" i="16"/>
  <c r="U35" i="16"/>
  <c r="U34" i="16"/>
  <c r="U33" i="16"/>
  <c r="U32" i="16"/>
  <c r="U30" i="16"/>
  <c r="U29" i="16"/>
  <c r="U28" i="16"/>
  <c r="U27" i="16"/>
  <c r="U26" i="16"/>
  <c r="U25" i="16"/>
  <c r="U23" i="16"/>
  <c r="U22" i="16"/>
  <c r="U21" i="16"/>
  <c r="U20" i="16"/>
  <c r="U19" i="16"/>
  <c r="U18" i="16"/>
  <c r="U17" i="16"/>
  <c r="U16" i="16"/>
  <c r="U15" i="16"/>
  <c r="U14" i="16"/>
  <c r="U13" i="16"/>
  <c r="U12" i="16"/>
  <c r="U11" i="16"/>
  <c r="U10" i="16"/>
  <c r="U36" i="18"/>
  <c r="U35" i="18"/>
  <c r="U34" i="18"/>
  <c r="U33" i="18"/>
  <c r="U32" i="18"/>
  <c r="U30" i="18"/>
  <c r="U29" i="18"/>
  <c r="U28" i="18"/>
  <c r="U27" i="18"/>
  <c r="U26" i="18"/>
  <c r="U25" i="18"/>
  <c r="U23" i="18"/>
  <c r="U22" i="18"/>
  <c r="U21" i="18"/>
  <c r="U20" i="18"/>
  <c r="U19" i="18"/>
  <c r="U18" i="18"/>
  <c r="U17" i="18"/>
  <c r="U16" i="18"/>
  <c r="U15" i="18"/>
  <c r="U14" i="18"/>
  <c r="U13" i="18"/>
  <c r="U12" i="18"/>
  <c r="U11" i="18"/>
  <c r="U10" i="18"/>
  <c r="U36" i="19"/>
  <c r="U35" i="19"/>
  <c r="U34" i="19"/>
  <c r="U33" i="19"/>
  <c r="U32" i="19"/>
  <c r="U30" i="19"/>
  <c r="U29" i="19"/>
  <c r="U28" i="19"/>
  <c r="U27" i="19"/>
  <c r="U26" i="19"/>
  <c r="U25" i="19"/>
  <c r="U23" i="19"/>
  <c r="U22" i="19"/>
  <c r="U21" i="19"/>
  <c r="U20" i="19"/>
  <c r="U19" i="19"/>
  <c r="U18" i="19"/>
  <c r="U17" i="19"/>
  <c r="U16" i="19"/>
  <c r="U15" i="19"/>
  <c r="U14" i="19"/>
  <c r="U13" i="19"/>
  <c r="U12" i="19"/>
  <c r="U11" i="19"/>
  <c r="U10" i="19"/>
  <c r="U36" i="20"/>
  <c r="U35" i="20"/>
  <c r="U34" i="20"/>
  <c r="U33" i="20"/>
  <c r="U32" i="20"/>
  <c r="U30" i="20"/>
  <c r="U29" i="20"/>
  <c r="U28" i="20"/>
  <c r="U27" i="20"/>
  <c r="U26" i="20"/>
  <c r="U25" i="20"/>
  <c r="U23" i="20"/>
  <c r="U22" i="20"/>
  <c r="U21" i="20"/>
  <c r="U20" i="20"/>
  <c r="U19" i="20"/>
  <c r="U18" i="20"/>
  <c r="U17" i="20"/>
  <c r="U16" i="20"/>
  <c r="U15" i="20"/>
  <c r="U14" i="20"/>
  <c r="U13" i="20"/>
  <c r="U12" i="20"/>
  <c r="U11" i="20"/>
  <c r="U10" i="20"/>
  <c r="U36" i="21"/>
  <c r="U35" i="21"/>
  <c r="U34" i="21"/>
  <c r="U33" i="21"/>
  <c r="U32" i="21"/>
  <c r="U30" i="21"/>
  <c r="U29" i="21"/>
  <c r="U28" i="21"/>
  <c r="U27" i="21"/>
  <c r="U26" i="21"/>
  <c r="U25" i="21"/>
  <c r="U23" i="21"/>
  <c r="U22" i="21"/>
  <c r="U21" i="21"/>
  <c r="U20" i="21"/>
  <c r="U19" i="21"/>
  <c r="U18" i="21"/>
  <c r="U17" i="21"/>
  <c r="U16" i="21"/>
  <c r="U15" i="21"/>
  <c r="U14" i="21"/>
  <c r="U13" i="21"/>
  <c r="U12" i="21"/>
  <c r="U11" i="21"/>
  <c r="U10" i="21"/>
  <c r="U36" i="22"/>
  <c r="U35" i="22"/>
  <c r="U34" i="22"/>
  <c r="U33" i="22"/>
  <c r="U32" i="22"/>
  <c r="U30" i="22"/>
  <c r="U29" i="22"/>
  <c r="U28" i="22"/>
  <c r="U27" i="22"/>
  <c r="U26" i="22"/>
  <c r="U25" i="22"/>
  <c r="U23" i="22"/>
  <c r="U22" i="22"/>
  <c r="U21" i="22"/>
  <c r="U20" i="22"/>
  <c r="U19" i="22"/>
  <c r="U18" i="22"/>
  <c r="U17" i="22"/>
  <c r="U16" i="22"/>
  <c r="U15" i="22"/>
  <c r="U14" i="22"/>
  <c r="U13" i="22"/>
  <c r="U12" i="22"/>
  <c r="U11" i="22"/>
  <c r="U10" i="22"/>
  <c r="U36" i="23"/>
  <c r="U35" i="23"/>
  <c r="U34" i="23"/>
  <c r="U33" i="23"/>
  <c r="U32" i="23"/>
  <c r="U30" i="23"/>
  <c r="U29" i="23"/>
  <c r="U28" i="23"/>
  <c r="U27" i="23"/>
  <c r="U26" i="23"/>
  <c r="U25" i="23"/>
  <c r="U23" i="23"/>
  <c r="U22" i="23"/>
  <c r="U21" i="23"/>
  <c r="U20" i="23"/>
  <c r="U19" i="23"/>
  <c r="U18" i="23"/>
  <c r="U17" i="23"/>
  <c r="U16" i="23"/>
  <c r="U15" i="23"/>
  <c r="U14" i="23"/>
  <c r="U13" i="23"/>
  <c r="U12" i="23"/>
  <c r="U11" i="23"/>
  <c r="U10" i="23"/>
  <c r="U36" i="24"/>
  <c r="U35" i="24"/>
  <c r="U34" i="24"/>
  <c r="U33" i="24"/>
  <c r="U32" i="24"/>
  <c r="U30" i="24"/>
  <c r="U29" i="24"/>
  <c r="U28" i="24"/>
  <c r="U27" i="24"/>
  <c r="U26" i="24"/>
  <c r="U25" i="24"/>
  <c r="U23" i="24"/>
  <c r="U22" i="24"/>
  <c r="U21" i="24"/>
  <c r="U20" i="24"/>
  <c r="U19" i="24"/>
  <c r="U18" i="24"/>
  <c r="U17" i="24"/>
  <c r="U16" i="24"/>
  <c r="U15" i="24"/>
  <c r="U14" i="24"/>
  <c r="U13" i="24"/>
  <c r="U12" i="24"/>
  <c r="U11" i="24"/>
  <c r="U10" i="24"/>
  <c r="U36" i="26"/>
  <c r="U35" i="26"/>
  <c r="U34" i="26"/>
  <c r="U33" i="26"/>
  <c r="U32" i="26"/>
  <c r="U30" i="26"/>
  <c r="U29" i="26"/>
  <c r="U28" i="26"/>
  <c r="U27" i="26"/>
  <c r="U26" i="26"/>
  <c r="U25" i="26"/>
  <c r="U23" i="26"/>
  <c r="U22" i="26"/>
  <c r="U21" i="26"/>
  <c r="U20" i="26"/>
  <c r="U19" i="26"/>
  <c r="U18" i="26"/>
  <c r="U17" i="26"/>
  <c r="U16" i="26"/>
  <c r="U15" i="26"/>
  <c r="U14" i="26"/>
  <c r="U13" i="26"/>
  <c r="U12" i="26"/>
  <c r="U11" i="26"/>
  <c r="U10" i="26"/>
  <c r="U36" i="27"/>
  <c r="U35" i="27"/>
  <c r="U34" i="27"/>
  <c r="U33" i="27"/>
  <c r="U32" i="27"/>
  <c r="U30" i="27"/>
  <c r="U29" i="27"/>
  <c r="U28" i="27"/>
  <c r="U27" i="27"/>
  <c r="U26" i="27"/>
  <c r="U25" i="27"/>
  <c r="U23" i="27"/>
  <c r="U22" i="27"/>
  <c r="U21" i="27"/>
  <c r="U20" i="27"/>
  <c r="U19" i="27"/>
  <c r="U18" i="27"/>
  <c r="U17" i="27"/>
  <c r="U16" i="27"/>
  <c r="U15" i="27"/>
  <c r="U14" i="27"/>
  <c r="U13" i="27"/>
  <c r="U12" i="27"/>
  <c r="U11" i="27"/>
  <c r="U10" i="27"/>
  <c r="U36" i="28"/>
  <c r="U35" i="28"/>
  <c r="U34" i="28"/>
  <c r="U33" i="28"/>
  <c r="U32" i="28"/>
  <c r="U30" i="28"/>
  <c r="U29" i="28"/>
  <c r="U28" i="28"/>
  <c r="U27" i="28"/>
  <c r="U26" i="28"/>
  <c r="U25" i="28"/>
  <c r="U23" i="28"/>
  <c r="U22" i="28"/>
  <c r="U21" i="28"/>
  <c r="U20" i="28"/>
  <c r="U19" i="28"/>
  <c r="U18" i="28"/>
  <c r="U17" i="28"/>
  <c r="U16" i="28"/>
  <c r="U15" i="28"/>
  <c r="U14" i="28"/>
  <c r="U13" i="28"/>
  <c r="U12" i="28"/>
  <c r="U11" i="28"/>
  <c r="U10" i="28"/>
  <c r="U36" i="29"/>
  <c r="U35" i="29"/>
  <c r="U34" i="29"/>
  <c r="U33" i="29"/>
  <c r="U32" i="29"/>
  <c r="U30" i="29"/>
  <c r="U29" i="29"/>
  <c r="U28" i="29"/>
  <c r="U27" i="29"/>
  <c r="U26" i="29"/>
  <c r="U25" i="29"/>
  <c r="U23" i="29"/>
  <c r="U22" i="29"/>
  <c r="U21" i="29"/>
  <c r="U20" i="29"/>
  <c r="U19" i="29"/>
  <c r="U18" i="29"/>
  <c r="U17" i="29"/>
  <c r="U16" i="29"/>
  <c r="U15" i="29"/>
  <c r="U14" i="29"/>
  <c r="U13" i="29"/>
  <c r="U12" i="29"/>
  <c r="U11" i="29"/>
  <c r="U10" i="29"/>
  <c r="U36" i="30"/>
  <c r="U35" i="30"/>
  <c r="U34" i="30"/>
  <c r="U33" i="30"/>
  <c r="U32" i="30"/>
  <c r="U30" i="30"/>
  <c r="U29" i="30"/>
  <c r="U28" i="30"/>
  <c r="U27" i="30"/>
  <c r="U26" i="30"/>
  <c r="U25" i="30"/>
  <c r="U23" i="30"/>
  <c r="U22" i="30"/>
  <c r="U21" i="30"/>
  <c r="U20" i="30"/>
  <c r="U19" i="30"/>
  <c r="U18" i="30"/>
  <c r="U17" i="30"/>
  <c r="U16" i="30"/>
  <c r="U15" i="30"/>
  <c r="U14" i="30"/>
  <c r="U13" i="30"/>
  <c r="U12" i="30"/>
  <c r="U11" i="30"/>
  <c r="U10" i="30"/>
  <c r="U36" i="31"/>
  <c r="U35" i="31"/>
  <c r="U34" i="31"/>
  <c r="U33" i="31"/>
  <c r="U32" i="31"/>
  <c r="U30" i="31"/>
  <c r="U29" i="31"/>
  <c r="U28" i="31"/>
  <c r="U27" i="31"/>
  <c r="U26" i="31"/>
  <c r="U25" i="31"/>
  <c r="U23" i="31"/>
  <c r="U22" i="31"/>
  <c r="U21" i="31"/>
  <c r="U20" i="31"/>
  <c r="U19" i="31"/>
  <c r="U18" i="31"/>
  <c r="U17" i="31"/>
  <c r="U16" i="31"/>
  <c r="U15" i="31"/>
  <c r="U14" i="31"/>
  <c r="U13" i="31"/>
  <c r="U12" i="31"/>
  <c r="U11" i="31"/>
  <c r="U10" i="31"/>
  <c r="U36" i="32"/>
  <c r="U35" i="32"/>
  <c r="U34" i="32"/>
  <c r="U33" i="32"/>
  <c r="U32" i="32"/>
  <c r="U30" i="32"/>
  <c r="U29" i="32"/>
  <c r="U28" i="32"/>
  <c r="U27" i="32"/>
  <c r="U26" i="32"/>
  <c r="U25" i="32"/>
  <c r="U23" i="32"/>
  <c r="U22" i="32"/>
  <c r="U21" i="32"/>
  <c r="U20" i="32"/>
  <c r="U19" i="32"/>
  <c r="U18" i="32"/>
  <c r="U17" i="32"/>
  <c r="U16" i="32"/>
  <c r="U15" i="32"/>
  <c r="U14" i="32"/>
  <c r="U13" i="32"/>
  <c r="U12" i="32"/>
  <c r="U11" i="32"/>
  <c r="U10" i="32"/>
  <c r="U36" i="33"/>
  <c r="U35" i="33"/>
  <c r="U34" i="33"/>
  <c r="U33" i="33"/>
  <c r="U32" i="33"/>
  <c r="U30" i="33"/>
  <c r="U29" i="33"/>
  <c r="U28" i="33"/>
  <c r="U27" i="33"/>
  <c r="U26" i="33"/>
  <c r="U25" i="33"/>
  <c r="U23" i="33"/>
  <c r="U22" i="33"/>
  <c r="U21" i="33"/>
  <c r="U20" i="33"/>
  <c r="U19" i="33"/>
  <c r="U18" i="33"/>
  <c r="U17" i="33"/>
  <c r="U16" i="33"/>
  <c r="U15" i="33"/>
  <c r="U14" i="33"/>
  <c r="U13" i="33"/>
  <c r="U12" i="33"/>
  <c r="U11" i="33"/>
  <c r="U10" i="33"/>
  <c r="U36" i="34"/>
  <c r="U35" i="34"/>
  <c r="U34" i="34"/>
  <c r="U33" i="34"/>
  <c r="U32" i="34"/>
  <c r="U30" i="34"/>
  <c r="U29" i="34"/>
  <c r="U28" i="34"/>
  <c r="U27" i="34"/>
  <c r="U26" i="34"/>
  <c r="U25" i="34"/>
  <c r="U23" i="34"/>
  <c r="U22" i="34"/>
  <c r="U21" i="34"/>
  <c r="U20" i="34"/>
  <c r="U19" i="34"/>
  <c r="U18" i="34"/>
  <c r="U17" i="34"/>
  <c r="U16" i="34"/>
  <c r="U15" i="34"/>
  <c r="U14" i="34"/>
  <c r="U13" i="34"/>
  <c r="U12" i="34"/>
  <c r="U11" i="34"/>
  <c r="U10" i="34"/>
  <c r="U36" i="35"/>
  <c r="U35" i="35"/>
  <c r="U34" i="35"/>
  <c r="U33" i="35"/>
  <c r="U32" i="35"/>
  <c r="U30" i="35"/>
  <c r="U29" i="35"/>
  <c r="U28" i="35"/>
  <c r="U27" i="35"/>
  <c r="U26" i="35"/>
  <c r="U25" i="35"/>
  <c r="U23" i="35"/>
  <c r="U22" i="35"/>
  <c r="U21" i="35"/>
  <c r="U20" i="35"/>
  <c r="U19" i="35"/>
  <c r="U18" i="35"/>
  <c r="U17" i="35"/>
  <c r="U16" i="35"/>
  <c r="U15" i="35"/>
  <c r="U14" i="35"/>
  <c r="U13" i="35"/>
  <c r="U12" i="35"/>
  <c r="U11" i="35"/>
  <c r="U10" i="35"/>
  <c r="U36" i="36"/>
  <c r="U35" i="36"/>
  <c r="U34" i="36"/>
  <c r="U33" i="36"/>
  <c r="U32" i="36"/>
  <c r="U30" i="36"/>
  <c r="U29" i="36"/>
  <c r="U28" i="36"/>
  <c r="U27" i="36"/>
  <c r="U26" i="36"/>
  <c r="U25" i="36"/>
  <c r="U23" i="36"/>
  <c r="U22" i="36"/>
  <c r="U21" i="36"/>
  <c r="U20" i="36"/>
  <c r="U19" i="36"/>
  <c r="U18" i="36"/>
  <c r="U17" i="36"/>
  <c r="U16" i="36"/>
  <c r="U15" i="36"/>
  <c r="U14" i="36"/>
  <c r="U13" i="36"/>
  <c r="U12" i="36"/>
  <c r="U11" i="36"/>
  <c r="U10" i="36"/>
  <c r="U36" i="37"/>
  <c r="U35" i="37"/>
  <c r="U34" i="37"/>
  <c r="U33" i="37"/>
  <c r="U32" i="37"/>
  <c r="U30" i="37"/>
  <c r="U29" i="37"/>
  <c r="U28" i="37"/>
  <c r="U27" i="37"/>
  <c r="U26" i="37"/>
  <c r="U25" i="37"/>
  <c r="U23" i="37"/>
  <c r="U22" i="37"/>
  <c r="U21" i="37"/>
  <c r="U20" i="37"/>
  <c r="U19" i="37"/>
  <c r="U18" i="37"/>
  <c r="U17" i="37"/>
  <c r="U16" i="37"/>
  <c r="U15" i="37"/>
  <c r="U14" i="37"/>
  <c r="U13" i="37"/>
  <c r="U12" i="37"/>
  <c r="U11" i="37"/>
  <c r="U10" i="37"/>
  <c r="U36" i="39"/>
  <c r="U35" i="39"/>
  <c r="U34" i="39"/>
  <c r="U33" i="39"/>
  <c r="U32" i="39"/>
  <c r="U30" i="39"/>
  <c r="U29" i="39"/>
  <c r="U28" i="39"/>
  <c r="U27" i="39"/>
  <c r="U26" i="39"/>
  <c r="U25" i="39"/>
  <c r="U23" i="39"/>
  <c r="U22" i="39"/>
  <c r="U21" i="39"/>
  <c r="U20" i="39"/>
  <c r="U19" i="39"/>
  <c r="U18" i="39"/>
  <c r="U17" i="39"/>
  <c r="U16" i="39"/>
  <c r="U15" i="39"/>
  <c r="U14" i="39"/>
  <c r="U13" i="39"/>
  <c r="U12" i="39"/>
  <c r="U11" i="39"/>
  <c r="U10" i="39"/>
  <c r="U36" i="40"/>
  <c r="U35" i="40"/>
  <c r="U34" i="40"/>
  <c r="U33" i="40"/>
  <c r="U32" i="40"/>
  <c r="U30" i="40"/>
  <c r="U29" i="40"/>
  <c r="U28" i="40"/>
  <c r="U27" i="40"/>
  <c r="U26" i="40"/>
  <c r="U25" i="40"/>
  <c r="U23" i="40"/>
  <c r="U22" i="40"/>
  <c r="U21" i="40"/>
  <c r="U20" i="40"/>
  <c r="U19" i="40"/>
  <c r="U18" i="40"/>
  <c r="U17" i="40"/>
  <c r="U16" i="40"/>
  <c r="U15" i="40"/>
  <c r="U14" i="40"/>
  <c r="U13" i="40"/>
  <c r="U12" i="40"/>
  <c r="U11" i="40"/>
  <c r="U10" i="40"/>
  <c r="U36" i="41"/>
  <c r="U35" i="41"/>
  <c r="U34" i="41"/>
  <c r="U33" i="41"/>
  <c r="U32" i="41"/>
  <c r="U30" i="41"/>
  <c r="U29" i="41"/>
  <c r="U28" i="41"/>
  <c r="U27" i="41"/>
  <c r="U26" i="41"/>
  <c r="U25" i="41"/>
  <c r="U23" i="41"/>
  <c r="U22" i="41"/>
  <c r="U21" i="41"/>
  <c r="U20" i="41"/>
  <c r="U19" i="41"/>
  <c r="U18" i="41"/>
  <c r="U17" i="41"/>
  <c r="U16" i="41"/>
  <c r="U15" i="41"/>
  <c r="U14" i="41"/>
  <c r="U13" i="41"/>
  <c r="U12" i="41"/>
  <c r="U11" i="41"/>
  <c r="U10" i="41"/>
  <c r="U36" i="42"/>
  <c r="U35" i="42"/>
  <c r="U34" i="42"/>
  <c r="U33" i="42"/>
  <c r="U32" i="42"/>
  <c r="U30" i="42"/>
  <c r="U29" i="42"/>
  <c r="U28" i="42"/>
  <c r="U27" i="42"/>
  <c r="U26" i="42"/>
  <c r="U25" i="42"/>
  <c r="U23" i="42"/>
  <c r="U22" i="42"/>
  <c r="U21" i="42"/>
  <c r="U20" i="42"/>
  <c r="U19" i="42"/>
  <c r="U18" i="42"/>
  <c r="U17" i="42"/>
  <c r="U16" i="42"/>
  <c r="U15" i="42"/>
  <c r="U14" i="42"/>
  <c r="U13" i="42"/>
  <c r="U12" i="42"/>
  <c r="U11" i="42"/>
  <c r="U10" i="42"/>
  <c r="U36" i="43"/>
  <c r="U35" i="43"/>
  <c r="U34" i="43"/>
  <c r="U33" i="43"/>
  <c r="U32" i="43"/>
  <c r="U30" i="43"/>
  <c r="U29" i="43"/>
  <c r="U28" i="43"/>
  <c r="U27" i="43"/>
  <c r="U26" i="43"/>
  <c r="U25" i="43"/>
  <c r="U23" i="43"/>
  <c r="U22" i="43"/>
  <c r="U21" i="43"/>
  <c r="U20" i="43"/>
  <c r="U19" i="43"/>
  <c r="U18" i="43"/>
  <c r="U17" i="43"/>
  <c r="U16" i="43"/>
  <c r="U15" i="43"/>
  <c r="U14" i="43"/>
  <c r="U13" i="43"/>
  <c r="U12" i="43"/>
  <c r="U11" i="43"/>
  <c r="U10" i="43"/>
  <c r="U36" i="44"/>
  <c r="U35" i="44"/>
  <c r="U34" i="44"/>
  <c r="U33" i="44"/>
  <c r="U32" i="44"/>
  <c r="U30" i="44"/>
  <c r="U29" i="44"/>
  <c r="U28" i="44"/>
  <c r="U27" i="44"/>
  <c r="U26" i="44"/>
  <c r="U25" i="44"/>
  <c r="U23" i="44"/>
  <c r="U22" i="44"/>
  <c r="U21" i="44"/>
  <c r="U20" i="44"/>
  <c r="U19" i="44"/>
  <c r="U18" i="44"/>
  <c r="U17" i="44"/>
  <c r="U16" i="44"/>
  <c r="U15" i="44"/>
  <c r="U14" i="44"/>
  <c r="U13" i="44"/>
  <c r="U12" i="44"/>
  <c r="U11" i="44"/>
  <c r="U10" i="44"/>
  <c r="U36" i="45"/>
  <c r="U35" i="45"/>
  <c r="U34" i="45"/>
  <c r="U33" i="45"/>
  <c r="U32" i="45"/>
  <c r="U30" i="45"/>
  <c r="U29" i="45"/>
  <c r="U28" i="45"/>
  <c r="U27" i="45"/>
  <c r="U26" i="45"/>
  <c r="U25" i="45"/>
  <c r="U23" i="45"/>
  <c r="U22" i="45"/>
  <c r="U21" i="45"/>
  <c r="U20" i="45"/>
  <c r="U19" i="45"/>
  <c r="U18" i="45"/>
  <c r="U17" i="45"/>
  <c r="U16" i="45"/>
  <c r="U15" i="45"/>
  <c r="U14" i="45"/>
  <c r="U13" i="45"/>
  <c r="U12" i="45"/>
  <c r="U11" i="45"/>
  <c r="U10" i="45"/>
  <c r="U36" i="46"/>
  <c r="U35" i="46"/>
  <c r="U34" i="46"/>
  <c r="U33" i="46"/>
  <c r="U32" i="46"/>
  <c r="U30" i="46"/>
  <c r="U29" i="46"/>
  <c r="U28" i="46"/>
  <c r="U27" i="46"/>
  <c r="U26" i="46"/>
  <c r="U25" i="46"/>
  <c r="U23" i="46"/>
  <c r="U22" i="46"/>
  <c r="U21" i="46"/>
  <c r="U20" i="46"/>
  <c r="U19" i="46"/>
  <c r="U18" i="46"/>
  <c r="U17" i="46"/>
  <c r="U16" i="46"/>
  <c r="U15" i="46"/>
  <c r="U14" i="46"/>
  <c r="U13" i="46"/>
  <c r="U12" i="46"/>
  <c r="U11" i="46"/>
  <c r="U10" i="46"/>
  <c r="U36" i="47"/>
  <c r="U35" i="47"/>
  <c r="U34" i="47"/>
  <c r="U33" i="47"/>
  <c r="U32" i="47"/>
  <c r="U30" i="47"/>
  <c r="U29" i="47"/>
  <c r="U28" i="47"/>
  <c r="U27" i="47"/>
  <c r="U26" i="47"/>
  <c r="U25" i="47"/>
  <c r="U23" i="47"/>
  <c r="U22" i="47"/>
  <c r="U21" i="47"/>
  <c r="U20" i="47"/>
  <c r="U19" i="47"/>
  <c r="U18" i="47"/>
  <c r="U17" i="47"/>
  <c r="U16" i="47"/>
  <c r="U15" i="47"/>
  <c r="U14" i="47"/>
  <c r="U13" i="47"/>
  <c r="U12" i="47"/>
  <c r="U11" i="47"/>
  <c r="U10" i="47"/>
  <c r="U36" i="48"/>
  <c r="U35" i="48"/>
  <c r="U34" i="48"/>
  <c r="U33" i="48"/>
  <c r="U32" i="48"/>
  <c r="U30" i="48"/>
  <c r="U29" i="48"/>
  <c r="U28" i="48"/>
  <c r="U27" i="48"/>
  <c r="U26" i="48"/>
  <c r="U25" i="48"/>
  <c r="U23" i="48"/>
  <c r="U22" i="48"/>
  <c r="U21" i="48"/>
  <c r="U20" i="48"/>
  <c r="U19" i="48"/>
  <c r="U18" i="48"/>
  <c r="U17" i="48"/>
  <c r="U16" i="48"/>
  <c r="U15" i="48"/>
  <c r="U14" i="48"/>
  <c r="U13" i="48"/>
  <c r="U12" i="48"/>
  <c r="U11" i="48"/>
  <c r="U10" i="48"/>
  <c r="U36" i="49"/>
  <c r="U35" i="49"/>
  <c r="U34" i="49"/>
  <c r="U33" i="49"/>
  <c r="U32" i="49"/>
  <c r="U30" i="49"/>
  <c r="U29" i="49"/>
  <c r="U28" i="49"/>
  <c r="U27" i="49"/>
  <c r="U26" i="49"/>
  <c r="U25" i="49"/>
  <c r="U23" i="49"/>
  <c r="U22" i="49"/>
  <c r="U21" i="49"/>
  <c r="U20" i="49"/>
  <c r="U19" i="49"/>
  <c r="U18" i="49"/>
  <c r="U17" i="49"/>
  <c r="U16" i="49"/>
  <c r="U15" i="49"/>
  <c r="U14" i="49"/>
  <c r="U13" i="49"/>
  <c r="U12" i="49"/>
  <c r="U11" i="49"/>
  <c r="U10" i="49"/>
  <c r="U36" i="50"/>
  <c r="U35" i="50"/>
  <c r="U34" i="50"/>
  <c r="U33" i="50"/>
  <c r="U32" i="50"/>
  <c r="U30" i="50"/>
  <c r="U29" i="50"/>
  <c r="U28" i="50"/>
  <c r="U27" i="50"/>
  <c r="U26" i="50"/>
  <c r="U25" i="50"/>
  <c r="U23" i="50"/>
  <c r="U22" i="50"/>
  <c r="U21" i="50"/>
  <c r="U20" i="50"/>
  <c r="U19" i="50"/>
  <c r="U18" i="50"/>
  <c r="U17" i="50"/>
  <c r="U16" i="50"/>
  <c r="U15" i="50"/>
  <c r="U14" i="50"/>
  <c r="U13" i="50"/>
  <c r="U12" i="50"/>
  <c r="U11" i="50"/>
  <c r="U10" i="50"/>
  <c r="U36" i="51"/>
  <c r="U35" i="51"/>
  <c r="U34" i="51"/>
  <c r="U33" i="51"/>
  <c r="U32" i="51"/>
  <c r="U30" i="51"/>
  <c r="U29" i="51"/>
  <c r="U28" i="51"/>
  <c r="U27" i="51"/>
  <c r="U26" i="51"/>
  <c r="U25" i="51"/>
  <c r="U23" i="51"/>
  <c r="U22" i="51"/>
  <c r="U21" i="51"/>
  <c r="U20" i="51"/>
  <c r="U19" i="51"/>
  <c r="U18" i="51"/>
  <c r="U17" i="51"/>
  <c r="U16" i="51"/>
  <c r="U15" i="51"/>
  <c r="U14" i="51"/>
  <c r="U13" i="51"/>
  <c r="U12" i="51"/>
  <c r="U11" i="51"/>
  <c r="U10" i="51"/>
  <c r="U36" i="52"/>
  <c r="U35" i="52"/>
  <c r="U34" i="52"/>
  <c r="U33" i="52"/>
  <c r="U32" i="52"/>
  <c r="U30" i="52"/>
  <c r="U29" i="52"/>
  <c r="U28" i="52"/>
  <c r="U27" i="52"/>
  <c r="U26" i="52"/>
  <c r="U25" i="52"/>
  <c r="U23" i="52"/>
  <c r="U22" i="52"/>
  <c r="U21" i="52"/>
  <c r="U20" i="52"/>
  <c r="U19" i="52"/>
  <c r="U18" i="52"/>
  <c r="U17" i="52"/>
  <c r="U16" i="52"/>
  <c r="U15" i="52"/>
  <c r="U14" i="52"/>
  <c r="U13" i="52"/>
  <c r="U12" i="52"/>
  <c r="U11" i="52"/>
  <c r="U10" i="52"/>
  <c r="U36" i="53"/>
  <c r="U35" i="53"/>
  <c r="U34" i="53"/>
  <c r="U33" i="53"/>
  <c r="U32" i="53"/>
  <c r="U30" i="53"/>
  <c r="U29" i="53"/>
  <c r="U28" i="53"/>
  <c r="U27" i="53"/>
  <c r="U26" i="53"/>
  <c r="U25" i="53"/>
  <c r="U23" i="53"/>
  <c r="U22" i="53"/>
  <c r="U21" i="53"/>
  <c r="U20" i="53"/>
  <c r="U19" i="53"/>
  <c r="U18" i="53"/>
  <c r="U17" i="53"/>
  <c r="U16" i="53"/>
  <c r="U15" i="53"/>
  <c r="U14" i="53"/>
  <c r="U13" i="53"/>
  <c r="U12" i="53"/>
  <c r="U11" i="53"/>
  <c r="U10" i="53"/>
  <c r="U36" i="54"/>
  <c r="U35" i="54"/>
  <c r="U34" i="54"/>
  <c r="U33" i="54"/>
  <c r="U32" i="54"/>
  <c r="U30" i="54"/>
  <c r="U29" i="54"/>
  <c r="U28" i="54"/>
  <c r="U27" i="54"/>
  <c r="U26" i="54"/>
  <c r="U25" i="54"/>
  <c r="U23" i="54"/>
  <c r="U22" i="54"/>
  <c r="U21" i="54"/>
  <c r="U20" i="54"/>
  <c r="U19" i="54"/>
  <c r="U18" i="54"/>
  <c r="U17" i="54"/>
  <c r="U16" i="54"/>
  <c r="U15" i="54"/>
  <c r="U14" i="54"/>
  <c r="U13" i="54"/>
  <c r="U12" i="54"/>
  <c r="U11" i="54"/>
  <c r="U10" i="54"/>
  <c r="U36" i="55"/>
  <c r="U35" i="55"/>
  <c r="U34" i="55"/>
  <c r="U33" i="55"/>
  <c r="U32" i="55"/>
  <c r="U30" i="55"/>
  <c r="U29" i="55"/>
  <c r="U28" i="55"/>
  <c r="U27" i="55"/>
  <c r="U26" i="55"/>
  <c r="U25" i="55"/>
  <c r="U23" i="55"/>
  <c r="U22" i="55"/>
  <c r="U21" i="55"/>
  <c r="U20" i="55"/>
  <c r="U19" i="55"/>
  <c r="U18" i="55"/>
  <c r="U17" i="55"/>
  <c r="U16" i="55"/>
  <c r="U15" i="55"/>
  <c r="U14" i="55"/>
  <c r="U13" i="55"/>
  <c r="U12" i="55"/>
  <c r="U11" i="55"/>
  <c r="U10" i="55"/>
  <c r="U36" i="56"/>
  <c r="U35" i="56"/>
  <c r="U34" i="56"/>
  <c r="U33" i="56"/>
  <c r="U32" i="56"/>
  <c r="U30" i="56"/>
  <c r="U29" i="56"/>
  <c r="U28" i="56"/>
  <c r="U27" i="56"/>
  <c r="U26" i="56"/>
  <c r="U25" i="56"/>
  <c r="U23" i="56"/>
  <c r="U22" i="56"/>
  <c r="U21" i="56"/>
  <c r="U20" i="56"/>
  <c r="U19" i="56"/>
  <c r="U18" i="56"/>
  <c r="U17" i="56"/>
  <c r="U16" i="56"/>
  <c r="U15" i="56"/>
  <c r="U14" i="56"/>
  <c r="U13" i="56"/>
  <c r="U12" i="56"/>
  <c r="U11" i="56"/>
  <c r="U10" i="56"/>
  <c r="U36" i="57"/>
  <c r="U35" i="57"/>
  <c r="U34" i="57"/>
  <c r="U33" i="57"/>
  <c r="U32" i="57"/>
  <c r="U30" i="57"/>
  <c r="U29" i="57"/>
  <c r="U28" i="57"/>
  <c r="U27" i="57"/>
  <c r="U26" i="57"/>
  <c r="U25" i="57"/>
  <c r="U23" i="57"/>
  <c r="U22" i="57"/>
  <c r="U21" i="57"/>
  <c r="U20" i="57"/>
  <c r="U19" i="57"/>
  <c r="U18" i="57"/>
  <c r="U17" i="57"/>
  <c r="U16" i="57"/>
  <c r="U15" i="57"/>
  <c r="U14" i="57"/>
  <c r="U13" i="57"/>
  <c r="U12" i="57"/>
  <c r="U11" i="57"/>
  <c r="U10" i="57"/>
  <c r="U36" i="58"/>
  <c r="U35" i="58"/>
  <c r="U34" i="58"/>
  <c r="U33" i="58"/>
  <c r="U32" i="58"/>
  <c r="U30" i="58"/>
  <c r="U29" i="58"/>
  <c r="U28" i="58"/>
  <c r="U27" i="58"/>
  <c r="U26" i="58"/>
  <c r="U25" i="58"/>
  <c r="U23" i="58"/>
  <c r="U22" i="58"/>
  <c r="U21" i="58"/>
  <c r="U20" i="58"/>
  <c r="U19" i="58"/>
  <c r="U18" i="58"/>
  <c r="U17" i="58"/>
  <c r="U16" i="58"/>
  <c r="U15" i="58"/>
  <c r="U14" i="58"/>
  <c r="U13" i="58"/>
  <c r="U12" i="58"/>
  <c r="U11" i="58"/>
  <c r="U10" i="58"/>
  <c r="U36" i="59"/>
  <c r="U35" i="59"/>
  <c r="U34" i="59"/>
  <c r="U33" i="59"/>
  <c r="U32" i="59"/>
  <c r="U30" i="59"/>
  <c r="U29" i="59"/>
  <c r="U28" i="59"/>
  <c r="U27" i="59"/>
  <c r="U26" i="59"/>
  <c r="U25" i="59"/>
  <c r="U23" i="59"/>
  <c r="U22" i="59"/>
  <c r="U21" i="59"/>
  <c r="U20" i="59"/>
  <c r="U19" i="59"/>
  <c r="U18" i="59"/>
  <c r="U17" i="59"/>
  <c r="U16" i="59"/>
  <c r="U15" i="59"/>
  <c r="U14" i="59"/>
  <c r="U13" i="59"/>
  <c r="U12" i="59"/>
  <c r="U11" i="59"/>
  <c r="U10" i="59"/>
  <c r="U36" i="60"/>
  <c r="U35" i="60"/>
  <c r="U34" i="60"/>
  <c r="U33" i="60"/>
  <c r="U32" i="60"/>
  <c r="U30" i="60"/>
  <c r="U29" i="60"/>
  <c r="U28" i="60"/>
  <c r="U27" i="60"/>
  <c r="U26" i="60"/>
  <c r="U25" i="60"/>
  <c r="U23" i="60"/>
  <c r="U22" i="60"/>
  <c r="U21" i="60"/>
  <c r="U20" i="60"/>
  <c r="U19" i="60"/>
  <c r="U18" i="60"/>
  <c r="U17" i="60"/>
  <c r="U16" i="60"/>
  <c r="U15" i="60"/>
  <c r="U14" i="60"/>
  <c r="U13" i="60"/>
  <c r="U12" i="60"/>
  <c r="U11" i="60"/>
  <c r="U10" i="60"/>
  <c r="U36" i="61"/>
  <c r="U35" i="61"/>
  <c r="U34" i="61"/>
  <c r="U33" i="61"/>
  <c r="U32" i="61"/>
  <c r="U30" i="61"/>
  <c r="U29" i="61"/>
  <c r="U28" i="61"/>
  <c r="U27" i="61"/>
  <c r="U26" i="61"/>
  <c r="U25" i="61"/>
  <c r="U23" i="61"/>
  <c r="U22" i="61"/>
  <c r="U21" i="61"/>
  <c r="U20" i="61"/>
  <c r="U19" i="61"/>
  <c r="U18" i="61"/>
  <c r="U17" i="61"/>
  <c r="U16" i="61"/>
  <c r="U15" i="61"/>
  <c r="U14" i="61"/>
  <c r="U13" i="61"/>
  <c r="U12" i="61"/>
  <c r="U11" i="61"/>
  <c r="U10" i="61"/>
  <c r="U36" i="62"/>
  <c r="U35" i="62"/>
  <c r="U34" i="62"/>
  <c r="U33" i="62"/>
  <c r="U32" i="62"/>
  <c r="U30" i="62"/>
  <c r="U29" i="62"/>
  <c r="U28" i="62"/>
  <c r="U27" i="62"/>
  <c r="U26" i="62"/>
  <c r="U25" i="62"/>
  <c r="U23" i="62"/>
  <c r="U22" i="62"/>
  <c r="U21" i="62"/>
  <c r="U20" i="62"/>
  <c r="U19" i="62"/>
  <c r="U18" i="62"/>
  <c r="U17" i="62"/>
  <c r="U16" i="62"/>
  <c r="U15" i="62"/>
  <c r="U14" i="62"/>
  <c r="U13" i="62"/>
  <c r="U12" i="62"/>
  <c r="U11" i="62"/>
  <c r="U10" i="62"/>
  <c r="U36" i="63"/>
  <c r="U35" i="63"/>
  <c r="U34" i="63"/>
  <c r="U33" i="63"/>
  <c r="U32" i="63"/>
  <c r="U30" i="63"/>
  <c r="U29" i="63"/>
  <c r="U28" i="63"/>
  <c r="U27" i="63"/>
  <c r="U26" i="63"/>
  <c r="U25" i="63"/>
  <c r="U23" i="63"/>
  <c r="U22" i="63"/>
  <c r="U21" i="63"/>
  <c r="U20" i="63"/>
  <c r="U19" i="63"/>
  <c r="U18" i="63"/>
  <c r="U17" i="63"/>
  <c r="U16" i="63"/>
  <c r="U15" i="63"/>
  <c r="U14" i="63"/>
  <c r="U13" i="63"/>
  <c r="U12" i="63"/>
  <c r="U11" i="63"/>
  <c r="U10" i="63"/>
  <c r="U36" i="64"/>
  <c r="U35" i="64"/>
  <c r="U34" i="64"/>
  <c r="U33" i="64"/>
  <c r="U32" i="64"/>
  <c r="U30" i="64"/>
  <c r="U29" i="64"/>
  <c r="U28" i="64"/>
  <c r="U27" i="64"/>
  <c r="U26" i="64"/>
  <c r="U25" i="64"/>
  <c r="U23" i="64"/>
  <c r="U22" i="64"/>
  <c r="U21" i="64"/>
  <c r="U20" i="64"/>
  <c r="U19" i="64"/>
  <c r="U18" i="64"/>
  <c r="U17" i="64"/>
  <c r="U16" i="64"/>
  <c r="U15" i="64"/>
  <c r="U14" i="64"/>
  <c r="U13" i="64"/>
  <c r="U12" i="64"/>
  <c r="U11" i="64"/>
  <c r="U10" i="64"/>
  <c r="U36" i="65"/>
  <c r="U35" i="65"/>
  <c r="U34" i="65"/>
  <c r="U33" i="65"/>
  <c r="U32" i="65"/>
  <c r="U30" i="65"/>
  <c r="U29" i="65"/>
  <c r="U28" i="65"/>
  <c r="U27" i="65"/>
  <c r="U26" i="65"/>
  <c r="U25" i="65"/>
  <c r="U23" i="65"/>
  <c r="U22" i="65"/>
  <c r="U21" i="65"/>
  <c r="U20" i="65"/>
  <c r="U19" i="65"/>
  <c r="U18" i="65"/>
  <c r="U17" i="65"/>
  <c r="U16" i="65"/>
  <c r="U15" i="65"/>
  <c r="U14" i="65"/>
  <c r="U13" i="65"/>
  <c r="U12" i="65"/>
  <c r="U11" i="65"/>
  <c r="U10" i="65"/>
  <c r="U36" i="66"/>
  <c r="U35" i="66"/>
  <c r="U34" i="66"/>
  <c r="U33" i="66"/>
  <c r="U32" i="66"/>
  <c r="U30" i="66"/>
  <c r="U29" i="66"/>
  <c r="U28" i="66"/>
  <c r="U27" i="66"/>
  <c r="U26" i="66"/>
  <c r="U25" i="66"/>
  <c r="U23" i="66"/>
  <c r="U22" i="66"/>
  <c r="U21" i="66"/>
  <c r="U20" i="66"/>
  <c r="U19" i="66"/>
  <c r="U18" i="66"/>
  <c r="U17" i="66"/>
  <c r="U16" i="66"/>
  <c r="U15" i="66"/>
  <c r="U14" i="66"/>
  <c r="U13" i="66"/>
  <c r="U12" i="66"/>
  <c r="U11" i="66"/>
  <c r="U10" i="66"/>
  <c r="U36" i="67"/>
  <c r="U35" i="67"/>
  <c r="U34" i="67"/>
  <c r="U33" i="67"/>
  <c r="U32" i="67"/>
  <c r="U30" i="67"/>
  <c r="U29" i="67"/>
  <c r="U28" i="67"/>
  <c r="U27" i="67"/>
  <c r="U26" i="67"/>
  <c r="U25" i="67"/>
  <c r="U23" i="67"/>
  <c r="U22" i="67"/>
  <c r="U21" i="67"/>
  <c r="U20" i="67"/>
  <c r="U19" i="67"/>
  <c r="U18" i="67"/>
  <c r="U17" i="67"/>
  <c r="U16" i="67"/>
  <c r="U15" i="67"/>
  <c r="U14" i="67"/>
  <c r="U13" i="67"/>
  <c r="U12" i="67"/>
  <c r="U11" i="67"/>
  <c r="U10" i="67"/>
  <c r="U36" i="68"/>
  <c r="U35" i="68"/>
  <c r="U34" i="68"/>
  <c r="U33" i="68"/>
  <c r="U32" i="68"/>
  <c r="U30" i="68"/>
  <c r="U29" i="68"/>
  <c r="U28" i="68"/>
  <c r="U27" i="68"/>
  <c r="U26" i="68"/>
  <c r="U25" i="68"/>
  <c r="U23" i="68"/>
  <c r="U22" i="68"/>
  <c r="U21" i="68"/>
  <c r="U20" i="68"/>
  <c r="U19" i="68"/>
  <c r="U18" i="68"/>
  <c r="U17" i="68"/>
  <c r="U16" i="68"/>
  <c r="U15" i="68"/>
  <c r="U14" i="68"/>
  <c r="U13" i="68"/>
  <c r="U12" i="68"/>
  <c r="U11" i="68"/>
  <c r="U10" i="68"/>
  <c r="U36" i="69"/>
  <c r="U35" i="69"/>
  <c r="U34" i="69"/>
  <c r="U33" i="69"/>
  <c r="U32" i="69"/>
  <c r="U30" i="69"/>
  <c r="U29" i="69"/>
  <c r="U28" i="69"/>
  <c r="U27" i="69"/>
  <c r="U26" i="69"/>
  <c r="U25" i="69"/>
  <c r="U23" i="69"/>
  <c r="U22" i="69"/>
  <c r="U21" i="69"/>
  <c r="U20" i="69"/>
  <c r="U19" i="69"/>
  <c r="U18" i="69"/>
  <c r="U17" i="69"/>
  <c r="U16" i="69"/>
  <c r="U15" i="69"/>
  <c r="U14" i="69"/>
  <c r="U13" i="69"/>
  <c r="U12" i="69"/>
  <c r="U11" i="69"/>
  <c r="U10" i="69"/>
  <c r="U36" i="70"/>
  <c r="U35" i="70"/>
  <c r="U34" i="70"/>
  <c r="U33" i="70"/>
  <c r="U32" i="70"/>
  <c r="U30" i="70"/>
  <c r="U29" i="70"/>
  <c r="U28" i="70"/>
  <c r="U27" i="70"/>
  <c r="U26" i="70"/>
  <c r="U25" i="70"/>
  <c r="U23" i="70"/>
  <c r="U22" i="70"/>
  <c r="U21" i="70"/>
  <c r="U20" i="70"/>
  <c r="U19" i="70"/>
  <c r="U18" i="70"/>
  <c r="U17" i="70"/>
  <c r="U16" i="70"/>
  <c r="U15" i="70"/>
  <c r="U14" i="70"/>
  <c r="U13" i="70"/>
  <c r="U12" i="70"/>
  <c r="U11" i="70"/>
  <c r="U10" i="70"/>
  <c r="U36" i="71"/>
  <c r="U35" i="71"/>
  <c r="U34" i="71"/>
  <c r="U33" i="71"/>
  <c r="U32" i="71"/>
  <c r="U30" i="71"/>
  <c r="U29" i="71"/>
  <c r="U28" i="71"/>
  <c r="U27" i="71"/>
  <c r="U26" i="71"/>
  <c r="U25" i="71"/>
  <c r="U23" i="71"/>
  <c r="U22" i="71"/>
  <c r="U21" i="71"/>
  <c r="U20" i="71"/>
  <c r="U19" i="71"/>
  <c r="U18" i="71"/>
  <c r="U17" i="71"/>
  <c r="U16" i="71"/>
  <c r="U15" i="71"/>
  <c r="U14" i="71"/>
  <c r="U13" i="71"/>
  <c r="U12" i="71"/>
  <c r="U11" i="71"/>
  <c r="U10" i="71"/>
  <c r="U36" i="72"/>
  <c r="U35" i="72"/>
  <c r="U34" i="72"/>
  <c r="U33" i="72"/>
  <c r="U32" i="72"/>
  <c r="U30" i="72"/>
  <c r="U29" i="72"/>
  <c r="U28" i="72"/>
  <c r="U27" i="72"/>
  <c r="U26" i="72"/>
  <c r="U25" i="72"/>
  <c r="U23" i="72"/>
  <c r="U22" i="72"/>
  <c r="U21" i="72"/>
  <c r="U20" i="72"/>
  <c r="U19" i="72"/>
  <c r="U18" i="72"/>
  <c r="U17" i="72"/>
  <c r="U16" i="72"/>
  <c r="U15" i="72"/>
  <c r="U14" i="72"/>
  <c r="U13" i="72"/>
  <c r="U12" i="72"/>
  <c r="U11" i="72"/>
  <c r="U10" i="72"/>
  <c r="U36" i="73"/>
  <c r="U35" i="73"/>
  <c r="U34" i="73"/>
  <c r="U33" i="73"/>
  <c r="U32" i="73"/>
  <c r="U30" i="73"/>
  <c r="U29" i="73"/>
  <c r="U28" i="73"/>
  <c r="U27" i="73"/>
  <c r="U26" i="73"/>
  <c r="U25" i="73"/>
  <c r="U23" i="73"/>
  <c r="U22" i="73"/>
  <c r="U21" i="73"/>
  <c r="U20" i="73"/>
  <c r="U19" i="73"/>
  <c r="U18" i="73"/>
  <c r="U17" i="73"/>
  <c r="U16" i="73"/>
  <c r="U15" i="73"/>
  <c r="U14" i="73"/>
  <c r="U13" i="73"/>
  <c r="U12" i="73"/>
  <c r="U11" i="73"/>
  <c r="U10" i="73"/>
  <c r="U36" i="74"/>
  <c r="U35" i="74"/>
  <c r="U34" i="74"/>
  <c r="U33" i="74"/>
  <c r="U32" i="74"/>
  <c r="U30" i="74"/>
  <c r="U29" i="74"/>
  <c r="U28" i="74"/>
  <c r="U27" i="74"/>
  <c r="U26" i="74"/>
  <c r="U25" i="74"/>
  <c r="U23" i="74"/>
  <c r="U22" i="74"/>
  <c r="U21" i="74"/>
  <c r="U20" i="74"/>
  <c r="U19" i="74"/>
  <c r="U18" i="74"/>
  <c r="U17" i="74"/>
  <c r="U16" i="74"/>
  <c r="U15" i="74"/>
  <c r="U14" i="74"/>
  <c r="U13" i="74"/>
  <c r="U12" i="74"/>
  <c r="U11" i="74"/>
  <c r="U10" i="74"/>
  <c r="U36" i="75"/>
  <c r="U35" i="75"/>
  <c r="U34" i="75"/>
  <c r="U33" i="75"/>
  <c r="U32" i="75"/>
  <c r="U30" i="75"/>
  <c r="U29" i="75"/>
  <c r="U28" i="75"/>
  <c r="U27" i="75"/>
  <c r="U26" i="75"/>
  <c r="U25" i="75"/>
  <c r="U23" i="75"/>
  <c r="U22" i="75"/>
  <c r="U21" i="75"/>
  <c r="U20" i="75"/>
  <c r="U19" i="75"/>
  <c r="U18" i="75"/>
  <c r="U17" i="75"/>
  <c r="U16" i="75"/>
  <c r="U15" i="75"/>
  <c r="U14" i="75"/>
  <c r="U13" i="75"/>
  <c r="U12" i="75"/>
  <c r="U11" i="75"/>
  <c r="U10" i="75"/>
  <c r="U36" i="76"/>
  <c r="U35" i="76"/>
  <c r="U34" i="76"/>
  <c r="U33" i="76"/>
  <c r="U32" i="76"/>
  <c r="U30" i="76"/>
  <c r="U29" i="76"/>
  <c r="U28" i="76"/>
  <c r="U27" i="76"/>
  <c r="U26" i="76"/>
  <c r="U25" i="76"/>
  <c r="U23" i="76"/>
  <c r="U22" i="76"/>
  <c r="U21" i="76"/>
  <c r="U20" i="76"/>
  <c r="U19" i="76"/>
  <c r="U18" i="76"/>
  <c r="U17" i="76"/>
  <c r="U16" i="76"/>
  <c r="U15" i="76"/>
  <c r="U14" i="76"/>
  <c r="U13" i="76"/>
  <c r="U12" i="76"/>
  <c r="U11" i="76"/>
  <c r="U10" i="76"/>
  <c r="U36" i="77"/>
  <c r="U35" i="77"/>
  <c r="U34" i="77"/>
  <c r="U33" i="77"/>
  <c r="U32" i="77"/>
  <c r="U30" i="77"/>
  <c r="U29" i="77"/>
  <c r="U28" i="77"/>
  <c r="U27" i="77"/>
  <c r="U26" i="77"/>
  <c r="U25" i="77"/>
  <c r="U23" i="77"/>
  <c r="U22" i="77"/>
  <c r="U21" i="77"/>
  <c r="U20" i="77"/>
  <c r="U19" i="77"/>
  <c r="U18" i="77"/>
  <c r="U17" i="77"/>
  <c r="U16" i="77"/>
  <c r="U15" i="77"/>
  <c r="U14" i="77"/>
  <c r="U13" i="77"/>
  <c r="U12" i="77"/>
  <c r="U11" i="77"/>
  <c r="U10" i="77"/>
  <c r="U36" i="78"/>
  <c r="U35" i="78"/>
  <c r="U34" i="78"/>
  <c r="U33" i="78"/>
  <c r="U32" i="78"/>
  <c r="U30" i="78"/>
  <c r="U29" i="78"/>
  <c r="U28" i="78"/>
  <c r="U27" i="78"/>
  <c r="U26" i="78"/>
  <c r="U25" i="78"/>
  <c r="U23" i="78"/>
  <c r="U22" i="78"/>
  <c r="U21" i="78"/>
  <c r="U20" i="78"/>
  <c r="U19" i="78"/>
  <c r="U18" i="78"/>
  <c r="U17" i="78"/>
  <c r="U16" i="78"/>
  <c r="U15" i="78"/>
  <c r="U14" i="78"/>
  <c r="U13" i="78"/>
  <c r="U12" i="78"/>
  <c r="U11" i="78"/>
  <c r="U10" i="78"/>
  <c r="U36" i="79"/>
  <c r="U35" i="79"/>
  <c r="U34" i="79"/>
  <c r="U33" i="79"/>
  <c r="U32" i="79"/>
  <c r="U30" i="79"/>
  <c r="U29" i="79"/>
  <c r="U28" i="79"/>
  <c r="U27" i="79"/>
  <c r="U26" i="79"/>
  <c r="U25" i="79"/>
  <c r="U23" i="79"/>
  <c r="U22" i="79"/>
  <c r="U21" i="79"/>
  <c r="U20" i="79"/>
  <c r="U19" i="79"/>
  <c r="U18" i="79"/>
  <c r="U17" i="79"/>
  <c r="U16" i="79"/>
  <c r="U15" i="79"/>
  <c r="U14" i="79"/>
  <c r="U13" i="79"/>
  <c r="U12" i="79"/>
  <c r="U11" i="79"/>
  <c r="U10" i="79"/>
  <c r="U36" i="80"/>
  <c r="U35" i="80"/>
  <c r="U34" i="80"/>
  <c r="U33" i="80"/>
  <c r="U32" i="80"/>
  <c r="U30" i="80"/>
  <c r="U29" i="80"/>
  <c r="U28" i="80"/>
  <c r="U27" i="80"/>
  <c r="U26" i="80"/>
  <c r="U25" i="80"/>
  <c r="U23" i="80"/>
  <c r="U22" i="80"/>
  <c r="U21" i="80"/>
  <c r="U20" i="80"/>
  <c r="U19" i="80"/>
  <c r="U18" i="80"/>
  <c r="U17" i="80"/>
  <c r="U16" i="80"/>
  <c r="U15" i="80"/>
  <c r="U14" i="80"/>
  <c r="U13" i="80"/>
  <c r="U12" i="80"/>
  <c r="U11" i="80"/>
  <c r="U10" i="80"/>
  <c r="U36" i="81"/>
  <c r="U35" i="81"/>
  <c r="U34" i="81"/>
  <c r="U33" i="81"/>
  <c r="U32" i="81"/>
  <c r="U30" i="81"/>
  <c r="U29" i="81"/>
  <c r="U28" i="81"/>
  <c r="U27" i="81"/>
  <c r="U26" i="81"/>
  <c r="U25" i="81"/>
  <c r="U23" i="81"/>
  <c r="U22" i="81"/>
  <c r="U21" i="81"/>
  <c r="U20" i="81"/>
  <c r="U19" i="81"/>
  <c r="U18" i="81"/>
  <c r="U17" i="81"/>
  <c r="U16" i="81"/>
  <c r="U15" i="81"/>
  <c r="U14" i="81"/>
  <c r="U13" i="81"/>
  <c r="U12" i="81"/>
  <c r="U11" i="81"/>
  <c r="U10" i="81"/>
  <c r="U36" i="82"/>
  <c r="U35" i="82"/>
  <c r="U34" i="82"/>
  <c r="U33" i="82"/>
  <c r="U32" i="82"/>
  <c r="U30" i="82"/>
  <c r="U29" i="82"/>
  <c r="U28" i="82"/>
  <c r="U27" i="82"/>
  <c r="U26" i="82"/>
  <c r="U25" i="82"/>
  <c r="U23" i="82"/>
  <c r="U22" i="82"/>
  <c r="U21" i="82"/>
  <c r="U20" i="82"/>
  <c r="U19" i="82"/>
  <c r="U18" i="82"/>
  <c r="U17" i="82"/>
  <c r="U16" i="82"/>
  <c r="U15" i="82"/>
  <c r="U14" i="82"/>
  <c r="U13" i="82"/>
  <c r="U12" i="82"/>
  <c r="U11" i="82"/>
  <c r="U10" i="82"/>
  <c r="U36" i="83"/>
  <c r="U35" i="83"/>
  <c r="U34" i="83"/>
  <c r="U33" i="83"/>
  <c r="U32" i="83"/>
  <c r="U30" i="83"/>
  <c r="U29" i="83"/>
  <c r="U28" i="83"/>
  <c r="U27" i="83"/>
  <c r="U26" i="83"/>
  <c r="U25" i="83"/>
  <c r="U23" i="83"/>
  <c r="U22" i="83"/>
  <c r="U21" i="83"/>
  <c r="U20" i="83"/>
  <c r="U19" i="83"/>
  <c r="U18" i="83"/>
  <c r="U17" i="83"/>
  <c r="U16" i="83"/>
  <c r="U15" i="83"/>
  <c r="U14" i="83"/>
  <c r="U13" i="83"/>
  <c r="U12" i="83"/>
  <c r="U11" i="83"/>
  <c r="U10" i="83"/>
  <c r="U36" i="84"/>
  <c r="U35" i="84"/>
  <c r="U34" i="84"/>
  <c r="U33" i="84"/>
  <c r="U32" i="84"/>
  <c r="U30" i="84"/>
  <c r="U29" i="84"/>
  <c r="U28" i="84"/>
  <c r="U27" i="84"/>
  <c r="U26" i="84"/>
  <c r="U25" i="84"/>
  <c r="U23" i="84"/>
  <c r="U22" i="84"/>
  <c r="U21" i="84"/>
  <c r="U20" i="84"/>
  <c r="U19" i="84"/>
  <c r="U18" i="84"/>
  <c r="U17" i="84"/>
  <c r="U16" i="84"/>
  <c r="U15" i="84"/>
  <c r="U14" i="84"/>
  <c r="U13" i="84"/>
  <c r="U12" i="84"/>
  <c r="U11" i="84"/>
  <c r="U10" i="84"/>
  <c r="U36" i="2"/>
  <c r="U35" i="2"/>
  <c r="U34" i="2"/>
  <c r="U33" i="2"/>
  <c r="U32" i="2"/>
  <c r="U30" i="2"/>
  <c r="U29" i="2"/>
  <c r="U28" i="2"/>
  <c r="U27" i="2"/>
  <c r="U26" i="2"/>
  <c r="U25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5" i="1"/>
  <c r="U26" i="1"/>
  <c r="U27" i="1"/>
  <c r="U28" i="1"/>
  <c r="U29" i="1"/>
  <c r="U30" i="1"/>
  <c r="U32" i="1"/>
  <c r="U33" i="1"/>
  <c r="U34" i="1"/>
  <c r="U35" i="1"/>
  <c r="U36" i="1"/>
  <c r="U10" i="1"/>
  <c r="N7" i="87"/>
  <c r="Z7" i="87" s="1"/>
  <c r="X7" i="87"/>
  <c r="N8" i="87"/>
  <c r="Z8" i="87" s="1"/>
  <c r="X8" i="87"/>
  <c r="N9" i="87"/>
  <c r="Z9" i="87" s="1"/>
  <c r="X9" i="87"/>
  <c r="N10" i="87"/>
  <c r="Z10" i="87" s="1"/>
  <c r="X10" i="87"/>
  <c r="L11" i="87"/>
  <c r="N11" i="87"/>
  <c r="Z11" i="87" s="1"/>
  <c r="X11" i="87"/>
  <c r="N12" i="87"/>
  <c r="Z12" i="87" s="1"/>
  <c r="X12" i="87"/>
  <c r="N13" i="87"/>
  <c r="Z13" i="87" s="1"/>
  <c r="X13" i="87"/>
  <c r="L14" i="87"/>
  <c r="N14" i="87"/>
  <c r="X14" i="87"/>
  <c r="L15" i="87"/>
  <c r="N15" i="87"/>
  <c r="Z15" i="87" s="1"/>
  <c r="X15" i="87"/>
  <c r="L16" i="87"/>
  <c r="N16" i="87"/>
  <c r="AE16" i="87" s="1"/>
  <c r="AA16" i="87" s="1"/>
  <c r="X16" i="87"/>
  <c r="Z16" i="87"/>
  <c r="N17" i="87"/>
  <c r="X17" i="87"/>
  <c r="Z17" i="87"/>
  <c r="N18" i="87"/>
  <c r="X18" i="87"/>
  <c r="Z18" i="87"/>
  <c r="N19" i="87"/>
  <c r="Z19" i="87" s="1"/>
  <c r="X19" i="87"/>
  <c r="N20" i="87"/>
  <c r="L20" i="87"/>
  <c r="X20" i="87"/>
  <c r="Z20" i="87"/>
  <c r="L21" i="87"/>
  <c r="M21" i="87"/>
  <c r="X21" i="87"/>
  <c r="AC21" i="87"/>
  <c r="AE22" i="87"/>
  <c r="L22" i="87"/>
  <c r="N22" i="87"/>
  <c r="X22" i="87"/>
  <c r="Z22" i="87"/>
  <c r="L23" i="87"/>
  <c r="N23" i="87"/>
  <c r="AE23" i="87" s="1"/>
  <c r="AA23" i="87" s="1"/>
  <c r="AC23" i="87" s="1"/>
  <c r="X23" i="87"/>
  <c r="Z23" i="87"/>
  <c r="L24" i="87"/>
  <c r="N24" i="87"/>
  <c r="AE24" i="87" s="1"/>
  <c r="X24" i="87"/>
  <c r="AE25" i="87"/>
  <c r="L25" i="87"/>
  <c r="N25" i="87"/>
  <c r="X25" i="87"/>
  <c r="Z25" i="87"/>
  <c r="AE26" i="87"/>
  <c r="L26" i="87"/>
  <c r="N26" i="87"/>
  <c r="Z26" i="87" s="1"/>
  <c r="X26" i="87"/>
  <c r="X34" i="87" s="1"/>
  <c r="L27" i="87"/>
  <c r="N27" i="87"/>
  <c r="AE27" i="87" s="1"/>
  <c r="X27" i="87"/>
  <c r="M28" i="87"/>
  <c r="X28" i="87"/>
  <c r="AC28" i="87"/>
  <c r="N29" i="87"/>
  <c r="L29" i="87"/>
  <c r="X29" i="87"/>
  <c r="N30" i="87"/>
  <c r="X30" i="87"/>
  <c r="N31" i="87"/>
  <c r="X31" i="87"/>
  <c r="L32" i="87"/>
  <c r="N32" i="87"/>
  <c r="X32" i="87"/>
  <c r="Z32" i="87"/>
  <c r="L33" i="87"/>
  <c r="N33" i="87"/>
  <c r="X33" i="87"/>
  <c r="L34" i="87"/>
  <c r="M34" i="87"/>
  <c r="M35" i="87"/>
  <c r="N36" i="87"/>
  <c r="X36" i="87"/>
  <c r="N37" i="87"/>
  <c r="X37" i="87"/>
  <c r="N38" i="87"/>
  <c r="X38" i="87"/>
  <c r="Z38" i="87"/>
  <c r="N39" i="87"/>
  <c r="Z39" i="87" s="1"/>
  <c r="X39" i="87"/>
  <c r="N40" i="87"/>
  <c r="L40" i="87"/>
  <c r="X40" i="87"/>
  <c r="N41" i="87"/>
  <c r="X41" i="87"/>
  <c r="N42" i="87"/>
  <c r="X42" i="87"/>
  <c r="L43" i="87"/>
  <c r="N43" i="87"/>
  <c r="X43" i="87"/>
  <c r="X63" i="87" s="1"/>
  <c r="L44" i="87"/>
  <c r="N44" i="87"/>
  <c r="X44" i="87"/>
  <c r="L45" i="87"/>
  <c r="N45" i="87"/>
  <c r="X45" i="87"/>
  <c r="N46" i="87"/>
  <c r="AE46" i="87" s="1"/>
  <c r="X46" i="87"/>
  <c r="AE47" i="87"/>
  <c r="N47" i="87"/>
  <c r="X47" i="87"/>
  <c r="Z47" i="87"/>
  <c r="N48" i="87"/>
  <c r="X48" i="87"/>
  <c r="L49" i="87"/>
  <c r="N49" i="87"/>
  <c r="X49" i="87"/>
  <c r="Z49" i="87"/>
  <c r="L50" i="87"/>
  <c r="M50" i="87"/>
  <c r="X50" i="87"/>
  <c r="AC50" i="87"/>
  <c r="L51" i="87"/>
  <c r="N51" i="87"/>
  <c r="AE51" i="87" s="1"/>
  <c r="X51" i="87"/>
  <c r="L52" i="87"/>
  <c r="N52" i="87"/>
  <c r="Z52" i="87" s="1"/>
  <c r="X52" i="87"/>
  <c r="L53" i="87"/>
  <c r="N53" i="87"/>
  <c r="AE53" i="87" s="1"/>
  <c r="X53" i="87"/>
  <c r="L54" i="87"/>
  <c r="N54" i="87"/>
  <c r="AE54" i="87" s="1"/>
  <c r="X54" i="87"/>
  <c r="L55" i="87"/>
  <c r="N55" i="87"/>
  <c r="Z55" i="87" s="1"/>
  <c r="X55" i="87"/>
  <c r="L56" i="87"/>
  <c r="N56" i="87"/>
  <c r="AE56" i="87" s="1"/>
  <c r="X56" i="87"/>
  <c r="M57" i="87"/>
  <c r="X57" i="87"/>
  <c r="AC57" i="87"/>
  <c r="L58" i="87"/>
  <c r="X58" i="87"/>
  <c r="N59" i="87"/>
  <c r="X59" i="87"/>
  <c r="Z59" i="87"/>
  <c r="N60" i="87"/>
  <c r="X60" i="87"/>
  <c r="N61" i="87"/>
  <c r="AE61" i="87" s="1"/>
  <c r="L61" i="87"/>
  <c r="X61" i="87"/>
  <c r="N62" i="87"/>
  <c r="L62" i="87"/>
  <c r="X62" i="87"/>
  <c r="L63" i="87"/>
  <c r="M63" i="87"/>
  <c r="M64" i="87"/>
  <c r="N65" i="87"/>
  <c r="X65" i="87"/>
  <c r="N66" i="87"/>
  <c r="X66" i="87"/>
  <c r="N67" i="87"/>
  <c r="X67" i="87"/>
  <c r="N68" i="87"/>
  <c r="X68" i="87"/>
  <c r="Z68" i="87"/>
  <c r="L69" i="87"/>
  <c r="N69" i="87"/>
  <c r="Z69" i="87" s="1"/>
  <c r="X69" i="87"/>
  <c r="N70" i="87"/>
  <c r="Z70" i="87" s="1"/>
  <c r="X70" i="87"/>
  <c r="N71" i="87"/>
  <c r="Z71" i="87" s="1"/>
  <c r="X71" i="87"/>
  <c r="N72" i="87"/>
  <c r="L72" i="87"/>
  <c r="X72" i="87"/>
  <c r="L73" i="87"/>
  <c r="N73" i="87"/>
  <c r="X73" i="87"/>
  <c r="Z73" i="87"/>
  <c r="L74" i="87"/>
  <c r="N74" i="87"/>
  <c r="AE74" i="87" s="1"/>
  <c r="X74" i="87"/>
  <c r="Z74" i="87"/>
  <c r="N75" i="87"/>
  <c r="AE75" i="87" s="1"/>
  <c r="X75" i="87"/>
  <c r="X92" i="87" s="1"/>
  <c r="N76" i="87"/>
  <c r="X76" i="87"/>
  <c r="N77" i="87"/>
  <c r="Z77" i="87" s="1"/>
  <c r="X77" i="87"/>
  <c r="L78" i="87"/>
  <c r="N78" i="87"/>
  <c r="X78" i="87"/>
  <c r="L79" i="87"/>
  <c r="M79" i="87"/>
  <c r="X79" i="87"/>
  <c r="AC79" i="87"/>
  <c r="L80" i="87"/>
  <c r="N80" i="87"/>
  <c r="Z80" i="87" s="1"/>
  <c r="X80" i="87"/>
  <c r="L81" i="87"/>
  <c r="N81" i="87"/>
  <c r="Z81" i="87" s="1"/>
  <c r="X81" i="87"/>
  <c r="L82" i="87"/>
  <c r="N82" i="87"/>
  <c r="AE82" i="87" s="1"/>
  <c r="X82" i="87"/>
  <c r="Z82" i="87"/>
  <c r="AE83" i="87"/>
  <c r="L83" i="87"/>
  <c r="N83" i="87"/>
  <c r="X83" i="87"/>
  <c r="Z83" i="87"/>
  <c r="L84" i="87"/>
  <c r="N84" i="87"/>
  <c r="X84" i="87"/>
  <c r="Z84" i="87"/>
  <c r="L85" i="87"/>
  <c r="N85" i="87"/>
  <c r="X85" i="87"/>
  <c r="Z85" i="87"/>
  <c r="M86" i="87"/>
  <c r="X86" i="87"/>
  <c r="AC86" i="87"/>
  <c r="L87" i="87"/>
  <c r="N87" i="87"/>
  <c r="Z87" i="87" s="1"/>
  <c r="X87" i="87"/>
  <c r="N88" i="87"/>
  <c r="X88" i="87"/>
  <c r="N89" i="87"/>
  <c r="X89" i="87"/>
  <c r="N90" i="87"/>
  <c r="L90" i="87"/>
  <c r="X90" i="87"/>
  <c r="L91" i="87"/>
  <c r="N91" i="87"/>
  <c r="Z91" i="87" s="1"/>
  <c r="X91" i="87"/>
  <c r="L92" i="87"/>
  <c r="M92" i="87"/>
  <c r="M93" i="87"/>
  <c r="N94" i="87"/>
  <c r="X94" i="87"/>
  <c r="N95" i="87"/>
  <c r="Z95" i="87" s="1"/>
  <c r="X95" i="87"/>
  <c r="N96" i="87"/>
  <c r="X96" i="87"/>
  <c r="N97" i="87"/>
  <c r="X97" i="87"/>
  <c r="N98" i="87"/>
  <c r="L98" i="87"/>
  <c r="X98" i="87"/>
  <c r="N99" i="87"/>
  <c r="AE99" i="87" s="1"/>
  <c r="X99" i="87"/>
  <c r="Z99" i="87"/>
  <c r="X100" i="87"/>
  <c r="L101" i="87"/>
  <c r="N101" i="87"/>
  <c r="X101" i="87"/>
  <c r="L102" i="87"/>
  <c r="N102" i="87"/>
  <c r="X102" i="87"/>
  <c r="N103" i="87"/>
  <c r="L103" i="87"/>
  <c r="X103" i="87"/>
  <c r="N104" i="87"/>
  <c r="X104" i="87"/>
  <c r="N105" i="87"/>
  <c r="X105" i="87"/>
  <c r="X106" i="87"/>
  <c r="N107" i="87"/>
  <c r="L107" i="87"/>
  <c r="X107" i="87"/>
  <c r="L108" i="87"/>
  <c r="M108" i="87"/>
  <c r="X108" i="87"/>
  <c r="AC108" i="87"/>
  <c r="L109" i="87"/>
  <c r="X109" i="87"/>
  <c r="L110" i="87"/>
  <c r="N110" i="87"/>
  <c r="X110" i="87"/>
  <c r="L111" i="87"/>
  <c r="N111" i="87"/>
  <c r="AE111" i="87" s="1"/>
  <c r="X111" i="87"/>
  <c r="Z111" i="87"/>
  <c r="N112" i="87"/>
  <c r="AE112" i="87" s="1"/>
  <c r="L112" i="87"/>
  <c r="X112" i="87"/>
  <c r="L113" i="87"/>
  <c r="N113" i="87"/>
  <c r="X113" i="87"/>
  <c r="L114" i="87"/>
  <c r="N114" i="87"/>
  <c r="X114" i="87"/>
  <c r="M115" i="87"/>
  <c r="X115" i="87"/>
  <c r="AC115" i="87"/>
  <c r="L116" i="87"/>
  <c r="N116" i="87"/>
  <c r="Z116" i="87" s="1"/>
  <c r="X116" i="87"/>
  <c r="N117" i="87"/>
  <c r="X117" i="87"/>
  <c r="N118" i="87"/>
  <c r="Z118" i="87" s="1"/>
  <c r="X118" i="87"/>
  <c r="N119" i="87"/>
  <c r="AE119" i="87" s="1"/>
  <c r="L119" i="87"/>
  <c r="X119" i="87"/>
  <c r="Z119" i="87"/>
  <c r="L120" i="87"/>
  <c r="N120" i="87"/>
  <c r="X120" i="87"/>
  <c r="L121" i="87"/>
  <c r="M121" i="87"/>
  <c r="M122" i="87"/>
  <c r="N123" i="87"/>
  <c r="Z123" i="87" s="1"/>
  <c r="X123" i="87"/>
  <c r="N124" i="87"/>
  <c r="Z124" i="87" s="1"/>
  <c r="AE124" i="87"/>
  <c r="X124" i="87"/>
  <c r="N125" i="87"/>
  <c r="X125" i="87"/>
  <c r="N126" i="87"/>
  <c r="Z126" i="87" s="1"/>
  <c r="X126" i="87"/>
  <c r="L127" i="87"/>
  <c r="N127" i="87"/>
  <c r="Z127" i="87" s="1"/>
  <c r="X127" i="87"/>
  <c r="N128" i="87"/>
  <c r="X128" i="87"/>
  <c r="X129" i="87"/>
  <c r="L130" i="87"/>
  <c r="N130" i="87"/>
  <c r="Z130" i="87" s="1"/>
  <c r="X130" i="87"/>
  <c r="AE131" i="87"/>
  <c r="L131" i="87"/>
  <c r="N131" i="87"/>
  <c r="Z131" i="87" s="1"/>
  <c r="X131" i="87"/>
  <c r="AE132" i="87"/>
  <c r="L132" i="87"/>
  <c r="N132" i="87"/>
  <c r="Z132" i="87" s="1"/>
  <c r="X132" i="87"/>
  <c r="N133" i="87"/>
  <c r="X133" i="87"/>
  <c r="N134" i="87"/>
  <c r="X134" i="87"/>
  <c r="X135" i="87"/>
  <c r="L136" i="87"/>
  <c r="N136" i="87"/>
  <c r="X136" i="87"/>
  <c r="Z136" i="87"/>
  <c r="L137" i="87"/>
  <c r="M137" i="87"/>
  <c r="X137" i="87"/>
  <c r="AC137" i="87"/>
  <c r="L138" i="87"/>
  <c r="N138" i="87"/>
  <c r="AE138" i="87" s="1"/>
  <c r="X138" i="87"/>
  <c r="Z138" i="87"/>
  <c r="L139" i="87"/>
  <c r="N139" i="87"/>
  <c r="AE139" i="87" s="1"/>
  <c r="X139" i="87"/>
  <c r="Z139" i="87"/>
  <c r="L140" i="87"/>
  <c r="N140" i="87"/>
  <c r="AE140" i="87" s="1"/>
  <c r="X140" i="87"/>
  <c r="Z140" i="87"/>
  <c r="L141" i="87"/>
  <c r="N141" i="87"/>
  <c r="X141" i="87"/>
  <c r="L142" i="87"/>
  <c r="N142" i="87"/>
  <c r="AE142" i="87" s="1"/>
  <c r="X142" i="87"/>
  <c r="Z142" i="87"/>
  <c r="AE143" i="87"/>
  <c r="L143" i="87"/>
  <c r="N143" i="87"/>
  <c r="X143" i="87"/>
  <c r="Z143" i="87"/>
  <c r="M144" i="87"/>
  <c r="X144" i="87"/>
  <c r="AC144" i="87"/>
  <c r="N145" i="87"/>
  <c r="L145" i="87"/>
  <c r="X145" i="87"/>
  <c r="N146" i="87"/>
  <c r="X146" i="87"/>
  <c r="Z146" i="87"/>
  <c r="N147" i="87"/>
  <c r="AE147" i="87" s="1"/>
  <c r="X147" i="87"/>
  <c r="Z147" i="87"/>
  <c r="L148" i="87"/>
  <c r="N148" i="87"/>
  <c r="Z148" i="87" s="1"/>
  <c r="X148" i="87"/>
  <c r="L149" i="87"/>
  <c r="N149" i="87"/>
  <c r="X149" i="87"/>
  <c r="L150" i="87"/>
  <c r="M150" i="87"/>
  <c r="M151" i="87"/>
  <c r="N152" i="87"/>
  <c r="Z152" i="87" s="1"/>
  <c r="X152" i="87"/>
  <c r="X153" i="87"/>
  <c r="N154" i="87"/>
  <c r="X154" i="87"/>
  <c r="N155" i="87"/>
  <c r="X155" i="87"/>
  <c r="L156" i="87"/>
  <c r="N156" i="87"/>
  <c r="Z156" i="87" s="1"/>
  <c r="X156" i="87"/>
  <c r="N157" i="87"/>
  <c r="Z157" i="87" s="1"/>
  <c r="X157" i="87"/>
  <c r="N158" i="87"/>
  <c r="Z158" i="87" s="1"/>
  <c r="X158" i="87"/>
  <c r="N159" i="87"/>
  <c r="L159" i="87"/>
  <c r="X159" i="87"/>
  <c r="N160" i="87"/>
  <c r="L160" i="87"/>
  <c r="X160" i="87"/>
  <c r="N161" i="87"/>
  <c r="L161" i="87"/>
  <c r="X161" i="87"/>
  <c r="N162" i="87"/>
  <c r="X162" i="87"/>
  <c r="N163" i="87"/>
  <c r="X163" i="87"/>
  <c r="N164" i="87"/>
  <c r="X164" i="87"/>
  <c r="Z164" i="87"/>
  <c r="N165" i="87"/>
  <c r="L165" i="87"/>
  <c r="X165" i="87"/>
  <c r="L166" i="87"/>
  <c r="M166" i="87"/>
  <c r="X166" i="87"/>
  <c r="AC166" i="87"/>
  <c r="N167" i="87"/>
  <c r="Z167" i="87" s="1"/>
  <c r="L167" i="87"/>
  <c r="X167" i="87"/>
  <c r="L168" i="87"/>
  <c r="N168" i="87"/>
  <c r="Z168" i="87" s="1"/>
  <c r="X168" i="87"/>
  <c r="L169" i="87"/>
  <c r="N169" i="87"/>
  <c r="X169" i="87"/>
  <c r="AE170" i="87"/>
  <c r="L170" i="87"/>
  <c r="N170" i="87"/>
  <c r="X170" i="87"/>
  <c r="Z170" i="87"/>
  <c r="L171" i="87"/>
  <c r="N171" i="87"/>
  <c r="Z171" i="87" s="1"/>
  <c r="X171" i="87"/>
  <c r="L172" i="87"/>
  <c r="X172" i="87"/>
  <c r="M173" i="87"/>
  <c r="X173" i="87"/>
  <c r="AC173" i="87"/>
  <c r="L174" i="87"/>
  <c r="N174" i="87"/>
  <c r="X174" i="87"/>
  <c r="Z174" i="87"/>
  <c r="N175" i="87"/>
  <c r="X175" i="87"/>
  <c r="N176" i="87"/>
  <c r="X176" i="87"/>
  <c r="N177" i="87"/>
  <c r="L177" i="87"/>
  <c r="X177" i="87"/>
  <c r="L178" i="87"/>
  <c r="N178" i="87"/>
  <c r="X178" i="87"/>
  <c r="Z178" i="87"/>
  <c r="L179" i="87"/>
  <c r="M179" i="87"/>
  <c r="X179" i="87"/>
  <c r="M180" i="87"/>
  <c r="N181" i="87"/>
  <c r="Z181" i="87" s="1"/>
  <c r="X181" i="87"/>
  <c r="N182" i="87"/>
  <c r="X182" i="87"/>
  <c r="N183" i="87"/>
  <c r="X183" i="87"/>
  <c r="N184" i="87"/>
  <c r="X184" i="87"/>
  <c r="L185" i="87"/>
  <c r="N185" i="87"/>
  <c r="X185" i="87"/>
  <c r="N186" i="87"/>
  <c r="Z186" i="87" s="1"/>
  <c r="X186" i="87"/>
  <c r="N187" i="87"/>
  <c r="Z187" i="87" s="1"/>
  <c r="AE187" i="87"/>
  <c r="X187" i="87"/>
  <c r="L188" i="87"/>
  <c r="N188" i="87"/>
  <c r="Z188" i="87" s="1"/>
  <c r="X188" i="87"/>
  <c r="L189" i="87"/>
  <c r="N189" i="87"/>
  <c r="X189" i="87"/>
  <c r="L190" i="87"/>
  <c r="N190" i="87"/>
  <c r="X190" i="87"/>
  <c r="N191" i="87"/>
  <c r="X191" i="87"/>
  <c r="N192" i="87"/>
  <c r="X192" i="87"/>
  <c r="N193" i="87"/>
  <c r="Z193" i="87" s="1"/>
  <c r="X193" i="87"/>
  <c r="L194" i="87"/>
  <c r="N194" i="87"/>
  <c r="Z194" i="87" s="1"/>
  <c r="X194" i="87"/>
  <c r="L195" i="87"/>
  <c r="M195" i="87"/>
  <c r="X195" i="87"/>
  <c r="AC195" i="87"/>
  <c r="L196" i="87"/>
  <c r="N196" i="87"/>
  <c r="Z196" i="87" s="1"/>
  <c r="X196" i="87"/>
  <c r="L197" i="87"/>
  <c r="N197" i="87"/>
  <c r="Z197" i="87" s="1"/>
  <c r="X197" i="87"/>
  <c r="L198" i="87"/>
  <c r="N198" i="87"/>
  <c r="AE198" i="87" s="1"/>
  <c r="X198" i="87"/>
  <c r="Z198" i="87"/>
  <c r="L199" i="87"/>
  <c r="N199" i="87"/>
  <c r="X199" i="87"/>
  <c r="Z199" i="87"/>
  <c r="L200" i="87"/>
  <c r="N200" i="87"/>
  <c r="X200" i="87"/>
  <c r="Z200" i="87"/>
  <c r="L201" i="87"/>
  <c r="N201" i="87"/>
  <c r="X201" i="87"/>
  <c r="Z201" i="87"/>
  <c r="M202" i="87"/>
  <c r="X202" i="87"/>
  <c r="AC202" i="87"/>
  <c r="L203" i="87"/>
  <c r="N203" i="87"/>
  <c r="X203" i="87"/>
  <c r="N204" i="87"/>
  <c r="X204" i="87"/>
  <c r="Z204" i="87"/>
  <c r="AE204" i="87"/>
  <c r="N205" i="87"/>
  <c r="X205" i="87"/>
  <c r="L206" i="87"/>
  <c r="X206" i="87"/>
  <c r="L207" i="87"/>
  <c r="X207" i="87"/>
  <c r="L208" i="87"/>
  <c r="M208" i="87"/>
  <c r="X208" i="87"/>
  <c r="M209" i="87"/>
  <c r="N210" i="87"/>
  <c r="X210" i="87"/>
  <c r="N211" i="87"/>
  <c r="X211" i="87"/>
  <c r="X237" i="87" s="1"/>
  <c r="AE212" i="87"/>
  <c r="N212" i="87"/>
  <c r="X212" i="87"/>
  <c r="N213" i="87"/>
  <c r="Z213" i="87" s="1"/>
  <c r="AE213" i="87"/>
  <c r="X213" i="87"/>
  <c r="L214" i="87"/>
  <c r="N214" i="87"/>
  <c r="AE214" i="87" s="1"/>
  <c r="X214" i="87"/>
  <c r="N215" i="87"/>
  <c r="X215" i="87"/>
  <c r="N216" i="87"/>
  <c r="X216" i="87"/>
  <c r="L217" i="87"/>
  <c r="N217" i="87"/>
  <c r="Z217" i="87" s="1"/>
  <c r="X217" i="87"/>
  <c r="L218" i="87"/>
  <c r="N218" i="87"/>
  <c r="AE218" i="87" s="1"/>
  <c r="X218" i="87"/>
  <c r="L219" i="87"/>
  <c r="N219" i="87"/>
  <c r="X219" i="87"/>
  <c r="N220" i="87"/>
  <c r="X220" i="87"/>
  <c r="N221" i="87"/>
  <c r="X221" i="87"/>
  <c r="N222" i="87"/>
  <c r="Z222" i="87" s="1"/>
  <c r="X222" i="87"/>
  <c r="L223" i="87"/>
  <c r="N223" i="87"/>
  <c r="Z223" i="87" s="1"/>
  <c r="X223" i="87"/>
  <c r="L224" i="87"/>
  <c r="M224" i="87"/>
  <c r="X224" i="87"/>
  <c r="AC224" i="87"/>
  <c r="L225" i="87"/>
  <c r="N225" i="87"/>
  <c r="Z225" i="87" s="1"/>
  <c r="X225" i="87"/>
  <c r="L226" i="87"/>
  <c r="N226" i="87"/>
  <c r="X226" i="87"/>
  <c r="L227" i="87"/>
  <c r="N227" i="87"/>
  <c r="X227" i="87"/>
  <c r="L228" i="87"/>
  <c r="N228" i="87"/>
  <c r="X228" i="87"/>
  <c r="L229" i="87"/>
  <c r="N229" i="87"/>
  <c r="X229" i="87"/>
  <c r="L230" i="87"/>
  <c r="N230" i="87"/>
  <c r="Z230" i="87" s="1"/>
  <c r="X230" i="87"/>
  <c r="M231" i="87"/>
  <c r="X231" i="87"/>
  <c r="AC231" i="87"/>
  <c r="L232" i="87"/>
  <c r="N232" i="87"/>
  <c r="AE232" i="87" s="1"/>
  <c r="X232" i="87"/>
  <c r="Z232" i="87"/>
  <c r="N233" i="87"/>
  <c r="X233" i="87"/>
  <c r="Z233" i="87"/>
  <c r="N234" i="87"/>
  <c r="X234" i="87"/>
  <c r="Z234" i="87"/>
  <c r="AE234" i="87"/>
  <c r="L235" i="87"/>
  <c r="N235" i="87"/>
  <c r="AE235" i="87" s="1"/>
  <c r="X235" i="87"/>
  <c r="L236" i="87"/>
  <c r="N236" i="87"/>
  <c r="X236" i="87"/>
  <c r="Z236" i="87"/>
  <c r="L237" i="87"/>
  <c r="M237" i="87"/>
  <c r="M238" i="87"/>
  <c r="N239" i="87"/>
  <c r="X239" i="87"/>
  <c r="N240" i="87"/>
  <c r="X240" i="87"/>
  <c r="Z240" i="87"/>
  <c r="N241" i="87"/>
  <c r="X241" i="87"/>
  <c r="Z241" i="87"/>
  <c r="N242" i="87"/>
  <c r="X242" i="87"/>
  <c r="L243" i="87"/>
  <c r="N243" i="87"/>
  <c r="X243" i="87"/>
  <c r="Z243" i="87"/>
  <c r="N244" i="87"/>
  <c r="X244" i="87"/>
  <c r="Z244" i="87"/>
  <c r="N245" i="87"/>
  <c r="X245" i="87"/>
  <c r="Z245" i="87"/>
  <c r="L246" i="87"/>
  <c r="N246" i="87"/>
  <c r="X246" i="87"/>
  <c r="L247" i="87"/>
  <c r="N247" i="87"/>
  <c r="X247" i="87"/>
  <c r="Z247" i="87"/>
  <c r="L248" i="87"/>
  <c r="N248" i="87"/>
  <c r="X248" i="87"/>
  <c r="Z248" i="87"/>
  <c r="N249" i="87"/>
  <c r="X249" i="87"/>
  <c r="Z249" i="87"/>
  <c r="N250" i="87"/>
  <c r="Z250" i="87" s="1"/>
  <c r="X250" i="87"/>
  <c r="N251" i="87"/>
  <c r="X251" i="87"/>
  <c r="Z251" i="87"/>
  <c r="L252" i="87"/>
  <c r="N252" i="87"/>
  <c r="X252" i="87"/>
  <c r="L253" i="87"/>
  <c r="M253" i="87"/>
  <c r="X253" i="87"/>
  <c r="AC253" i="87"/>
  <c r="L254" i="87"/>
  <c r="N254" i="87"/>
  <c r="Z254" i="87" s="1"/>
  <c r="X254" i="87"/>
  <c r="L255" i="87"/>
  <c r="N255" i="87"/>
  <c r="Z255" i="87" s="1"/>
  <c r="X255" i="87"/>
  <c r="L256" i="87"/>
  <c r="N256" i="87"/>
  <c r="Z256" i="87" s="1"/>
  <c r="X256" i="87"/>
  <c r="L257" i="87"/>
  <c r="N257" i="87"/>
  <c r="Z257" i="87" s="1"/>
  <c r="X257" i="87"/>
  <c r="L258" i="87"/>
  <c r="N258" i="87"/>
  <c r="Z258" i="87" s="1"/>
  <c r="X258" i="87"/>
  <c r="L259" i="87"/>
  <c r="N259" i="87"/>
  <c r="Z259" i="87" s="1"/>
  <c r="X259" i="87"/>
  <c r="M260" i="87"/>
  <c r="X260" i="87"/>
  <c r="AC260" i="87"/>
  <c r="L261" i="87"/>
  <c r="N261" i="87"/>
  <c r="X261" i="87"/>
  <c r="Z261" i="87"/>
  <c r="N262" i="87"/>
  <c r="X262" i="87"/>
  <c r="Z262" i="87"/>
  <c r="N263" i="87"/>
  <c r="AE263" i="87" s="1"/>
  <c r="X263" i="87"/>
  <c r="Z263" i="87"/>
  <c r="L264" i="87"/>
  <c r="N264" i="87"/>
  <c r="X264" i="87"/>
  <c r="Z264" i="87"/>
  <c r="AE264" i="87"/>
  <c r="L265" i="87"/>
  <c r="N265" i="87"/>
  <c r="AE265" i="87" s="1"/>
  <c r="X265" i="87"/>
  <c r="Z265" i="87"/>
  <c r="L266" i="87"/>
  <c r="M266" i="87"/>
  <c r="M267" i="87"/>
  <c r="N268" i="87"/>
  <c r="X268" i="87"/>
  <c r="Z268" i="87"/>
  <c r="N269" i="87"/>
  <c r="Z269" i="87" s="1"/>
  <c r="X269" i="87"/>
  <c r="N270" i="87"/>
  <c r="X270" i="87"/>
  <c r="Z270" i="87"/>
  <c r="N271" i="87"/>
  <c r="X271" i="87"/>
  <c r="Z271" i="87"/>
  <c r="L272" i="87"/>
  <c r="N272" i="87"/>
  <c r="Z272" i="87" s="1"/>
  <c r="X272" i="87"/>
  <c r="N273" i="87"/>
  <c r="Z273" i="87" s="1"/>
  <c r="X273" i="87"/>
  <c r="N274" i="87"/>
  <c r="Z274" i="87" s="1"/>
  <c r="X274" i="87"/>
  <c r="L275" i="87"/>
  <c r="N275" i="87"/>
  <c r="Z275" i="87" s="1"/>
  <c r="X275" i="87"/>
  <c r="AE276" i="87"/>
  <c r="L276" i="87"/>
  <c r="N276" i="87"/>
  <c r="Z276" i="87" s="1"/>
  <c r="X276" i="87"/>
  <c r="AE277" i="87"/>
  <c r="L277" i="87"/>
  <c r="N277" i="87"/>
  <c r="Z277" i="87" s="1"/>
  <c r="X277" i="87"/>
  <c r="AE278" i="87"/>
  <c r="N278" i="87"/>
  <c r="Z278" i="87" s="1"/>
  <c r="X278" i="87"/>
  <c r="N279" i="87"/>
  <c r="Z279" i="87" s="1"/>
  <c r="X279" i="87"/>
  <c r="N280" i="87"/>
  <c r="X280" i="87"/>
  <c r="Z280" i="87"/>
  <c r="L281" i="87"/>
  <c r="N281" i="87"/>
  <c r="Z281" i="87" s="1"/>
  <c r="X281" i="87"/>
  <c r="L282" i="87"/>
  <c r="M282" i="87"/>
  <c r="X282" i="87"/>
  <c r="AC282" i="87"/>
  <c r="L283" i="87"/>
  <c r="X283" i="87"/>
  <c r="N284" i="87"/>
  <c r="L284" i="87"/>
  <c r="X284" i="87"/>
  <c r="N285" i="87"/>
  <c r="L285" i="87"/>
  <c r="X285" i="87"/>
  <c r="N286" i="87"/>
  <c r="L286" i="87"/>
  <c r="X286" i="87"/>
  <c r="L287" i="87"/>
  <c r="N287" i="87"/>
  <c r="X287" i="87"/>
  <c r="L288" i="87"/>
  <c r="N288" i="87"/>
  <c r="X288" i="87"/>
  <c r="Z288" i="87"/>
  <c r="M289" i="87"/>
  <c r="X289" i="87"/>
  <c r="AC289" i="87"/>
  <c r="N290" i="87"/>
  <c r="L290" i="87"/>
  <c r="X290" i="87"/>
  <c r="X295" i="87" s="1"/>
  <c r="N291" i="87"/>
  <c r="Z291" i="87" s="1"/>
  <c r="X291" i="87"/>
  <c r="N292" i="87"/>
  <c r="X292" i="87"/>
  <c r="Z292" i="87"/>
  <c r="AE292" i="87"/>
  <c r="L293" i="87"/>
  <c r="N293" i="87"/>
  <c r="Z293" i="87" s="1"/>
  <c r="X293" i="87"/>
  <c r="L294" i="87"/>
  <c r="N294" i="87"/>
  <c r="Z294" i="87" s="1"/>
  <c r="X294" i="87"/>
  <c r="L295" i="87"/>
  <c r="M295" i="87"/>
  <c r="M296" i="87"/>
  <c r="N297" i="87"/>
  <c r="X297" i="87"/>
  <c r="N298" i="87"/>
  <c r="X298" i="87"/>
  <c r="Z298" i="87"/>
  <c r="N299" i="87"/>
  <c r="X299" i="87"/>
  <c r="N300" i="87"/>
  <c r="Z300" i="87" s="1"/>
  <c r="X300" i="87"/>
  <c r="L301" i="87"/>
  <c r="N301" i="87"/>
  <c r="Z301" i="87" s="1"/>
  <c r="X301" i="87"/>
  <c r="N302" i="87"/>
  <c r="X302" i="87"/>
  <c r="N303" i="87"/>
  <c r="X303" i="87"/>
  <c r="L304" i="87"/>
  <c r="N304" i="87"/>
  <c r="Z304" i="87" s="1"/>
  <c r="X304" i="87"/>
  <c r="X324" i="87" s="1"/>
  <c r="L305" i="87"/>
  <c r="N305" i="87"/>
  <c r="X305" i="87"/>
  <c r="Z305" i="87"/>
  <c r="L306" i="87"/>
  <c r="N306" i="87"/>
  <c r="X306" i="87"/>
  <c r="Z306" i="87"/>
  <c r="N307" i="87"/>
  <c r="Z307" i="87" s="1"/>
  <c r="X307" i="87"/>
  <c r="AE307" i="87"/>
  <c r="N308" i="87"/>
  <c r="Z308" i="87" s="1"/>
  <c r="X308" i="87"/>
  <c r="N309" i="87"/>
  <c r="X309" i="87"/>
  <c r="L310" i="87"/>
  <c r="N310" i="87"/>
  <c r="Z310" i="87" s="1"/>
  <c r="X310" i="87"/>
  <c r="L311" i="87"/>
  <c r="M311" i="87"/>
  <c r="X311" i="87"/>
  <c r="AC311" i="87"/>
  <c r="L312" i="87"/>
  <c r="N312" i="87"/>
  <c r="Z312" i="87" s="1"/>
  <c r="X312" i="87"/>
  <c r="L313" i="87"/>
  <c r="N313" i="87"/>
  <c r="Z313" i="87" s="1"/>
  <c r="X313" i="87"/>
  <c r="L314" i="87"/>
  <c r="N314" i="87"/>
  <c r="Z314" i="87" s="1"/>
  <c r="X314" i="87"/>
  <c r="L315" i="87"/>
  <c r="N315" i="87"/>
  <c r="Z315" i="87" s="1"/>
  <c r="X315" i="87"/>
  <c r="L316" i="87"/>
  <c r="N316" i="87"/>
  <c r="Z316" i="87" s="1"/>
  <c r="X316" i="87"/>
  <c r="L317" i="87"/>
  <c r="N317" i="87"/>
  <c r="Z317" i="87" s="1"/>
  <c r="X317" i="87"/>
  <c r="M318" i="87"/>
  <c r="X318" i="87"/>
  <c r="AC318" i="87"/>
  <c r="L319" i="87"/>
  <c r="X319" i="87"/>
  <c r="AE320" i="87"/>
  <c r="N320" i="87"/>
  <c r="Z320" i="87" s="1"/>
  <c r="X320" i="87"/>
  <c r="N321" i="87"/>
  <c r="X321" i="87"/>
  <c r="L322" i="87"/>
  <c r="N322" i="87"/>
  <c r="X322" i="87"/>
  <c r="Z322" i="87"/>
  <c r="AE322" i="87"/>
  <c r="L323" i="87"/>
  <c r="N323" i="87"/>
  <c r="Z323" i="87" s="1"/>
  <c r="X323" i="87"/>
  <c r="L324" i="87"/>
  <c r="M324" i="87"/>
  <c r="M325" i="87"/>
  <c r="N326" i="87"/>
  <c r="Z326" i="87" s="1"/>
  <c r="X326" i="87"/>
  <c r="X327" i="87"/>
  <c r="N328" i="87"/>
  <c r="Z328" i="87" s="1"/>
  <c r="X328" i="87"/>
  <c r="N329" i="87"/>
  <c r="X329" i="87"/>
  <c r="Z329" i="87"/>
  <c r="L330" i="87"/>
  <c r="N330" i="87"/>
  <c r="X330" i="87"/>
  <c r="N331" i="87"/>
  <c r="Z331" i="87" s="1"/>
  <c r="X331" i="87"/>
  <c r="N332" i="87"/>
  <c r="Z332" i="87" s="1"/>
  <c r="X332" i="87"/>
  <c r="L333" i="87"/>
  <c r="N333" i="87"/>
  <c r="Z333" i="87" s="1"/>
  <c r="X333" i="87"/>
  <c r="L334" i="87"/>
  <c r="X334" i="87"/>
  <c r="L335" i="87"/>
  <c r="X335" i="87"/>
  <c r="N336" i="87"/>
  <c r="X336" i="87"/>
  <c r="X337" i="87"/>
  <c r="N338" i="87"/>
  <c r="Z338" i="87" s="1"/>
  <c r="X338" i="87"/>
  <c r="L339" i="87"/>
  <c r="N339" i="87"/>
  <c r="Z339" i="87" s="1"/>
  <c r="X339" i="87"/>
  <c r="L340" i="87"/>
  <c r="M340" i="87"/>
  <c r="X340" i="87"/>
  <c r="X353" i="87" s="1"/>
  <c r="AC340" i="87"/>
  <c r="L341" i="87"/>
  <c r="N341" i="87"/>
  <c r="X341" i="87"/>
  <c r="AE342" i="87"/>
  <c r="L342" i="87"/>
  <c r="N342" i="87"/>
  <c r="X342" i="87"/>
  <c r="Z342" i="87"/>
  <c r="L343" i="87"/>
  <c r="N343" i="87"/>
  <c r="X343" i="87"/>
  <c r="Z343" i="87"/>
  <c r="L344" i="87"/>
  <c r="N344" i="87"/>
  <c r="AE344" i="87" s="1"/>
  <c r="X344" i="87"/>
  <c r="L345" i="87"/>
  <c r="N345" i="87"/>
  <c r="Z345" i="87" s="1"/>
  <c r="X345" i="87"/>
  <c r="L346" i="87"/>
  <c r="N346" i="87"/>
  <c r="Z346" i="87" s="1"/>
  <c r="X346" i="87"/>
  <c r="M347" i="87"/>
  <c r="X347" i="87"/>
  <c r="AC347" i="87"/>
  <c r="L348" i="87"/>
  <c r="N348" i="87"/>
  <c r="Z348" i="87" s="1"/>
  <c r="X348" i="87"/>
  <c r="N349" i="87"/>
  <c r="X349" i="87"/>
  <c r="N350" i="87"/>
  <c r="Z350" i="87" s="1"/>
  <c r="X350" i="87"/>
  <c r="L351" i="87"/>
  <c r="N351" i="87"/>
  <c r="Z351" i="87" s="1"/>
  <c r="X351" i="87"/>
  <c r="L352" i="87"/>
  <c r="N352" i="87"/>
  <c r="X352" i="87"/>
  <c r="L353" i="87"/>
  <c r="M353" i="87"/>
  <c r="M354" i="87"/>
  <c r="N355" i="87"/>
  <c r="X355" i="87"/>
  <c r="N356" i="87"/>
  <c r="X356" i="87"/>
  <c r="N357" i="87"/>
  <c r="AE357" i="87" s="1"/>
  <c r="X357" i="87"/>
  <c r="X382" i="87" s="1"/>
  <c r="N358" i="87"/>
  <c r="X358" i="87"/>
  <c r="L359" i="87"/>
  <c r="N359" i="87"/>
  <c r="Z359" i="87" s="1"/>
  <c r="X359" i="87"/>
  <c r="N360" i="87"/>
  <c r="X360" i="87"/>
  <c r="N361" i="87"/>
  <c r="Z361" i="87" s="1"/>
  <c r="X361" i="87"/>
  <c r="L362" i="87"/>
  <c r="N362" i="87"/>
  <c r="Z362" i="87" s="1"/>
  <c r="X362" i="87"/>
  <c r="L363" i="87"/>
  <c r="N363" i="87"/>
  <c r="Z363" i="87" s="1"/>
  <c r="X363" i="87"/>
  <c r="L364" i="87"/>
  <c r="N364" i="87"/>
  <c r="Z364" i="87" s="1"/>
  <c r="X364" i="87"/>
  <c r="N365" i="87"/>
  <c r="Z365" i="87" s="1"/>
  <c r="X365" i="87"/>
  <c r="N366" i="87"/>
  <c r="Z366" i="87" s="1"/>
  <c r="X366" i="87"/>
  <c r="N367" i="87"/>
  <c r="Z367" i="87" s="1"/>
  <c r="X367" i="87"/>
  <c r="L368" i="87"/>
  <c r="N368" i="87"/>
  <c r="Z368" i="87" s="1"/>
  <c r="X368" i="87"/>
  <c r="L369" i="87"/>
  <c r="M369" i="87"/>
  <c r="X369" i="87"/>
  <c r="AC369" i="87"/>
  <c r="N370" i="87"/>
  <c r="Z370" i="87" s="1"/>
  <c r="L370" i="87"/>
  <c r="X370" i="87"/>
  <c r="N371" i="87"/>
  <c r="L371" i="87"/>
  <c r="X371" i="87"/>
  <c r="N372" i="87"/>
  <c r="L372" i="87"/>
  <c r="X372" i="87"/>
  <c r="N373" i="87"/>
  <c r="L373" i="87"/>
  <c r="X373" i="87"/>
  <c r="N374" i="87"/>
  <c r="L374" i="87"/>
  <c r="X374" i="87"/>
  <c r="N375" i="87"/>
  <c r="Z375" i="87" s="1"/>
  <c r="L375" i="87"/>
  <c r="X375" i="87"/>
  <c r="M376" i="87"/>
  <c r="X376" i="87"/>
  <c r="AC376" i="87"/>
  <c r="L377" i="87"/>
  <c r="N377" i="87"/>
  <c r="Z377" i="87" s="1"/>
  <c r="X377" i="87"/>
  <c r="N378" i="87"/>
  <c r="AE378" i="87" s="1"/>
  <c r="X378" i="87"/>
  <c r="N379" i="87"/>
  <c r="Z379" i="87" s="1"/>
  <c r="X379" i="87"/>
  <c r="L380" i="87"/>
  <c r="N380" i="87"/>
  <c r="AE380" i="87" s="1"/>
  <c r="X380" i="87"/>
  <c r="L381" i="87"/>
  <c r="N381" i="87"/>
  <c r="X381" i="87"/>
  <c r="Z381" i="87"/>
  <c r="L382" i="87"/>
  <c r="M382" i="87"/>
  <c r="M383" i="87"/>
  <c r="N384" i="87"/>
  <c r="X384" i="87"/>
  <c r="N385" i="87"/>
  <c r="Z385" i="87" s="1"/>
  <c r="X385" i="87"/>
  <c r="N386" i="87"/>
  <c r="Z386" i="87" s="1"/>
  <c r="X386" i="87"/>
  <c r="N387" i="87"/>
  <c r="X387" i="87"/>
  <c r="L388" i="87"/>
  <c r="N388" i="87"/>
  <c r="Z388" i="87" s="1"/>
  <c r="X388" i="87"/>
  <c r="N389" i="87"/>
  <c r="Z389" i="87" s="1"/>
  <c r="X389" i="87"/>
  <c r="N390" i="87"/>
  <c r="Z390" i="87" s="1"/>
  <c r="X390" i="87"/>
  <c r="L391" i="87"/>
  <c r="N391" i="87"/>
  <c r="X391" i="87"/>
  <c r="L392" i="87"/>
  <c r="N392" i="87"/>
  <c r="Z392" i="87" s="1"/>
  <c r="X392" i="87"/>
  <c r="L393" i="87"/>
  <c r="N393" i="87"/>
  <c r="Z393" i="87" s="1"/>
  <c r="X393" i="87"/>
  <c r="N394" i="87"/>
  <c r="X394" i="87"/>
  <c r="Z394" i="87"/>
  <c r="N395" i="87"/>
  <c r="X395" i="87"/>
  <c r="Z395" i="87"/>
  <c r="X396" i="87"/>
  <c r="L397" i="87"/>
  <c r="N397" i="87"/>
  <c r="X397" i="87"/>
  <c r="L398" i="87"/>
  <c r="M398" i="87"/>
  <c r="X398" i="87"/>
  <c r="AC398" i="87"/>
  <c r="L399" i="87"/>
  <c r="N399" i="87"/>
  <c r="Z399" i="87" s="1"/>
  <c r="X399" i="87"/>
  <c r="L400" i="87"/>
  <c r="N400" i="87"/>
  <c r="Z400" i="87" s="1"/>
  <c r="X400" i="87"/>
  <c r="L401" i="87"/>
  <c r="N401" i="87"/>
  <c r="Z401" i="87" s="1"/>
  <c r="X401" i="87"/>
  <c r="L402" i="87"/>
  <c r="N402" i="87"/>
  <c r="Z402" i="87" s="1"/>
  <c r="X402" i="87"/>
  <c r="L403" i="87"/>
  <c r="N403" i="87"/>
  <c r="Z403" i="87" s="1"/>
  <c r="X403" i="87"/>
  <c r="L404" i="87"/>
  <c r="N404" i="87"/>
  <c r="Z404" i="87" s="1"/>
  <c r="X404" i="87"/>
  <c r="M405" i="87"/>
  <c r="X405" i="87"/>
  <c r="AC405" i="87"/>
  <c r="L406" i="87"/>
  <c r="X406" i="87"/>
  <c r="N407" i="87"/>
  <c r="X407" i="87"/>
  <c r="Z407" i="87"/>
  <c r="N408" i="87"/>
  <c r="Z408" i="87" s="1"/>
  <c r="X408" i="87"/>
  <c r="L409" i="87"/>
  <c r="N409" i="87"/>
  <c r="Z409" i="87" s="1"/>
  <c r="X409" i="87"/>
  <c r="AE409" i="87"/>
  <c r="L410" i="87"/>
  <c r="X410" i="87"/>
  <c r="L411" i="87"/>
  <c r="M411" i="87"/>
  <c r="M412" i="87"/>
  <c r="N413" i="87"/>
  <c r="Z413" i="87" s="1"/>
  <c r="X413" i="87"/>
  <c r="X414" i="87"/>
  <c r="N415" i="87"/>
  <c r="X415" i="87"/>
  <c r="Z415" i="87"/>
  <c r="N416" i="87"/>
  <c r="Z416" i="87" s="1"/>
  <c r="X416" i="87"/>
  <c r="N417" i="87"/>
  <c r="L417" i="87"/>
  <c r="X417" i="87"/>
  <c r="N418" i="87"/>
  <c r="Z418" i="87" s="1"/>
  <c r="X418" i="87"/>
  <c r="N419" i="87"/>
  <c r="Z419" i="87" s="1"/>
  <c r="X419" i="87"/>
  <c r="L420" i="87"/>
  <c r="N420" i="87"/>
  <c r="Z420" i="87" s="1"/>
  <c r="X420" i="87"/>
  <c r="N421" i="87"/>
  <c r="L421" i="87"/>
  <c r="X421" i="87"/>
  <c r="N422" i="87"/>
  <c r="L422" i="87"/>
  <c r="X422" i="87"/>
  <c r="X423" i="87"/>
  <c r="X424" i="87"/>
  <c r="N425" i="87"/>
  <c r="Z425" i="87" s="1"/>
  <c r="X425" i="87"/>
  <c r="L426" i="87"/>
  <c r="N426" i="87"/>
  <c r="Z426" i="87" s="1"/>
  <c r="X426" i="87"/>
  <c r="X440" i="87" s="1"/>
  <c r="L427" i="87"/>
  <c r="M427" i="87"/>
  <c r="X427" i="87"/>
  <c r="AC427" i="87"/>
  <c r="L428" i="87"/>
  <c r="N428" i="87"/>
  <c r="Z428" i="87" s="1"/>
  <c r="X428" i="87"/>
  <c r="L429" i="87"/>
  <c r="N429" i="87"/>
  <c r="Z429" i="87" s="1"/>
  <c r="X429" i="87"/>
  <c r="L430" i="87"/>
  <c r="N430" i="87"/>
  <c r="Z430" i="87" s="1"/>
  <c r="X430" i="87"/>
  <c r="L431" i="87"/>
  <c r="N431" i="87"/>
  <c r="Z431" i="87" s="1"/>
  <c r="X431" i="87"/>
  <c r="L432" i="87"/>
  <c r="N432" i="87"/>
  <c r="Z432" i="87" s="1"/>
  <c r="X432" i="87"/>
  <c r="L433" i="87"/>
  <c r="N433" i="87"/>
  <c r="Z433" i="87" s="1"/>
  <c r="X433" i="87"/>
  <c r="M434" i="87"/>
  <c r="X434" i="87"/>
  <c r="AC434" i="87"/>
  <c r="N435" i="87"/>
  <c r="L435" i="87"/>
  <c r="X435" i="87"/>
  <c r="N436" i="87"/>
  <c r="X436" i="87"/>
  <c r="N437" i="87"/>
  <c r="Z437" i="87" s="1"/>
  <c r="X437" i="87"/>
  <c r="L438" i="87"/>
  <c r="N438" i="87"/>
  <c r="Z438" i="87" s="1"/>
  <c r="X438" i="87"/>
  <c r="L439" i="87"/>
  <c r="N439" i="87"/>
  <c r="Z439" i="87" s="1"/>
  <c r="X439" i="87"/>
  <c r="L440" i="87"/>
  <c r="M440" i="87"/>
  <c r="M441" i="87"/>
  <c r="N442" i="87"/>
  <c r="Z442" i="87" s="1"/>
  <c r="X442" i="87"/>
  <c r="N443" i="87"/>
  <c r="Z443" i="87" s="1"/>
  <c r="X443" i="87"/>
  <c r="N444" i="87"/>
  <c r="Z444" i="87" s="1"/>
  <c r="X444" i="87"/>
  <c r="N445" i="87"/>
  <c r="Z445" i="87" s="1"/>
  <c r="X445" i="87"/>
  <c r="L446" i="87"/>
  <c r="N446" i="87"/>
  <c r="Z446" i="87" s="1"/>
  <c r="X446" i="87"/>
  <c r="N447" i="87"/>
  <c r="Z447" i="87" s="1"/>
  <c r="X447" i="87"/>
  <c r="N448" i="87"/>
  <c r="Z448" i="87" s="1"/>
  <c r="X448" i="87"/>
  <c r="L449" i="87"/>
  <c r="N449" i="87"/>
  <c r="Z449" i="87" s="1"/>
  <c r="X449" i="87"/>
  <c r="L450" i="87"/>
  <c r="N450" i="87"/>
  <c r="Z450" i="87" s="1"/>
  <c r="X450" i="87"/>
  <c r="L451" i="87"/>
  <c r="N451" i="87"/>
  <c r="Z451" i="87" s="1"/>
  <c r="X451" i="87"/>
  <c r="N452" i="87"/>
  <c r="Z452" i="87" s="1"/>
  <c r="X452" i="87"/>
  <c r="N453" i="87"/>
  <c r="X453" i="87"/>
  <c r="Z453" i="87"/>
  <c r="N454" i="87"/>
  <c r="X454" i="87"/>
  <c r="Z454" i="87"/>
  <c r="L455" i="87"/>
  <c r="N455" i="87"/>
  <c r="Z455" i="87" s="1"/>
  <c r="X455" i="87"/>
  <c r="L456" i="87"/>
  <c r="M456" i="87"/>
  <c r="X456" i="87"/>
  <c r="AC456" i="87"/>
  <c r="L457" i="87"/>
  <c r="N457" i="87"/>
  <c r="Z457" i="87" s="1"/>
  <c r="X457" i="87"/>
  <c r="X469" i="87" s="1"/>
  <c r="L458" i="87"/>
  <c r="N458" i="87"/>
  <c r="Z458" i="87" s="1"/>
  <c r="X458" i="87"/>
  <c r="L459" i="87"/>
  <c r="N459" i="87"/>
  <c r="Z459" i="87" s="1"/>
  <c r="X459" i="87"/>
  <c r="L460" i="87"/>
  <c r="N460" i="87"/>
  <c r="Z460" i="87" s="1"/>
  <c r="X460" i="87"/>
  <c r="L461" i="87"/>
  <c r="N461" i="87"/>
  <c r="Z461" i="87" s="1"/>
  <c r="X461" i="87"/>
  <c r="L462" i="87"/>
  <c r="N462" i="87"/>
  <c r="Z462" i="87" s="1"/>
  <c r="X462" i="87"/>
  <c r="M463" i="87"/>
  <c r="X463" i="87"/>
  <c r="AC463" i="87"/>
  <c r="L464" i="87"/>
  <c r="N464" i="87"/>
  <c r="X464" i="87"/>
  <c r="Z464" i="87"/>
  <c r="AE465" i="87"/>
  <c r="N465" i="87"/>
  <c r="X465" i="87"/>
  <c r="Z465" i="87"/>
  <c r="N466" i="87"/>
  <c r="Z466" i="87" s="1"/>
  <c r="X466" i="87"/>
  <c r="L467" i="87"/>
  <c r="N467" i="87"/>
  <c r="Z467" i="87" s="1"/>
  <c r="X467" i="87"/>
  <c r="AE468" i="87"/>
  <c r="L468" i="87"/>
  <c r="N468" i="87"/>
  <c r="X468" i="87"/>
  <c r="Z468" i="87"/>
  <c r="L469" i="87"/>
  <c r="M469" i="87"/>
  <c r="M470" i="87"/>
  <c r="N471" i="87"/>
  <c r="Z471" i="87" s="1"/>
  <c r="X471" i="87"/>
  <c r="N472" i="87"/>
  <c r="Z472" i="87" s="1"/>
  <c r="X472" i="87"/>
  <c r="N473" i="87"/>
  <c r="X473" i="87"/>
  <c r="N474" i="87"/>
  <c r="X474" i="87"/>
  <c r="Z474" i="87"/>
  <c r="L475" i="87"/>
  <c r="N475" i="87"/>
  <c r="X475" i="87"/>
  <c r="Z475" i="87"/>
  <c r="N476" i="87"/>
  <c r="X476" i="87"/>
  <c r="Z476" i="87"/>
  <c r="N477" i="87"/>
  <c r="Z477" i="87" s="1"/>
  <c r="X477" i="87"/>
  <c r="L478" i="87"/>
  <c r="N478" i="87"/>
  <c r="Z478" i="87" s="1"/>
  <c r="X478" i="87"/>
  <c r="L479" i="87"/>
  <c r="N479" i="87"/>
  <c r="AE479" i="87" s="1"/>
  <c r="X479" i="87"/>
  <c r="Z479" i="87"/>
  <c r="L480" i="87"/>
  <c r="N480" i="87"/>
  <c r="AE480" i="87" s="1"/>
  <c r="X480" i="87"/>
  <c r="Z480" i="87"/>
  <c r="N481" i="87"/>
  <c r="AE481" i="87" s="1"/>
  <c r="X481" i="87"/>
  <c r="Z481" i="87"/>
  <c r="N482" i="87"/>
  <c r="X482" i="87"/>
  <c r="Z482" i="87"/>
  <c r="N483" i="87"/>
  <c r="X483" i="87"/>
  <c r="Z483" i="87"/>
  <c r="L484" i="87"/>
  <c r="N484" i="87"/>
  <c r="X484" i="87"/>
  <c r="Z484" i="87"/>
  <c r="L485" i="87"/>
  <c r="M485" i="87"/>
  <c r="X485" i="87"/>
  <c r="AC485" i="87"/>
  <c r="L486" i="87"/>
  <c r="N486" i="87"/>
  <c r="Z486" i="87" s="1"/>
  <c r="X486" i="87"/>
  <c r="AE486" i="87"/>
  <c r="L487" i="87"/>
  <c r="N487" i="87"/>
  <c r="Z487" i="87" s="1"/>
  <c r="X487" i="87"/>
  <c r="AE487" i="87"/>
  <c r="N488" i="87"/>
  <c r="L488" i="87"/>
  <c r="X488" i="87"/>
  <c r="L489" i="87"/>
  <c r="X489" i="87"/>
  <c r="L490" i="87"/>
  <c r="N490" i="87"/>
  <c r="Z490" i="87" s="1"/>
  <c r="X490" i="87"/>
  <c r="L491" i="87"/>
  <c r="N491" i="87"/>
  <c r="Z491" i="87" s="1"/>
  <c r="X491" i="87"/>
  <c r="M492" i="87"/>
  <c r="X492" i="87"/>
  <c r="AC492" i="87"/>
  <c r="N493" i="87"/>
  <c r="L493" i="87"/>
  <c r="X493" i="87"/>
  <c r="N494" i="87"/>
  <c r="Z494" i="87" s="1"/>
  <c r="X494" i="87"/>
  <c r="N495" i="87"/>
  <c r="X495" i="87"/>
  <c r="L496" i="87"/>
  <c r="N496" i="87"/>
  <c r="X496" i="87"/>
  <c r="L497" i="87"/>
  <c r="N497" i="87"/>
  <c r="Z497" i="87" s="1"/>
  <c r="X497" i="87"/>
  <c r="L498" i="87"/>
  <c r="M498" i="87"/>
  <c r="M499" i="87"/>
  <c r="N500" i="87"/>
  <c r="Z500" i="87" s="1"/>
  <c r="X500" i="87"/>
  <c r="N501" i="87"/>
  <c r="Z501" i="87" s="1"/>
  <c r="X501" i="87"/>
  <c r="N502" i="87"/>
  <c r="X502" i="87"/>
  <c r="Z502" i="87"/>
  <c r="N503" i="87"/>
  <c r="X503" i="87"/>
  <c r="L504" i="87"/>
  <c r="N504" i="87"/>
  <c r="Z504" i="87" s="1"/>
  <c r="X504" i="87"/>
  <c r="N505" i="87"/>
  <c r="Z505" i="87" s="1"/>
  <c r="X505" i="87"/>
  <c r="N506" i="87"/>
  <c r="Z506" i="87" s="1"/>
  <c r="AE506" i="87"/>
  <c r="X506" i="87"/>
  <c r="L507" i="87"/>
  <c r="N507" i="87"/>
  <c r="X507" i="87"/>
  <c r="L508" i="87"/>
  <c r="N508" i="87"/>
  <c r="Z508" i="87" s="1"/>
  <c r="X508" i="87"/>
  <c r="L509" i="87"/>
  <c r="N509" i="87"/>
  <c r="Z509" i="87" s="1"/>
  <c r="X509" i="87"/>
  <c r="N510" i="87"/>
  <c r="Z510" i="87" s="1"/>
  <c r="X510" i="87"/>
  <c r="N511" i="87"/>
  <c r="Z511" i="87" s="1"/>
  <c r="X511" i="87"/>
  <c r="N512" i="87"/>
  <c r="Z512" i="87" s="1"/>
  <c r="X512" i="87"/>
  <c r="L513" i="87"/>
  <c r="N513" i="87"/>
  <c r="X513" i="87"/>
  <c r="L514" i="87"/>
  <c r="M514" i="87"/>
  <c r="X514" i="87"/>
  <c r="AC514" i="87"/>
  <c r="L515" i="87"/>
  <c r="N515" i="87"/>
  <c r="Z515" i="87" s="1"/>
  <c r="X515" i="87"/>
  <c r="L516" i="87"/>
  <c r="N516" i="87"/>
  <c r="X516" i="87"/>
  <c r="L517" i="87"/>
  <c r="N517" i="87"/>
  <c r="Z517" i="87" s="1"/>
  <c r="X517" i="87"/>
  <c r="L518" i="87"/>
  <c r="N518" i="87"/>
  <c r="Z518" i="87" s="1"/>
  <c r="X518" i="87"/>
  <c r="L519" i="87"/>
  <c r="N519" i="87"/>
  <c r="X519" i="87"/>
  <c r="L520" i="87"/>
  <c r="N520" i="87"/>
  <c r="Z520" i="87" s="1"/>
  <c r="X520" i="87"/>
  <c r="M521" i="87"/>
  <c r="X521" i="87"/>
  <c r="AC521" i="87"/>
  <c r="L522" i="87"/>
  <c r="N522" i="87"/>
  <c r="AE522" i="87" s="1"/>
  <c r="X522" i="87"/>
  <c r="N523" i="87"/>
  <c r="Z523" i="87" s="1"/>
  <c r="X523" i="87"/>
  <c r="N524" i="87"/>
  <c r="AE524" i="87" s="1"/>
  <c r="X524" i="87"/>
  <c r="Z524" i="87"/>
  <c r="L525" i="87"/>
  <c r="N525" i="87"/>
  <c r="Z525" i="87" s="1"/>
  <c r="X525" i="87"/>
  <c r="L526" i="87"/>
  <c r="N526" i="87"/>
  <c r="Z526" i="87" s="1"/>
  <c r="X526" i="87"/>
  <c r="L527" i="87"/>
  <c r="M527" i="87"/>
  <c r="X527" i="87"/>
  <c r="M528" i="87"/>
  <c r="N529" i="87"/>
  <c r="Z529" i="87" s="1"/>
  <c r="X529" i="87"/>
  <c r="N530" i="87"/>
  <c r="Z530" i="87" s="1"/>
  <c r="X530" i="87"/>
  <c r="N531" i="87"/>
  <c r="Z531" i="87" s="1"/>
  <c r="X531" i="87"/>
  <c r="N532" i="87"/>
  <c r="Z532" i="87" s="1"/>
  <c r="X532" i="87"/>
  <c r="L533" i="87"/>
  <c r="N533" i="87"/>
  <c r="Z533" i="87" s="1"/>
  <c r="X533" i="87"/>
  <c r="N534" i="87"/>
  <c r="Z534" i="87" s="1"/>
  <c r="X534" i="87"/>
  <c r="N535" i="87"/>
  <c r="Z535" i="87" s="1"/>
  <c r="X535" i="87"/>
  <c r="L536" i="87"/>
  <c r="N536" i="87"/>
  <c r="Z536" i="87" s="1"/>
  <c r="X536" i="87"/>
  <c r="L537" i="87"/>
  <c r="N537" i="87"/>
  <c r="Z537" i="87" s="1"/>
  <c r="X537" i="87"/>
  <c r="L538" i="87"/>
  <c r="N538" i="87"/>
  <c r="Z538" i="87" s="1"/>
  <c r="X538" i="87"/>
  <c r="N539" i="87"/>
  <c r="Z539" i="87" s="1"/>
  <c r="X539" i="87"/>
  <c r="N540" i="87"/>
  <c r="Z540" i="87" s="1"/>
  <c r="X540" i="87"/>
  <c r="N541" i="87"/>
  <c r="X541" i="87"/>
  <c r="Z541" i="87"/>
  <c r="L542" i="87"/>
  <c r="N542" i="87"/>
  <c r="Z542" i="87" s="1"/>
  <c r="X542" i="87"/>
  <c r="L543" i="87"/>
  <c r="M543" i="87"/>
  <c r="X543" i="87"/>
  <c r="AC543" i="87"/>
  <c r="L544" i="87"/>
  <c r="N544" i="87"/>
  <c r="Z544" i="87" s="1"/>
  <c r="X544" i="87"/>
  <c r="L545" i="87"/>
  <c r="N545" i="87"/>
  <c r="X545" i="87"/>
  <c r="L546" i="87"/>
  <c r="N546" i="87"/>
  <c r="Z546" i="87" s="1"/>
  <c r="X546" i="87"/>
  <c r="L547" i="87"/>
  <c r="N547" i="87"/>
  <c r="Z547" i="87" s="1"/>
  <c r="X547" i="87"/>
  <c r="L548" i="87"/>
  <c r="N548" i="87"/>
  <c r="X548" i="87"/>
  <c r="L549" i="87"/>
  <c r="N549" i="87"/>
  <c r="Z549" i="87" s="1"/>
  <c r="X549" i="87"/>
  <c r="M550" i="87"/>
  <c r="X550" i="87"/>
  <c r="AC550" i="87"/>
  <c r="L551" i="87"/>
  <c r="N551" i="87"/>
  <c r="X551" i="87"/>
  <c r="Z551" i="87"/>
  <c r="N552" i="87"/>
  <c r="X552" i="87"/>
  <c r="Z552" i="87"/>
  <c r="N553" i="87"/>
  <c r="Z553" i="87" s="1"/>
  <c r="X553" i="87"/>
  <c r="AE553" i="87"/>
  <c r="L554" i="87"/>
  <c r="N554" i="87"/>
  <c r="Z554" i="87" s="1"/>
  <c r="X554" i="87"/>
  <c r="L555" i="87"/>
  <c r="N555" i="87"/>
  <c r="Z555" i="87" s="1"/>
  <c r="X555" i="87"/>
  <c r="L556" i="87"/>
  <c r="M556" i="87"/>
  <c r="X556" i="87"/>
  <c r="M557" i="87"/>
  <c r="N558" i="87"/>
  <c r="Z558" i="87" s="1"/>
  <c r="X558" i="87"/>
  <c r="N559" i="87"/>
  <c r="Z559" i="87" s="1"/>
  <c r="X559" i="87"/>
  <c r="N560" i="87"/>
  <c r="Z560" i="87" s="1"/>
  <c r="X560" i="87"/>
  <c r="N561" i="87"/>
  <c r="Z561" i="87" s="1"/>
  <c r="X561" i="87"/>
  <c r="L562" i="87"/>
  <c r="N562" i="87"/>
  <c r="Z562" i="87" s="1"/>
  <c r="X562" i="87"/>
  <c r="N563" i="87"/>
  <c r="X563" i="87"/>
  <c r="Z563" i="87"/>
  <c r="N564" i="87"/>
  <c r="Z564" i="87" s="1"/>
  <c r="X564" i="87"/>
  <c r="N565" i="87"/>
  <c r="L565" i="87"/>
  <c r="X565" i="87"/>
  <c r="L566" i="87"/>
  <c r="N566" i="87"/>
  <c r="Z566" i="87" s="1"/>
  <c r="X566" i="87"/>
  <c r="L567" i="87"/>
  <c r="N567" i="87"/>
  <c r="Z567" i="87" s="1"/>
  <c r="X567" i="87"/>
  <c r="N568" i="87"/>
  <c r="Z568" i="87" s="1"/>
  <c r="X568" i="87"/>
  <c r="N569" i="87"/>
  <c r="Z569" i="87" s="1"/>
  <c r="X569" i="87"/>
  <c r="N570" i="87"/>
  <c r="Z570" i="87" s="1"/>
  <c r="X570" i="87"/>
  <c r="L571" i="87"/>
  <c r="X571" i="87"/>
  <c r="L572" i="87"/>
  <c r="M572" i="87"/>
  <c r="X572" i="87"/>
  <c r="AC572" i="87"/>
  <c r="L573" i="87"/>
  <c r="N573" i="87"/>
  <c r="Z573" i="87" s="1"/>
  <c r="X573" i="87"/>
  <c r="AE573" i="87"/>
  <c r="L574" i="87"/>
  <c r="N574" i="87"/>
  <c r="X574" i="87"/>
  <c r="AE574" i="87"/>
  <c r="N575" i="87"/>
  <c r="L575" i="87"/>
  <c r="X575" i="87"/>
  <c r="L576" i="87"/>
  <c r="N576" i="87"/>
  <c r="Z576" i="87" s="1"/>
  <c r="X576" i="87"/>
  <c r="AE577" i="87"/>
  <c r="L577" i="87"/>
  <c r="N577" i="87"/>
  <c r="Z577" i="87" s="1"/>
  <c r="X577" i="87"/>
  <c r="L578" i="87"/>
  <c r="N578" i="87"/>
  <c r="Z578" i="87" s="1"/>
  <c r="X578" i="87"/>
  <c r="M579" i="87"/>
  <c r="X579" i="87"/>
  <c r="AC579" i="87"/>
  <c r="L580" i="87"/>
  <c r="N580" i="87"/>
  <c r="Z580" i="87" s="1"/>
  <c r="X580" i="87"/>
  <c r="N581" i="87"/>
  <c r="Z581" i="87" s="1"/>
  <c r="X581" i="87"/>
  <c r="N582" i="87"/>
  <c r="X582" i="87"/>
  <c r="AE582" i="87"/>
  <c r="L583" i="87"/>
  <c r="N583" i="87"/>
  <c r="Z583" i="87" s="1"/>
  <c r="X583" i="87"/>
  <c r="L584" i="87"/>
  <c r="N584" i="87"/>
  <c r="Z584" i="87" s="1"/>
  <c r="X584" i="87"/>
  <c r="L585" i="87"/>
  <c r="M585" i="87"/>
  <c r="X585" i="87"/>
  <c r="M586" i="87"/>
  <c r="N587" i="87"/>
  <c r="Z587" i="87" s="1"/>
  <c r="X587" i="87"/>
  <c r="N588" i="87"/>
  <c r="Z588" i="87" s="1"/>
  <c r="AE588" i="87"/>
  <c r="X588" i="87"/>
  <c r="N589" i="87"/>
  <c r="X589" i="87"/>
  <c r="N590" i="87"/>
  <c r="Z590" i="87" s="1"/>
  <c r="X590" i="87"/>
  <c r="L591" i="87"/>
  <c r="N591" i="87"/>
  <c r="AI2360" i="87" s="1"/>
  <c r="X591" i="87"/>
  <c r="N592" i="87"/>
  <c r="Z592" i="87" s="1"/>
  <c r="X592" i="87"/>
  <c r="N593" i="87"/>
  <c r="Z593" i="87" s="1"/>
  <c r="X593" i="87"/>
  <c r="L594" i="87"/>
  <c r="N594" i="87"/>
  <c r="Z594" i="87" s="1"/>
  <c r="X594" i="87"/>
  <c r="L595" i="87"/>
  <c r="N595" i="87"/>
  <c r="Z595" i="87" s="1"/>
  <c r="X595" i="87"/>
  <c r="AE595" i="87"/>
  <c r="L596" i="87"/>
  <c r="N596" i="87"/>
  <c r="Z596" i="87" s="1"/>
  <c r="X596" i="87"/>
  <c r="AE596" i="87"/>
  <c r="N597" i="87"/>
  <c r="Z597" i="87" s="1"/>
  <c r="X597" i="87"/>
  <c r="AE597" i="87"/>
  <c r="N598" i="87"/>
  <c r="Z598" i="87" s="1"/>
  <c r="X598" i="87"/>
  <c r="N599" i="87"/>
  <c r="Z599" i="87" s="1"/>
  <c r="X599" i="87"/>
  <c r="L600" i="87"/>
  <c r="N600" i="87"/>
  <c r="Z600" i="87" s="1"/>
  <c r="X600" i="87"/>
  <c r="L601" i="87"/>
  <c r="M601" i="87"/>
  <c r="X601" i="87"/>
  <c r="AC601" i="87"/>
  <c r="L602" i="87"/>
  <c r="N602" i="87"/>
  <c r="X602" i="87"/>
  <c r="L603" i="87"/>
  <c r="N603" i="87"/>
  <c r="AE603" i="87" s="1"/>
  <c r="X603" i="87"/>
  <c r="L604" i="87"/>
  <c r="N604" i="87"/>
  <c r="X604" i="87"/>
  <c r="L605" i="87"/>
  <c r="N605" i="87"/>
  <c r="X605" i="87"/>
  <c r="L606" i="87"/>
  <c r="N606" i="87"/>
  <c r="AE606" i="87" s="1"/>
  <c r="X606" i="87"/>
  <c r="L607" i="87"/>
  <c r="N607" i="87"/>
  <c r="X607" i="87"/>
  <c r="M608" i="87"/>
  <c r="X608" i="87"/>
  <c r="AC608" i="87"/>
  <c r="L609" i="87"/>
  <c r="N609" i="87"/>
  <c r="Z609" i="87" s="1"/>
  <c r="X609" i="87"/>
  <c r="N610" i="87"/>
  <c r="X610" i="87"/>
  <c r="X614" i="87" s="1"/>
  <c r="Z610" i="87"/>
  <c r="N611" i="87"/>
  <c r="X611" i="87"/>
  <c r="Z611" i="87"/>
  <c r="L612" i="87"/>
  <c r="N612" i="87"/>
  <c r="Z612" i="87" s="1"/>
  <c r="X612" i="87"/>
  <c r="AE613" i="87"/>
  <c r="L613" i="87"/>
  <c r="N613" i="87"/>
  <c r="Z613" i="87" s="1"/>
  <c r="X613" i="87"/>
  <c r="L614" i="87"/>
  <c r="M614" i="87"/>
  <c r="M615" i="87"/>
  <c r="N616" i="87"/>
  <c r="Z616" i="87" s="1"/>
  <c r="X616" i="87"/>
  <c r="N617" i="87"/>
  <c r="Z617" i="87" s="1"/>
  <c r="X617" i="87"/>
  <c r="N618" i="87"/>
  <c r="X618" i="87"/>
  <c r="Z618" i="87"/>
  <c r="N619" i="87"/>
  <c r="Z619" i="87" s="1"/>
  <c r="X619" i="87"/>
  <c r="L620" i="87"/>
  <c r="N620" i="87"/>
  <c r="Z620" i="87" s="1"/>
  <c r="X620" i="87"/>
  <c r="N621" i="87"/>
  <c r="Z621" i="87" s="1"/>
  <c r="X621" i="87"/>
  <c r="N622" i="87"/>
  <c r="X622" i="87"/>
  <c r="Z622" i="87"/>
  <c r="L623" i="87"/>
  <c r="N623" i="87"/>
  <c r="X623" i="87"/>
  <c r="L624" i="87"/>
  <c r="N624" i="87"/>
  <c r="Z624" i="87" s="1"/>
  <c r="X624" i="87"/>
  <c r="L625" i="87"/>
  <c r="N625" i="87"/>
  <c r="Z625" i="87" s="1"/>
  <c r="X625" i="87"/>
  <c r="N626" i="87"/>
  <c r="Z626" i="87" s="1"/>
  <c r="X626" i="87"/>
  <c r="N627" i="87"/>
  <c r="Z627" i="87" s="1"/>
  <c r="X627" i="87"/>
  <c r="N628" i="87"/>
  <c r="X628" i="87"/>
  <c r="Z628" i="87"/>
  <c r="L629" i="87"/>
  <c r="N629" i="87"/>
  <c r="Z629" i="87" s="1"/>
  <c r="X629" i="87"/>
  <c r="L630" i="87"/>
  <c r="M630" i="87"/>
  <c r="X630" i="87"/>
  <c r="AC630" i="87"/>
  <c r="K631" i="87"/>
  <c r="AA631" i="87" s="1"/>
  <c r="L631" i="87"/>
  <c r="N631" i="87"/>
  <c r="Z631" i="87" s="1"/>
  <c r="X631" i="87"/>
  <c r="K632" i="87"/>
  <c r="AA632" i="87" s="1"/>
  <c r="L632" i="87"/>
  <c r="N632" i="87"/>
  <c r="X632" i="87"/>
  <c r="K633" i="87"/>
  <c r="AA633" i="87" s="1"/>
  <c r="L633" i="87"/>
  <c r="N633" i="87"/>
  <c r="Z633" i="87" s="1"/>
  <c r="X633" i="87"/>
  <c r="K634" i="87"/>
  <c r="AA634" i="87" s="1"/>
  <c r="L634" i="87"/>
  <c r="N634" i="87"/>
  <c r="Z634" i="87" s="1"/>
  <c r="X634" i="87"/>
  <c r="K635" i="87"/>
  <c r="AA635" i="87" s="1"/>
  <c r="L635" i="87"/>
  <c r="N635" i="87"/>
  <c r="X635" i="87"/>
  <c r="K636" i="87"/>
  <c r="AA636" i="87" s="1"/>
  <c r="L636" i="87"/>
  <c r="N636" i="87"/>
  <c r="Z636" i="87" s="1"/>
  <c r="X636" i="87"/>
  <c r="M637" i="87"/>
  <c r="X637" i="87"/>
  <c r="AC637" i="87"/>
  <c r="L638" i="87"/>
  <c r="N638" i="87"/>
  <c r="Z638" i="87" s="1"/>
  <c r="X638" i="87"/>
  <c r="N639" i="87"/>
  <c r="X639" i="87"/>
  <c r="N640" i="87"/>
  <c r="AE640" i="87"/>
  <c r="X640" i="87"/>
  <c r="L641" i="87"/>
  <c r="N641" i="87"/>
  <c r="Z641" i="87" s="1"/>
  <c r="X641" i="87"/>
  <c r="L642" i="87"/>
  <c r="N642" i="87"/>
  <c r="Z642" i="87" s="1"/>
  <c r="X642" i="87"/>
  <c r="L643" i="87"/>
  <c r="M643" i="87"/>
  <c r="X643" i="87"/>
  <c r="M644" i="87"/>
  <c r="N645" i="87"/>
  <c r="Z645" i="87" s="1"/>
  <c r="X645" i="87"/>
  <c r="N646" i="87"/>
  <c r="Z646" i="87" s="1"/>
  <c r="X646" i="87"/>
  <c r="N647" i="87"/>
  <c r="X647" i="87"/>
  <c r="N648" i="87"/>
  <c r="Z648" i="87" s="1"/>
  <c r="X648" i="87"/>
  <c r="L649" i="87"/>
  <c r="N649" i="87"/>
  <c r="X649" i="87"/>
  <c r="Z649" i="87"/>
  <c r="N650" i="87"/>
  <c r="AE650" i="87" s="1"/>
  <c r="X650" i="87"/>
  <c r="N651" i="87"/>
  <c r="Z651" i="87" s="1"/>
  <c r="X651" i="87"/>
  <c r="L652" i="87"/>
  <c r="N652" i="87"/>
  <c r="Z652" i="87" s="1"/>
  <c r="X652" i="87"/>
  <c r="L653" i="87"/>
  <c r="N653" i="87"/>
  <c r="Z653" i="87" s="1"/>
  <c r="X653" i="87"/>
  <c r="L654" i="87"/>
  <c r="N654" i="87"/>
  <c r="X654" i="87"/>
  <c r="Z654" i="87"/>
  <c r="N655" i="87"/>
  <c r="X655" i="87"/>
  <c r="Z655" i="87"/>
  <c r="N656" i="87"/>
  <c r="X656" i="87"/>
  <c r="Z656" i="87"/>
  <c r="N657" i="87"/>
  <c r="Z657" i="87" s="1"/>
  <c r="X657" i="87"/>
  <c r="L658" i="87"/>
  <c r="N658" i="87"/>
  <c r="Z658" i="87" s="1"/>
  <c r="X658" i="87"/>
  <c r="L659" i="87"/>
  <c r="M659" i="87"/>
  <c r="X659" i="87"/>
  <c r="AC659" i="87"/>
  <c r="L660" i="87"/>
  <c r="N660" i="87"/>
  <c r="Z660" i="87" s="1"/>
  <c r="X660" i="87"/>
  <c r="L661" i="87"/>
  <c r="N661" i="87"/>
  <c r="Z661" i="87" s="1"/>
  <c r="X661" i="87"/>
  <c r="AE661" i="87"/>
  <c r="L662" i="87"/>
  <c r="N662" i="87"/>
  <c r="X662" i="87"/>
  <c r="L663" i="87"/>
  <c r="N663" i="87"/>
  <c r="Z663" i="87" s="1"/>
  <c r="X663" i="87"/>
  <c r="AE663" i="87"/>
  <c r="L664" i="87"/>
  <c r="N664" i="87"/>
  <c r="Z664" i="87" s="1"/>
  <c r="X664" i="87"/>
  <c r="AE664" i="87"/>
  <c r="L665" i="87"/>
  <c r="N665" i="87"/>
  <c r="Z665" i="87" s="1"/>
  <c r="X665" i="87"/>
  <c r="AE665" i="87"/>
  <c r="M666" i="87"/>
  <c r="X666" i="87"/>
  <c r="AC666" i="87"/>
  <c r="L667" i="87"/>
  <c r="N667" i="87"/>
  <c r="X667" i="87"/>
  <c r="N668" i="87"/>
  <c r="Z668" i="87" s="1"/>
  <c r="X668" i="87"/>
  <c r="N669" i="87"/>
  <c r="Z669" i="87" s="1"/>
  <c r="X669" i="87"/>
  <c r="X672" i="87" s="1"/>
  <c r="AE669" i="87"/>
  <c r="L670" i="87"/>
  <c r="N670" i="87"/>
  <c r="Z670" i="87" s="1"/>
  <c r="X670" i="87"/>
  <c r="AE670" i="87"/>
  <c r="L671" i="87"/>
  <c r="N671" i="87"/>
  <c r="Z671" i="87" s="1"/>
  <c r="X671" i="87"/>
  <c r="L672" i="87"/>
  <c r="M672" i="87"/>
  <c r="M673" i="87"/>
  <c r="K674" i="87"/>
  <c r="AA674" i="87" s="1"/>
  <c r="N674" i="87"/>
  <c r="X674" i="87"/>
  <c r="Z674" i="87"/>
  <c r="AE674" i="87"/>
  <c r="K675" i="87"/>
  <c r="AA675" i="87" s="1"/>
  <c r="N675" i="87"/>
  <c r="Z675" i="87" s="1"/>
  <c r="X675" i="87"/>
  <c r="AE675" i="87"/>
  <c r="K676" i="87"/>
  <c r="AA676" i="87" s="1"/>
  <c r="N676" i="87"/>
  <c r="AE676" i="87" s="1"/>
  <c r="X676" i="87"/>
  <c r="Z676" i="87"/>
  <c r="K677" i="87"/>
  <c r="AA677" i="87" s="1"/>
  <c r="N677" i="87"/>
  <c r="X677" i="87"/>
  <c r="Z677" i="87"/>
  <c r="AE677" i="87"/>
  <c r="K678" i="87"/>
  <c r="AA678" i="87" s="1"/>
  <c r="L678" i="87"/>
  <c r="N678" i="87"/>
  <c r="AE678" i="87" s="1"/>
  <c r="X678" i="87"/>
  <c r="K679" i="87"/>
  <c r="AA679" i="87" s="1"/>
  <c r="N679" i="87"/>
  <c r="AE679" i="87" s="1"/>
  <c r="X679" i="87"/>
  <c r="K680" i="87"/>
  <c r="N680" i="87"/>
  <c r="X680" i="87"/>
  <c r="AA680" i="87"/>
  <c r="K681" i="87"/>
  <c r="AA681" i="87" s="1"/>
  <c r="L681" i="87"/>
  <c r="N681" i="87"/>
  <c r="X681" i="87"/>
  <c r="Z681" i="87"/>
  <c r="AE681" i="87"/>
  <c r="K682" i="87"/>
  <c r="AA682" i="87" s="1"/>
  <c r="L682" i="87"/>
  <c r="N682" i="87"/>
  <c r="AE682" i="87" s="1"/>
  <c r="X682" i="87"/>
  <c r="K683" i="87"/>
  <c r="AA683" i="87" s="1"/>
  <c r="L683" i="87"/>
  <c r="N683" i="87"/>
  <c r="AE683" i="87" s="1"/>
  <c r="X683" i="87"/>
  <c r="K684" i="87"/>
  <c r="AA684" i="87" s="1"/>
  <c r="N684" i="87"/>
  <c r="AE684" i="87" s="1"/>
  <c r="X684" i="87"/>
  <c r="K685" i="87"/>
  <c r="AA685" i="87" s="1"/>
  <c r="N685" i="87"/>
  <c r="AE685" i="87" s="1"/>
  <c r="X685" i="87"/>
  <c r="N686" i="87"/>
  <c r="AE686" i="87" s="1"/>
  <c r="X686" i="87"/>
  <c r="L687" i="87"/>
  <c r="N687" i="87"/>
  <c r="X687" i="87"/>
  <c r="Z687" i="87"/>
  <c r="AE687" i="87"/>
  <c r="L688" i="87"/>
  <c r="M688" i="87"/>
  <c r="X688" i="87"/>
  <c r="AC688" i="87"/>
  <c r="L689" i="87"/>
  <c r="N689" i="87"/>
  <c r="Z689" i="87" s="1"/>
  <c r="X689" i="87"/>
  <c r="L690" i="87"/>
  <c r="N690" i="87"/>
  <c r="X690" i="87"/>
  <c r="L691" i="87"/>
  <c r="N691" i="87"/>
  <c r="Z691" i="87" s="1"/>
  <c r="X691" i="87"/>
  <c r="L692" i="87"/>
  <c r="N692" i="87"/>
  <c r="Z692" i="87" s="1"/>
  <c r="X692" i="87"/>
  <c r="L693" i="87"/>
  <c r="N693" i="87"/>
  <c r="X693" i="87"/>
  <c r="L694" i="87"/>
  <c r="N694" i="87"/>
  <c r="Z694" i="87" s="1"/>
  <c r="X694" i="87"/>
  <c r="M695" i="87"/>
  <c r="X695" i="87"/>
  <c r="AC695" i="87"/>
  <c r="K696" i="87"/>
  <c r="AA696" i="87" s="1"/>
  <c r="L696" i="87"/>
  <c r="N696" i="87"/>
  <c r="AE696" i="87" s="1"/>
  <c r="X696" i="87"/>
  <c r="K697" i="87"/>
  <c r="N697" i="87"/>
  <c r="X697" i="87"/>
  <c r="X701" i="87" s="1"/>
  <c r="Z697" i="87"/>
  <c r="K698" i="87"/>
  <c r="AA698" i="87" s="1"/>
  <c r="N698" i="87"/>
  <c r="X698" i="87"/>
  <c r="Z698" i="87"/>
  <c r="AE698" i="87"/>
  <c r="K699" i="87"/>
  <c r="AA699" i="87" s="1"/>
  <c r="L699" i="87"/>
  <c r="N699" i="87"/>
  <c r="X699" i="87"/>
  <c r="K700" i="87"/>
  <c r="AA700" i="87" s="1"/>
  <c r="L700" i="87"/>
  <c r="N700" i="87"/>
  <c r="Z700" i="87" s="1"/>
  <c r="X700" i="87"/>
  <c r="L701" i="87"/>
  <c r="M701" i="87"/>
  <c r="M702" i="87"/>
  <c r="N703" i="87"/>
  <c r="X703" i="87"/>
  <c r="N704" i="87"/>
  <c r="X704" i="87"/>
  <c r="Z704" i="87"/>
  <c r="N705" i="87"/>
  <c r="X705" i="87"/>
  <c r="Z705" i="87"/>
  <c r="N706" i="87"/>
  <c r="X706" i="87"/>
  <c r="L707" i="87"/>
  <c r="N707" i="87"/>
  <c r="X707" i="87"/>
  <c r="Z707" i="87"/>
  <c r="N708" i="87"/>
  <c r="X708" i="87"/>
  <c r="Z708" i="87"/>
  <c r="N709" i="87"/>
  <c r="X709" i="87"/>
  <c r="Z709" i="87"/>
  <c r="L710" i="87"/>
  <c r="N710" i="87"/>
  <c r="Z710" i="87" s="1"/>
  <c r="X710" i="87"/>
  <c r="L711" i="87"/>
  <c r="N711" i="87"/>
  <c r="Z711" i="87" s="1"/>
  <c r="X711" i="87"/>
  <c r="L712" i="87"/>
  <c r="N712" i="87"/>
  <c r="Z712" i="87" s="1"/>
  <c r="X712" i="87"/>
  <c r="N713" i="87"/>
  <c r="Z713" i="87" s="1"/>
  <c r="X713" i="87"/>
  <c r="N714" i="87"/>
  <c r="Z714" i="87" s="1"/>
  <c r="X714" i="87"/>
  <c r="N715" i="87"/>
  <c r="Z715" i="87" s="1"/>
  <c r="X715" i="87"/>
  <c r="AE715" i="87"/>
  <c r="L716" i="87"/>
  <c r="N716" i="87"/>
  <c r="Z716" i="87" s="1"/>
  <c r="X716" i="87"/>
  <c r="L717" i="87"/>
  <c r="M717" i="87"/>
  <c r="X717" i="87"/>
  <c r="AC717" i="87"/>
  <c r="K718" i="87"/>
  <c r="AA718" i="87" s="1"/>
  <c r="L718" i="87"/>
  <c r="N718" i="87"/>
  <c r="Z718" i="87" s="1"/>
  <c r="X718" i="87"/>
  <c r="K719" i="87"/>
  <c r="AA719" i="87" s="1"/>
  <c r="L719" i="87"/>
  <c r="N719" i="87"/>
  <c r="X719" i="87"/>
  <c r="X730" i="87" s="1"/>
  <c r="Z719" i="87"/>
  <c r="K720" i="87"/>
  <c r="AA720" i="87" s="1"/>
  <c r="L720" i="87"/>
  <c r="N720" i="87"/>
  <c r="Z720" i="87" s="1"/>
  <c r="X720" i="87"/>
  <c r="N721" i="87"/>
  <c r="Z721" i="87" s="1"/>
  <c r="K721" i="87"/>
  <c r="AA721" i="87" s="1"/>
  <c r="L721" i="87"/>
  <c r="X721" i="87"/>
  <c r="N722" i="87"/>
  <c r="K722" i="87"/>
  <c r="AA722" i="87" s="1"/>
  <c r="L722" i="87"/>
  <c r="X722" i="87"/>
  <c r="K723" i="87"/>
  <c r="AA723" i="87" s="1"/>
  <c r="L723" i="87"/>
  <c r="N723" i="87"/>
  <c r="Z723" i="87" s="1"/>
  <c r="X723" i="87"/>
  <c r="M724" i="87"/>
  <c r="X724" i="87"/>
  <c r="AC724" i="87"/>
  <c r="L725" i="87"/>
  <c r="N725" i="87"/>
  <c r="Z725" i="87" s="1"/>
  <c r="X725" i="87"/>
  <c r="N726" i="87"/>
  <c r="AE726" i="87" s="1"/>
  <c r="X726" i="87"/>
  <c r="N727" i="87"/>
  <c r="AE727" i="87" s="1"/>
  <c r="X727" i="87"/>
  <c r="N728" i="87"/>
  <c r="L728" i="87"/>
  <c r="X728" i="87"/>
  <c r="L729" i="87"/>
  <c r="N729" i="87"/>
  <c r="Z729" i="87" s="1"/>
  <c r="X729" i="87"/>
  <c r="L730" i="87"/>
  <c r="M730" i="87"/>
  <c r="M731" i="87"/>
  <c r="N732" i="87"/>
  <c r="X732" i="87"/>
  <c r="Z732" i="87"/>
  <c r="N733" i="87"/>
  <c r="X733" i="87"/>
  <c r="Z733" i="87"/>
  <c r="N734" i="87"/>
  <c r="AE734" i="87" s="1"/>
  <c r="X734" i="87"/>
  <c r="N735" i="87"/>
  <c r="X735" i="87"/>
  <c r="L736" i="87"/>
  <c r="N736" i="87"/>
  <c r="Z736" i="87" s="1"/>
  <c r="X736" i="87"/>
  <c r="N737" i="87"/>
  <c r="X737" i="87"/>
  <c r="N738" i="87"/>
  <c r="X738" i="87"/>
  <c r="L739" i="87"/>
  <c r="N739" i="87"/>
  <c r="X739" i="87"/>
  <c r="L740" i="87"/>
  <c r="N740" i="87"/>
  <c r="X740" i="87"/>
  <c r="Z740" i="87"/>
  <c r="L741" i="87"/>
  <c r="N741" i="87"/>
  <c r="X741" i="87"/>
  <c r="Z741" i="87"/>
  <c r="N742" i="87"/>
  <c r="Z742" i="87" s="1"/>
  <c r="X742" i="87"/>
  <c r="N743" i="87"/>
  <c r="Z743" i="87" s="1"/>
  <c r="X743" i="87"/>
  <c r="N744" i="87"/>
  <c r="Z744" i="87" s="1"/>
  <c r="X744" i="87"/>
  <c r="L745" i="87"/>
  <c r="N745" i="87"/>
  <c r="Z745" i="87" s="1"/>
  <c r="X745" i="87"/>
  <c r="L746" i="87"/>
  <c r="M746" i="87"/>
  <c r="X746" i="87"/>
  <c r="AC746" i="87"/>
  <c r="L747" i="87"/>
  <c r="N747" i="87"/>
  <c r="AE747" i="87" s="1"/>
  <c r="X747" i="87"/>
  <c r="Z747" i="87"/>
  <c r="L748" i="87"/>
  <c r="N748" i="87"/>
  <c r="AE748" i="87" s="1"/>
  <c r="X748" i="87"/>
  <c r="L749" i="87"/>
  <c r="N749" i="87"/>
  <c r="X749" i="87"/>
  <c r="AE750" i="87"/>
  <c r="L750" i="87"/>
  <c r="N750" i="87"/>
  <c r="X750" i="87"/>
  <c r="Z750" i="87"/>
  <c r="AE751" i="87"/>
  <c r="L751" i="87"/>
  <c r="N751" i="87"/>
  <c r="X751" i="87"/>
  <c r="Z751" i="87"/>
  <c r="L752" i="87"/>
  <c r="N752" i="87"/>
  <c r="AE752" i="87" s="1"/>
  <c r="X752" i="87"/>
  <c r="Z752" i="87"/>
  <c r="M753" i="87"/>
  <c r="X753" i="87"/>
  <c r="AC753" i="87"/>
  <c r="L754" i="87"/>
  <c r="N754" i="87"/>
  <c r="Z754" i="87" s="1"/>
  <c r="X754" i="87"/>
  <c r="N755" i="87"/>
  <c r="X755" i="87"/>
  <c r="X759" i="87" s="1"/>
  <c r="N756" i="87"/>
  <c r="X756" i="87"/>
  <c r="L757" i="87"/>
  <c r="N757" i="87"/>
  <c r="Z757" i="87" s="1"/>
  <c r="X757" i="87"/>
  <c r="L758" i="87"/>
  <c r="N758" i="87"/>
  <c r="Z758" i="87" s="1"/>
  <c r="X758" i="87"/>
  <c r="L759" i="87"/>
  <c r="M759" i="87"/>
  <c r="M760" i="87"/>
  <c r="N761" i="87"/>
  <c r="Z761" i="87" s="1"/>
  <c r="X761" i="87"/>
  <c r="N762" i="87"/>
  <c r="Z762" i="87" s="1"/>
  <c r="X762" i="87"/>
  <c r="N763" i="87"/>
  <c r="Z763" i="87" s="1"/>
  <c r="X763" i="87"/>
  <c r="N764" i="87"/>
  <c r="Z764" i="87" s="1"/>
  <c r="X764" i="87"/>
  <c r="L765" i="87"/>
  <c r="N765" i="87"/>
  <c r="Z765" i="87" s="1"/>
  <c r="X765" i="87"/>
  <c r="N766" i="87"/>
  <c r="Z766" i="87" s="1"/>
  <c r="X766" i="87"/>
  <c r="N767" i="87"/>
  <c r="Z767" i="87" s="1"/>
  <c r="AE767" i="87"/>
  <c r="X767" i="87"/>
  <c r="L768" i="87"/>
  <c r="N768" i="87"/>
  <c r="Z768" i="87" s="1"/>
  <c r="X768" i="87"/>
  <c r="L769" i="87"/>
  <c r="N769" i="87"/>
  <c r="Z769" i="87" s="1"/>
  <c r="X769" i="87"/>
  <c r="L770" i="87"/>
  <c r="N770" i="87"/>
  <c r="Z770" i="87" s="1"/>
  <c r="X770" i="87"/>
  <c r="N771" i="87"/>
  <c r="Z771" i="87" s="1"/>
  <c r="X771" i="87"/>
  <c r="N772" i="87"/>
  <c r="Z772" i="87" s="1"/>
  <c r="X772" i="87"/>
  <c r="N773" i="87"/>
  <c r="Z773" i="87" s="1"/>
  <c r="X773" i="87"/>
  <c r="L774" i="87"/>
  <c r="N774" i="87"/>
  <c r="Z774" i="87" s="1"/>
  <c r="X774" i="87"/>
  <c r="L775" i="87"/>
  <c r="M775" i="87"/>
  <c r="X775" i="87"/>
  <c r="AC775" i="87"/>
  <c r="L776" i="87"/>
  <c r="N776" i="87"/>
  <c r="Z776" i="87" s="1"/>
  <c r="X776" i="87"/>
  <c r="L777" i="87"/>
  <c r="N777" i="87"/>
  <c r="Z777" i="87" s="1"/>
  <c r="X777" i="87"/>
  <c r="L778" i="87"/>
  <c r="N778" i="87"/>
  <c r="Z778" i="87" s="1"/>
  <c r="X778" i="87"/>
  <c r="L779" i="87"/>
  <c r="N779" i="87"/>
  <c r="Z779" i="87" s="1"/>
  <c r="X779" i="87"/>
  <c r="L780" i="87"/>
  <c r="N780" i="87"/>
  <c r="Z780" i="87" s="1"/>
  <c r="X780" i="87"/>
  <c r="L781" i="87"/>
  <c r="N781" i="87"/>
  <c r="Z781" i="87" s="1"/>
  <c r="X781" i="87"/>
  <c r="M782" i="87"/>
  <c r="X782" i="87"/>
  <c r="AC782" i="87"/>
  <c r="L783" i="87"/>
  <c r="N783" i="87"/>
  <c r="AE783" i="87" s="1"/>
  <c r="X783" i="87"/>
  <c r="Z783" i="87"/>
  <c r="N784" i="87"/>
  <c r="X784" i="87"/>
  <c r="Z784" i="87"/>
  <c r="N785" i="87"/>
  <c r="Z785" i="87" s="1"/>
  <c r="X785" i="87"/>
  <c r="AE785" i="87"/>
  <c r="L786" i="87"/>
  <c r="N786" i="87"/>
  <c r="Z786" i="87" s="1"/>
  <c r="X786" i="87"/>
  <c r="L787" i="87"/>
  <c r="N787" i="87"/>
  <c r="AE787" i="87" s="1"/>
  <c r="X787" i="87"/>
  <c r="Z787" i="87"/>
  <c r="L788" i="87"/>
  <c r="M788" i="87"/>
  <c r="X788" i="87"/>
  <c r="M789" i="87"/>
  <c r="N790" i="87"/>
  <c r="Z790" i="87" s="1"/>
  <c r="X790" i="87"/>
  <c r="N791" i="87"/>
  <c r="Z791" i="87" s="1"/>
  <c r="X791" i="87"/>
  <c r="N792" i="87"/>
  <c r="Z792" i="87" s="1"/>
  <c r="X792" i="87"/>
  <c r="N793" i="87"/>
  <c r="Z793" i="87" s="1"/>
  <c r="X793" i="87"/>
  <c r="L794" i="87"/>
  <c r="N794" i="87"/>
  <c r="X794" i="87"/>
  <c r="N795" i="87"/>
  <c r="X795" i="87"/>
  <c r="Z795" i="87"/>
  <c r="N796" i="87"/>
  <c r="Z796" i="87" s="1"/>
  <c r="X796" i="87"/>
  <c r="L797" i="87"/>
  <c r="N797" i="87"/>
  <c r="Z797" i="87" s="1"/>
  <c r="X797" i="87"/>
  <c r="L798" i="87"/>
  <c r="N798" i="87"/>
  <c r="AE798" i="87" s="1"/>
  <c r="X798" i="87"/>
  <c r="X817" i="87" s="1"/>
  <c r="L799" i="87"/>
  <c r="N799" i="87"/>
  <c r="X799" i="87"/>
  <c r="N800" i="87"/>
  <c r="X800" i="87"/>
  <c r="N801" i="87"/>
  <c r="X801" i="87"/>
  <c r="N802" i="87"/>
  <c r="Z802" i="87" s="1"/>
  <c r="X802" i="87"/>
  <c r="L803" i="87"/>
  <c r="N803" i="87"/>
  <c r="Z803" i="87" s="1"/>
  <c r="X803" i="87"/>
  <c r="L804" i="87"/>
  <c r="M804" i="87"/>
  <c r="X804" i="87"/>
  <c r="AC804" i="87"/>
  <c r="L805" i="87"/>
  <c r="N805" i="87"/>
  <c r="Z805" i="87" s="1"/>
  <c r="X805" i="87"/>
  <c r="L806" i="87"/>
  <c r="N806" i="87"/>
  <c r="X806" i="87"/>
  <c r="L807" i="87"/>
  <c r="N807" i="87"/>
  <c r="X807" i="87"/>
  <c r="L808" i="87"/>
  <c r="N808" i="87"/>
  <c r="Z808" i="87" s="1"/>
  <c r="X808" i="87"/>
  <c r="L809" i="87"/>
  <c r="N809" i="87"/>
  <c r="Z809" i="87" s="1"/>
  <c r="X809" i="87"/>
  <c r="L810" i="87"/>
  <c r="N810" i="87"/>
  <c r="Z810" i="87" s="1"/>
  <c r="X810" i="87"/>
  <c r="M811" i="87"/>
  <c r="X811" i="87"/>
  <c r="AC811" i="87"/>
  <c r="L812" i="87"/>
  <c r="N812" i="87"/>
  <c r="AE812" i="87" s="1"/>
  <c r="X812" i="87"/>
  <c r="Z812" i="87"/>
  <c r="N813" i="87"/>
  <c r="X813" i="87"/>
  <c r="N814" i="87"/>
  <c r="Z814" i="87" s="1"/>
  <c r="X814" i="87"/>
  <c r="L815" i="87"/>
  <c r="N815" i="87"/>
  <c r="Z815" i="87" s="1"/>
  <c r="X815" i="87"/>
  <c r="L816" i="87"/>
  <c r="N816" i="87"/>
  <c r="Z816" i="87" s="1"/>
  <c r="X816" i="87"/>
  <c r="L817" i="87"/>
  <c r="M817" i="87"/>
  <c r="M818" i="87"/>
  <c r="N819" i="87"/>
  <c r="X819" i="87"/>
  <c r="N820" i="87"/>
  <c r="Z820" i="87" s="1"/>
  <c r="X820" i="87"/>
  <c r="N821" i="87"/>
  <c r="Z821" i="87" s="1"/>
  <c r="X821" i="87"/>
  <c r="N822" i="87"/>
  <c r="Z822" i="87" s="1"/>
  <c r="X822" i="87"/>
  <c r="L823" i="87"/>
  <c r="N823" i="87"/>
  <c r="X823" i="87"/>
  <c r="Z823" i="87"/>
  <c r="N824" i="87"/>
  <c r="X824" i="87"/>
  <c r="N825" i="87"/>
  <c r="Z825" i="87" s="1"/>
  <c r="X825" i="87"/>
  <c r="L826" i="87"/>
  <c r="N826" i="87"/>
  <c r="Z826" i="87" s="1"/>
  <c r="X826" i="87"/>
  <c r="L827" i="87"/>
  <c r="N827" i="87"/>
  <c r="Z827" i="87" s="1"/>
  <c r="X827" i="87"/>
  <c r="L828" i="87"/>
  <c r="N828" i="87"/>
  <c r="Z828" i="87" s="1"/>
  <c r="X828" i="87"/>
  <c r="N829" i="87"/>
  <c r="Z829" i="87" s="1"/>
  <c r="X829" i="87"/>
  <c r="N830" i="87"/>
  <c r="Z830" i="87" s="1"/>
  <c r="X830" i="87"/>
  <c r="N831" i="87"/>
  <c r="Z831" i="87" s="1"/>
  <c r="X831" i="87"/>
  <c r="L832" i="87"/>
  <c r="N832" i="87"/>
  <c r="Z832" i="87" s="1"/>
  <c r="X832" i="87"/>
  <c r="L833" i="87"/>
  <c r="M833" i="87"/>
  <c r="X833" i="87"/>
  <c r="AC833" i="87"/>
  <c r="L834" i="87"/>
  <c r="N834" i="87"/>
  <c r="AE834" i="87" s="1"/>
  <c r="X834" i="87"/>
  <c r="L835" i="87"/>
  <c r="N835" i="87"/>
  <c r="AE835" i="87" s="1"/>
  <c r="X835" i="87"/>
  <c r="Z835" i="87"/>
  <c r="AE836" i="87"/>
  <c r="L836" i="87"/>
  <c r="N836" i="87"/>
  <c r="X836" i="87"/>
  <c r="Z836" i="87"/>
  <c r="L837" i="87"/>
  <c r="N837" i="87"/>
  <c r="X837" i="87"/>
  <c r="L838" i="87"/>
  <c r="N838" i="87"/>
  <c r="AE838" i="87" s="1"/>
  <c r="X838" i="87"/>
  <c r="Z838" i="87"/>
  <c r="AE839" i="87"/>
  <c r="L839" i="87"/>
  <c r="N839" i="87"/>
  <c r="X839" i="87"/>
  <c r="Z839" i="87"/>
  <c r="M840" i="87"/>
  <c r="X840" i="87"/>
  <c r="AC840" i="87"/>
  <c r="L841" i="87"/>
  <c r="N841" i="87"/>
  <c r="Z841" i="87" s="1"/>
  <c r="X841" i="87"/>
  <c r="N842" i="87"/>
  <c r="X842" i="87"/>
  <c r="N843" i="87"/>
  <c r="Z843" i="87" s="1"/>
  <c r="X843" i="87"/>
  <c r="L844" i="87"/>
  <c r="N844" i="87"/>
  <c r="Z844" i="87" s="1"/>
  <c r="X844" i="87"/>
  <c r="L845" i="87"/>
  <c r="N845" i="87"/>
  <c r="Z845" i="87" s="1"/>
  <c r="X845" i="87"/>
  <c r="L846" i="87"/>
  <c r="M846" i="87"/>
  <c r="X846" i="87"/>
  <c r="M847" i="87"/>
  <c r="N848" i="87"/>
  <c r="Z848" i="87" s="1"/>
  <c r="X848" i="87"/>
  <c r="N849" i="87"/>
  <c r="Z849" i="87" s="1"/>
  <c r="X849" i="87"/>
  <c r="N850" i="87"/>
  <c r="Z850" i="87" s="1"/>
  <c r="X850" i="87"/>
  <c r="N851" i="87"/>
  <c r="Z851" i="87" s="1"/>
  <c r="X851" i="87"/>
  <c r="L852" i="87"/>
  <c r="N852" i="87"/>
  <c r="Z852" i="87" s="1"/>
  <c r="X852" i="87"/>
  <c r="N853" i="87"/>
  <c r="Z853" i="87" s="1"/>
  <c r="X853" i="87"/>
  <c r="N854" i="87"/>
  <c r="Z854" i="87" s="1"/>
  <c r="X854" i="87"/>
  <c r="L855" i="87"/>
  <c r="N855" i="87"/>
  <c r="Z855" i="87" s="1"/>
  <c r="X855" i="87"/>
  <c r="L856" i="87"/>
  <c r="N856" i="87"/>
  <c r="Z856" i="87" s="1"/>
  <c r="X856" i="87"/>
  <c r="L857" i="87"/>
  <c r="N857" i="87"/>
  <c r="Z857" i="87" s="1"/>
  <c r="X857" i="87"/>
  <c r="N858" i="87"/>
  <c r="Z858" i="87" s="1"/>
  <c r="X858" i="87"/>
  <c r="N859" i="87"/>
  <c r="Z859" i="87" s="1"/>
  <c r="X859" i="87"/>
  <c r="N860" i="87"/>
  <c r="X860" i="87"/>
  <c r="Z860" i="87"/>
  <c r="L861" i="87"/>
  <c r="N861" i="87"/>
  <c r="Z861" i="87" s="1"/>
  <c r="X861" i="87"/>
  <c r="L862" i="87"/>
  <c r="M862" i="87"/>
  <c r="X862" i="87"/>
  <c r="AC862" i="87"/>
  <c r="L863" i="87"/>
  <c r="N863" i="87"/>
  <c r="Z863" i="87" s="1"/>
  <c r="X863" i="87"/>
  <c r="AE864" i="87"/>
  <c r="L864" i="87"/>
  <c r="N864" i="87"/>
  <c r="X864" i="87"/>
  <c r="AE865" i="87"/>
  <c r="L865" i="87"/>
  <c r="N865" i="87"/>
  <c r="X865" i="87"/>
  <c r="AE866" i="87"/>
  <c r="L866" i="87"/>
  <c r="N866" i="87"/>
  <c r="Z866" i="87" s="1"/>
  <c r="X866" i="87"/>
  <c r="AE867" i="87"/>
  <c r="L867" i="87"/>
  <c r="N867" i="87"/>
  <c r="Z867" i="87" s="1"/>
  <c r="X867" i="87"/>
  <c r="AE868" i="87"/>
  <c r="L868" i="87"/>
  <c r="N868" i="87"/>
  <c r="Z868" i="87" s="1"/>
  <c r="X868" i="87"/>
  <c r="M869" i="87"/>
  <c r="X869" i="87"/>
  <c r="AC869" i="87"/>
  <c r="L870" i="87"/>
  <c r="N870" i="87"/>
  <c r="Z870" i="87" s="1"/>
  <c r="X870" i="87"/>
  <c r="N871" i="87"/>
  <c r="X871" i="87"/>
  <c r="Z871" i="87"/>
  <c r="N872" i="87"/>
  <c r="Z872" i="87" s="1"/>
  <c r="X872" i="87"/>
  <c r="AE872" i="87"/>
  <c r="L873" i="87"/>
  <c r="X873" i="87"/>
  <c r="L874" i="87"/>
  <c r="N874" i="87"/>
  <c r="Z874" i="87" s="1"/>
  <c r="X874" i="87"/>
  <c r="L875" i="87"/>
  <c r="M875" i="87"/>
  <c r="X875" i="87"/>
  <c r="M876" i="87"/>
  <c r="X877" i="87"/>
  <c r="N878" i="87"/>
  <c r="Z878" i="87" s="1"/>
  <c r="X878" i="87"/>
  <c r="N879" i="87"/>
  <c r="X879" i="87"/>
  <c r="N880" i="87"/>
  <c r="X880" i="87"/>
  <c r="L881" i="87"/>
  <c r="N881" i="87"/>
  <c r="X881" i="87"/>
  <c r="Z881" i="87"/>
  <c r="N882" i="87"/>
  <c r="X882" i="87"/>
  <c r="N883" i="87"/>
  <c r="X883" i="87"/>
  <c r="N884" i="87"/>
  <c r="L884" i="87"/>
  <c r="X884" i="87"/>
  <c r="L885" i="87"/>
  <c r="N885" i="87"/>
  <c r="Z885" i="87" s="1"/>
  <c r="X885" i="87"/>
  <c r="AE886" i="87"/>
  <c r="L886" i="87"/>
  <c r="N886" i="87"/>
  <c r="X886" i="87"/>
  <c r="Z886" i="87"/>
  <c r="N887" i="87"/>
  <c r="Z887" i="87" s="1"/>
  <c r="X887" i="87"/>
  <c r="N888" i="87"/>
  <c r="X888" i="87"/>
  <c r="N889" i="87"/>
  <c r="Z889" i="87" s="1"/>
  <c r="X889" i="87"/>
  <c r="L890" i="87"/>
  <c r="N890" i="87"/>
  <c r="Z890" i="87" s="1"/>
  <c r="X890" i="87"/>
  <c r="L891" i="87"/>
  <c r="M891" i="87"/>
  <c r="X891" i="87"/>
  <c r="AC891" i="87"/>
  <c r="L892" i="87"/>
  <c r="N892" i="87"/>
  <c r="Z892" i="87" s="1"/>
  <c r="X892" i="87"/>
  <c r="L893" i="87"/>
  <c r="N893" i="87"/>
  <c r="X893" i="87"/>
  <c r="L894" i="87"/>
  <c r="N894" i="87"/>
  <c r="Z894" i="87" s="1"/>
  <c r="X894" i="87"/>
  <c r="AE894" i="87"/>
  <c r="L895" i="87"/>
  <c r="N895" i="87"/>
  <c r="X895" i="87"/>
  <c r="Z895" i="87"/>
  <c r="AE895" i="87"/>
  <c r="L896" i="87"/>
  <c r="N896" i="87"/>
  <c r="X896" i="87"/>
  <c r="Z896" i="87"/>
  <c r="AE896" i="87"/>
  <c r="L897" i="87"/>
  <c r="N897" i="87"/>
  <c r="X897" i="87"/>
  <c r="Z897" i="87"/>
  <c r="AE897" i="87"/>
  <c r="M898" i="87"/>
  <c r="X898" i="87"/>
  <c r="AC898" i="87"/>
  <c r="L899" i="87"/>
  <c r="N899" i="87"/>
  <c r="Z899" i="87" s="1"/>
  <c r="X899" i="87"/>
  <c r="N900" i="87"/>
  <c r="Z900" i="87" s="1"/>
  <c r="X900" i="87"/>
  <c r="N901" i="87"/>
  <c r="X901" i="87"/>
  <c r="Z901" i="87"/>
  <c r="AE901" i="87"/>
  <c r="L902" i="87"/>
  <c r="N902" i="87"/>
  <c r="X902" i="87"/>
  <c r="L903" i="87"/>
  <c r="N903" i="87"/>
  <c r="X903" i="87"/>
  <c r="L904" i="87"/>
  <c r="M904" i="87"/>
  <c r="X904" i="87"/>
  <c r="M905" i="87"/>
  <c r="N906" i="87"/>
  <c r="X906" i="87"/>
  <c r="N907" i="87"/>
  <c r="Z907" i="87" s="1"/>
  <c r="X907" i="87"/>
  <c r="N908" i="87"/>
  <c r="Z908" i="87" s="1"/>
  <c r="X908" i="87"/>
  <c r="N909" i="87"/>
  <c r="AE909" i="87" s="1"/>
  <c r="X909" i="87"/>
  <c r="L910" i="87"/>
  <c r="N910" i="87"/>
  <c r="Z910" i="87" s="1"/>
  <c r="X910" i="87"/>
  <c r="N911" i="87"/>
  <c r="X911" i="87"/>
  <c r="Z911" i="87"/>
  <c r="N912" i="87"/>
  <c r="X912" i="87"/>
  <c r="Z912" i="87"/>
  <c r="L913" i="87"/>
  <c r="N913" i="87"/>
  <c r="X913" i="87"/>
  <c r="L914" i="87"/>
  <c r="N914" i="87"/>
  <c r="Z914" i="87" s="1"/>
  <c r="X914" i="87"/>
  <c r="L915" i="87"/>
  <c r="N915" i="87"/>
  <c r="Z915" i="87" s="1"/>
  <c r="X915" i="87"/>
  <c r="N916" i="87"/>
  <c r="Z916" i="87" s="1"/>
  <c r="X916" i="87"/>
  <c r="N917" i="87"/>
  <c r="Z917" i="87" s="1"/>
  <c r="X917" i="87"/>
  <c r="N918" i="87"/>
  <c r="X918" i="87"/>
  <c r="Z918" i="87"/>
  <c r="L919" i="87"/>
  <c r="N919" i="87"/>
  <c r="X919" i="87"/>
  <c r="L920" i="87"/>
  <c r="M920" i="87"/>
  <c r="X920" i="87"/>
  <c r="AC920" i="87"/>
  <c r="L921" i="87"/>
  <c r="N921" i="87"/>
  <c r="Z921" i="87" s="1"/>
  <c r="X921" i="87"/>
  <c r="L922" i="87"/>
  <c r="N922" i="87"/>
  <c r="X922" i="87"/>
  <c r="L923" i="87"/>
  <c r="N923" i="87"/>
  <c r="X923" i="87"/>
  <c r="L924" i="87"/>
  <c r="N924" i="87"/>
  <c r="Z924" i="87" s="1"/>
  <c r="X924" i="87"/>
  <c r="L925" i="87"/>
  <c r="N925" i="87"/>
  <c r="X925" i="87"/>
  <c r="L926" i="87"/>
  <c r="N926" i="87"/>
  <c r="Z926" i="87" s="1"/>
  <c r="X926" i="87"/>
  <c r="M927" i="87"/>
  <c r="X927" i="87"/>
  <c r="AC927" i="87"/>
  <c r="L928" i="87"/>
  <c r="N928" i="87"/>
  <c r="Z928" i="87" s="1"/>
  <c r="X928" i="87"/>
  <c r="N929" i="87"/>
  <c r="X929" i="87"/>
  <c r="N930" i="87"/>
  <c r="X930" i="87"/>
  <c r="L931" i="87"/>
  <c r="N931" i="87"/>
  <c r="Z931" i="87" s="1"/>
  <c r="X931" i="87"/>
  <c r="L932" i="87"/>
  <c r="N932" i="87"/>
  <c r="X932" i="87"/>
  <c r="Z932" i="87"/>
  <c r="L933" i="87"/>
  <c r="M933" i="87"/>
  <c r="X933" i="87"/>
  <c r="M934" i="87"/>
  <c r="N935" i="87"/>
  <c r="Z935" i="87" s="1"/>
  <c r="X935" i="87"/>
  <c r="N936" i="87"/>
  <c r="Z936" i="87" s="1"/>
  <c r="X936" i="87"/>
  <c r="N937" i="87"/>
  <c r="Z937" i="87" s="1"/>
  <c r="X937" i="87"/>
  <c r="N938" i="87"/>
  <c r="Z938" i="87" s="1"/>
  <c r="X938" i="87"/>
  <c r="L939" i="87"/>
  <c r="N939" i="87"/>
  <c r="X939" i="87"/>
  <c r="Z939" i="87"/>
  <c r="N940" i="87"/>
  <c r="Z940" i="87" s="1"/>
  <c r="X940" i="87"/>
  <c r="N941" i="87"/>
  <c r="Z941" i="87" s="1"/>
  <c r="X941" i="87"/>
  <c r="L942" i="87"/>
  <c r="N942" i="87"/>
  <c r="Z942" i="87" s="1"/>
  <c r="X942" i="87"/>
  <c r="L943" i="87"/>
  <c r="N943" i="87"/>
  <c r="Z943" i="87" s="1"/>
  <c r="X943" i="87"/>
  <c r="L944" i="87"/>
  <c r="N944" i="87"/>
  <c r="Z944" i="87" s="1"/>
  <c r="X944" i="87"/>
  <c r="N945" i="87"/>
  <c r="Z945" i="87" s="1"/>
  <c r="X945" i="87"/>
  <c r="N946" i="87"/>
  <c r="X946" i="87"/>
  <c r="Z946" i="87"/>
  <c r="N947" i="87"/>
  <c r="Z947" i="87" s="1"/>
  <c r="X947" i="87"/>
  <c r="L948" i="87"/>
  <c r="N948" i="87"/>
  <c r="Z948" i="87" s="1"/>
  <c r="X948" i="87"/>
  <c r="L949" i="87"/>
  <c r="M949" i="87"/>
  <c r="X949" i="87"/>
  <c r="X962" i="87" s="1"/>
  <c r="AC949" i="87"/>
  <c r="L950" i="87"/>
  <c r="N950" i="87"/>
  <c r="Z950" i="87" s="1"/>
  <c r="X950" i="87"/>
  <c r="AE950" i="87"/>
  <c r="L951" i="87"/>
  <c r="N951" i="87"/>
  <c r="Z951" i="87" s="1"/>
  <c r="X951" i="87"/>
  <c r="AE951" i="87"/>
  <c r="L952" i="87"/>
  <c r="N952" i="87"/>
  <c r="Z952" i="87" s="1"/>
  <c r="X952" i="87"/>
  <c r="AE952" i="87"/>
  <c r="L953" i="87"/>
  <c r="N953" i="87"/>
  <c r="Z953" i="87" s="1"/>
  <c r="X953" i="87"/>
  <c r="AE953" i="87"/>
  <c r="L954" i="87"/>
  <c r="N954" i="87"/>
  <c r="Z954" i="87" s="1"/>
  <c r="X954" i="87"/>
  <c r="L955" i="87"/>
  <c r="N955" i="87"/>
  <c r="X955" i="87"/>
  <c r="M956" i="87"/>
  <c r="X956" i="87"/>
  <c r="AC956" i="87"/>
  <c r="L957" i="87"/>
  <c r="N957" i="87"/>
  <c r="X957" i="87"/>
  <c r="N958" i="87"/>
  <c r="AE958" i="87" s="1"/>
  <c r="X958" i="87"/>
  <c r="Z958" i="87"/>
  <c r="N959" i="87"/>
  <c r="AE959" i="87" s="1"/>
  <c r="X959" i="87"/>
  <c r="Z959" i="87"/>
  <c r="L960" i="87"/>
  <c r="N960" i="87"/>
  <c r="X960" i="87"/>
  <c r="Z960" i="87"/>
  <c r="AE960" i="87"/>
  <c r="L961" i="87"/>
  <c r="N961" i="87"/>
  <c r="X961" i="87"/>
  <c r="L962" i="87"/>
  <c r="M962" i="87"/>
  <c r="M963" i="87"/>
  <c r="N964" i="87"/>
  <c r="Z964" i="87" s="1"/>
  <c r="X964" i="87"/>
  <c r="N965" i="87"/>
  <c r="X965" i="87"/>
  <c r="N966" i="87"/>
  <c r="X966" i="87"/>
  <c r="Z966" i="87"/>
  <c r="N967" i="87"/>
  <c r="X967" i="87"/>
  <c r="Z967" i="87"/>
  <c r="L968" i="87"/>
  <c r="N968" i="87"/>
  <c r="AE968" i="87" s="1"/>
  <c r="X968" i="87"/>
  <c r="N969" i="87"/>
  <c r="X969" i="87"/>
  <c r="Z969" i="87"/>
  <c r="N970" i="87"/>
  <c r="Z970" i="87" s="1"/>
  <c r="X970" i="87"/>
  <c r="L971" i="87"/>
  <c r="N971" i="87"/>
  <c r="X971" i="87"/>
  <c r="Z971" i="87"/>
  <c r="L972" i="87"/>
  <c r="N972" i="87"/>
  <c r="X972" i="87"/>
  <c r="L973" i="87"/>
  <c r="N973" i="87"/>
  <c r="X973" i="87"/>
  <c r="N974" i="87"/>
  <c r="X974" i="87"/>
  <c r="N975" i="87"/>
  <c r="X975" i="87"/>
  <c r="N976" i="87"/>
  <c r="Z976" i="87" s="1"/>
  <c r="X976" i="87"/>
  <c r="L977" i="87"/>
  <c r="N977" i="87"/>
  <c r="Z977" i="87" s="1"/>
  <c r="X977" i="87"/>
  <c r="L978" i="87"/>
  <c r="M978" i="87"/>
  <c r="X978" i="87"/>
  <c r="AC978" i="87"/>
  <c r="L979" i="87"/>
  <c r="N979" i="87"/>
  <c r="Z979" i="87" s="1"/>
  <c r="X979" i="87"/>
  <c r="L980" i="87"/>
  <c r="N980" i="87"/>
  <c r="X980" i="87"/>
  <c r="Z980" i="87"/>
  <c r="L981" i="87"/>
  <c r="N981" i="87"/>
  <c r="X981" i="87"/>
  <c r="Z981" i="87"/>
  <c r="L982" i="87"/>
  <c r="N982" i="87"/>
  <c r="X982" i="87"/>
  <c r="Z982" i="87"/>
  <c r="L983" i="87"/>
  <c r="N983" i="87"/>
  <c r="X983" i="87"/>
  <c r="Z983" i="87"/>
  <c r="L984" i="87"/>
  <c r="N984" i="87"/>
  <c r="X984" i="87"/>
  <c r="Z984" i="87"/>
  <c r="M985" i="87"/>
  <c r="X985" i="87"/>
  <c r="AC985" i="87"/>
  <c r="L986" i="87"/>
  <c r="N986" i="87"/>
  <c r="Z986" i="87" s="1"/>
  <c r="X986" i="87"/>
  <c r="N987" i="87"/>
  <c r="Z987" i="87" s="1"/>
  <c r="X987" i="87"/>
  <c r="N988" i="87"/>
  <c r="Z988" i="87" s="1"/>
  <c r="X988" i="87"/>
  <c r="AE988" i="87"/>
  <c r="L989" i="87"/>
  <c r="N989" i="87"/>
  <c r="AE989" i="87" s="1"/>
  <c r="X989" i="87"/>
  <c r="L990" i="87"/>
  <c r="N990" i="87"/>
  <c r="X990" i="87"/>
  <c r="L991" i="87"/>
  <c r="M991" i="87"/>
  <c r="X991" i="87"/>
  <c r="M992" i="87"/>
  <c r="N993" i="87"/>
  <c r="X993" i="87"/>
  <c r="N994" i="87"/>
  <c r="Z994" i="87" s="1"/>
  <c r="X994" i="87"/>
  <c r="N995" i="87"/>
  <c r="X995" i="87"/>
  <c r="Z995" i="87"/>
  <c r="N996" i="87"/>
  <c r="X996" i="87"/>
  <c r="L997" i="87"/>
  <c r="N997" i="87"/>
  <c r="Z997" i="87" s="1"/>
  <c r="X997" i="87"/>
  <c r="N998" i="87"/>
  <c r="Z998" i="87" s="1"/>
  <c r="X998" i="87"/>
  <c r="N999" i="87"/>
  <c r="X999" i="87"/>
  <c r="Z999" i="87"/>
  <c r="L1000" i="87"/>
  <c r="N1000" i="87"/>
  <c r="X1000" i="87"/>
  <c r="L1001" i="87"/>
  <c r="N1001" i="87"/>
  <c r="Z1001" i="87" s="1"/>
  <c r="X1001" i="87"/>
  <c r="L1002" i="87"/>
  <c r="N1002" i="87"/>
  <c r="Z1002" i="87" s="1"/>
  <c r="X1002" i="87"/>
  <c r="N1003" i="87"/>
  <c r="Z1003" i="87" s="1"/>
  <c r="X1003" i="87"/>
  <c r="N1004" i="87"/>
  <c r="Z1004" i="87" s="1"/>
  <c r="X1004" i="87"/>
  <c r="N1005" i="87"/>
  <c r="X1005" i="87"/>
  <c r="Z1005" i="87"/>
  <c r="L1006" i="87"/>
  <c r="N1006" i="87"/>
  <c r="X1006" i="87"/>
  <c r="L1007" i="87"/>
  <c r="M1007" i="87"/>
  <c r="X1007" i="87"/>
  <c r="AC1007" i="87"/>
  <c r="L1008" i="87"/>
  <c r="N1008" i="87"/>
  <c r="Z1008" i="87" s="1"/>
  <c r="X1008" i="87"/>
  <c r="L1009" i="87"/>
  <c r="N1009" i="87"/>
  <c r="X1009" i="87"/>
  <c r="L1010" i="87"/>
  <c r="N1010" i="87"/>
  <c r="X1010" i="87"/>
  <c r="L1011" i="87"/>
  <c r="N1011" i="87"/>
  <c r="Z1011" i="87" s="1"/>
  <c r="X1011" i="87"/>
  <c r="N1012" i="87"/>
  <c r="L1012" i="87"/>
  <c r="X1012" i="87"/>
  <c r="N1013" i="87"/>
  <c r="Z1013" i="87" s="1"/>
  <c r="L1013" i="87"/>
  <c r="X1013" i="87"/>
  <c r="M1014" i="87"/>
  <c r="X1014" i="87"/>
  <c r="AC1014" i="87"/>
  <c r="L1015" i="87"/>
  <c r="N1015" i="87"/>
  <c r="Z1015" i="87" s="1"/>
  <c r="X1015" i="87"/>
  <c r="N1016" i="87"/>
  <c r="AE1016" i="87" s="1"/>
  <c r="X1016" i="87"/>
  <c r="N1017" i="87"/>
  <c r="AE1017" i="87" s="1"/>
  <c r="X1017" i="87"/>
  <c r="L1018" i="87"/>
  <c r="N1018" i="87"/>
  <c r="Z1018" i="87" s="1"/>
  <c r="X1018" i="87"/>
  <c r="L1019" i="87"/>
  <c r="N1019" i="87"/>
  <c r="Z1019" i="87" s="1"/>
  <c r="X1019" i="87"/>
  <c r="L1020" i="87"/>
  <c r="M1020" i="87"/>
  <c r="X1020" i="87"/>
  <c r="M1021" i="87"/>
  <c r="N1022" i="87"/>
  <c r="X1022" i="87"/>
  <c r="N1023" i="87"/>
  <c r="X1023" i="87"/>
  <c r="Z1023" i="87"/>
  <c r="AE1024" i="87"/>
  <c r="N1024" i="87"/>
  <c r="Z1024" i="87" s="1"/>
  <c r="X1024" i="87"/>
  <c r="N1025" i="87"/>
  <c r="X1025" i="87"/>
  <c r="L1026" i="87"/>
  <c r="N1026" i="87"/>
  <c r="Z1026" i="87" s="1"/>
  <c r="X1026" i="87"/>
  <c r="N1027" i="87"/>
  <c r="X1027" i="87"/>
  <c r="N1028" i="87"/>
  <c r="Z1028" i="87" s="1"/>
  <c r="X1028" i="87"/>
  <c r="L1029" i="87"/>
  <c r="N1029" i="87"/>
  <c r="X1029" i="87"/>
  <c r="L1030" i="87"/>
  <c r="N1030" i="87"/>
  <c r="X1030" i="87"/>
  <c r="Z1030" i="87"/>
  <c r="AE1031" i="87"/>
  <c r="L1031" i="87"/>
  <c r="N1031" i="87"/>
  <c r="X1031" i="87"/>
  <c r="Z1031" i="87"/>
  <c r="AE1032" i="87"/>
  <c r="N1032" i="87"/>
  <c r="X1032" i="87"/>
  <c r="Z1032" i="87"/>
  <c r="N1033" i="87"/>
  <c r="X1033" i="87"/>
  <c r="Z1033" i="87"/>
  <c r="N1034" i="87"/>
  <c r="X1034" i="87"/>
  <c r="Z1034" i="87"/>
  <c r="L1035" i="87"/>
  <c r="N1035" i="87"/>
  <c r="Z1035" i="87" s="1"/>
  <c r="X1035" i="87"/>
  <c r="L1036" i="87"/>
  <c r="M1036" i="87"/>
  <c r="X1036" i="87"/>
  <c r="X1049" i="87" s="1"/>
  <c r="AC1036" i="87"/>
  <c r="K1037" i="87"/>
  <c r="L1037" i="87"/>
  <c r="N1037" i="87"/>
  <c r="Z1037" i="87" s="1"/>
  <c r="X1037" i="87"/>
  <c r="K1038" i="87"/>
  <c r="AA1038" i="87" s="1"/>
  <c r="L1038" i="87"/>
  <c r="N1038" i="87"/>
  <c r="X1038" i="87"/>
  <c r="Z1038" i="87"/>
  <c r="K1039" i="87"/>
  <c r="AA1039" i="87" s="1"/>
  <c r="L1039" i="87"/>
  <c r="N1039" i="87"/>
  <c r="Z1039" i="87" s="1"/>
  <c r="X1039" i="87"/>
  <c r="K1040" i="87"/>
  <c r="AA1040" i="87" s="1"/>
  <c r="L1040" i="87"/>
  <c r="N1040" i="87"/>
  <c r="X1040" i="87"/>
  <c r="Z1040" i="87"/>
  <c r="K1041" i="87"/>
  <c r="AA1041" i="87" s="1"/>
  <c r="L1041" i="87"/>
  <c r="N1041" i="87"/>
  <c r="X1041" i="87"/>
  <c r="Z1041" i="87"/>
  <c r="K1042" i="87"/>
  <c r="AA1042" i="87" s="1"/>
  <c r="L1042" i="87"/>
  <c r="N1042" i="87"/>
  <c r="Z1042" i="87" s="1"/>
  <c r="X1042" i="87"/>
  <c r="M1043" i="87"/>
  <c r="X1043" i="87"/>
  <c r="AC1043" i="87"/>
  <c r="L1044" i="87"/>
  <c r="N1044" i="87"/>
  <c r="X1044" i="87"/>
  <c r="Z1044" i="87"/>
  <c r="AE1044" i="87"/>
  <c r="N1045" i="87"/>
  <c r="X1045" i="87"/>
  <c r="N1046" i="87"/>
  <c r="Z1046" i="87" s="1"/>
  <c r="X1046" i="87"/>
  <c r="L1047" i="87"/>
  <c r="N1047" i="87"/>
  <c r="AE1047" i="87" s="1"/>
  <c r="X1047" i="87"/>
  <c r="Z1047" i="87"/>
  <c r="L1048" i="87"/>
  <c r="N1048" i="87"/>
  <c r="X1048" i="87"/>
  <c r="Z1048" i="87"/>
  <c r="AE1048" i="87"/>
  <c r="L1049" i="87"/>
  <c r="M1049" i="87"/>
  <c r="M1050" i="87"/>
  <c r="N1051" i="87"/>
  <c r="X1051" i="87"/>
  <c r="Z1051" i="87"/>
  <c r="N1052" i="87"/>
  <c r="X1052" i="87"/>
  <c r="Z1052" i="87"/>
  <c r="N1053" i="87"/>
  <c r="Z1053" i="87" s="1"/>
  <c r="X1053" i="87"/>
  <c r="N1054" i="87"/>
  <c r="Z1054" i="87" s="1"/>
  <c r="X1054" i="87"/>
  <c r="L1055" i="87"/>
  <c r="N1055" i="87"/>
  <c r="Z1055" i="87" s="1"/>
  <c r="X1055" i="87"/>
  <c r="N1056" i="87"/>
  <c r="X1056" i="87"/>
  <c r="N1057" i="87"/>
  <c r="Z1057" i="87" s="1"/>
  <c r="X1057" i="87"/>
  <c r="L1058" i="87"/>
  <c r="N1058" i="87"/>
  <c r="X1058" i="87"/>
  <c r="Z1058" i="87"/>
  <c r="L1059" i="87"/>
  <c r="N1059" i="87"/>
  <c r="X1059" i="87"/>
  <c r="Z1059" i="87"/>
  <c r="AE1059" i="87"/>
  <c r="L1060" i="87"/>
  <c r="N1060" i="87"/>
  <c r="Z1060" i="87" s="1"/>
  <c r="X1060" i="87"/>
  <c r="N1061" i="87"/>
  <c r="Z1061" i="87" s="1"/>
  <c r="X1061" i="87"/>
  <c r="AE1061" i="87"/>
  <c r="N1062" i="87"/>
  <c r="X1062" i="87"/>
  <c r="Z1062" i="87"/>
  <c r="N1063" i="87"/>
  <c r="Z1063" i="87" s="1"/>
  <c r="X1063" i="87"/>
  <c r="L1064" i="87"/>
  <c r="N1064" i="87"/>
  <c r="Z1064" i="87" s="1"/>
  <c r="X1064" i="87"/>
  <c r="L1065" i="87"/>
  <c r="M1065" i="87"/>
  <c r="X1065" i="87"/>
  <c r="AC1065" i="87"/>
  <c r="L1066" i="87"/>
  <c r="N1066" i="87"/>
  <c r="X1066" i="87"/>
  <c r="L1067" i="87"/>
  <c r="N1067" i="87"/>
  <c r="X1067" i="87"/>
  <c r="L1068" i="87"/>
  <c r="N1068" i="87"/>
  <c r="X1068" i="87"/>
  <c r="L1069" i="87"/>
  <c r="N1069" i="87"/>
  <c r="X1069" i="87"/>
  <c r="L1070" i="87"/>
  <c r="N1070" i="87"/>
  <c r="X1070" i="87"/>
  <c r="L1071" i="87"/>
  <c r="N1071" i="87"/>
  <c r="X1071" i="87"/>
  <c r="M1072" i="87"/>
  <c r="X1072" i="87"/>
  <c r="AC1072" i="87"/>
  <c r="L1073" i="87"/>
  <c r="N1073" i="87"/>
  <c r="Z1073" i="87" s="1"/>
  <c r="X1073" i="87"/>
  <c r="N1074" i="87"/>
  <c r="X1074" i="87"/>
  <c r="X1078" i="87" s="1"/>
  <c r="Z1074" i="87"/>
  <c r="N1075" i="87"/>
  <c r="X1075" i="87"/>
  <c r="Z1075" i="87"/>
  <c r="AE1075" i="87"/>
  <c r="L1076" i="87"/>
  <c r="N1076" i="87"/>
  <c r="Z1076" i="87" s="1"/>
  <c r="X1076" i="87"/>
  <c r="L1077" i="87"/>
  <c r="N1077" i="87"/>
  <c r="Z1077" i="87" s="1"/>
  <c r="X1077" i="87"/>
  <c r="L1078" i="87"/>
  <c r="M1078" i="87"/>
  <c r="M1079" i="87"/>
  <c r="N1080" i="87"/>
  <c r="Z1080" i="87" s="1"/>
  <c r="X1080" i="87"/>
  <c r="N1081" i="87"/>
  <c r="Z1081" i="87" s="1"/>
  <c r="X1081" i="87"/>
  <c r="N1082" i="87"/>
  <c r="X1082" i="87"/>
  <c r="Z1082" i="87"/>
  <c r="N1083" i="87"/>
  <c r="Z1083" i="87" s="1"/>
  <c r="X1083" i="87"/>
  <c r="L1084" i="87"/>
  <c r="N1084" i="87"/>
  <c r="Z1084" i="87" s="1"/>
  <c r="X1084" i="87"/>
  <c r="N1085" i="87"/>
  <c r="X1085" i="87"/>
  <c r="Z1085" i="87"/>
  <c r="N1086" i="87"/>
  <c r="Z1086" i="87" s="1"/>
  <c r="X1086" i="87"/>
  <c r="L1087" i="87"/>
  <c r="N1087" i="87"/>
  <c r="X1087" i="87"/>
  <c r="L1088" i="87"/>
  <c r="N1088" i="87"/>
  <c r="Z1088" i="87" s="1"/>
  <c r="X1088" i="87"/>
  <c r="L1089" i="87"/>
  <c r="N1089" i="87"/>
  <c r="Z1089" i="87" s="1"/>
  <c r="X1089" i="87"/>
  <c r="N1090" i="87"/>
  <c r="Z1090" i="87" s="1"/>
  <c r="X1090" i="87"/>
  <c r="N1091" i="87"/>
  <c r="Z1091" i="87" s="1"/>
  <c r="X1091" i="87"/>
  <c r="N1092" i="87"/>
  <c r="Z1092" i="87" s="1"/>
  <c r="X1092" i="87"/>
  <c r="L1093" i="87"/>
  <c r="N1093" i="87"/>
  <c r="Z1093" i="87" s="1"/>
  <c r="X1093" i="87"/>
  <c r="L1094" i="87"/>
  <c r="M1094" i="87"/>
  <c r="X1094" i="87"/>
  <c r="AC1094" i="87"/>
  <c r="L1095" i="87"/>
  <c r="N1095" i="87"/>
  <c r="Z1095" i="87" s="1"/>
  <c r="X1095" i="87"/>
  <c r="L1096" i="87"/>
  <c r="N1096" i="87"/>
  <c r="X1096" i="87"/>
  <c r="L1097" i="87"/>
  <c r="N1097" i="87"/>
  <c r="X1097" i="87"/>
  <c r="L1098" i="87"/>
  <c r="N1098" i="87"/>
  <c r="Z1098" i="87" s="1"/>
  <c r="X1098" i="87"/>
  <c r="L1099" i="87"/>
  <c r="N1099" i="87"/>
  <c r="Z1099" i="87" s="1"/>
  <c r="X1099" i="87"/>
  <c r="L1100" i="87"/>
  <c r="N1100" i="87"/>
  <c r="Z1100" i="87" s="1"/>
  <c r="X1100" i="87"/>
  <c r="M1101" i="87"/>
  <c r="X1101" i="87"/>
  <c r="AC1101" i="87"/>
  <c r="L1102" i="87"/>
  <c r="N1102" i="87"/>
  <c r="AE1102" i="87" s="1"/>
  <c r="X1102" i="87"/>
  <c r="Z1102" i="87"/>
  <c r="N1103" i="87"/>
  <c r="X1103" i="87"/>
  <c r="Z1103" i="87"/>
  <c r="N1104" i="87"/>
  <c r="X1104" i="87"/>
  <c r="Z1104" i="87"/>
  <c r="AE1104" i="87"/>
  <c r="L1105" i="87"/>
  <c r="N1105" i="87"/>
  <c r="Z1105" i="87" s="1"/>
  <c r="X1105" i="87"/>
  <c r="L1106" i="87"/>
  <c r="N1106" i="87"/>
  <c r="X1106" i="87"/>
  <c r="Z1106" i="87"/>
  <c r="L1107" i="87"/>
  <c r="M1107" i="87"/>
  <c r="X1107" i="87"/>
  <c r="M1108" i="87"/>
  <c r="N1109" i="87"/>
  <c r="Z1109" i="87" s="1"/>
  <c r="X1109" i="87"/>
  <c r="N1110" i="87"/>
  <c r="X1110" i="87"/>
  <c r="Z1110" i="87"/>
  <c r="N1111" i="87"/>
  <c r="X1111" i="87"/>
  <c r="Z1111" i="87"/>
  <c r="N1112" i="87"/>
  <c r="Z1112" i="87" s="1"/>
  <c r="X1112" i="87"/>
  <c r="L1113" i="87"/>
  <c r="N1113" i="87"/>
  <c r="X1113" i="87"/>
  <c r="Z1113" i="87"/>
  <c r="N1114" i="87"/>
  <c r="Z1114" i="87" s="1"/>
  <c r="X1114" i="87"/>
  <c r="N1115" i="87"/>
  <c r="Z1115" i="87" s="1"/>
  <c r="X1115" i="87"/>
  <c r="L1116" i="87"/>
  <c r="N1116" i="87"/>
  <c r="Z1116" i="87" s="1"/>
  <c r="X1116" i="87"/>
  <c r="L1117" i="87"/>
  <c r="N1117" i="87"/>
  <c r="Z1117" i="87" s="1"/>
  <c r="X1117" i="87"/>
  <c r="L1118" i="87"/>
  <c r="N1118" i="87"/>
  <c r="Z1118" i="87" s="1"/>
  <c r="X1118" i="87"/>
  <c r="N1119" i="87"/>
  <c r="X1119" i="87"/>
  <c r="Z1119" i="87"/>
  <c r="N1120" i="87"/>
  <c r="X1120" i="87"/>
  <c r="Z1120" i="87"/>
  <c r="N1121" i="87"/>
  <c r="X1121" i="87"/>
  <c r="Z1121" i="87"/>
  <c r="L1122" i="87"/>
  <c r="N1122" i="87"/>
  <c r="Z1122" i="87" s="1"/>
  <c r="X1122" i="87"/>
  <c r="L1123" i="87"/>
  <c r="M1123" i="87"/>
  <c r="X1123" i="87"/>
  <c r="X1136" i="87" s="1"/>
  <c r="AC1123" i="87"/>
  <c r="L1124" i="87"/>
  <c r="N1124" i="87"/>
  <c r="Z1124" i="87" s="1"/>
  <c r="X1124" i="87"/>
  <c r="L1125" i="87"/>
  <c r="N1125" i="87"/>
  <c r="Z1125" i="87" s="1"/>
  <c r="X1125" i="87"/>
  <c r="L1126" i="87"/>
  <c r="N1126" i="87"/>
  <c r="Z1126" i="87" s="1"/>
  <c r="X1126" i="87"/>
  <c r="L1127" i="87"/>
  <c r="N1127" i="87"/>
  <c r="Z1127" i="87" s="1"/>
  <c r="X1127" i="87"/>
  <c r="L1128" i="87"/>
  <c r="N1128" i="87"/>
  <c r="Z1128" i="87" s="1"/>
  <c r="X1128" i="87"/>
  <c r="L1129" i="87"/>
  <c r="N1129" i="87"/>
  <c r="Z1129" i="87" s="1"/>
  <c r="X1129" i="87"/>
  <c r="M1130" i="87"/>
  <c r="X1130" i="87"/>
  <c r="AC1130" i="87"/>
  <c r="L1131" i="87"/>
  <c r="N1131" i="87"/>
  <c r="Z1131" i="87" s="1"/>
  <c r="AE1131" i="87"/>
  <c r="X1131" i="87"/>
  <c r="AE1132" i="87"/>
  <c r="N1132" i="87"/>
  <c r="X1132" i="87"/>
  <c r="N1133" i="87"/>
  <c r="Z1133" i="87" s="1"/>
  <c r="X1133" i="87"/>
  <c r="L1134" i="87"/>
  <c r="N1134" i="87"/>
  <c r="X1134" i="87"/>
  <c r="Z1134" i="87"/>
  <c r="L1135" i="87"/>
  <c r="N1135" i="87"/>
  <c r="X1135" i="87"/>
  <c r="Z1135" i="87"/>
  <c r="AE1135" i="87"/>
  <c r="L1136" i="87"/>
  <c r="M1136" i="87"/>
  <c r="M1137" i="87"/>
  <c r="N1138" i="87"/>
  <c r="X1138" i="87"/>
  <c r="Z1138" i="87"/>
  <c r="N1139" i="87"/>
  <c r="AE1139" i="87"/>
  <c r="X1139" i="87"/>
  <c r="Z1139" i="87"/>
  <c r="N1140" i="87"/>
  <c r="Z1140" i="87" s="1"/>
  <c r="X1140" i="87"/>
  <c r="N1141" i="87"/>
  <c r="X1141" i="87"/>
  <c r="Z1141" i="87"/>
  <c r="L1142" i="87"/>
  <c r="N1142" i="87"/>
  <c r="X1142" i="87"/>
  <c r="Z1142" i="87"/>
  <c r="N1143" i="87"/>
  <c r="X1143" i="87"/>
  <c r="N1144" i="87"/>
  <c r="Z1144" i="87" s="1"/>
  <c r="X1144" i="87"/>
  <c r="L1145" i="87"/>
  <c r="N1145" i="87"/>
  <c r="Z1145" i="87" s="1"/>
  <c r="X1145" i="87"/>
  <c r="L1146" i="87"/>
  <c r="N1146" i="87"/>
  <c r="Z1146" i="87" s="1"/>
  <c r="X1146" i="87"/>
  <c r="AE1146" i="87"/>
  <c r="L1147" i="87"/>
  <c r="N1147" i="87"/>
  <c r="X1147" i="87"/>
  <c r="Z1147" i="87"/>
  <c r="AE1147" i="87"/>
  <c r="N1148" i="87"/>
  <c r="X1148" i="87"/>
  <c r="Z1148" i="87"/>
  <c r="AE1148" i="87"/>
  <c r="N1149" i="87"/>
  <c r="AE1149" i="87"/>
  <c r="X1149" i="87"/>
  <c r="Z1149" i="87"/>
  <c r="N1150" i="87"/>
  <c r="Z1150" i="87" s="1"/>
  <c r="X1150" i="87"/>
  <c r="L1151" i="87"/>
  <c r="N1151" i="87"/>
  <c r="X1151" i="87"/>
  <c r="Z1151" i="87"/>
  <c r="L1152" i="87"/>
  <c r="M1152" i="87"/>
  <c r="X1152" i="87"/>
  <c r="AC1152" i="87"/>
  <c r="L1153" i="87"/>
  <c r="N1153" i="87"/>
  <c r="Z1153" i="87" s="1"/>
  <c r="X1153" i="87"/>
  <c r="AE1153" i="87"/>
  <c r="L1154" i="87"/>
  <c r="N1154" i="87"/>
  <c r="Z1154" i="87" s="1"/>
  <c r="X1154" i="87"/>
  <c r="AE1154" i="87"/>
  <c r="L1155" i="87"/>
  <c r="N1155" i="87"/>
  <c r="Z1155" i="87" s="1"/>
  <c r="X1155" i="87"/>
  <c r="AE1155" i="87"/>
  <c r="L1156" i="87"/>
  <c r="N1156" i="87"/>
  <c r="Z1156" i="87" s="1"/>
  <c r="X1156" i="87"/>
  <c r="AE1156" i="87"/>
  <c r="L1157" i="87"/>
  <c r="N1157" i="87"/>
  <c r="Z1157" i="87" s="1"/>
  <c r="X1157" i="87"/>
  <c r="AE1157" i="87"/>
  <c r="L1158" i="87"/>
  <c r="N1158" i="87"/>
  <c r="Z1158" i="87" s="1"/>
  <c r="X1158" i="87"/>
  <c r="AE1158" i="87"/>
  <c r="M1159" i="87"/>
  <c r="X1159" i="87"/>
  <c r="AC1159" i="87"/>
  <c r="L1160" i="87"/>
  <c r="N1160" i="87"/>
  <c r="Z1160" i="87" s="1"/>
  <c r="X1160" i="87"/>
  <c r="N1161" i="87"/>
  <c r="Z1161" i="87" s="1"/>
  <c r="X1161" i="87"/>
  <c r="X1165" i="87" s="1"/>
  <c r="N1162" i="87"/>
  <c r="Z1162" i="87" s="1"/>
  <c r="X1162" i="87"/>
  <c r="AE1162" i="87"/>
  <c r="L1163" i="87"/>
  <c r="N1163" i="87"/>
  <c r="Z1163" i="87" s="1"/>
  <c r="X1163" i="87"/>
  <c r="AE1164" i="87"/>
  <c r="L1164" i="87"/>
  <c r="N1164" i="87"/>
  <c r="Z1164" i="87" s="1"/>
  <c r="X1164" i="87"/>
  <c r="L1165" i="87"/>
  <c r="M1165" i="87"/>
  <c r="M1166" i="87"/>
  <c r="N1167" i="87"/>
  <c r="Z1167" i="87" s="1"/>
  <c r="X1167" i="87"/>
  <c r="N1168" i="87"/>
  <c r="Z1168" i="87" s="1"/>
  <c r="X1168" i="87"/>
  <c r="N1169" i="87"/>
  <c r="X1169" i="87"/>
  <c r="Z1169" i="87"/>
  <c r="N1170" i="87"/>
  <c r="Z1170" i="87" s="1"/>
  <c r="X1170" i="87"/>
  <c r="L1171" i="87"/>
  <c r="N1171" i="87"/>
  <c r="Z1171" i="87" s="1"/>
  <c r="X1171" i="87"/>
  <c r="N1172" i="87"/>
  <c r="Z1172" i="87" s="1"/>
  <c r="X1172" i="87"/>
  <c r="N1173" i="87"/>
  <c r="X1173" i="87"/>
  <c r="Z1173" i="87"/>
  <c r="L1174" i="87"/>
  <c r="N1174" i="87"/>
  <c r="X1174" i="87"/>
  <c r="L1175" i="87"/>
  <c r="N1175" i="87"/>
  <c r="Z1175" i="87" s="1"/>
  <c r="X1175" i="87"/>
  <c r="L1176" i="87"/>
  <c r="N1176" i="87"/>
  <c r="Z1176" i="87" s="1"/>
  <c r="X1176" i="87"/>
  <c r="N1177" i="87"/>
  <c r="Z1177" i="87" s="1"/>
  <c r="X1177" i="87"/>
  <c r="N1178" i="87"/>
  <c r="Z1178" i="87" s="1"/>
  <c r="X1178" i="87"/>
  <c r="N1179" i="87"/>
  <c r="X1179" i="87"/>
  <c r="Z1179" i="87"/>
  <c r="L1180" i="87"/>
  <c r="N1180" i="87"/>
  <c r="Z1180" i="87" s="1"/>
  <c r="X1180" i="87"/>
  <c r="L1181" i="87"/>
  <c r="M1181" i="87"/>
  <c r="X1181" i="87"/>
  <c r="AC1181" i="87"/>
  <c r="L1182" i="87"/>
  <c r="N1182" i="87"/>
  <c r="Z1182" i="87" s="1"/>
  <c r="X1182" i="87"/>
  <c r="L1183" i="87"/>
  <c r="N1183" i="87"/>
  <c r="X1183" i="87"/>
  <c r="L1184" i="87"/>
  <c r="N1184" i="87"/>
  <c r="X1184" i="87"/>
  <c r="L1185" i="87"/>
  <c r="N1185" i="87"/>
  <c r="Z1185" i="87" s="1"/>
  <c r="X1185" i="87"/>
  <c r="N1186" i="87"/>
  <c r="L1186" i="87"/>
  <c r="X1186" i="87"/>
  <c r="L1187" i="87"/>
  <c r="N1187" i="87"/>
  <c r="Z1187" i="87" s="1"/>
  <c r="X1187" i="87"/>
  <c r="M1188" i="87"/>
  <c r="X1188" i="87"/>
  <c r="AC1188" i="87"/>
  <c r="L1189" i="87"/>
  <c r="N1189" i="87"/>
  <c r="X1189" i="87"/>
  <c r="AE1190" i="87"/>
  <c r="N1190" i="87"/>
  <c r="X1190" i="87"/>
  <c r="Z1190" i="87"/>
  <c r="N1191" i="87"/>
  <c r="X1191" i="87"/>
  <c r="Z1191" i="87"/>
  <c r="AE1191" i="87"/>
  <c r="L1192" i="87"/>
  <c r="N1192" i="87"/>
  <c r="X1192" i="87"/>
  <c r="L1193" i="87"/>
  <c r="N1193" i="87"/>
  <c r="X1193" i="87"/>
  <c r="X1194" i="87" s="1"/>
  <c r="Z1193" i="87"/>
  <c r="L1194" i="87"/>
  <c r="M1194" i="87"/>
  <c r="M1195" i="87"/>
  <c r="X1196" i="87"/>
  <c r="N1197" i="87"/>
  <c r="X1197" i="87"/>
  <c r="Z1197" i="87"/>
  <c r="N1198" i="87"/>
  <c r="X1198" i="87"/>
  <c r="Z1198" i="87"/>
  <c r="X1199" i="87"/>
  <c r="L1200" i="87"/>
  <c r="N1200" i="87"/>
  <c r="Z1200" i="87" s="1"/>
  <c r="X1200" i="87"/>
  <c r="N1201" i="87"/>
  <c r="Z1201" i="87" s="1"/>
  <c r="X1201" i="87"/>
  <c r="N1202" i="87"/>
  <c r="X1202" i="87"/>
  <c r="Z1202" i="87"/>
  <c r="L1203" i="87"/>
  <c r="N1203" i="87"/>
  <c r="X1203" i="87"/>
  <c r="L1204" i="87"/>
  <c r="N1204" i="87"/>
  <c r="X1204" i="87"/>
  <c r="Z1204" i="87"/>
  <c r="L1205" i="87"/>
  <c r="N1205" i="87"/>
  <c r="X1205" i="87"/>
  <c r="N1206" i="87"/>
  <c r="X1206" i="87"/>
  <c r="Z1206" i="87"/>
  <c r="N1207" i="87"/>
  <c r="Z1207" i="87" s="1"/>
  <c r="X1207" i="87"/>
  <c r="N1208" i="87"/>
  <c r="Z1208" i="87" s="1"/>
  <c r="X1208" i="87"/>
  <c r="L1209" i="87"/>
  <c r="N1209" i="87"/>
  <c r="Z1209" i="87" s="1"/>
  <c r="X1209" i="87"/>
  <c r="L1210" i="87"/>
  <c r="M1210" i="87"/>
  <c r="X1210" i="87"/>
  <c r="AC1210" i="87"/>
  <c r="L1211" i="87"/>
  <c r="N1211" i="87"/>
  <c r="Z1211" i="87" s="1"/>
  <c r="X1211" i="87"/>
  <c r="L1212" i="87"/>
  <c r="N1212" i="87"/>
  <c r="Z1212" i="87" s="1"/>
  <c r="X1212" i="87"/>
  <c r="L1213" i="87"/>
  <c r="N1213" i="87"/>
  <c r="Z1213" i="87" s="1"/>
  <c r="X1213" i="87"/>
  <c r="L1214" i="87"/>
  <c r="N1214" i="87"/>
  <c r="Z1214" i="87" s="1"/>
  <c r="X1214" i="87"/>
  <c r="L1215" i="87"/>
  <c r="N1215" i="87"/>
  <c r="Z1215" i="87" s="1"/>
  <c r="X1215" i="87"/>
  <c r="L1216" i="87"/>
  <c r="N1216" i="87"/>
  <c r="Z1216" i="87" s="1"/>
  <c r="X1216" i="87"/>
  <c r="M1217" i="87"/>
  <c r="X1217" i="87"/>
  <c r="AC1217" i="87"/>
  <c r="L1218" i="87"/>
  <c r="N1218" i="87"/>
  <c r="X1218" i="87"/>
  <c r="N1219" i="87"/>
  <c r="X1219" i="87"/>
  <c r="Z1219" i="87"/>
  <c r="N1220" i="87"/>
  <c r="Z1220" i="87" s="1"/>
  <c r="X1220" i="87"/>
  <c r="L1221" i="87"/>
  <c r="N1221" i="87"/>
  <c r="Z1221" i="87" s="1"/>
  <c r="X1221" i="87"/>
  <c r="AE1222" i="87"/>
  <c r="L1222" i="87"/>
  <c r="N1222" i="87"/>
  <c r="Z1222" i="87" s="1"/>
  <c r="X1222" i="87"/>
  <c r="L1223" i="87"/>
  <c r="M1223" i="87"/>
  <c r="X1223" i="87"/>
  <c r="M1224" i="87"/>
  <c r="N1225" i="87"/>
  <c r="Z1225" i="87" s="1"/>
  <c r="X1225" i="87"/>
  <c r="N1226" i="87"/>
  <c r="X1226" i="87"/>
  <c r="N1227" i="87"/>
  <c r="X1227" i="87"/>
  <c r="Z1227" i="87"/>
  <c r="N1228" i="87"/>
  <c r="Z1228" i="87" s="1"/>
  <c r="X1228" i="87"/>
  <c r="L1229" i="87"/>
  <c r="N1229" i="87"/>
  <c r="X1229" i="87"/>
  <c r="N1230" i="87"/>
  <c r="Z1230" i="87" s="1"/>
  <c r="X1230" i="87"/>
  <c r="N1231" i="87"/>
  <c r="Z1231" i="87" s="1"/>
  <c r="X1231" i="87"/>
  <c r="L1232" i="87"/>
  <c r="N1232" i="87"/>
  <c r="Z1232" i="87" s="1"/>
  <c r="X1232" i="87"/>
  <c r="L1233" i="87"/>
  <c r="N1233" i="87"/>
  <c r="AE1233" i="87" s="1"/>
  <c r="X1233" i="87"/>
  <c r="L1234" i="87"/>
  <c r="N1234" i="87"/>
  <c r="X1234" i="87"/>
  <c r="N1235" i="87"/>
  <c r="X1235" i="87"/>
  <c r="N1236" i="87"/>
  <c r="X1236" i="87"/>
  <c r="N1237" i="87"/>
  <c r="Z1237" i="87" s="1"/>
  <c r="X1237" i="87"/>
  <c r="L1238" i="87"/>
  <c r="N1238" i="87"/>
  <c r="Z1238" i="87" s="1"/>
  <c r="X1238" i="87"/>
  <c r="L1239" i="87"/>
  <c r="M1239" i="87"/>
  <c r="X1239" i="87"/>
  <c r="AC1239" i="87"/>
  <c r="L1240" i="87"/>
  <c r="N1240" i="87"/>
  <c r="Z1240" i="87" s="1"/>
  <c r="X1240" i="87"/>
  <c r="L1241" i="87"/>
  <c r="N1241" i="87"/>
  <c r="X1241" i="87"/>
  <c r="L1242" i="87"/>
  <c r="N1242" i="87"/>
  <c r="X1242" i="87"/>
  <c r="L1243" i="87"/>
  <c r="N1243" i="87"/>
  <c r="Z1243" i="87" s="1"/>
  <c r="X1243" i="87"/>
  <c r="L1244" i="87"/>
  <c r="N1244" i="87"/>
  <c r="Z1244" i="87" s="1"/>
  <c r="X1244" i="87"/>
  <c r="L1245" i="87"/>
  <c r="N1245" i="87"/>
  <c r="Z1245" i="87" s="1"/>
  <c r="X1245" i="87"/>
  <c r="M1246" i="87"/>
  <c r="X1246" i="87"/>
  <c r="AC1246" i="87"/>
  <c r="L1247" i="87"/>
  <c r="N1247" i="87"/>
  <c r="X1247" i="87"/>
  <c r="Z1247" i="87"/>
  <c r="N1248" i="87"/>
  <c r="X1248" i="87"/>
  <c r="N1249" i="87"/>
  <c r="Z1249" i="87" s="1"/>
  <c r="X1249" i="87"/>
  <c r="L1250" i="87"/>
  <c r="N1250" i="87"/>
  <c r="X1250" i="87"/>
  <c r="L1251" i="87"/>
  <c r="N1251" i="87"/>
  <c r="Z1251" i="87" s="1"/>
  <c r="X1251" i="87"/>
  <c r="L1252" i="87"/>
  <c r="M1252" i="87"/>
  <c r="X1252" i="87"/>
  <c r="M1253" i="87"/>
  <c r="N1254" i="87"/>
  <c r="X1254" i="87"/>
  <c r="N1255" i="87"/>
  <c r="X1255" i="87"/>
  <c r="Z1255" i="87"/>
  <c r="N1256" i="87"/>
  <c r="Z1256" i="87" s="1"/>
  <c r="X1256" i="87"/>
  <c r="N1257" i="87"/>
  <c r="X1257" i="87"/>
  <c r="L1258" i="87"/>
  <c r="N1258" i="87"/>
  <c r="Z1258" i="87" s="1"/>
  <c r="X1258" i="87"/>
  <c r="N1259" i="87"/>
  <c r="X1259" i="87"/>
  <c r="N1260" i="87"/>
  <c r="Z1260" i="87" s="1"/>
  <c r="X1260" i="87"/>
  <c r="L1261" i="87"/>
  <c r="N1261" i="87"/>
  <c r="X1261" i="87"/>
  <c r="L1262" i="87"/>
  <c r="N1262" i="87"/>
  <c r="Z1262" i="87" s="1"/>
  <c r="X1262" i="87"/>
  <c r="L1263" i="87"/>
  <c r="N1263" i="87"/>
  <c r="Z1263" i="87" s="1"/>
  <c r="X1263" i="87"/>
  <c r="N1264" i="87"/>
  <c r="Z1264" i="87" s="1"/>
  <c r="X1264" i="87"/>
  <c r="N1265" i="87"/>
  <c r="Z1265" i="87" s="1"/>
  <c r="X1265" i="87"/>
  <c r="N1266" i="87"/>
  <c r="Z1266" i="87" s="1"/>
  <c r="X1266" i="87"/>
  <c r="L1267" i="87"/>
  <c r="N1267" i="87"/>
  <c r="AE1267" i="87" s="1"/>
  <c r="X1267" i="87"/>
  <c r="L1268" i="87"/>
  <c r="M1268" i="87"/>
  <c r="X1268" i="87"/>
  <c r="AC1268" i="87"/>
  <c r="AE1269" i="87"/>
  <c r="L1269" i="87"/>
  <c r="N1269" i="87"/>
  <c r="Z1269" i="87" s="1"/>
  <c r="X1269" i="87"/>
  <c r="L1270" i="87"/>
  <c r="N1270" i="87"/>
  <c r="Z1270" i="87" s="1"/>
  <c r="X1270" i="87"/>
  <c r="L1271" i="87"/>
  <c r="N1271" i="87"/>
  <c r="X1271" i="87"/>
  <c r="L1272" i="87"/>
  <c r="N1272" i="87"/>
  <c r="X1272" i="87"/>
  <c r="L1273" i="87"/>
  <c r="N1273" i="87"/>
  <c r="X1273" i="87"/>
  <c r="L1274" i="87"/>
  <c r="N1274" i="87"/>
  <c r="X1274" i="87"/>
  <c r="X1281" i="87" s="1"/>
  <c r="M1275" i="87"/>
  <c r="X1275" i="87"/>
  <c r="AC1275" i="87"/>
  <c r="L1276" i="87"/>
  <c r="N1276" i="87"/>
  <c r="Z1276" i="87" s="1"/>
  <c r="X1276" i="87"/>
  <c r="AE1277" i="87"/>
  <c r="N1277" i="87"/>
  <c r="X1277" i="87"/>
  <c r="Z1277" i="87"/>
  <c r="N1278" i="87"/>
  <c r="X1278" i="87"/>
  <c r="Z1278" i="87"/>
  <c r="AE1278" i="87"/>
  <c r="L1279" i="87"/>
  <c r="N1279" i="87"/>
  <c r="X1279" i="87"/>
  <c r="Z1279" i="87"/>
  <c r="AE1279" i="87"/>
  <c r="L1280" i="87"/>
  <c r="N1280" i="87"/>
  <c r="Z1280" i="87" s="1"/>
  <c r="X1280" i="87"/>
  <c r="L1281" i="87"/>
  <c r="M1281" i="87"/>
  <c r="M1282" i="87"/>
  <c r="N1283" i="87"/>
  <c r="X1283" i="87"/>
  <c r="Z1283" i="87"/>
  <c r="N1284" i="87"/>
  <c r="Z1284" i="87" s="1"/>
  <c r="X1284" i="87"/>
  <c r="N1285" i="87"/>
  <c r="Z1285" i="87" s="1"/>
  <c r="X1285" i="87"/>
  <c r="N1286" i="87"/>
  <c r="Z1286" i="87" s="1"/>
  <c r="X1286" i="87"/>
  <c r="L1287" i="87"/>
  <c r="N1287" i="87"/>
  <c r="Z1287" i="87" s="1"/>
  <c r="X1287" i="87"/>
  <c r="N1288" i="87"/>
  <c r="Z1288" i="87" s="1"/>
  <c r="X1288" i="87"/>
  <c r="N1289" i="87"/>
  <c r="X1289" i="87"/>
  <c r="Z1289" i="87"/>
  <c r="L1290" i="87"/>
  <c r="N1290" i="87"/>
  <c r="X1290" i="87"/>
  <c r="Z1290" i="87"/>
  <c r="L1291" i="87"/>
  <c r="N1291" i="87"/>
  <c r="Z1291" i="87" s="1"/>
  <c r="X1291" i="87"/>
  <c r="L1292" i="87"/>
  <c r="N1292" i="87"/>
  <c r="Z1292" i="87" s="1"/>
  <c r="X1292" i="87"/>
  <c r="N1293" i="87"/>
  <c r="Z1293" i="87" s="1"/>
  <c r="X1293" i="87"/>
  <c r="N1294" i="87"/>
  <c r="Z1294" i="87" s="1"/>
  <c r="X1294" i="87"/>
  <c r="N1295" i="87"/>
  <c r="Z1295" i="87" s="1"/>
  <c r="X1295" i="87"/>
  <c r="L1296" i="87"/>
  <c r="N1296" i="87"/>
  <c r="Z1296" i="87" s="1"/>
  <c r="X1296" i="87"/>
  <c r="L1297" i="87"/>
  <c r="M1297" i="87"/>
  <c r="X1297" i="87"/>
  <c r="AC1297" i="87"/>
  <c r="L1298" i="87"/>
  <c r="N1298" i="87"/>
  <c r="Z1298" i="87" s="1"/>
  <c r="X1298" i="87"/>
  <c r="L1299" i="87"/>
  <c r="N1299" i="87"/>
  <c r="Z1299" i="87" s="1"/>
  <c r="X1299" i="87"/>
  <c r="L1300" i="87"/>
  <c r="N1300" i="87"/>
  <c r="Z1300" i="87" s="1"/>
  <c r="X1300" i="87"/>
  <c r="L1301" i="87"/>
  <c r="N1301" i="87"/>
  <c r="Z1301" i="87" s="1"/>
  <c r="X1301" i="87"/>
  <c r="L1302" i="87"/>
  <c r="N1302" i="87"/>
  <c r="Z1302" i="87" s="1"/>
  <c r="X1302" i="87"/>
  <c r="L1303" i="87"/>
  <c r="N1303" i="87"/>
  <c r="Z1303" i="87" s="1"/>
  <c r="X1303" i="87"/>
  <c r="M1304" i="87"/>
  <c r="X1304" i="87"/>
  <c r="AC1304" i="87"/>
  <c r="L1305" i="87"/>
  <c r="N1305" i="87"/>
  <c r="X1305" i="87"/>
  <c r="Z1305" i="87"/>
  <c r="N1306" i="87"/>
  <c r="X1306" i="87"/>
  <c r="Z1306" i="87"/>
  <c r="N1307" i="87"/>
  <c r="X1307" i="87"/>
  <c r="Z1307" i="87"/>
  <c r="AE1307" i="87"/>
  <c r="L1308" i="87"/>
  <c r="N1308" i="87"/>
  <c r="Z1308" i="87" s="1"/>
  <c r="X1308" i="87"/>
  <c r="AE1309" i="87"/>
  <c r="L1309" i="87"/>
  <c r="N1309" i="87"/>
  <c r="X1309" i="87"/>
  <c r="Z1309" i="87"/>
  <c r="L1310" i="87"/>
  <c r="M1310" i="87"/>
  <c r="X1310" i="87"/>
  <c r="M1311" i="87"/>
  <c r="N1312" i="87"/>
  <c r="Z1312" i="87" s="1"/>
  <c r="X1312" i="87"/>
  <c r="N1313" i="87"/>
  <c r="X1313" i="87"/>
  <c r="Z1313" i="87"/>
  <c r="N1314" i="87"/>
  <c r="Z1314" i="87" s="1"/>
  <c r="X1314" i="87"/>
  <c r="N1315" i="87"/>
  <c r="Z1315" i="87" s="1"/>
  <c r="X1315" i="87"/>
  <c r="L1316" i="87"/>
  <c r="N1316" i="87"/>
  <c r="Z1316" i="87" s="1"/>
  <c r="X1316" i="87"/>
  <c r="N1317" i="87"/>
  <c r="Z1317" i="87" s="1"/>
  <c r="X1317" i="87"/>
  <c r="N1318" i="87"/>
  <c r="X1318" i="87"/>
  <c r="Z1318" i="87"/>
  <c r="L1319" i="87"/>
  <c r="N1319" i="87"/>
  <c r="Z1319" i="87" s="1"/>
  <c r="X1319" i="87"/>
  <c r="L1320" i="87"/>
  <c r="N1320" i="87"/>
  <c r="X1320" i="87"/>
  <c r="Z1320" i="87"/>
  <c r="L1321" i="87"/>
  <c r="N1321" i="87"/>
  <c r="X1321" i="87"/>
  <c r="Z1321" i="87"/>
  <c r="N1322" i="87"/>
  <c r="X1322" i="87"/>
  <c r="Z1322" i="87"/>
  <c r="N1323" i="87"/>
  <c r="AE1323" i="87" s="1"/>
  <c r="X1323" i="87"/>
  <c r="Z1323" i="87"/>
  <c r="N1324" i="87"/>
  <c r="Z1324" i="87" s="1"/>
  <c r="X1324" i="87"/>
  <c r="L1325" i="87"/>
  <c r="N1325" i="87"/>
  <c r="Z1325" i="87" s="1"/>
  <c r="X1325" i="87"/>
  <c r="L1326" i="87"/>
  <c r="M1326" i="87"/>
  <c r="X1326" i="87"/>
  <c r="AC1326" i="87"/>
  <c r="L1327" i="87"/>
  <c r="N1327" i="87"/>
  <c r="Z1327" i="87" s="1"/>
  <c r="X1327" i="87"/>
  <c r="L1328" i="87"/>
  <c r="N1328" i="87"/>
  <c r="X1328" i="87"/>
  <c r="L1329" i="87"/>
  <c r="N1329" i="87"/>
  <c r="X1329" i="87"/>
  <c r="L1330" i="87"/>
  <c r="N1330" i="87"/>
  <c r="Z1330" i="87" s="1"/>
  <c r="X1330" i="87"/>
  <c r="L1331" i="87"/>
  <c r="N1331" i="87"/>
  <c r="Z1331" i="87" s="1"/>
  <c r="X1331" i="87"/>
  <c r="L1332" i="87"/>
  <c r="N1332" i="87"/>
  <c r="Z1332" i="87" s="1"/>
  <c r="X1332" i="87"/>
  <c r="M1333" i="87"/>
  <c r="X1333" i="87"/>
  <c r="AC1333" i="87"/>
  <c r="L1334" i="87"/>
  <c r="N1334" i="87"/>
  <c r="X1334" i="87"/>
  <c r="Z1334" i="87"/>
  <c r="N1335" i="87"/>
  <c r="X1335" i="87"/>
  <c r="N1336" i="87"/>
  <c r="Z1336" i="87" s="1"/>
  <c r="X1336" i="87"/>
  <c r="AE1336" i="87"/>
  <c r="L1337" i="87"/>
  <c r="N1337" i="87"/>
  <c r="AE1337" i="87" s="1"/>
  <c r="X1337" i="87"/>
  <c r="L1338" i="87"/>
  <c r="N1338" i="87"/>
  <c r="X1338" i="87"/>
  <c r="Z1338" i="87"/>
  <c r="L1339" i="87"/>
  <c r="M1339" i="87"/>
  <c r="X1339" i="87"/>
  <c r="M1340" i="87"/>
  <c r="N1341" i="87"/>
  <c r="AE1341" i="87" s="1"/>
  <c r="X1341" i="87"/>
  <c r="N1342" i="87"/>
  <c r="Z1342" i="87" s="1"/>
  <c r="X1342" i="87"/>
  <c r="N1343" i="87"/>
  <c r="Z1343" i="87" s="1"/>
  <c r="X1343" i="87"/>
  <c r="N1344" i="87"/>
  <c r="X1344" i="87"/>
  <c r="L1345" i="87"/>
  <c r="N1345" i="87"/>
  <c r="X1345" i="87"/>
  <c r="Z1345" i="87"/>
  <c r="N1346" i="87"/>
  <c r="X1346" i="87"/>
  <c r="Z1346" i="87"/>
  <c r="N1347" i="87"/>
  <c r="X1347" i="87"/>
  <c r="Z1347" i="87"/>
  <c r="L1348" i="87"/>
  <c r="N1348" i="87"/>
  <c r="X1348" i="87"/>
  <c r="L1349" i="87"/>
  <c r="N1349" i="87"/>
  <c r="X1349" i="87"/>
  <c r="Z1349" i="87"/>
  <c r="L1350" i="87"/>
  <c r="N1350" i="87"/>
  <c r="X1350" i="87"/>
  <c r="Z1350" i="87"/>
  <c r="N1351" i="87"/>
  <c r="X1351" i="87"/>
  <c r="Z1351" i="87"/>
  <c r="N1352" i="87"/>
  <c r="X1352" i="87"/>
  <c r="Z1352" i="87"/>
  <c r="N1353" i="87"/>
  <c r="X1353" i="87"/>
  <c r="Z1353" i="87"/>
  <c r="L1354" i="87"/>
  <c r="N1354" i="87"/>
  <c r="X1354" i="87"/>
  <c r="L1355" i="87"/>
  <c r="M1355" i="87"/>
  <c r="X1355" i="87"/>
  <c r="AC1355" i="87"/>
  <c r="L1356" i="87"/>
  <c r="N1356" i="87"/>
  <c r="Z1356" i="87" s="1"/>
  <c r="X1356" i="87"/>
  <c r="L1357" i="87"/>
  <c r="N1357" i="87"/>
  <c r="Z1357" i="87" s="1"/>
  <c r="X1357" i="87"/>
  <c r="L1358" i="87"/>
  <c r="N1358" i="87"/>
  <c r="Z1358" i="87" s="1"/>
  <c r="X1358" i="87"/>
  <c r="L1359" i="87"/>
  <c r="N1359" i="87"/>
  <c r="Z1359" i="87" s="1"/>
  <c r="X1359" i="87"/>
  <c r="X1368" i="87" s="1"/>
  <c r="L1360" i="87"/>
  <c r="N1360" i="87"/>
  <c r="Z1360" i="87" s="1"/>
  <c r="X1360" i="87"/>
  <c r="L1361" i="87"/>
  <c r="N1361" i="87"/>
  <c r="Z1361" i="87" s="1"/>
  <c r="X1361" i="87"/>
  <c r="M1362" i="87"/>
  <c r="X1362" i="87"/>
  <c r="AC1362" i="87"/>
  <c r="L1363" i="87"/>
  <c r="N1363" i="87"/>
  <c r="Z1363" i="87" s="1"/>
  <c r="X1363" i="87"/>
  <c r="N1364" i="87"/>
  <c r="Z1364" i="87" s="1"/>
  <c r="X1364" i="87"/>
  <c r="N1365" i="87"/>
  <c r="X1365" i="87"/>
  <c r="Z1365" i="87"/>
  <c r="AE1365" i="87"/>
  <c r="L1366" i="87"/>
  <c r="N1366" i="87"/>
  <c r="Z1366" i="87" s="1"/>
  <c r="X1366" i="87"/>
  <c r="AE1366" i="87"/>
  <c r="AE1367" i="87"/>
  <c r="L1367" i="87"/>
  <c r="N1367" i="87"/>
  <c r="Z1367" i="87" s="1"/>
  <c r="X1367" i="87"/>
  <c r="L1368" i="87"/>
  <c r="M1368" i="87"/>
  <c r="M1369" i="87"/>
  <c r="K1370" i="87"/>
  <c r="N1370" i="87"/>
  <c r="Z1370" i="87" s="1"/>
  <c r="X1370" i="87"/>
  <c r="K1371" i="87"/>
  <c r="AA1371" i="87" s="1"/>
  <c r="N1371" i="87"/>
  <c r="Z1371" i="87" s="1"/>
  <c r="X1371" i="87"/>
  <c r="K1372" i="87"/>
  <c r="AA1372" i="87" s="1"/>
  <c r="N1372" i="87"/>
  <c r="X1372" i="87"/>
  <c r="K1373" i="87"/>
  <c r="AA1373" i="87" s="1"/>
  <c r="N1373" i="87"/>
  <c r="X1373" i="87"/>
  <c r="Z1373" i="87"/>
  <c r="AE1373" i="87"/>
  <c r="K1374" i="87"/>
  <c r="AA1374" i="87" s="1"/>
  <c r="L1374" i="87"/>
  <c r="N1374" i="87"/>
  <c r="Z1374" i="87" s="1"/>
  <c r="X1374" i="87"/>
  <c r="K1375" i="87"/>
  <c r="AA1375" i="87" s="1"/>
  <c r="N1375" i="87"/>
  <c r="X1375" i="87"/>
  <c r="N1376" i="87"/>
  <c r="K1376" i="87"/>
  <c r="AA1376" i="87" s="1"/>
  <c r="X1376" i="87"/>
  <c r="K1377" i="87"/>
  <c r="AA1377" i="87" s="1"/>
  <c r="L1377" i="87"/>
  <c r="X1377" i="87"/>
  <c r="N1378" i="87"/>
  <c r="AE1378" i="87" s="1"/>
  <c r="K1378" i="87"/>
  <c r="AA1378" i="87" s="1"/>
  <c r="L1378" i="87"/>
  <c r="X1378" i="87"/>
  <c r="K1379" i="87"/>
  <c r="AA1379" i="87" s="1"/>
  <c r="L1379" i="87"/>
  <c r="N1379" i="87"/>
  <c r="X1379" i="87"/>
  <c r="K1380" i="87"/>
  <c r="AA1380" i="87" s="1"/>
  <c r="X1380" i="87"/>
  <c r="K1381" i="87"/>
  <c r="AA1381" i="87" s="1"/>
  <c r="N1381" i="87"/>
  <c r="X1381" i="87"/>
  <c r="Z1381" i="87"/>
  <c r="AE1381" i="87"/>
  <c r="N1382" i="87"/>
  <c r="X1382" i="87"/>
  <c r="Z1382" i="87"/>
  <c r="AE1382" i="87"/>
  <c r="L1383" i="87"/>
  <c r="N1383" i="87"/>
  <c r="Z1383" i="87" s="1"/>
  <c r="X1383" i="87"/>
  <c r="L1384" i="87"/>
  <c r="M1384" i="87"/>
  <c r="X1384" i="87"/>
  <c r="AC1384" i="87"/>
  <c r="L1385" i="87"/>
  <c r="N1385" i="87"/>
  <c r="Z1385" i="87" s="1"/>
  <c r="X1385" i="87"/>
  <c r="N1386" i="87"/>
  <c r="L1386" i="87"/>
  <c r="X1386" i="87"/>
  <c r="L1387" i="87"/>
  <c r="N1387" i="87"/>
  <c r="X1387" i="87"/>
  <c r="L1388" i="87"/>
  <c r="N1388" i="87"/>
  <c r="Z1388" i="87" s="1"/>
  <c r="X1388" i="87"/>
  <c r="L1389" i="87"/>
  <c r="N1389" i="87"/>
  <c r="Z1389" i="87" s="1"/>
  <c r="X1389" i="87"/>
  <c r="L1390" i="87"/>
  <c r="N1390" i="87"/>
  <c r="Z1390" i="87" s="1"/>
  <c r="X1390" i="87"/>
  <c r="M1391" i="87"/>
  <c r="X1391" i="87"/>
  <c r="AC1391" i="87"/>
  <c r="K1392" i="87"/>
  <c r="AA1392" i="87" s="1"/>
  <c r="L1392" i="87"/>
  <c r="N1392" i="87"/>
  <c r="Z1392" i="87" s="1"/>
  <c r="X1392" i="87"/>
  <c r="K1393" i="87"/>
  <c r="N1393" i="87"/>
  <c r="Z1393" i="87" s="1"/>
  <c r="X1393" i="87"/>
  <c r="K1394" i="87"/>
  <c r="AA1394" i="87" s="1"/>
  <c r="N1394" i="87"/>
  <c r="Z1394" i="87" s="1"/>
  <c r="X1394" i="87"/>
  <c r="K1395" i="87"/>
  <c r="AA1395" i="87" s="1"/>
  <c r="L1395" i="87"/>
  <c r="N1395" i="87"/>
  <c r="AE1395" i="87" s="1"/>
  <c r="X1395" i="87"/>
  <c r="AE1396" i="87"/>
  <c r="K1396" i="87"/>
  <c r="L1396" i="87"/>
  <c r="N1396" i="87"/>
  <c r="Z1396" i="87" s="1"/>
  <c r="X1396" i="87"/>
  <c r="AA1396" i="87"/>
  <c r="L1397" i="87"/>
  <c r="M1397" i="87"/>
  <c r="X1397" i="87"/>
  <c r="M1398" i="87"/>
  <c r="K1399" i="87"/>
  <c r="N1399" i="87"/>
  <c r="AE1399" i="87" s="1"/>
  <c r="X1399" i="87"/>
  <c r="K1400" i="87"/>
  <c r="N1400" i="87"/>
  <c r="Z1400" i="87" s="1"/>
  <c r="X1400" i="87"/>
  <c r="AA1400" i="87"/>
  <c r="K1401" i="87"/>
  <c r="AA1401" i="87" s="1"/>
  <c r="N1401" i="87"/>
  <c r="AE1401" i="87" s="1"/>
  <c r="X1401" i="87"/>
  <c r="Z1401" i="87"/>
  <c r="K1402" i="87"/>
  <c r="AA1402" i="87" s="1"/>
  <c r="N1402" i="87"/>
  <c r="AE1402" i="87" s="1"/>
  <c r="X1402" i="87"/>
  <c r="K1403" i="87"/>
  <c r="L1403" i="87"/>
  <c r="N1403" i="87"/>
  <c r="Z1403" i="87" s="1"/>
  <c r="X1403" i="87"/>
  <c r="AA1403" i="87"/>
  <c r="K1404" i="87"/>
  <c r="AA1404" i="87" s="1"/>
  <c r="N1404" i="87"/>
  <c r="X1404" i="87"/>
  <c r="K1405" i="87"/>
  <c r="AA1405" i="87" s="1"/>
  <c r="N1405" i="87"/>
  <c r="Z1405" i="87" s="1"/>
  <c r="X1405" i="87"/>
  <c r="K1406" i="87"/>
  <c r="AA1406" i="87" s="1"/>
  <c r="L1406" i="87"/>
  <c r="N1406" i="87"/>
  <c r="Z1406" i="87" s="1"/>
  <c r="X1406" i="87"/>
  <c r="X1426" i="87" s="1"/>
  <c r="AE1406" i="87"/>
  <c r="K1407" i="87"/>
  <c r="AA1407" i="87" s="1"/>
  <c r="L1407" i="87"/>
  <c r="N1407" i="87"/>
  <c r="AE1407" i="87" s="1"/>
  <c r="X1407" i="87"/>
  <c r="K1408" i="87"/>
  <c r="AA1408" i="87" s="1"/>
  <c r="L1408" i="87"/>
  <c r="X1408" i="87"/>
  <c r="N1409" i="87"/>
  <c r="K1409" i="87"/>
  <c r="AA1409" i="87" s="1"/>
  <c r="X1409" i="87"/>
  <c r="K1410" i="87"/>
  <c r="AA1410" i="87" s="1"/>
  <c r="N1410" i="87"/>
  <c r="X1410" i="87"/>
  <c r="N1411" i="87"/>
  <c r="Z1411" i="87" s="1"/>
  <c r="X1411" i="87"/>
  <c r="L1412" i="87"/>
  <c r="N1412" i="87"/>
  <c r="Z1412" i="87" s="1"/>
  <c r="X1412" i="87"/>
  <c r="L1413" i="87"/>
  <c r="M1413" i="87"/>
  <c r="X1413" i="87"/>
  <c r="AC1413" i="87"/>
  <c r="L1414" i="87"/>
  <c r="N1414" i="87"/>
  <c r="X1414" i="87"/>
  <c r="L1415" i="87"/>
  <c r="N1415" i="87"/>
  <c r="X1415" i="87"/>
  <c r="L1416" i="87"/>
  <c r="N1416" i="87"/>
  <c r="X1416" i="87"/>
  <c r="L1417" i="87"/>
  <c r="N1417" i="87"/>
  <c r="X1417" i="87"/>
  <c r="L1418" i="87"/>
  <c r="N1418" i="87"/>
  <c r="X1418" i="87"/>
  <c r="L1419" i="87"/>
  <c r="N1419" i="87"/>
  <c r="X1419" i="87"/>
  <c r="M1420" i="87"/>
  <c r="X1420" i="87"/>
  <c r="AC1420" i="87"/>
  <c r="K1421" i="87"/>
  <c r="L1421" i="87"/>
  <c r="N1421" i="87"/>
  <c r="AE1421" i="87" s="1"/>
  <c r="X1421" i="87"/>
  <c r="K1422" i="87"/>
  <c r="AA1422" i="87" s="1"/>
  <c r="N1422" i="87"/>
  <c r="Z1422" i="87" s="1"/>
  <c r="X1422" i="87"/>
  <c r="K1423" i="87"/>
  <c r="AA1423" i="87" s="1"/>
  <c r="N1423" i="87"/>
  <c r="Z1423" i="87" s="1"/>
  <c r="X1423" i="87"/>
  <c r="AE1423" i="87"/>
  <c r="K1424" i="87"/>
  <c r="AA1424" i="87" s="1"/>
  <c r="L1424" i="87"/>
  <c r="N1424" i="87"/>
  <c r="Z1424" i="87" s="1"/>
  <c r="X1424" i="87"/>
  <c r="AE1424" i="87"/>
  <c r="AE1425" i="87"/>
  <c r="K1425" i="87"/>
  <c r="AA1425" i="87" s="1"/>
  <c r="L1425" i="87"/>
  <c r="N1425" i="87"/>
  <c r="Z1425" i="87" s="1"/>
  <c r="X1425" i="87"/>
  <c r="L1426" i="87"/>
  <c r="M1426" i="87"/>
  <c r="M1427" i="87"/>
  <c r="K1428" i="87"/>
  <c r="AA1428" i="87" s="1"/>
  <c r="N1428" i="87"/>
  <c r="X1428" i="87"/>
  <c r="Z1428" i="87"/>
  <c r="AE1428" i="87"/>
  <c r="K1429" i="87"/>
  <c r="AA1429" i="87" s="1"/>
  <c r="N1429" i="87"/>
  <c r="AE1429" i="87" s="1"/>
  <c r="X1429" i="87"/>
  <c r="K1430" i="87"/>
  <c r="AA1430" i="87" s="1"/>
  <c r="N1430" i="87"/>
  <c r="X1430" i="87"/>
  <c r="X1455" i="87" s="1"/>
  <c r="Z1430" i="87"/>
  <c r="AE1430" i="87"/>
  <c r="K1431" i="87"/>
  <c r="AA1431" i="87" s="1"/>
  <c r="N1431" i="87"/>
  <c r="X1431" i="87"/>
  <c r="K1432" i="87"/>
  <c r="AA1432" i="87" s="1"/>
  <c r="L1432" i="87"/>
  <c r="N1432" i="87"/>
  <c r="AE1432" i="87" s="1"/>
  <c r="X1432" i="87"/>
  <c r="K1433" i="87"/>
  <c r="AA1433" i="87" s="1"/>
  <c r="N1433" i="87"/>
  <c r="AE1433" i="87" s="1"/>
  <c r="X1433" i="87"/>
  <c r="K1434" i="87"/>
  <c r="AA1434" i="87" s="1"/>
  <c r="N1434" i="87"/>
  <c r="AE1434" i="87" s="1"/>
  <c r="X1434" i="87"/>
  <c r="K1435" i="87"/>
  <c r="AA1435" i="87" s="1"/>
  <c r="L1435" i="87"/>
  <c r="N1435" i="87"/>
  <c r="Z1435" i="87" s="1"/>
  <c r="X1435" i="87"/>
  <c r="N1436" i="87"/>
  <c r="K1436" i="87"/>
  <c r="AA1436" i="87" s="1"/>
  <c r="L1436" i="87"/>
  <c r="X1436" i="87"/>
  <c r="K1437" i="87"/>
  <c r="AA1437" i="87" s="1"/>
  <c r="L1437" i="87"/>
  <c r="N1437" i="87"/>
  <c r="Z1437" i="87" s="1"/>
  <c r="X1437" i="87"/>
  <c r="N1438" i="87"/>
  <c r="K1438" i="87"/>
  <c r="AA1438" i="87" s="1"/>
  <c r="X1438" i="87"/>
  <c r="K1439" i="87"/>
  <c r="AA1439" i="87" s="1"/>
  <c r="N1439" i="87"/>
  <c r="Z1439" i="87" s="1"/>
  <c r="X1439" i="87"/>
  <c r="AE1439" i="87"/>
  <c r="N1440" i="87"/>
  <c r="X1440" i="87"/>
  <c r="Z1440" i="87"/>
  <c r="AE1440" i="87"/>
  <c r="L1441" i="87"/>
  <c r="N1441" i="87"/>
  <c r="AE1441" i="87" s="1"/>
  <c r="X1441" i="87"/>
  <c r="L1442" i="87"/>
  <c r="M1442" i="87"/>
  <c r="X1442" i="87"/>
  <c r="AC1442" i="87"/>
  <c r="L1443" i="87"/>
  <c r="N1443" i="87"/>
  <c r="Z1443" i="87" s="1"/>
  <c r="X1443" i="87"/>
  <c r="L1444" i="87"/>
  <c r="N1444" i="87"/>
  <c r="Z1444" i="87" s="1"/>
  <c r="X1444" i="87"/>
  <c r="L1445" i="87"/>
  <c r="N1445" i="87"/>
  <c r="Z1445" i="87" s="1"/>
  <c r="X1445" i="87"/>
  <c r="L1446" i="87"/>
  <c r="N1446" i="87"/>
  <c r="Z1446" i="87" s="1"/>
  <c r="X1446" i="87"/>
  <c r="L1447" i="87"/>
  <c r="N1447" i="87"/>
  <c r="X1447" i="87"/>
  <c r="L1448" i="87"/>
  <c r="N1448" i="87"/>
  <c r="Z1448" i="87" s="1"/>
  <c r="X1448" i="87"/>
  <c r="M1449" i="87"/>
  <c r="X1449" i="87"/>
  <c r="AC1449" i="87"/>
  <c r="K1450" i="87"/>
  <c r="AA1450" i="87" s="1"/>
  <c r="L1450" i="87"/>
  <c r="N1450" i="87"/>
  <c r="AE1450" i="87" s="1"/>
  <c r="X1450" i="87"/>
  <c r="Z1450" i="87"/>
  <c r="K1451" i="87"/>
  <c r="N1451" i="87"/>
  <c r="X1451" i="87"/>
  <c r="Z1451" i="87"/>
  <c r="K1452" i="87"/>
  <c r="AA1452" i="87" s="1"/>
  <c r="N1452" i="87"/>
  <c r="Z1452" i="87" s="1"/>
  <c r="X1452" i="87"/>
  <c r="K1453" i="87"/>
  <c r="AA1453" i="87" s="1"/>
  <c r="L1453" i="87"/>
  <c r="N1453" i="87"/>
  <c r="Z1453" i="87" s="1"/>
  <c r="X1453" i="87"/>
  <c r="AE1453" i="87"/>
  <c r="K1454" i="87"/>
  <c r="AA1454" i="87" s="1"/>
  <c r="L1454" i="87"/>
  <c r="N1454" i="87"/>
  <c r="X1454" i="87"/>
  <c r="Z1454" i="87"/>
  <c r="L1455" i="87"/>
  <c r="M1455" i="87"/>
  <c r="M1456" i="87"/>
  <c r="K1457" i="87"/>
  <c r="AA1457" i="87" s="1"/>
  <c r="N1457" i="87"/>
  <c r="X1457" i="87"/>
  <c r="Z1457" i="87"/>
  <c r="AE1457" i="87"/>
  <c r="K1458" i="87"/>
  <c r="AA1458" i="87" s="1"/>
  <c r="N1458" i="87"/>
  <c r="X1458" i="87"/>
  <c r="K1459" i="87"/>
  <c r="AA1459" i="87" s="1"/>
  <c r="N1459" i="87"/>
  <c r="X1459" i="87"/>
  <c r="K1460" i="87"/>
  <c r="AA1460" i="87" s="1"/>
  <c r="N1460" i="87"/>
  <c r="X1460" i="87"/>
  <c r="Z1460" i="87"/>
  <c r="AE1460" i="87"/>
  <c r="K1461" i="87"/>
  <c r="AA1461" i="87" s="1"/>
  <c r="L1461" i="87"/>
  <c r="N1461" i="87"/>
  <c r="AE1461" i="87" s="1"/>
  <c r="X1461" i="87"/>
  <c r="Z1461" i="87"/>
  <c r="K1462" i="87"/>
  <c r="AA1462" i="87" s="1"/>
  <c r="N1462" i="87"/>
  <c r="AE1462" i="87" s="1"/>
  <c r="X1462" i="87"/>
  <c r="K1463" i="87"/>
  <c r="AA1463" i="87" s="1"/>
  <c r="N1463" i="87"/>
  <c r="AE1463" i="87" s="1"/>
  <c r="X1463" i="87"/>
  <c r="K1464" i="87"/>
  <c r="AA1464" i="87" s="1"/>
  <c r="L1464" i="87"/>
  <c r="N1464" i="87"/>
  <c r="Z1464" i="87" s="1"/>
  <c r="X1464" i="87"/>
  <c r="AE1464" i="87"/>
  <c r="N1465" i="87"/>
  <c r="K1465" i="87"/>
  <c r="AA1465" i="87" s="1"/>
  <c r="L1465" i="87"/>
  <c r="X1465" i="87"/>
  <c r="K1466" i="87"/>
  <c r="AA1466" i="87" s="1"/>
  <c r="L1466" i="87"/>
  <c r="N1466" i="87"/>
  <c r="Z1466" i="87" s="1"/>
  <c r="X1466" i="87"/>
  <c r="AE1466" i="87"/>
  <c r="N1467" i="87"/>
  <c r="K1467" i="87"/>
  <c r="AA1467" i="87" s="1"/>
  <c r="X1467" i="87"/>
  <c r="K1468" i="87"/>
  <c r="AA1468" i="87" s="1"/>
  <c r="N1468" i="87"/>
  <c r="AE1468" i="87" s="1"/>
  <c r="X1468" i="87"/>
  <c r="Z1468" i="87"/>
  <c r="N1469" i="87"/>
  <c r="X1469" i="87"/>
  <c r="Z1469" i="87"/>
  <c r="AE1469" i="87"/>
  <c r="L1470" i="87"/>
  <c r="N1470" i="87"/>
  <c r="AE1470" i="87" s="1"/>
  <c r="X1470" i="87"/>
  <c r="Z1470" i="87"/>
  <c r="L1471" i="87"/>
  <c r="M1471" i="87"/>
  <c r="X1471" i="87"/>
  <c r="AC1471" i="87"/>
  <c r="L1472" i="87"/>
  <c r="N1472" i="87"/>
  <c r="Z1472" i="87" s="1"/>
  <c r="X1472" i="87"/>
  <c r="L1473" i="87"/>
  <c r="N1473" i="87"/>
  <c r="Z1473" i="87" s="1"/>
  <c r="X1473" i="87"/>
  <c r="L1474" i="87"/>
  <c r="N1474" i="87"/>
  <c r="X1474" i="87"/>
  <c r="X1484" i="87" s="1"/>
  <c r="L1475" i="87"/>
  <c r="N1475" i="87"/>
  <c r="Z1475" i="87" s="1"/>
  <c r="X1475" i="87"/>
  <c r="L1476" i="87"/>
  <c r="N1476" i="87"/>
  <c r="X1476" i="87"/>
  <c r="L1477" i="87"/>
  <c r="N1477" i="87"/>
  <c r="Z1477" i="87" s="1"/>
  <c r="X1477" i="87"/>
  <c r="M1478" i="87"/>
  <c r="X1478" i="87"/>
  <c r="AC1478" i="87"/>
  <c r="K1479" i="87"/>
  <c r="AA1479" i="87" s="1"/>
  <c r="L1479" i="87"/>
  <c r="N1479" i="87"/>
  <c r="X1479" i="87"/>
  <c r="K1480" i="87"/>
  <c r="N1480" i="87"/>
  <c r="X1480" i="87"/>
  <c r="Z1480" i="87"/>
  <c r="K1481" i="87"/>
  <c r="AA1481" i="87" s="1"/>
  <c r="N1481" i="87"/>
  <c r="X1481" i="87"/>
  <c r="Z1481" i="87"/>
  <c r="AE1481" i="87"/>
  <c r="K1482" i="87"/>
  <c r="AA1482" i="87" s="1"/>
  <c r="L1482" i="87"/>
  <c r="N1482" i="87"/>
  <c r="Z1482" i="87" s="1"/>
  <c r="X1482" i="87"/>
  <c r="AE1482" i="87"/>
  <c r="AE1483" i="87"/>
  <c r="K1483" i="87"/>
  <c r="AA1483" i="87" s="1"/>
  <c r="L1483" i="87"/>
  <c r="N1483" i="87"/>
  <c r="X1483" i="87"/>
  <c r="Z1483" i="87"/>
  <c r="L1484" i="87"/>
  <c r="M1484" i="87"/>
  <c r="M1485" i="87"/>
  <c r="K1486" i="87"/>
  <c r="N1486" i="87"/>
  <c r="AE1486" i="87" s="1"/>
  <c r="X1486" i="87"/>
  <c r="Z1486" i="87"/>
  <c r="K1487" i="87"/>
  <c r="AA1487" i="87" s="1"/>
  <c r="N1487" i="87"/>
  <c r="AE1487" i="87" s="1"/>
  <c r="X1487" i="87"/>
  <c r="Z1487" i="87"/>
  <c r="K1488" i="87"/>
  <c r="AA1488" i="87" s="1"/>
  <c r="N1488" i="87"/>
  <c r="X1488" i="87"/>
  <c r="Z1488" i="87"/>
  <c r="AE1488" i="87"/>
  <c r="K1489" i="87"/>
  <c r="AA1489" i="87" s="1"/>
  <c r="N1489" i="87"/>
  <c r="AE1489" i="87" s="1"/>
  <c r="X1489" i="87"/>
  <c r="Z1489" i="87"/>
  <c r="K1490" i="87"/>
  <c r="AA1490" i="87" s="1"/>
  <c r="L1490" i="87"/>
  <c r="N1490" i="87"/>
  <c r="Z1490" i="87" s="1"/>
  <c r="X1490" i="87"/>
  <c r="K1491" i="87"/>
  <c r="AA1491" i="87" s="1"/>
  <c r="N1491" i="87"/>
  <c r="X1491" i="87"/>
  <c r="X1513" i="87" s="1"/>
  <c r="K1492" i="87"/>
  <c r="AA1492" i="87" s="1"/>
  <c r="N1492" i="87"/>
  <c r="Z1492" i="87" s="1"/>
  <c r="X1492" i="87"/>
  <c r="K1493" i="87"/>
  <c r="AA1493" i="87" s="1"/>
  <c r="L1493" i="87"/>
  <c r="N1493" i="87"/>
  <c r="Z1493" i="87" s="1"/>
  <c r="X1493" i="87"/>
  <c r="AE1493" i="87"/>
  <c r="N1494" i="87"/>
  <c r="K1494" i="87"/>
  <c r="AA1494" i="87" s="1"/>
  <c r="L1494" i="87"/>
  <c r="X1494" i="87"/>
  <c r="K1495" i="87"/>
  <c r="AA1495" i="87" s="1"/>
  <c r="L1495" i="87"/>
  <c r="N1495" i="87"/>
  <c r="Z1495" i="87" s="1"/>
  <c r="X1495" i="87"/>
  <c r="AE1495" i="87"/>
  <c r="N1496" i="87"/>
  <c r="K1496" i="87"/>
  <c r="AA1496" i="87" s="1"/>
  <c r="X1496" i="87"/>
  <c r="K1497" i="87"/>
  <c r="AA1497" i="87" s="1"/>
  <c r="N1497" i="87"/>
  <c r="Z1497" i="87" s="1"/>
  <c r="X1497" i="87"/>
  <c r="AE1497" i="87"/>
  <c r="N1498" i="87"/>
  <c r="X1498" i="87"/>
  <c r="Z1498" i="87"/>
  <c r="AE1498" i="87"/>
  <c r="L1499" i="87"/>
  <c r="N1499" i="87"/>
  <c r="AE1499" i="87" s="1"/>
  <c r="X1499" i="87"/>
  <c r="Z1499" i="87"/>
  <c r="L1500" i="87"/>
  <c r="M1500" i="87"/>
  <c r="X1500" i="87"/>
  <c r="AC1500" i="87"/>
  <c r="L1501" i="87"/>
  <c r="N1501" i="87"/>
  <c r="Z1501" i="87" s="1"/>
  <c r="X1501" i="87"/>
  <c r="L1502" i="87"/>
  <c r="N1502" i="87"/>
  <c r="Z1502" i="87" s="1"/>
  <c r="X1502" i="87"/>
  <c r="L1503" i="87"/>
  <c r="N1503" i="87"/>
  <c r="Z1503" i="87" s="1"/>
  <c r="X1503" i="87"/>
  <c r="L1504" i="87"/>
  <c r="N1504" i="87"/>
  <c r="Z1504" i="87" s="1"/>
  <c r="X1504" i="87"/>
  <c r="L1505" i="87"/>
  <c r="N1505" i="87"/>
  <c r="Z1505" i="87" s="1"/>
  <c r="X1505" i="87"/>
  <c r="L1506" i="87"/>
  <c r="N1506" i="87"/>
  <c r="Z1506" i="87" s="1"/>
  <c r="X1506" i="87"/>
  <c r="M1507" i="87"/>
  <c r="X1507" i="87"/>
  <c r="AC1507" i="87"/>
  <c r="K1508" i="87"/>
  <c r="L1508" i="87"/>
  <c r="N1508" i="87"/>
  <c r="X1508" i="87"/>
  <c r="K1509" i="87"/>
  <c r="AA1509" i="87" s="1"/>
  <c r="N1509" i="87"/>
  <c r="Z1509" i="87" s="1"/>
  <c r="X1509" i="87"/>
  <c r="K1510" i="87"/>
  <c r="AA1510" i="87" s="1"/>
  <c r="N1510" i="87"/>
  <c r="X1510" i="87"/>
  <c r="K1511" i="87"/>
  <c r="AA1511" i="87" s="1"/>
  <c r="L1511" i="87"/>
  <c r="N1511" i="87"/>
  <c r="X1511" i="87"/>
  <c r="Z1511" i="87"/>
  <c r="AE1511" i="87"/>
  <c r="K1512" i="87"/>
  <c r="AA1512" i="87" s="1"/>
  <c r="L1512" i="87"/>
  <c r="N1512" i="87"/>
  <c r="X1512" i="87"/>
  <c r="L1513" i="87"/>
  <c r="M1513" i="87"/>
  <c r="M1514" i="87"/>
  <c r="N1515" i="87"/>
  <c r="Z1515" i="87" s="1"/>
  <c r="X1515" i="87"/>
  <c r="N1516" i="87"/>
  <c r="X1516" i="87"/>
  <c r="N1517" i="87"/>
  <c r="X1517" i="87"/>
  <c r="Z1517" i="87"/>
  <c r="N1518" i="87"/>
  <c r="X1518" i="87"/>
  <c r="Z1518" i="87"/>
  <c r="L1519" i="87"/>
  <c r="N1519" i="87"/>
  <c r="X1519" i="87"/>
  <c r="N1520" i="87"/>
  <c r="Z1520" i="87" s="1"/>
  <c r="X1520" i="87"/>
  <c r="N1521" i="87"/>
  <c r="Z1521" i="87" s="1"/>
  <c r="X1521" i="87"/>
  <c r="L1522" i="87"/>
  <c r="N1522" i="87"/>
  <c r="Z1522" i="87" s="1"/>
  <c r="X1522" i="87"/>
  <c r="L1523" i="87"/>
  <c r="N1523" i="87"/>
  <c r="AE1523" i="87" s="1"/>
  <c r="X1523" i="87"/>
  <c r="L1524" i="87"/>
  <c r="N1524" i="87"/>
  <c r="X1524" i="87"/>
  <c r="N1525" i="87"/>
  <c r="AE1525" i="87" s="1"/>
  <c r="X1525" i="87"/>
  <c r="N1526" i="87"/>
  <c r="X1526" i="87"/>
  <c r="N1527" i="87"/>
  <c r="X1527" i="87"/>
  <c r="L1528" i="87"/>
  <c r="N1528" i="87"/>
  <c r="X1528" i="87"/>
  <c r="Z1528" i="87"/>
  <c r="L1529" i="87"/>
  <c r="M1529" i="87"/>
  <c r="X1529" i="87"/>
  <c r="AC1529" i="87"/>
  <c r="K1530" i="87"/>
  <c r="L1530" i="87"/>
  <c r="N1530" i="87"/>
  <c r="Z1530" i="87" s="1"/>
  <c r="X1530" i="87"/>
  <c r="K1531" i="87"/>
  <c r="AA1531" i="87" s="1"/>
  <c r="L1531" i="87"/>
  <c r="N1531" i="87"/>
  <c r="Z1531" i="87" s="1"/>
  <c r="X1531" i="87"/>
  <c r="K1532" i="87"/>
  <c r="AA1532" i="87" s="1"/>
  <c r="L1532" i="87"/>
  <c r="N1532" i="87"/>
  <c r="X1532" i="87"/>
  <c r="K1533" i="87"/>
  <c r="AA1533" i="87" s="1"/>
  <c r="L1533" i="87"/>
  <c r="N1533" i="87"/>
  <c r="Z1533" i="87" s="1"/>
  <c r="X1533" i="87"/>
  <c r="K1534" i="87"/>
  <c r="AA1534" i="87" s="1"/>
  <c r="L1534" i="87"/>
  <c r="N1534" i="87"/>
  <c r="X1534" i="87"/>
  <c r="K1535" i="87"/>
  <c r="AA1535" i="87" s="1"/>
  <c r="L1535" i="87"/>
  <c r="N1535" i="87"/>
  <c r="Z1535" i="87" s="1"/>
  <c r="X1535" i="87"/>
  <c r="M1536" i="87"/>
  <c r="X1536" i="87"/>
  <c r="AC1536" i="87"/>
  <c r="L1537" i="87"/>
  <c r="N1537" i="87"/>
  <c r="Z1537" i="87" s="1"/>
  <c r="X1537" i="87"/>
  <c r="N1538" i="87"/>
  <c r="Z1538" i="87" s="1"/>
  <c r="X1538" i="87"/>
  <c r="N1539" i="87"/>
  <c r="X1539" i="87"/>
  <c r="L1540" i="87"/>
  <c r="N1540" i="87"/>
  <c r="AE1540" i="87" s="1"/>
  <c r="X1540" i="87"/>
  <c r="AE1541" i="87"/>
  <c r="L1541" i="87"/>
  <c r="N1541" i="87"/>
  <c r="X1541" i="87"/>
  <c r="Z1541" i="87"/>
  <c r="L1542" i="87"/>
  <c r="M1542" i="87"/>
  <c r="X1542" i="87"/>
  <c r="M1543" i="87"/>
  <c r="N1544" i="87"/>
  <c r="X1544" i="87"/>
  <c r="N1545" i="87"/>
  <c r="Z1545" i="87" s="1"/>
  <c r="X1545" i="87"/>
  <c r="N1546" i="87"/>
  <c r="Z1546" i="87" s="1"/>
  <c r="X1546" i="87"/>
  <c r="N1547" i="87"/>
  <c r="X1547" i="87"/>
  <c r="L1548" i="87"/>
  <c r="N1548" i="87"/>
  <c r="Z1548" i="87" s="1"/>
  <c r="X1548" i="87"/>
  <c r="N1549" i="87"/>
  <c r="X1549" i="87"/>
  <c r="N1550" i="87"/>
  <c r="Z1550" i="87" s="1"/>
  <c r="X1550" i="87"/>
  <c r="N1551" i="87"/>
  <c r="L1551" i="87"/>
  <c r="X1551" i="87"/>
  <c r="L1552" i="87"/>
  <c r="N1552" i="87"/>
  <c r="AE1552" i="87" s="1"/>
  <c r="X1552" i="87"/>
  <c r="Z1552" i="87"/>
  <c r="L1553" i="87"/>
  <c r="N1553" i="87"/>
  <c r="Z1553" i="87" s="1"/>
  <c r="X1553" i="87"/>
  <c r="N1554" i="87"/>
  <c r="Z1554" i="87" s="1"/>
  <c r="X1554" i="87"/>
  <c r="N1555" i="87"/>
  <c r="Z1555" i="87" s="1"/>
  <c r="X1555" i="87"/>
  <c r="N1556" i="87"/>
  <c r="X1556" i="87"/>
  <c r="N1557" i="87"/>
  <c r="L1557" i="87"/>
  <c r="X1557" i="87"/>
  <c r="L1558" i="87"/>
  <c r="M1558" i="87"/>
  <c r="X1558" i="87"/>
  <c r="AC1558" i="87"/>
  <c r="K1559" i="87"/>
  <c r="AA1559" i="87" s="1"/>
  <c r="L1559" i="87"/>
  <c r="X1559" i="87"/>
  <c r="K1560" i="87"/>
  <c r="AA1560" i="87" s="1"/>
  <c r="L1560" i="87"/>
  <c r="N1560" i="87"/>
  <c r="X1560" i="87"/>
  <c r="K1561" i="87"/>
  <c r="AA1561" i="87" s="1"/>
  <c r="L1561" i="87"/>
  <c r="N1561" i="87"/>
  <c r="X1561" i="87"/>
  <c r="K1562" i="87"/>
  <c r="AA1562" i="87" s="1"/>
  <c r="L1562" i="87"/>
  <c r="N1562" i="87"/>
  <c r="Z1562" i="87" s="1"/>
  <c r="X1562" i="87"/>
  <c r="K1563" i="87"/>
  <c r="AA1563" i="87" s="1"/>
  <c r="L1563" i="87"/>
  <c r="N1563" i="87"/>
  <c r="X1563" i="87"/>
  <c r="K1564" i="87"/>
  <c r="AA1564" i="87" s="1"/>
  <c r="L1564" i="87"/>
  <c r="N1564" i="87"/>
  <c r="Z1564" i="87" s="1"/>
  <c r="X1564" i="87"/>
  <c r="M1565" i="87"/>
  <c r="X1565" i="87"/>
  <c r="AC1565" i="87"/>
  <c r="K1566" i="87"/>
  <c r="AA1566" i="87" s="1"/>
  <c r="L1566" i="87"/>
  <c r="N1566" i="87"/>
  <c r="AE1566" i="87" s="1"/>
  <c r="X1566" i="87"/>
  <c r="Z1566" i="87"/>
  <c r="K1567" i="87"/>
  <c r="AA1567" i="87" s="1"/>
  <c r="N1567" i="87"/>
  <c r="X1567" i="87"/>
  <c r="Z1567" i="87"/>
  <c r="N1568" i="87"/>
  <c r="Z1568" i="87" s="1"/>
  <c r="X1568" i="87"/>
  <c r="X1571" i="87" s="1"/>
  <c r="L1569" i="87"/>
  <c r="N1569" i="87"/>
  <c r="X1569" i="87"/>
  <c r="Z1569" i="87"/>
  <c r="K1570" i="87"/>
  <c r="AA1570" i="87" s="1"/>
  <c r="L1570" i="87"/>
  <c r="N1570" i="87"/>
  <c r="X1570" i="87"/>
  <c r="L1571" i="87"/>
  <c r="M1571" i="87"/>
  <c r="M1572" i="87"/>
  <c r="N1573" i="87"/>
  <c r="X1573" i="87"/>
  <c r="Z1573" i="87"/>
  <c r="N1574" i="87"/>
  <c r="X1574" i="87"/>
  <c r="N1575" i="87"/>
  <c r="X1575" i="87"/>
  <c r="Z1575" i="87"/>
  <c r="N1576" i="87"/>
  <c r="Z1576" i="87" s="1"/>
  <c r="X1576" i="87"/>
  <c r="L1577" i="87"/>
  <c r="N1577" i="87"/>
  <c r="X1577" i="87"/>
  <c r="N1578" i="87"/>
  <c r="Z1578" i="87" s="1"/>
  <c r="X1578" i="87"/>
  <c r="N1579" i="87"/>
  <c r="Z1579" i="87" s="1"/>
  <c r="X1579" i="87"/>
  <c r="L1580" i="87"/>
  <c r="N1580" i="87"/>
  <c r="Z1580" i="87" s="1"/>
  <c r="X1580" i="87"/>
  <c r="L1581" i="87"/>
  <c r="N1581" i="87"/>
  <c r="AE1581" i="87" s="1"/>
  <c r="X1581" i="87"/>
  <c r="L1582" i="87"/>
  <c r="N1582" i="87"/>
  <c r="X1582" i="87"/>
  <c r="N1583" i="87"/>
  <c r="AE1583" i="87" s="1"/>
  <c r="X1583" i="87"/>
  <c r="N1584" i="87"/>
  <c r="X1584" i="87"/>
  <c r="N1585" i="87"/>
  <c r="Z1585" i="87" s="1"/>
  <c r="X1585" i="87"/>
  <c r="AE1585" i="87"/>
  <c r="L1586" i="87"/>
  <c r="N1586" i="87"/>
  <c r="Z1586" i="87" s="1"/>
  <c r="X1586" i="87"/>
  <c r="L1587" i="87"/>
  <c r="M1587" i="87"/>
  <c r="X1587" i="87"/>
  <c r="AC1587" i="87"/>
  <c r="K1588" i="87"/>
  <c r="AA1588" i="87" s="1"/>
  <c r="L1588" i="87"/>
  <c r="N1588" i="87"/>
  <c r="Z1588" i="87" s="1"/>
  <c r="X1588" i="87"/>
  <c r="K1589" i="87"/>
  <c r="AA1589" i="87" s="1"/>
  <c r="L1589" i="87"/>
  <c r="N1589" i="87"/>
  <c r="X1589" i="87"/>
  <c r="K1590" i="87"/>
  <c r="AA1590" i="87" s="1"/>
  <c r="L1590" i="87"/>
  <c r="N1590" i="87"/>
  <c r="X1590" i="87"/>
  <c r="K1591" i="87"/>
  <c r="AA1591" i="87" s="1"/>
  <c r="L1591" i="87"/>
  <c r="N1591" i="87"/>
  <c r="Z1591" i="87" s="1"/>
  <c r="X1591" i="87"/>
  <c r="K1592" i="87"/>
  <c r="AA1592" i="87" s="1"/>
  <c r="L1592" i="87"/>
  <c r="N1592" i="87"/>
  <c r="X1592" i="87"/>
  <c r="K1593" i="87"/>
  <c r="AA1593" i="87" s="1"/>
  <c r="L1593" i="87"/>
  <c r="N1593" i="87"/>
  <c r="Z1593" i="87" s="1"/>
  <c r="X1593" i="87"/>
  <c r="M1594" i="87"/>
  <c r="X1594" i="87"/>
  <c r="AC1594" i="87"/>
  <c r="L1595" i="87"/>
  <c r="N1595" i="87"/>
  <c r="X1595" i="87"/>
  <c r="Z1595" i="87"/>
  <c r="N1596" i="87"/>
  <c r="AE1596" i="87" s="1"/>
  <c r="X1596" i="87"/>
  <c r="Z1596" i="87"/>
  <c r="N1597" i="87"/>
  <c r="Z1597" i="87" s="1"/>
  <c r="X1597" i="87"/>
  <c r="L1598" i="87"/>
  <c r="N1598" i="87"/>
  <c r="Z1598" i="87" s="1"/>
  <c r="X1598" i="87"/>
  <c r="L1599" i="87"/>
  <c r="N1599" i="87"/>
  <c r="X1599" i="87"/>
  <c r="Z1599" i="87"/>
  <c r="L1600" i="87"/>
  <c r="M1600" i="87"/>
  <c r="X1600" i="87"/>
  <c r="M1601" i="87"/>
  <c r="N1602" i="87"/>
  <c r="Z1602" i="87" s="1"/>
  <c r="X1602" i="87"/>
  <c r="N1603" i="87"/>
  <c r="Z1603" i="87" s="1"/>
  <c r="X1603" i="87"/>
  <c r="N1604" i="87"/>
  <c r="Z1604" i="87" s="1"/>
  <c r="X1604" i="87"/>
  <c r="N1605" i="87"/>
  <c r="Z1605" i="87" s="1"/>
  <c r="X1605" i="87"/>
  <c r="L1606" i="87"/>
  <c r="N1606" i="87"/>
  <c r="Z1606" i="87" s="1"/>
  <c r="X1606" i="87"/>
  <c r="N1607" i="87"/>
  <c r="Z1607" i="87" s="1"/>
  <c r="X1607" i="87"/>
  <c r="N1608" i="87"/>
  <c r="X1608" i="87"/>
  <c r="Z1608" i="87"/>
  <c r="L1609" i="87"/>
  <c r="N1609" i="87"/>
  <c r="X1609" i="87"/>
  <c r="Z1609" i="87"/>
  <c r="L1610" i="87"/>
  <c r="N1610" i="87"/>
  <c r="Z1610" i="87" s="1"/>
  <c r="X1610" i="87"/>
  <c r="L1611" i="87"/>
  <c r="N1611" i="87"/>
  <c r="X1611" i="87"/>
  <c r="Z1611" i="87"/>
  <c r="N1612" i="87"/>
  <c r="X1612" i="87"/>
  <c r="Z1612" i="87"/>
  <c r="N1613" i="87"/>
  <c r="Z1613" i="87" s="1"/>
  <c r="X1613" i="87"/>
  <c r="N1614" i="87"/>
  <c r="Z1614" i="87" s="1"/>
  <c r="X1614" i="87"/>
  <c r="L1615" i="87"/>
  <c r="N1615" i="87"/>
  <c r="Z1615" i="87" s="1"/>
  <c r="X1615" i="87"/>
  <c r="L1616" i="87"/>
  <c r="M1616" i="87"/>
  <c r="X1616" i="87"/>
  <c r="AC1616" i="87"/>
  <c r="L1617" i="87"/>
  <c r="N1617" i="87"/>
  <c r="Z1617" i="87" s="1"/>
  <c r="X1617" i="87"/>
  <c r="L1618" i="87"/>
  <c r="N1618" i="87"/>
  <c r="Z1618" i="87" s="1"/>
  <c r="X1618" i="87"/>
  <c r="L1619" i="87"/>
  <c r="N1619" i="87"/>
  <c r="Z1619" i="87" s="1"/>
  <c r="X1619" i="87"/>
  <c r="L1620" i="87"/>
  <c r="N1620" i="87"/>
  <c r="Z1620" i="87" s="1"/>
  <c r="X1620" i="87"/>
  <c r="L1621" i="87"/>
  <c r="N1621" i="87"/>
  <c r="Z1621" i="87" s="1"/>
  <c r="X1621" i="87"/>
  <c r="L1622" i="87"/>
  <c r="N1622" i="87"/>
  <c r="Z1622" i="87" s="1"/>
  <c r="X1622" i="87"/>
  <c r="M1623" i="87"/>
  <c r="X1623" i="87"/>
  <c r="AC1623" i="87"/>
  <c r="L1624" i="87"/>
  <c r="N1624" i="87"/>
  <c r="X1624" i="87"/>
  <c r="Z1624" i="87"/>
  <c r="N1625" i="87"/>
  <c r="Z1625" i="87" s="1"/>
  <c r="X1625" i="87"/>
  <c r="N1626" i="87"/>
  <c r="X1626" i="87"/>
  <c r="L1627" i="87"/>
  <c r="N1627" i="87"/>
  <c r="Z1627" i="87" s="1"/>
  <c r="X1627" i="87"/>
  <c r="AE1627" i="87"/>
  <c r="L1628" i="87"/>
  <c r="N1628" i="87"/>
  <c r="X1628" i="87"/>
  <c r="Z1628" i="87"/>
  <c r="L1629" i="87"/>
  <c r="M1629" i="87"/>
  <c r="X1629" i="87"/>
  <c r="M1630" i="87"/>
  <c r="N1631" i="87"/>
  <c r="X1631" i="87"/>
  <c r="Z1631" i="87"/>
  <c r="N1632" i="87"/>
  <c r="Z1632" i="87" s="1"/>
  <c r="X1632" i="87"/>
  <c r="N1633" i="87"/>
  <c r="Z1633" i="87" s="1"/>
  <c r="X1633" i="87"/>
  <c r="N1634" i="87"/>
  <c r="X1634" i="87"/>
  <c r="Z1634" i="87"/>
  <c r="L1635" i="87"/>
  <c r="N1635" i="87"/>
  <c r="X1635" i="87"/>
  <c r="N1636" i="87"/>
  <c r="X1636" i="87"/>
  <c r="Z1636" i="87"/>
  <c r="N1637" i="87"/>
  <c r="X1637" i="87"/>
  <c r="Z1637" i="87"/>
  <c r="L1638" i="87"/>
  <c r="N1638" i="87"/>
  <c r="X1638" i="87"/>
  <c r="Z1638" i="87"/>
  <c r="L1639" i="87"/>
  <c r="N1639" i="87"/>
  <c r="Z1639" i="87" s="1"/>
  <c r="X1639" i="87"/>
  <c r="L1640" i="87"/>
  <c r="N1640" i="87"/>
  <c r="Z1640" i="87" s="1"/>
  <c r="X1640" i="87"/>
  <c r="N1641" i="87"/>
  <c r="Z1641" i="87" s="1"/>
  <c r="X1641" i="87"/>
  <c r="N1642" i="87"/>
  <c r="Z1642" i="87" s="1"/>
  <c r="X1642" i="87"/>
  <c r="N1643" i="87"/>
  <c r="X1643" i="87"/>
  <c r="Z1643" i="87"/>
  <c r="L1644" i="87"/>
  <c r="N1644" i="87"/>
  <c r="X1644" i="87"/>
  <c r="Z1644" i="87"/>
  <c r="L1645" i="87"/>
  <c r="M1645" i="87"/>
  <c r="X1645" i="87"/>
  <c r="AC1645" i="87"/>
  <c r="L1646" i="87"/>
  <c r="N1646" i="87"/>
  <c r="Z1646" i="87" s="1"/>
  <c r="X1646" i="87"/>
  <c r="L1647" i="87"/>
  <c r="N1647" i="87"/>
  <c r="X1647" i="87"/>
  <c r="L1648" i="87"/>
  <c r="N1648" i="87"/>
  <c r="X1648" i="87"/>
  <c r="L1649" i="87"/>
  <c r="N1649" i="87"/>
  <c r="Z1649" i="87" s="1"/>
  <c r="X1649" i="87"/>
  <c r="L1650" i="87"/>
  <c r="N1650" i="87"/>
  <c r="X1650" i="87"/>
  <c r="L1651" i="87"/>
  <c r="N1651" i="87"/>
  <c r="Z1651" i="87" s="1"/>
  <c r="X1651" i="87"/>
  <c r="M1652" i="87"/>
  <c r="X1652" i="87"/>
  <c r="AC1652" i="87"/>
  <c r="L1653" i="87"/>
  <c r="N1653" i="87"/>
  <c r="Z1653" i="87" s="1"/>
  <c r="X1653" i="87"/>
  <c r="N1654" i="87"/>
  <c r="Z1654" i="87" s="1"/>
  <c r="X1654" i="87"/>
  <c r="N1655" i="87"/>
  <c r="Z1655" i="87" s="1"/>
  <c r="X1655" i="87"/>
  <c r="L1656" i="87"/>
  <c r="N1656" i="87"/>
  <c r="Z1656" i="87" s="1"/>
  <c r="X1656" i="87"/>
  <c r="L1657" i="87"/>
  <c r="N1657" i="87"/>
  <c r="Z1657" i="87" s="1"/>
  <c r="X1657" i="87"/>
  <c r="L1658" i="87"/>
  <c r="M1658" i="87"/>
  <c r="X1658" i="87"/>
  <c r="M1659" i="87"/>
  <c r="N1660" i="87"/>
  <c r="Z1660" i="87" s="1"/>
  <c r="X1660" i="87"/>
  <c r="N1661" i="87"/>
  <c r="X1661" i="87"/>
  <c r="Z1661" i="87"/>
  <c r="N1662" i="87"/>
  <c r="X1662" i="87"/>
  <c r="Z1662" i="87"/>
  <c r="N1663" i="87"/>
  <c r="Z1663" i="87" s="1"/>
  <c r="X1663" i="87"/>
  <c r="L1664" i="87"/>
  <c r="N1664" i="87"/>
  <c r="Z1664" i="87" s="1"/>
  <c r="X1664" i="87"/>
  <c r="N1665" i="87"/>
  <c r="Z1665" i="87" s="1"/>
  <c r="X1665" i="87"/>
  <c r="N1666" i="87"/>
  <c r="Z1666" i="87" s="1"/>
  <c r="X1666" i="87"/>
  <c r="L1667" i="87"/>
  <c r="N1667" i="87"/>
  <c r="Z1667" i="87" s="1"/>
  <c r="X1667" i="87"/>
  <c r="L1668" i="87"/>
  <c r="N1668" i="87"/>
  <c r="Z1668" i="87" s="1"/>
  <c r="X1668" i="87"/>
  <c r="L1669" i="87"/>
  <c r="N1669" i="87"/>
  <c r="Z1669" i="87" s="1"/>
  <c r="X1669" i="87"/>
  <c r="N1670" i="87"/>
  <c r="Z1670" i="87" s="1"/>
  <c r="X1670" i="87"/>
  <c r="N1671" i="87"/>
  <c r="X1671" i="87"/>
  <c r="Z1671" i="87"/>
  <c r="N1672" i="87"/>
  <c r="X1672" i="87"/>
  <c r="Z1672" i="87"/>
  <c r="L1673" i="87"/>
  <c r="N1673" i="87"/>
  <c r="Z1673" i="87" s="1"/>
  <c r="X1673" i="87"/>
  <c r="L1674" i="87"/>
  <c r="M1674" i="87"/>
  <c r="X1674" i="87"/>
  <c r="AC1674" i="87"/>
  <c r="K1675" i="87"/>
  <c r="AA1675" i="87" s="1"/>
  <c r="L1675" i="87"/>
  <c r="N1675" i="87"/>
  <c r="Z1675" i="87" s="1"/>
  <c r="X1675" i="87"/>
  <c r="X1687" i="87" s="1"/>
  <c r="K1676" i="87"/>
  <c r="AA1676" i="87" s="1"/>
  <c r="L1676" i="87"/>
  <c r="N1676" i="87"/>
  <c r="Z1676" i="87" s="1"/>
  <c r="X1676" i="87"/>
  <c r="K1677" i="87"/>
  <c r="AA1677" i="87" s="1"/>
  <c r="L1677" i="87"/>
  <c r="N1677" i="87"/>
  <c r="Z1677" i="87" s="1"/>
  <c r="X1677" i="87"/>
  <c r="K1678" i="87"/>
  <c r="AA1678" i="87" s="1"/>
  <c r="L1678" i="87"/>
  <c r="N1678" i="87"/>
  <c r="Z1678" i="87" s="1"/>
  <c r="X1678" i="87"/>
  <c r="K1679" i="87"/>
  <c r="AA1679" i="87" s="1"/>
  <c r="L1679" i="87"/>
  <c r="N1679" i="87"/>
  <c r="Z1679" i="87" s="1"/>
  <c r="X1679" i="87"/>
  <c r="K1680" i="87"/>
  <c r="AA1680" i="87" s="1"/>
  <c r="L1680" i="87"/>
  <c r="N1680" i="87"/>
  <c r="Z1680" i="87" s="1"/>
  <c r="X1680" i="87"/>
  <c r="M1681" i="87"/>
  <c r="X1681" i="87"/>
  <c r="AC1681" i="87"/>
  <c r="L1682" i="87"/>
  <c r="N1682" i="87"/>
  <c r="Z1682" i="87" s="1"/>
  <c r="X1682" i="87"/>
  <c r="N1683" i="87"/>
  <c r="X1683" i="87"/>
  <c r="N1684" i="87"/>
  <c r="X1684" i="87"/>
  <c r="L1685" i="87"/>
  <c r="N1685" i="87"/>
  <c r="Z1685" i="87" s="1"/>
  <c r="X1685" i="87"/>
  <c r="L1686" i="87"/>
  <c r="N1686" i="87"/>
  <c r="X1686" i="87"/>
  <c r="Z1686" i="87"/>
  <c r="L1687" i="87"/>
  <c r="M1687" i="87"/>
  <c r="M1688" i="87"/>
  <c r="N1689" i="87"/>
  <c r="Z1689" i="87" s="1"/>
  <c r="X1689" i="87"/>
  <c r="N1690" i="87"/>
  <c r="X1690" i="87"/>
  <c r="Z1690" i="87"/>
  <c r="N1691" i="87"/>
  <c r="X1691" i="87"/>
  <c r="N1692" i="87"/>
  <c r="X1692" i="87"/>
  <c r="Z1692" i="87"/>
  <c r="L1693" i="87"/>
  <c r="N1693" i="87"/>
  <c r="X1693" i="87"/>
  <c r="Z1693" i="87"/>
  <c r="N1694" i="87"/>
  <c r="X1694" i="87"/>
  <c r="N1695" i="87"/>
  <c r="Z1695" i="87" s="1"/>
  <c r="X1695" i="87"/>
  <c r="L1696" i="87"/>
  <c r="N1696" i="87"/>
  <c r="Z1696" i="87" s="1"/>
  <c r="X1696" i="87"/>
  <c r="L1697" i="87"/>
  <c r="N1697" i="87"/>
  <c r="Z1697" i="87" s="1"/>
  <c r="X1697" i="87"/>
  <c r="X1716" i="87" s="1"/>
  <c r="L1698" i="87"/>
  <c r="N1698" i="87"/>
  <c r="X1698" i="87"/>
  <c r="Z1698" i="87"/>
  <c r="N1699" i="87"/>
  <c r="X1699" i="87"/>
  <c r="Z1699" i="87"/>
  <c r="N1700" i="87"/>
  <c r="X1700" i="87"/>
  <c r="Z1700" i="87"/>
  <c r="N1701" i="87"/>
  <c r="Z1701" i="87" s="1"/>
  <c r="X1701" i="87"/>
  <c r="L1702" i="87"/>
  <c r="N1702" i="87"/>
  <c r="Z1702" i="87" s="1"/>
  <c r="X1702" i="87"/>
  <c r="L1703" i="87"/>
  <c r="M1703" i="87"/>
  <c r="X1703" i="87"/>
  <c r="AC1703" i="87"/>
  <c r="K1704" i="87"/>
  <c r="L1704" i="87"/>
  <c r="N1704" i="87"/>
  <c r="X1704" i="87"/>
  <c r="K1705" i="87"/>
  <c r="AA1705" i="87" s="1"/>
  <c r="L1705" i="87"/>
  <c r="N1705" i="87"/>
  <c r="X1705" i="87"/>
  <c r="K1706" i="87"/>
  <c r="AA1706" i="87" s="1"/>
  <c r="L1706" i="87"/>
  <c r="N1706" i="87"/>
  <c r="Z1706" i="87" s="1"/>
  <c r="X1706" i="87"/>
  <c r="K1707" i="87"/>
  <c r="AA1707" i="87" s="1"/>
  <c r="L1707" i="87"/>
  <c r="N1707" i="87"/>
  <c r="Z1707" i="87" s="1"/>
  <c r="X1707" i="87"/>
  <c r="AE1707" i="87"/>
  <c r="K1708" i="87"/>
  <c r="AA1708" i="87" s="1"/>
  <c r="L1708" i="87"/>
  <c r="N1708" i="87"/>
  <c r="Z1708" i="87" s="1"/>
  <c r="X1708" i="87"/>
  <c r="AE1708" i="87"/>
  <c r="K1709" i="87"/>
  <c r="AA1709" i="87" s="1"/>
  <c r="L1709" i="87"/>
  <c r="N1709" i="87"/>
  <c r="Z1709" i="87" s="1"/>
  <c r="X1709" i="87"/>
  <c r="AE1709" i="87"/>
  <c r="M1710" i="87"/>
  <c r="X1710" i="87"/>
  <c r="AC1710" i="87"/>
  <c r="L1711" i="87"/>
  <c r="N1711" i="87"/>
  <c r="Z1711" i="87" s="1"/>
  <c r="X1711" i="87"/>
  <c r="N1712" i="87"/>
  <c r="Z1712" i="87" s="1"/>
  <c r="X1712" i="87"/>
  <c r="N1713" i="87"/>
  <c r="X1713" i="87"/>
  <c r="L1714" i="87"/>
  <c r="N1714" i="87"/>
  <c r="Z1714" i="87" s="1"/>
  <c r="X1714" i="87"/>
  <c r="L1715" i="87"/>
  <c r="N1715" i="87"/>
  <c r="Z1715" i="87" s="1"/>
  <c r="X1715" i="87"/>
  <c r="L1716" i="87"/>
  <c r="M1716" i="87"/>
  <c r="M1717" i="87"/>
  <c r="N1718" i="87"/>
  <c r="Z1718" i="87" s="1"/>
  <c r="X1718" i="87"/>
  <c r="N1719" i="87"/>
  <c r="Z1719" i="87" s="1"/>
  <c r="X1719" i="87"/>
  <c r="N1720" i="87"/>
  <c r="X1720" i="87"/>
  <c r="Z1720" i="87"/>
  <c r="N1721" i="87"/>
  <c r="Z1721" i="87" s="1"/>
  <c r="X1721" i="87"/>
  <c r="L1722" i="87"/>
  <c r="N1722" i="87"/>
  <c r="X1722" i="87"/>
  <c r="N1723" i="87"/>
  <c r="Z1723" i="87" s="1"/>
  <c r="X1723" i="87"/>
  <c r="N1724" i="87"/>
  <c r="Z1724" i="87" s="1"/>
  <c r="X1724" i="87"/>
  <c r="L1725" i="87"/>
  <c r="N1725" i="87"/>
  <c r="Z1725" i="87" s="1"/>
  <c r="X1725" i="87"/>
  <c r="L1726" i="87"/>
  <c r="N1726" i="87"/>
  <c r="Z1726" i="87" s="1"/>
  <c r="X1726" i="87"/>
  <c r="L1727" i="87"/>
  <c r="N1727" i="87"/>
  <c r="Z1727" i="87" s="1"/>
  <c r="X1727" i="87"/>
  <c r="N1728" i="87"/>
  <c r="Z1728" i="87" s="1"/>
  <c r="X1728" i="87"/>
  <c r="N1729" i="87"/>
  <c r="Z1729" i="87" s="1"/>
  <c r="X1729" i="87"/>
  <c r="N1730" i="87"/>
  <c r="Z1730" i="87" s="1"/>
  <c r="X1730" i="87"/>
  <c r="L1731" i="87"/>
  <c r="N1731" i="87"/>
  <c r="Z1731" i="87" s="1"/>
  <c r="X1731" i="87"/>
  <c r="L1732" i="87"/>
  <c r="M1732" i="87"/>
  <c r="X1732" i="87"/>
  <c r="AC1732" i="87"/>
  <c r="K1733" i="87"/>
  <c r="L1733" i="87"/>
  <c r="N1733" i="87"/>
  <c r="Z1733" i="87" s="1"/>
  <c r="X1733" i="87"/>
  <c r="K1734" i="87"/>
  <c r="AA1734" i="87" s="1"/>
  <c r="L1734" i="87"/>
  <c r="N1734" i="87"/>
  <c r="X1734" i="87"/>
  <c r="K1735" i="87"/>
  <c r="AA1735" i="87" s="1"/>
  <c r="L1735" i="87"/>
  <c r="N1735" i="87"/>
  <c r="X1735" i="87"/>
  <c r="K1736" i="87"/>
  <c r="AA1736" i="87" s="1"/>
  <c r="L1736" i="87"/>
  <c r="N1736" i="87"/>
  <c r="Z1736" i="87" s="1"/>
  <c r="X1736" i="87"/>
  <c r="K1737" i="87"/>
  <c r="AA1737" i="87" s="1"/>
  <c r="L1737" i="87"/>
  <c r="N1737" i="87"/>
  <c r="X1737" i="87"/>
  <c r="K1738" i="87"/>
  <c r="AA1738" i="87" s="1"/>
  <c r="L1738" i="87"/>
  <c r="N1738" i="87"/>
  <c r="Z1738" i="87" s="1"/>
  <c r="X1738" i="87"/>
  <c r="M1739" i="87"/>
  <c r="X1739" i="87"/>
  <c r="AC1739" i="87"/>
  <c r="L1740" i="87"/>
  <c r="N1740" i="87"/>
  <c r="Z1740" i="87" s="1"/>
  <c r="X1740" i="87"/>
  <c r="N1741" i="87"/>
  <c r="X1741" i="87"/>
  <c r="Z1741" i="87"/>
  <c r="N1742" i="87"/>
  <c r="X1742" i="87"/>
  <c r="Z1742" i="87"/>
  <c r="L1743" i="87"/>
  <c r="N1743" i="87"/>
  <c r="Z1743" i="87" s="1"/>
  <c r="X1743" i="87"/>
  <c r="L1744" i="87"/>
  <c r="N1744" i="87"/>
  <c r="X1744" i="87"/>
  <c r="Z1744" i="87"/>
  <c r="L1745" i="87"/>
  <c r="M1745" i="87"/>
  <c r="X1745" i="87"/>
  <c r="M1746" i="87"/>
  <c r="K1747" i="87"/>
  <c r="AA1747" i="87" s="1"/>
  <c r="N1747" i="87"/>
  <c r="Z1747" i="87" s="1"/>
  <c r="X1747" i="87"/>
  <c r="K1748" i="87"/>
  <c r="AA1748" i="87" s="1"/>
  <c r="N1748" i="87"/>
  <c r="AE1748" i="87" s="1"/>
  <c r="X1748" i="87"/>
  <c r="Z1748" i="87"/>
  <c r="K1749" i="87"/>
  <c r="AA1749" i="87" s="1"/>
  <c r="N1749" i="87"/>
  <c r="X1749" i="87"/>
  <c r="Z1749" i="87"/>
  <c r="AE1749" i="87"/>
  <c r="K1750" i="87"/>
  <c r="AA1750" i="87" s="1"/>
  <c r="N1750" i="87"/>
  <c r="Z1750" i="87" s="1"/>
  <c r="X1750" i="87"/>
  <c r="K1751" i="87"/>
  <c r="AA1751" i="87" s="1"/>
  <c r="L1751" i="87"/>
  <c r="N1751" i="87"/>
  <c r="X1751" i="87"/>
  <c r="K1752" i="87"/>
  <c r="AA1752" i="87" s="1"/>
  <c r="N1752" i="87"/>
  <c r="Z1752" i="87" s="1"/>
  <c r="X1752" i="87"/>
  <c r="AE1752" i="87"/>
  <c r="K1753" i="87"/>
  <c r="AA1753" i="87" s="1"/>
  <c r="N1753" i="87"/>
  <c r="X1753" i="87"/>
  <c r="Z1753" i="87"/>
  <c r="AE1753" i="87"/>
  <c r="K1754" i="87"/>
  <c r="AA1754" i="87" s="1"/>
  <c r="L1754" i="87"/>
  <c r="N1754" i="87"/>
  <c r="Z1754" i="87" s="1"/>
  <c r="X1754" i="87"/>
  <c r="K1755" i="87"/>
  <c r="AA1755" i="87" s="1"/>
  <c r="L1755" i="87"/>
  <c r="N1755" i="87"/>
  <c r="X1755" i="87"/>
  <c r="K1756" i="87"/>
  <c r="AA1756" i="87" s="1"/>
  <c r="L1756" i="87"/>
  <c r="N1756" i="87"/>
  <c r="AE1756" i="87" s="1"/>
  <c r="X1756" i="87"/>
  <c r="K1757" i="87"/>
  <c r="AA1757" i="87" s="1"/>
  <c r="N1757" i="87"/>
  <c r="AE1757" i="87" s="1"/>
  <c r="X1757" i="87"/>
  <c r="K1758" i="87"/>
  <c r="AA1758" i="87" s="1"/>
  <c r="N1758" i="87"/>
  <c r="AE1758" i="87" s="1"/>
  <c r="X1758" i="87"/>
  <c r="N1759" i="87"/>
  <c r="Z1759" i="87" s="1"/>
  <c r="X1759" i="87"/>
  <c r="AE1759" i="87"/>
  <c r="L1760" i="87"/>
  <c r="N1760" i="87"/>
  <c r="Z1760" i="87" s="1"/>
  <c r="X1760" i="87"/>
  <c r="L1761" i="87"/>
  <c r="M1761" i="87"/>
  <c r="X1761" i="87"/>
  <c r="AC1761" i="87"/>
  <c r="L1762" i="87"/>
  <c r="N1762" i="87"/>
  <c r="Z1762" i="87" s="1"/>
  <c r="X1762" i="87"/>
  <c r="X1774" i="87" s="1"/>
  <c r="L1763" i="87"/>
  <c r="N1763" i="87"/>
  <c r="X1763" i="87"/>
  <c r="L1764" i="87"/>
  <c r="N1764" i="87"/>
  <c r="X1764" i="87"/>
  <c r="L1765" i="87"/>
  <c r="N1765" i="87"/>
  <c r="Z1765" i="87" s="1"/>
  <c r="X1765" i="87"/>
  <c r="L1766" i="87"/>
  <c r="N1766" i="87"/>
  <c r="X1766" i="87"/>
  <c r="L1767" i="87"/>
  <c r="N1767" i="87"/>
  <c r="Z1767" i="87" s="1"/>
  <c r="X1767" i="87"/>
  <c r="M1768" i="87"/>
  <c r="X1768" i="87"/>
  <c r="AC1768" i="87"/>
  <c r="K1769" i="87"/>
  <c r="AA1769" i="87" s="1"/>
  <c r="L1769" i="87"/>
  <c r="N1769" i="87"/>
  <c r="Z1769" i="87" s="1"/>
  <c r="X1769" i="87"/>
  <c r="AE1769" i="87"/>
  <c r="AE1770" i="87"/>
  <c r="K1770" i="87"/>
  <c r="N1770" i="87"/>
  <c r="X1770" i="87"/>
  <c r="Z1770" i="87"/>
  <c r="K1771" i="87"/>
  <c r="AA1771" i="87" s="1"/>
  <c r="N1771" i="87"/>
  <c r="X1771" i="87"/>
  <c r="Z1771" i="87"/>
  <c r="AE1771" i="87"/>
  <c r="K1772" i="87"/>
  <c r="AA1772" i="87" s="1"/>
  <c r="L1772" i="87"/>
  <c r="N1772" i="87"/>
  <c r="AE1772" i="87" s="1"/>
  <c r="X1772" i="87"/>
  <c r="K1773" i="87"/>
  <c r="AA1773" i="87" s="1"/>
  <c r="L1773" i="87"/>
  <c r="N1773" i="87"/>
  <c r="X1773" i="87"/>
  <c r="Z1773" i="87"/>
  <c r="L1774" i="87"/>
  <c r="M1774" i="87"/>
  <c r="M1775" i="87"/>
  <c r="N1776" i="87"/>
  <c r="Z1776" i="87" s="1"/>
  <c r="X1776" i="87"/>
  <c r="N1777" i="87"/>
  <c r="Z1777" i="87" s="1"/>
  <c r="X1777" i="87"/>
  <c r="N1778" i="87"/>
  <c r="Z1778" i="87" s="1"/>
  <c r="X1778" i="87"/>
  <c r="N1779" i="87"/>
  <c r="Z1779" i="87" s="1"/>
  <c r="X1779" i="87"/>
  <c r="L1780" i="87"/>
  <c r="N1780" i="87"/>
  <c r="Z1780" i="87" s="1"/>
  <c r="X1780" i="87"/>
  <c r="N1781" i="87"/>
  <c r="AE1781" i="87" s="1"/>
  <c r="X1781" i="87"/>
  <c r="N1782" i="87"/>
  <c r="Z1782" i="87" s="1"/>
  <c r="X1782" i="87"/>
  <c r="L1783" i="87"/>
  <c r="N1783" i="87"/>
  <c r="X1783" i="87"/>
  <c r="Z1783" i="87"/>
  <c r="L1784" i="87"/>
  <c r="N1784" i="87"/>
  <c r="X1784" i="87"/>
  <c r="Z1784" i="87"/>
  <c r="L1785" i="87"/>
  <c r="N1785" i="87"/>
  <c r="X1785" i="87"/>
  <c r="Z1785" i="87"/>
  <c r="N1786" i="87"/>
  <c r="X1786" i="87"/>
  <c r="Z1786" i="87"/>
  <c r="N1787" i="87"/>
  <c r="Z1787" i="87" s="1"/>
  <c r="X1787" i="87"/>
  <c r="N1788" i="87"/>
  <c r="Z1788" i="87" s="1"/>
  <c r="X1788" i="87"/>
  <c r="L1789" i="87"/>
  <c r="N1789" i="87"/>
  <c r="AE1789" i="87" s="1"/>
  <c r="X1789" i="87"/>
  <c r="Z1789" i="87"/>
  <c r="L1790" i="87"/>
  <c r="M1790" i="87"/>
  <c r="X1790" i="87"/>
  <c r="AC1790" i="87"/>
  <c r="K1791" i="87"/>
  <c r="AA1791" i="87" s="1"/>
  <c r="L1791" i="87"/>
  <c r="N1791" i="87"/>
  <c r="Z1791" i="87" s="1"/>
  <c r="X1791" i="87"/>
  <c r="X1803" i="87" s="1"/>
  <c r="K1792" i="87"/>
  <c r="AA1792" i="87" s="1"/>
  <c r="L1792" i="87"/>
  <c r="N1792" i="87"/>
  <c r="Z1792" i="87" s="1"/>
  <c r="X1792" i="87"/>
  <c r="K1793" i="87"/>
  <c r="AA1793" i="87" s="1"/>
  <c r="L1793" i="87"/>
  <c r="N1793" i="87"/>
  <c r="Z1793" i="87" s="1"/>
  <c r="X1793" i="87"/>
  <c r="K1794" i="87"/>
  <c r="AA1794" i="87" s="1"/>
  <c r="L1794" i="87"/>
  <c r="N1794" i="87"/>
  <c r="Z1794" i="87" s="1"/>
  <c r="X1794" i="87"/>
  <c r="K1795" i="87"/>
  <c r="AA1795" i="87" s="1"/>
  <c r="L1795" i="87"/>
  <c r="N1795" i="87"/>
  <c r="Z1795" i="87" s="1"/>
  <c r="X1795" i="87"/>
  <c r="K1796" i="87"/>
  <c r="AA1796" i="87" s="1"/>
  <c r="L1796" i="87"/>
  <c r="N1796" i="87"/>
  <c r="Z1796" i="87" s="1"/>
  <c r="X1796" i="87"/>
  <c r="M1797" i="87"/>
  <c r="X1797" i="87"/>
  <c r="AC1797" i="87"/>
  <c r="L1798" i="87"/>
  <c r="N1798" i="87"/>
  <c r="X1798" i="87"/>
  <c r="Z1798" i="87"/>
  <c r="AE1799" i="87"/>
  <c r="N1799" i="87"/>
  <c r="X1799" i="87"/>
  <c r="Z1799" i="87"/>
  <c r="N1800" i="87"/>
  <c r="X1800" i="87"/>
  <c r="Z1800" i="87"/>
  <c r="AE1800" i="87"/>
  <c r="L1801" i="87"/>
  <c r="N1801" i="87"/>
  <c r="X1801" i="87"/>
  <c r="Z1801" i="87"/>
  <c r="AE1802" i="87"/>
  <c r="L1802" i="87"/>
  <c r="N1802" i="87"/>
  <c r="Z1802" i="87" s="1"/>
  <c r="X1802" i="87"/>
  <c r="L1803" i="87"/>
  <c r="M1803" i="87"/>
  <c r="M1804" i="87"/>
  <c r="N1805" i="87"/>
  <c r="X1805" i="87"/>
  <c r="Z1805" i="87"/>
  <c r="N1806" i="87"/>
  <c r="Z1806" i="87" s="1"/>
  <c r="X1806" i="87"/>
  <c r="N1807" i="87"/>
  <c r="AE1807" i="87" s="1"/>
  <c r="X1807" i="87"/>
  <c r="Z1807" i="87"/>
  <c r="N1808" i="87"/>
  <c r="AE1808" i="87" s="1"/>
  <c r="X1808" i="87"/>
  <c r="L1809" i="87"/>
  <c r="N1809" i="87"/>
  <c r="X1809" i="87"/>
  <c r="Z1809" i="87"/>
  <c r="AE1809" i="87"/>
  <c r="N1810" i="87"/>
  <c r="X1810" i="87"/>
  <c r="AE1811" i="87"/>
  <c r="N1811" i="87"/>
  <c r="Z1811" i="87" s="1"/>
  <c r="X1811" i="87"/>
  <c r="L1812" i="87"/>
  <c r="N1812" i="87"/>
  <c r="Z1812" i="87" s="1"/>
  <c r="X1812" i="87"/>
  <c r="L1813" i="87"/>
  <c r="N1813" i="87"/>
  <c r="AE1813" i="87" s="1"/>
  <c r="X1813" i="87"/>
  <c r="Z1813" i="87"/>
  <c r="L1814" i="87"/>
  <c r="N1814" i="87"/>
  <c r="AE1814" i="87" s="1"/>
  <c r="X1814" i="87"/>
  <c r="Z1814" i="87"/>
  <c r="N1815" i="87"/>
  <c r="AE1815" i="87" s="1"/>
  <c r="X1815" i="87"/>
  <c r="Z1815" i="87"/>
  <c r="N1816" i="87"/>
  <c r="X1816" i="87"/>
  <c r="Z1816" i="87"/>
  <c r="N1817" i="87"/>
  <c r="X1817" i="87"/>
  <c r="Z1817" i="87"/>
  <c r="AE1817" i="87"/>
  <c r="L1818" i="87"/>
  <c r="N1818" i="87"/>
  <c r="X1818" i="87"/>
  <c r="Z1818" i="87"/>
  <c r="L1819" i="87"/>
  <c r="M1819" i="87"/>
  <c r="X1819" i="87"/>
  <c r="AC1819" i="87"/>
  <c r="K1820" i="87"/>
  <c r="AA1820" i="87" s="1"/>
  <c r="L1820" i="87"/>
  <c r="N1820" i="87"/>
  <c r="Z1820" i="87" s="1"/>
  <c r="X1820" i="87"/>
  <c r="X1832" i="87" s="1"/>
  <c r="K1821" i="87"/>
  <c r="AA1821" i="87" s="1"/>
  <c r="L1821" i="87"/>
  <c r="N1821" i="87"/>
  <c r="X1821" i="87"/>
  <c r="K1822" i="87"/>
  <c r="AA1822" i="87" s="1"/>
  <c r="L1822" i="87"/>
  <c r="N1822" i="87"/>
  <c r="X1822" i="87"/>
  <c r="K1823" i="87"/>
  <c r="AA1823" i="87" s="1"/>
  <c r="L1823" i="87"/>
  <c r="N1823" i="87"/>
  <c r="Z1823" i="87" s="1"/>
  <c r="X1823" i="87"/>
  <c r="K1824" i="87"/>
  <c r="AA1824" i="87" s="1"/>
  <c r="L1824" i="87"/>
  <c r="N1824" i="87"/>
  <c r="X1824" i="87"/>
  <c r="K1825" i="87"/>
  <c r="AA1825" i="87" s="1"/>
  <c r="L1825" i="87"/>
  <c r="N1825" i="87"/>
  <c r="Z1825" i="87" s="1"/>
  <c r="X1825" i="87"/>
  <c r="M1826" i="87"/>
  <c r="X1826" i="87"/>
  <c r="AC1826" i="87"/>
  <c r="K1827" i="87"/>
  <c r="L1827" i="87"/>
  <c r="N1827" i="87"/>
  <c r="X1827" i="87"/>
  <c r="Z1827" i="87"/>
  <c r="AE1827" i="87"/>
  <c r="K1828" i="87"/>
  <c r="AA1828" i="87" s="1"/>
  <c r="N1828" i="87"/>
  <c r="X1828" i="87"/>
  <c r="Z1828" i="87"/>
  <c r="N1829" i="87"/>
  <c r="AE1829" i="87" s="1"/>
  <c r="X1829" i="87"/>
  <c r="Z1829" i="87"/>
  <c r="L1830" i="87"/>
  <c r="N1830" i="87"/>
  <c r="AE1830" i="87" s="1"/>
  <c r="X1830" i="87"/>
  <c r="Z1830" i="87"/>
  <c r="K1831" i="87"/>
  <c r="AA1831" i="87" s="1"/>
  <c r="L1831" i="87"/>
  <c r="N1831" i="87"/>
  <c r="X1831" i="87"/>
  <c r="L1832" i="87"/>
  <c r="M1832" i="87"/>
  <c r="M1833" i="87"/>
  <c r="N1834" i="87"/>
  <c r="X1834" i="87"/>
  <c r="Z1834" i="87"/>
  <c r="N1835" i="87"/>
  <c r="X1835" i="87"/>
  <c r="Z1835" i="87"/>
  <c r="N1836" i="87"/>
  <c r="X1836" i="87"/>
  <c r="Z1836" i="87"/>
  <c r="N1837" i="87"/>
  <c r="AE1837" i="87" s="1"/>
  <c r="X1837" i="87"/>
  <c r="L1838" i="87"/>
  <c r="N1838" i="87"/>
  <c r="AE1838" i="87" s="1"/>
  <c r="X1838" i="87"/>
  <c r="Z1838" i="87"/>
  <c r="N1839" i="87"/>
  <c r="Z1839" i="87" s="1"/>
  <c r="X1839" i="87"/>
  <c r="N1840" i="87"/>
  <c r="Z1840" i="87" s="1"/>
  <c r="X1840" i="87"/>
  <c r="L1841" i="87"/>
  <c r="N1841" i="87"/>
  <c r="Z1841" i="87" s="1"/>
  <c r="X1841" i="87"/>
  <c r="L1842" i="87"/>
  <c r="N1842" i="87"/>
  <c r="X1842" i="87"/>
  <c r="Z1842" i="87"/>
  <c r="L1843" i="87"/>
  <c r="N1843" i="87"/>
  <c r="AE1843" i="87" s="1"/>
  <c r="X1843" i="87"/>
  <c r="Z1843" i="87"/>
  <c r="N1844" i="87"/>
  <c r="Z1844" i="87" s="1"/>
  <c r="X1844" i="87"/>
  <c r="N1845" i="87"/>
  <c r="Z1845" i="87" s="1"/>
  <c r="X1845" i="87"/>
  <c r="N1846" i="87"/>
  <c r="X1846" i="87"/>
  <c r="L1847" i="87"/>
  <c r="N1847" i="87"/>
  <c r="Z1847" i="87" s="1"/>
  <c r="X1847" i="87"/>
  <c r="L1848" i="87"/>
  <c r="M1848" i="87"/>
  <c r="X1848" i="87"/>
  <c r="AC1848" i="87"/>
  <c r="K1849" i="87"/>
  <c r="AA1849" i="87" s="1"/>
  <c r="L1849" i="87"/>
  <c r="N1849" i="87"/>
  <c r="Z1849" i="87" s="1"/>
  <c r="X1849" i="87"/>
  <c r="X1861" i="87" s="1"/>
  <c r="K1850" i="87"/>
  <c r="AA1850" i="87" s="1"/>
  <c r="L1850" i="87"/>
  <c r="N1850" i="87"/>
  <c r="X1850" i="87"/>
  <c r="K1851" i="87"/>
  <c r="AA1851" i="87" s="1"/>
  <c r="L1851" i="87"/>
  <c r="N1851" i="87"/>
  <c r="X1851" i="87"/>
  <c r="K1852" i="87"/>
  <c r="AA1852" i="87" s="1"/>
  <c r="L1852" i="87"/>
  <c r="N1852" i="87"/>
  <c r="Z1852" i="87" s="1"/>
  <c r="X1852" i="87"/>
  <c r="K1853" i="87"/>
  <c r="AA1853" i="87" s="1"/>
  <c r="L1853" i="87"/>
  <c r="N1853" i="87"/>
  <c r="X1853" i="87"/>
  <c r="K1854" i="87"/>
  <c r="AA1854" i="87" s="1"/>
  <c r="L1854" i="87"/>
  <c r="N1854" i="87"/>
  <c r="Z1854" i="87" s="1"/>
  <c r="X1854" i="87"/>
  <c r="M1855" i="87"/>
  <c r="X1855" i="87"/>
  <c r="AC1855" i="87"/>
  <c r="K1856" i="87"/>
  <c r="AA1856" i="87" s="1"/>
  <c r="L1856" i="87"/>
  <c r="N1856" i="87"/>
  <c r="Z1856" i="87" s="1"/>
  <c r="X1856" i="87"/>
  <c r="AE1857" i="87"/>
  <c r="K1857" i="87"/>
  <c r="N1857" i="87"/>
  <c r="X1857" i="87"/>
  <c r="Z1857" i="87"/>
  <c r="N1858" i="87"/>
  <c r="X1858" i="87"/>
  <c r="Z1858" i="87"/>
  <c r="AE1858" i="87"/>
  <c r="L1859" i="87"/>
  <c r="N1859" i="87"/>
  <c r="AE1859" i="87" s="1"/>
  <c r="X1859" i="87"/>
  <c r="Z1859" i="87"/>
  <c r="K1860" i="87"/>
  <c r="AA1860" i="87" s="1"/>
  <c r="L1860" i="87"/>
  <c r="N1860" i="87"/>
  <c r="Z1860" i="87" s="1"/>
  <c r="X1860" i="87"/>
  <c r="L1861" i="87"/>
  <c r="M1861" i="87"/>
  <c r="M1862" i="87"/>
  <c r="N1863" i="87"/>
  <c r="X1863" i="87"/>
  <c r="Z1863" i="87"/>
  <c r="N1864" i="87"/>
  <c r="X1864" i="87"/>
  <c r="Z1864" i="87"/>
  <c r="N1865" i="87"/>
  <c r="X1865" i="87"/>
  <c r="Z1865" i="87"/>
  <c r="N1866" i="87"/>
  <c r="X1866" i="87"/>
  <c r="Z1866" i="87"/>
  <c r="L1867" i="87"/>
  <c r="N1867" i="87"/>
  <c r="Z1867" i="87" s="1"/>
  <c r="X1867" i="87"/>
  <c r="AE1868" i="87"/>
  <c r="N1868" i="87"/>
  <c r="X1868" i="87"/>
  <c r="Z1868" i="87"/>
  <c r="N1869" i="87"/>
  <c r="X1869" i="87"/>
  <c r="Z1869" i="87"/>
  <c r="L1870" i="87"/>
  <c r="N1870" i="87"/>
  <c r="Z1870" i="87" s="1"/>
  <c r="X1870" i="87"/>
  <c r="L1871" i="87"/>
  <c r="N1871" i="87"/>
  <c r="Z1871" i="87" s="1"/>
  <c r="X1871" i="87"/>
  <c r="L1872" i="87"/>
  <c r="N1872" i="87"/>
  <c r="X1872" i="87"/>
  <c r="Z1872" i="87"/>
  <c r="N1873" i="87"/>
  <c r="X1873" i="87"/>
  <c r="Z1873" i="87"/>
  <c r="N1874" i="87"/>
  <c r="X1874" i="87"/>
  <c r="Z1874" i="87"/>
  <c r="N1875" i="87"/>
  <c r="X1875" i="87"/>
  <c r="Z1875" i="87"/>
  <c r="L1876" i="87"/>
  <c r="N1876" i="87"/>
  <c r="AE1876" i="87" s="1"/>
  <c r="X1876" i="87"/>
  <c r="Z1876" i="87"/>
  <c r="L1877" i="87"/>
  <c r="M1877" i="87"/>
  <c r="X1877" i="87"/>
  <c r="AC1877" i="87"/>
  <c r="K1878" i="87"/>
  <c r="L1878" i="87"/>
  <c r="N1878" i="87"/>
  <c r="Z1878" i="87" s="1"/>
  <c r="X1878" i="87"/>
  <c r="X1890" i="87" s="1"/>
  <c r="K1879" i="87"/>
  <c r="AA1879" i="87" s="1"/>
  <c r="L1879" i="87"/>
  <c r="N1879" i="87"/>
  <c r="Z1879" i="87" s="1"/>
  <c r="X1879" i="87"/>
  <c r="K1880" i="87"/>
  <c r="AA1880" i="87" s="1"/>
  <c r="L1880" i="87"/>
  <c r="N1880" i="87"/>
  <c r="Z1880" i="87" s="1"/>
  <c r="X1880" i="87"/>
  <c r="K1881" i="87"/>
  <c r="AA1881" i="87" s="1"/>
  <c r="L1881" i="87"/>
  <c r="N1881" i="87"/>
  <c r="Z1881" i="87" s="1"/>
  <c r="X1881" i="87"/>
  <c r="K1882" i="87"/>
  <c r="AA1882" i="87" s="1"/>
  <c r="L1882" i="87"/>
  <c r="N1882" i="87"/>
  <c r="Z1882" i="87" s="1"/>
  <c r="X1882" i="87"/>
  <c r="K1883" i="87"/>
  <c r="AA1883" i="87" s="1"/>
  <c r="L1883" i="87"/>
  <c r="N1883" i="87"/>
  <c r="Z1883" i="87" s="1"/>
  <c r="X1883" i="87"/>
  <c r="M1884" i="87"/>
  <c r="X1884" i="87"/>
  <c r="AC1884" i="87"/>
  <c r="L1885" i="87"/>
  <c r="N1885" i="87"/>
  <c r="Z1885" i="87" s="1"/>
  <c r="X1885" i="87"/>
  <c r="AE1885" i="87"/>
  <c r="N1886" i="87"/>
  <c r="Z1886" i="87" s="1"/>
  <c r="X1886" i="87"/>
  <c r="N1887" i="87"/>
  <c r="Z1887" i="87" s="1"/>
  <c r="X1887" i="87"/>
  <c r="L1888" i="87"/>
  <c r="N1888" i="87"/>
  <c r="X1888" i="87"/>
  <c r="AE1889" i="87"/>
  <c r="L1889" i="87"/>
  <c r="N1889" i="87"/>
  <c r="X1889" i="87"/>
  <c r="Z1889" i="87"/>
  <c r="L1890" i="87"/>
  <c r="M1890" i="87"/>
  <c r="M1891" i="87"/>
  <c r="N1892" i="87"/>
  <c r="X1892" i="87"/>
  <c r="Z1892" i="87"/>
  <c r="N1893" i="87"/>
  <c r="X1893" i="87"/>
  <c r="Z1893" i="87"/>
  <c r="N1894" i="87"/>
  <c r="Z1894" i="87" s="1"/>
  <c r="X1894" i="87"/>
  <c r="N1895" i="87"/>
  <c r="Z1895" i="87" s="1"/>
  <c r="X1895" i="87"/>
  <c r="L1896" i="87"/>
  <c r="N1896" i="87"/>
  <c r="X1896" i="87"/>
  <c r="Z1896" i="87"/>
  <c r="N1897" i="87"/>
  <c r="Z1897" i="87" s="1"/>
  <c r="X1897" i="87"/>
  <c r="N1898" i="87"/>
  <c r="Z1898" i="87" s="1"/>
  <c r="X1898" i="87"/>
  <c r="L1899" i="87"/>
  <c r="N1899" i="87"/>
  <c r="Z1899" i="87" s="1"/>
  <c r="X1899" i="87"/>
  <c r="L1900" i="87"/>
  <c r="X1900" i="87"/>
  <c r="L1901" i="87"/>
  <c r="X1901" i="87"/>
  <c r="N1902" i="87"/>
  <c r="X1902" i="87"/>
  <c r="N1903" i="87"/>
  <c r="Z1903" i="87" s="1"/>
  <c r="X1903" i="87"/>
  <c r="N1904" i="87"/>
  <c r="Z1904" i="87" s="1"/>
  <c r="X1904" i="87"/>
  <c r="L1905" i="87"/>
  <c r="N1905" i="87"/>
  <c r="Z1905" i="87" s="1"/>
  <c r="X1905" i="87"/>
  <c r="L1906" i="87"/>
  <c r="M1906" i="87"/>
  <c r="X1906" i="87"/>
  <c r="AC1906" i="87"/>
  <c r="N1907" i="87"/>
  <c r="Z1907" i="87" s="1"/>
  <c r="L1907" i="87"/>
  <c r="X1907" i="87"/>
  <c r="N1908" i="87"/>
  <c r="L1908" i="87"/>
  <c r="X1908" i="87"/>
  <c r="N1909" i="87"/>
  <c r="L1909" i="87"/>
  <c r="X1909" i="87"/>
  <c r="AE1910" i="87"/>
  <c r="L1910" i="87"/>
  <c r="N1910" i="87"/>
  <c r="Z1910" i="87" s="1"/>
  <c r="X1910" i="87"/>
  <c r="AE1911" i="87"/>
  <c r="L1911" i="87"/>
  <c r="N1911" i="87"/>
  <c r="X1911" i="87"/>
  <c r="X1919" i="87" s="1"/>
  <c r="Z1911" i="87"/>
  <c r="L1912" i="87"/>
  <c r="N1912" i="87"/>
  <c r="Z1912" i="87" s="1"/>
  <c r="X1912" i="87"/>
  <c r="M1913" i="87"/>
  <c r="X1913" i="87"/>
  <c r="AC1913" i="87"/>
  <c r="N1914" i="87"/>
  <c r="L1914" i="87"/>
  <c r="X1914" i="87"/>
  <c r="N1915" i="87"/>
  <c r="Z1915" i="87" s="1"/>
  <c r="X1915" i="87"/>
  <c r="N1916" i="87"/>
  <c r="AE1916" i="87" s="1"/>
  <c r="X1916" i="87"/>
  <c r="Z1916" i="87"/>
  <c r="L1917" i="87"/>
  <c r="N1917" i="87"/>
  <c r="Z1917" i="87" s="1"/>
  <c r="X1917" i="87"/>
  <c r="N1918" i="87"/>
  <c r="L1918" i="87"/>
  <c r="X1918" i="87"/>
  <c r="L1919" i="87"/>
  <c r="M1919" i="87"/>
  <c r="M1920" i="87"/>
  <c r="N1921" i="87"/>
  <c r="Z1921" i="87" s="1"/>
  <c r="X1921" i="87"/>
  <c r="N1922" i="87"/>
  <c r="Z1922" i="87" s="1"/>
  <c r="AE1922" i="87"/>
  <c r="X1922" i="87"/>
  <c r="N1923" i="87"/>
  <c r="X1923" i="87"/>
  <c r="N1924" i="87"/>
  <c r="Z1924" i="87" s="1"/>
  <c r="X1924" i="87"/>
  <c r="L1925" i="87"/>
  <c r="N1925" i="87"/>
  <c r="X1925" i="87"/>
  <c r="N1926" i="87"/>
  <c r="X1926" i="87"/>
  <c r="N1927" i="87"/>
  <c r="X1927" i="87"/>
  <c r="L1928" i="87"/>
  <c r="N1928" i="87"/>
  <c r="X1928" i="87"/>
  <c r="Z1928" i="87"/>
  <c r="L1929" i="87"/>
  <c r="N1929" i="87"/>
  <c r="Z1929" i="87" s="1"/>
  <c r="X1929" i="87"/>
  <c r="AE1929" i="87"/>
  <c r="L1930" i="87"/>
  <c r="N1930" i="87"/>
  <c r="Z1930" i="87" s="1"/>
  <c r="X1930" i="87"/>
  <c r="AE1930" i="87"/>
  <c r="N1931" i="87"/>
  <c r="Z1931" i="87" s="1"/>
  <c r="X1931" i="87"/>
  <c r="AE1931" i="87"/>
  <c r="N1932" i="87"/>
  <c r="Z1932" i="87" s="1"/>
  <c r="X1932" i="87"/>
  <c r="N1933" i="87"/>
  <c r="X1933" i="87"/>
  <c r="L1934" i="87"/>
  <c r="N1934" i="87"/>
  <c r="X1934" i="87"/>
  <c r="Z1934" i="87"/>
  <c r="L1935" i="87"/>
  <c r="M1935" i="87"/>
  <c r="X1935" i="87"/>
  <c r="AC1935" i="87"/>
  <c r="L1936" i="87"/>
  <c r="N1936" i="87"/>
  <c r="Z1936" i="87" s="1"/>
  <c r="X1936" i="87"/>
  <c r="L1937" i="87"/>
  <c r="N1937" i="87"/>
  <c r="Z1937" i="87" s="1"/>
  <c r="X1937" i="87"/>
  <c r="L1938" i="87"/>
  <c r="N1938" i="87"/>
  <c r="Z1938" i="87" s="1"/>
  <c r="X1938" i="87"/>
  <c r="L1939" i="87"/>
  <c r="N1939" i="87"/>
  <c r="Z1939" i="87" s="1"/>
  <c r="X1939" i="87"/>
  <c r="L1940" i="87"/>
  <c r="N1940" i="87"/>
  <c r="AE1940" i="87" s="1"/>
  <c r="X1940" i="87"/>
  <c r="L1941" i="87"/>
  <c r="N1941" i="87"/>
  <c r="Z1941" i="87" s="1"/>
  <c r="X1941" i="87"/>
  <c r="M1942" i="87"/>
  <c r="X1942" i="87"/>
  <c r="AC1942" i="87"/>
  <c r="L1943" i="87"/>
  <c r="N1943" i="87"/>
  <c r="X1943" i="87"/>
  <c r="N1944" i="87"/>
  <c r="Z1944" i="87" s="1"/>
  <c r="X1944" i="87"/>
  <c r="X1948" i="87" s="1"/>
  <c r="N1945" i="87"/>
  <c r="X1945" i="87"/>
  <c r="L1946" i="87"/>
  <c r="N1946" i="87"/>
  <c r="X1946" i="87"/>
  <c r="L1947" i="87"/>
  <c r="N1947" i="87"/>
  <c r="Z1947" i="87" s="1"/>
  <c r="X1947" i="87"/>
  <c r="L1948" i="87"/>
  <c r="M1948" i="87"/>
  <c r="M1949" i="87"/>
  <c r="N1950" i="87"/>
  <c r="Z1950" i="87" s="1"/>
  <c r="X1950" i="87"/>
  <c r="N1951" i="87"/>
  <c r="X1951" i="87"/>
  <c r="N1952" i="87"/>
  <c r="Z1952" i="87" s="1"/>
  <c r="X1952" i="87"/>
  <c r="N1953" i="87"/>
  <c r="Z1953" i="87" s="1"/>
  <c r="X1953" i="87"/>
  <c r="L1954" i="87"/>
  <c r="N1954" i="87"/>
  <c r="X1954" i="87"/>
  <c r="N1955" i="87"/>
  <c r="X1955" i="87"/>
  <c r="Z1955" i="87"/>
  <c r="N1956" i="87"/>
  <c r="Z1956" i="87" s="1"/>
  <c r="X1956" i="87"/>
  <c r="L1957" i="87"/>
  <c r="N1957" i="87"/>
  <c r="Z1957" i="87" s="1"/>
  <c r="X1957" i="87"/>
  <c r="L1958" i="87"/>
  <c r="N1958" i="87"/>
  <c r="X1958" i="87"/>
  <c r="L1959" i="87"/>
  <c r="N1959" i="87"/>
  <c r="X1959" i="87"/>
  <c r="N1960" i="87"/>
  <c r="X1960" i="87"/>
  <c r="N1961" i="87"/>
  <c r="X1961" i="87"/>
  <c r="N1962" i="87"/>
  <c r="Z1962" i="87" s="1"/>
  <c r="X1962" i="87"/>
  <c r="L1963" i="87"/>
  <c r="N1963" i="87"/>
  <c r="Z1963" i="87" s="1"/>
  <c r="X1963" i="87"/>
  <c r="L1964" i="87"/>
  <c r="M1964" i="87"/>
  <c r="X1964" i="87"/>
  <c r="AC1964" i="87"/>
  <c r="L1965" i="87"/>
  <c r="N1965" i="87"/>
  <c r="Z1965" i="87" s="1"/>
  <c r="X1965" i="87"/>
  <c r="L1966" i="87"/>
  <c r="N1966" i="87"/>
  <c r="Z1966" i="87" s="1"/>
  <c r="X1966" i="87"/>
  <c r="L1967" i="87"/>
  <c r="N1967" i="87"/>
  <c r="Z1967" i="87" s="1"/>
  <c r="X1967" i="87"/>
  <c r="L1968" i="87"/>
  <c r="N1968" i="87"/>
  <c r="Z1968" i="87" s="1"/>
  <c r="X1968" i="87"/>
  <c r="L1969" i="87"/>
  <c r="N1969" i="87"/>
  <c r="Z1969" i="87" s="1"/>
  <c r="X1969" i="87"/>
  <c r="L1970" i="87"/>
  <c r="N1970" i="87"/>
  <c r="Z1970" i="87" s="1"/>
  <c r="X1970" i="87"/>
  <c r="M1971" i="87"/>
  <c r="X1971" i="87"/>
  <c r="AC1971" i="87"/>
  <c r="L1972" i="87"/>
  <c r="N1972" i="87"/>
  <c r="Z1972" i="87" s="1"/>
  <c r="X1972" i="87"/>
  <c r="N1973" i="87"/>
  <c r="Z1973" i="87" s="1"/>
  <c r="X1973" i="87"/>
  <c r="N1974" i="87"/>
  <c r="Z1974" i="87" s="1"/>
  <c r="X1974" i="87"/>
  <c r="L1975" i="87"/>
  <c r="N1975" i="87"/>
  <c r="AE1975" i="87" s="1"/>
  <c r="X1975" i="87"/>
  <c r="L1976" i="87"/>
  <c r="N1976" i="87"/>
  <c r="Z1976" i="87" s="1"/>
  <c r="X1976" i="87"/>
  <c r="L1977" i="87"/>
  <c r="M1977" i="87"/>
  <c r="X1977" i="87"/>
  <c r="M1978" i="87"/>
  <c r="N1979" i="87"/>
  <c r="X1979" i="87"/>
  <c r="N1980" i="87"/>
  <c r="X1980" i="87"/>
  <c r="Z1980" i="87"/>
  <c r="N1981" i="87"/>
  <c r="X1981" i="87"/>
  <c r="Z1981" i="87"/>
  <c r="N1982" i="87"/>
  <c r="X1982" i="87"/>
  <c r="L1983" i="87"/>
  <c r="N1983" i="87"/>
  <c r="Z1983" i="87" s="1"/>
  <c r="X1983" i="87"/>
  <c r="N1984" i="87"/>
  <c r="Z1984" i="87" s="1"/>
  <c r="X1984" i="87"/>
  <c r="N1985" i="87"/>
  <c r="Z1985" i="87" s="1"/>
  <c r="X1985" i="87"/>
  <c r="L1986" i="87"/>
  <c r="N1986" i="87"/>
  <c r="X1986" i="87"/>
  <c r="L1987" i="87"/>
  <c r="N1987" i="87"/>
  <c r="Z1987" i="87" s="1"/>
  <c r="X1987" i="87"/>
  <c r="X2006" i="87" s="1"/>
  <c r="L1988" i="87"/>
  <c r="N1988" i="87"/>
  <c r="X1988" i="87"/>
  <c r="Z1988" i="87"/>
  <c r="N1989" i="87"/>
  <c r="X1989" i="87"/>
  <c r="Z1989" i="87"/>
  <c r="N1990" i="87"/>
  <c r="X1990" i="87"/>
  <c r="Z1990" i="87"/>
  <c r="N1991" i="87"/>
  <c r="Z1991" i="87" s="1"/>
  <c r="X1991" i="87"/>
  <c r="L1992" i="87"/>
  <c r="N1992" i="87"/>
  <c r="X1992" i="87"/>
  <c r="L1993" i="87"/>
  <c r="M1993" i="87"/>
  <c r="X1993" i="87"/>
  <c r="AC1993" i="87"/>
  <c r="L1994" i="87"/>
  <c r="N1994" i="87"/>
  <c r="Z1994" i="87" s="1"/>
  <c r="X1994" i="87"/>
  <c r="L1995" i="87"/>
  <c r="N1995" i="87"/>
  <c r="Z1995" i="87" s="1"/>
  <c r="X1995" i="87"/>
  <c r="L1996" i="87"/>
  <c r="N1996" i="87"/>
  <c r="Z1996" i="87" s="1"/>
  <c r="X1996" i="87"/>
  <c r="L1997" i="87"/>
  <c r="N1997" i="87"/>
  <c r="Z1997" i="87" s="1"/>
  <c r="X1997" i="87"/>
  <c r="L1998" i="87"/>
  <c r="N1998" i="87"/>
  <c r="Z1998" i="87" s="1"/>
  <c r="X1998" i="87"/>
  <c r="L1999" i="87"/>
  <c r="N1999" i="87"/>
  <c r="Z1999" i="87" s="1"/>
  <c r="X1999" i="87"/>
  <c r="M2000" i="87"/>
  <c r="X2000" i="87"/>
  <c r="AC2000" i="87"/>
  <c r="L2001" i="87"/>
  <c r="N2001" i="87"/>
  <c r="X2001" i="87"/>
  <c r="Z2001" i="87"/>
  <c r="AE2001" i="87"/>
  <c r="N2002" i="87"/>
  <c r="X2002" i="87"/>
  <c r="N2003" i="87"/>
  <c r="AE2003" i="87" s="1"/>
  <c r="X2003" i="87"/>
  <c r="L2004" i="87"/>
  <c r="N2004" i="87"/>
  <c r="X2004" i="87"/>
  <c r="L2005" i="87"/>
  <c r="N2005" i="87"/>
  <c r="Z2005" i="87" s="1"/>
  <c r="X2005" i="87"/>
  <c r="L2006" i="87"/>
  <c r="M2006" i="87"/>
  <c r="M2007" i="87"/>
  <c r="N2008" i="87"/>
  <c r="Z2008" i="87" s="1"/>
  <c r="X2008" i="87"/>
  <c r="N2009" i="87"/>
  <c r="Z2009" i="87" s="1"/>
  <c r="AE2009" i="87"/>
  <c r="X2009" i="87"/>
  <c r="N2010" i="87"/>
  <c r="X2010" i="87"/>
  <c r="N2011" i="87"/>
  <c r="X2011" i="87"/>
  <c r="Z2011" i="87"/>
  <c r="L2012" i="87"/>
  <c r="N2012" i="87"/>
  <c r="AE2012" i="87"/>
  <c r="X2012" i="87"/>
  <c r="Z2012" i="87"/>
  <c r="N2013" i="87"/>
  <c r="X2013" i="87"/>
  <c r="N2014" i="87"/>
  <c r="X2014" i="87"/>
  <c r="L2015" i="87"/>
  <c r="N2015" i="87"/>
  <c r="Z2015" i="87" s="1"/>
  <c r="X2015" i="87"/>
  <c r="L2016" i="87"/>
  <c r="N2016" i="87"/>
  <c r="Z2016" i="87" s="1"/>
  <c r="X2016" i="87"/>
  <c r="AE2016" i="87"/>
  <c r="L2017" i="87"/>
  <c r="N2017" i="87"/>
  <c r="X2017" i="87"/>
  <c r="Z2017" i="87"/>
  <c r="AE2017" i="87"/>
  <c r="N2018" i="87"/>
  <c r="X2018" i="87"/>
  <c r="Z2018" i="87"/>
  <c r="AE2018" i="87"/>
  <c r="N2019" i="87"/>
  <c r="X2019" i="87"/>
  <c r="Z2019" i="87"/>
  <c r="N2020" i="87"/>
  <c r="X2020" i="87"/>
  <c r="L2021" i="87"/>
  <c r="N2021" i="87"/>
  <c r="Z2021" i="87" s="1"/>
  <c r="X2021" i="87"/>
  <c r="L2022" i="87"/>
  <c r="M2022" i="87"/>
  <c r="X2022" i="87"/>
  <c r="AC2022" i="87"/>
  <c r="L2023" i="87"/>
  <c r="N2023" i="87"/>
  <c r="X2023" i="87"/>
  <c r="L2024" i="87"/>
  <c r="N2024" i="87"/>
  <c r="X2024" i="87"/>
  <c r="L2025" i="87"/>
  <c r="N2025" i="87"/>
  <c r="X2025" i="87"/>
  <c r="L2026" i="87"/>
  <c r="N2026" i="87"/>
  <c r="X2026" i="87"/>
  <c r="L2027" i="87"/>
  <c r="N2027" i="87"/>
  <c r="AE2027" i="87" s="1"/>
  <c r="X2027" i="87"/>
  <c r="L2028" i="87"/>
  <c r="N2028" i="87"/>
  <c r="X2028" i="87"/>
  <c r="M2029" i="87"/>
  <c r="X2029" i="87"/>
  <c r="AC2029" i="87"/>
  <c r="L2030" i="87"/>
  <c r="N2030" i="87"/>
  <c r="X2030" i="87"/>
  <c r="N2031" i="87"/>
  <c r="X2031" i="87"/>
  <c r="X2035" i="87" s="1"/>
  <c r="Z2031" i="87"/>
  <c r="N2032" i="87"/>
  <c r="X2032" i="87"/>
  <c r="Z2032" i="87"/>
  <c r="AE2032" i="87"/>
  <c r="L2033" i="87"/>
  <c r="N2033" i="87"/>
  <c r="Z2033" i="87" s="1"/>
  <c r="AE2033" i="87"/>
  <c r="X2033" i="87"/>
  <c r="L2034" i="87"/>
  <c r="N2034" i="87"/>
  <c r="Z2034" i="87" s="1"/>
  <c r="X2034" i="87"/>
  <c r="L2035" i="87"/>
  <c r="M2035" i="87"/>
  <c r="M2036" i="87"/>
  <c r="N2037" i="87"/>
  <c r="Z2037" i="87" s="1"/>
  <c r="X2037" i="87"/>
  <c r="N2038" i="87"/>
  <c r="X2038" i="87"/>
  <c r="N2039" i="87"/>
  <c r="X2039" i="87"/>
  <c r="Z2039" i="87"/>
  <c r="N2040" i="87"/>
  <c r="Z2040" i="87" s="1"/>
  <c r="X2040" i="87"/>
  <c r="L2041" i="87"/>
  <c r="N2041" i="87"/>
  <c r="X2041" i="87"/>
  <c r="N2042" i="87"/>
  <c r="Z2042" i="87" s="1"/>
  <c r="X2042" i="87"/>
  <c r="N2043" i="87"/>
  <c r="Z2043" i="87" s="1"/>
  <c r="X2043" i="87"/>
  <c r="L2044" i="87"/>
  <c r="N2044" i="87"/>
  <c r="Z2044" i="87" s="1"/>
  <c r="X2044" i="87"/>
  <c r="L2045" i="87"/>
  <c r="N2045" i="87"/>
  <c r="X2045" i="87"/>
  <c r="L2046" i="87"/>
  <c r="N2046" i="87"/>
  <c r="X2046" i="87"/>
  <c r="N2047" i="87"/>
  <c r="X2047" i="87"/>
  <c r="N2048" i="87"/>
  <c r="X2048" i="87"/>
  <c r="N2049" i="87"/>
  <c r="X2049" i="87"/>
  <c r="Z2049" i="87"/>
  <c r="L2050" i="87"/>
  <c r="N2050" i="87"/>
  <c r="Z2050" i="87" s="1"/>
  <c r="X2050" i="87"/>
  <c r="L2051" i="87"/>
  <c r="M2051" i="87"/>
  <c r="X2051" i="87"/>
  <c r="AC2051" i="87"/>
  <c r="L2052" i="87"/>
  <c r="N2052" i="87"/>
  <c r="Z2052" i="87" s="1"/>
  <c r="X2052" i="87"/>
  <c r="L2053" i="87"/>
  <c r="N2053" i="87"/>
  <c r="X2053" i="87"/>
  <c r="Z2053" i="87"/>
  <c r="L2054" i="87"/>
  <c r="N2054" i="87"/>
  <c r="X2054" i="87"/>
  <c r="Z2054" i="87"/>
  <c r="L2055" i="87"/>
  <c r="N2055" i="87"/>
  <c r="X2055" i="87"/>
  <c r="Z2055" i="87"/>
  <c r="L2056" i="87"/>
  <c r="N2056" i="87"/>
  <c r="X2056" i="87"/>
  <c r="Z2056" i="87"/>
  <c r="L2057" i="87"/>
  <c r="N2057" i="87"/>
  <c r="X2057" i="87"/>
  <c r="Z2057" i="87"/>
  <c r="M2058" i="87"/>
  <c r="X2058" i="87"/>
  <c r="AC2058" i="87"/>
  <c r="L2059" i="87"/>
  <c r="N2059" i="87"/>
  <c r="Z2059" i="87" s="1"/>
  <c r="X2059" i="87"/>
  <c r="N2060" i="87"/>
  <c r="Z2060" i="87" s="1"/>
  <c r="X2060" i="87"/>
  <c r="N2061" i="87"/>
  <c r="Z2061" i="87" s="1"/>
  <c r="X2061" i="87"/>
  <c r="L2062" i="87"/>
  <c r="N2062" i="87"/>
  <c r="X2062" i="87"/>
  <c r="L2063" i="87"/>
  <c r="N2063" i="87"/>
  <c r="Z2063" i="87" s="1"/>
  <c r="X2063" i="87"/>
  <c r="L2064" i="87"/>
  <c r="M2064" i="87"/>
  <c r="X2064" i="87"/>
  <c r="M2065" i="87"/>
  <c r="N2066" i="87"/>
  <c r="X2066" i="87"/>
  <c r="N2067" i="87"/>
  <c r="Z2067" i="87" s="1"/>
  <c r="X2067" i="87"/>
  <c r="N2068" i="87"/>
  <c r="Z2068" i="87" s="1"/>
  <c r="X2068" i="87"/>
  <c r="N2069" i="87"/>
  <c r="X2069" i="87"/>
  <c r="L2070" i="87"/>
  <c r="N2070" i="87"/>
  <c r="Z2070" i="87" s="1"/>
  <c r="X2070" i="87"/>
  <c r="N2071" i="87"/>
  <c r="AE2071" i="87" s="1"/>
  <c r="X2071" i="87"/>
  <c r="Z2071" i="87"/>
  <c r="N2072" i="87"/>
  <c r="AE2072" i="87"/>
  <c r="X2072" i="87"/>
  <c r="Z2072" i="87"/>
  <c r="L2073" i="87"/>
  <c r="N2073" i="87"/>
  <c r="X2073" i="87"/>
  <c r="L2074" i="87"/>
  <c r="N2074" i="87"/>
  <c r="X2074" i="87"/>
  <c r="X2093" i="87" s="1"/>
  <c r="Z2074" i="87"/>
  <c r="L2075" i="87"/>
  <c r="N2075" i="87"/>
  <c r="Z2075" i="87" s="1"/>
  <c r="X2075" i="87"/>
  <c r="N2076" i="87"/>
  <c r="Z2076" i="87" s="1"/>
  <c r="X2076" i="87"/>
  <c r="N2077" i="87"/>
  <c r="X2077" i="87"/>
  <c r="Z2077" i="87"/>
  <c r="N2078" i="87"/>
  <c r="X2078" i="87"/>
  <c r="Z2078" i="87"/>
  <c r="L2079" i="87"/>
  <c r="N2079" i="87"/>
  <c r="X2079" i="87"/>
  <c r="L2080" i="87"/>
  <c r="M2080" i="87"/>
  <c r="X2080" i="87"/>
  <c r="AC2080" i="87"/>
  <c r="L2081" i="87"/>
  <c r="N2081" i="87"/>
  <c r="Z2081" i="87" s="1"/>
  <c r="X2081" i="87"/>
  <c r="L2082" i="87"/>
  <c r="N2082" i="87"/>
  <c r="Z2082" i="87" s="1"/>
  <c r="X2082" i="87"/>
  <c r="L2083" i="87"/>
  <c r="N2083" i="87"/>
  <c r="Z2083" i="87" s="1"/>
  <c r="X2083" i="87"/>
  <c r="L2084" i="87"/>
  <c r="N2084" i="87"/>
  <c r="Z2084" i="87" s="1"/>
  <c r="X2084" i="87"/>
  <c r="L2085" i="87"/>
  <c r="N2085" i="87"/>
  <c r="Z2085" i="87" s="1"/>
  <c r="X2085" i="87"/>
  <c r="L2086" i="87"/>
  <c r="N2086" i="87"/>
  <c r="Z2086" i="87" s="1"/>
  <c r="X2086" i="87"/>
  <c r="M2087" i="87"/>
  <c r="X2087" i="87"/>
  <c r="AC2087" i="87"/>
  <c r="L2088" i="87"/>
  <c r="N2088" i="87"/>
  <c r="Z2088" i="87" s="1"/>
  <c r="AE2088" i="87"/>
  <c r="X2088" i="87"/>
  <c r="N2089" i="87"/>
  <c r="X2089" i="87"/>
  <c r="N2090" i="87"/>
  <c r="AE2090" i="87" s="1"/>
  <c r="X2090" i="87"/>
  <c r="L2091" i="87"/>
  <c r="N2091" i="87"/>
  <c r="AE2091" i="87" s="1"/>
  <c r="X2091" i="87"/>
  <c r="Z2091" i="87"/>
  <c r="L2092" i="87"/>
  <c r="N2092" i="87"/>
  <c r="AE2092" i="87" s="1"/>
  <c r="X2092" i="87"/>
  <c r="Z2092" i="87"/>
  <c r="L2093" i="87"/>
  <c r="M2093" i="87"/>
  <c r="M2094" i="87"/>
  <c r="N2095" i="87"/>
  <c r="X2095" i="87"/>
  <c r="Z2095" i="87"/>
  <c r="N2096" i="87"/>
  <c r="Z2096" i="87" s="1"/>
  <c r="X2096" i="87"/>
  <c r="N2097" i="87"/>
  <c r="X2097" i="87"/>
  <c r="N2098" i="87"/>
  <c r="X2098" i="87"/>
  <c r="Z2098" i="87"/>
  <c r="L2099" i="87"/>
  <c r="N2099" i="87"/>
  <c r="Z2099" i="87" s="1"/>
  <c r="AE2099" i="87"/>
  <c r="X2099" i="87"/>
  <c r="N2100" i="87"/>
  <c r="X2100" i="87"/>
  <c r="N2101" i="87"/>
  <c r="X2101" i="87"/>
  <c r="L2102" i="87"/>
  <c r="N2102" i="87"/>
  <c r="X2102" i="87"/>
  <c r="Z2102" i="87"/>
  <c r="L2103" i="87"/>
  <c r="N2103" i="87"/>
  <c r="X2103" i="87"/>
  <c r="Z2103" i="87"/>
  <c r="AE2103" i="87"/>
  <c r="L2104" i="87"/>
  <c r="N2104" i="87"/>
  <c r="X2104" i="87"/>
  <c r="Z2104" i="87"/>
  <c r="AE2104" i="87"/>
  <c r="N2105" i="87"/>
  <c r="X2105" i="87"/>
  <c r="Z2105" i="87"/>
  <c r="AE2105" i="87"/>
  <c r="N2106" i="87"/>
  <c r="X2106" i="87"/>
  <c r="Z2106" i="87"/>
  <c r="N2107" i="87"/>
  <c r="X2107" i="87"/>
  <c r="L2108" i="87"/>
  <c r="N2108" i="87"/>
  <c r="X2108" i="87"/>
  <c r="Z2108" i="87"/>
  <c r="L2109" i="87"/>
  <c r="M2109" i="87"/>
  <c r="X2109" i="87"/>
  <c r="AC2109" i="87"/>
  <c r="AE2110" i="87"/>
  <c r="L2110" i="87"/>
  <c r="N2110" i="87"/>
  <c r="Z2110" i="87" s="1"/>
  <c r="X2110" i="87"/>
  <c r="AE2111" i="87"/>
  <c r="L2111" i="87"/>
  <c r="N2111" i="87"/>
  <c r="Z2111" i="87" s="1"/>
  <c r="X2111" i="87"/>
  <c r="AE2112" i="87"/>
  <c r="L2112" i="87"/>
  <c r="N2112" i="87"/>
  <c r="Z2112" i="87" s="1"/>
  <c r="X2112" i="87"/>
  <c r="AE2113" i="87"/>
  <c r="L2113" i="87"/>
  <c r="N2113" i="87"/>
  <c r="Z2113" i="87" s="1"/>
  <c r="X2113" i="87"/>
  <c r="AE2114" i="87"/>
  <c r="L2114" i="87"/>
  <c r="N2114" i="87"/>
  <c r="X2114" i="87"/>
  <c r="AE2115" i="87"/>
  <c r="L2115" i="87"/>
  <c r="N2115" i="87"/>
  <c r="Z2115" i="87" s="1"/>
  <c r="X2115" i="87"/>
  <c r="M2116" i="87"/>
  <c r="X2116" i="87"/>
  <c r="AC2116" i="87"/>
  <c r="L2117" i="87"/>
  <c r="N2117" i="87"/>
  <c r="X2117" i="87"/>
  <c r="N2118" i="87"/>
  <c r="X2118" i="87"/>
  <c r="X2122" i="87" s="1"/>
  <c r="Z2118" i="87"/>
  <c r="N2119" i="87"/>
  <c r="X2119" i="87"/>
  <c r="Z2119" i="87"/>
  <c r="AE2119" i="87"/>
  <c r="L2120" i="87"/>
  <c r="N2120" i="87"/>
  <c r="Z2120" i="87" s="1"/>
  <c r="X2120" i="87"/>
  <c r="AE2120" i="87"/>
  <c r="L2121" i="87"/>
  <c r="N2121" i="87"/>
  <c r="Z2121" i="87" s="1"/>
  <c r="X2121" i="87"/>
  <c r="L2122" i="87"/>
  <c r="M2122" i="87"/>
  <c r="M2123" i="87"/>
  <c r="N2124" i="87"/>
  <c r="Z2124" i="87" s="1"/>
  <c r="X2124" i="87"/>
  <c r="N2125" i="87"/>
  <c r="X2125" i="87"/>
  <c r="N2126" i="87"/>
  <c r="X2126" i="87"/>
  <c r="Z2126" i="87"/>
  <c r="N2127" i="87"/>
  <c r="Z2127" i="87" s="1"/>
  <c r="AE2127" i="87"/>
  <c r="X2127" i="87"/>
  <c r="L2128" i="87"/>
  <c r="N2128" i="87"/>
  <c r="X2128" i="87"/>
  <c r="N2129" i="87"/>
  <c r="X2129" i="87"/>
  <c r="Z2129" i="87"/>
  <c r="N2130" i="87"/>
  <c r="X2130" i="87"/>
  <c r="Z2130" i="87"/>
  <c r="L2131" i="87"/>
  <c r="N2131" i="87"/>
  <c r="Z2131" i="87" s="1"/>
  <c r="X2131" i="87"/>
  <c r="L2132" i="87"/>
  <c r="N2132" i="87"/>
  <c r="X2132" i="87"/>
  <c r="L2133" i="87"/>
  <c r="N2133" i="87"/>
  <c r="X2133" i="87"/>
  <c r="N2134" i="87"/>
  <c r="X2134" i="87"/>
  <c r="N2135" i="87"/>
  <c r="X2135" i="87"/>
  <c r="N2136" i="87"/>
  <c r="Z2136" i="87" s="1"/>
  <c r="X2136" i="87"/>
  <c r="L2137" i="87"/>
  <c r="N2137" i="87"/>
  <c r="Z2137" i="87" s="1"/>
  <c r="X2137" i="87"/>
  <c r="L2138" i="87"/>
  <c r="M2138" i="87"/>
  <c r="X2138" i="87"/>
  <c r="AC2138" i="87"/>
  <c r="L2139" i="87"/>
  <c r="N2139" i="87"/>
  <c r="Z2139" i="87" s="1"/>
  <c r="X2139" i="87"/>
  <c r="L2140" i="87"/>
  <c r="N2140" i="87"/>
  <c r="Z2140" i="87" s="1"/>
  <c r="X2140" i="87"/>
  <c r="L2141" i="87"/>
  <c r="N2141" i="87"/>
  <c r="Z2141" i="87" s="1"/>
  <c r="X2141" i="87"/>
  <c r="L2142" i="87"/>
  <c r="N2142" i="87"/>
  <c r="Z2142" i="87" s="1"/>
  <c r="X2142" i="87"/>
  <c r="L2143" i="87"/>
  <c r="N2143" i="87"/>
  <c r="Z2143" i="87" s="1"/>
  <c r="X2143" i="87"/>
  <c r="L2144" i="87"/>
  <c r="N2144" i="87"/>
  <c r="Z2144" i="87" s="1"/>
  <c r="X2144" i="87"/>
  <c r="M2145" i="87"/>
  <c r="X2145" i="87"/>
  <c r="AC2145" i="87"/>
  <c r="L2146" i="87"/>
  <c r="N2146" i="87"/>
  <c r="X2146" i="87"/>
  <c r="Z2146" i="87"/>
  <c r="N2147" i="87"/>
  <c r="X2147" i="87"/>
  <c r="Z2147" i="87"/>
  <c r="N2148" i="87"/>
  <c r="Z2148" i="87" s="1"/>
  <c r="X2148" i="87"/>
  <c r="L2149" i="87"/>
  <c r="N2149" i="87"/>
  <c r="AE2149" i="87" s="1"/>
  <c r="X2149" i="87"/>
  <c r="L2150" i="87"/>
  <c r="N2150" i="87"/>
  <c r="Z2150" i="87" s="1"/>
  <c r="X2150" i="87"/>
  <c r="L2151" i="87"/>
  <c r="M2151" i="87"/>
  <c r="X2151" i="87"/>
  <c r="M2152" i="87"/>
  <c r="N2153" i="87"/>
  <c r="X2153" i="87"/>
  <c r="N2154" i="87"/>
  <c r="Z2154" i="87" s="1"/>
  <c r="X2154" i="87"/>
  <c r="N2155" i="87"/>
  <c r="Z2155" i="87" s="1"/>
  <c r="X2155" i="87"/>
  <c r="N2156" i="87"/>
  <c r="X2156" i="87"/>
  <c r="L2157" i="87"/>
  <c r="N2157" i="87"/>
  <c r="X2157" i="87"/>
  <c r="Z2157" i="87"/>
  <c r="N2158" i="87"/>
  <c r="X2158" i="87"/>
  <c r="Z2158" i="87"/>
  <c r="AE2158" i="87"/>
  <c r="N2159" i="87"/>
  <c r="X2159" i="87"/>
  <c r="Z2159" i="87"/>
  <c r="L2160" i="87"/>
  <c r="N2160" i="87"/>
  <c r="X2160" i="87"/>
  <c r="L2161" i="87"/>
  <c r="N2161" i="87"/>
  <c r="Z2161" i="87" s="1"/>
  <c r="X2161" i="87"/>
  <c r="X2180" i="87" s="1"/>
  <c r="L2162" i="87"/>
  <c r="N2162" i="87"/>
  <c r="X2162" i="87"/>
  <c r="Z2162" i="87"/>
  <c r="N2163" i="87"/>
  <c r="X2163" i="87"/>
  <c r="Z2163" i="87"/>
  <c r="N2164" i="87"/>
  <c r="X2164" i="87"/>
  <c r="Z2164" i="87"/>
  <c r="N2165" i="87"/>
  <c r="Z2165" i="87" s="1"/>
  <c r="X2165" i="87"/>
  <c r="L2166" i="87"/>
  <c r="N2166" i="87"/>
  <c r="X2166" i="87"/>
  <c r="L2167" i="87"/>
  <c r="M2167" i="87"/>
  <c r="X2167" i="87"/>
  <c r="AC2167" i="87"/>
  <c r="L2168" i="87"/>
  <c r="N2168" i="87"/>
  <c r="Z2168" i="87" s="1"/>
  <c r="X2168" i="87"/>
  <c r="L2169" i="87"/>
  <c r="N2169" i="87"/>
  <c r="Z2169" i="87" s="1"/>
  <c r="X2169" i="87"/>
  <c r="L2170" i="87"/>
  <c r="N2170" i="87"/>
  <c r="Z2170" i="87" s="1"/>
  <c r="X2170" i="87"/>
  <c r="L2171" i="87"/>
  <c r="N2171" i="87"/>
  <c r="Z2171" i="87" s="1"/>
  <c r="X2171" i="87"/>
  <c r="L2172" i="87"/>
  <c r="N2172" i="87"/>
  <c r="Z2172" i="87" s="1"/>
  <c r="X2172" i="87"/>
  <c r="L2173" i="87"/>
  <c r="N2173" i="87"/>
  <c r="Z2173" i="87" s="1"/>
  <c r="X2173" i="87"/>
  <c r="M2174" i="87"/>
  <c r="X2174" i="87"/>
  <c r="AC2174" i="87"/>
  <c r="L2175" i="87"/>
  <c r="N2175" i="87"/>
  <c r="X2175" i="87"/>
  <c r="Z2175" i="87"/>
  <c r="AE2175" i="87"/>
  <c r="N2176" i="87"/>
  <c r="X2176" i="87"/>
  <c r="N2177" i="87"/>
  <c r="AE2177" i="87" s="1"/>
  <c r="X2177" i="87"/>
  <c r="L2178" i="87"/>
  <c r="N2178" i="87"/>
  <c r="X2178" i="87"/>
  <c r="L2179" i="87"/>
  <c r="N2179" i="87"/>
  <c r="Z2179" i="87" s="1"/>
  <c r="X2179" i="87"/>
  <c r="AE2179" i="87"/>
  <c r="L2180" i="87"/>
  <c r="M2180" i="87"/>
  <c r="M2181" i="87"/>
  <c r="N2182" i="87"/>
  <c r="Z2182" i="87" s="1"/>
  <c r="X2182" i="87"/>
  <c r="N2183" i="87"/>
  <c r="Z2183" i="87" s="1"/>
  <c r="AE2183" i="87"/>
  <c r="X2183" i="87"/>
  <c r="N2184" i="87"/>
  <c r="X2184" i="87"/>
  <c r="N2185" i="87"/>
  <c r="AE2185" i="87" s="1"/>
  <c r="X2185" i="87"/>
  <c r="Z2185" i="87"/>
  <c r="L2186" i="87"/>
  <c r="N2186" i="87"/>
  <c r="AE2186" i="87"/>
  <c r="X2186" i="87"/>
  <c r="Z2186" i="87"/>
  <c r="N2187" i="87"/>
  <c r="X2187" i="87"/>
  <c r="N2188" i="87"/>
  <c r="X2188" i="87"/>
  <c r="L2189" i="87"/>
  <c r="N2189" i="87"/>
  <c r="Z2189" i="87" s="1"/>
  <c r="X2189" i="87"/>
  <c r="L2190" i="87"/>
  <c r="N2190" i="87"/>
  <c r="Z2190" i="87" s="1"/>
  <c r="X2190" i="87"/>
  <c r="AE2190" i="87"/>
  <c r="L2191" i="87"/>
  <c r="N2191" i="87"/>
  <c r="X2191" i="87"/>
  <c r="Z2191" i="87"/>
  <c r="AE2191" i="87"/>
  <c r="N2192" i="87"/>
  <c r="X2192" i="87"/>
  <c r="Z2192" i="87"/>
  <c r="AE2192" i="87"/>
  <c r="N2193" i="87"/>
  <c r="X2193" i="87"/>
  <c r="Z2193" i="87"/>
  <c r="N2194" i="87"/>
  <c r="X2194" i="87"/>
  <c r="L2195" i="87"/>
  <c r="N2195" i="87"/>
  <c r="Z2195" i="87" s="1"/>
  <c r="X2195" i="87"/>
  <c r="L2196" i="87"/>
  <c r="M2196" i="87"/>
  <c r="X2196" i="87"/>
  <c r="AC2196" i="87"/>
  <c r="L2197" i="87"/>
  <c r="N2197" i="87"/>
  <c r="X2197" i="87"/>
  <c r="L2198" i="87"/>
  <c r="N2198" i="87"/>
  <c r="X2198" i="87"/>
  <c r="L2199" i="87"/>
  <c r="N2199" i="87"/>
  <c r="X2199" i="87"/>
  <c r="L2200" i="87"/>
  <c r="N2200" i="87"/>
  <c r="X2200" i="87"/>
  <c r="L2201" i="87"/>
  <c r="N2201" i="87"/>
  <c r="AE2201" i="87" s="1"/>
  <c r="X2201" i="87"/>
  <c r="L2202" i="87"/>
  <c r="N2202" i="87"/>
  <c r="X2202" i="87"/>
  <c r="M2203" i="87"/>
  <c r="X2203" i="87"/>
  <c r="AC2203" i="87"/>
  <c r="L2204" i="87"/>
  <c r="N2204" i="87"/>
  <c r="X2204" i="87"/>
  <c r="N2205" i="87"/>
  <c r="X2205" i="87"/>
  <c r="X2209" i="87" s="1"/>
  <c r="Z2205" i="87"/>
  <c r="N2206" i="87"/>
  <c r="X2206" i="87"/>
  <c r="Z2206" i="87"/>
  <c r="AE2206" i="87"/>
  <c r="L2207" i="87"/>
  <c r="N2207" i="87"/>
  <c r="AE2207" i="87"/>
  <c r="X2207" i="87"/>
  <c r="Z2207" i="87"/>
  <c r="L2208" i="87"/>
  <c r="N2208" i="87"/>
  <c r="Z2208" i="87" s="1"/>
  <c r="X2208" i="87"/>
  <c r="L2209" i="87"/>
  <c r="M2209" i="87"/>
  <c r="M2210" i="87"/>
  <c r="N2211" i="87"/>
  <c r="Z2211" i="87" s="1"/>
  <c r="X2211" i="87"/>
  <c r="N2212" i="87"/>
  <c r="X2212" i="87"/>
  <c r="N2213" i="87"/>
  <c r="X2213" i="87"/>
  <c r="Z2213" i="87"/>
  <c r="N2214" i="87"/>
  <c r="AE2214" i="87"/>
  <c r="X2214" i="87"/>
  <c r="Z2214" i="87"/>
  <c r="L2215" i="87"/>
  <c r="N2215" i="87"/>
  <c r="X2215" i="87"/>
  <c r="N2216" i="87"/>
  <c r="X2216" i="87"/>
  <c r="Z2216" i="87"/>
  <c r="N2217" i="87"/>
  <c r="X2217" i="87"/>
  <c r="Z2217" i="87"/>
  <c r="L2218" i="87"/>
  <c r="N2218" i="87"/>
  <c r="X2218" i="87"/>
  <c r="Z2218" i="87"/>
  <c r="L2219" i="87"/>
  <c r="N2219" i="87"/>
  <c r="X2219" i="87"/>
  <c r="L2220" i="87"/>
  <c r="N2220" i="87"/>
  <c r="X2220" i="87"/>
  <c r="N2221" i="87"/>
  <c r="X2221" i="87"/>
  <c r="N2222" i="87"/>
  <c r="X2222" i="87"/>
  <c r="N2223" i="87"/>
  <c r="X2223" i="87"/>
  <c r="Z2223" i="87"/>
  <c r="L2224" i="87"/>
  <c r="N2224" i="87"/>
  <c r="X2224" i="87"/>
  <c r="Z2224" i="87"/>
  <c r="L2225" i="87"/>
  <c r="M2225" i="87"/>
  <c r="X2225" i="87"/>
  <c r="AC2225" i="87"/>
  <c r="L2226" i="87"/>
  <c r="N2226" i="87"/>
  <c r="X2226" i="87"/>
  <c r="Z2226" i="87"/>
  <c r="L2227" i="87"/>
  <c r="N2227" i="87"/>
  <c r="X2227" i="87"/>
  <c r="Z2227" i="87"/>
  <c r="L2228" i="87"/>
  <c r="N2228" i="87"/>
  <c r="X2228" i="87"/>
  <c r="Z2228" i="87"/>
  <c r="N2229" i="87"/>
  <c r="Z2229" i="87" s="1"/>
  <c r="L2229" i="87"/>
  <c r="X2229" i="87"/>
  <c r="N2230" i="87"/>
  <c r="L2230" i="87"/>
  <c r="X2230" i="87"/>
  <c r="N2231" i="87"/>
  <c r="Z2231" i="87" s="1"/>
  <c r="L2231" i="87"/>
  <c r="X2231" i="87"/>
  <c r="M2232" i="87"/>
  <c r="X2232" i="87"/>
  <c r="AC2232" i="87"/>
  <c r="L2233" i="87"/>
  <c r="N2233" i="87"/>
  <c r="X2233" i="87"/>
  <c r="Z2233" i="87"/>
  <c r="AE2233" i="87"/>
  <c r="N2234" i="87"/>
  <c r="X2234" i="87"/>
  <c r="Z2234" i="87"/>
  <c r="N2235" i="87"/>
  <c r="X2235" i="87"/>
  <c r="Z2235" i="87"/>
  <c r="AE2235" i="87"/>
  <c r="L2236" i="87"/>
  <c r="X2236" i="87"/>
  <c r="AE2237" i="87"/>
  <c r="L2237" i="87"/>
  <c r="N2237" i="87"/>
  <c r="X2237" i="87"/>
  <c r="Z2237" i="87"/>
  <c r="L2238" i="87"/>
  <c r="M2238" i="87"/>
  <c r="X2238" i="87"/>
  <c r="M2239" i="87"/>
  <c r="N2240" i="87"/>
  <c r="Z2240" i="87" s="1"/>
  <c r="X2240" i="87"/>
  <c r="N2241" i="87"/>
  <c r="Z2241" i="87" s="1"/>
  <c r="X2241" i="87"/>
  <c r="N2242" i="87"/>
  <c r="Z2242" i="87" s="1"/>
  <c r="AE2242" i="87"/>
  <c r="X2242" i="87"/>
  <c r="N2243" i="87"/>
  <c r="Z2243" i="87" s="1"/>
  <c r="X2243" i="87"/>
  <c r="L2244" i="87"/>
  <c r="N2244" i="87"/>
  <c r="X2244" i="87"/>
  <c r="Z2244" i="87"/>
  <c r="AE2245" i="87"/>
  <c r="N2245" i="87"/>
  <c r="X2245" i="87"/>
  <c r="Z2245" i="87"/>
  <c r="N2246" i="87"/>
  <c r="X2246" i="87"/>
  <c r="Z2246" i="87"/>
  <c r="L2247" i="87"/>
  <c r="N2247" i="87"/>
  <c r="X2247" i="87"/>
  <c r="Z2247" i="87"/>
  <c r="N2248" i="87"/>
  <c r="L2248" i="87"/>
  <c r="X2248" i="87"/>
  <c r="L2249" i="87"/>
  <c r="N2249" i="87"/>
  <c r="X2249" i="87"/>
  <c r="Z2249" i="87"/>
  <c r="N2250" i="87"/>
  <c r="X2250" i="87"/>
  <c r="Z2250" i="87"/>
  <c r="N2251" i="87"/>
  <c r="Z2251" i="87" s="1"/>
  <c r="X2251" i="87"/>
  <c r="N2252" i="87"/>
  <c r="Z2252" i="87" s="1"/>
  <c r="X2252" i="87"/>
  <c r="AE2253" i="87"/>
  <c r="L2253" i="87"/>
  <c r="N2253" i="87"/>
  <c r="Z2253" i="87" s="1"/>
  <c r="X2253" i="87"/>
  <c r="L2254" i="87"/>
  <c r="M2254" i="87"/>
  <c r="X2254" i="87"/>
  <c r="AC2254" i="87"/>
  <c r="L2255" i="87"/>
  <c r="N2255" i="87"/>
  <c r="Z2255" i="87" s="1"/>
  <c r="X2255" i="87"/>
  <c r="L2256" i="87"/>
  <c r="N2256" i="87"/>
  <c r="X2256" i="87"/>
  <c r="L2257" i="87"/>
  <c r="N2257" i="87"/>
  <c r="X2257" i="87"/>
  <c r="L2258" i="87"/>
  <c r="N2258" i="87"/>
  <c r="Z2258" i="87" s="1"/>
  <c r="X2258" i="87"/>
  <c r="L2259" i="87"/>
  <c r="N2259" i="87"/>
  <c r="Z2259" i="87" s="1"/>
  <c r="X2259" i="87"/>
  <c r="L2260" i="87"/>
  <c r="N2260" i="87"/>
  <c r="Z2260" i="87" s="1"/>
  <c r="X2260" i="87"/>
  <c r="M2261" i="87"/>
  <c r="X2261" i="87"/>
  <c r="AC2261" i="87"/>
  <c r="L2262" i="87"/>
  <c r="N2262" i="87"/>
  <c r="Z2262" i="87" s="1"/>
  <c r="X2262" i="87"/>
  <c r="N2263" i="87"/>
  <c r="Z2263" i="87" s="1"/>
  <c r="X2263" i="87"/>
  <c r="AE2263" i="87"/>
  <c r="N2264" i="87"/>
  <c r="X2264" i="87"/>
  <c r="L2265" i="87"/>
  <c r="N2265" i="87"/>
  <c r="Z2265" i="87" s="1"/>
  <c r="X2265" i="87"/>
  <c r="L2266" i="87"/>
  <c r="N2266" i="87"/>
  <c r="Z2266" i="87" s="1"/>
  <c r="X2266" i="87"/>
  <c r="L2267" i="87"/>
  <c r="M2267" i="87"/>
  <c r="X2267" i="87"/>
  <c r="M2268" i="87"/>
  <c r="N2269" i="87"/>
  <c r="Z2269" i="87" s="1"/>
  <c r="X2269" i="87"/>
  <c r="N2270" i="87"/>
  <c r="X2270" i="87"/>
  <c r="Z2270" i="87"/>
  <c r="N2271" i="87"/>
  <c r="X2271" i="87"/>
  <c r="Z2271" i="87"/>
  <c r="N2272" i="87"/>
  <c r="Z2272" i="87" s="1"/>
  <c r="X2272" i="87"/>
  <c r="L2273" i="87"/>
  <c r="N2273" i="87"/>
  <c r="X2273" i="87"/>
  <c r="Z2273" i="87"/>
  <c r="N2274" i="87"/>
  <c r="X2274" i="87"/>
  <c r="Z2274" i="87"/>
  <c r="AE2274" i="87"/>
  <c r="N2275" i="87"/>
  <c r="X2275" i="87"/>
  <c r="Z2275" i="87"/>
  <c r="L2276" i="87"/>
  <c r="N2276" i="87"/>
  <c r="Z2276" i="87" s="1"/>
  <c r="X2276" i="87"/>
  <c r="L2277" i="87"/>
  <c r="N2277" i="87"/>
  <c r="Z2277" i="87" s="1"/>
  <c r="X2277" i="87"/>
  <c r="L2278" i="87"/>
  <c r="N2278" i="87"/>
  <c r="X2278" i="87"/>
  <c r="Z2278" i="87"/>
  <c r="N2279" i="87"/>
  <c r="X2279" i="87"/>
  <c r="Z2279" i="87"/>
  <c r="N2280" i="87"/>
  <c r="X2280" i="87"/>
  <c r="Z2280" i="87"/>
  <c r="N2281" i="87"/>
  <c r="X2281" i="87"/>
  <c r="Z2281" i="87"/>
  <c r="L2282" i="87"/>
  <c r="N2282" i="87"/>
  <c r="Z2282" i="87" s="1"/>
  <c r="X2282" i="87"/>
  <c r="L2283" i="87"/>
  <c r="M2283" i="87"/>
  <c r="X2283" i="87"/>
  <c r="X2296" i="87" s="1"/>
  <c r="AC2283" i="87"/>
  <c r="L2284" i="87"/>
  <c r="N2284" i="87"/>
  <c r="Z2284" i="87" s="1"/>
  <c r="X2284" i="87"/>
  <c r="L2285" i="87"/>
  <c r="N2285" i="87"/>
  <c r="Z2285" i="87" s="1"/>
  <c r="X2285" i="87"/>
  <c r="L2286" i="87"/>
  <c r="N2286" i="87"/>
  <c r="Z2286" i="87" s="1"/>
  <c r="X2286" i="87"/>
  <c r="L2287" i="87"/>
  <c r="N2287" i="87"/>
  <c r="Z2287" i="87" s="1"/>
  <c r="X2287" i="87"/>
  <c r="L2288" i="87"/>
  <c r="N2288" i="87"/>
  <c r="Z2288" i="87" s="1"/>
  <c r="X2288" i="87"/>
  <c r="L2289" i="87"/>
  <c r="N2289" i="87"/>
  <c r="Z2289" i="87" s="1"/>
  <c r="X2289" i="87"/>
  <c r="M2290" i="87"/>
  <c r="X2290" i="87"/>
  <c r="AC2290" i="87"/>
  <c r="L2291" i="87"/>
  <c r="N2291" i="87"/>
  <c r="AE2291" i="87" s="1"/>
  <c r="X2291" i="87"/>
  <c r="N2292" i="87"/>
  <c r="X2292" i="87"/>
  <c r="N2293" i="87"/>
  <c r="X2293" i="87"/>
  <c r="Z2293" i="87"/>
  <c r="L2294" i="87"/>
  <c r="N2294" i="87"/>
  <c r="Z2294" i="87" s="1"/>
  <c r="X2294" i="87"/>
  <c r="L2295" i="87"/>
  <c r="N2295" i="87"/>
  <c r="AE2295" i="87" s="1"/>
  <c r="X2295" i="87"/>
  <c r="L2296" i="87"/>
  <c r="M2296" i="87"/>
  <c r="M2297" i="87"/>
  <c r="N2298" i="87"/>
  <c r="Z2298" i="87" s="1"/>
  <c r="X2298" i="87"/>
  <c r="N2299" i="87"/>
  <c r="Z2299" i="87" s="1"/>
  <c r="X2299" i="87"/>
  <c r="N2300" i="87"/>
  <c r="X2300" i="87"/>
  <c r="Z2300" i="87"/>
  <c r="N2301" i="87"/>
  <c r="Z2301" i="87" s="1"/>
  <c r="X2301" i="87"/>
  <c r="L2302" i="87"/>
  <c r="N2302" i="87"/>
  <c r="AI2273" i="87" s="1"/>
  <c r="X2302" i="87"/>
  <c r="N2303" i="87"/>
  <c r="AI2274" i="87" s="1"/>
  <c r="AF2274" i="87" s="1"/>
  <c r="M2274" i="87" s="1"/>
  <c r="X2303" i="87"/>
  <c r="N2304" i="87"/>
  <c r="Z2304" i="87" s="1"/>
  <c r="X2304" i="87"/>
  <c r="L2305" i="87"/>
  <c r="N2305" i="87"/>
  <c r="Z2305" i="87" s="1"/>
  <c r="X2305" i="87"/>
  <c r="L2306" i="87"/>
  <c r="N2306" i="87"/>
  <c r="Z2306" i="87" s="1"/>
  <c r="X2306" i="87"/>
  <c r="L2307" i="87"/>
  <c r="N2307" i="87"/>
  <c r="Z2307" i="87" s="1"/>
  <c r="X2307" i="87"/>
  <c r="N2308" i="87"/>
  <c r="Z2308" i="87" s="1"/>
  <c r="X2308" i="87"/>
  <c r="N2309" i="87"/>
  <c r="Z2309" i="87" s="1"/>
  <c r="X2309" i="87"/>
  <c r="N2310" i="87"/>
  <c r="X2310" i="87"/>
  <c r="Z2310" i="87"/>
  <c r="L2311" i="87"/>
  <c r="N2311" i="87"/>
  <c r="X2311" i="87"/>
  <c r="Z2311" i="87"/>
  <c r="L2312" i="87"/>
  <c r="M2312" i="87"/>
  <c r="X2312" i="87"/>
  <c r="AC2312" i="87"/>
  <c r="L2313" i="87"/>
  <c r="N2313" i="87"/>
  <c r="Z2313" i="87" s="1"/>
  <c r="X2313" i="87"/>
  <c r="L2314" i="87"/>
  <c r="N2314" i="87"/>
  <c r="X2314" i="87"/>
  <c r="L2315" i="87"/>
  <c r="N2315" i="87"/>
  <c r="X2315" i="87"/>
  <c r="L2316" i="87"/>
  <c r="N2316" i="87"/>
  <c r="Z2316" i="87" s="1"/>
  <c r="X2316" i="87"/>
  <c r="L2317" i="87"/>
  <c r="N2317" i="87"/>
  <c r="Z2317" i="87" s="1"/>
  <c r="X2317" i="87"/>
  <c r="L2318" i="87"/>
  <c r="N2318" i="87"/>
  <c r="Z2318" i="87" s="1"/>
  <c r="X2318" i="87"/>
  <c r="M2319" i="87"/>
  <c r="X2319" i="87"/>
  <c r="X2325" i="87" s="1"/>
  <c r="AC2319" i="87"/>
  <c r="L2320" i="87"/>
  <c r="N2320" i="87"/>
  <c r="X2320" i="87"/>
  <c r="Z2320" i="87"/>
  <c r="AE2321" i="87"/>
  <c r="N2321" i="87"/>
  <c r="Z2321" i="87" s="1"/>
  <c r="X2321" i="87"/>
  <c r="N2322" i="87"/>
  <c r="AI2293" i="87" s="1"/>
  <c r="X2322" i="87"/>
  <c r="L2323" i="87"/>
  <c r="N2323" i="87"/>
  <c r="Z2323" i="87" s="1"/>
  <c r="X2323" i="87"/>
  <c r="L2324" i="87"/>
  <c r="N2324" i="87"/>
  <c r="X2324" i="87"/>
  <c r="Z2324" i="87"/>
  <c r="L2325" i="87"/>
  <c r="M2325" i="87"/>
  <c r="M2326" i="87"/>
  <c r="N2327" i="87"/>
  <c r="Z2327" i="87" s="1"/>
  <c r="X2327" i="87"/>
  <c r="N2328" i="87"/>
  <c r="Z2328" i="87" s="1"/>
  <c r="X2328" i="87"/>
  <c r="N2329" i="87"/>
  <c r="X2329" i="87"/>
  <c r="N2330" i="87"/>
  <c r="Z2330" i="87" s="1"/>
  <c r="X2330" i="87"/>
  <c r="L2331" i="87"/>
  <c r="N2331" i="87"/>
  <c r="Z2331" i="87" s="1"/>
  <c r="X2331" i="87"/>
  <c r="N2332" i="87"/>
  <c r="X2332" i="87"/>
  <c r="N2333" i="87"/>
  <c r="Z2333" i="87" s="1"/>
  <c r="X2333" i="87"/>
  <c r="AE2334" i="87"/>
  <c r="L2334" i="87"/>
  <c r="N2334" i="87"/>
  <c r="X2334" i="87"/>
  <c r="Z2334" i="87"/>
  <c r="L2335" i="87"/>
  <c r="N2335" i="87"/>
  <c r="X2335" i="87"/>
  <c r="Z2335" i="87"/>
  <c r="L2336" i="87"/>
  <c r="N2336" i="87"/>
  <c r="X2336" i="87"/>
  <c r="Z2336" i="87"/>
  <c r="N2337" i="87"/>
  <c r="Z2337" i="87" s="1"/>
  <c r="X2337" i="87"/>
  <c r="N2338" i="87"/>
  <c r="X2338" i="87"/>
  <c r="Z2338" i="87"/>
  <c r="N2339" i="87"/>
  <c r="X2339" i="87"/>
  <c r="X2354" i="87" s="1"/>
  <c r="Z2339" i="87"/>
  <c r="L2340" i="87"/>
  <c r="N2340" i="87"/>
  <c r="X2340" i="87"/>
  <c r="Z2340" i="87"/>
  <c r="L2341" i="87"/>
  <c r="M2341" i="87"/>
  <c r="X2341" i="87"/>
  <c r="AC2341" i="87"/>
  <c r="K2342" i="87"/>
  <c r="AA2342" i="87" s="1"/>
  <c r="L2342" i="87"/>
  <c r="N2342" i="87"/>
  <c r="Z2342" i="87" s="1"/>
  <c r="X2342" i="87"/>
  <c r="K2343" i="87"/>
  <c r="AA2343" i="87" s="1"/>
  <c r="L2343" i="87"/>
  <c r="N2343" i="87"/>
  <c r="X2343" i="87"/>
  <c r="Z2343" i="87"/>
  <c r="K2344" i="87"/>
  <c r="AA2344" i="87" s="1"/>
  <c r="L2344" i="87"/>
  <c r="N2344" i="87"/>
  <c r="Z2344" i="87" s="1"/>
  <c r="X2344" i="87"/>
  <c r="K2345" i="87"/>
  <c r="AA2345" i="87" s="1"/>
  <c r="L2345" i="87"/>
  <c r="N2345" i="87"/>
  <c r="Z2345" i="87" s="1"/>
  <c r="X2345" i="87"/>
  <c r="K2346" i="87"/>
  <c r="AA2346" i="87" s="1"/>
  <c r="L2346" i="87"/>
  <c r="N2346" i="87"/>
  <c r="X2346" i="87"/>
  <c r="Z2346" i="87"/>
  <c r="K2347" i="87"/>
  <c r="AA2347" i="87" s="1"/>
  <c r="L2347" i="87"/>
  <c r="N2347" i="87"/>
  <c r="X2347" i="87"/>
  <c r="Z2347" i="87"/>
  <c r="M2348" i="87"/>
  <c r="X2348" i="87"/>
  <c r="AC2348" i="87"/>
  <c r="K2349" i="87"/>
  <c r="AA2349" i="87" s="1"/>
  <c r="L2349" i="87"/>
  <c r="N2349" i="87"/>
  <c r="X2349" i="87"/>
  <c r="Z2349" i="87"/>
  <c r="AE2349" i="87"/>
  <c r="K2350" i="87"/>
  <c r="N2350" i="87"/>
  <c r="Z2350" i="87" s="1"/>
  <c r="X2350" i="87"/>
  <c r="N2351" i="87"/>
  <c r="AE2351" i="87" s="1"/>
  <c r="X2351" i="87"/>
  <c r="L2352" i="87"/>
  <c r="N2352" i="87"/>
  <c r="AE2352" i="87" s="1"/>
  <c r="X2352" i="87"/>
  <c r="K2353" i="87"/>
  <c r="AA2353" i="87" s="1"/>
  <c r="L2353" i="87"/>
  <c r="N2353" i="87"/>
  <c r="Z2353" i="87" s="1"/>
  <c r="X2353" i="87"/>
  <c r="L2354" i="87"/>
  <c r="M2354" i="87"/>
  <c r="M2355" i="87"/>
  <c r="N2356" i="87"/>
  <c r="Z2356" i="87" s="1"/>
  <c r="X2356" i="87"/>
  <c r="N2357" i="87"/>
  <c r="X2357" i="87"/>
  <c r="Z2357" i="87"/>
  <c r="N2358" i="87"/>
  <c r="X2358" i="87"/>
  <c r="Z2358" i="87"/>
  <c r="N2359" i="87"/>
  <c r="Z2359" i="87" s="1"/>
  <c r="X2359" i="87"/>
  <c r="L2360" i="87"/>
  <c r="N2360" i="87"/>
  <c r="X2360" i="87"/>
  <c r="AE2361" i="87"/>
  <c r="N2361" i="87"/>
  <c r="X2361" i="87"/>
  <c r="Z2361" i="87"/>
  <c r="AI2361" i="87"/>
  <c r="N2362" i="87"/>
  <c r="X2362" i="87"/>
  <c r="Z2362" i="87"/>
  <c r="L2363" i="87"/>
  <c r="N2363" i="87"/>
  <c r="X2363" i="87"/>
  <c r="Z2363" i="87"/>
  <c r="L2364" i="87"/>
  <c r="N2364" i="87"/>
  <c r="X2364" i="87"/>
  <c r="Z2364" i="87"/>
  <c r="L2365" i="87"/>
  <c r="N2365" i="87"/>
  <c r="X2365" i="87"/>
  <c r="Z2365" i="87"/>
  <c r="N2366" i="87"/>
  <c r="X2366" i="87"/>
  <c r="Z2366" i="87"/>
  <c r="N2367" i="87"/>
  <c r="X2367" i="87"/>
  <c r="Z2367" i="87"/>
  <c r="N2368" i="87"/>
  <c r="AE2368" i="87" s="1"/>
  <c r="X2368" i="87"/>
  <c r="Z2368" i="87"/>
  <c r="L2369" i="87"/>
  <c r="N2369" i="87"/>
  <c r="X2369" i="87"/>
  <c r="Z2369" i="87"/>
  <c r="L2370" i="87"/>
  <c r="M2370" i="87"/>
  <c r="X2370" i="87"/>
  <c r="AC2370" i="87"/>
  <c r="L2371" i="87"/>
  <c r="N2371" i="87"/>
  <c r="Z2371" i="87" s="1"/>
  <c r="X2371" i="87"/>
  <c r="L2372" i="87"/>
  <c r="X2372" i="87"/>
  <c r="L2373" i="87"/>
  <c r="X2373" i="87"/>
  <c r="N2374" i="87"/>
  <c r="Z2374" i="87" s="1"/>
  <c r="L2374" i="87"/>
  <c r="X2374" i="87"/>
  <c r="L2375" i="87"/>
  <c r="X2375" i="87"/>
  <c r="L2376" i="87"/>
  <c r="X2376" i="87"/>
  <c r="M2377" i="87"/>
  <c r="X2377" i="87"/>
  <c r="X2383" i="87" s="1"/>
  <c r="AC2377" i="87"/>
  <c r="L2378" i="87"/>
  <c r="N2378" i="87"/>
  <c r="X2378" i="87"/>
  <c r="Z2378" i="87"/>
  <c r="N2379" i="87"/>
  <c r="Z2379" i="87" s="1"/>
  <c r="X2379" i="87"/>
  <c r="N2380" i="87"/>
  <c r="X2380" i="87"/>
  <c r="L2381" i="87"/>
  <c r="N2381" i="87"/>
  <c r="Z2381" i="87" s="1"/>
  <c r="X2381" i="87"/>
  <c r="L2382" i="87"/>
  <c r="N2382" i="87"/>
  <c r="Z2382" i="87" s="1"/>
  <c r="X2382" i="87"/>
  <c r="L2383" i="87"/>
  <c r="M2383" i="87"/>
  <c r="Z2385" i="87"/>
  <c r="AE2385" i="87"/>
  <c r="Z2386" i="87"/>
  <c r="AA2386" i="87"/>
  <c r="AE2386" i="87"/>
  <c r="Z2387" i="87"/>
  <c r="AA2387" i="87"/>
  <c r="AE2387" i="87"/>
  <c r="Z2388" i="87"/>
  <c r="AA2388" i="87"/>
  <c r="AE2388" i="87"/>
  <c r="Z2389" i="87"/>
  <c r="AA2389" i="87"/>
  <c r="AE2389" i="87"/>
  <c r="Z2390" i="87"/>
  <c r="AA2390" i="87"/>
  <c r="AE2390" i="87"/>
  <c r="Z2391" i="87"/>
  <c r="AA2391" i="87"/>
  <c r="AE2391" i="87"/>
  <c r="Z2392" i="87"/>
  <c r="AA2392" i="87"/>
  <c r="AE2392" i="87"/>
  <c r="Z2393" i="87"/>
  <c r="AA2393" i="87"/>
  <c r="AE2393" i="87"/>
  <c r="Z2394" i="87"/>
  <c r="AA2394" i="87"/>
  <c r="AE2394" i="87"/>
  <c r="Z2395" i="87"/>
  <c r="AA2395" i="87"/>
  <c r="AE2395" i="87"/>
  <c r="Z2396" i="87"/>
  <c r="AA2396" i="87"/>
  <c r="AE2396" i="87"/>
  <c r="Z2397" i="87"/>
  <c r="AA2397" i="87"/>
  <c r="AE2397" i="87"/>
  <c r="Z2398" i="87"/>
  <c r="AA2398" i="87"/>
  <c r="AE2398" i="87"/>
  <c r="Z2400" i="87"/>
  <c r="AA2400" i="87"/>
  <c r="AE2400" i="87"/>
  <c r="Z2401" i="87"/>
  <c r="AA2401" i="87"/>
  <c r="AE2401" i="87"/>
  <c r="Z2402" i="87"/>
  <c r="AA2402" i="87"/>
  <c r="AE2402" i="87"/>
  <c r="Z2403" i="87"/>
  <c r="AA2403" i="87"/>
  <c r="AE2403" i="87"/>
  <c r="Z2404" i="87"/>
  <c r="AA2404" i="87"/>
  <c r="AE2404" i="87"/>
  <c r="Z2405" i="87"/>
  <c r="AA2405" i="87"/>
  <c r="AE2405" i="87"/>
  <c r="Z2407" i="87"/>
  <c r="AA2407" i="87"/>
  <c r="AE2407" i="87"/>
  <c r="Z2408" i="87"/>
  <c r="AA2408" i="87"/>
  <c r="AE2408" i="87"/>
  <c r="Z2409" i="87"/>
  <c r="AA2409" i="87"/>
  <c r="AE2409" i="87"/>
  <c r="Z2410" i="87"/>
  <c r="AA2410" i="87"/>
  <c r="AE2410" i="87"/>
  <c r="Z2411" i="87"/>
  <c r="AA2411" i="87"/>
  <c r="AE2411" i="87"/>
  <c r="D88" i="85" l="1"/>
  <c r="F88" i="85"/>
  <c r="AC677" i="87"/>
  <c r="AC698" i="87"/>
  <c r="AC2345" i="87"/>
  <c r="AC1405" i="87"/>
  <c r="AC1481" i="87"/>
  <c r="AC1531" i="87"/>
  <c r="AC1769" i="87"/>
  <c r="AC1439" i="87"/>
  <c r="AC1736" i="87"/>
  <c r="AC1374" i="87"/>
  <c r="AC2344" i="87"/>
  <c r="K1732" i="87"/>
  <c r="AC1709" i="87"/>
  <c r="AC1677" i="87"/>
  <c r="K1877" i="87"/>
  <c r="AC1881" i="87"/>
  <c r="AC1854" i="87"/>
  <c r="AA1733" i="87"/>
  <c r="AC1733" i="87" s="1"/>
  <c r="K1529" i="87"/>
  <c r="AC1423" i="87"/>
  <c r="AC718" i="87"/>
  <c r="K695" i="87"/>
  <c r="AC631" i="87"/>
  <c r="AC1882" i="87"/>
  <c r="AA1878" i="87"/>
  <c r="AC1773" i="87"/>
  <c r="AC1749" i="87"/>
  <c r="AC1738" i="87"/>
  <c r="AC1511" i="87"/>
  <c r="AC1466" i="87"/>
  <c r="AC1425" i="87"/>
  <c r="AC674" i="87"/>
  <c r="AC1883" i="87"/>
  <c r="AC1792" i="87"/>
  <c r="AA1530" i="87"/>
  <c r="AC1530" i="87" s="1"/>
  <c r="AC720" i="87"/>
  <c r="K717" i="87"/>
  <c r="AC1564" i="87"/>
  <c r="AC2353" i="87"/>
  <c r="AC2347" i="87"/>
  <c r="AC2343" i="87"/>
  <c r="AC2342" i="87"/>
  <c r="K1848" i="87"/>
  <c r="AC1793" i="87"/>
  <c r="AC1752" i="87"/>
  <c r="K1587" i="87"/>
  <c r="AC1567" i="87"/>
  <c r="AC1497" i="87"/>
  <c r="AC1488" i="87"/>
  <c r="AC1468" i="87"/>
  <c r="AC1452" i="87"/>
  <c r="AC1450" i="87"/>
  <c r="AC1422" i="87"/>
  <c r="AC1394" i="87"/>
  <c r="AC1856" i="87"/>
  <c r="AC1750" i="87"/>
  <c r="AC1591" i="87"/>
  <c r="AC1428" i="87"/>
  <c r="AC1392" i="87"/>
  <c r="AC1381" i="87"/>
  <c r="AC1040" i="87"/>
  <c r="Z2197" i="87"/>
  <c r="AE2197" i="87"/>
  <c r="AE2004" i="87"/>
  <c r="Z2004" i="87"/>
  <c r="Z1570" i="87"/>
  <c r="AE1570" i="87"/>
  <c r="Z1539" i="87"/>
  <c r="AE1539" i="87"/>
  <c r="AI2331" i="87"/>
  <c r="AF2331" i="87" s="1"/>
  <c r="M2331" i="87" s="1"/>
  <c r="AI2329" i="87"/>
  <c r="AE2323" i="87"/>
  <c r="AE2303" i="87"/>
  <c r="AI2235" i="87"/>
  <c r="Z2198" i="87"/>
  <c r="AE2198" i="87"/>
  <c r="Z2023" i="87"/>
  <c r="AE2023" i="87"/>
  <c r="AE1856" i="87"/>
  <c r="AE1755" i="87"/>
  <c r="Z1755" i="87"/>
  <c r="Z1705" i="87"/>
  <c r="AE1705" i="87"/>
  <c r="Z1704" i="87"/>
  <c r="AE1704" i="87"/>
  <c r="Z893" i="87"/>
  <c r="AE893" i="87"/>
  <c r="AE837" i="87"/>
  <c r="Z837" i="87"/>
  <c r="Z819" i="87"/>
  <c r="AE819" i="87"/>
  <c r="Z801" i="87"/>
  <c r="AE801" i="87"/>
  <c r="Z755" i="87"/>
  <c r="AE755" i="87"/>
  <c r="AE680" i="87"/>
  <c r="Z680" i="87"/>
  <c r="AC680" i="87" s="1"/>
  <c r="K630" i="87"/>
  <c r="Z602" i="87"/>
  <c r="AE602" i="87"/>
  <c r="Z496" i="87"/>
  <c r="AE496" i="87"/>
  <c r="Z352" i="87"/>
  <c r="AE352" i="87"/>
  <c r="AE1751" i="87"/>
  <c r="Z1751" i="87"/>
  <c r="AE495" i="87"/>
  <c r="Z495" i="87"/>
  <c r="AI2358" i="87"/>
  <c r="Z2352" i="87"/>
  <c r="AI2300" i="87"/>
  <c r="AF2300" i="87" s="1"/>
  <c r="M2300" i="87" s="1"/>
  <c r="AE2322" i="87"/>
  <c r="Z2303" i="87"/>
  <c r="AI2263" i="87"/>
  <c r="AF2263" i="87" s="1"/>
  <c r="K2263" i="87" s="1"/>
  <c r="AA2263" i="87" s="1"/>
  <c r="AC2263" i="87" s="1"/>
  <c r="AE2281" i="87"/>
  <c r="AE2271" i="87"/>
  <c r="AE2264" i="87"/>
  <c r="Z2199" i="87"/>
  <c r="AE2199" i="87"/>
  <c r="AE2148" i="87"/>
  <c r="AE2061" i="87"/>
  <c r="AE2060" i="87"/>
  <c r="Z2024" i="87"/>
  <c r="AE2024" i="87"/>
  <c r="AE2005" i="87"/>
  <c r="Z1945" i="87"/>
  <c r="AE1945" i="87"/>
  <c r="AE1839" i="87"/>
  <c r="Z1837" i="87"/>
  <c r="AE1831" i="87"/>
  <c r="Z1831" i="87"/>
  <c r="AC1758" i="87"/>
  <c r="Z1540" i="87"/>
  <c r="AE1508" i="87"/>
  <c r="Z1508" i="87"/>
  <c r="AE1479" i="87"/>
  <c r="Z1479" i="87"/>
  <c r="AE1459" i="87"/>
  <c r="Z1459" i="87"/>
  <c r="AC1459" i="87" s="1"/>
  <c r="AC2349" i="87"/>
  <c r="AC2346" i="87"/>
  <c r="Z607" i="87"/>
  <c r="AE607" i="87"/>
  <c r="Z134" i="87"/>
  <c r="AE134" i="87"/>
  <c r="AI2379" i="87"/>
  <c r="AF2379" i="87" s="1"/>
  <c r="M2379" i="87" s="1"/>
  <c r="Z2351" i="87"/>
  <c r="AI2242" i="87"/>
  <c r="AF2242" i="87" s="1"/>
  <c r="M2242" i="87" s="1"/>
  <c r="Z2264" i="87"/>
  <c r="Z2200" i="87"/>
  <c r="AE2200" i="87"/>
  <c r="Z2025" i="87"/>
  <c r="AE2025" i="87"/>
  <c r="AE1984" i="87"/>
  <c r="Z1946" i="87"/>
  <c r="AE1946" i="87"/>
  <c r="AE1888" i="87"/>
  <c r="Z1888" i="87"/>
  <c r="AC1878" i="87"/>
  <c r="Z1781" i="87"/>
  <c r="Z1772" i="87"/>
  <c r="AC1772" i="87"/>
  <c r="Z1758" i="87"/>
  <c r="Z1757" i="87"/>
  <c r="AC1757" i="87" s="1"/>
  <c r="Z1756" i="87"/>
  <c r="AC1756" i="87"/>
  <c r="AE1706" i="87"/>
  <c r="AC1487" i="87"/>
  <c r="AC1460" i="87"/>
  <c r="Z1372" i="87"/>
  <c r="AC1372" i="87" s="1"/>
  <c r="AE1372" i="87"/>
  <c r="Z2028" i="87"/>
  <c r="AE2028" i="87"/>
  <c r="AC1753" i="87"/>
  <c r="Z1418" i="87"/>
  <c r="AE1418" i="87"/>
  <c r="AE341" i="87"/>
  <c r="Z341" i="87"/>
  <c r="AI2350" i="87"/>
  <c r="AI2332" i="87"/>
  <c r="AF2332" i="87" s="1"/>
  <c r="M2332" i="87" s="1"/>
  <c r="Z2329" i="87"/>
  <c r="Z2354" i="87" s="1"/>
  <c r="Z2295" i="87"/>
  <c r="AI2264" i="87"/>
  <c r="AF2264" i="87" s="1"/>
  <c r="M2264" i="87" s="1"/>
  <c r="Z2291" i="87"/>
  <c r="AE2379" i="87"/>
  <c r="K2341" i="87"/>
  <c r="Z2332" i="87"/>
  <c r="AE2293" i="87"/>
  <c r="Z2292" i="87"/>
  <c r="AE2275" i="87"/>
  <c r="Z2026" i="87"/>
  <c r="AE2026" i="87"/>
  <c r="AC1849" i="87"/>
  <c r="AE1846" i="87"/>
  <c r="Z1846" i="87"/>
  <c r="Z1810" i="87"/>
  <c r="AE1810" i="87"/>
  <c r="AC1794" i="87"/>
  <c r="AE1713" i="87"/>
  <c r="Z1713" i="87"/>
  <c r="Z1626" i="87"/>
  <c r="AE1626" i="87"/>
  <c r="Z1510" i="87"/>
  <c r="AC1510" i="87" s="1"/>
  <c r="AE1510" i="87"/>
  <c r="AC1483" i="87"/>
  <c r="K1478" i="87"/>
  <c r="Z1416" i="87"/>
  <c r="AE1416" i="87"/>
  <c r="Z1410" i="87"/>
  <c r="AE1410" i="87"/>
  <c r="Z1070" i="87"/>
  <c r="AE1070" i="87"/>
  <c r="Z1431" i="87"/>
  <c r="AC1431" i="87" s="1"/>
  <c r="AE1431" i="87"/>
  <c r="AI2351" i="87"/>
  <c r="AF2351" i="87" s="1"/>
  <c r="M2351" i="87" s="1"/>
  <c r="AE2380" i="87"/>
  <c r="Z2360" i="87"/>
  <c r="AI2271" i="87"/>
  <c r="AF2271" i="87" s="1"/>
  <c r="M2271" i="87" s="1"/>
  <c r="AI2244" i="87"/>
  <c r="AF2244" i="87" s="1"/>
  <c r="M2244" i="87" s="1"/>
  <c r="Z2202" i="87"/>
  <c r="AE2202" i="87"/>
  <c r="AE2178" i="87"/>
  <c r="Z2178" i="87"/>
  <c r="AE1932" i="87"/>
  <c r="AC1823" i="87"/>
  <c r="K1674" i="87"/>
  <c r="Z1527" i="87"/>
  <c r="AE1527" i="87"/>
  <c r="Z1417" i="87"/>
  <c r="AE1417" i="87"/>
  <c r="Z1071" i="87"/>
  <c r="AE1071" i="87"/>
  <c r="Z1271" i="87"/>
  <c r="AE1271" i="87"/>
  <c r="Z1066" i="87"/>
  <c r="AE1066" i="87"/>
  <c r="Z990" i="87"/>
  <c r="AE990" i="87"/>
  <c r="Z961" i="87"/>
  <c r="AE961" i="87"/>
  <c r="AE2224" i="87"/>
  <c r="AE2159" i="87"/>
  <c r="AE1981" i="87"/>
  <c r="AC1852" i="87"/>
  <c r="AC1820" i="87"/>
  <c r="AC1791" i="87"/>
  <c r="AC1755" i="87"/>
  <c r="AC1751" i="87"/>
  <c r="AC1680" i="87"/>
  <c r="AC1533" i="87"/>
  <c r="Z1419" i="87"/>
  <c r="AE1419" i="87"/>
  <c r="AE1370" i="87"/>
  <c r="Z1272" i="87"/>
  <c r="AE1272" i="87"/>
  <c r="AE1189" i="87"/>
  <c r="Z1189" i="87"/>
  <c r="Z1067" i="87"/>
  <c r="AE1067" i="87"/>
  <c r="AE1060" i="87"/>
  <c r="AE2124" i="87"/>
  <c r="AE2106" i="87"/>
  <c r="AE1974" i="87"/>
  <c r="AE1973" i="87"/>
  <c r="AE1917" i="87"/>
  <c r="AE1915" i="87"/>
  <c r="AE1887" i="87"/>
  <c r="AC1880" i="87"/>
  <c r="AC1831" i="87"/>
  <c r="AC1825" i="87"/>
  <c r="AC1796" i="87"/>
  <c r="AC1771" i="87"/>
  <c r="K1703" i="87"/>
  <c r="Z1549" i="87"/>
  <c r="AE1549" i="87"/>
  <c r="AE1512" i="87"/>
  <c r="Z1512" i="87"/>
  <c r="AC1512" i="87" s="1"/>
  <c r="AC1493" i="87"/>
  <c r="AC1492" i="87"/>
  <c r="Z1414" i="87"/>
  <c r="AE1414" i="87"/>
  <c r="AE1411" i="87"/>
  <c r="Z1273" i="87"/>
  <c r="AE1273" i="87"/>
  <c r="AE1220" i="87"/>
  <c r="Z1068" i="87"/>
  <c r="AE1068" i="87"/>
  <c r="Z1027" i="87"/>
  <c r="AE1027" i="87"/>
  <c r="Z903" i="87"/>
  <c r="AE903" i="87"/>
  <c r="AE2211" i="87"/>
  <c r="AE2193" i="87"/>
  <c r="AE2096" i="87"/>
  <c r="AE2019" i="87"/>
  <c r="AE1985" i="87"/>
  <c r="AE1941" i="87"/>
  <c r="AE1939" i="87"/>
  <c r="AE1938" i="87"/>
  <c r="AE1937" i="87"/>
  <c r="AE1936" i="87"/>
  <c r="AE1925" i="87"/>
  <c r="AC1879" i="87"/>
  <c r="K1819" i="87"/>
  <c r="Z1808" i="87"/>
  <c r="AC1795" i="87"/>
  <c r="K1790" i="87"/>
  <c r="K1768" i="87"/>
  <c r="AC1748" i="87"/>
  <c r="AC1461" i="87"/>
  <c r="AE1458" i="87"/>
  <c r="Z1458" i="87"/>
  <c r="AC1453" i="87"/>
  <c r="Z1415" i="87"/>
  <c r="AE1415" i="87"/>
  <c r="Z1274" i="87"/>
  <c r="AE1274" i="87"/>
  <c r="Z1069" i="87"/>
  <c r="AE1069" i="87"/>
  <c r="Z955" i="87"/>
  <c r="AE955" i="87"/>
  <c r="AC1679" i="87"/>
  <c r="AC1676" i="87"/>
  <c r="K1507" i="87"/>
  <c r="AC1495" i="87"/>
  <c r="AC1490" i="87"/>
  <c r="AC1479" i="87"/>
  <c r="AC1464" i="87"/>
  <c r="AC1458" i="87"/>
  <c r="AC1437" i="87"/>
  <c r="AC1403" i="87"/>
  <c r="AE1347" i="87"/>
  <c r="AE1198" i="87"/>
  <c r="AE1142" i="87"/>
  <c r="AE1062" i="87"/>
  <c r="K1036" i="87"/>
  <c r="AE799" i="87"/>
  <c r="Z799" i="87"/>
  <c r="Z756" i="87"/>
  <c r="AE756" i="87"/>
  <c r="Z321" i="87"/>
  <c r="AE321" i="87"/>
  <c r="Z155" i="87"/>
  <c r="AE155" i="87"/>
  <c r="Z33" i="87"/>
  <c r="AE33" i="87"/>
  <c r="AC1588" i="87"/>
  <c r="AC1562" i="87"/>
  <c r="AE1554" i="87"/>
  <c r="AE1546" i="87"/>
  <c r="AC1535" i="87"/>
  <c r="AC1489" i="87"/>
  <c r="K1449" i="87"/>
  <c r="AE1394" i="87"/>
  <c r="K1391" i="87"/>
  <c r="AE1364" i="87"/>
  <c r="AE1288" i="87"/>
  <c r="AE1052" i="87"/>
  <c r="AE954" i="87"/>
  <c r="Z842" i="87"/>
  <c r="AE842" i="87"/>
  <c r="AE794" i="87"/>
  <c r="Z794" i="87"/>
  <c r="Z604" i="87"/>
  <c r="AE604" i="87"/>
  <c r="AC1678" i="87"/>
  <c r="AC1675" i="87"/>
  <c r="AC1593" i="87"/>
  <c r="AC1566" i="87"/>
  <c r="AC1482" i="87"/>
  <c r="AC1454" i="87"/>
  <c r="AC1435" i="87"/>
  <c r="AC1430" i="87"/>
  <c r="K1420" i="87"/>
  <c r="AC1400" i="87"/>
  <c r="AC1396" i="87"/>
  <c r="AE1270" i="87"/>
  <c r="AE1077" i="87"/>
  <c r="AE1055" i="87"/>
  <c r="Z800" i="87"/>
  <c r="AE800" i="87"/>
  <c r="AE749" i="87"/>
  <c r="Z749" i="87"/>
  <c r="Z737" i="87"/>
  <c r="AE737" i="87"/>
  <c r="AE725" i="87"/>
  <c r="AC700" i="87"/>
  <c r="Z699" i="87"/>
  <c r="AE699" i="87"/>
  <c r="Z662" i="87"/>
  <c r="AE662" i="87"/>
  <c r="Z605" i="87"/>
  <c r="AE605" i="87"/>
  <c r="AE473" i="87"/>
  <c r="Z473" i="87"/>
  <c r="AE141" i="87"/>
  <c r="Z141" i="87"/>
  <c r="Z133" i="87"/>
  <c r="AE133" i="87"/>
  <c r="Z60" i="87"/>
  <c r="AE60" i="87"/>
  <c r="AC1371" i="87"/>
  <c r="AE941" i="87"/>
  <c r="AE815" i="87"/>
  <c r="Z696" i="87"/>
  <c r="AC696" i="87" s="1"/>
  <c r="Z686" i="87"/>
  <c r="AC676" i="87"/>
  <c r="AE671" i="87"/>
  <c r="AE599" i="87"/>
  <c r="AE598" i="87"/>
  <c r="AE87" i="87"/>
  <c r="AE55" i="87"/>
  <c r="AE52" i="87"/>
  <c r="AE19" i="87"/>
  <c r="AA19" i="87" s="1"/>
  <c r="AC19" i="87" s="1"/>
  <c r="AE13" i="87"/>
  <c r="AE853" i="87"/>
  <c r="AE850" i="87"/>
  <c r="AE843" i="87"/>
  <c r="AC634" i="87"/>
  <c r="AE584" i="87"/>
  <c r="AE81" i="87"/>
  <c r="Z24" i="87"/>
  <c r="Z798" i="87"/>
  <c r="AE766" i="87"/>
  <c r="Z748" i="87"/>
  <c r="Z679" i="87"/>
  <c r="AC679" i="87" s="1"/>
  <c r="AE660" i="87"/>
  <c r="AE651" i="87"/>
  <c r="AE593" i="87"/>
  <c r="AE490" i="87"/>
  <c r="AE433" i="87"/>
  <c r="Z344" i="87"/>
  <c r="AE127" i="87"/>
  <c r="Z27" i="87"/>
  <c r="AE12" i="87"/>
  <c r="AA12" i="87" s="1"/>
  <c r="AC12" i="87" s="1"/>
  <c r="AE822" i="87"/>
  <c r="AC719" i="87"/>
  <c r="AC636" i="87"/>
  <c r="AC633" i="87"/>
  <c r="AE416" i="87"/>
  <c r="AE152" i="87"/>
  <c r="AE91" i="87"/>
  <c r="AE70" i="87"/>
  <c r="AE878" i="87"/>
  <c r="Z834" i="87"/>
  <c r="AC723" i="87"/>
  <c r="AC721" i="87"/>
  <c r="AE591" i="87"/>
  <c r="Z522" i="87"/>
  <c r="AE171" i="87"/>
  <c r="AE148" i="87"/>
  <c r="Z75" i="87"/>
  <c r="AF2350" i="87"/>
  <c r="M2350" i="87" s="1"/>
  <c r="AE2350" i="87"/>
  <c r="AE2335" i="87"/>
  <c r="AE2314" i="87"/>
  <c r="AE2311" i="87"/>
  <c r="AE2256" i="87"/>
  <c r="AE2359" i="87"/>
  <c r="AE2358" i="87"/>
  <c r="AE2346" i="87"/>
  <c r="AE2344" i="87"/>
  <c r="AE2342" i="87"/>
  <c r="AE2382" i="87"/>
  <c r="AE2371" i="87"/>
  <c r="AE2363" i="87"/>
  <c r="AE2362" i="87"/>
  <c r="AE2381" i="87"/>
  <c r="AE2365" i="87"/>
  <c r="AE2364" i="87"/>
  <c r="AE2357" i="87"/>
  <c r="AE2338" i="87"/>
  <c r="AF2329" i="87"/>
  <c r="M2329" i="87" s="1"/>
  <c r="AE2318" i="87"/>
  <c r="AE2289" i="87"/>
  <c r="AE2286" i="87"/>
  <c r="Z2296" i="87"/>
  <c r="AE2255" i="87"/>
  <c r="AE2246" i="87"/>
  <c r="Z2230" i="87"/>
  <c r="AE2367" i="87"/>
  <c r="AE2366" i="87"/>
  <c r="AE2347" i="87"/>
  <c r="AE2345" i="87"/>
  <c r="AE2343" i="87"/>
  <c r="AE2340" i="87"/>
  <c r="AE2337" i="87"/>
  <c r="AE2328" i="87"/>
  <c r="AE2327" i="87"/>
  <c r="AE2317" i="87"/>
  <c r="AE2313" i="87"/>
  <c r="AE2306" i="87"/>
  <c r="AF2293" i="87"/>
  <c r="M2293" i="87" s="1"/>
  <c r="AF2411" i="87"/>
  <c r="AE2266" i="87"/>
  <c r="AE2260" i="87"/>
  <c r="AI2257" i="87"/>
  <c r="AF2257" i="87" s="1"/>
  <c r="M2257" i="87" s="1"/>
  <c r="AE2250" i="87"/>
  <c r="AF2395" i="87"/>
  <c r="AE2333" i="87"/>
  <c r="AE2331" i="87"/>
  <c r="AE2330" i="87"/>
  <c r="AE2316" i="87"/>
  <c r="AE2298" i="87"/>
  <c r="AE2292" i="87"/>
  <c r="AE2288" i="87"/>
  <c r="AE2285" i="87"/>
  <c r="AE2280" i="87"/>
  <c r="AE2270" i="87"/>
  <c r="AE2259" i="87"/>
  <c r="Z2248" i="87"/>
  <c r="AE2247" i="87"/>
  <c r="AE2378" i="87"/>
  <c r="AF2360" i="87"/>
  <c r="M2360" i="87" s="1"/>
  <c r="AE2369" i="87"/>
  <c r="AE2356" i="87"/>
  <c r="AE2353" i="87"/>
  <c r="AE2339" i="87"/>
  <c r="AE2336" i="87"/>
  <c r="AE2324" i="87"/>
  <c r="AE2320" i="87"/>
  <c r="AE2315" i="87"/>
  <c r="AE2305" i="87"/>
  <c r="AE2304" i="87"/>
  <c r="AE2302" i="87"/>
  <c r="AE2278" i="87"/>
  <c r="AE2277" i="87"/>
  <c r="AE2258" i="87"/>
  <c r="AE2252" i="87"/>
  <c r="AE2249" i="87"/>
  <c r="AE2248" i="87"/>
  <c r="AF2235" i="87"/>
  <c r="M2235" i="87" s="1"/>
  <c r="AE2310" i="87"/>
  <c r="AE2301" i="87"/>
  <c r="AE2300" i="87"/>
  <c r="AE2287" i="87"/>
  <c r="AE2284" i="87"/>
  <c r="AE2279" i="87"/>
  <c r="K2274" i="87"/>
  <c r="AA2274" i="87" s="1"/>
  <c r="AC2274" i="87" s="1"/>
  <c r="AF2273" i="87"/>
  <c r="M2273" i="87" s="1"/>
  <c r="AE2272" i="87"/>
  <c r="AE2262" i="87"/>
  <c r="AE2257" i="87"/>
  <c r="AE2251" i="87"/>
  <c r="N2376" i="87"/>
  <c r="Z2376" i="87" s="1"/>
  <c r="N2373" i="87"/>
  <c r="AI2286" i="87" s="1"/>
  <c r="AF2286" i="87" s="1"/>
  <c r="M2286" i="87" s="1"/>
  <c r="AE2360" i="87"/>
  <c r="AE2332" i="87"/>
  <c r="AE2329" i="87"/>
  <c r="Z2315" i="87"/>
  <c r="Z2314" i="87"/>
  <c r="AE2309" i="87"/>
  <c r="AE2308" i="87"/>
  <c r="AE2307" i="87"/>
  <c r="AE2299" i="87"/>
  <c r="AE2294" i="87"/>
  <c r="AI2292" i="87"/>
  <c r="AF2292" i="87" s="1"/>
  <c r="M2292" i="87" s="1"/>
  <c r="AE2273" i="87"/>
  <c r="N2236" i="87"/>
  <c r="AI2234" i="87"/>
  <c r="AE2228" i="87"/>
  <c r="AE2226" i="87"/>
  <c r="AE2219" i="87"/>
  <c r="AE2176" i="87"/>
  <c r="AE2155" i="87"/>
  <c r="AI2147" i="87"/>
  <c r="AE2129" i="87"/>
  <c r="AE2121" i="87"/>
  <c r="AI2070" i="87"/>
  <c r="AF2070" i="87" s="1"/>
  <c r="M2070" i="87" s="1"/>
  <c r="AE2062" i="87"/>
  <c r="AI2031" i="87"/>
  <c r="AF2031" i="87" s="1"/>
  <c r="M2031" i="87" s="1"/>
  <c r="AE2055" i="87"/>
  <c r="AE2049" i="87"/>
  <c r="AE2042" i="87"/>
  <c r="AE2040" i="87"/>
  <c r="AE2031" i="87"/>
  <c r="AI1998" i="87"/>
  <c r="AI1944" i="87"/>
  <c r="AF1944" i="87" s="1"/>
  <c r="M1944" i="87" s="1"/>
  <c r="AE1968" i="87"/>
  <c r="AE1966" i="87"/>
  <c r="AE1962" i="87"/>
  <c r="AE1950" i="87"/>
  <c r="AE1918" i="87"/>
  <c r="Z1918" i="87"/>
  <c r="AE1912" i="87"/>
  <c r="AE1905" i="87"/>
  <c r="N2375" i="87"/>
  <c r="Z2375" i="87" s="1"/>
  <c r="N2372" i="87"/>
  <c r="AI2314" i="87" s="1"/>
  <c r="AF2314" i="87" s="1"/>
  <c r="M2314" i="87" s="1"/>
  <c r="AI2380" i="87"/>
  <c r="AF2380" i="87" s="1"/>
  <c r="M2380" i="87" s="1"/>
  <c r="Z2380" i="87"/>
  <c r="AI2322" i="87"/>
  <c r="Z2322" i="87"/>
  <c r="AI2315" i="87"/>
  <c r="AF2315" i="87" s="1"/>
  <c r="M2315" i="87" s="1"/>
  <c r="AI2205" i="87"/>
  <c r="AF2205" i="87" s="1"/>
  <c r="M2205" i="87" s="1"/>
  <c r="AE2217" i="87"/>
  <c r="AE2215" i="87"/>
  <c r="AE2212" i="87"/>
  <c r="AE2182" i="87"/>
  <c r="AE2172" i="87"/>
  <c r="AE2169" i="87"/>
  <c r="AE2153" i="87"/>
  <c r="AE2150" i="87"/>
  <c r="AE2142" i="87"/>
  <c r="AE2139" i="87"/>
  <c r="AE2131" i="87"/>
  <c r="AE2089" i="87"/>
  <c r="AE2085" i="87"/>
  <c r="AE2082" i="87"/>
  <c r="AE2079" i="87"/>
  <c r="AE2068" i="87"/>
  <c r="AE2059" i="87"/>
  <c r="AI2056" i="87"/>
  <c r="AF2056" i="87" s="1"/>
  <c r="M2056" i="87" s="1"/>
  <c r="AE2038" i="87"/>
  <c r="AE2015" i="87"/>
  <c r="AE2010" i="87"/>
  <c r="AE1997" i="87"/>
  <c r="AE1994" i="87"/>
  <c r="AE1972" i="87"/>
  <c r="AI1969" i="87"/>
  <c r="AF1969" i="87" s="1"/>
  <c r="M1969" i="87" s="1"/>
  <c r="AE1952" i="87"/>
  <c r="AI1915" i="87"/>
  <c r="AF1915" i="87" s="1"/>
  <c r="M1915" i="87" s="1"/>
  <c r="AA2350" i="87"/>
  <c r="AC2350" i="87" s="1"/>
  <c r="AI2321" i="87"/>
  <c r="AF2321" i="87" s="1"/>
  <c r="AI2303" i="87"/>
  <c r="AF2303" i="87" s="1"/>
  <c r="M2303" i="87" s="1"/>
  <c r="AE2282" i="87"/>
  <c r="AE2276" i="87"/>
  <c r="AE2269" i="87"/>
  <c r="AE2265" i="87"/>
  <c r="AI2216" i="87"/>
  <c r="AF2216" i="87" s="1"/>
  <c r="M2216" i="87" s="1"/>
  <c r="AI2245" i="87"/>
  <c r="AF2245" i="87" s="1"/>
  <c r="M2245" i="87" s="1"/>
  <c r="AI2213" i="87"/>
  <c r="AF2213" i="87" s="1"/>
  <c r="M2213" i="87" s="1"/>
  <c r="AE2213" i="87"/>
  <c r="AE2205" i="87"/>
  <c r="AE2204" i="87"/>
  <c r="AI2172" i="87"/>
  <c r="AF2172" i="87" s="1"/>
  <c r="M2172" i="87" s="1"/>
  <c r="AE2160" i="87"/>
  <c r="AI2158" i="87"/>
  <c r="AF2158" i="87" s="1"/>
  <c r="M2158" i="87" s="1"/>
  <c r="AE2154" i="87"/>
  <c r="AI2119" i="87"/>
  <c r="AF2119" i="87" s="1"/>
  <c r="AE2146" i="87"/>
  <c r="AI2143" i="87"/>
  <c r="AF2143" i="87" s="1"/>
  <c r="M2143" i="87" s="1"/>
  <c r="AE2076" i="87"/>
  <c r="AE2073" i="87"/>
  <c r="AE2066" i="87"/>
  <c r="AE2063" i="87"/>
  <c r="AE2057" i="87"/>
  <c r="AE2054" i="87"/>
  <c r="AE2052" i="87"/>
  <c r="AE2044" i="87"/>
  <c r="AE2037" i="87"/>
  <c r="AE2013" i="87"/>
  <c r="AI2002" i="87"/>
  <c r="AF2002" i="87" s="1"/>
  <c r="M2002" i="87" s="1"/>
  <c r="AI1984" i="87"/>
  <c r="AF1984" i="87" s="1"/>
  <c r="M1984" i="87" s="1"/>
  <c r="AE1979" i="87"/>
  <c r="AE1976" i="87"/>
  <c r="AE1970" i="87"/>
  <c r="AE1957" i="87"/>
  <c r="AE1947" i="87"/>
  <c r="AE1927" i="87"/>
  <c r="AE1926" i="87"/>
  <c r="AF2361" i="87"/>
  <c r="M2361" i="87" s="1"/>
  <c r="AF2358" i="87"/>
  <c r="M2358" i="87" s="1"/>
  <c r="AF2322" i="87"/>
  <c r="AI2302" i="87"/>
  <c r="AF2302" i="87" s="1"/>
  <c r="M2302" i="87" s="1"/>
  <c r="Z2302" i="87"/>
  <c r="AE2227" i="87"/>
  <c r="AE2216" i="87"/>
  <c r="AE2189" i="87"/>
  <c r="AE2171" i="87"/>
  <c r="AE2168" i="87"/>
  <c r="AE2166" i="87"/>
  <c r="AE2156" i="87"/>
  <c r="AE2144" i="87"/>
  <c r="AE2141" i="87"/>
  <c r="AE2137" i="87"/>
  <c r="AE2135" i="87"/>
  <c r="AE2134" i="87"/>
  <c r="AE2125" i="87"/>
  <c r="AE2118" i="87"/>
  <c r="AE2117" i="87"/>
  <c r="AI2085" i="87"/>
  <c r="AF2085" i="87" s="1"/>
  <c r="M2085" i="87" s="1"/>
  <c r="AE2108" i="87"/>
  <c r="AE2084" i="87"/>
  <c r="AE2081" i="87"/>
  <c r="AI2071" i="87"/>
  <c r="AF2071" i="87" s="1"/>
  <c r="M2071" i="87" s="1"/>
  <c r="AE2070" i="87"/>
  <c r="AE2067" i="87"/>
  <c r="AI2032" i="87"/>
  <c r="AF2032" i="87" s="1"/>
  <c r="AE2039" i="87"/>
  <c r="AE2021" i="87"/>
  <c r="AE2020" i="87"/>
  <c r="AE2014" i="87"/>
  <c r="AI1983" i="87"/>
  <c r="AF1983" i="87" s="1"/>
  <c r="M1983" i="87" s="1"/>
  <c r="AE2011" i="87"/>
  <c r="AE1999" i="87"/>
  <c r="AE1996" i="87"/>
  <c r="AE1991" i="87"/>
  <c r="AE1982" i="87"/>
  <c r="AE1980" i="87"/>
  <c r="AI1945" i="87"/>
  <c r="AF1945" i="87" s="1"/>
  <c r="AE1967" i="87"/>
  <c r="AE1965" i="87"/>
  <c r="AE1963" i="87"/>
  <c r="AE1944" i="87"/>
  <c r="AE1943" i="87"/>
  <c r="AI1940" i="87"/>
  <c r="AE1934" i="87"/>
  <c r="AE1928" i="87"/>
  <c r="AE1904" i="87"/>
  <c r="Z2257" i="87"/>
  <c r="Z2256" i="87"/>
  <c r="AE2244" i="87"/>
  <c r="AE2241" i="87"/>
  <c r="AI2206" i="87"/>
  <c r="AF2206" i="87" s="1"/>
  <c r="AE2223" i="87"/>
  <c r="Z2222" i="87"/>
  <c r="AE2188" i="87"/>
  <c r="AE2187" i="87"/>
  <c r="AI2176" i="87"/>
  <c r="AF2176" i="87" s="1"/>
  <c r="M2176" i="87" s="1"/>
  <c r="AE2164" i="87"/>
  <c r="AE2162" i="87"/>
  <c r="AE2161" i="87"/>
  <c r="AI2129" i="87"/>
  <c r="AF2129" i="87" s="1"/>
  <c r="M2129" i="87" s="1"/>
  <c r="AI2126" i="87"/>
  <c r="AI2118" i="87"/>
  <c r="AF2118" i="87" s="1"/>
  <c r="M2118" i="87" s="1"/>
  <c r="AE2132" i="87"/>
  <c r="AE2130" i="87"/>
  <c r="AE2128" i="87"/>
  <c r="AE2126" i="87"/>
  <c r="AF2126" i="87"/>
  <c r="M2126" i="87" s="1"/>
  <c r="AE2107" i="87"/>
  <c r="AE2102" i="87"/>
  <c r="AE2098" i="87"/>
  <c r="AE2097" i="87"/>
  <c r="AE2095" i="87"/>
  <c r="AE2077" i="87"/>
  <c r="AI2060" i="87"/>
  <c r="AF2060" i="87" s="1"/>
  <c r="M2060" i="87" s="1"/>
  <c r="AE2056" i="87"/>
  <c r="AE2050" i="87"/>
  <c r="AE2047" i="87"/>
  <c r="AE2046" i="87"/>
  <c r="AE2043" i="87"/>
  <c r="AE2041" i="87"/>
  <c r="AE2034" i="87"/>
  <c r="AE2030" i="87"/>
  <c r="AE2002" i="87"/>
  <c r="AE1988" i="87"/>
  <c r="AE1987" i="87"/>
  <c r="AI1955" i="87"/>
  <c r="AF1955" i="87" s="1"/>
  <c r="M1955" i="87" s="1"/>
  <c r="AI1952" i="87"/>
  <c r="AF1952" i="87" s="1"/>
  <c r="M1952" i="87" s="1"/>
  <c r="AI1973" i="87"/>
  <c r="AF1973" i="87" s="1"/>
  <c r="M1973" i="87" s="1"/>
  <c r="AE1969" i="87"/>
  <c r="AE1959" i="87"/>
  <c r="AE1956" i="87"/>
  <c r="AE1933" i="87"/>
  <c r="AE1921" i="87"/>
  <c r="AI1880" i="87"/>
  <c r="AI1909" i="87"/>
  <c r="AF1909" i="87" s="1"/>
  <c r="M1909" i="87" s="1"/>
  <c r="AI1996" i="87"/>
  <c r="AF1996" i="87" s="1"/>
  <c r="M1996" i="87" s="1"/>
  <c r="AI2083" i="87"/>
  <c r="AF2083" i="87" s="1"/>
  <c r="M2083" i="87" s="1"/>
  <c r="AI2170" i="87"/>
  <c r="AF2170" i="87" s="1"/>
  <c r="M2170" i="87" s="1"/>
  <c r="Z1909" i="87"/>
  <c r="AI1938" i="87"/>
  <c r="AI2025" i="87"/>
  <c r="AF2025" i="87" s="1"/>
  <c r="M2025" i="87" s="1"/>
  <c r="AI2112" i="87"/>
  <c r="AF2112" i="87" s="1"/>
  <c r="M2112" i="87" s="1"/>
  <c r="AI2199" i="87"/>
  <c r="AI1967" i="87"/>
  <c r="AF1967" i="87" s="1"/>
  <c r="M1967" i="87" s="1"/>
  <c r="AI2054" i="87"/>
  <c r="AF2054" i="87" s="1"/>
  <c r="M2054" i="87" s="1"/>
  <c r="AI2141" i="87"/>
  <c r="AF2141" i="87" s="1"/>
  <c r="M2141" i="87" s="1"/>
  <c r="AI2228" i="87"/>
  <c r="AF2228" i="87" s="1"/>
  <c r="M2228" i="87" s="1"/>
  <c r="AI1879" i="87"/>
  <c r="AF1879" i="87" s="1"/>
  <c r="M1879" i="87" s="1"/>
  <c r="AI1995" i="87"/>
  <c r="AF1995" i="87" s="1"/>
  <c r="M1995" i="87" s="1"/>
  <c r="AI2082" i="87"/>
  <c r="AF2082" i="87" s="1"/>
  <c r="M2082" i="87" s="1"/>
  <c r="AI2169" i="87"/>
  <c r="AF2169" i="87" s="1"/>
  <c r="M2169" i="87" s="1"/>
  <c r="Z1908" i="87"/>
  <c r="AI1937" i="87"/>
  <c r="AF1937" i="87" s="1"/>
  <c r="M1937" i="87" s="1"/>
  <c r="AI2024" i="87"/>
  <c r="AF2024" i="87" s="1"/>
  <c r="M2024" i="87" s="1"/>
  <c r="AI2111" i="87"/>
  <c r="AF2111" i="87" s="1"/>
  <c r="AI2198" i="87"/>
  <c r="AF2198" i="87" s="1"/>
  <c r="M2198" i="87" s="1"/>
  <c r="AI1908" i="87"/>
  <c r="AI1966" i="87"/>
  <c r="AF1966" i="87" s="1"/>
  <c r="M1966" i="87" s="1"/>
  <c r="AI2053" i="87"/>
  <c r="AF2053" i="87" s="1"/>
  <c r="M2053" i="87" s="1"/>
  <c r="AI2140" i="87"/>
  <c r="AF2140" i="87" s="1"/>
  <c r="M2140" i="87" s="1"/>
  <c r="AI2227" i="87"/>
  <c r="AF2227" i="87" s="1"/>
  <c r="M2227" i="87" s="1"/>
  <c r="AE2243" i="87"/>
  <c r="AE2240" i="87"/>
  <c r="AE2222" i="87"/>
  <c r="AE2221" i="87"/>
  <c r="Z2221" i="87"/>
  <c r="AE2220" i="87"/>
  <c r="AE2218" i="87"/>
  <c r="AE2208" i="87"/>
  <c r="AE2195" i="87"/>
  <c r="AE2194" i="87"/>
  <c r="AI2157" i="87"/>
  <c r="AF2157" i="87" s="1"/>
  <c r="M2157" i="87" s="1"/>
  <c r="AE2184" i="87"/>
  <c r="AE2173" i="87"/>
  <c r="AE2170" i="87"/>
  <c r="AE2165" i="87"/>
  <c r="AE2163" i="87"/>
  <c r="K2158" i="87"/>
  <c r="AA2158" i="87" s="1"/>
  <c r="AC2158" i="87" s="1"/>
  <c r="AE2157" i="87"/>
  <c r="AE2143" i="87"/>
  <c r="AE2140" i="87"/>
  <c r="AE2136" i="87"/>
  <c r="AE2133" i="87"/>
  <c r="AE2101" i="87"/>
  <c r="AE2100" i="87"/>
  <c r="AI2089" i="87"/>
  <c r="AF2089" i="87" s="1"/>
  <c r="M2089" i="87" s="1"/>
  <c r="AE2086" i="87"/>
  <c r="AE2083" i="87"/>
  <c r="AE2078" i="87"/>
  <c r="AE2075" i="87"/>
  <c r="AE2074" i="87"/>
  <c r="AI2042" i="87"/>
  <c r="AF2042" i="87" s="1"/>
  <c r="M2042" i="87" s="1"/>
  <c r="AE2069" i="87"/>
  <c r="AI2039" i="87"/>
  <c r="AF2039" i="87" s="1"/>
  <c r="M2039" i="87" s="1"/>
  <c r="AE2053" i="87"/>
  <c r="AE2048" i="87"/>
  <c r="AE2045" i="87"/>
  <c r="AE2008" i="87"/>
  <c r="AF1998" i="87"/>
  <c r="M1998" i="87" s="1"/>
  <c r="AE1998" i="87"/>
  <c r="AE1995" i="87"/>
  <c r="AE1992" i="87"/>
  <c r="AE1990" i="87"/>
  <c r="AE1989" i="87"/>
  <c r="AE1986" i="87"/>
  <c r="AE1983" i="87"/>
  <c r="AE1961" i="87"/>
  <c r="AE1960" i="87"/>
  <c r="AE1958" i="87"/>
  <c r="AE1955" i="87"/>
  <c r="AE1954" i="87"/>
  <c r="AE1953" i="87"/>
  <c r="AE1951" i="87"/>
  <c r="AI1916" i="87"/>
  <c r="AF1916" i="87" s="1"/>
  <c r="AE1924" i="87"/>
  <c r="AE1923" i="87"/>
  <c r="AE1914" i="87"/>
  <c r="Z1914" i="87"/>
  <c r="AE1909" i="87"/>
  <c r="Z2220" i="87"/>
  <c r="Z2219" i="87"/>
  <c r="AI2215" i="87"/>
  <c r="AF2215" i="87" s="1"/>
  <c r="M2215" i="87" s="1"/>
  <c r="Z2215" i="87"/>
  <c r="Z2212" i="87"/>
  <c r="Z2204" i="87"/>
  <c r="Z2194" i="87"/>
  <c r="Z2188" i="87"/>
  <c r="Z2187" i="87"/>
  <c r="AI2184" i="87"/>
  <c r="AF2184" i="87" s="1"/>
  <c r="M2184" i="87" s="1"/>
  <c r="Z2184" i="87"/>
  <c r="AI2177" i="87"/>
  <c r="AF2177" i="87" s="1"/>
  <c r="Z2177" i="87"/>
  <c r="Z2176" i="87"/>
  <c r="Z2166" i="87"/>
  <c r="Z2160" i="87"/>
  <c r="Z2156" i="87"/>
  <c r="Z2153" i="87"/>
  <c r="Z2149" i="87"/>
  <c r="Z2135" i="87"/>
  <c r="Z2134" i="87"/>
  <c r="Z2133" i="87"/>
  <c r="Z2132" i="87"/>
  <c r="AI2128" i="87"/>
  <c r="AF2128" i="87" s="1"/>
  <c r="M2128" i="87" s="1"/>
  <c r="Z2128" i="87"/>
  <c r="Z2125" i="87"/>
  <c r="Z2117" i="87"/>
  <c r="Z2107" i="87"/>
  <c r="Z2101" i="87"/>
  <c r="Z2100" i="87"/>
  <c r="AI2097" i="87"/>
  <c r="AF2097" i="87" s="1"/>
  <c r="M2097" i="87" s="1"/>
  <c r="Z2097" i="87"/>
  <c r="AI2090" i="87"/>
  <c r="AF2090" i="87" s="1"/>
  <c r="Z2090" i="87"/>
  <c r="Z2089" i="87"/>
  <c r="Z2079" i="87"/>
  <c r="Z2073" i="87"/>
  <c r="Z2069" i="87"/>
  <c r="Z2066" i="87"/>
  <c r="Z2062" i="87"/>
  <c r="Z2048" i="87"/>
  <c r="Z2047" i="87"/>
  <c r="Z2046" i="87"/>
  <c r="Z2045" i="87"/>
  <c r="AI2041" i="87"/>
  <c r="AF2041" i="87" s="1"/>
  <c r="M2041" i="87" s="1"/>
  <c r="Z2041" i="87"/>
  <c r="Z2038" i="87"/>
  <c r="T3" i="87"/>
  <c r="Z2030" i="87"/>
  <c r="Z2020" i="87"/>
  <c r="Z2014" i="87"/>
  <c r="Z2013" i="87"/>
  <c r="AI2010" i="87"/>
  <c r="AF2010" i="87" s="1"/>
  <c r="M2010" i="87" s="1"/>
  <c r="Z2010" i="87"/>
  <c r="AI2003" i="87"/>
  <c r="AF2003" i="87" s="1"/>
  <c r="Z2003" i="87"/>
  <c r="Z2002" i="87"/>
  <c r="Z1992" i="87"/>
  <c r="Z1986" i="87"/>
  <c r="Z1982" i="87"/>
  <c r="Z1979" i="87"/>
  <c r="Z1975" i="87"/>
  <c r="Z1961" i="87"/>
  <c r="Z1960" i="87"/>
  <c r="Z1959" i="87"/>
  <c r="Z1958" i="87"/>
  <c r="AI1954" i="87"/>
  <c r="AF1954" i="87" s="1"/>
  <c r="M1954" i="87" s="1"/>
  <c r="Z1954" i="87"/>
  <c r="Z1951" i="87"/>
  <c r="Z1943" i="87"/>
  <c r="Z1933" i="87"/>
  <c r="Z1927" i="87"/>
  <c r="Z1926" i="87"/>
  <c r="AI1923" i="87"/>
  <c r="AF1923" i="87" s="1"/>
  <c r="M1923" i="87" s="1"/>
  <c r="Z1923" i="87"/>
  <c r="AI1911" i="87"/>
  <c r="AF1911" i="87" s="1"/>
  <c r="AE1902" i="87"/>
  <c r="N1901" i="87"/>
  <c r="AI1868" i="87"/>
  <c r="AF1868" i="87" s="1"/>
  <c r="M1868" i="87" s="1"/>
  <c r="AE1847" i="87"/>
  <c r="AE1824" i="87"/>
  <c r="AE1822" i="87"/>
  <c r="AE1820" i="87"/>
  <c r="AE1786" i="87"/>
  <c r="AI1749" i="87"/>
  <c r="AF1749" i="87" s="1"/>
  <c r="M1749" i="87" s="1"/>
  <c r="AE1764" i="87"/>
  <c r="AE1740" i="87"/>
  <c r="AE1731" i="87"/>
  <c r="AE1690" i="87"/>
  <c r="AI1683" i="87"/>
  <c r="AF1683" i="87" s="1"/>
  <c r="M1683" i="87" s="1"/>
  <c r="AE1682" i="87"/>
  <c r="AI1633" i="87"/>
  <c r="AF1633" i="87" s="1"/>
  <c r="M1633" i="87" s="1"/>
  <c r="AE1655" i="87"/>
  <c r="AE1649" i="87"/>
  <c r="AE1644" i="87"/>
  <c r="AE1636" i="87"/>
  <c r="AE1620" i="87"/>
  <c r="AE1615" i="87"/>
  <c r="AE1611" i="87"/>
  <c r="AI1607" i="87"/>
  <c r="AI1577" i="87"/>
  <c r="AI1592" i="87"/>
  <c r="AF1592" i="87" s="1"/>
  <c r="M1592" i="87" s="1"/>
  <c r="AI1590" i="87"/>
  <c r="AF1590" i="87" s="1"/>
  <c r="M1590" i="87" s="1"/>
  <c r="AE1573" i="87"/>
  <c r="Z1557" i="87"/>
  <c r="AE1553" i="87"/>
  <c r="Z1547" i="87"/>
  <c r="Z2201" i="87"/>
  <c r="AI2187" i="87"/>
  <c r="AF2187" i="87" s="1"/>
  <c r="M2187" i="87" s="1"/>
  <c r="Z2114" i="87"/>
  <c r="AI2100" i="87"/>
  <c r="AF2100" i="87" s="1"/>
  <c r="M2100" i="87" s="1"/>
  <c r="Z2027" i="87"/>
  <c r="AI2013" i="87"/>
  <c r="AF2013" i="87" s="1"/>
  <c r="M2013" i="87" s="1"/>
  <c r="Z1940" i="87"/>
  <c r="AI1926" i="87"/>
  <c r="AF1926" i="87" s="1"/>
  <c r="M1926" i="87" s="1"/>
  <c r="AI1896" i="87"/>
  <c r="AF1896" i="87" s="1"/>
  <c r="M1896" i="87" s="1"/>
  <c r="AI1887" i="87"/>
  <c r="AF1887" i="87" s="1"/>
  <c r="Z1902" i="87"/>
  <c r="N1900" i="87"/>
  <c r="AI1897" i="87"/>
  <c r="AF1897" i="87" s="1"/>
  <c r="M1897" i="87" s="1"/>
  <c r="AI1857" i="87"/>
  <c r="AF1857" i="87" s="1"/>
  <c r="M1857" i="87" s="1"/>
  <c r="AE1873" i="87"/>
  <c r="AI1850" i="87"/>
  <c r="AF1850" i="87" s="1"/>
  <c r="M1850" i="87" s="1"/>
  <c r="AE1845" i="87"/>
  <c r="AE1842" i="87"/>
  <c r="AE1834" i="87"/>
  <c r="AC1828" i="87"/>
  <c r="AI1766" i="87"/>
  <c r="AE1763" i="87"/>
  <c r="AE1744" i="87"/>
  <c r="AI1770" i="87"/>
  <c r="AF1770" i="87" s="1"/>
  <c r="M1770" i="87" s="1"/>
  <c r="AI1705" i="87"/>
  <c r="AC1705" i="87"/>
  <c r="AE1699" i="87"/>
  <c r="AE1697" i="87"/>
  <c r="AE1692" i="87"/>
  <c r="AI1662" i="87"/>
  <c r="AF1662" i="87" s="1"/>
  <c r="M1662" i="87" s="1"/>
  <c r="AE1685" i="87"/>
  <c r="AE1679" i="87"/>
  <c r="AE1676" i="87"/>
  <c r="AE1666" i="87"/>
  <c r="AE1661" i="87"/>
  <c r="AE1648" i="87"/>
  <c r="AE1643" i="87"/>
  <c r="AE1619" i="87"/>
  <c r="Z1629" i="87"/>
  <c r="AE1593" i="87"/>
  <c r="AE1591" i="87"/>
  <c r="AE1589" i="87"/>
  <c r="AI1546" i="87"/>
  <c r="AF1546" i="87" s="1"/>
  <c r="M1546" i="87" s="1"/>
  <c r="AE1569" i="87"/>
  <c r="AE1563" i="87"/>
  <c r="AE1561" i="87"/>
  <c r="AI1560" i="87"/>
  <c r="AF1560" i="87" s="1"/>
  <c r="M1560" i="87" s="1"/>
  <c r="AE1557" i="87"/>
  <c r="AE1547" i="87"/>
  <c r="AI2201" i="87"/>
  <c r="AF2201" i="87" s="1"/>
  <c r="AI2186" i="87"/>
  <c r="AF2186" i="87" s="1"/>
  <c r="M2186" i="87" s="1"/>
  <c r="AI2155" i="87"/>
  <c r="AF2155" i="87" s="1"/>
  <c r="M2155" i="87" s="1"/>
  <c r="AI2148" i="87"/>
  <c r="AF2148" i="87" s="1"/>
  <c r="M2148" i="87" s="1"/>
  <c r="AI2114" i="87"/>
  <c r="AF2114" i="87" s="1"/>
  <c r="M2114" i="87" s="1"/>
  <c r="AI2099" i="87"/>
  <c r="AF2099" i="87" s="1"/>
  <c r="M2099" i="87" s="1"/>
  <c r="AI2068" i="87"/>
  <c r="AF2068" i="87" s="1"/>
  <c r="M2068" i="87" s="1"/>
  <c r="AI2061" i="87"/>
  <c r="AF2061" i="87" s="1"/>
  <c r="M2061" i="87" s="1"/>
  <c r="AI2027" i="87"/>
  <c r="AF2027" i="87" s="1"/>
  <c r="M2027" i="87" s="1"/>
  <c r="AI2012" i="87"/>
  <c r="AF2012" i="87" s="1"/>
  <c r="M2012" i="87" s="1"/>
  <c r="AI1981" i="87"/>
  <c r="AF1981" i="87" s="1"/>
  <c r="M1981" i="87" s="1"/>
  <c r="AI1974" i="87"/>
  <c r="AF1974" i="87" s="1"/>
  <c r="M1974" i="87" s="1"/>
  <c r="AI1925" i="87"/>
  <c r="AF1925" i="87" s="1"/>
  <c r="M1925" i="87" s="1"/>
  <c r="Z1925" i="87"/>
  <c r="AI1882" i="87"/>
  <c r="AF1882" i="87" s="1"/>
  <c r="M1882" i="87" s="1"/>
  <c r="AE1899" i="87"/>
  <c r="AE1897" i="87"/>
  <c r="AI1865" i="87"/>
  <c r="AF1865" i="87" s="1"/>
  <c r="M1865" i="87" s="1"/>
  <c r="AE1886" i="87"/>
  <c r="AE1883" i="87"/>
  <c r="AE1881" i="87"/>
  <c r="AE1879" i="87"/>
  <c r="AE1870" i="87"/>
  <c r="AE1866" i="87"/>
  <c r="AI1836" i="87"/>
  <c r="AF1836" i="87" s="1"/>
  <c r="M1836" i="87" s="1"/>
  <c r="AC1860" i="87"/>
  <c r="AE1853" i="87"/>
  <c r="AE1851" i="87"/>
  <c r="AE1849" i="87"/>
  <c r="AE1844" i="87"/>
  <c r="AE1841" i="87"/>
  <c r="AE1828" i="87"/>
  <c r="AI1795" i="87"/>
  <c r="AF1795" i="87" s="1"/>
  <c r="M1795" i="87" s="1"/>
  <c r="AI1793" i="87"/>
  <c r="AF1793" i="87" s="1"/>
  <c r="M1793" i="87" s="1"/>
  <c r="AE1796" i="87"/>
  <c r="AE1794" i="87"/>
  <c r="AE1792" i="87"/>
  <c r="AE1785" i="87"/>
  <c r="AE1779" i="87"/>
  <c r="AE1777" i="87"/>
  <c r="AE1776" i="87"/>
  <c r="AE1762" i="87"/>
  <c r="AE1737" i="87"/>
  <c r="AE1735" i="87"/>
  <c r="AE1733" i="87"/>
  <c r="AC1706" i="87"/>
  <c r="AI1694" i="87"/>
  <c r="AF1694" i="87" s="1"/>
  <c r="M1694" i="87" s="1"/>
  <c r="AE1693" i="87"/>
  <c r="AE1671" i="87"/>
  <c r="AE1662" i="87"/>
  <c r="AE1657" i="87"/>
  <c r="AE1654" i="87"/>
  <c r="AI1621" i="87"/>
  <c r="AF1621" i="87" s="1"/>
  <c r="M1621" i="87" s="1"/>
  <c r="AE1647" i="87"/>
  <c r="AE1631" i="87"/>
  <c r="AE1625" i="87"/>
  <c r="AE1618" i="87"/>
  <c r="AE1613" i="87"/>
  <c r="AE1603" i="87"/>
  <c r="AE1599" i="87"/>
  <c r="AE1586" i="87"/>
  <c r="AE1577" i="87"/>
  <c r="AE1576" i="87"/>
  <c r="AE1574" i="87"/>
  <c r="AE1568" i="87"/>
  <c r="AE1555" i="87"/>
  <c r="Z1551" i="87"/>
  <c r="AE1548" i="87"/>
  <c r="AF2199" i="87"/>
  <c r="M2199" i="87" s="1"/>
  <c r="AF1940" i="87"/>
  <c r="M1940" i="87" s="1"/>
  <c r="AF1938" i="87"/>
  <c r="M1938" i="87" s="1"/>
  <c r="AE1894" i="87"/>
  <c r="AE1872" i="87"/>
  <c r="AE1871" i="87"/>
  <c r="AI1839" i="87"/>
  <c r="AF1839" i="87" s="1"/>
  <c r="AE1867" i="87"/>
  <c r="AE1863" i="87"/>
  <c r="AE1840" i="87"/>
  <c r="AI1810" i="87"/>
  <c r="AF1810" i="87" s="1"/>
  <c r="AI1807" i="87"/>
  <c r="AE1825" i="87"/>
  <c r="AE1823" i="87"/>
  <c r="AE1821" i="87"/>
  <c r="AE1818" i="87"/>
  <c r="AE1801" i="87"/>
  <c r="AI1742" i="87"/>
  <c r="AF1742" i="87" s="1"/>
  <c r="M1742" i="87" s="1"/>
  <c r="AE1783" i="87"/>
  <c r="AE1773" i="87"/>
  <c r="AE1767" i="87"/>
  <c r="AI1764" i="87"/>
  <c r="AF1764" i="87" s="1"/>
  <c r="M1764" i="87" s="1"/>
  <c r="AC1754" i="87"/>
  <c r="AE1718" i="87"/>
  <c r="AE1714" i="87"/>
  <c r="AC1707" i="87"/>
  <c r="AE1696" i="87"/>
  <c r="AE1680" i="87"/>
  <c r="AE1677" i="87"/>
  <c r="AE1672" i="87"/>
  <c r="AE1668" i="87"/>
  <c r="AE1665" i="87"/>
  <c r="AE1646" i="87"/>
  <c r="AI1604" i="87"/>
  <c r="AF1604" i="87" s="1"/>
  <c r="M1604" i="87" s="1"/>
  <c r="AE1610" i="87"/>
  <c r="AE1606" i="87"/>
  <c r="AI1575" i="87"/>
  <c r="AF1575" i="87" s="1"/>
  <c r="M1575" i="87" s="1"/>
  <c r="AE1602" i="87"/>
  <c r="AI1568" i="87"/>
  <c r="AF1568" i="87" s="1"/>
  <c r="M1568" i="87" s="1"/>
  <c r="AI1589" i="87"/>
  <c r="AF1589" i="87" s="1"/>
  <c r="M1589" i="87" s="1"/>
  <c r="AE1584" i="87"/>
  <c r="AE1579" i="87"/>
  <c r="AE1575" i="87"/>
  <c r="AE1903" i="87"/>
  <c r="AI1867" i="87"/>
  <c r="AF1867" i="87" s="1"/>
  <c r="M1867" i="87" s="1"/>
  <c r="AI1829" i="87"/>
  <c r="AF1829" i="87" s="1"/>
  <c r="AE1864" i="87"/>
  <c r="AI1824" i="87"/>
  <c r="AF1824" i="87" s="1"/>
  <c r="M1824" i="87" s="1"/>
  <c r="AI1851" i="87"/>
  <c r="AF1851" i="87" s="1"/>
  <c r="M1851" i="87" s="1"/>
  <c r="AE1835" i="87"/>
  <c r="AE1788" i="87"/>
  <c r="AE1787" i="87"/>
  <c r="AI1720" i="87"/>
  <c r="AF1720" i="87" s="1"/>
  <c r="M1720" i="87" s="1"/>
  <c r="AE1766" i="87"/>
  <c r="AF1766" i="87"/>
  <c r="M1766" i="87" s="1"/>
  <c r="AI1763" i="87"/>
  <c r="AF1763" i="87" s="1"/>
  <c r="M1763" i="87" s="1"/>
  <c r="AI1708" i="87"/>
  <c r="AF1708" i="87" s="1"/>
  <c r="M1708" i="87" s="1"/>
  <c r="AI1706" i="87"/>
  <c r="AF1706" i="87" s="1"/>
  <c r="M1706" i="87" s="1"/>
  <c r="AE1724" i="87"/>
  <c r="AE1720" i="87"/>
  <c r="AC1708" i="87"/>
  <c r="AE1698" i="87"/>
  <c r="AE1669" i="87"/>
  <c r="AI1626" i="87"/>
  <c r="AF1626" i="87" s="1"/>
  <c r="AE1653" i="87"/>
  <c r="AE1651" i="87"/>
  <c r="AI1619" i="87"/>
  <c r="AF1619" i="87" s="1"/>
  <c r="M1619" i="87" s="1"/>
  <c r="AE1638" i="87"/>
  <c r="AI1606" i="87"/>
  <c r="AF1606" i="87" s="1"/>
  <c r="M1606" i="87" s="1"/>
  <c r="AE1634" i="87"/>
  <c r="AE1622" i="87"/>
  <c r="AE1617" i="87"/>
  <c r="AE1612" i="87"/>
  <c r="AF1607" i="87"/>
  <c r="M1607" i="87" s="1"/>
  <c r="AE1605" i="87"/>
  <c r="AE1598" i="87"/>
  <c r="AE1592" i="87"/>
  <c r="AE1590" i="87"/>
  <c r="AE1588" i="87"/>
  <c r="AE1578" i="87"/>
  <c r="AE1564" i="87"/>
  <c r="AI1563" i="87"/>
  <c r="AF1563" i="87" s="1"/>
  <c r="M1563" i="87" s="1"/>
  <c r="AE1562" i="87"/>
  <c r="AI1561" i="87"/>
  <c r="AF1561" i="87" s="1"/>
  <c r="M1561" i="87" s="1"/>
  <c r="AE1560" i="87"/>
  <c r="AE1550" i="87"/>
  <c r="AI1894" i="87"/>
  <c r="AF1894" i="87" s="1"/>
  <c r="M1894" i="87" s="1"/>
  <c r="AE1898" i="87"/>
  <c r="AE1895" i="87"/>
  <c r="AE1892" i="87"/>
  <c r="AE1882" i="87"/>
  <c r="AE1880" i="87"/>
  <c r="AF1880" i="87"/>
  <c r="M1880" i="87" s="1"/>
  <c r="AE1878" i="87"/>
  <c r="AE1874" i="87"/>
  <c r="AE1860" i="87"/>
  <c r="AE1854" i="87"/>
  <c r="AE1852" i="87"/>
  <c r="AE1850" i="87"/>
  <c r="AE1836" i="87"/>
  <c r="AI1828" i="87"/>
  <c r="AF1828" i="87" s="1"/>
  <c r="M1828" i="87" s="1"/>
  <c r="AI1792" i="87"/>
  <c r="AF1792" i="87" s="1"/>
  <c r="M1792" i="87" s="1"/>
  <c r="AE1812" i="87"/>
  <c r="AI1780" i="87"/>
  <c r="AF1780" i="87" s="1"/>
  <c r="M1780" i="87" s="1"/>
  <c r="AI1778" i="87"/>
  <c r="AE1805" i="87"/>
  <c r="AI1799" i="87"/>
  <c r="AF1799" i="87" s="1"/>
  <c r="M1799" i="87" s="1"/>
  <c r="AE1795" i="87"/>
  <c r="AE1793" i="87"/>
  <c r="AE1791" i="87"/>
  <c r="AE1784" i="87"/>
  <c r="AI1781" i="87"/>
  <c r="AF1781" i="87" s="1"/>
  <c r="M1781" i="87" s="1"/>
  <c r="AE1780" i="87"/>
  <c r="AE1765" i="87"/>
  <c r="AC1747" i="87"/>
  <c r="AE1742" i="87"/>
  <c r="AE1738" i="87"/>
  <c r="AE1736" i="87"/>
  <c r="AE1734" i="87"/>
  <c r="AE1730" i="87"/>
  <c r="AE1725" i="87"/>
  <c r="AE1723" i="87"/>
  <c r="AI1693" i="87"/>
  <c r="AF1693" i="87" s="1"/>
  <c r="M1693" i="87" s="1"/>
  <c r="AE1721" i="87"/>
  <c r="AE1712" i="87"/>
  <c r="AF1705" i="87"/>
  <c r="M1705" i="87" s="1"/>
  <c r="AE1702" i="87"/>
  <c r="AE1700" i="87"/>
  <c r="AI1664" i="87"/>
  <c r="AF1664" i="87" s="1"/>
  <c r="M1664" i="87" s="1"/>
  <c r="AE1689" i="87"/>
  <c r="AE1686" i="87"/>
  <c r="AI1655" i="87"/>
  <c r="AF1655" i="87" s="1"/>
  <c r="M1655" i="87" s="1"/>
  <c r="AE1678" i="87"/>
  <c r="AE1675" i="87"/>
  <c r="AE1670" i="87"/>
  <c r="AE1664" i="87"/>
  <c r="AE1650" i="87"/>
  <c r="AI1618" i="87"/>
  <c r="AF1618" i="87" s="1"/>
  <c r="M1618" i="87" s="1"/>
  <c r="AE1637" i="87"/>
  <c r="AE1633" i="87"/>
  <c r="AI1597" i="87"/>
  <c r="AF1597" i="87" s="1"/>
  <c r="M1597" i="87" s="1"/>
  <c r="AE1621" i="87"/>
  <c r="AE1609" i="87"/>
  <c r="AI1596" i="87"/>
  <c r="AF1596" i="87" s="1"/>
  <c r="M1596" i="87" s="1"/>
  <c r="AE1595" i="87"/>
  <c r="AE1582" i="87"/>
  <c r="AE1580" i="87"/>
  <c r="AC1570" i="87"/>
  <c r="AE1567" i="87"/>
  <c r="AE1556" i="87"/>
  <c r="Z1556" i="87"/>
  <c r="AE1545" i="87"/>
  <c r="AE1896" i="87"/>
  <c r="AE1893" i="87"/>
  <c r="AE1875" i="87"/>
  <c r="AE1869" i="87"/>
  <c r="AE1865" i="87"/>
  <c r="Z1853" i="87"/>
  <c r="AC1853" i="87" s="1"/>
  <c r="Z1851" i="87"/>
  <c r="AC1851" i="87" s="1"/>
  <c r="Z1850" i="87"/>
  <c r="AC1850" i="87" s="1"/>
  <c r="AA1827" i="87"/>
  <c r="AC1827" i="87" s="1"/>
  <c r="AE1816" i="87"/>
  <c r="AE1806" i="87"/>
  <c r="AE1798" i="87"/>
  <c r="AE1782" i="87"/>
  <c r="Z1766" i="87"/>
  <c r="Z1764" i="87"/>
  <c r="Z1763" i="87"/>
  <c r="AE1760" i="87"/>
  <c r="AE1754" i="87"/>
  <c r="AI1752" i="87"/>
  <c r="AF1752" i="87" s="1"/>
  <c r="M1752" i="87" s="1"/>
  <c r="AE1750" i="87"/>
  <c r="AE1747" i="87"/>
  <c r="AE1743" i="87"/>
  <c r="AI1741" i="87"/>
  <c r="AE1729" i="87"/>
  <c r="AE1728" i="87"/>
  <c r="AE1727" i="87"/>
  <c r="AE1726" i="87"/>
  <c r="AE1722" i="87"/>
  <c r="AE1719" i="87"/>
  <c r="AE1715" i="87"/>
  <c r="AE1711" i="87"/>
  <c r="AE1701" i="87"/>
  <c r="AE1695" i="87"/>
  <c r="AE1694" i="87"/>
  <c r="AE1691" i="87"/>
  <c r="AE1684" i="87"/>
  <c r="AE1683" i="87"/>
  <c r="AE1673" i="87"/>
  <c r="AE1667" i="87"/>
  <c r="AI1665" i="87"/>
  <c r="AF1665" i="87" s="1"/>
  <c r="M1665" i="87" s="1"/>
  <c r="AE1663" i="87"/>
  <c r="AE1660" i="87"/>
  <c r="AE1656" i="87"/>
  <c r="AI1654" i="87"/>
  <c r="AF1654" i="87" s="1"/>
  <c r="M1654" i="87" s="1"/>
  <c r="AE1642" i="87"/>
  <c r="AE1641" i="87"/>
  <c r="AE1640" i="87"/>
  <c r="AE1639" i="87"/>
  <c r="AE1635" i="87"/>
  <c r="AE1632" i="87"/>
  <c r="AE1628" i="87"/>
  <c r="AE1624" i="87"/>
  <c r="AE1614" i="87"/>
  <c r="AE1608" i="87"/>
  <c r="AE1607" i="87"/>
  <c r="AE1604" i="87"/>
  <c r="AE1597" i="87"/>
  <c r="Z1592" i="87"/>
  <c r="AC1592" i="87" s="1"/>
  <c r="Z1590" i="87"/>
  <c r="AC1590" i="87" s="1"/>
  <c r="Z1589" i="87"/>
  <c r="AC1589" i="87" s="1"/>
  <c r="AI1578" i="87"/>
  <c r="AF1578" i="87" s="1"/>
  <c r="M1578" i="87" s="1"/>
  <c r="AI1567" i="87"/>
  <c r="AF1567" i="87" s="1"/>
  <c r="M1567" i="87" s="1"/>
  <c r="N1559" i="87"/>
  <c r="Z1559" i="87" s="1"/>
  <c r="AC1559" i="87" s="1"/>
  <c r="AE1528" i="87"/>
  <c r="AE1526" i="87"/>
  <c r="AI1459" i="87"/>
  <c r="AF1459" i="87" s="1"/>
  <c r="M1459" i="87" s="1"/>
  <c r="AE1505" i="87"/>
  <c r="AI1451" i="87"/>
  <c r="AF1451" i="87" s="1"/>
  <c r="M1451" i="87" s="1"/>
  <c r="AE1472" i="87"/>
  <c r="AI1423" i="87"/>
  <c r="AF1423" i="87" s="1"/>
  <c r="M1423" i="87" s="1"/>
  <c r="AE1451" i="87"/>
  <c r="AE1444" i="87"/>
  <c r="AI1393" i="87"/>
  <c r="AF1393" i="87" s="1"/>
  <c r="M1393" i="87" s="1"/>
  <c r="AC1406" i="87"/>
  <c r="AE1388" i="87"/>
  <c r="AE1387" i="87"/>
  <c r="Z1386" i="87"/>
  <c r="AI1357" i="87"/>
  <c r="AI1444" i="87"/>
  <c r="AF1444" i="87" s="1"/>
  <c r="M1444" i="87" s="1"/>
  <c r="AI1386" i="87"/>
  <c r="AI1415" i="87"/>
  <c r="AF1415" i="87" s="1"/>
  <c r="M1415" i="87" s="1"/>
  <c r="AI1502" i="87"/>
  <c r="AF1502" i="87" s="1"/>
  <c r="M1502" i="87" s="1"/>
  <c r="AI1473" i="87"/>
  <c r="AI1531" i="87"/>
  <c r="AF1531" i="87" s="1"/>
  <c r="M1531" i="87" s="1"/>
  <c r="AI1853" i="87"/>
  <c r="AF1853" i="87" s="1"/>
  <c r="M1853" i="87" s="1"/>
  <c r="AI1838" i="87"/>
  <c r="AF1838" i="87" s="1"/>
  <c r="M1838" i="87" s="1"/>
  <c r="AI1800" i="87"/>
  <c r="AF1800" i="87" s="1"/>
  <c r="AI1751" i="87"/>
  <c r="AF1751" i="87" s="1"/>
  <c r="M1751" i="87" s="1"/>
  <c r="AI1713" i="87"/>
  <c r="AF1713" i="87" s="1"/>
  <c r="AI1679" i="87"/>
  <c r="AF1679" i="87" s="1"/>
  <c r="M1679" i="87" s="1"/>
  <c r="AI1677" i="87"/>
  <c r="AF1677" i="87" s="1"/>
  <c r="M1677" i="87" s="1"/>
  <c r="AI1676" i="87"/>
  <c r="AF1676" i="87" s="1"/>
  <c r="M1676" i="87" s="1"/>
  <c r="Z1584" i="87"/>
  <c r="Z1583" i="87"/>
  <c r="Z1582" i="87"/>
  <c r="Z1581" i="87"/>
  <c r="Z1577" i="87"/>
  <c r="Z1574" i="87"/>
  <c r="AI1519" i="87"/>
  <c r="AF1519" i="87" s="1"/>
  <c r="M1519" i="87" s="1"/>
  <c r="Z1544" i="87"/>
  <c r="AE1538" i="87"/>
  <c r="AE1522" i="87"/>
  <c r="AI1490" i="87"/>
  <c r="AF1490" i="87" s="1"/>
  <c r="M1490" i="87" s="1"/>
  <c r="AE1518" i="87"/>
  <c r="AE1516" i="87"/>
  <c r="AC1509" i="87"/>
  <c r="AE1504" i="87"/>
  <c r="AI1461" i="87"/>
  <c r="AF1461" i="87" s="1"/>
  <c r="M1461" i="87" s="1"/>
  <c r="AE1477" i="87"/>
  <c r="AI1445" i="87"/>
  <c r="AF1445" i="87" s="1"/>
  <c r="M1445" i="87" s="1"/>
  <c r="AI1447" i="87"/>
  <c r="AF1447" i="87" s="1"/>
  <c r="M1447" i="87" s="1"/>
  <c r="AC1424" i="87"/>
  <c r="AC1410" i="87"/>
  <c r="AC1401" i="87"/>
  <c r="Z1890" i="87"/>
  <c r="AI1886" i="87"/>
  <c r="AF1886" i="87" s="1"/>
  <c r="M1886" i="87" s="1"/>
  <c r="AA1857" i="87"/>
  <c r="AC1857" i="87" s="1"/>
  <c r="Z1824" i="87"/>
  <c r="AC1824" i="87" s="1"/>
  <c r="Z1822" i="87"/>
  <c r="AC1822" i="87" s="1"/>
  <c r="Z1821" i="87"/>
  <c r="AC1821" i="87" s="1"/>
  <c r="Z1803" i="87"/>
  <c r="AA1770" i="87"/>
  <c r="AC1770" i="87" s="1"/>
  <c r="Z1737" i="87"/>
  <c r="AC1737" i="87" s="1"/>
  <c r="Z1735" i="87"/>
  <c r="AC1735" i="87" s="1"/>
  <c r="Z1734" i="87"/>
  <c r="AC1734" i="87" s="1"/>
  <c r="AI1723" i="87"/>
  <c r="AF1723" i="87" s="1"/>
  <c r="M1723" i="87" s="1"/>
  <c r="AI1712" i="87"/>
  <c r="AF1712" i="87" s="1"/>
  <c r="M1712" i="87" s="1"/>
  <c r="Z1650" i="87"/>
  <c r="Z1648" i="87"/>
  <c r="Z1647" i="87"/>
  <c r="AI1636" i="87"/>
  <c r="AF1636" i="87" s="1"/>
  <c r="M1636" i="87" s="1"/>
  <c r="AI1625" i="87"/>
  <c r="AF1625" i="87" s="1"/>
  <c r="M1625" i="87" s="1"/>
  <c r="Z1563" i="87"/>
  <c r="AC1563" i="87" s="1"/>
  <c r="Z1561" i="87"/>
  <c r="AC1561" i="87" s="1"/>
  <c r="Z1560" i="87"/>
  <c r="AC1560" i="87" s="1"/>
  <c r="K1558" i="87"/>
  <c r="AE1534" i="87"/>
  <c r="AE1532" i="87"/>
  <c r="AE1530" i="87"/>
  <c r="AE1521" i="87"/>
  <c r="AI1488" i="87"/>
  <c r="AF1488" i="87" s="1"/>
  <c r="M1488" i="87" s="1"/>
  <c r="AE1509" i="87"/>
  <c r="AE1503" i="87"/>
  <c r="AE1476" i="87"/>
  <c r="AE1467" i="87"/>
  <c r="Z1467" i="87"/>
  <c r="AC1467" i="87" s="1"/>
  <c r="Z1465" i="87"/>
  <c r="AC1465" i="87" s="1"/>
  <c r="AE1465" i="87"/>
  <c r="AE1448" i="87"/>
  <c r="AE1443" i="87"/>
  <c r="AI1372" i="87"/>
  <c r="AF1372" i="87" s="1"/>
  <c r="M1372" i="87" s="1"/>
  <c r="Z1409" i="87"/>
  <c r="AC1409" i="87" s="1"/>
  <c r="AE1409" i="87"/>
  <c r="AI1404" i="87"/>
  <c r="AF1404" i="87" s="1"/>
  <c r="M1404" i="87" s="1"/>
  <c r="AE1390" i="87"/>
  <c r="AI1858" i="87"/>
  <c r="AF1858" i="87" s="1"/>
  <c r="AI1822" i="87"/>
  <c r="AF1822" i="87" s="1"/>
  <c r="M1822" i="87" s="1"/>
  <c r="AI1821" i="87"/>
  <c r="AF1821" i="87" s="1"/>
  <c r="M1821" i="87" s="1"/>
  <c r="AI1809" i="87"/>
  <c r="AF1809" i="87" s="1"/>
  <c r="AF1807" i="87"/>
  <c r="AI1771" i="87"/>
  <c r="AF1771" i="87" s="1"/>
  <c r="M1771" i="87" s="1"/>
  <c r="AI1737" i="87"/>
  <c r="AF1737" i="87" s="1"/>
  <c r="M1737" i="87" s="1"/>
  <c r="AI1735" i="87"/>
  <c r="AF1735" i="87" s="1"/>
  <c r="M1735" i="87" s="1"/>
  <c r="AI1734" i="87"/>
  <c r="AF1734" i="87" s="1"/>
  <c r="M1734" i="87" s="1"/>
  <c r="AI1722" i="87"/>
  <c r="AF1722" i="87" s="1"/>
  <c r="M1722" i="87" s="1"/>
  <c r="Z1722" i="87"/>
  <c r="AA1704" i="87"/>
  <c r="AC1704" i="87" s="1"/>
  <c r="Z1694" i="87"/>
  <c r="AI1691" i="87"/>
  <c r="AF1691" i="87" s="1"/>
  <c r="M1691" i="87" s="1"/>
  <c r="Z1691" i="87"/>
  <c r="AI1684" i="87"/>
  <c r="AF1684" i="87" s="1"/>
  <c r="M1684" i="87" s="1"/>
  <c r="Z1684" i="87"/>
  <c r="Z1683" i="87"/>
  <c r="AI1650" i="87"/>
  <c r="AF1650" i="87" s="1"/>
  <c r="M1650" i="87" s="1"/>
  <c r="AI1648" i="87"/>
  <c r="AF1648" i="87" s="1"/>
  <c r="M1648" i="87" s="1"/>
  <c r="AI1647" i="87"/>
  <c r="AF1647" i="87" s="1"/>
  <c r="M1647" i="87" s="1"/>
  <c r="AI1635" i="87"/>
  <c r="AF1635" i="87" s="1"/>
  <c r="M1635" i="87" s="1"/>
  <c r="Z1635" i="87"/>
  <c r="AF1577" i="87"/>
  <c r="M1577" i="87" s="1"/>
  <c r="AI1549" i="87"/>
  <c r="AF1549" i="87" s="1"/>
  <c r="M1549" i="87" s="1"/>
  <c r="AI1517" i="87"/>
  <c r="AI1510" i="87"/>
  <c r="AF1510" i="87" s="1"/>
  <c r="M1510" i="87" s="1"/>
  <c r="AE1537" i="87"/>
  <c r="AE1524" i="87"/>
  <c r="AE1520" i="87"/>
  <c r="AI1452" i="87"/>
  <c r="AF1452" i="87" s="1"/>
  <c r="M1452" i="87" s="1"/>
  <c r="AE1502" i="87"/>
  <c r="AE1480" i="87"/>
  <c r="AE1475" i="87"/>
  <c r="AI1422" i="87"/>
  <c r="AF1422" i="87" s="1"/>
  <c r="M1422" i="87" s="1"/>
  <c r="AE1447" i="87"/>
  <c r="AE1422" i="87"/>
  <c r="AE1393" i="87"/>
  <c r="AI1539" i="87"/>
  <c r="AF1539" i="87" s="1"/>
  <c r="AI1548" i="87"/>
  <c r="AF1548" i="87" s="1"/>
  <c r="M1548" i="87" s="1"/>
  <c r="AE1544" i="87"/>
  <c r="AI1505" i="87"/>
  <c r="AF1505" i="87" s="1"/>
  <c r="M1505" i="87" s="1"/>
  <c r="AI1503" i="87"/>
  <c r="AF1503" i="87" s="1"/>
  <c r="M1503" i="87" s="1"/>
  <c r="AE1501" i="87"/>
  <c r="Z1496" i="87"/>
  <c r="AC1496" i="87" s="1"/>
  <c r="AE1496" i="87"/>
  <c r="AE1474" i="87"/>
  <c r="AC1457" i="87"/>
  <c r="AE1446" i="87"/>
  <c r="Z1438" i="87"/>
  <c r="AC1438" i="87" s="1"/>
  <c r="AE1438" i="87"/>
  <c r="AI1365" i="87"/>
  <c r="AF1365" i="87" s="1"/>
  <c r="M1365" i="87" s="1"/>
  <c r="AE1389" i="87"/>
  <c r="AI1387" i="87"/>
  <c r="AF1387" i="87" s="1"/>
  <c r="M1387" i="87" s="1"/>
  <c r="Z1376" i="87"/>
  <c r="AC1376" i="87" s="1"/>
  <c r="AE1376" i="87"/>
  <c r="AI1538" i="87"/>
  <c r="AF1538" i="87" s="1"/>
  <c r="M1538" i="87" s="1"/>
  <c r="AE1535" i="87"/>
  <c r="AE1533" i="87"/>
  <c r="AE1531" i="87"/>
  <c r="AE1515" i="87"/>
  <c r="AI1480" i="87"/>
  <c r="AF1480" i="87" s="1"/>
  <c r="M1480" i="87" s="1"/>
  <c r="AE1506" i="87"/>
  <c r="AE1494" i="87"/>
  <c r="Z1494" i="87"/>
  <c r="AC1494" i="87" s="1"/>
  <c r="AI1491" i="87"/>
  <c r="AF1491" i="87" s="1"/>
  <c r="M1491" i="87" s="1"/>
  <c r="AI1430" i="87"/>
  <c r="AF1430" i="87" s="1"/>
  <c r="M1430" i="87" s="1"/>
  <c r="AI1476" i="87"/>
  <c r="AF1476" i="87" s="1"/>
  <c r="M1476" i="87" s="1"/>
  <c r="AE1473" i="87"/>
  <c r="AF1473" i="87"/>
  <c r="M1473" i="87" s="1"/>
  <c r="AE1445" i="87"/>
  <c r="Z1436" i="87"/>
  <c r="AC1436" i="87" s="1"/>
  <c r="AE1436" i="87"/>
  <c r="Z1534" i="87"/>
  <c r="AC1534" i="87" s="1"/>
  <c r="Z1532" i="87"/>
  <c r="AC1532" i="87" s="1"/>
  <c r="AI1520" i="87"/>
  <c r="AF1520" i="87" s="1"/>
  <c r="M1520" i="87" s="1"/>
  <c r="AI1509" i="87"/>
  <c r="AF1509" i="87" s="1"/>
  <c r="M1509" i="87" s="1"/>
  <c r="AA1508" i="87"/>
  <c r="AC1508" i="87" s="1"/>
  <c r="AA1486" i="87"/>
  <c r="Z1476" i="87"/>
  <c r="Z1474" i="87"/>
  <c r="AE1454" i="87"/>
  <c r="AA1451" i="87"/>
  <c r="AC1451" i="87" s="1"/>
  <c r="Z1434" i="87"/>
  <c r="AC1434" i="87" s="1"/>
  <c r="Z1433" i="87"/>
  <c r="AC1433" i="87" s="1"/>
  <c r="AA1421" i="87"/>
  <c r="AA1399" i="87"/>
  <c r="AI1375" i="87"/>
  <c r="AF1375" i="87" s="1"/>
  <c r="M1375" i="87" s="1"/>
  <c r="Z1375" i="87"/>
  <c r="AE1359" i="87"/>
  <c r="AE1332" i="87"/>
  <c r="AE1329" i="87"/>
  <c r="AI1285" i="87"/>
  <c r="AF1285" i="87" s="1"/>
  <c r="M1285" i="87" s="1"/>
  <c r="AI1278" i="87"/>
  <c r="AF1278" i="87" s="1"/>
  <c r="AI1299" i="87"/>
  <c r="AF1299" i="87" s="1"/>
  <c r="M1299" i="87" s="1"/>
  <c r="AE1285" i="87"/>
  <c r="AE1263" i="87"/>
  <c r="AE1258" i="87"/>
  <c r="AE1254" i="87"/>
  <c r="AE1251" i="87"/>
  <c r="AE1250" i="87"/>
  <c r="AE1247" i="87"/>
  <c r="AI1241" i="87"/>
  <c r="AF1241" i="87" s="1"/>
  <c r="M1241" i="87" s="1"/>
  <c r="AE1236" i="87"/>
  <c r="AE1230" i="87"/>
  <c r="AE1216" i="87"/>
  <c r="AE1213" i="87"/>
  <c r="AE1209" i="87"/>
  <c r="AE1208" i="87"/>
  <c r="AI1534" i="87"/>
  <c r="AF1534" i="87" s="1"/>
  <c r="M1534" i="87" s="1"/>
  <c r="AI1532" i="87"/>
  <c r="AF1532" i="87" s="1"/>
  <c r="M1532" i="87" s="1"/>
  <c r="Z1526" i="87"/>
  <c r="Z1525" i="87"/>
  <c r="Z1524" i="87"/>
  <c r="Z1523" i="87"/>
  <c r="Z1519" i="87"/>
  <c r="Z1516" i="87"/>
  <c r="AE1492" i="87"/>
  <c r="AE1491" i="87"/>
  <c r="AI1474" i="87"/>
  <c r="AF1474" i="87" s="1"/>
  <c r="M1474" i="87" s="1"/>
  <c r="Z1441" i="87"/>
  <c r="AE1437" i="87"/>
  <c r="AE1435" i="87"/>
  <c r="AI1433" i="87"/>
  <c r="AF1433" i="87" s="1"/>
  <c r="M1433" i="87" s="1"/>
  <c r="AI1432" i="87"/>
  <c r="AF1432" i="87" s="1"/>
  <c r="M1432" i="87" s="1"/>
  <c r="Z1432" i="87"/>
  <c r="AC1432" i="87" s="1"/>
  <c r="Z1429" i="87"/>
  <c r="Z1421" i="87"/>
  <c r="N1408" i="87"/>
  <c r="Z1407" i="87"/>
  <c r="AC1407" i="87" s="1"/>
  <c r="AE1405" i="87"/>
  <c r="AE1404" i="87"/>
  <c r="Z1402" i="87"/>
  <c r="AC1402" i="87" s="1"/>
  <c r="Z1399" i="87"/>
  <c r="Z1395" i="87"/>
  <c r="AC1395" i="87" s="1"/>
  <c r="AI1389" i="87"/>
  <c r="AF1389" i="87" s="1"/>
  <c r="M1389" i="87" s="1"/>
  <c r="N1380" i="87"/>
  <c r="AE1375" i="87"/>
  <c r="AI1343" i="87"/>
  <c r="AF1343" i="87" s="1"/>
  <c r="M1343" i="87" s="1"/>
  <c r="AI1336" i="87"/>
  <c r="AF1336" i="87" s="1"/>
  <c r="AE1358" i="87"/>
  <c r="AE1345" i="87"/>
  <c r="AI1335" i="87"/>
  <c r="AF1335" i="87" s="1"/>
  <c r="M1335" i="87" s="1"/>
  <c r="AE1324" i="87"/>
  <c r="AE1320" i="87"/>
  <c r="AI1288" i="87"/>
  <c r="AF1288" i="87" s="1"/>
  <c r="AI1277" i="87"/>
  <c r="AF1277" i="87" s="1"/>
  <c r="AE1303" i="87"/>
  <c r="AE1300" i="87"/>
  <c r="AE1296" i="87"/>
  <c r="AE1266" i="87"/>
  <c r="AE1261" i="87"/>
  <c r="AE1256" i="87"/>
  <c r="AE1245" i="87"/>
  <c r="AE1242" i="87"/>
  <c r="AE1235" i="87"/>
  <c r="AE1218" i="87"/>
  <c r="AE1205" i="87"/>
  <c r="AE1202" i="87"/>
  <c r="AE1490" i="87"/>
  <c r="AA1480" i="87"/>
  <c r="AC1480" i="87" s="1"/>
  <c r="Z1463" i="87"/>
  <c r="AC1463" i="87" s="1"/>
  <c r="Z1462" i="87"/>
  <c r="AE1412" i="87"/>
  <c r="AE1403" i="87"/>
  <c r="AE1400" i="87"/>
  <c r="AA1393" i="87"/>
  <c r="AC1393" i="87" s="1"/>
  <c r="AE1392" i="87"/>
  <c r="AE1385" i="87"/>
  <c r="AC1373" i="87"/>
  <c r="AI1364" i="87"/>
  <c r="AF1364" i="87" s="1"/>
  <c r="AE1357" i="87"/>
  <c r="AF1357" i="87"/>
  <c r="M1357" i="87" s="1"/>
  <c r="AE1354" i="87"/>
  <c r="AE1353" i="87"/>
  <c r="AE1350" i="87"/>
  <c r="AI1314" i="87"/>
  <c r="AF1314" i="87" s="1"/>
  <c r="M1314" i="87" s="1"/>
  <c r="AE1331" i="87"/>
  <c r="AE1328" i="87"/>
  <c r="AE1322" i="87"/>
  <c r="AE1318" i="87"/>
  <c r="AE1316" i="87"/>
  <c r="AE1314" i="87"/>
  <c r="AE1313" i="87"/>
  <c r="AE1305" i="87"/>
  <c r="AE1295" i="87"/>
  <c r="AE1283" i="87"/>
  <c r="AE1265" i="87"/>
  <c r="AI1259" i="87"/>
  <c r="AF1259" i="87" s="1"/>
  <c r="M1259" i="87" s="1"/>
  <c r="AE1255" i="87"/>
  <c r="AI1248" i="87"/>
  <c r="AF1248" i="87" s="1"/>
  <c r="M1248" i="87" s="1"/>
  <c r="AE1237" i="87"/>
  <c r="AE1234" i="87"/>
  <c r="AE1226" i="87"/>
  <c r="AE1215" i="87"/>
  <c r="AE1212" i="87"/>
  <c r="AE1207" i="87"/>
  <c r="AI1481" i="87"/>
  <c r="AF1481" i="87" s="1"/>
  <c r="M1481" i="87" s="1"/>
  <c r="AI1462" i="87"/>
  <c r="AF1462" i="87" s="1"/>
  <c r="M1462" i="87" s="1"/>
  <c r="AI1418" i="87"/>
  <c r="AF1418" i="87" s="1"/>
  <c r="AI1416" i="87"/>
  <c r="AF1416" i="87" s="1"/>
  <c r="AI1401" i="87"/>
  <c r="AF1401" i="87" s="1"/>
  <c r="M1401" i="87" s="1"/>
  <c r="AI1394" i="87"/>
  <c r="AF1394" i="87" s="1"/>
  <c r="M1394" i="87" s="1"/>
  <c r="AI1358" i="87"/>
  <c r="AF1358" i="87" s="1"/>
  <c r="M1358" i="87" s="1"/>
  <c r="AE1379" i="87"/>
  <c r="Z1379" i="87"/>
  <c r="AC1379" i="87" s="1"/>
  <c r="Z1378" i="87"/>
  <c r="AC1378" i="87" s="1"/>
  <c r="N1377" i="87"/>
  <c r="AE1356" i="87"/>
  <c r="AE1352" i="87"/>
  <c r="AI1346" i="87"/>
  <c r="AF1346" i="87" s="1"/>
  <c r="M1346" i="87" s="1"/>
  <c r="AE1335" i="87"/>
  <c r="AI1329" i="87"/>
  <c r="AF1329" i="87" s="1"/>
  <c r="M1329" i="87" s="1"/>
  <c r="AE1317" i="87"/>
  <c r="AE1306" i="87"/>
  <c r="AE1302" i="87"/>
  <c r="AE1299" i="87"/>
  <c r="AE1293" i="87"/>
  <c r="AE1264" i="87"/>
  <c r="AE1262" i="87"/>
  <c r="AE1260" i="87"/>
  <c r="AE1249" i="87"/>
  <c r="AE1244" i="87"/>
  <c r="AE1241" i="87"/>
  <c r="AE1232" i="87"/>
  <c r="AE1219" i="87"/>
  <c r="AI1213" i="87"/>
  <c r="AF1213" i="87" s="1"/>
  <c r="M1213" i="87" s="1"/>
  <c r="AI1203" i="87"/>
  <c r="AF1203" i="87" s="1"/>
  <c r="M1203" i="87" s="1"/>
  <c r="AE1519" i="87"/>
  <c r="Z1491" i="87"/>
  <c r="AE1452" i="87"/>
  <c r="Z1447" i="87"/>
  <c r="Z1404" i="87"/>
  <c r="AC1404" i="87" s="1"/>
  <c r="AA1370" i="87"/>
  <c r="AC1370" i="87" s="1"/>
  <c r="AE1361" i="87"/>
  <c r="AI1316" i="87"/>
  <c r="AF1316" i="87" s="1"/>
  <c r="M1316" i="87" s="1"/>
  <c r="AE1343" i="87"/>
  <c r="AE1338" i="87"/>
  <c r="AE1330" i="87"/>
  <c r="AE1327" i="87"/>
  <c r="AE1321" i="87"/>
  <c r="AI1300" i="87"/>
  <c r="AF1300" i="87" s="1"/>
  <c r="M1300" i="87" s="1"/>
  <c r="AE1290" i="87"/>
  <c r="AE1289" i="87"/>
  <c r="AE1280" i="87"/>
  <c r="AE1259" i="87"/>
  <c r="AE1257" i="87"/>
  <c r="AE1248" i="87"/>
  <c r="AI1242" i="87"/>
  <c r="AF1242" i="87" s="1"/>
  <c r="M1242" i="87" s="1"/>
  <c r="AE1229" i="87"/>
  <c r="AE1227" i="87"/>
  <c r="AE1214" i="87"/>
  <c r="AE1211" i="87"/>
  <c r="Z1186" i="87"/>
  <c r="AI1215" i="87"/>
  <c r="AF1215" i="87" s="1"/>
  <c r="M1215" i="87" s="1"/>
  <c r="AI1302" i="87"/>
  <c r="AF1302" i="87" s="1"/>
  <c r="M1302" i="87" s="1"/>
  <c r="AI1244" i="87"/>
  <c r="AF1244" i="87" s="1"/>
  <c r="M1244" i="87" s="1"/>
  <c r="AI1331" i="87"/>
  <c r="AF1331" i="87" s="1"/>
  <c r="M1331" i="87" s="1"/>
  <c r="AI1273" i="87"/>
  <c r="AF1273" i="87" s="1"/>
  <c r="AI1360" i="87"/>
  <c r="AF1360" i="87" s="1"/>
  <c r="M1360" i="87" s="1"/>
  <c r="AI1403" i="87"/>
  <c r="AF1403" i="87" s="1"/>
  <c r="M1403" i="87" s="1"/>
  <c r="Z1387" i="87"/>
  <c r="AE1360" i="87"/>
  <c r="AE1351" i="87"/>
  <c r="AE1349" i="87"/>
  <c r="AE1348" i="87"/>
  <c r="AE1346" i="87"/>
  <c r="AE1344" i="87"/>
  <c r="AE1342" i="87"/>
  <c r="AE1334" i="87"/>
  <c r="AI1328" i="87"/>
  <c r="AF1328" i="87" s="1"/>
  <c r="M1328" i="87" s="1"/>
  <c r="AE1301" i="87"/>
  <c r="AE1298" i="87"/>
  <c r="AE1292" i="87"/>
  <c r="AE1286" i="87"/>
  <c r="Z1310" i="87"/>
  <c r="AE1243" i="87"/>
  <c r="AE1240" i="87"/>
  <c r="AE1231" i="87"/>
  <c r="AI1212" i="87"/>
  <c r="AF1212" i="87" s="1"/>
  <c r="M1212" i="87" s="1"/>
  <c r="AI1345" i="87"/>
  <c r="AF1345" i="87" s="1"/>
  <c r="M1345" i="87" s="1"/>
  <c r="AI1307" i="87"/>
  <c r="AF1307" i="87" s="1"/>
  <c r="AI1271" i="87"/>
  <c r="AF1271" i="87" s="1"/>
  <c r="AI1270" i="87"/>
  <c r="AF1270" i="87" s="1"/>
  <c r="AI1258" i="87"/>
  <c r="AF1258" i="87" s="1"/>
  <c r="M1258" i="87" s="1"/>
  <c r="AI1227" i="87"/>
  <c r="AF1227" i="87" s="1"/>
  <c r="M1227" i="87" s="1"/>
  <c r="AI1220" i="87"/>
  <c r="AF1220" i="87" s="1"/>
  <c r="AE1193" i="87"/>
  <c r="AE1185" i="87"/>
  <c r="AI1143" i="87"/>
  <c r="AF1143" i="87" s="1"/>
  <c r="M1143" i="87" s="1"/>
  <c r="AI1132" i="87"/>
  <c r="AF1132" i="87" s="1"/>
  <c r="AE1127" i="87"/>
  <c r="AE1124" i="87"/>
  <c r="AI1082" i="87"/>
  <c r="AF1082" i="87" s="1"/>
  <c r="M1082" i="87" s="1"/>
  <c r="AE1103" i="87"/>
  <c r="AE1096" i="87"/>
  <c r="AE1087" i="87"/>
  <c r="AE1082" i="87"/>
  <c r="AI1045" i="87"/>
  <c r="AF1045" i="87" s="1"/>
  <c r="M1045" i="87" s="1"/>
  <c r="AE1041" i="87"/>
  <c r="AE1038" i="87"/>
  <c r="AE1034" i="87"/>
  <c r="AE1383" i="87"/>
  <c r="AE1374" i="87"/>
  <c r="AE1371" i="87"/>
  <c r="AE1363" i="87"/>
  <c r="Z1329" i="87"/>
  <c r="Z1328" i="87"/>
  <c r="AE1325" i="87"/>
  <c r="AE1319" i="87"/>
  <c r="AI1317" i="87"/>
  <c r="AF1317" i="87" s="1"/>
  <c r="M1317" i="87" s="1"/>
  <c r="AE1315" i="87"/>
  <c r="AE1312" i="87"/>
  <c r="AE1308" i="87"/>
  <c r="AI1306" i="87"/>
  <c r="AF1306" i="87" s="1"/>
  <c r="M1306" i="87" s="1"/>
  <c r="AE1294" i="87"/>
  <c r="AE1291" i="87"/>
  <c r="AE1287" i="87"/>
  <c r="AE1284" i="87"/>
  <c r="AE1276" i="87"/>
  <c r="Z1242" i="87"/>
  <c r="Z1241" i="87"/>
  <c r="AE1238" i="87"/>
  <c r="AI1230" i="87"/>
  <c r="AF1230" i="87" s="1"/>
  <c r="M1230" i="87" s="1"/>
  <c r="AE1228" i="87"/>
  <c r="AE1225" i="87"/>
  <c r="AE1221" i="87"/>
  <c r="AI1219" i="87"/>
  <c r="AF1219" i="87" s="1"/>
  <c r="M1219" i="87" s="1"/>
  <c r="Z1205" i="87"/>
  <c r="N1196" i="87"/>
  <c r="Z1192" i="87"/>
  <c r="AE1192" i="87"/>
  <c r="AI1162" i="87"/>
  <c r="AF1162" i="87" s="1"/>
  <c r="AE1184" i="87"/>
  <c r="AE1179" i="87"/>
  <c r="AE1141" i="87"/>
  <c r="AE1138" i="87"/>
  <c r="AE1120" i="87"/>
  <c r="AE1110" i="87"/>
  <c r="AE1106" i="87"/>
  <c r="AE1095" i="87"/>
  <c r="AE1086" i="87"/>
  <c r="AE1076" i="87"/>
  <c r="AE1045" i="87"/>
  <c r="AE1033" i="87"/>
  <c r="Z1025" i="87"/>
  <c r="Z1354" i="87"/>
  <c r="AI1348" i="87"/>
  <c r="AF1348" i="87" s="1"/>
  <c r="M1348" i="87" s="1"/>
  <c r="Z1348" i="87"/>
  <c r="Z1344" i="87"/>
  <c r="Z1341" i="87"/>
  <c r="Z1337" i="87"/>
  <c r="Z1267" i="87"/>
  <c r="AI1261" i="87"/>
  <c r="AF1261" i="87" s="1"/>
  <c r="M1261" i="87" s="1"/>
  <c r="Z1261" i="87"/>
  <c r="Z1257" i="87"/>
  <c r="Z1254" i="87"/>
  <c r="Z1250" i="87"/>
  <c r="Z1236" i="87"/>
  <c r="Z1235" i="87"/>
  <c r="Z1234" i="87"/>
  <c r="Z1233" i="87"/>
  <c r="AI1229" i="87"/>
  <c r="AF1229" i="87" s="1"/>
  <c r="M1229" i="87" s="1"/>
  <c r="Z1229" i="87"/>
  <c r="Z1226" i="87"/>
  <c r="Z1218" i="87"/>
  <c r="AE1206" i="87"/>
  <c r="AE1197" i="87"/>
  <c r="AE1187" i="87"/>
  <c r="AE1183" i="87"/>
  <c r="AE1170" i="87"/>
  <c r="AE1129" i="87"/>
  <c r="AE1126" i="87"/>
  <c r="AE1121" i="87"/>
  <c r="AE1117" i="87"/>
  <c r="AE1111" i="87"/>
  <c r="AI1075" i="87"/>
  <c r="AF1075" i="87" s="1"/>
  <c r="AE1100" i="87"/>
  <c r="AI1097" i="87"/>
  <c r="AF1097" i="87" s="1"/>
  <c r="M1097" i="87" s="1"/>
  <c r="AI1085" i="87"/>
  <c r="AE1080" i="87"/>
  <c r="AI1056" i="87"/>
  <c r="AF1056" i="87" s="1"/>
  <c r="M1056" i="87" s="1"/>
  <c r="AE1042" i="87"/>
  <c r="AE1039" i="87"/>
  <c r="AE1030" i="87"/>
  <c r="AE1203" i="87"/>
  <c r="AI1174" i="87"/>
  <c r="AF1174" i="87" s="1"/>
  <c r="M1174" i="87" s="1"/>
  <c r="AI1201" i="87"/>
  <c r="AI1169" i="87"/>
  <c r="AF1169" i="87" s="1"/>
  <c r="M1169" i="87" s="1"/>
  <c r="AE1182" i="87"/>
  <c r="AE1174" i="87"/>
  <c r="AE1169" i="87"/>
  <c r="AE1163" i="87"/>
  <c r="AI1161" i="87"/>
  <c r="AI1113" i="87"/>
  <c r="AF1113" i="87" s="1"/>
  <c r="M1113" i="87" s="1"/>
  <c r="AE1118" i="87"/>
  <c r="AE1099" i="87"/>
  <c r="AI1096" i="87"/>
  <c r="AF1096" i="87" s="1"/>
  <c r="M1096" i="87" s="1"/>
  <c r="AE1093" i="87"/>
  <c r="AI1058" i="87"/>
  <c r="AF1058" i="87" s="1"/>
  <c r="M1058" i="87" s="1"/>
  <c r="AE1064" i="87"/>
  <c r="AE1058" i="87"/>
  <c r="AC1041" i="87"/>
  <c r="AC1038" i="87"/>
  <c r="AI1374" i="87"/>
  <c r="AF1374" i="87" s="1"/>
  <c r="M1374" i="87" s="1"/>
  <c r="Z1335" i="87"/>
  <c r="AI1319" i="87"/>
  <c r="AF1319" i="87" s="1"/>
  <c r="M1319" i="87" s="1"/>
  <c r="AI1287" i="87"/>
  <c r="AF1287" i="87" s="1"/>
  <c r="M1287" i="87" s="1"/>
  <c r="Z1259" i="87"/>
  <c r="AI1256" i="87"/>
  <c r="AF1256" i="87" s="1"/>
  <c r="M1256" i="87" s="1"/>
  <c r="AI1249" i="87"/>
  <c r="AF1249" i="87" s="1"/>
  <c r="M1249" i="87" s="1"/>
  <c r="Z1248" i="87"/>
  <c r="AI1232" i="87"/>
  <c r="AF1232" i="87" s="1"/>
  <c r="M1232" i="87" s="1"/>
  <c r="AE1204" i="87"/>
  <c r="Z1203" i="87"/>
  <c r="AI1200" i="87"/>
  <c r="AF1200" i="87" s="1"/>
  <c r="M1200" i="87" s="1"/>
  <c r="N1199" i="87"/>
  <c r="AI1054" i="87" s="1"/>
  <c r="AF1054" i="87" s="1"/>
  <c r="M1054" i="87" s="1"/>
  <c r="AI1184" i="87"/>
  <c r="AF1184" i="87" s="1"/>
  <c r="M1184" i="87" s="1"/>
  <c r="AE1180" i="87"/>
  <c r="AE1173" i="87"/>
  <c r="AE1167" i="87"/>
  <c r="AE1151" i="87"/>
  <c r="AE1145" i="87"/>
  <c r="AE1134" i="87"/>
  <c r="AE1128" i="87"/>
  <c r="AE1125" i="87"/>
  <c r="AE1119" i="87"/>
  <c r="AE1115" i="87"/>
  <c r="AE1113" i="87"/>
  <c r="AE1098" i="87"/>
  <c r="AE1092" i="87"/>
  <c r="AE1051" i="87"/>
  <c r="AE1040" i="87"/>
  <c r="AE1037" i="87"/>
  <c r="AE1035" i="87"/>
  <c r="AI1012" i="87"/>
  <c r="Z1012" i="87"/>
  <c r="AI1099" i="87"/>
  <c r="AF1099" i="87" s="1"/>
  <c r="M1099" i="87" s="1"/>
  <c r="AI1186" i="87"/>
  <c r="AI1041" i="87"/>
  <c r="AF1041" i="87" s="1"/>
  <c r="M1041" i="87" s="1"/>
  <c r="AI1128" i="87"/>
  <c r="AF1128" i="87" s="1"/>
  <c r="M1128" i="87" s="1"/>
  <c r="AI1070" i="87"/>
  <c r="AF1070" i="87" s="1"/>
  <c r="AI1157" i="87"/>
  <c r="AF1157" i="87" s="1"/>
  <c r="M1157" i="87" s="1"/>
  <c r="AI1198" i="87"/>
  <c r="AF1198" i="87" s="1"/>
  <c r="AI1191" i="87"/>
  <c r="AF1191" i="87" s="1"/>
  <c r="AE1200" i="87"/>
  <c r="AI1183" i="87"/>
  <c r="AF1183" i="87" s="1"/>
  <c r="M1183" i="87" s="1"/>
  <c r="AI1172" i="87"/>
  <c r="AE1114" i="87"/>
  <c r="AE1097" i="87"/>
  <c r="AE1083" i="87"/>
  <c r="AI1074" i="87"/>
  <c r="AI1026" i="87"/>
  <c r="AF1026" i="87" s="1"/>
  <c r="M1026" i="87" s="1"/>
  <c r="AE1054" i="87"/>
  <c r="AC1042" i="87"/>
  <c r="AC1039" i="87"/>
  <c r="Z1174" i="87"/>
  <c r="AI1155" i="87"/>
  <c r="AF1155" i="87" s="1"/>
  <c r="AI1154" i="87"/>
  <c r="AF1154" i="87" s="1"/>
  <c r="AI1142" i="87"/>
  <c r="AF1142" i="87" s="1"/>
  <c r="M1142" i="87" s="1"/>
  <c r="AI1111" i="87"/>
  <c r="AF1111" i="87" s="1"/>
  <c r="M1111" i="87" s="1"/>
  <c r="AI1104" i="87"/>
  <c r="AF1104" i="87" s="1"/>
  <c r="AI1087" i="87"/>
  <c r="AF1087" i="87" s="1"/>
  <c r="M1087" i="87" s="1"/>
  <c r="Z1087" i="87"/>
  <c r="AI1068" i="87"/>
  <c r="AF1068" i="87" s="1"/>
  <c r="AI1067" i="87"/>
  <c r="AF1067" i="87" s="1"/>
  <c r="M1067" i="87" s="1"/>
  <c r="AI1055" i="87"/>
  <c r="AF1055" i="87" s="1"/>
  <c r="AA1037" i="87"/>
  <c r="AC1037" i="87" s="1"/>
  <c r="AI988" i="87"/>
  <c r="AI1010" i="87"/>
  <c r="AF1010" i="87" s="1"/>
  <c r="M1010" i="87" s="1"/>
  <c r="AE995" i="87"/>
  <c r="AE982" i="87"/>
  <c r="AE944" i="87"/>
  <c r="AE940" i="87"/>
  <c r="AE930" i="87"/>
  <c r="AE925" i="87"/>
  <c r="AE922" i="87"/>
  <c r="AI900" i="87"/>
  <c r="AI896" i="87"/>
  <c r="AF896" i="87" s="1"/>
  <c r="AE890" i="87"/>
  <c r="AE888" i="87"/>
  <c r="AI1190" i="87"/>
  <c r="AF1190" i="87" s="1"/>
  <c r="AE1178" i="87"/>
  <c r="AE1177" i="87"/>
  <c r="AE1176" i="87"/>
  <c r="AE1175" i="87"/>
  <c r="AE1171" i="87"/>
  <c r="AE1168" i="87"/>
  <c r="AE1160" i="87"/>
  <c r="AE1150" i="87"/>
  <c r="AE1144" i="87"/>
  <c r="AE1143" i="87"/>
  <c r="AE1140" i="87"/>
  <c r="AE1133" i="87"/>
  <c r="AE1122" i="87"/>
  <c r="AE1116" i="87"/>
  <c r="AI1114" i="87"/>
  <c r="AF1114" i="87" s="1"/>
  <c r="M1114" i="87" s="1"/>
  <c r="AE1112" i="87"/>
  <c r="AE1109" i="87"/>
  <c r="AE1105" i="87"/>
  <c r="AI1103" i="87"/>
  <c r="AF1103" i="87" s="1"/>
  <c r="M1103" i="87" s="1"/>
  <c r="AE1091" i="87"/>
  <c r="AE1090" i="87"/>
  <c r="AE1089" i="87"/>
  <c r="AE1088" i="87"/>
  <c r="AE1084" i="87"/>
  <c r="AE1081" i="87"/>
  <c r="AE1073" i="87"/>
  <c r="AE1063" i="87"/>
  <c r="AE1057" i="87"/>
  <c r="AE1056" i="87"/>
  <c r="AE1053" i="87"/>
  <c r="AE1046" i="87"/>
  <c r="AE1028" i="87"/>
  <c r="AE1026" i="87"/>
  <c r="AE1011" i="87"/>
  <c r="AE1008" i="87"/>
  <c r="AE999" i="87"/>
  <c r="AE993" i="87"/>
  <c r="AI954" i="87"/>
  <c r="AF954" i="87" s="1"/>
  <c r="AI951" i="87"/>
  <c r="AF951" i="87" s="1"/>
  <c r="AE971" i="87"/>
  <c r="AE947" i="87"/>
  <c r="AE929" i="87"/>
  <c r="AI923" i="87"/>
  <c r="AF923" i="87" s="1"/>
  <c r="M923" i="87" s="1"/>
  <c r="AE908" i="87"/>
  <c r="AE906" i="87"/>
  <c r="AI882" i="87"/>
  <c r="AE882" i="87"/>
  <c r="AI969" i="87"/>
  <c r="AF969" i="87" s="1"/>
  <c r="M969" i="87" s="1"/>
  <c r="AI911" i="87"/>
  <c r="AF911" i="87" s="1"/>
  <c r="M911" i="87" s="1"/>
  <c r="AI998" i="87"/>
  <c r="Z882" i="87"/>
  <c r="AI940" i="87"/>
  <c r="AF940" i="87" s="1"/>
  <c r="M940" i="87" s="1"/>
  <c r="AI1027" i="87"/>
  <c r="AF1027" i="87" s="1"/>
  <c r="AI1126" i="87"/>
  <c r="AF1126" i="87" s="1"/>
  <c r="M1126" i="87" s="1"/>
  <c r="AI1125" i="87"/>
  <c r="AF1125" i="87" s="1"/>
  <c r="M1125" i="87" s="1"/>
  <c r="AI1039" i="87"/>
  <c r="AF1039" i="87" s="1"/>
  <c r="M1039" i="87" s="1"/>
  <c r="AI1038" i="87"/>
  <c r="AF1038" i="87" s="1"/>
  <c r="M1038" i="87" s="1"/>
  <c r="AE1019" i="87"/>
  <c r="AI1009" i="87"/>
  <c r="AF1009" i="87" s="1"/>
  <c r="M1009" i="87" s="1"/>
  <c r="AE1006" i="87"/>
  <c r="AE998" i="87"/>
  <c r="AF998" i="87"/>
  <c r="M998" i="87" s="1"/>
  <c r="AI959" i="87"/>
  <c r="AF959" i="87" s="1"/>
  <c r="M959" i="87" s="1"/>
  <c r="AE984" i="87"/>
  <c r="AE981" i="87"/>
  <c r="AE977" i="87"/>
  <c r="AE969" i="87"/>
  <c r="AE957" i="87"/>
  <c r="AE946" i="87"/>
  <c r="AE939" i="87"/>
  <c r="AE924" i="87"/>
  <c r="AE921" i="87"/>
  <c r="AE912" i="87"/>
  <c r="AE902" i="87"/>
  <c r="Z883" i="87"/>
  <c r="AF882" i="87"/>
  <c r="M882" i="87" s="1"/>
  <c r="AI850" i="87"/>
  <c r="Z879" i="87"/>
  <c r="AI966" i="87"/>
  <c r="AF966" i="87" s="1"/>
  <c r="M966" i="87" s="1"/>
  <c r="AI908" i="87"/>
  <c r="AF908" i="87" s="1"/>
  <c r="M908" i="87" s="1"/>
  <c r="AI995" i="87"/>
  <c r="AF995" i="87" s="1"/>
  <c r="M995" i="87" s="1"/>
  <c r="AI879" i="87"/>
  <c r="AI937" i="87"/>
  <c r="AF937" i="87" s="1"/>
  <c r="M937" i="87" s="1"/>
  <c r="AI1024" i="87"/>
  <c r="AF1024" i="87" s="1"/>
  <c r="Z1184" i="87"/>
  <c r="Z1183" i="87"/>
  <c r="Z1097" i="87"/>
  <c r="Z1096" i="87"/>
  <c r="AE1029" i="87"/>
  <c r="AE1025" i="87"/>
  <c r="AE1023" i="87"/>
  <c r="AI1016" i="87"/>
  <c r="AF1016" i="87" s="1"/>
  <c r="M1016" i="87" s="1"/>
  <c r="AE1010" i="87"/>
  <c r="AE996" i="87"/>
  <c r="AI958" i="87"/>
  <c r="AF958" i="87" s="1"/>
  <c r="AE975" i="87"/>
  <c r="AE972" i="87"/>
  <c r="AE964" i="87"/>
  <c r="AE945" i="87"/>
  <c r="AE943" i="87"/>
  <c r="AE932" i="87"/>
  <c r="AE928" i="87"/>
  <c r="AI925" i="87"/>
  <c r="AF925" i="87" s="1"/>
  <c r="M925" i="87" s="1"/>
  <c r="AI922" i="87"/>
  <c r="AF922" i="87" s="1"/>
  <c r="M922" i="87" s="1"/>
  <c r="AE919" i="87"/>
  <c r="AE911" i="87"/>
  <c r="AI872" i="87"/>
  <c r="AF872" i="87" s="1"/>
  <c r="M872" i="87" s="1"/>
  <c r="AI893" i="87"/>
  <c r="AF893" i="87" s="1"/>
  <c r="AI855" i="87"/>
  <c r="AF855" i="87" s="1"/>
  <c r="M855" i="87" s="1"/>
  <c r="AI884" i="87"/>
  <c r="AF884" i="87" s="1"/>
  <c r="M884" i="87" s="1"/>
  <c r="Z884" i="87"/>
  <c r="AI942" i="87"/>
  <c r="AF942" i="87" s="1"/>
  <c r="M942" i="87" s="1"/>
  <c r="AI971" i="87"/>
  <c r="AF971" i="87" s="1"/>
  <c r="M971" i="87" s="1"/>
  <c r="AI913" i="87"/>
  <c r="AF913" i="87" s="1"/>
  <c r="M913" i="87" s="1"/>
  <c r="AI1000" i="87"/>
  <c r="AF1000" i="87" s="1"/>
  <c r="M1000" i="87" s="1"/>
  <c r="AE883" i="87"/>
  <c r="Z880" i="87"/>
  <c r="AI967" i="87"/>
  <c r="AF967" i="87" s="1"/>
  <c r="M967" i="87" s="1"/>
  <c r="AI909" i="87"/>
  <c r="AF909" i="87" s="1"/>
  <c r="AI996" i="87"/>
  <c r="AF996" i="87" s="1"/>
  <c r="M996" i="87" s="1"/>
  <c r="AI1171" i="87"/>
  <c r="AF1171" i="87" s="1"/>
  <c r="M1171" i="87" s="1"/>
  <c r="Z1143" i="87"/>
  <c r="AI1140" i="87"/>
  <c r="AF1140" i="87" s="1"/>
  <c r="M1140" i="87" s="1"/>
  <c r="AI1133" i="87"/>
  <c r="AF1133" i="87" s="1"/>
  <c r="M1133" i="87" s="1"/>
  <c r="Z1132" i="87"/>
  <c r="Z1136" i="87" s="1"/>
  <c r="AI1116" i="87"/>
  <c r="AF1116" i="87" s="1"/>
  <c r="M1116" i="87" s="1"/>
  <c r="AI1084" i="87"/>
  <c r="AF1084" i="87" s="1"/>
  <c r="M1084" i="87" s="1"/>
  <c r="Z1056" i="87"/>
  <c r="AI1053" i="87"/>
  <c r="AF1053" i="87" s="1"/>
  <c r="M1053" i="87" s="1"/>
  <c r="AI1046" i="87"/>
  <c r="AF1046" i="87" s="1"/>
  <c r="M1046" i="87" s="1"/>
  <c r="Z1045" i="87"/>
  <c r="Z1029" i="87"/>
  <c r="Z1022" i="87"/>
  <c r="AE1022" i="87"/>
  <c r="AE1015" i="87"/>
  <c r="AE1005" i="87"/>
  <c r="AF988" i="87"/>
  <c r="M988" i="87" s="1"/>
  <c r="AE983" i="87"/>
  <c r="AE980" i="87"/>
  <c r="AE974" i="87"/>
  <c r="AE967" i="87"/>
  <c r="AE937" i="87"/>
  <c r="AI901" i="87"/>
  <c r="AF901" i="87" s="1"/>
  <c r="M901" i="87" s="1"/>
  <c r="AE926" i="87"/>
  <c r="AE923" i="87"/>
  <c r="AE913" i="87"/>
  <c r="AI894" i="87"/>
  <c r="AF894" i="87" s="1"/>
  <c r="AE892" i="87"/>
  <c r="AE887" i="87"/>
  <c r="AE885" i="87"/>
  <c r="AE884" i="87"/>
  <c r="AE881" i="87"/>
  <c r="AI1029" i="87"/>
  <c r="AF1029" i="87" s="1"/>
  <c r="M1029" i="87" s="1"/>
  <c r="AE1009" i="87"/>
  <c r="AE1000" i="87"/>
  <c r="AI987" i="87"/>
  <c r="AI952" i="87"/>
  <c r="AF952" i="87" s="1"/>
  <c r="AE979" i="87"/>
  <c r="AE973" i="87"/>
  <c r="AE965" i="87"/>
  <c r="AE936" i="87"/>
  <c r="AI929" i="87"/>
  <c r="AF929" i="87" s="1"/>
  <c r="M929" i="87" s="1"/>
  <c r="AE918" i="87"/>
  <c r="AI1017" i="87"/>
  <c r="AF1017" i="87" s="1"/>
  <c r="Z1017" i="87"/>
  <c r="Z1016" i="87"/>
  <c r="Z1006" i="87"/>
  <c r="Z1000" i="87"/>
  <c r="Z996" i="87"/>
  <c r="Z993" i="87"/>
  <c r="Z989" i="87"/>
  <c r="AI983" i="87"/>
  <c r="AF983" i="87" s="1"/>
  <c r="M983" i="87" s="1"/>
  <c r="AI981" i="87"/>
  <c r="AF981" i="87" s="1"/>
  <c r="M981" i="87" s="1"/>
  <c r="AI980" i="87"/>
  <c r="AF980" i="87" s="1"/>
  <c r="M980" i="87" s="1"/>
  <c r="Z975" i="87"/>
  <c r="Z974" i="87"/>
  <c r="Z973" i="87"/>
  <c r="Z972" i="87"/>
  <c r="AI968" i="87"/>
  <c r="AF968" i="87" s="1"/>
  <c r="M968" i="87" s="1"/>
  <c r="Z968" i="87"/>
  <c r="Z965" i="87"/>
  <c r="Z957" i="87"/>
  <c r="Z962" i="87" s="1"/>
  <c r="AI930" i="87"/>
  <c r="AF930" i="87" s="1"/>
  <c r="M930" i="87" s="1"/>
  <c r="Z930" i="87"/>
  <c r="Z929" i="87"/>
  <c r="Z919" i="87"/>
  <c r="Z913" i="87"/>
  <c r="Z909" i="87"/>
  <c r="Z906" i="87"/>
  <c r="Z902" i="87"/>
  <c r="Z888" i="87"/>
  <c r="AI881" i="87"/>
  <c r="AF881" i="87" s="1"/>
  <c r="M881" i="87" s="1"/>
  <c r="AE874" i="87"/>
  <c r="AE855" i="87"/>
  <c r="AE854" i="87"/>
  <c r="AE830" i="87"/>
  <c r="AE826" i="87"/>
  <c r="AE823" i="87"/>
  <c r="AE813" i="87"/>
  <c r="AE796" i="87"/>
  <c r="AE792" i="87"/>
  <c r="AE791" i="87"/>
  <c r="AE741" i="87"/>
  <c r="AE1018" i="87"/>
  <c r="AE1004" i="87"/>
  <c r="AE1003" i="87"/>
  <c r="AE1002" i="87"/>
  <c r="AE1001" i="87"/>
  <c r="AE997" i="87"/>
  <c r="AE994" i="87"/>
  <c r="AE986" i="87"/>
  <c r="AE976" i="87"/>
  <c r="AE970" i="87"/>
  <c r="AE966" i="87"/>
  <c r="AE948" i="87"/>
  <c r="AE942" i="87"/>
  <c r="AE938" i="87"/>
  <c r="AE935" i="87"/>
  <c r="AE931" i="87"/>
  <c r="AE917" i="87"/>
  <c r="AE916" i="87"/>
  <c r="AE915" i="87"/>
  <c r="AE914" i="87"/>
  <c r="AE910" i="87"/>
  <c r="AE907" i="87"/>
  <c r="AE899" i="87"/>
  <c r="AE889" i="87"/>
  <c r="AI865" i="87"/>
  <c r="AF865" i="87" s="1"/>
  <c r="AE860" i="87"/>
  <c r="AE844" i="87"/>
  <c r="AE841" i="87"/>
  <c r="AE829" i="87"/>
  <c r="AE816" i="87"/>
  <c r="AE808" i="87"/>
  <c r="AI807" i="87"/>
  <c r="AF807" i="87" s="1"/>
  <c r="M807" i="87" s="1"/>
  <c r="AE805" i="87"/>
  <c r="AE795" i="87"/>
  <c r="AE784" i="87"/>
  <c r="AE780" i="87"/>
  <c r="AE777" i="87"/>
  <c r="AE768" i="87"/>
  <c r="AE758" i="87"/>
  <c r="AE738" i="87"/>
  <c r="AI736" i="87"/>
  <c r="AI719" i="87"/>
  <c r="AF719" i="87" s="1"/>
  <c r="M719" i="87" s="1"/>
  <c r="AI939" i="87"/>
  <c r="AF939" i="87" s="1"/>
  <c r="M939" i="87" s="1"/>
  <c r="AE871" i="87"/>
  <c r="AE851" i="87"/>
  <c r="AE832" i="87"/>
  <c r="AI824" i="87"/>
  <c r="AF824" i="87" s="1"/>
  <c r="M824" i="87" s="1"/>
  <c r="AI778" i="87"/>
  <c r="AF778" i="87" s="1"/>
  <c r="M778" i="87" s="1"/>
  <c r="AE773" i="87"/>
  <c r="AE740" i="87"/>
  <c r="AE728" i="87"/>
  <c r="Z728" i="87"/>
  <c r="AI720" i="87"/>
  <c r="AF720" i="87" s="1"/>
  <c r="M720" i="87" s="1"/>
  <c r="AE716" i="87"/>
  <c r="Z1010" i="87"/>
  <c r="Z1009" i="87"/>
  <c r="Z925" i="87"/>
  <c r="Z923" i="87"/>
  <c r="Z922" i="87"/>
  <c r="AE880" i="87"/>
  <c r="N877" i="87"/>
  <c r="AI761" i="87" s="1"/>
  <c r="AF761" i="87" s="1"/>
  <c r="M761" i="87" s="1"/>
  <c r="AI843" i="87"/>
  <c r="AF843" i="87" s="1"/>
  <c r="M843" i="87" s="1"/>
  <c r="AE828" i="87"/>
  <c r="AI794" i="87"/>
  <c r="AF794" i="87" s="1"/>
  <c r="AE820" i="87"/>
  <c r="AE810" i="87"/>
  <c r="AE807" i="87"/>
  <c r="AI806" i="87"/>
  <c r="AF806" i="87" s="1"/>
  <c r="M806" i="87" s="1"/>
  <c r="AE779" i="87"/>
  <c r="AE776" i="87"/>
  <c r="AE764" i="87"/>
  <c r="Z788" i="87"/>
  <c r="AE757" i="87"/>
  <c r="AE743" i="87"/>
  <c r="AE739" i="87"/>
  <c r="Z722" i="87"/>
  <c r="AC722" i="87" s="1"/>
  <c r="AI780" i="87"/>
  <c r="AF780" i="87" s="1"/>
  <c r="M780" i="87" s="1"/>
  <c r="AI867" i="87"/>
  <c r="AF867" i="87" s="1"/>
  <c r="AI722" i="87"/>
  <c r="AF722" i="87" s="1"/>
  <c r="M722" i="87" s="1"/>
  <c r="AI809" i="87"/>
  <c r="AF809" i="87" s="1"/>
  <c r="M809" i="87" s="1"/>
  <c r="AI751" i="87"/>
  <c r="AF751" i="87" s="1"/>
  <c r="M751" i="87" s="1"/>
  <c r="AI838" i="87"/>
  <c r="AF838" i="87" s="1"/>
  <c r="AI997" i="87"/>
  <c r="AF997" i="87" s="1"/>
  <c r="M997" i="87" s="1"/>
  <c r="AI910" i="87"/>
  <c r="AF910" i="87" s="1"/>
  <c r="M910" i="87" s="1"/>
  <c r="N873" i="87"/>
  <c r="AE870" i="87"/>
  <c r="AI864" i="87"/>
  <c r="AF864" i="87" s="1"/>
  <c r="AE863" i="87"/>
  <c r="AE861" i="87"/>
  <c r="AI853" i="87"/>
  <c r="AF853" i="87" s="1"/>
  <c r="AE845" i="87"/>
  <c r="AI813" i="87"/>
  <c r="AF813" i="87" s="1"/>
  <c r="M813" i="87" s="1"/>
  <c r="AI763" i="87"/>
  <c r="AF763" i="87" s="1"/>
  <c r="M763" i="87" s="1"/>
  <c r="AI756" i="87"/>
  <c r="AF756" i="87" s="1"/>
  <c r="M756" i="87" s="1"/>
  <c r="AI777" i="87"/>
  <c r="AF777" i="87" s="1"/>
  <c r="M777" i="87" s="1"/>
  <c r="AE774" i="87"/>
  <c r="AE763" i="87"/>
  <c r="AE742" i="87"/>
  <c r="AI842" i="87"/>
  <c r="AF842" i="87" s="1"/>
  <c r="M842" i="87" s="1"/>
  <c r="AE848" i="87"/>
  <c r="AE831" i="87"/>
  <c r="AE827" i="87"/>
  <c r="AE809" i="87"/>
  <c r="AE806" i="87"/>
  <c r="AE802" i="87"/>
  <c r="AE797" i="87"/>
  <c r="AI766" i="87"/>
  <c r="AF766" i="87" s="1"/>
  <c r="AI755" i="87"/>
  <c r="AF755" i="87" s="1"/>
  <c r="M755" i="87" s="1"/>
  <c r="AE781" i="87"/>
  <c r="AE778" i="87"/>
  <c r="AE761" i="87"/>
  <c r="AE745" i="87"/>
  <c r="AE736" i="87"/>
  <c r="AI735" i="87"/>
  <c r="AF735" i="87" s="1"/>
  <c r="M735" i="87" s="1"/>
  <c r="AE732" i="87"/>
  <c r="AI836" i="87"/>
  <c r="AF836" i="87" s="1"/>
  <c r="M836" i="87" s="1"/>
  <c r="AI835" i="87"/>
  <c r="AF835" i="87" s="1"/>
  <c r="AI823" i="87"/>
  <c r="AF823" i="87" s="1"/>
  <c r="M823" i="87" s="1"/>
  <c r="AI792" i="87"/>
  <c r="AF792" i="87" s="1"/>
  <c r="M792" i="87" s="1"/>
  <c r="AI785" i="87"/>
  <c r="AF785" i="87" s="1"/>
  <c r="M785" i="87" s="1"/>
  <c r="AI768" i="87"/>
  <c r="AF768" i="87" s="1"/>
  <c r="M768" i="87" s="1"/>
  <c r="AI764" i="87"/>
  <c r="AF764" i="87" s="1"/>
  <c r="M764" i="87" s="1"/>
  <c r="AI749" i="87"/>
  <c r="AF749" i="87" s="1"/>
  <c r="M749" i="87" s="1"/>
  <c r="AI748" i="87"/>
  <c r="AF748" i="87" s="1"/>
  <c r="AI705" i="87"/>
  <c r="Z734" i="87"/>
  <c r="AI734" i="87"/>
  <c r="AF734" i="87" s="1"/>
  <c r="M734" i="87" s="1"/>
  <c r="AE719" i="87"/>
  <c r="AI668" i="87"/>
  <c r="AF668" i="87" s="1"/>
  <c r="M668" i="87" s="1"/>
  <c r="AE694" i="87"/>
  <c r="AE689" i="87"/>
  <c r="AC675" i="87"/>
  <c r="AE668" i="87"/>
  <c r="AI650" i="87"/>
  <c r="AF650" i="87" s="1"/>
  <c r="M650" i="87" s="1"/>
  <c r="AE647" i="87"/>
  <c r="AE638" i="87"/>
  <c r="AE622" i="87"/>
  <c r="AE616" i="87"/>
  <c r="AI606" i="87"/>
  <c r="AF606" i="87" s="1"/>
  <c r="M606" i="87" s="1"/>
  <c r="AI603" i="87"/>
  <c r="AF603" i="87" s="1"/>
  <c r="M603" i="87" s="1"/>
  <c r="AE581" i="87"/>
  <c r="AI871" i="87"/>
  <c r="AF871" i="87" s="1"/>
  <c r="M871" i="87" s="1"/>
  <c r="AE859" i="87"/>
  <c r="AE858" i="87"/>
  <c r="AE857" i="87"/>
  <c r="AE856" i="87"/>
  <c r="AE852" i="87"/>
  <c r="AE849" i="87"/>
  <c r="AE825" i="87"/>
  <c r="AE824" i="87"/>
  <c r="AE821" i="87"/>
  <c r="AE814" i="87"/>
  <c r="Z807" i="87"/>
  <c r="Z806" i="87"/>
  <c r="AE803" i="87"/>
  <c r="AI795" i="87"/>
  <c r="AF795" i="87" s="1"/>
  <c r="M795" i="87" s="1"/>
  <c r="AE793" i="87"/>
  <c r="AE790" i="87"/>
  <c r="AE786" i="87"/>
  <c r="AI784" i="87"/>
  <c r="AF784" i="87" s="1"/>
  <c r="M784" i="87" s="1"/>
  <c r="AE772" i="87"/>
  <c r="AE771" i="87"/>
  <c r="AE770" i="87"/>
  <c r="AE769" i="87"/>
  <c r="AE765" i="87"/>
  <c r="AE762" i="87"/>
  <c r="AE754" i="87"/>
  <c r="AE744" i="87"/>
  <c r="AE733" i="87"/>
  <c r="AE729" i="87"/>
  <c r="AE718" i="87"/>
  <c r="AE693" i="87"/>
  <c r="AI649" i="87"/>
  <c r="AF649" i="87" s="1"/>
  <c r="M649" i="87" s="1"/>
  <c r="AE649" i="87"/>
  <c r="AI611" i="87"/>
  <c r="AF611" i="87" s="1"/>
  <c r="M611" i="87" s="1"/>
  <c r="AE635" i="87"/>
  <c r="AE632" i="87"/>
  <c r="AI621" i="87"/>
  <c r="AE592" i="87"/>
  <c r="AE580" i="87"/>
  <c r="Z575" i="87"/>
  <c r="AI633" i="87"/>
  <c r="AF633" i="87" s="1"/>
  <c r="M633" i="87" s="1"/>
  <c r="AI575" i="87"/>
  <c r="AF575" i="87" s="1"/>
  <c r="M575" i="87" s="1"/>
  <c r="AI662" i="87"/>
  <c r="AF662" i="87" s="1"/>
  <c r="M662" i="87" s="1"/>
  <c r="AI604" i="87"/>
  <c r="AF604" i="87" s="1"/>
  <c r="M604" i="87" s="1"/>
  <c r="AI691" i="87"/>
  <c r="AI826" i="87"/>
  <c r="AF826" i="87" s="1"/>
  <c r="M826" i="87" s="1"/>
  <c r="AI822" i="87"/>
  <c r="AF822" i="87" s="1"/>
  <c r="M822" i="87" s="1"/>
  <c r="AI739" i="87"/>
  <c r="AF739" i="87" s="1"/>
  <c r="M739" i="87" s="1"/>
  <c r="Z739" i="87"/>
  <c r="Z738" i="87"/>
  <c r="AF736" i="87"/>
  <c r="M736" i="87" s="1"/>
  <c r="AE723" i="87"/>
  <c r="AE712" i="87"/>
  <c r="AE709" i="87"/>
  <c r="AI679" i="87"/>
  <c r="AF679" i="87" s="1"/>
  <c r="M679" i="87" s="1"/>
  <c r="AE692" i="87"/>
  <c r="AI661" i="87"/>
  <c r="AF661" i="87" s="1"/>
  <c r="M661" i="87" s="1"/>
  <c r="AE654" i="87"/>
  <c r="AE642" i="87"/>
  <c r="AI639" i="87"/>
  <c r="AF639" i="87" s="1"/>
  <c r="M639" i="87" s="1"/>
  <c r="AE629" i="87"/>
  <c r="AI610" i="87"/>
  <c r="AE575" i="87"/>
  <c r="Z865" i="87"/>
  <c r="Z864" i="87"/>
  <c r="AE735" i="87"/>
  <c r="AE722" i="87"/>
  <c r="AE713" i="87"/>
  <c r="AE707" i="87"/>
  <c r="AI676" i="87"/>
  <c r="AF676" i="87" s="1"/>
  <c r="M676" i="87" s="1"/>
  <c r="AE703" i="87"/>
  <c r="AC699" i="87"/>
  <c r="AE697" i="87"/>
  <c r="AE691" i="87"/>
  <c r="AF691" i="87"/>
  <c r="M691" i="87" s="1"/>
  <c r="AE657" i="87"/>
  <c r="AE656" i="87"/>
  <c r="AE646" i="87"/>
  <c r="AE639" i="87"/>
  <c r="AE636" i="87"/>
  <c r="AI635" i="87"/>
  <c r="AF635" i="87" s="1"/>
  <c r="M635" i="87" s="1"/>
  <c r="AE633" i="87"/>
  <c r="AI632" i="87"/>
  <c r="AF632" i="87" s="1"/>
  <c r="M632" i="87" s="1"/>
  <c r="AE628" i="87"/>
  <c r="AI589" i="87"/>
  <c r="AF589" i="87" s="1"/>
  <c r="M589" i="87" s="1"/>
  <c r="AI852" i="87"/>
  <c r="AF852" i="87" s="1"/>
  <c r="M852" i="87" s="1"/>
  <c r="AF850" i="87"/>
  <c r="Z824" i="87"/>
  <c r="AI821" i="87"/>
  <c r="AF821" i="87" s="1"/>
  <c r="M821" i="87" s="1"/>
  <c r="AI814" i="87"/>
  <c r="AF814" i="87" s="1"/>
  <c r="M814" i="87" s="1"/>
  <c r="Z813" i="87"/>
  <c r="AI797" i="87"/>
  <c r="AF797" i="87" s="1"/>
  <c r="M797" i="87" s="1"/>
  <c r="AI793" i="87"/>
  <c r="AF793" i="87" s="1"/>
  <c r="M793" i="87" s="1"/>
  <c r="AI790" i="87"/>
  <c r="AF790" i="87" s="1"/>
  <c r="M790" i="87" s="1"/>
  <c r="AI765" i="87"/>
  <c r="AF765" i="87" s="1"/>
  <c r="M765" i="87" s="1"/>
  <c r="AI669" i="87"/>
  <c r="AF669" i="87" s="1"/>
  <c r="AI698" i="87"/>
  <c r="AF698" i="87" s="1"/>
  <c r="M698" i="87" s="1"/>
  <c r="Z727" i="87"/>
  <c r="AI727" i="87"/>
  <c r="AF727" i="87" s="1"/>
  <c r="M727" i="87" s="1"/>
  <c r="AE714" i="87"/>
  <c r="AE710" i="87"/>
  <c r="AE708" i="87"/>
  <c r="AI677" i="87"/>
  <c r="AF677" i="87" s="1"/>
  <c r="M677" i="87" s="1"/>
  <c r="AE704" i="87"/>
  <c r="AE700" i="87"/>
  <c r="AE690" i="87"/>
  <c r="AE667" i="87"/>
  <c r="AE619" i="87"/>
  <c r="AE590" i="87"/>
  <c r="AE589" i="87"/>
  <c r="AI581" i="87"/>
  <c r="AF581" i="87" s="1"/>
  <c r="M581" i="87" s="1"/>
  <c r="AE578" i="87"/>
  <c r="AI577" i="87"/>
  <c r="AF577" i="87" s="1"/>
  <c r="M577" i="87" s="1"/>
  <c r="Z565" i="87"/>
  <c r="AI565" i="87"/>
  <c r="AI652" i="87"/>
  <c r="AF652" i="87" s="1"/>
  <c r="M652" i="87" s="1"/>
  <c r="AI594" i="87"/>
  <c r="AF594" i="87" s="1"/>
  <c r="M594" i="87" s="1"/>
  <c r="AI681" i="87"/>
  <c r="AF681" i="87" s="1"/>
  <c r="M681" i="87" s="1"/>
  <c r="AI623" i="87"/>
  <c r="AF623" i="87" s="1"/>
  <c r="M623" i="87" s="1"/>
  <c r="AI710" i="87"/>
  <c r="AF710" i="87" s="1"/>
  <c r="M710" i="87" s="1"/>
  <c r="AI708" i="87"/>
  <c r="AF708" i="87" s="1"/>
  <c r="M708" i="87" s="1"/>
  <c r="AI737" i="87"/>
  <c r="AF737" i="87" s="1"/>
  <c r="AI707" i="87"/>
  <c r="AF707" i="87" s="1"/>
  <c r="M707" i="87" s="1"/>
  <c r="Z735" i="87"/>
  <c r="AI732" i="87"/>
  <c r="AF732" i="87" s="1"/>
  <c r="M732" i="87" s="1"/>
  <c r="AI697" i="87"/>
  <c r="AF697" i="87" s="1"/>
  <c r="M697" i="87" s="1"/>
  <c r="AE720" i="87"/>
  <c r="AE711" i="87"/>
  <c r="AE706" i="87"/>
  <c r="AI664" i="87"/>
  <c r="AF664" i="87" s="1"/>
  <c r="AC681" i="87"/>
  <c r="AE655" i="87"/>
  <c r="AE653" i="87"/>
  <c r="AI618" i="87"/>
  <c r="AF618" i="87" s="1"/>
  <c r="M618" i="87" s="1"/>
  <c r="AE634" i="87"/>
  <c r="AE631" i="87"/>
  <c r="AE623" i="87"/>
  <c r="AE612" i="87"/>
  <c r="AI582" i="87"/>
  <c r="AF582" i="87" s="1"/>
  <c r="AE600" i="87"/>
  <c r="Z693" i="87"/>
  <c r="Z690" i="87"/>
  <c r="AE618" i="87"/>
  <c r="AE611" i="87"/>
  <c r="Z606" i="87"/>
  <c r="Z603" i="87"/>
  <c r="AE594" i="87"/>
  <c r="AI592" i="87"/>
  <c r="AF592" i="87" s="1"/>
  <c r="M592" i="87" s="1"/>
  <c r="AI562" i="87"/>
  <c r="AF562" i="87" s="1"/>
  <c r="M562" i="87" s="1"/>
  <c r="AE587" i="87"/>
  <c r="AE583" i="87"/>
  <c r="N571" i="87"/>
  <c r="AI339" i="87" s="1"/>
  <c r="AF339" i="87" s="1"/>
  <c r="M339" i="87" s="1"/>
  <c r="AE568" i="87"/>
  <c r="AE566" i="87"/>
  <c r="AE564" i="87"/>
  <c r="AI524" i="87"/>
  <c r="AF524" i="87" s="1"/>
  <c r="M524" i="87" s="1"/>
  <c r="AE548" i="87"/>
  <c r="AE534" i="87"/>
  <c r="AI495" i="87"/>
  <c r="AF495" i="87" s="1"/>
  <c r="AE520" i="87"/>
  <c r="AE515" i="87"/>
  <c r="Z488" i="87"/>
  <c r="AI517" i="87"/>
  <c r="AF517" i="87" s="1"/>
  <c r="M517" i="87" s="1"/>
  <c r="AI546" i="87"/>
  <c r="AF546" i="87" s="1"/>
  <c r="M546" i="87" s="1"/>
  <c r="AI488" i="87"/>
  <c r="AF488" i="87" s="1"/>
  <c r="M488" i="87" s="1"/>
  <c r="Z726" i="87"/>
  <c r="AI706" i="87"/>
  <c r="AF706" i="87" s="1"/>
  <c r="M706" i="87" s="1"/>
  <c r="Z706" i="87"/>
  <c r="AI703" i="87"/>
  <c r="AF703" i="87" s="1"/>
  <c r="M703" i="87" s="1"/>
  <c r="Z703" i="87"/>
  <c r="AI693" i="87"/>
  <c r="AF693" i="87" s="1"/>
  <c r="M693" i="87" s="1"/>
  <c r="AI690" i="87"/>
  <c r="AF690" i="87" s="1"/>
  <c r="M690" i="87" s="1"/>
  <c r="Z685" i="87"/>
  <c r="AC685" i="87" s="1"/>
  <c r="Z684" i="87"/>
  <c r="AC684" i="87" s="1"/>
  <c r="Z683" i="87"/>
  <c r="AC683" i="87" s="1"/>
  <c r="Z682" i="87"/>
  <c r="AC682" i="87" s="1"/>
  <c r="AI678" i="87"/>
  <c r="AF678" i="87" s="1"/>
  <c r="M678" i="87" s="1"/>
  <c r="Z678" i="87"/>
  <c r="AC678" i="87" s="1"/>
  <c r="Z667" i="87"/>
  <c r="Z650" i="87"/>
  <c r="AI647" i="87"/>
  <c r="AF647" i="87" s="1"/>
  <c r="M647" i="87" s="1"/>
  <c r="Z647" i="87"/>
  <c r="AI640" i="87"/>
  <c r="AF640" i="87" s="1"/>
  <c r="M640" i="87" s="1"/>
  <c r="Z640" i="87"/>
  <c r="Z639" i="87"/>
  <c r="Z623" i="87"/>
  <c r="AI619" i="87"/>
  <c r="AF619" i="87" s="1"/>
  <c r="M619" i="87" s="1"/>
  <c r="AI616" i="87"/>
  <c r="AF616" i="87" s="1"/>
  <c r="M616" i="87" s="1"/>
  <c r="AI591" i="87"/>
  <c r="AF591" i="87" s="1"/>
  <c r="Z591" i="87"/>
  <c r="AI574" i="87"/>
  <c r="AF574" i="87" s="1"/>
  <c r="M574" i="87" s="1"/>
  <c r="Z574" i="87"/>
  <c r="AE563" i="87"/>
  <c r="AE547" i="87"/>
  <c r="AI545" i="87"/>
  <c r="AE519" i="87"/>
  <c r="AE497" i="87"/>
  <c r="AI726" i="87"/>
  <c r="AF726" i="87" s="1"/>
  <c r="AA697" i="87"/>
  <c r="AC697" i="87" s="1"/>
  <c r="AE658" i="87"/>
  <c r="AE652" i="87"/>
  <c r="AE648" i="87"/>
  <c r="AE645" i="87"/>
  <c r="AE641" i="87"/>
  <c r="AE627" i="87"/>
  <c r="AE626" i="87"/>
  <c r="AE625" i="87"/>
  <c r="AE624" i="87"/>
  <c r="AE620" i="87"/>
  <c r="AE617" i="87"/>
  <c r="AE609" i="87"/>
  <c r="AE546" i="87"/>
  <c r="AE541" i="87"/>
  <c r="AE518" i="87"/>
  <c r="AI516" i="87"/>
  <c r="AF516" i="87" s="1"/>
  <c r="M516" i="87" s="1"/>
  <c r="AE503" i="87"/>
  <c r="AE494" i="87"/>
  <c r="AI590" i="87"/>
  <c r="AF590" i="87" s="1"/>
  <c r="M590" i="87" s="1"/>
  <c r="AE569" i="87"/>
  <c r="AE567" i="87"/>
  <c r="AE562" i="87"/>
  <c r="AI531" i="87"/>
  <c r="AF531" i="87" s="1"/>
  <c r="M531" i="87" s="1"/>
  <c r="AE551" i="87"/>
  <c r="AE545" i="87"/>
  <c r="AF545" i="87"/>
  <c r="M545" i="87" s="1"/>
  <c r="AE517" i="87"/>
  <c r="AE512" i="87"/>
  <c r="AE502" i="87"/>
  <c r="Z493" i="87"/>
  <c r="AE491" i="87"/>
  <c r="Z635" i="87"/>
  <c r="AC635" i="87" s="1"/>
  <c r="Z632" i="87"/>
  <c r="AC632" i="87" s="1"/>
  <c r="AI560" i="87"/>
  <c r="AF560" i="87" s="1"/>
  <c r="M560" i="87" s="1"/>
  <c r="AI553" i="87"/>
  <c r="AF553" i="87" s="1"/>
  <c r="AI552" i="87"/>
  <c r="AF552" i="87" s="1"/>
  <c r="M552" i="87" s="1"/>
  <c r="AE570" i="87"/>
  <c r="AE559" i="87"/>
  <c r="AE552" i="87"/>
  <c r="AI548" i="87"/>
  <c r="AF548" i="87" s="1"/>
  <c r="M548" i="87" s="1"/>
  <c r="AE536" i="87"/>
  <c r="AI534" i="87"/>
  <c r="AF534" i="87" s="1"/>
  <c r="M534" i="87" s="1"/>
  <c r="AE531" i="87"/>
  <c r="AE523" i="87"/>
  <c r="AE516" i="87"/>
  <c r="AI648" i="87"/>
  <c r="AF648" i="87" s="1"/>
  <c r="M648" i="87" s="1"/>
  <c r="AI645" i="87"/>
  <c r="AF645" i="87" s="1"/>
  <c r="M645" i="87" s="1"/>
  <c r="AI620" i="87"/>
  <c r="AF620" i="87" s="1"/>
  <c r="M620" i="87" s="1"/>
  <c r="Z589" i="87"/>
  <c r="Z582" i="87"/>
  <c r="AE560" i="87"/>
  <c r="AE555" i="87"/>
  <c r="AE549" i="87"/>
  <c r="AE544" i="87"/>
  <c r="AE535" i="87"/>
  <c r="AI519" i="87"/>
  <c r="AF519" i="87" s="1"/>
  <c r="M519" i="87" s="1"/>
  <c r="AE513" i="87"/>
  <c r="AE507" i="87"/>
  <c r="AI505" i="87"/>
  <c r="AI500" i="87"/>
  <c r="AI563" i="87"/>
  <c r="AF563" i="87" s="1"/>
  <c r="M563" i="87" s="1"/>
  <c r="AE561" i="87"/>
  <c r="AE558" i="87"/>
  <c r="AE554" i="87"/>
  <c r="AE540" i="87"/>
  <c r="AE539" i="87"/>
  <c r="AE538" i="87"/>
  <c r="AE537" i="87"/>
  <c r="AE533" i="87"/>
  <c r="AE530" i="87"/>
  <c r="AE526" i="87"/>
  <c r="AI490" i="87"/>
  <c r="AF490" i="87" s="1"/>
  <c r="M490" i="87" s="1"/>
  <c r="AE482" i="87"/>
  <c r="AE476" i="87"/>
  <c r="AI471" i="87"/>
  <c r="AF471" i="87" s="1"/>
  <c r="M471" i="87" s="1"/>
  <c r="AE459" i="87"/>
  <c r="AE448" i="87"/>
  <c r="AE443" i="87"/>
  <c r="Z469" i="87"/>
  <c r="AE439" i="87"/>
  <c r="AE426" i="87"/>
  <c r="AE413" i="87"/>
  <c r="AI432" i="87"/>
  <c r="AF432" i="87" s="1"/>
  <c r="M432" i="87" s="1"/>
  <c r="AI374" i="87"/>
  <c r="AF374" i="87" s="1"/>
  <c r="M374" i="87" s="1"/>
  <c r="Z374" i="87"/>
  <c r="AI461" i="87"/>
  <c r="AF461" i="87" s="1"/>
  <c r="M461" i="87" s="1"/>
  <c r="AI403" i="87"/>
  <c r="AF403" i="87" s="1"/>
  <c r="M403" i="87" s="1"/>
  <c r="AI513" i="87"/>
  <c r="AF513" i="87" s="1"/>
  <c r="Z513" i="87"/>
  <c r="AI507" i="87"/>
  <c r="AF507" i="87" s="1"/>
  <c r="M507" i="87" s="1"/>
  <c r="Z507" i="87"/>
  <c r="AI503" i="87"/>
  <c r="AF503" i="87" s="1"/>
  <c r="M503" i="87" s="1"/>
  <c r="Z503" i="87"/>
  <c r="AE501" i="87"/>
  <c r="AE493" i="87"/>
  <c r="AI484" i="87"/>
  <c r="AF484" i="87" s="1"/>
  <c r="M484" i="87" s="1"/>
  <c r="AE475" i="87"/>
  <c r="AE453" i="87"/>
  <c r="AE444" i="87"/>
  <c r="AE432" i="87"/>
  <c r="Z373" i="87"/>
  <c r="Z548" i="87"/>
  <c r="Z545" i="87"/>
  <c r="AE542" i="87"/>
  <c r="AE532" i="87"/>
  <c r="AE529" i="87"/>
  <c r="AE525" i="87"/>
  <c r="AI523" i="87"/>
  <c r="AF523" i="87" s="1"/>
  <c r="M523" i="87" s="1"/>
  <c r="AE511" i="87"/>
  <c r="AE510" i="87"/>
  <c r="AE509" i="87"/>
  <c r="AE508" i="87"/>
  <c r="AE504" i="87"/>
  <c r="AI473" i="87"/>
  <c r="AF473" i="87" s="1"/>
  <c r="M473" i="87" s="1"/>
  <c r="AI494" i="87"/>
  <c r="AF494" i="87" s="1"/>
  <c r="M494" i="87" s="1"/>
  <c r="N489" i="87"/>
  <c r="AI431" i="87" s="1"/>
  <c r="AF431" i="87" s="1"/>
  <c r="M431" i="87" s="1"/>
  <c r="AE478" i="87"/>
  <c r="AI474" i="87"/>
  <c r="AF474" i="87" s="1"/>
  <c r="M474" i="87" s="1"/>
  <c r="AE464" i="87"/>
  <c r="AE462" i="87"/>
  <c r="AE458" i="87"/>
  <c r="AE454" i="87"/>
  <c r="AE452" i="87"/>
  <c r="AI476" i="87"/>
  <c r="AF476" i="87" s="1"/>
  <c r="M476" i="87" s="1"/>
  <c r="AE429" i="87"/>
  <c r="AE428" i="87"/>
  <c r="AE419" i="87"/>
  <c r="AI430" i="87"/>
  <c r="AI372" i="87"/>
  <c r="AF372" i="87" s="1"/>
  <c r="M372" i="87" s="1"/>
  <c r="Z372" i="87"/>
  <c r="AI401" i="87"/>
  <c r="AI459" i="87"/>
  <c r="AF459" i="87" s="1"/>
  <c r="M459" i="87" s="1"/>
  <c r="AI561" i="87"/>
  <c r="AF561" i="87" s="1"/>
  <c r="M561" i="87" s="1"/>
  <c r="AI558" i="87"/>
  <c r="AF558" i="87" s="1"/>
  <c r="M558" i="87" s="1"/>
  <c r="AI533" i="87"/>
  <c r="AF533" i="87" s="1"/>
  <c r="M533" i="87" s="1"/>
  <c r="AI502" i="87"/>
  <c r="AF502" i="87" s="1"/>
  <c r="M502" i="87" s="1"/>
  <c r="AI487" i="87"/>
  <c r="AF487" i="87" s="1"/>
  <c r="AE477" i="87"/>
  <c r="AE467" i="87"/>
  <c r="AE461" i="87"/>
  <c r="AE451" i="87"/>
  <c r="AI465" i="87"/>
  <c r="AF465" i="87" s="1"/>
  <c r="AI407" i="87"/>
  <c r="AI320" i="87"/>
  <c r="AF320" i="87" s="1"/>
  <c r="M320" i="87" s="1"/>
  <c r="AI436" i="87"/>
  <c r="Z436" i="87"/>
  <c r="AE431" i="87"/>
  <c r="Z417" i="87"/>
  <c r="AI388" i="87"/>
  <c r="AI446" i="87"/>
  <c r="AF446" i="87" s="1"/>
  <c r="M446" i="87" s="1"/>
  <c r="AI475" i="87"/>
  <c r="AF475" i="87" s="1"/>
  <c r="M475" i="87" s="1"/>
  <c r="AI429" i="87"/>
  <c r="AF429" i="87" s="1"/>
  <c r="M429" i="87" s="1"/>
  <c r="AI371" i="87"/>
  <c r="Z371" i="87"/>
  <c r="AI458" i="87"/>
  <c r="AF458" i="87" s="1"/>
  <c r="M458" i="87" s="1"/>
  <c r="AI400" i="87"/>
  <c r="AF400" i="87" s="1"/>
  <c r="M400" i="87" s="1"/>
  <c r="Z519" i="87"/>
  <c r="Z516" i="87"/>
  <c r="AE484" i="87"/>
  <c r="AE483" i="87"/>
  <c r="AE474" i="87"/>
  <c r="AE460" i="87"/>
  <c r="AE457" i="87"/>
  <c r="AE446" i="87"/>
  <c r="AE437" i="87"/>
  <c r="Z435" i="87"/>
  <c r="Z422" i="87"/>
  <c r="AE422" i="87"/>
  <c r="Z421" i="87"/>
  <c r="AI542" i="87"/>
  <c r="AF542" i="87" s="1"/>
  <c r="M542" i="87" s="1"/>
  <c r="AI536" i="87"/>
  <c r="AF536" i="87" s="1"/>
  <c r="M536" i="87" s="1"/>
  <c r="AI532" i="87"/>
  <c r="AF532" i="87" s="1"/>
  <c r="M532" i="87" s="1"/>
  <c r="AI529" i="87"/>
  <c r="AF529" i="87" s="1"/>
  <c r="M529" i="87" s="1"/>
  <c r="AI504" i="87"/>
  <c r="AF504" i="87" s="1"/>
  <c r="M504" i="87" s="1"/>
  <c r="AE488" i="87"/>
  <c r="X498" i="87"/>
  <c r="AI478" i="87"/>
  <c r="AF478" i="87" s="1"/>
  <c r="M478" i="87" s="1"/>
  <c r="AE472" i="87"/>
  <c r="AE471" i="87"/>
  <c r="AE450" i="87"/>
  <c r="AE430" i="87"/>
  <c r="AF430" i="87"/>
  <c r="M430" i="87" s="1"/>
  <c r="AI444" i="87"/>
  <c r="AF444" i="87" s="1"/>
  <c r="M444" i="87" s="1"/>
  <c r="AI437" i="87"/>
  <c r="AF437" i="87" s="1"/>
  <c r="M437" i="87" s="1"/>
  <c r="AI391" i="87"/>
  <c r="AF391" i="87" s="1"/>
  <c r="M391" i="87" s="1"/>
  <c r="AI415" i="87"/>
  <c r="AF415" i="87" s="1"/>
  <c r="M415" i="87" s="1"/>
  <c r="AE408" i="87"/>
  <c r="AE384" i="87"/>
  <c r="Z358" i="87"/>
  <c r="AI387" i="87"/>
  <c r="AF387" i="87" s="1"/>
  <c r="M387" i="87" s="1"/>
  <c r="AE315" i="87"/>
  <c r="AI268" i="87"/>
  <c r="AF268" i="87" s="1"/>
  <c r="M268" i="87" s="1"/>
  <c r="AE294" i="87"/>
  <c r="AE291" i="87"/>
  <c r="AE466" i="87"/>
  <c r="AE455" i="87"/>
  <c r="AE449" i="87"/>
  <c r="AI447" i="87"/>
  <c r="AE445" i="87"/>
  <c r="AE442" i="87"/>
  <c r="AE438" i="87"/>
  <c r="AI426" i="87"/>
  <c r="AF426" i="87" s="1"/>
  <c r="M426" i="87" s="1"/>
  <c r="AE425" i="87"/>
  <c r="AE415" i="87"/>
  <c r="AE403" i="87"/>
  <c r="AE400" i="87"/>
  <c r="N396" i="87"/>
  <c r="AE393" i="87"/>
  <c r="AE385" i="87"/>
  <c r="AI357" i="87"/>
  <c r="AF357" i="87" s="1"/>
  <c r="AE336" i="87"/>
  <c r="Z336" i="87"/>
  <c r="AI291" i="87"/>
  <c r="AF291" i="87" s="1"/>
  <c r="M291" i="87" s="1"/>
  <c r="Z309" i="87"/>
  <c r="AI418" i="87"/>
  <c r="AF418" i="87" s="1"/>
  <c r="M418" i="87" s="1"/>
  <c r="AE418" i="87"/>
  <c r="AI413" i="87"/>
  <c r="AF413" i="87" s="1"/>
  <c r="M413" i="87" s="1"/>
  <c r="AE395" i="87"/>
  <c r="AE361" i="87"/>
  <c r="AI389" i="87"/>
  <c r="AF389" i="87" s="1"/>
  <c r="M389" i="87" s="1"/>
  <c r="AI331" i="87"/>
  <c r="AF331" i="87" s="1"/>
  <c r="M331" i="87" s="1"/>
  <c r="AI360" i="87"/>
  <c r="AE343" i="87"/>
  <c r="AE435" i="87"/>
  <c r="N424" i="87"/>
  <c r="N423" i="87"/>
  <c r="AI336" i="87" s="1"/>
  <c r="AF336" i="87" s="1"/>
  <c r="M336" i="87" s="1"/>
  <c r="N414" i="87"/>
  <c r="N406" i="87"/>
  <c r="AE404" i="87"/>
  <c r="AE401" i="87"/>
  <c r="AF401" i="87"/>
  <c r="M401" i="87" s="1"/>
  <c r="AE397" i="87"/>
  <c r="AE390" i="87"/>
  <c r="AE381" i="87"/>
  <c r="AI378" i="87"/>
  <c r="AF378" i="87" s="1"/>
  <c r="M378" i="87" s="1"/>
  <c r="AE365" i="87"/>
  <c r="Z360" i="87"/>
  <c r="AE346" i="87"/>
  <c r="AE312" i="87"/>
  <c r="AI466" i="87"/>
  <c r="AF466" i="87" s="1"/>
  <c r="M466" i="87" s="1"/>
  <c r="AI455" i="87"/>
  <c r="AF455" i="87" s="1"/>
  <c r="M455" i="87" s="1"/>
  <c r="AI449" i="87"/>
  <c r="AF449" i="87" s="1"/>
  <c r="M449" i="87" s="1"/>
  <c r="AI445" i="87"/>
  <c r="AF445" i="87" s="1"/>
  <c r="M445" i="87" s="1"/>
  <c r="AI442" i="87"/>
  <c r="AF442" i="87" s="1"/>
  <c r="M442" i="87" s="1"/>
  <c r="AI420" i="87"/>
  <c r="AF420" i="87" s="1"/>
  <c r="M420" i="87" s="1"/>
  <c r="AE420" i="87"/>
  <c r="AI416" i="87"/>
  <c r="AF416" i="87" s="1"/>
  <c r="M416" i="87" s="1"/>
  <c r="X411" i="87"/>
  <c r="AE394" i="87"/>
  <c r="AE392" i="87"/>
  <c r="AE386" i="87"/>
  <c r="AE377" i="87"/>
  <c r="AE374" i="87"/>
  <c r="AE372" i="87"/>
  <c r="AE370" i="87"/>
  <c r="AE359" i="87"/>
  <c r="Z356" i="87"/>
  <c r="Z355" i="87"/>
  <c r="AI326" i="87"/>
  <c r="AI384" i="87"/>
  <c r="AF384" i="87" s="1"/>
  <c r="M384" i="87" s="1"/>
  <c r="AI379" i="87"/>
  <c r="AF379" i="87" s="1"/>
  <c r="M379" i="87" s="1"/>
  <c r="AI408" i="87"/>
  <c r="AF408" i="87" s="1"/>
  <c r="M408" i="87" s="1"/>
  <c r="AI350" i="87"/>
  <c r="AI329" i="87"/>
  <c r="N410" i="87"/>
  <c r="Z410" i="87" s="1"/>
  <c r="AE407" i="87"/>
  <c r="AF407" i="87"/>
  <c r="M407" i="87" s="1"/>
  <c r="AE402" i="87"/>
  <c r="AE399" i="87"/>
  <c r="AE391" i="87"/>
  <c r="AI417" i="87"/>
  <c r="AE387" i="87"/>
  <c r="AE367" i="87"/>
  <c r="AE366" i="87"/>
  <c r="AE364" i="87"/>
  <c r="AE363" i="87"/>
  <c r="N334" i="87"/>
  <c r="AI305" i="87" s="1"/>
  <c r="AE389" i="87"/>
  <c r="AE379" i="87"/>
  <c r="AE368" i="87"/>
  <c r="AE362" i="87"/>
  <c r="AI359" i="87"/>
  <c r="AF359" i="87" s="1"/>
  <c r="M359" i="87" s="1"/>
  <c r="AI349" i="87"/>
  <c r="AI301" i="87"/>
  <c r="AF301" i="87" s="1"/>
  <c r="M301" i="87" s="1"/>
  <c r="Z330" i="87"/>
  <c r="AE328" i="87"/>
  <c r="AI355" i="87"/>
  <c r="AI292" i="87"/>
  <c r="AF292" i="87" s="1"/>
  <c r="AE308" i="87"/>
  <c r="AE297" i="87"/>
  <c r="AE288" i="87"/>
  <c r="AE287" i="87"/>
  <c r="AI286" i="87"/>
  <c r="Z286" i="87"/>
  <c r="AI257" i="87"/>
  <c r="AF257" i="87" s="1"/>
  <c r="M257" i="87" s="1"/>
  <c r="AI315" i="87"/>
  <c r="AF315" i="87" s="1"/>
  <c r="M315" i="87" s="1"/>
  <c r="AI256" i="87"/>
  <c r="AF256" i="87" s="1"/>
  <c r="M256" i="87" s="1"/>
  <c r="AI285" i="87"/>
  <c r="Z285" i="87"/>
  <c r="AI314" i="87"/>
  <c r="AF314" i="87" s="1"/>
  <c r="M314" i="87" s="1"/>
  <c r="AI343" i="87"/>
  <c r="AF343" i="87" s="1"/>
  <c r="M343" i="87" s="1"/>
  <c r="AI255" i="87"/>
  <c r="AI284" i="87"/>
  <c r="Z284" i="87"/>
  <c r="AI313" i="87"/>
  <c r="AF313" i="87" s="1"/>
  <c r="M313" i="87" s="1"/>
  <c r="AI342" i="87"/>
  <c r="AF342" i="87" s="1"/>
  <c r="M342" i="87" s="1"/>
  <c r="AI397" i="87"/>
  <c r="AF397" i="87" s="1"/>
  <c r="M397" i="87" s="1"/>
  <c r="Z397" i="87"/>
  <c r="Z391" i="87"/>
  <c r="Z387" i="87"/>
  <c r="Z384" i="87"/>
  <c r="Z380" i="87"/>
  <c r="AI321" i="87"/>
  <c r="AF321" i="87" s="1"/>
  <c r="AI345" i="87"/>
  <c r="AI316" i="87"/>
  <c r="AF316" i="87" s="1"/>
  <c r="M316" i="87" s="1"/>
  <c r="N337" i="87"/>
  <c r="AI279" i="87" s="1"/>
  <c r="AF279" i="87" s="1"/>
  <c r="M279" i="87" s="1"/>
  <c r="AI333" i="87"/>
  <c r="AF333" i="87" s="1"/>
  <c r="M333" i="87" s="1"/>
  <c r="AE316" i="87"/>
  <c r="AE313" i="87"/>
  <c r="AE303" i="87"/>
  <c r="AE298" i="87"/>
  <c r="AI328" i="87"/>
  <c r="AF328" i="87" s="1"/>
  <c r="M328" i="87" s="1"/>
  <c r="Z349" i="87"/>
  <c r="AE331" i="87"/>
  <c r="AE310" i="87"/>
  <c r="AE302" i="87"/>
  <c r="AI386" i="87"/>
  <c r="AF386" i="87" s="1"/>
  <c r="M386" i="87" s="1"/>
  <c r="Z378" i="87"/>
  <c r="AI368" i="87"/>
  <c r="AF368" i="87" s="1"/>
  <c r="M368" i="87" s="1"/>
  <c r="AI362" i="87"/>
  <c r="AF362" i="87" s="1"/>
  <c r="M362" i="87" s="1"/>
  <c r="AE338" i="87"/>
  <c r="N335" i="87"/>
  <c r="AI74" i="87" s="1"/>
  <c r="AF74" i="87" s="1"/>
  <c r="M74" i="87" s="1"/>
  <c r="AE332" i="87"/>
  <c r="AE330" i="87"/>
  <c r="AI358" i="87"/>
  <c r="AE323" i="87"/>
  <c r="AE317" i="87"/>
  <c r="AE314" i="87"/>
  <c r="AE300" i="87"/>
  <c r="Z357" i="87"/>
  <c r="AE348" i="87"/>
  <c r="AE339" i="87"/>
  <c r="AE333" i="87"/>
  <c r="N327" i="87"/>
  <c r="N319" i="87"/>
  <c r="AE301" i="87"/>
  <c r="AE299" i="87"/>
  <c r="Z290" i="87"/>
  <c r="AI258" i="87"/>
  <c r="AF258" i="87" s="1"/>
  <c r="M258" i="87" s="1"/>
  <c r="AI330" i="87"/>
  <c r="AF330" i="87" s="1"/>
  <c r="M330" i="87" s="1"/>
  <c r="Z303" i="87"/>
  <c r="Z302" i="87"/>
  <c r="AI299" i="87"/>
  <c r="AF299" i="87" s="1"/>
  <c r="M299" i="87" s="1"/>
  <c r="Z299" i="87"/>
  <c r="AI275" i="87"/>
  <c r="AF275" i="87" s="1"/>
  <c r="M275" i="87" s="1"/>
  <c r="AI271" i="87"/>
  <c r="AF271" i="87" s="1"/>
  <c r="M271" i="87" s="1"/>
  <c r="AE258" i="87"/>
  <c r="AE249" i="87"/>
  <c r="AE243" i="87"/>
  <c r="AE229" i="87"/>
  <c r="AI226" i="87"/>
  <c r="AF226" i="87" s="1"/>
  <c r="M226" i="87" s="1"/>
  <c r="AE221" i="87"/>
  <c r="AE220" i="87"/>
  <c r="AI205" i="87"/>
  <c r="Z205" i="87"/>
  <c r="AI234" i="87"/>
  <c r="AF234" i="87" s="1"/>
  <c r="AE205" i="87"/>
  <c r="AI263" i="87"/>
  <c r="AF263" i="87" s="1"/>
  <c r="M263" i="87" s="1"/>
  <c r="AE201" i="87"/>
  <c r="AI278" i="87"/>
  <c r="AF278" i="87" s="1"/>
  <c r="AI277" i="87"/>
  <c r="AF277" i="87" s="1"/>
  <c r="AE304" i="87"/>
  <c r="AI302" i="87"/>
  <c r="AF302" i="87" s="1"/>
  <c r="M302" i="87" s="1"/>
  <c r="AI243" i="87"/>
  <c r="AF243" i="87" s="1"/>
  <c r="M243" i="87" s="1"/>
  <c r="AI272" i="87"/>
  <c r="AF272" i="87" s="1"/>
  <c r="M272" i="87" s="1"/>
  <c r="AE293" i="87"/>
  <c r="AE275" i="87"/>
  <c r="AE274" i="87"/>
  <c r="AI218" i="87"/>
  <c r="AF218" i="87" s="1"/>
  <c r="M218" i="87" s="1"/>
  <c r="AI204" i="87"/>
  <c r="AF204" i="87" s="1"/>
  <c r="AE228" i="87"/>
  <c r="AE222" i="87"/>
  <c r="AE219" i="87"/>
  <c r="AI186" i="87"/>
  <c r="AF186" i="87" s="1"/>
  <c r="M186" i="87" s="1"/>
  <c r="AI244" i="87"/>
  <c r="AF244" i="87" s="1"/>
  <c r="M244" i="87" s="1"/>
  <c r="AE215" i="87"/>
  <c r="AI215" i="87"/>
  <c r="AF215" i="87" s="1"/>
  <c r="M215" i="87" s="1"/>
  <c r="AI273" i="87"/>
  <c r="AF273" i="87" s="1"/>
  <c r="M273" i="87" s="1"/>
  <c r="Z215" i="87"/>
  <c r="AI287" i="87"/>
  <c r="AF287" i="87" s="1"/>
  <c r="M287" i="87" s="1"/>
  <c r="AI281" i="87"/>
  <c r="AF281" i="87" s="1"/>
  <c r="M281" i="87" s="1"/>
  <c r="AE268" i="87"/>
  <c r="AE262" i="87"/>
  <c r="AE257" i="87"/>
  <c r="X266" i="87"/>
  <c r="AE248" i="87"/>
  <c r="AE245" i="87"/>
  <c r="AE239" i="87"/>
  <c r="AE236" i="87"/>
  <c r="AE227" i="87"/>
  <c r="Z216" i="87"/>
  <c r="AE200" i="87"/>
  <c r="N283" i="87"/>
  <c r="Z283" i="87" s="1"/>
  <c r="AE281" i="87"/>
  <c r="AE280" i="87"/>
  <c r="AE273" i="87"/>
  <c r="AE271" i="87"/>
  <c r="AE270" i="87"/>
  <c r="AE256" i="87"/>
  <c r="AE241" i="87"/>
  <c r="AI233" i="87"/>
  <c r="AI229" i="87"/>
  <c r="AF229" i="87" s="1"/>
  <c r="M229" i="87" s="1"/>
  <c r="AE226" i="87"/>
  <c r="AI212" i="87"/>
  <c r="AF212" i="87" s="1"/>
  <c r="M212" i="87" s="1"/>
  <c r="AI239" i="87"/>
  <c r="AF239" i="87" s="1"/>
  <c r="M239" i="87" s="1"/>
  <c r="AI310" i="87"/>
  <c r="AF310" i="87" s="1"/>
  <c r="M310" i="87" s="1"/>
  <c r="AI304" i="87"/>
  <c r="AF304" i="87" s="1"/>
  <c r="M304" i="87" s="1"/>
  <c r="AI300" i="87"/>
  <c r="AF300" i="87" s="1"/>
  <c r="M300" i="87" s="1"/>
  <c r="AI297" i="87"/>
  <c r="AF297" i="87" s="1"/>
  <c r="M297" i="87" s="1"/>
  <c r="Z297" i="87"/>
  <c r="Z287" i="87"/>
  <c r="AE279" i="87"/>
  <c r="AI262" i="87"/>
  <c r="AF262" i="87" s="1"/>
  <c r="M262" i="87" s="1"/>
  <c r="AE259" i="87"/>
  <c r="AE255" i="87"/>
  <c r="AF255" i="87"/>
  <c r="M255" i="87" s="1"/>
  <c r="AE252" i="87"/>
  <c r="AE251" i="87"/>
  <c r="AE247" i="87"/>
  <c r="AE246" i="87"/>
  <c r="AE244" i="87"/>
  <c r="AE240" i="87"/>
  <c r="AI228" i="87"/>
  <c r="AF228" i="87" s="1"/>
  <c r="M228" i="87" s="1"/>
  <c r="AE225" i="87"/>
  <c r="Z211" i="87"/>
  <c r="AE203" i="87"/>
  <c r="AE199" i="87"/>
  <c r="AE197" i="87"/>
  <c r="AI270" i="87"/>
  <c r="AF270" i="87" s="1"/>
  <c r="M270" i="87" s="1"/>
  <c r="AE283" i="87"/>
  <c r="AE254" i="87"/>
  <c r="AE250" i="87"/>
  <c r="AI219" i="87"/>
  <c r="AF219" i="87" s="1"/>
  <c r="M219" i="87" s="1"/>
  <c r="AE242" i="87"/>
  <c r="AE230" i="87"/>
  <c r="AI227" i="87"/>
  <c r="AF227" i="87" s="1"/>
  <c r="M227" i="87" s="1"/>
  <c r="AE272" i="87"/>
  <c r="AE269" i="87"/>
  <c r="AE261" i="87"/>
  <c r="AI249" i="87"/>
  <c r="AF249" i="87" s="1"/>
  <c r="M249" i="87" s="1"/>
  <c r="AI248" i="87"/>
  <c r="AF248" i="87" s="1"/>
  <c r="M248" i="87" s="1"/>
  <c r="AI247" i="87"/>
  <c r="AF247" i="87" s="1"/>
  <c r="M247" i="87" s="1"/>
  <c r="Z229" i="87"/>
  <c r="Z228" i="87"/>
  <c r="Z227" i="87"/>
  <c r="Z226" i="87"/>
  <c r="AE223" i="87"/>
  <c r="AE217" i="87"/>
  <c r="AE216" i="87"/>
  <c r="Z214" i="87"/>
  <c r="AI214" i="87"/>
  <c r="AF214" i="87" s="1"/>
  <c r="AI252" i="87"/>
  <c r="AF252" i="87" s="1"/>
  <c r="M252" i="87" s="1"/>
  <c r="Z252" i="87"/>
  <c r="AI246" i="87"/>
  <c r="AF246" i="87" s="1"/>
  <c r="M246" i="87" s="1"/>
  <c r="Z246" i="87"/>
  <c r="AI242" i="87"/>
  <c r="AF242" i="87" s="1"/>
  <c r="M242" i="87" s="1"/>
  <c r="Z242" i="87"/>
  <c r="Z239" i="87"/>
  <c r="Z235" i="87"/>
  <c r="Z221" i="87"/>
  <c r="Z220" i="87"/>
  <c r="Z219" i="87"/>
  <c r="Z218" i="87"/>
  <c r="AE211" i="87"/>
  <c r="N207" i="87"/>
  <c r="AE194" i="87"/>
  <c r="AE174" i="87"/>
  <c r="Z165" i="87"/>
  <c r="AI136" i="87"/>
  <c r="AF136" i="87" s="1"/>
  <c r="M136" i="87" s="1"/>
  <c r="AI194" i="87"/>
  <c r="AF194" i="87" s="1"/>
  <c r="Z212" i="87"/>
  <c r="AE210" i="87"/>
  <c r="Z203" i="87"/>
  <c r="AE192" i="87"/>
  <c r="AE185" i="87"/>
  <c r="Z162" i="87"/>
  <c r="AE162" i="87"/>
  <c r="AI162" i="87"/>
  <c r="AF162" i="87" s="1"/>
  <c r="M162" i="87" s="1"/>
  <c r="AI191" i="87"/>
  <c r="AF191" i="87" s="1"/>
  <c r="M191" i="87" s="1"/>
  <c r="AI241" i="87"/>
  <c r="AF241" i="87" s="1"/>
  <c r="M241" i="87" s="1"/>
  <c r="AI223" i="87"/>
  <c r="AF223" i="87" s="1"/>
  <c r="M223" i="87" s="1"/>
  <c r="AI217" i="87"/>
  <c r="AF217" i="87" s="1"/>
  <c r="M217" i="87" s="1"/>
  <c r="AI199" i="87"/>
  <c r="AF199" i="87" s="1"/>
  <c r="M199" i="87" s="1"/>
  <c r="AE191" i="87"/>
  <c r="AI161" i="87"/>
  <c r="AF161" i="87" s="1"/>
  <c r="M161" i="87" s="1"/>
  <c r="AE188" i="87"/>
  <c r="N206" i="87"/>
  <c r="AI61" i="87" s="1"/>
  <c r="AE196" i="87"/>
  <c r="AE193" i="87"/>
  <c r="AE186" i="87"/>
  <c r="AE184" i="87"/>
  <c r="AE183" i="87"/>
  <c r="Z182" i="87"/>
  <c r="AE178" i="87"/>
  <c r="Z177" i="87"/>
  <c r="AI147" i="87"/>
  <c r="AF147" i="87" s="1"/>
  <c r="M147" i="87" s="1"/>
  <c r="AI176" i="87"/>
  <c r="Z176" i="87"/>
  <c r="AE176" i="87"/>
  <c r="AI146" i="87"/>
  <c r="AF146" i="87" s="1"/>
  <c r="M146" i="87" s="1"/>
  <c r="AI175" i="87"/>
  <c r="AF175" i="87" s="1"/>
  <c r="M175" i="87" s="1"/>
  <c r="Z175" i="87"/>
  <c r="Z159" i="87"/>
  <c r="AI130" i="87"/>
  <c r="AI188" i="87"/>
  <c r="AF188" i="87" s="1"/>
  <c r="M188" i="87" s="1"/>
  <c r="Z210" i="87"/>
  <c r="AI210" i="87"/>
  <c r="AF210" i="87" s="1"/>
  <c r="M210" i="87" s="1"/>
  <c r="AE190" i="87"/>
  <c r="AE189" i="87"/>
  <c r="AE169" i="87"/>
  <c r="Z154" i="87"/>
  <c r="AI154" i="87"/>
  <c r="AI183" i="87"/>
  <c r="AF183" i="87" s="1"/>
  <c r="M183" i="87" s="1"/>
  <c r="AI213" i="87"/>
  <c r="AF213" i="87" s="1"/>
  <c r="AI200" i="87"/>
  <c r="AF200" i="87" s="1"/>
  <c r="M200" i="87" s="1"/>
  <c r="AI198" i="87"/>
  <c r="AF198" i="87" s="1"/>
  <c r="AI197" i="87"/>
  <c r="AF197" i="87" s="1"/>
  <c r="M197" i="87" s="1"/>
  <c r="Z192" i="87"/>
  <c r="Z191" i="87"/>
  <c r="Z190" i="87"/>
  <c r="Z189" i="87"/>
  <c r="AI185" i="87"/>
  <c r="AF185" i="87" s="1"/>
  <c r="M185" i="87" s="1"/>
  <c r="Z185" i="87"/>
  <c r="Z183" i="87"/>
  <c r="N172" i="87"/>
  <c r="AI85" i="87" s="1"/>
  <c r="Z161" i="87"/>
  <c r="AE161" i="87"/>
  <c r="N153" i="87"/>
  <c r="AI8" i="87" s="1"/>
  <c r="AE149" i="87"/>
  <c r="N129" i="87"/>
  <c r="AI190" i="87"/>
  <c r="AF190" i="87" s="1"/>
  <c r="M190" i="87" s="1"/>
  <c r="AI189" i="87"/>
  <c r="AF189" i="87" s="1"/>
  <c r="M189" i="87" s="1"/>
  <c r="AE181" i="87"/>
  <c r="Z145" i="87"/>
  <c r="AE175" i="87"/>
  <c r="AE167" i="87"/>
  <c r="Z163" i="87"/>
  <c r="Z125" i="87"/>
  <c r="AI125" i="87"/>
  <c r="AI96" i="87"/>
  <c r="AF96" i="87" s="1"/>
  <c r="M96" i="87" s="1"/>
  <c r="AI169" i="87"/>
  <c r="AF169" i="87" s="1"/>
  <c r="M169" i="87" s="1"/>
  <c r="Z169" i="87"/>
  <c r="Z160" i="87"/>
  <c r="AI160" i="87"/>
  <c r="AF160" i="87" s="1"/>
  <c r="M160" i="87" s="1"/>
  <c r="AE160" i="87"/>
  <c r="AI120" i="87"/>
  <c r="AF120" i="87" s="1"/>
  <c r="M120" i="87" s="1"/>
  <c r="AI149" i="87"/>
  <c r="AF149" i="87" s="1"/>
  <c r="M149" i="87" s="1"/>
  <c r="Z149" i="87"/>
  <c r="AE123" i="87"/>
  <c r="Z184" i="87"/>
  <c r="AI126" i="87"/>
  <c r="AI168" i="87"/>
  <c r="AE163" i="87"/>
  <c r="AE128" i="87"/>
  <c r="AI128" i="87"/>
  <c r="AF128" i="87" s="1"/>
  <c r="M128" i="87" s="1"/>
  <c r="AI99" i="87"/>
  <c r="AF99" i="87" s="1"/>
  <c r="Z128" i="87"/>
  <c r="AI157" i="87"/>
  <c r="AI123" i="87"/>
  <c r="AF123" i="87" s="1"/>
  <c r="M123" i="87" s="1"/>
  <c r="AE156" i="87"/>
  <c r="AI97" i="87"/>
  <c r="Z117" i="87"/>
  <c r="AI117" i="87"/>
  <c r="AF117" i="87" s="1"/>
  <c r="M117" i="87" s="1"/>
  <c r="AI112" i="87"/>
  <c r="AF112" i="87" s="1"/>
  <c r="AI83" i="87"/>
  <c r="AF83" i="87" s="1"/>
  <c r="AI141" i="87"/>
  <c r="AF141" i="87" s="1"/>
  <c r="M141" i="87" s="1"/>
  <c r="Z112" i="87"/>
  <c r="AI170" i="87"/>
  <c r="AF170" i="87" s="1"/>
  <c r="Z104" i="87"/>
  <c r="AI104" i="87"/>
  <c r="AF104" i="87" s="1"/>
  <c r="M104" i="87" s="1"/>
  <c r="AI75" i="87"/>
  <c r="AF75" i="87" s="1"/>
  <c r="M75" i="87" s="1"/>
  <c r="AI133" i="87"/>
  <c r="AF133" i="87" s="1"/>
  <c r="M133" i="87" s="1"/>
  <c r="AI94" i="87"/>
  <c r="Z94" i="87"/>
  <c r="AI152" i="87"/>
  <c r="AF152" i="87" s="1"/>
  <c r="M152" i="87" s="1"/>
  <c r="AI181" i="87"/>
  <c r="AF181" i="87" s="1"/>
  <c r="M181" i="87" s="1"/>
  <c r="AE89" i="87"/>
  <c r="AI118" i="87"/>
  <c r="AF118" i="87" s="1"/>
  <c r="M118" i="87" s="1"/>
  <c r="AI89" i="87"/>
  <c r="AF89" i="87" s="1"/>
  <c r="M89" i="87" s="1"/>
  <c r="Z89" i="87"/>
  <c r="AE72" i="87"/>
  <c r="AA27" i="87"/>
  <c r="AC27" i="87" s="1"/>
  <c r="AE120" i="87"/>
  <c r="Z90" i="87"/>
  <c r="AI90" i="87"/>
  <c r="AI131" i="87"/>
  <c r="AF131" i="87" s="1"/>
  <c r="M131" i="87" s="1"/>
  <c r="AI73" i="87"/>
  <c r="AI102" i="87"/>
  <c r="AF102" i="87" s="1"/>
  <c r="M102" i="87" s="1"/>
  <c r="AE117" i="87"/>
  <c r="AI142" i="87"/>
  <c r="AF142" i="87" s="1"/>
  <c r="M142" i="87" s="1"/>
  <c r="Z113" i="87"/>
  <c r="AI84" i="87"/>
  <c r="AI171" i="87"/>
  <c r="AF171" i="87" s="1"/>
  <c r="AE104" i="87"/>
  <c r="N58" i="87"/>
  <c r="AJ87" i="87" s="1"/>
  <c r="AG87" i="87" s="1"/>
  <c r="L86" i="87" s="1"/>
  <c r="AE114" i="87"/>
  <c r="Z103" i="87"/>
  <c r="AE103" i="87"/>
  <c r="AI103" i="87"/>
  <c r="AF103" i="87" s="1"/>
  <c r="M103" i="87" s="1"/>
  <c r="AI132" i="87"/>
  <c r="AF132" i="87" s="1"/>
  <c r="M132" i="87" s="1"/>
  <c r="Z98" i="87"/>
  <c r="AE98" i="87"/>
  <c r="AI127" i="87"/>
  <c r="AF127" i="87" s="1"/>
  <c r="M127" i="87" s="1"/>
  <c r="AI156" i="87"/>
  <c r="AF156" i="87" s="1"/>
  <c r="M156" i="87" s="1"/>
  <c r="AE88" i="87"/>
  <c r="AE77" i="87"/>
  <c r="AE59" i="87"/>
  <c r="N135" i="87"/>
  <c r="AI159" i="87"/>
  <c r="AI155" i="87"/>
  <c r="AF155" i="87" s="1"/>
  <c r="AI184" i="87"/>
  <c r="AF184" i="87" s="1"/>
  <c r="M184" i="87" s="1"/>
  <c r="AI119" i="87"/>
  <c r="X121" i="87"/>
  <c r="N100" i="87"/>
  <c r="AJ43" i="87" s="1"/>
  <c r="AG43" i="87" s="1"/>
  <c r="L42" i="87" s="1"/>
  <c r="AI49" i="87"/>
  <c r="AF49" i="87" s="1"/>
  <c r="M49" i="87" s="1"/>
  <c r="AI78" i="87"/>
  <c r="Z78" i="87"/>
  <c r="AI165" i="87"/>
  <c r="AI107" i="87"/>
  <c r="AE146" i="87"/>
  <c r="AI139" i="87"/>
  <c r="AF139" i="87" s="1"/>
  <c r="AE136" i="87"/>
  <c r="X150" i="87"/>
  <c r="Z114" i="87"/>
  <c r="AI172" i="87"/>
  <c r="AF172" i="87" s="1"/>
  <c r="M172" i="87" s="1"/>
  <c r="AE113" i="87"/>
  <c r="N109" i="87"/>
  <c r="Z107" i="87"/>
  <c r="AE102" i="87"/>
  <c r="AE118" i="87"/>
  <c r="AE116" i="87"/>
  <c r="AE110" i="87"/>
  <c r="Z105" i="87"/>
  <c r="AE105" i="87"/>
  <c r="Z96" i="87"/>
  <c r="Z72" i="87"/>
  <c r="AI101" i="87"/>
  <c r="AF101" i="87" s="1"/>
  <c r="M101" i="87" s="1"/>
  <c r="AI72" i="87"/>
  <c r="AF72" i="87" s="1"/>
  <c r="M72" i="87" s="1"/>
  <c r="AI62" i="87"/>
  <c r="AF62" i="87" s="1"/>
  <c r="M62" i="87" s="1"/>
  <c r="Z102" i="87"/>
  <c r="AI76" i="87"/>
  <c r="AE71" i="87"/>
  <c r="AI140" i="87"/>
  <c r="AF140" i="87" s="1"/>
  <c r="AI134" i="87"/>
  <c r="AF134" i="87" s="1"/>
  <c r="M134" i="87" s="1"/>
  <c r="AI124" i="87"/>
  <c r="AF124" i="87" s="1"/>
  <c r="M124" i="87" s="1"/>
  <c r="Z120" i="87"/>
  <c r="Z101" i="87"/>
  <c r="AE101" i="87"/>
  <c r="AI59" i="87"/>
  <c r="AF59" i="87" s="1"/>
  <c r="M59" i="87" s="1"/>
  <c r="AI88" i="87"/>
  <c r="AF88" i="87" s="1"/>
  <c r="M88" i="87" s="1"/>
  <c r="Z88" i="87"/>
  <c r="Z76" i="87"/>
  <c r="AI69" i="87"/>
  <c r="AI39" i="87"/>
  <c r="AI81" i="87"/>
  <c r="AF81" i="87" s="1"/>
  <c r="M81" i="87" s="1"/>
  <c r="N106" i="87"/>
  <c r="AI68" i="87"/>
  <c r="AF68" i="87" s="1"/>
  <c r="M68" i="87" s="1"/>
  <c r="Z97" i="87"/>
  <c r="AE95" i="87"/>
  <c r="AI82" i="87"/>
  <c r="AF82" i="87" s="1"/>
  <c r="M82" i="87" s="1"/>
  <c r="AE68" i="87"/>
  <c r="Z42" i="87"/>
  <c r="AI71" i="87"/>
  <c r="AF71" i="87" s="1"/>
  <c r="M71" i="87" s="1"/>
  <c r="AI42" i="87"/>
  <c r="AF42" i="87" s="1"/>
  <c r="M42" i="87" s="1"/>
  <c r="AI7" i="87"/>
  <c r="AF7" i="87" s="1"/>
  <c r="M7" i="87" s="1"/>
  <c r="AE96" i="87"/>
  <c r="AI55" i="87"/>
  <c r="AF55" i="87" s="1"/>
  <c r="AI113" i="87"/>
  <c r="AF113" i="87" s="1"/>
  <c r="M113" i="87" s="1"/>
  <c r="AI53" i="87"/>
  <c r="AF53" i="87" s="1"/>
  <c r="AI51" i="87"/>
  <c r="AF51" i="87" s="1"/>
  <c r="M51" i="87" s="1"/>
  <c r="AI98" i="87"/>
  <c r="AF98" i="87" s="1"/>
  <c r="M98" i="87" s="1"/>
  <c r="Z66" i="87"/>
  <c r="AE49" i="87"/>
  <c r="AI38" i="87"/>
  <c r="AF38" i="87" s="1"/>
  <c r="M38" i="87" s="1"/>
  <c r="AE62" i="87"/>
  <c r="AI31" i="87"/>
  <c r="AF31" i="87" s="1"/>
  <c r="M31" i="87" s="1"/>
  <c r="Z31" i="87"/>
  <c r="AE31" i="87"/>
  <c r="AJ38" i="87"/>
  <c r="AG38" i="87" s="1"/>
  <c r="L37" i="87" s="1"/>
  <c r="AJ48" i="87"/>
  <c r="AG48" i="87" s="1"/>
  <c r="L47" i="87" s="1"/>
  <c r="AI60" i="87"/>
  <c r="AF60" i="87" s="1"/>
  <c r="AI110" i="87"/>
  <c r="AF110" i="87" s="1"/>
  <c r="M110" i="87" s="1"/>
  <c r="AI65" i="87"/>
  <c r="Z65" i="87"/>
  <c r="Z62" i="87"/>
  <c r="AI33" i="87"/>
  <c r="AF33" i="87" s="1"/>
  <c r="M33" i="87" s="1"/>
  <c r="AI77" i="87"/>
  <c r="AF77" i="87" s="1"/>
  <c r="M77" i="87" s="1"/>
  <c r="AI111" i="87"/>
  <c r="AF111" i="87" s="1"/>
  <c r="Z110" i="87"/>
  <c r="AI70" i="87"/>
  <c r="AF70" i="87" s="1"/>
  <c r="M70" i="87" s="1"/>
  <c r="AI114" i="87"/>
  <c r="AF114" i="87" s="1"/>
  <c r="M114" i="87" s="1"/>
  <c r="AI54" i="87"/>
  <c r="AF54" i="87" s="1"/>
  <c r="M54" i="87" s="1"/>
  <c r="AI52" i="87"/>
  <c r="AF52" i="87" s="1"/>
  <c r="M52" i="87" s="1"/>
  <c r="AE67" i="87"/>
  <c r="Z61" i="87"/>
  <c r="AA26" i="87"/>
  <c r="AC26" i="87" s="1"/>
  <c r="AI18" i="87"/>
  <c r="AI47" i="87"/>
  <c r="AF47" i="87" s="1"/>
  <c r="M47" i="87" s="1"/>
  <c r="Z46" i="87"/>
  <c r="AI46" i="87"/>
  <c r="AF46" i="87" s="1"/>
  <c r="AI17" i="87"/>
  <c r="AF17" i="87" s="1"/>
  <c r="M17" i="87" s="1"/>
  <c r="AI30" i="87"/>
  <c r="Z30" i="87"/>
  <c r="AI25" i="87"/>
  <c r="AF25" i="87" s="1"/>
  <c r="M25" i="87" s="1"/>
  <c r="AI24" i="87"/>
  <c r="AF24" i="87" s="1"/>
  <c r="M24" i="87" s="1"/>
  <c r="AI22" i="87"/>
  <c r="AF22" i="87" s="1"/>
  <c r="M22" i="87" s="1"/>
  <c r="AI44" i="87"/>
  <c r="AF44" i="87" s="1"/>
  <c r="M44" i="87" s="1"/>
  <c r="Z44" i="87"/>
  <c r="AI15" i="87"/>
  <c r="AF15" i="87" s="1"/>
  <c r="M15" i="87" s="1"/>
  <c r="AE44" i="87"/>
  <c r="AE43" i="87"/>
  <c r="AI41" i="87"/>
  <c r="AF41" i="87" s="1"/>
  <c r="M41" i="87" s="1"/>
  <c r="AI12" i="87"/>
  <c r="AF12" i="87" s="1"/>
  <c r="Z41" i="87"/>
  <c r="Z40" i="87"/>
  <c r="AI11" i="87"/>
  <c r="AI32" i="87"/>
  <c r="AF32" i="87" s="1"/>
  <c r="M32" i="87" s="1"/>
  <c r="AE29" i="87"/>
  <c r="AI14" i="87"/>
  <c r="AF14" i="87" s="1"/>
  <c r="M14" i="87" s="1"/>
  <c r="AJ29" i="87"/>
  <c r="AG29" i="87" s="1"/>
  <c r="L28" i="87" s="1"/>
  <c r="AJ31" i="87"/>
  <c r="AJ32" i="87"/>
  <c r="AG32" i="87" s="1"/>
  <c r="L31" i="87" s="1"/>
  <c r="AJ47" i="87"/>
  <c r="AG47" i="87" s="1"/>
  <c r="Z14" i="87"/>
  <c r="Z45" i="87"/>
  <c r="AE45" i="87"/>
  <c r="AI45" i="87"/>
  <c r="AF45" i="87" s="1"/>
  <c r="M45" i="87" s="1"/>
  <c r="AI16" i="87"/>
  <c r="AF16" i="87" s="1"/>
  <c r="AI43" i="87"/>
  <c r="AF43" i="87" s="1"/>
  <c r="M43" i="87" s="1"/>
  <c r="AI36" i="87"/>
  <c r="Z36" i="87"/>
  <c r="Z29" i="87"/>
  <c r="AI10" i="87"/>
  <c r="AI67" i="87"/>
  <c r="AF67" i="87" s="1"/>
  <c r="M67" i="87" s="1"/>
  <c r="Z67" i="87"/>
  <c r="Z43" i="87"/>
  <c r="AA33" i="87"/>
  <c r="AC33" i="87" s="1"/>
  <c r="AA24" i="87"/>
  <c r="AC24" i="87" s="1"/>
  <c r="AA22" i="87"/>
  <c r="AC22" i="87" s="1"/>
  <c r="AA13" i="87"/>
  <c r="AC13" i="87" s="1"/>
  <c r="AE48" i="87"/>
  <c r="Z48" i="87"/>
  <c r="AE41" i="87"/>
  <c r="Z37" i="87"/>
  <c r="AE37" i="87"/>
  <c r="AA25" i="87"/>
  <c r="AC25" i="87" s="1"/>
  <c r="AI20" i="87"/>
  <c r="AF20" i="87" s="1"/>
  <c r="M20" i="87" s="1"/>
  <c r="Z34" i="87"/>
  <c r="AI26" i="87"/>
  <c r="AF26" i="87" s="1"/>
  <c r="M26" i="87" s="1"/>
  <c r="AI23" i="87"/>
  <c r="AF23" i="87" s="1"/>
  <c r="AE20" i="87"/>
  <c r="AI40" i="87"/>
  <c r="AE42" i="87"/>
  <c r="AE32" i="87"/>
  <c r="AE17" i="87"/>
  <c r="AE7" i="87"/>
  <c r="Z56" i="87"/>
  <c r="Z54" i="87"/>
  <c r="Z53" i="87"/>
  <c r="Z51" i="87"/>
  <c r="AE38" i="87"/>
  <c r="AE14" i="87"/>
  <c r="AI9" i="87"/>
  <c r="AC16" i="87"/>
  <c r="AE15" i="87"/>
  <c r="AI13" i="87"/>
  <c r="AF13" i="87" s="1"/>
  <c r="M13" i="87" s="1"/>
  <c r="K604" i="87" l="1"/>
  <c r="AA604" i="87" s="1"/>
  <c r="AC604" i="87" s="1"/>
  <c r="K575" i="87"/>
  <c r="AA575" i="87" s="1"/>
  <c r="M2263" i="87"/>
  <c r="K1683" i="87"/>
  <c r="AA1683" i="87" s="1"/>
  <c r="K1998" i="87"/>
  <c r="AA1998" i="87" s="1"/>
  <c r="AC1998" i="87" s="1"/>
  <c r="K430" i="87"/>
  <c r="AA430" i="87" s="1"/>
  <c r="AC430" i="87" s="1"/>
  <c r="K102" i="87"/>
  <c r="AA102" i="87" s="1"/>
  <c r="K488" i="87"/>
  <c r="AA488" i="87" s="1"/>
  <c r="K33" i="87"/>
  <c r="K1157" i="87"/>
  <c r="AA1157" i="87" s="1"/>
  <c r="AC1157" i="87" s="1"/>
  <c r="K1241" i="87"/>
  <c r="AA1241" i="87" s="1"/>
  <c r="AC1241" i="87" s="1"/>
  <c r="K401" i="87"/>
  <c r="AA401" i="87" s="1"/>
  <c r="AC401" i="87" s="1"/>
  <c r="K1766" i="87"/>
  <c r="AA1766" i="87" s="1"/>
  <c r="K2379" i="87"/>
  <c r="AA2379" i="87" s="1"/>
  <c r="AC2379" i="87" s="1"/>
  <c r="K824" i="87"/>
  <c r="AA824" i="87" s="1"/>
  <c r="AC824" i="87" s="1"/>
  <c r="K806" i="87"/>
  <c r="AA806" i="87" s="1"/>
  <c r="K1010" i="87"/>
  <c r="AA1010" i="87" s="1"/>
  <c r="AC1010" i="87" s="1"/>
  <c r="K1143" i="87"/>
  <c r="AA1143" i="87" s="1"/>
  <c r="K1473" i="87"/>
  <c r="AA1473" i="87" s="1"/>
  <c r="AC1473" i="87" s="1"/>
  <c r="K1868" i="87"/>
  <c r="AA1868" i="87" s="1"/>
  <c r="AC1868" i="87" s="1"/>
  <c r="M487" i="87"/>
  <c r="K487" i="87"/>
  <c r="AA487" i="87" s="1"/>
  <c r="AC487" i="87" s="1"/>
  <c r="M893" i="87"/>
  <c r="K893" i="87"/>
  <c r="AA893" i="87" s="1"/>
  <c r="AC893" i="87" s="1"/>
  <c r="M83" i="87"/>
  <c r="K83" i="87"/>
  <c r="AA83" i="87" s="1"/>
  <c r="AC83" i="87" s="1"/>
  <c r="M2111" i="87"/>
  <c r="K2111" i="87"/>
  <c r="AA2111" i="87" s="1"/>
  <c r="AC2111" i="87" s="1"/>
  <c r="K44" i="87"/>
  <c r="AA44" i="87" s="1"/>
  <c r="K81" i="87"/>
  <c r="AA81" i="87" s="1"/>
  <c r="AC81" i="87" s="1"/>
  <c r="K190" i="87"/>
  <c r="AA190" i="87" s="1"/>
  <c r="K343" i="87"/>
  <c r="AA343" i="87" s="1"/>
  <c r="AC343" i="87" s="1"/>
  <c r="K691" i="87"/>
  <c r="AA691" i="87" s="1"/>
  <c r="AC691" i="87" s="1"/>
  <c r="AI938" i="87"/>
  <c r="AF938" i="87" s="1"/>
  <c r="M938" i="87" s="1"/>
  <c r="AC1683" i="87"/>
  <c r="Z1977" i="87"/>
  <c r="Z2151" i="87"/>
  <c r="K1984" i="87"/>
  <c r="AA1984" i="87" s="1"/>
  <c r="AC1984" i="87" s="1"/>
  <c r="K43" i="87"/>
  <c r="AA43" i="87" s="1"/>
  <c r="AJ10" i="87"/>
  <c r="AI66" i="87"/>
  <c r="AI56" i="87"/>
  <c r="AF56" i="87" s="1"/>
  <c r="M56" i="87" s="1"/>
  <c r="AI143" i="87"/>
  <c r="AF143" i="87" s="1"/>
  <c r="K103" i="87"/>
  <c r="AA103" i="87" s="1"/>
  <c r="K175" i="87"/>
  <c r="AA175" i="87" s="1"/>
  <c r="K132" i="87"/>
  <c r="AA132" i="87" s="1"/>
  <c r="AC132" i="87" s="1"/>
  <c r="AI37" i="87"/>
  <c r="AF37" i="87" s="1"/>
  <c r="M37" i="87" s="1"/>
  <c r="AJ42" i="87"/>
  <c r="AG42" i="87" s="1"/>
  <c r="L41" i="87" s="1"/>
  <c r="AI27" i="87"/>
  <c r="AF27" i="87" s="1"/>
  <c r="M27" i="87" s="1"/>
  <c r="AI105" i="87"/>
  <c r="AF105" i="87" s="1"/>
  <c r="M105" i="87" s="1"/>
  <c r="AJ90" i="87"/>
  <c r="K52" i="87"/>
  <c r="AA52" i="87" s="1"/>
  <c r="AC52" i="87" s="1"/>
  <c r="K70" i="87"/>
  <c r="AA70" i="87" s="1"/>
  <c r="AC70" i="87" s="1"/>
  <c r="AI192" i="87"/>
  <c r="AF192" i="87" s="1"/>
  <c r="M192" i="87" s="1"/>
  <c r="K215" i="87"/>
  <c r="AA215" i="87" s="1"/>
  <c r="AI344" i="87"/>
  <c r="AF344" i="87" s="1"/>
  <c r="M344" i="87" s="1"/>
  <c r="K342" i="87"/>
  <c r="AA342" i="87" s="1"/>
  <c r="AC342" i="87" s="1"/>
  <c r="AI460" i="87"/>
  <c r="AF460" i="87" s="1"/>
  <c r="M460" i="87" s="1"/>
  <c r="AI587" i="87"/>
  <c r="AF587" i="87" s="1"/>
  <c r="M587" i="87" s="1"/>
  <c r="K603" i="87"/>
  <c r="AA603" i="87" s="1"/>
  <c r="AI851" i="87"/>
  <c r="AF851" i="87" s="1"/>
  <c r="M851" i="87" s="1"/>
  <c r="K1114" i="87"/>
  <c r="AA1114" i="87" s="1"/>
  <c r="AC1114" i="87" s="1"/>
  <c r="K1184" i="87"/>
  <c r="AA1184" i="87" s="1"/>
  <c r="K1213" i="87"/>
  <c r="AA1213" i="87" s="1"/>
  <c r="AC1213" i="87" s="1"/>
  <c r="K1694" i="87"/>
  <c r="AA1694" i="87" s="1"/>
  <c r="K1781" i="87"/>
  <c r="AA1781" i="87" s="1"/>
  <c r="AC1781" i="87" s="1"/>
  <c r="K2143" i="87"/>
  <c r="AA2143" i="87" s="1"/>
  <c r="AC2143" i="87" s="1"/>
  <c r="K186" i="87"/>
  <c r="AA186" i="87" s="1"/>
  <c r="AC186" i="87" s="1"/>
  <c r="K403" i="87"/>
  <c r="AA403" i="87" s="1"/>
  <c r="AC403" i="87" s="1"/>
  <c r="K650" i="87"/>
  <c r="AA650" i="87" s="1"/>
  <c r="AC650" i="87" s="1"/>
  <c r="AI880" i="87"/>
  <c r="AF880" i="87" s="1"/>
  <c r="M880" i="87" s="1"/>
  <c r="AC1184" i="87"/>
  <c r="K969" i="87"/>
  <c r="AA969" i="87" s="1"/>
  <c r="AC969" i="87" s="1"/>
  <c r="AI1083" i="87"/>
  <c r="AF1083" i="87" s="1"/>
  <c r="M1083" i="87" s="1"/>
  <c r="Z1948" i="87"/>
  <c r="AI373" i="87"/>
  <c r="Z672" i="87"/>
  <c r="AC603" i="87"/>
  <c r="K606" i="87"/>
  <c r="AA606" i="87" s="1"/>
  <c r="AC606" i="87" s="1"/>
  <c r="K842" i="87"/>
  <c r="AA842" i="87" s="1"/>
  <c r="AC842" i="87" s="1"/>
  <c r="AI1141" i="87"/>
  <c r="AF1141" i="87" s="1"/>
  <c r="M1141" i="87" s="1"/>
  <c r="Z1542" i="87"/>
  <c r="K26" i="87"/>
  <c r="K191" i="87"/>
  <c r="AA191" i="87" s="1"/>
  <c r="K219" i="87"/>
  <c r="AA219" i="87" s="1"/>
  <c r="AC219" i="87" s="1"/>
  <c r="K302" i="87"/>
  <c r="AA302" i="87" s="1"/>
  <c r="K661" i="87"/>
  <c r="AA661" i="87" s="1"/>
  <c r="AC661" i="87" s="1"/>
  <c r="K1009" i="87"/>
  <c r="AA1009" i="87" s="1"/>
  <c r="AC1009" i="87" s="1"/>
  <c r="K922" i="87"/>
  <c r="AA922" i="87" s="1"/>
  <c r="AC922" i="87" s="1"/>
  <c r="AI1199" i="87"/>
  <c r="AF1199" i="87" s="1"/>
  <c r="M1199" i="87" s="1"/>
  <c r="K2332" i="87"/>
  <c r="AA2332" i="87" s="1"/>
  <c r="AC2332" i="87" s="1"/>
  <c r="K41" i="87"/>
  <c r="AA41" i="87" s="1"/>
  <c r="K1056" i="87"/>
  <c r="AA1056" i="87" s="1"/>
  <c r="K1097" i="87"/>
  <c r="AA1097" i="87" s="1"/>
  <c r="AC1097" i="87" s="1"/>
  <c r="AC1694" i="87"/>
  <c r="M46" i="87"/>
  <c r="K46" i="87"/>
  <c r="AA46" i="87" s="1"/>
  <c r="M53" i="87"/>
  <c r="K53" i="87"/>
  <c r="AA53" i="87" s="1"/>
  <c r="M321" i="87"/>
  <c r="K38" i="87"/>
  <c r="AA38" i="87" s="1"/>
  <c r="AC38" i="87" s="1"/>
  <c r="K42" i="87"/>
  <c r="AA42" i="87" s="1"/>
  <c r="AC42" i="87" s="1"/>
  <c r="M55" i="87"/>
  <c r="K55" i="87"/>
  <c r="AA55" i="87" s="1"/>
  <c r="AC55" i="87" s="1"/>
  <c r="M99" i="87"/>
  <c r="K99" i="87"/>
  <c r="AA99" i="87" s="1"/>
  <c r="AC99" i="87" s="1"/>
  <c r="M213" i="87"/>
  <c r="M513" i="87"/>
  <c r="M495" i="87"/>
  <c r="M737" i="87"/>
  <c r="K737" i="87"/>
  <c r="AA737" i="87" s="1"/>
  <c r="AC737" i="87" s="1"/>
  <c r="M748" i="87"/>
  <c r="K748" i="87"/>
  <c r="AA748" i="87" s="1"/>
  <c r="AC748" i="87" s="1"/>
  <c r="M864" i="87"/>
  <c r="K864" i="87"/>
  <c r="AA864" i="87" s="1"/>
  <c r="M1070" i="87"/>
  <c r="K1070" i="87"/>
  <c r="AA1070" i="87" s="1"/>
  <c r="AC1070" i="87" s="1"/>
  <c r="M170" i="87"/>
  <c r="K170" i="87"/>
  <c r="AA170" i="87" s="1"/>
  <c r="AC170" i="87" s="1"/>
  <c r="L46" i="87"/>
  <c r="K47" i="87"/>
  <c r="AA47" i="87" s="1"/>
  <c r="AC47" i="87" s="1"/>
  <c r="M111" i="87"/>
  <c r="K111" i="87"/>
  <c r="AA111" i="87" s="1"/>
  <c r="AC111" i="87" s="1"/>
  <c r="M140" i="87"/>
  <c r="K140" i="87"/>
  <c r="AA140" i="87" s="1"/>
  <c r="AC140" i="87" s="1"/>
  <c r="M194" i="87"/>
  <c r="M591" i="87"/>
  <c r="M1154" i="87"/>
  <c r="K1154" i="87"/>
  <c r="AA1154" i="87" s="1"/>
  <c r="AC1154" i="87" s="1"/>
  <c r="M155" i="87"/>
  <c r="AA29" i="87"/>
  <c r="M214" i="87"/>
  <c r="M234" i="87"/>
  <c r="M835" i="87"/>
  <c r="K835" i="87"/>
  <c r="AA835" i="87" s="1"/>
  <c r="AC835" i="87" s="1"/>
  <c r="M853" i="87"/>
  <c r="K853" i="87"/>
  <c r="AA853" i="87" s="1"/>
  <c r="AC853" i="87" s="1"/>
  <c r="M894" i="87"/>
  <c r="K894" i="87"/>
  <c r="AA894" i="87" s="1"/>
  <c r="AC894" i="87" s="1"/>
  <c r="M1155" i="87"/>
  <c r="K1155" i="87"/>
  <c r="AA1155" i="87" s="1"/>
  <c r="AC1155" i="87" s="1"/>
  <c r="M357" i="87"/>
  <c r="M664" i="87"/>
  <c r="K664" i="87"/>
  <c r="AA664" i="87" s="1"/>
  <c r="AC664" i="87" s="1"/>
  <c r="M766" i="87"/>
  <c r="K766" i="87"/>
  <c r="AA766" i="87" s="1"/>
  <c r="AC766" i="87" s="1"/>
  <c r="M909" i="87"/>
  <c r="M171" i="87"/>
  <c r="K171" i="87"/>
  <c r="AA171" i="87" s="1"/>
  <c r="AC171" i="87" s="1"/>
  <c r="M112" i="87"/>
  <c r="K112" i="87"/>
  <c r="AA112" i="87" s="1"/>
  <c r="M204" i="87"/>
  <c r="K204" i="87"/>
  <c r="AA204" i="87" s="1"/>
  <c r="AC204" i="87" s="1"/>
  <c r="M278" i="87"/>
  <c r="K278" i="87"/>
  <c r="AA278" i="87" s="1"/>
  <c r="AC278" i="87" s="1"/>
  <c r="AA14" i="87"/>
  <c r="AA20" i="87"/>
  <c r="AC20" i="87" s="1"/>
  <c r="M60" i="87"/>
  <c r="M139" i="87"/>
  <c r="K139" i="87"/>
  <c r="AA139" i="87" s="1"/>
  <c r="AC139" i="87" s="1"/>
  <c r="M198" i="87"/>
  <c r="K198" i="87"/>
  <c r="AA198" i="87" s="1"/>
  <c r="AC198" i="87" s="1"/>
  <c r="M553" i="87"/>
  <c r="M669" i="87"/>
  <c r="M465" i="87"/>
  <c r="K465" i="87"/>
  <c r="AA465" i="87" s="1"/>
  <c r="AC465" i="87" s="1"/>
  <c r="M582" i="87"/>
  <c r="Z92" i="87"/>
  <c r="AE94" i="87"/>
  <c r="AF94" i="87"/>
  <c r="M94" i="87" s="1"/>
  <c r="AE69" i="87"/>
  <c r="AF69" i="87"/>
  <c r="M69" i="87" s="1"/>
  <c r="AF78" i="87"/>
  <c r="M78" i="87" s="1"/>
  <c r="AE78" i="87"/>
  <c r="K113" i="87"/>
  <c r="AA113" i="87" s="1"/>
  <c r="AE157" i="87"/>
  <c r="AF157" i="87"/>
  <c r="M157" i="87" s="1"/>
  <c r="AF2390" i="87"/>
  <c r="AE126" i="87"/>
  <c r="AF126" i="87"/>
  <c r="M126" i="87" s="1"/>
  <c r="AE58" i="87"/>
  <c r="Z58" i="87"/>
  <c r="AI87" i="87"/>
  <c r="AF87" i="87" s="1"/>
  <c r="AJ116" i="87"/>
  <c r="AG116" i="87" s="1"/>
  <c r="L115" i="87" s="1"/>
  <c r="AJ100" i="87"/>
  <c r="AJ101" i="87"/>
  <c r="AG101" i="87" s="1"/>
  <c r="L100" i="87" s="1"/>
  <c r="AJ118" i="87"/>
  <c r="AG118" i="87" s="1"/>
  <c r="L117" i="87" s="1"/>
  <c r="AJ119" i="87"/>
  <c r="AJ130" i="87"/>
  <c r="AJ136" i="87"/>
  <c r="AG136" i="87" s="1"/>
  <c r="L135" i="87" s="1"/>
  <c r="AJ147" i="87"/>
  <c r="AG147" i="87" s="1"/>
  <c r="L146" i="87" s="1"/>
  <c r="AJ148" i="87"/>
  <c r="AG148" i="87" s="1"/>
  <c r="L147" i="87" s="1"/>
  <c r="AJ58" i="87"/>
  <c r="AJ72" i="87"/>
  <c r="AG72" i="87" s="1"/>
  <c r="L71" i="87" s="1"/>
  <c r="AJ106" i="87"/>
  <c r="AJ107" i="87"/>
  <c r="AI145" i="87"/>
  <c r="AJ125" i="87"/>
  <c r="AJ129" i="87"/>
  <c r="AJ135" i="87"/>
  <c r="AG135" i="87" s="1"/>
  <c r="L134" i="87" s="1"/>
  <c r="AI116" i="87"/>
  <c r="AF116" i="87" s="1"/>
  <c r="M116" i="87" s="1"/>
  <c r="AJ145" i="87"/>
  <c r="AJ159" i="87"/>
  <c r="AI174" i="87"/>
  <c r="AF174" i="87" s="1"/>
  <c r="M174" i="87" s="1"/>
  <c r="AJ158" i="87"/>
  <c r="AJ154" i="87"/>
  <c r="AJ177" i="87"/>
  <c r="AI203" i="87"/>
  <c r="AF203" i="87" s="1"/>
  <c r="M203" i="87" s="1"/>
  <c r="AJ176" i="87"/>
  <c r="AJ187" i="87"/>
  <c r="AG187" i="87" s="1"/>
  <c r="L186" i="87" s="1"/>
  <c r="AJ193" i="87"/>
  <c r="AG193" i="87" s="1"/>
  <c r="L192" i="87" s="1"/>
  <c r="AJ164" i="87"/>
  <c r="AJ188" i="87"/>
  <c r="AG188" i="87" s="1"/>
  <c r="L187" i="87" s="1"/>
  <c r="AJ194" i="87"/>
  <c r="AG194" i="87" s="1"/>
  <c r="L193" i="87" s="1"/>
  <c r="AJ165" i="87"/>
  <c r="AJ174" i="87"/>
  <c r="AG174" i="87" s="1"/>
  <c r="L173" i="87" s="1"/>
  <c r="AJ183" i="87"/>
  <c r="AG183" i="87" s="1"/>
  <c r="L182" i="87" s="1"/>
  <c r="AI232" i="87"/>
  <c r="AF232" i="87" s="1"/>
  <c r="AJ205" i="87"/>
  <c r="AJ222" i="87"/>
  <c r="AG222" i="87" s="1"/>
  <c r="L221" i="87" s="1"/>
  <c r="AJ232" i="87"/>
  <c r="AG232" i="87" s="1"/>
  <c r="L231" i="87" s="1"/>
  <c r="AJ264" i="87"/>
  <c r="AG264" i="87" s="1"/>
  <c r="L263" i="87" s="1"/>
  <c r="AJ275" i="87"/>
  <c r="AG275" i="87" s="1"/>
  <c r="L274" i="87" s="1"/>
  <c r="AJ281" i="87"/>
  <c r="AG281" i="87" s="1"/>
  <c r="L280" i="87" s="1"/>
  <c r="AJ212" i="87"/>
  <c r="AG212" i="87" s="1"/>
  <c r="L211" i="87" s="1"/>
  <c r="AJ216" i="87"/>
  <c r="AG216" i="87" s="1"/>
  <c r="L215" i="87" s="1"/>
  <c r="AI261" i="87"/>
  <c r="AF261" i="87" s="1"/>
  <c r="M261" i="87" s="1"/>
  <c r="AJ217" i="87"/>
  <c r="AG217" i="87" s="1"/>
  <c r="L216" i="87" s="1"/>
  <c r="AJ223" i="87"/>
  <c r="AG223" i="87" s="1"/>
  <c r="L222" i="87" s="1"/>
  <c r="AJ234" i="87"/>
  <c r="AG234" i="87" s="1"/>
  <c r="L233" i="87" s="1"/>
  <c r="AJ241" i="87"/>
  <c r="AG241" i="87" s="1"/>
  <c r="L240" i="87" s="1"/>
  <c r="AJ245" i="87"/>
  <c r="AG245" i="87" s="1"/>
  <c r="L244" i="87" s="1"/>
  <c r="AJ251" i="87"/>
  <c r="AG251" i="87" s="1"/>
  <c r="L250" i="87" s="1"/>
  <c r="AJ261" i="87"/>
  <c r="AG261" i="87" s="1"/>
  <c r="L260" i="87" s="1"/>
  <c r="AJ203" i="87"/>
  <c r="AG203" i="87" s="1"/>
  <c r="L202" i="87" s="1"/>
  <c r="AJ206" i="87"/>
  <c r="AG206" i="87" s="1"/>
  <c r="L205" i="87" s="1"/>
  <c r="AJ235" i="87"/>
  <c r="AG235" i="87" s="1"/>
  <c r="L234" i="87" s="1"/>
  <c r="AJ246" i="87"/>
  <c r="AG246" i="87" s="1"/>
  <c r="L245" i="87" s="1"/>
  <c r="AJ252" i="87"/>
  <c r="AG252" i="87" s="1"/>
  <c r="L251" i="87" s="1"/>
  <c r="AJ263" i="87"/>
  <c r="AG263" i="87" s="1"/>
  <c r="L262" i="87" s="1"/>
  <c r="AJ270" i="87"/>
  <c r="AG270" i="87" s="1"/>
  <c r="L269" i="87" s="1"/>
  <c r="AJ274" i="87"/>
  <c r="AG274" i="87" s="1"/>
  <c r="L273" i="87" s="1"/>
  <c r="AJ280" i="87"/>
  <c r="AG280" i="87" s="1"/>
  <c r="L279" i="87" s="1"/>
  <c r="AJ292" i="87"/>
  <c r="AG292" i="87" s="1"/>
  <c r="L291" i="87" s="1"/>
  <c r="AJ299" i="87"/>
  <c r="AG299" i="87" s="1"/>
  <c r="L298" i="87" s="1"/>
  <c r="AJ303" i="87"/>
  <c r="AG303" i="87" s="1"/>
  <c r="L302" i="87" s="1"/>
  <c r="AI348" i="87"/>
  <c r="AF348" i="87" s="1"/>
  <c r="M348" i="87" s="1"/>
  <c r="AJ293" i="87"/>
  <c r="AG293" i="87" s="1"/>
  <c r="L292" i="87" s="1"/>
  <c r="AJ304" i="87"/>
  <c r="AG304" i="87" s="1"/>
  <c r="L303" i="87" s="1"/>
  <c r="AJ310" i="87"/>
  <c r="AG310" i="87" s="1"/>
  <c r="L309" i="87" s="1"/>
  <c r="AJ321" i="87"/>
  <c r="AG321" i="87" s="1"/>
  <c r="L320" i="87" s="1"/>
  <c r="AJ328" i="87"/>
  <c r="AG328" i="87" s="1"/>
  <c r="L327" i="87" s="1"/>
  <c r="AJ332" i="87"/>
  <c r="AG332" i="87" s="1"/>
  <c r="L331" i="87" s="1"/>
  <c r="AJ338" i="87"/>
  <c r="AG338" i="87" s="1"/>
  <c r="L337" i="87" s="1"/>
  <c r="AJ348" i="87"/>
  <c r="AG348" i="87" s="1"/>
  <c r="L347" i="87" s="1"/>
  <c r="AI290" i="87"/>
  <c r="AJ322" i="87"/>
  <c r="AG322" i="87" s="1"/>
  <c r="L321" i="87" s="1"/>
  <c r="AJ333" i="87"/>
  <c r="AG333" i="87" s="1"/>
  <c r="L332" i="87" s="1"/>
  <c r="AJ290" i="87"/>
  <c r="AI319" i="87"/>
  <c r="AF319" i="87" s="1"/>
  <c r="M319" i="87" s="1"/>
  <c r="AJ319" i="87"/>
  <c r="AG319" i="87" s="1"/>
  <c r="L318" i="87" s="1"/>
  <c r="AJ361" i="87"/>
  <c r="AG361" i="87" s="1"/>
  <c r="L360" i="87" s="1"/>
  <c r="AJ367" i="87"/>
  <c r="AG367" i="87" s="1"/>
  <c r="L366" i="87" s="1"/>
  <c r="AJ377" i="87"/>
  <c r="AG377" i="87" s="1"/>
  <c r="L376" i="87" s="1"/>
  <c r="AJ409" i="87"/>
  <c r="AG409" i="87" s="1"/>
  <c r="L408" i="87" s="1"/>
  <c r="AJ420" i="87"/>
  <c r="AG420" i="87" s="1"/>
  <c r="L419" i="87" s="1"/>
  <c r="AJ426" i="87"/>
  <c r="AG426" i="87" s="1"/>
  <c r="L425" i="87" s="1"/>
  <c r="AJ351" i="87"/>
  <c r="AI406" i="87"/>
  <c r="AF406" i="87" s="1"/>
  <c r="M406" i="87" s="1"/>
  <c r="AJ362" i="87"/>
  <c r="AG362" i="87" s="1"/>
  <c r="L361" i="87" s="1"/>
  <c r="AJ368" i="87"/>
  <c r="AG368" i="87" s="1"/>
  <c r="L367" i="87" s="1"/>
  <c r="AJ379" i="87"/>
  <c r="AG379" i="87" s="1"/>
  <c r="L378" i="87" s="1"/>
  <c r="AJ386" i="87"/>
  <c r="AG386" i="87" s="1"/>
  <c r="L385" i="87" s="1"/>
  <c r="AJ390" i="87"/>
  <c r="AG390" i="87" s="1"/>
  <c r="L389" i="87" s="1"/>
  <c r="AJ380" i="87"/>
  <c r="AG380" i="87" s="1"/>
  <c r="L379" i="87" s="1"/>
  <c r="AJ391" i="87"/>
  <c r="AG391" i="87" s="1"/>
  <c r="L390" i="87" s="1"/>
  <c r="AJ397" i="87"/>
  <c r="AG397" i="87" s="1"/>
  <c r="L396" i="87" s="1"/>
  <c r="AJ408" i="87"/>
  <c r="AG408" i="87" s="1"/>
  <c r="L407" i="87" s="1"/>
  <c r="AJ415" i="87"/>
  <c r="AG415" i="87" s="1"/>
  <c r="L414" i="87" s="1"/>
  <c r="AJ419" i="87"/>
  <c r="AG419" i="87" s="1"/>
  <c r="L418" i="87" s="1"/>
  <c r="AJ425" i="87"/>
  <c r="AG425" i="87" s="1"/>
  <c r="L424" i="87" s="1"/>
  <c r="AJ437" i="87"/>
  <c r="AG437" i="87" s="1"/>
  <c r="L436" i="87" s="1"/>
  <c r="AJ444" i="87"/>
  <c r="AG444" i="87" s="1"/>
  <c r="L443" i="87" s="1"/>
  <c r="AJ448" i="87"/>
  <c r="AG448" i="87" s="1"/>
  <c r="L447" i="87" s="1"/>
  <c r="AJ454" i="87"/>
  <c r="AG454" i="87" s="1"/>
  <c r="L453" i="87" s="1"/>
  <c r="AJ464" i="87"/>
  <c r="AG464" i="87" s="1"/>
  <c r="L463" i="87" s="1"/>
  <c r="AJ496" i="87"/>
  <c r="AG496" i="87" s="1"/>
  <c r="L495" i="87" s="1"/>
  <c r="AJ339" i="87"/>
  <c r="AG339" i="87" s="1"/>
  <c r="L338" i="87" s="1"/>
  <c r="AJ350" i="87"/>
  <c r="AJ357" i="87"/>
  <c r="AG357" i="87" s="1"/>
  <c r="L356" i="87" s="1"/>
  <c r="AJ438" i="87"/>
  <c r="AG438" i="87" s="1"/>
  <c r="L437" i="87" s="1"/>
  <c r="AJ449" i="87"/>
  <c r="AG449" i="87" s="1"/>
  <c r="L448" i="87" s="1"/>
  <c r="AJ455" i="87"/>
  <c r="AG455" i="87" s="1"/>
  <c r="L454" i="87" s="1"/>
  <c r="AJ466" i="87"/>
  <c r="AG466" i="87" s="1"/>
  <c r="L465" i="87" s="1"/>
  <c r="AJ473" i="87"/>
  <c r="AG473" i="87" s="1"/>
  <c r="AJ477" i="87"/>
  <c r="AG477" i="87" s="1"/>
  <c r="L476" i="87" s="1"/>
  <c r="AJ483" i="87"/>
  <c r="AG483" i="87" s="1"/>
  <c r="L482" i="87" s="1"/>
  <c r="AJ309" i="87"/>
  <c r="AJ406" i="87"/>
  <c r="AG406" i="87" s="1"/>
  <c r="L405" i="87" s="1"/>
  <c r="AI377" i="87"/>
  <c r="AF377" i="87" s="1"/>
  <c r="M377" i="87" s="1"/>
  <c r="AI435" i="87"/>
  <c r="AF435" i="87" s="1"/>
  <c r="M435" i="87" s="1"/>
  <c r="AJ467" i="87"/>
  <c r="AG467" i="87" s="1"/>
  <c r="L466" i="87" s="1"/>
  <c r="AJ478" i="87"/>
  <c r="AG478" i="87" s="1"/>
  <c r="L477" i="87" s="1"/>
  <c r="AJ484" i="87"/>
  <c r="AG484" i="87" s="1"/>
  <c r="L483" i="87" s="1"/>
  <c r="AJ495" i="87"/>
  <c r="AG495" i="87" s="1"/>
  <c r="L494" i="87" s="1"/>
  <c r="AJ396" i="87"/>
  <c r="AG396" i="87" s="1"/>
  <c r="L395" i="87" s="1"/>
  <c r="AJ435" i="87"/>
  <c r="AG435" i="87" s="1"/>
  <c r="L434" i="87" s="1"/>
  <c r="AI464" i="87"/>
  <c r="AF464" i="87" s="1"/>
  <c r="M464" i="87" s="1"/>
  <c r="AJ493" i="87"/>
  <c r="AG493" i="87" s="1"/>
  <c r="L492" i="87" s="1"/>
  <c r="AJ525" i="87"/>
  <c r="AG525" i="87" s="1"/>
  <c r="L524" i="87" s="1"/>
  <c r="AJ536" i="87"/>
  <c r="AG536" i="87" s="1"/>
  <c r="L535" i="87" s="1"/>
  <c r="AJ542" i="87"/>
  <c r="AG542" i="87" s="1"/>
  <c r="L541" i="87" s="1"/>
  <c r="AJ553" i="87"/>
  <c r="AG553" i="87" s="1"/>
  <c r="L552" i="87" s="1"/>
  <c r="AJ560" i="87"/>
  <c r="AG560" i="87" s="1"/>
  <c r="L559" i="87" s="1"/>
  <c r="AJ564" i="87"/>
  <c r="AG564" i="87" s="1"/>
  <c r="L563" i="87" s="1"/>
  <c r="AJ570" i="87"/>
  <c r="AG570" i="87" s="1"/>
  <c r="L569" i="87" s="1"/>
  <c r="AI522" i="87"/>
  <c r="AF522" i="87" s="1"/>
  <c r="AJ502" i="87"/>
  <c r="AG502" i="87" s="1"/>
  <c r="L501" i="87" s="1"/>
  <c r="AJ506" i="87"/>
  <c r="AG506" i="87" s="1"/>
  <c r="L505" i="87" s="1"/>
  <c r="AJ512" i="87"/>
  <c r="AG512" i="87" s="1"/>
  <c r="L511" i="87" s="1"/>
  <c r="AJ522" i="87"/>
  <c r="AG522" i="87" s="1"/>
  <c r="L521" i="87" s="1"/>
  <c r="AJ554" i="87"/>
  <c r="AG554" i="87" s="1"/>
  <c r="L553" i="87" s="1"/>
  <c r="AI551" i="87"/>
  <c r="AF551" i="87" s="1"/>
  <c r="M551" i="87" s="1"/>
  <c r="AI493" i="87"/>
  <c r="AF493" i="87" s="1"/>
  <c r="M493" i="87" s="1"/>
  <c r="AJ507" i="87"/>
  <c r="AG507" i="87" s="1"/>
  <c r="L506" i="87" s="1"/>
  <c r="AJ513" i="87"/>
  <c r="AG513" i="87" s="1"/>
  <c r="L512" i="87" s="1"/>
  <c r="AJ524" i="87"/>
  <c r="AG524" i="87" s="1"/>
  <c r="L523" i="87" s="1"/>
  <c r="AJ531" i="87"/>
  <c r="AG531" i="87" s="1"/>
  <c r="L530" i="87" s="1"/>
  <c r="AJ535" i="87"/>
  <c r="AG535" i="87" s="1"/>
  <c r="L534" i="87" s="1"/>
  <c r="AJ541" i="87"/>
  <c r="AG541" i="87" s="1"/>
  <c r="L540" i="87" s="1"/>
  <c r="AJ551" i="87"/>
  <c r="AG551" i="87" s="1"/>
  <c r="L550" i="87" s="1"/>
  <c r="AI609" i="87"/>
  <c r="AF609" i="87" s="1"/>
  <c r="M609" i="87" s="1"/>
  <c r="AI696" i="87"/>
  <c r="AF696" i="87" s="1"/>
  <c r="M696" i="87" s="1"/>
  <c r="AJ582" i="87"/>
  <c r="AG582" i="87" s="1"/>
  <c r="L581" i="87" s="1"/>
  <c r="AJ589" i="87"/>
  <c r="AG589" i="87" s="1"/>
  <c r="L588" i="87" s="1"/>
  <c r="AJ593" i="87"/>
  <c r="AG593" i="87" s="1"/>
  <c r="L592" i="87" s="1"/>
  <c r="AJ599" i="87"/>
  <c r="AG599" i="87" s="1"/>
  <c r="L598" i="87" s="1"/>
  <c r="AJ609" i="87"/>
  <c r="AG609" i="87" s="1"/>
  <c r="L608" i="87" s="1"/>
  <c r="AJ641" i="87"/>
  <c r="AG641" i="87" s="1"/>
  <c r="L640" i="87" s="1"/>
  <c r="AJ652" i="87"/>
  <c r="AG652" i="87" s="1"/>
  <c r="L651" i="87" s="1"/>
  <c r="AJ658" i="87"/>
  <c r="AG658" i="87" s="1"/>
  <c r="L657" i="87" s="1"/>
  <c r="AJ669" i="87"/>
  <c r="AG669" i="87" s="1"/>
  <c r="L668" i="87" s="1"/>
  <c r="AJ676" i="87"/>
  <c r="AG676" i="87" s="1"/>
  <c r="L675" i="87" s="1"/>
  <c r="AJ680" i="87"/>
  <c r="AG680" i="87" s="1"/>
  <c r="L679" i="87" s="1"/>
  <c r="AJ686" i="87"/>
  <c r="AG686" i="87" s="1"/>
  <c r="L685" i="87" s="1"/>
  <c r="AJ696" i="87"/>
  <c r="AG696" i="87" s="1"/>
  <c r="L695" i="87" s="1"/>
  <c r="AI638" i="87"/>
  <c r="AF638" i="87" s="1"/>
  <c r="M638" i="87" s="1"/>
  <c r="AJ583" i="87"/>
  <c r="AG583" i="87" s="1"/>
  <c r="L582" i="87" s="1"/>
  <c r="AJ594" i="87"/>
  <c r="AG594" i="87" s="1"/>
  <c r="L593" i="87" s="1"/>
  <c r="AJ600" i="87"/>
  <c r="AG600" i="87" s="1"/>
  <c r="L599" i="87" s="1"/>
  <c r="AJ611" i="87"/>
  <c r="AG611" i="87" s="1"/>
  <c r="L610" i="87" s="1"/>
  <c r="AJ618" i="87"/>
  <c r="AG618" i="87" s="1"/>
  <c r="L617" i="87" s="1"/>
  <c r="AJ622" i="87"/>
  <c r="AG622" i="87" s="1"/>
  <c r="L621" i="87" s="1"/>
  <c r="AJ628" i="87"/>
  <c r="AG628" i="87" s="1"/>
  <c r="L627" i="87" s="1"/>
  <c r="AJ638" i="87"/>
  <c r="AG638" i="87" s="1"/>
  <c r="L637" i="87" s="1"/>
  <c r="AJ670" i="87"/>
  <c r="AG670" i="87" s="1"/>
  <c r="L669" i="87" s="1"/>
  <c r="AJ681" i="87"/>
  <c r="AG681" i="87" s="1"/>
  <c r="L680" i="87" s="1"/>
  <c r="AJ687" i="87"/>
  <c r="AG687" i="87" s="1"/>
  <c r="L686" i="87" s="1"/>
  <c r="AJ698" i="87"/>
  <c r="AG698" i="87" s="1"/>
  <c r="L697" i="87" s="1"/>
  <c r="AJ705" i="87"/>
  <c r="AJ709" i="87"/>
  <c r="AG709" i="87" s="1"/>
  <c r="L708" i="87" s="1"/>
  <c r="AJ715" i="87"/>
  <c r="AG715" i="87" s="1"/>
  <c r="L714" i="87" s="1"/>
  <c r="AJ725" i="87"/>
  <c r="AG725" i="87" s="1"/>
  <c r="L724" i="87" s="1"/>
  <c r="AJ565" i="87"/>
  <c r="AI580" i="87"/>
  <c r="AF580" i="87" s="1"/>
  <c r="M580" i="87" s="1"/>
  <c r="AI667" i="87"/>
  <c r="AF667" i="87" s="1"/>
  <c r="M667" i="87" s="1"/>
  <c r="AJ571" i="87"/>
  <c r="AG571" i="87" s="1"/>
  <c r="L570" i="87" s="1"/>
  <c r="AJ580" i="87"/>
  <c r="AG580" i="87" s="1"/>
  <c r="L579" i="87" s="1"/>
  <c r="AJ612" i="87"/>
  <c r="AG612" i="87" s="1"/>
  <c r="L611" i="87" s="1"/>
  <c r="AJ623" i="87"/>
  <c r="AG623" i="87" s="1"/>
  <c r="L622" i="87" s="1"/>
  <c r="AJ629" i="87"/>
  <c r="AG629" i="87" s="1"/>
  <c r="L628" i="87" s="1"/>
  <c r="AJ640" i="87"/>
  <c r="AG640" i="87" s="1"/>
  <c r="L639" i="87" s="1"/>
  <c r="AJ647" i="87"/>
  <c r="AG647" i="87" s="1"/>
  <c r="L646" i="87" s="1"/>
  <c r="AJ651" i="87"/>
  <c r="AG651" i="87" s="1"/>
  <c r="L650" i="87" s="1"/>
  <c r="AJ657" i="87"/>
  <c r="AG657" i="87" s="1"/>
  <c r="L656" i="87" s="1"/>
  <c r="AJ667" i="87"/>
  <c r="AG667" i="87" s="1"/>
  <c r="L666" i="87" s="1"/>
  <c r="AJ699" i="87"/>
  <c r="AG699" i="87" s="1"/>
  <c r="L698" i="87" s="1"/>
  <c r="AJ710" i="87"/>
  <c r="AG710" i="87" s="1"/>
  <c r="L709" i="87" s="1"/>
  <c r="AJ716" i="87"/>
  <c r="AG716" i="87" s="1"/>
  <c r="L715" i="87" s="1"/>
  <c r="AI725" i="87"/>
  <c r="AF725" i="87" s="1"/>
  <c r="AJ757" i="87"/>
  <c r="AG757" i="87" s="1"/>
  <c r="L756" i="87" s="1"/>
  <c r="AJ768" i="87"/>
  <c r="AG768" i="87" s="1"/>
  <c r="L767" i="87" s="1"/>
  <c r="AJ774" i="87"/>
  <c r="AG774" i="87" s="1"/>
  <c r="L773" i="87" s="1"/>
  <c r="AJ785" i="87"/>
  <c r="AG785" i="87" s="1"/>
  <c r="AJ792" i="87"/>
  <c r="AG792" i="87" s="1"/>
  <c r="L791" i="87" s="1"/>
  <c r="AJ796" i="87"/>
  <c r="AG796" i="87" s="1"/>
  <c r="L795" i="87" s="1"/>
  <c r="AJ802" i="87"/>
  <c r="AG802" i="87" s="1"/>
  <c r="L801" i="87" s="1"/>
  <c r="AJ812" i="87"/>
  <c r="AG812" i="87" s="1"/>
  <c r="L811" i="87" s="1"/>
  <c r="AJ844" i="87"/>
  <c r="AG844" i="87" s="1"/>
  <c r="L843" i="87" s="1"/>
  <c r="AJ855" i="87"/>
  <c r="AG855" i="87" s="1"/>
  <c r="L854" i="87" s="1"/>
  <c r="AJ861" i="87"/>
  <c r="AG861" i="87" s="1"/>
  <c r="L860" i="87" s="1"/>
  <c r="AJ872" i="87"/>
  <c r="AG872" i="87" s="1"/>
  <c r="AJ728" i="87"/>
  <c r="AG728" i="87" s="1"/>
  <c r="L727" i="87" s="1"/>
  <c r="AI754" i="87"/>
  <c r="AF754" i="87" s="1"/>
  <c r="M754" i="87" s="1"/>
  <c r="AI841" i="87"/>
  <c r="AF841" i="87" s="1"/>
  <c r="M841" i="87" s="1"/>
  <c r="AJ734" i="87"/>
  <c r="AG734" i="87" s="1"/>
  <c r="L733" i="87" s="1"/>
  <c r="AJ744" i="87"/>
  <c r="AG744" i="87" s="1"/>
  <c r="L743" i="87" s="1"/>
  <c r="AJ754" i="87"/>
  <c r="AG754" i="87" s="1"/>
  <c r="L753" i="87" s="1"/>
  <c r="AJ786" i="87"/>
  <c r="AG786" i="87" s="1"/>
  <c r="L785" i="87" s="1"/>
  <c r="AJ797" i="87"/>
  <c r="AG797" i="87" s="1"/>
  <c r="L796" i="87" s="1"/>
  <c r="AJ803" i="87"/>
  <c r="AG803" i="87" s="1"/>
  <c r="L802" i="87" s="1"/>
  <c r="AJ814" i="87"/>
  <c r="AG814" i="87" s="1"/>
  <c r="L813" i="87" s="1"/>
  <c r="AJ821" i="87"/>
  <c r="AG821" i="87" s="1"/>
  <c r="L820" i="87" s="1"/>
  <c r="AJ825" i="87"/>
  <c r="AG825" i="87" s="1"/>
  <c r="L824" i="87" s="1"/>
  <c r="AJ831" i="87"/>
  <c r="AG831" i="87" s="1"/>
  <c r="L830" i="87" s="1"/>
  <c r="AJ841" i="87"/>
  <c r="AG841" i="87" s="1"/>
  <c r="L840" i="87" s="1"/>
  <c r="AJ738" i="87"/>
  <c r="AG738" i="87" s="1"/>
  <c r="L737" i="87" s="1"/>
  <c r="AI783" i="87"/>
  <c r="AF783" i="87" s="1"/>
  <c r="AI870" i="87"/>
  <c r="AF870" i="87" s="1"/>
  <c r="M870" i="87" s="1"/>
  <c r="AJ727" i="87"/>
  <c r="AG727" i="87" s="1"/>
  <c r="L726" i="87" s="1"/>
  <c r="AJ739" i="87"/>
  <c r="AG739" i="87" s="1"/>
  <c r="L738" i="87" s="1"/>
  <c r="AJ745" i="87"/>
  <c r="AG745" i="87" s="1"/>
  <c r="L744" i="87" s="1"/>
  <c r="AJ756" i="87"/>
  <c r="AG756" i="87" s="1"/>
  <c r="L755" i="87" s="1"/>
  <c r="AJ763" i="87"/>
  <c r="AG763" i="87" s="1"/>
  <c r="L762" i="87" s="1"/>
  <c r="AJ767" i="87"/>
  <c r="AG767" i="87" s="1"/>
  <c r="L766" i="87" s="1"/>
  <c r="AJ773" i="87"/>
  <c r="AG773" i="87" s="1"/>
  <c r="L772" i="87" s="1"/>
  <c r="AJ783" i="87"/>
  <c r="AG783" i="87" s="1"/>
  <c r="L782" i="87" s="1"/>
  <c r="AJ815" i="87"/>
  <c r="AG815" i="87" s="1"/>
  <c r="L814" i="87" s="1"/>
  <c r="AJ826" i="87"/>
  <c r="AG826" i="87" s="1"/>
  <c r="L825" i="87" s="1"/>
  <c r="AJ832" i="87"/>
  <c r="AG832" i="87" s="1"/>
  <c r="L831" i="87" s="1"/>
  <c r="AJ843" i="87"/>
  <c r="AG843" i="87" s="1"/>
  <c r="L842" i="87" s="1"/>
  <c r="AJ850" i="87"/>
  <c r="AG850" i="87" s="1"/>
  <c r="L849" i="87" s="1"/>
  <c r="AJ854" i="87"/>
  <c r="AG854" i="87" s="1"/>
  <c r="L853" i="87" s="1"/>
  <c r="AJ860" i="87"/>
  <c r="AG860" i="87" s="1"/>
  <c r="L859" i="87" s="1"/>
  <c r="AJ870" i="87"/>
  <c r="AG870" i="87" s="1"/>
  <c r="L869" i="87" s="1"/>
  <c r="AI812" i="87"/>
  <c r="AF812" i="87" s="1"/>
  <c r="AJ902" i="87"/>
  <c r="AG902" i="87" s="1"/>
  <c r="L901" i="87" s="1"/>
  <c r="AJ913" i="87"/>
  <c r="AG913" i="87" s="1"/>
  <c r="L912" i="87" s="1"/>
  <c r="AJ919" i="87"/>
  <c r="AG919" i="87" s="1"/>
  <c r="L918" i="87" s="1"/>
  <c r="AJ930" i="87"/>
  <c r="AG930" i="87" s="1"/>
  <c r="L929" i="87" s="1"/>
  <c r="AJ937" i="87"/>
  <c r="AG937" i="87" s="1"/>
  <c r="L936" i="87" s="1"/>
  <c r="AJ941" i="87"/>
  <c r="AG941" i="87" s="1"/>
  <c r="L940" i="87" s="1"/>
  <c r="AJ947" i="87"/>
  <c r="AG947" i="87" s="1"/>
  <c r="L946" i="87" s="1"/>
  <c r="AJ957" i="87"/>
  <c r="AG957" i="87" s="1"/>
  <c r="L956" i="87" s="1"/>
  <c r="AJ989" i="87"/>
  <c r="AG989" i="87" s="1"/>
  <c r="L988" i="87" s="1"/>
  <c r="AJ1000" i="87"/>
  <c r="AG1000" i="87" s="1"/>
  <c r="L999" i="87" s="1"/>
  <c r="AJ1006" i="87"/>
  <c r="AG1006" i="87" s="1"/>
  <c r="L1005" i="87" s="1"/>
  <c r="AJ1017" i="87"/>
  <c r="AG1017" i="87" s="1"/>
  <c r="L1016" i="87" s="1"/>
  <c r="AJ1024" i="87"/>
  <c r="AG1024" i="87" s="1"/>
  <c r="L1023" i="87" s="1"/>
  <c r="AJ883" i="87"/>
  <c r="AG883" i="87" s="1"/>
  <c r="L882" i="87" s="1"/>
  <c r="AJ884" i="87"/>
  <c r="AG884" i="87" s="1"/>
  <c r="L883" i="87" s="1"/>
  <c r="AI899" i="87"/>
  <c r="AF899" i="87" s="1"/>
  <c r="M899" i="87" s="1"/>
  <c r="AI986" i="87"/>
  <c r="AF986" i="87" s="1"/>
  <c r="M986" i="87" s="1"/>
  <c r="AJ873" i="87"/>
  <c r="AG873" i="87" s="1"/>
  <c r="L872" i="87" s="1"/>
  <c r="AJ889" i="87"/>
  <c r="AG889" i="87" s="1"/>
  <c r="L888" i="87" s="1"/>
  <c r="AJ899" i="87"/>
  <c r="AG899" i="87" s="1"/>
  <c r="L898" i="87" s="1"/>
  <c r="AJ931" i="87"/>
  <c r="AG931" i="87" s="1"/>
  <c r="L930" i="87" s="1"/>
  <c r="AJ942" i="87"/>
  <c r="AG942" i="87" s="1"/>
  <c r="L941" i="87" s="1"/>
  <c r="AJ948" i="87"/>
  <c r="AG948" i="87" s="1"/>
  <c r="L947" i="87" s="1"/>
  <c r="AJ959" i="87"/>
  <c r="AG959" i="87" s="1"/>
  <c r="L958" i="87" s="1"/>
  <c r="AJ966" i="87"/>
  <c r="AG966" i="87" s="1"/>
  <c r="L965" i="87" s="1"/>
  <c r="AJ970" i="87"/>
  <c r="AG970" i="87" s="1"/>
  <c r="L969" i="87" s="1"/>
  <c r="AJ976" i="87"/>
  <c r="AG976" i="87" s="1"/>
  <c r="L975" i="87" s="1"/>
  <c r="AJ986" i="87"/>
  <c r="AG986" i="87" s="1"/>
  <c r="L985" i="87" s="1"/>
  <c r="AJ1018" i="87"/>
  <c r="AG1018" i="87" s="1"/>
  <c r="L1017" i="87" s="1"/>
  <c r="AI928" i="87"/>
  <c r="AF928" i="87" s="1"/>
  <c r="M928" i="87" s="1"/>
  <c r="AJ890" i="87"/>
  <c r="AG890" i="87" s="1"/>
  <c r="L889" i="87" s="1"/>
  <c r="AJ901" i="87"/>
  <c r="AG901" i="87" s="1"/>
  <c r="L900" i="87" s="1"/>
  <c r="AJ908" i="87"/>
  <c r="AG908" i="87" s="1"/>
  <c r="L907" i="87" s="1"/>
  <c r="AJ912" i="87"/>
  <c r="AG912" i="87" s="1"/>
  <c r="L911" i="87" s="1"/>
  <c r="AJ918" i="87"/>
  <c r="AG918" i="87" s="1"/>
  <c r="L917" i="87" s="1"/>
  <c r="AJ928" i="87"/>
  <c r="AG928" i="87" s="1"/>
  <c r="L927" i="87" s="1"/>
  <c r="AJ960" i="87"/>
  <c r="AG960" i="87" s="1"/>
  <c r="L959" i="87" s="1"/>
  <c r="AJ971" i="87"/>
  <c r="AG971" i="87" s="1"/>
  <c r="L970" i="87" s="1"/>
  <c r="AJ977" i="87"/>
  <c r="AG977" i="87" s="1"/>
  <c r="L976" i="87" s="1"/>
  <c r="AJ988" i="87"/>
  <c r="AG988" i="87" s="1"/>
  <c r="L987" i="87" s="1"/>
  <c r="AJ995" i="87"/>
  <c r="AG995" i="87" s="1"/>
  <c r="L994" i="87" s="1"/>
  <c r="AJ999" i="87"/>
  <c r="AG999" i="87" s="1"/>
  <c r="L998" i="87" s="1"/>
  <c r="AJ1005" i="87"/>
  <c r="AG1005" i="87" s="1"/>
  <c r="L1004" i="87" s="1"/>
  <c r="AJ1015" i="87"/>
  <c r="AG1015" i="87" s="1"/>
  <c r="L1014" i="87" s="1"/>
  <c r="AJ879" i="87"/>
  <c r="AI957" i="87"/>
  <c r="AF957" i="87" s="1"/>
  <c r="M957" i="87" s="1"/>
  <c r="AJ1034" i="87"/>
  <c r="AG1034" i="87" s="1"/>
  <c r="L1033" i="87" s="1"/>
  <c r="AJ1044" i="87"/>
  <c r="AG1044" i="87" s="1"/>
  <c r="L1043" i="87" s="1"/>
  <c r="AJ1076" i="87"/>
  <c r="AG1076" i="87" s="1"/>
  <c r="L1075" i="87" s="1"/>
  <c r="AJ1087" i="87"/>
  <c r="AG1087" i="87" s="1"/>
  <c r="L1086" i="87" s="1"/>
  <c r="AJ1093" i="87"/>
  <c r="AG1093" i="87" s="1"/>
  <c r="L1092" i="87" s="1"/>
  <c r="AJ1104" i="87"/>
  <c r="AG1104" i="87" s="1"/>
  <c r="L1103" i="87" s="1"/>
  <c r="AJ1111" i="87"/>
  <c r="AG1111" i="87" s="1"/>
  <c r="L1110" i="87" s="1"/>
  <c r="AJ1115" i="87"/>
  <c r="AG1115" i="87" s="1"/>
  <c r="L1114" i="87" s="1"/>
  <c r="AJ1121" i="87"/>
  <c r="AG1121" i="87" s="1"/>
  <c r="L1120" i="87" s="1"/>
  <c r="AJ1131" i="87"/>
  <c r="AG1131" i="87" s="1"/>
  <c r="L1130" i="87" s="1"/>
  <c r="AJ1163" i="87"/>
  <c r="AG1163" i="87" s="1"/>
  <c r="L1162" i="87" s="1"/>
  <c r="AJ1174" i="87"/>
  <c r="AG1174" i="87" s="1"/>
  <c r="L1173" i="87" s="1"/>
  <c r="AJ1180" i="87"/>
  <c r="AG1180" i="87" s="1"/>
  <c r="L1179" i="87" s="1"/>
  <c r="AJ1191" i="87"/>
  <c r="AG1191" i="87" s="1"/>
  <c r="L1190" i="87" s="1"/>
  <c r="AJ1198" i="87"/>
  <c r="AG1198" i="87" s="1"/>
  <c r="L1197" i="87" s="1"/>
  <c r="AJ1202" i="87"/>
  <c r="AG1202" i="87" s="1"/>
  <c r="L1201" i="87" s="1"/>
  <c r="AJ1028" i="87"/>
  <c r="AG1028" i="87" s="1"/>
  <c r="L1027" i="87" s="1"/>
  <c r="AJ1029" i="87"/>
  <c r="AG1029" i="87" s="1"/>
  <c r="L1028" i="87" s="1"/>
  <c r="AI1073" i="87"/>
  <c r="AF1073" i="87" s="1"/>
  <c r="M1073" i="87" s="1"/>
  <c r="AI1160" i="87"/>
  <c r="AF1160" i="87" s="1"/>
  <c r="M1160" i="87" s="1"/>
  <c r="AJ1035" i="87"/>
  <c r="AG1035" i="87" s="1"/>
  <c r="L1034" i="87" s="1"/>
  <c r="AJ1046" i="87"/>
  <c r="AG1046" i="87" s="1"/>
  <c r="L1045" i="87" s="1"/>
  <c r="AJ1053" i="87"/>
  <c r="AG1053" i="87" s="1"/>
  <c r="L1052" i="87" s="1"/>
  <c r="AJ1057" i="87"/>
  <c r="AG1057" i="87" s="1"/>
  <c r="L1056" i="87" s="1"/>
  <c r="AJ1063" i="87"/>
  <c r="AG1063" i="87" s="1"/>
  <c r="L1062" i="87" s="1"/>
  <c r="AJ1073" i="87"/>
  <c r="AG1073" i="87" s="1"/>
  <c r="L1072" i="87" s="1"/>
  <c r="AJ1105" i="87"/>
  <c r="AG1105" i="87" s="1"/>
  <c r="L1104" i="87" s="1"/>
  <c r="AJ1116" i="87"/>
  <c r="AG1116" i="87" s="1"/>
  <c r="L1115" i="87" s="1"/>
  <c r="AJ1122" i="87"/>
  <c r="AG1122" i="87" s="1"/>
  <c r="L1121" i="87" s="1"/>
  <c r="AJ1133" i="87"/>
  <c r="AG1133" i="87" s="1"/>
  <c r="L1132" i="87" s="1"/>
  <c r="AJ1140" i="87"/>
  <c r="AG1140" i="87" s="1"/>
  <c r="L1139" i="87" s="1"/>
  <c r="AJ1144" i="87"/>
  <c r="AG1144" i="87" s="1"/>
  <c r="L1143" i="87" s="1"/>
  <c r="AJ1150" i="87"/>
  <c r="AG1150" i="87" s="1"/>
  <c r="L1149" i="87" s="1"/>
  <c r="AJ1160" i="87"/>
  <c r="AG1160" i="87" s="1"/>
  <c r="L1159" i="87" s="1"/>
  <c r="AI1102" i="87"/>
  <c r="AF1102" i="87" s="1"/>
  <c r="AI1015" i="87"/>
  <c r="AF1015" i="87" s="1"/>
  <c r="M1015" i="87" s="1"/>
  <c r="AJ1047" i="87"/>
  <c r="AG1047" i="87" s="1"/>
  <c r="L1046" i="87" s="1"/>
  <c r="AJ1058" i="87"/>
  <c r="AG1058" i="87" s="1"/>
  <c r="L1057" i="87" s="1"/>
  <c r="AJ1064" i="87"/>
  <c r="AG1064" i="87" s="1"/>
  <c r="L1063" i="87" s="1"/>
  <c r="AJ1075" i="87"/>
  <c r="AG1075" i="87" s="1"/>
  <c r="L1074" i="87" s="1"/>
  <c r="AJ1082" i="87"/>
  <c r="AG1082" i="87" s="1"/>
  <c r="L1081" i="87" s="1"/>
  <c r="AJ1086" i="87"/>
  <c r="AG1086" i="87" s="1"/>
  <c r="L1085" i="87" s="1"/>
  <c r="AJ1092" i="87"/>
  <c r="AG1092" i="87" s="1"/>
  <c r="L1091" i="87" s="1"/>
  <c r="AJ1102" i="87"/>
  <c r="AG1102" i="87" s="1"/>
  <c r="L1101" i="87" s="1"/>
  <c r="AJ1134" i="87"/>
  <c r="AG1134" i="87" s="1"/>
  <c r="L1133" i="87" s="1"/>
  <c r="AJ1145" i="87"/>
  <c r="AG1145" i="87" s="1"/>
  <c r="L1144" i="87" s="1"/>
  <c r="AJ1151" i="87"/>
  <c r="AG1151" i="87" s="1"/>
  <c r="L1150" i="87" s="1"/>
  <c r="AJ1162" i="87"/>
  <c r="AG1162" i="87" s="1"/>
  <c r="L1161" i="87" s="1"/>
  <c r="AJ1169" i="87"/>
  <c r="AG1169" i="87" s="1"/>
  <c r="L1168" i="87" s="1"/>
  <c r="AJ1173" i="87"/>
  <c r="AG1173" i="87" s="1"/>
  <c r="L1172" i="87" s="1"/>
  <c r="AJ1179" i="87"/>
  <c r="AG1179" i="87" s="1"/>
  <c r="L1178" i="87" s="1"/>
  <c r="AJ1189" i="87"/>
  <c r="AG1189" i="87" s="1"/>
  <c r="L1188" i="87" s="1"/>
  <c r="AI1044" i="87"/>
  <c r="AF1044" i="87" s="1"/>
  <c r="AI1131" i="87"/>
  <c r="AF1131" i="87" s="1"/>
  <c r="AJ1203" i="87"/>
  <c r="AG1203" i="87" s="1"/>
  <c r="L1202" i="87" s="1"/>
  <c r="AJ1209" i="87"/>
  <c r="AG1209" i="87" s="1"/>
  <c r="L1208" i="87" s="1"/>
  <c r="AJ1220" i="87"/>
  <c r="AG1220" i="87" s="1"/>
  <c r="L1219" i="87" s="1"/>
  <c r="AJ1227" i="87"/>
  <c r="AG1227" i="87" s="1"/>
  <c r="L1226" i="87" s="1"/>
  <c r="AJ1231" i="87"/>
  <c r="AG1231" i="87" s="1"/>
  <c r="L1230" i="87" s="1"/>
  <c r="AJ1237" i="87"/>
  <c r="AG1237" i="87" s="1"/>
  <c r="L1236" i="87" s="1"/>
  <c r="AJ1247" i="87"/>
  <c r="AG1247" i="87" s="1"/>
  <c r="L1246" i="87" s="1"/>
  <c r="AJ1279" i="87"/>
  <c r="AG1279" i="87" s="1"/>
  <c r="L1278" i="87" s="1"/>
  <c r="AJ1290" i="87"/>
  <c r="AG1290" i="87" s="1"/>
  <c r="L1289" i="87" s="1"/>
  <c r="AJ1296" i="87"/>
  <c r="AG1296" i="87" s="1"/>
  <c r="L1295" i="87" s="1"/>
  <c r="AJ1307" i="87"/>
  <c r="AG1307" i="87" s="1"/>
  <c r="L1306" i="87" s="1"/>
  <c r="AJ1314" i="87"/>
  <c r="AG1314" i="87" s="1"/>
  <c r="L1313" i="87" s="1"/>
  <c r="AJ1318" i="87"/>
  <c r="AG1318" i="87" s="1"/>
  <c r="L1317" i="87" s="1"/>
  <c r="AJ1324" i="87"/>
  <c r="AG1324" i="87" s="1"/>
  <c r="L1323" i="87" s="1"/>
  <c r="AJ1334" i="87"/>
  <c r="AG1334" i="87" s="1"/>
  <c r="L1333" i="87" s="1"/>
  <c r="AJ1366" i="87"/>
  <c r="AG1366" i="87" s="1"/>
  <c r="L1365" i="87" s="1"/>
  <c r="AJ1382" i="87"/>
  <c r="AG1382" i="87" s="1"/>
  <c r="L1381" i="87" s="1"/>
  <c r="AI1276" i="87"/>
  <c r="AF1276" i="87" s="1"/>
  <c r="M1276" i="87" s="1"/>
  <c r="AI1363" i="87"/>
  <c r="AF1363" i="87" s="1"/>
  <c r="M1363" i="87" s="1"/>
  <c r="AI1189" i="87"/>
  <c r="AF1189" i="87" s="1"/>
  <c r="AJ1221" i="87"/>
  <c r="AG1221" i="87" s="1"/>
  <c r="L1220" i="87" s="1"/>
  <c r="AJ1232" i="87"/>
  <c r="AG1232" i="87" s="1"/>
  <c r="L1231" i="87" s="1"/>
  <c r="AJ1238" i="87"/>
  <c r="AG1238" i="87" s="1"/>
  <c r="L1237" i="87" s="1"/>
  <c r="AJ1249" i="87"/>
  <c r="AG1249" i="87" s="1"/>
  <c r="L1248" i="87" s="1"/>
  <c r="AJ1256" i="87"/>
  <c r="AG1256" i="87" s="1"/>
  <c r="L1255" i="87" s="1"/>
  <c r="AJ1260" i="87"/>
  <c r="AG1260" i="87" s="1"/>
  <c r="L1259" i="87" s="1"/>
  <c r="AJ1266" i="87"/>
  <c r="AG1266" i="87" s="1"/>
  <c r="L1265" i="87" s="1"/>
  <c r="AJ1276" i="87"/>
  <c r="AG1276" i="87" s="1"/>
  <c r="L1275" i="87" s="1"/>
  <c r="AJ1308" i="87"/>
  <c r="AG1308" i="87" s="1"/>
  <c r="L1307" i="87" s="1"/>
  <c r="AJ1319" i="87"/>
  <c r="AG1319" i="87" s="1"/>
  <c r="L1318" i="87" s="1"/>
  <c r="AJ1325" i="87"/>
  <c r="AG1325" i="87" s="1"/>
  <c r="L1324" i="87" s="1"/>
  <c r="AJ1336" i="87"/>
  <c r="AG1336" i="87" s="1"/>
  <c r="L1335" i="87" s="1"/>
  <c r="AJ1343" i="87"/>
  <c r="AG1343" i="87" s="1"/>
  <c r="L1342" i="87" s="1"/>
  <c r="AJ1347" i="87"/>
  <c r="AG1347" i="87" s="1"/>
  <c r="L1346" i="87" s="1"/>
  <c r="AJ1353" i="87"/>
  <c r="AG1353" i="87" s="1"/>
  <c r="L1352" i="87" s="1"/>
  <c r="AJ1363" i="87"/>
  <c r="AG1363" i="87" s="1"/>
  <c r="L1362" i="87" s="1"/>
  <c r="AJ1383" i="87"/>
  <c r="AG1383" i="87" s="1"/>
  <c r="L1382" i="87" s="1"/>
  <c r="AI1218" i="87"/>
  <c r="AF1218" i="87" s="1"/>
  <c r="M1218" i="87" s="1"/>
  <c r="AI1305" i="87"/>
  <c r="AF1305" i="87" s="1"/>
  <c r="M1305" i="87" s="1"/>
  <c r="AJ1192" i="87"/>
  <c r="AG1192" i="87" s="1"/>
  <c r="L1191" i="87" s="1"/>
  <c r="AJ1208" i="87"/>
  <c r="AG1208" i="87" s="1"/>
  <c r="L1207" i="87" s="1"/>
  <c r="AJ1218" i="87"/>
  <c r="AG1218" i="87" s="1"/>
  <c r="L1217" i="87" s="1"/>
  <c r="AJ1250" i="87"/>
  <c r="AG1250" i="87" s="1"/>
  <c r="L1249" i="87" s="1"/>
  <c r="AJ1261" i="87"/>
  <c r="AG1261" i="87" s="1"/>
  <c r="L1260" i="87" s="1"/>
  <c r="AJ1267" i="87"/>
  <c r="AG1267" i="87" s="1"/>
  <c r="L1266" i="87" s="1"/>
  <c r="AJ1278" i="87"/>
  <c r="AG1278" i="87" s="1"/>
  <c r="L1277" i="87" s="1"/>
  <c r="AJ1285" i="87"/>
  <c r="AG1285" i="87" s="1"/>
  <c r="L1284" i="87" s="1"/>
  <c r="AJ1289" i="87"/>
  <c r="AG1289" i="87" s="1"/>
  <c r="L1288" i="87" s="1"/>
  <c r="AJ1295" i="87"/>
  <c r="AG1295" i="87" s="1"/>
  <c r="L1294" i="87" s="1"/>
  <c r="AJ1305" i="87"/>
  <c r="AG1305" i="87" s="1"/>
  <c r="L1304" i="87" s="1"/>
  <c r="AJ1337" i="87"/>
  <c r="AG1337" i="87" s="1"/>
  <c r="L1336" i="87" s="1"/>
  <c r="AJ1348" i="87"/>
  <c r="AG1348" i="87" s="1"/>
  <c r="L1347" i="87" s="1"/>
  <c r="AJ1354" i="87"/>
  <c r="AG1354" i="87" s="1"/>
  <c r="L1353" i="87" s="1"/>
  <c r="AJ1365" i="87"/>
  <c r="AG1365" i="87" s="1"/>
  <c r="AJ1372" i="87"/>
  <c r="AG1372" i="87" s="1"/>
  <c r="L1371" i="87" s="1"/>
  <c r="AI1247" i="87"/>
  <c r="AF1247" i="87" s="1"/>
  <c r="M1247" i="87" s="1"/>
  <c r="AI1334" i="87"/>
  <c r="AF1334" i="87" s="1"/>
  <c r="M1334" i="87" s="1"/>
  <c r="AI1392" i="87"/>
  <c r="AF1392" i="87" s="1"/>
  <c r="M1392" i="87" s="1"/>
  <c r="AJ1434" i="87"/>
  <c r="AG1434" i="87" s="1"/>
  <c r="L1433" i="87" s="1"/>
  <c r="AJ1464" i="87"/>
  <c r="AG1464" i="87" s="1"/>
  <c r="L1463" i="87" s="1"/>
  <c r="AI1479" i="87"/>
  <c r="AF1479" i="87" s="1"/>
  <c r="M1479" i="87" s="1"/>
  <c r="AI1537" i="87"/>
  <c r="AF1537" i="87" s="1"/>
  <c r="M1537" i="87" s="1"/>
  <c r="AJ1392" i="87"/>
  <c r="AG1392" i="87" s="1"/>
  <c r="L1391" i="87" s="1"/>
  <c r="AJ1412" i="87"/>
  <c r="AG1412" i="87" s="1"/>
  <c r="L1411" i="87" s="1"/>
  <c r="AJ1423" i="87"/>
  <c r="AG1423" i="87" s="1"/>
  <c r="L1422" i="87" s="1"/>
  <c r="AJ1430" i="87"/>
  <c r="AG1430" i="87" s="1"/>
  <c r="L1429" i="87" s="1"/>
  <c r="AJ1453" i="87"/>
  <c r="AG1453" i="87" s="1"/>
  <c r="L1452" i="87" s="1"/>
  <c r="AJ1469" i="87"/>
  <c r="AG1469" i="87" s="1"/>
  <c r="L1468" i="87" s="1"/>
  <c r="AJ1479" i="87"/>
  <c r="AG1479" i="87" s="1"/>
  <c r="L1478" i="87" s="1"/>
  <c r="AJ1499" i="87"/>
  <c r="AG1499" i="87" s="1"/>
  <c r="L1498" i="87" s="1"/>
  <c r="AJ1510" i="87"/>
  <c r="AG1510" i="87" s="1"/>
  <c r="L1509" i="87" s="1"/>
  <c r="AJ1517" i="87"/>
  <c r="AJ1521" i="87"/>
  <c r="AG1521" i="87" s="1"/>
  <c r="L1520" i="87" s="1"/>
  <c r="AJ1527" i="87"/>
  <c r="AG1527" i="87" s="1"/>
  <c r="L1526" i="87" s="1"/>
  <c r="AJ1537" i="87"/>
  <c r="AG1537" i="87" s="1"/>
  <c r="L1536" i="87" s="1"/>
  <c r="AJ1405" i="87"/>
  <c r="AG1405" i="87" s="1"/>
  <c r="L1404" i="87" s="1"/>
  <c r="AJ1435" i="87"/>
  <c r="AG1435" i="87" s="1"/>
  <c r="L1434" i="87" s="1"/>
  <c r="AI1450" i="87"/>
  <c r="AF1450" i="87" s="1"/>
  <c r="M1450" i="87" s="1"/>
  <c r="AJ1492" i="87"/>
  <c r="AG1492" i="87" s="1"/>
  <c r="L1491" i="87" s="1"/>
  <c r="AJ1376" i="87"/>
  <c r="AG1376" i="87" s="1"/>
  <c r="L1375" i="87" s="1"/>
  <c r="AJ1377" i="87"/>
  <c r="AG1377" i="87" s="1"/>
  <c r="L1376" i="87" s="1"/>
  <c r="AJ1394" i="87"/>
  <c r="AG1394" i="87" s="1"/>
  <c r="L1393" i="87" s="1"/>
  <c r="AJ1401" i="87"/>
  <c r="AG1401" i="87" s="1"/>
  <c r="L1400" i="87" s="1"/>
  <c r="AJ1424" i="87"/>
  <c r="AG1424" i="87" s="1"/>
  <c r="L1423" i="87" s="1"/>
  <c r="AJ1440" i="87"/>
  <c r="AG1440" i="87" s="1"/>
  <c r="L1439" i="87" s="1"/>
  <c r="AJ1450" i="87"/>
  <c r="AG1450" i="87" s="1"/>
  <c r="L1449" i="87" s="1"/>
  <c r="AJ1470" i="87"/>
  <c r="AG1470" i="87" s="1"/>
  <c r="L1469" i="87" s="1"/>
  <c r="AJ1481" i="87"/>
  <c r="AG1481" i="87" s="1"/>
  <c r="L1480" i="87" s="1"/>
  <c r="AJ1488" i="87"/>
  <c r="AG1488" i="87" s="1"/>
  <c r="L1487" i="87" s="1"/>
  <c r="AJ1511" i="87"/>
  <c r="AG1511" i="87" s="1"/>
  <c r="L1510" i="87" s="1"/>
  <c r="AJ1522" i="87"/>
  <c r="AG1522" i="87" s="1"/>
  <c r="L1521" i="87" s="1"/>
  <c r="AJ1528" i="87"/>
  <c r="AG1528" i="87" s="1"/>
  <c r="L1527" i="87" s="1"/>
  <c r="AJ1539" i="87"/>
  <c r="AG1539" i="87" s="1"/>
  <c r="L1538" i="87" s="1"/>
  <c r="AJ1546" i="87"/>
  <c r="AG1546" i="87" s="1"/>
  <c r="AJ1550" i="87"/>
  <c r="AG1550" i="87" s="1"/>
  <c r="L1549" i="87" s="1"/>
  <c r="AJ1406" i="87"/>
  <c r="AG1406" i="87" s="1"/>
  <c r="L1405" i="87" s="1"/>
  <c r="AI1421" i="87"/>
  <c r="AF1421" i="87" s="1"/>
  <c r="M1421" i="87" s="1"/>
  <c r="AJ1463" i="87"/>
  <c r="AG1463" i="87" s="1"/>
  <c r="L1462" i="87" s="1"/>
  <c r="AJ1493" i="87"/>
  <c r="AG1493" i="87" s="1"/>
  <c r="L1492" i="87" s="1"/>
  <c r="AI1508" i="87"/>
  <c r="AF1508" i="87" s="1"/>
  <c r="M1508" i="87" s="1"/>
  <c r="AJ1395" i="87"/>
  <c r="AG1395" i="87" s="1"/>
  <c r="L1394" i="87" s="1"/>
  <c r="AJ1411" i="87"/>
  <c r="AG1411" i="87" s="1"/>
  <c r="L1410" i="87" s="1"/>
  <c r="AJ1421" i="87"/>
  <c r="AG1421" i="87" s="1"/>
  <c r="L1420" i="87" s="1"/>
  <c r="AJ1441" i="87"/>
  <c r="AG1441" i="87" s="1"/>
  <c r="L1440" i="87" s="1"/>
  <c r="AJ1452" i="87"/>
  <c r="AG1452" i="87" s="1"/>
  <c r="L1451" i="87" s="1"/>
  <c r="AJ1459" i="87"/>
  <c r="AG1459" i="87" s="1"/>
  <c r="L1458" i="87" s="1"/>
  <c r="AJ1482" i="87"/>
  <c r="AG1482" i="87" s="1"/>
  <c r="L1481" i="87" s="1"/>
  <c r="AJ1498" i="87"/>
  <c r="AG1498" i="87" s="1"/>
  <c r="L1497" i="87" s="1"/>
  <c r="AJ1508" i="87"/>
  <c r="AG1508" i="87" s="1"/>
  <c r="L1507" i="87" s="1"/>
  <c r="AJ1540" i="87"/>
  <c r="AG1540" i="87" s="1"/>
  <c r="L1539" i="87" s="1"/>
  <c r="AI1595" i="87"/>
  <c r="AF1595" i="87" s="1"/>
  <c r="M1595" i="87" s="1"/>
  <c r="AI1682" i="87"/>
  <c r="AF1682" i="87" s="1"/>
  <c r="M1682" i="87" s="1"/>
  <c r="AI1769" i="87"/>
  <c r="AF1769" i="87" s="1"/>
  <c r="M1769" i="87" s="1"/>
  <c r="AI1856" i="87"/>
  <c r="AF1856" i="87" s="1"/>
  <c r="M1856" i="87" s="1"/>
  <c r="AJ1551" i="87"/>
  <c r="AJ1568" i="87"/>
  <c r="AG1568" i="87" s="1"/>
  <c r="L1567" i="87" s="1"/>
  <c r="AJ1575" i="87"/>
  <c r="AG1575" i="87" s="1"/>
  <c r="L1574" i="87" s="1"/>
  <c r="AJ1579" i="87"/>
  <c r="AG1579" i="87" s="1"/>
  <c r="L1578" i="87" s="1"/>
  <c r="AJ1585" i="87"/>
  <c r="AG1585" i="87" s="1"/>
  <c r="L1584" i="87" s="1"/>
  <c r="AJ1595" i="87"/>
  <c r="AG1595" i="87" s="1"/>
  <c r="L1594" i="87" s="1"/>
  <c r="AJ1627" i="87"/>
  <c r="AG1627" i="87" s="1"/>
  <c r="L1626" i="87" s="1"/>
  <c r="AJ1638" i="87"/>
  <c r="AG1638" i="87" s="1"/>
  <c r="L1637" i="87" s="1"/>
  <c r="AJ1644" i="87"/>
  <c r="AG1644" i="87" s="1"/>
  <c r="L1643" i="87" s="1"/>
  <c r="AJ1655" i="87"/>
  <c r="AG1655" i="87" s="1"/>
  <c r="L1654" i="87" s="1"/>
  <c r="AJ1662" i="87"/>
  <c r="AG1662" i="87" s="1"/>
  <c r="L1661" i="87" s="1"/>
  <c r="AJ1666" i="87"/>
  <c r="AG1666" i="87" s="1"/>
  <c r="L1665" i="87" s="1"/>
  <c r="AJ1672" i="87"/>
  <c r="AG1672" i="87" s="1"/>
  <c r="L1671" i="87" s="1"/>
  <c r="AJ1682" i="87"/>
  <c r="AG1682" i="87" s="1"/>
  <c r="L1681" i="87" s="1"/>
  <c r="AJ1714" i="87"/>
  <c r="AG1714" i="87" s="1"/>
  <c r="L1713" i="87" s="1"/>
  <c r="AJ1725" i="87"/>
  <c r="AG1725" i="87" s="1"/>
  <c r="L1724" i="87" s="1"/>
  <c r="AJ1731" i="87"/>
  <c r="AG1731" i="87" s="1"/>
  <c r="L1730" i="87" s="1"/>
  <c r="AJ1742" i="87"/>
  <c r="AG1742" i="87" s="1"/>
  <c r="L1741" i="87" s="1"/>
  <c r="AJ1749" i="87"/>
  <c r="AG1749" i="87" s="1"/>
  <c r="L1748" i="87" s="1"/>
  <c r="AJ1753" i="87"/>
  <c r="AG1753" i="87" s="1"/>
  <c r="L1752" i="87" s="1"/>
  <c r="AJ1759" i="87"/>
  <c r="AG1759" i="87" s="1"/>
  <c r="L1758" i="87" s="1"/>
  <c r="AJ1769" i="87"/>
  <c r="AG1769" i="87" s="1"/>
  <c r="L1768" i="87" s="1"/>
  <c r="AJ1801" i="87"/>
  <c r="AG1801" i="87" s="1"/>
  <c r="L1800" i="87" s="1"/>
  <c r="AJ1812" i="87"/>
  <c r="AG1812" i="87" s="1"/>
  <c r="L1811" i="87" s="1"/>
  <c r="AJ1818" i="87"/>
  <c r="AG1818" i="87" s="1"/>
  <c r="L1817" i="87" s="1"/>
  <c r="AJ1829" i="87"/>
  <c r="AG1829" i="87" s="1"/>
  <c r="L1828" i="87" s="1"/>
  <c r="AJ1836" i="87"/>
  <c r="AG1836" i="87" s="1"/>
  <c r="L1835" i="87" s="1"/>
  <c r="AJ1840" i="87"/>
  <c r="AG1840" i="87" s="1"/>
  <c r="L1839" i="87" s="1"/>
  <c r="AJ1846" i="87"/>
  <c r="AG1846" i="87" s="1"/>
  <c r="L1845" i="87" s="1"/>
  <c r="AJ1856" i="87"/>
  <c r="AG1856" i="87" s="1"/>
  <c r="L1855" i="87" s="1"/>
  <c r="AJ1888" i="87"/>
  <c r="AG1888" i="87" s="1"/>
  <c r="L1887" i="87" s="1"/>
  <c r="AJ1899" i="87"/>
  <c r="AG1899" i="87" s="1"/>
  <c r="L1898" i="87" s="1"/>
  <c r="AJ1905" i="87"/>
  <c r="AG1905" i="87" s="1"/>
  <c r="L1904" i="87" s="1"/>
  <c r="AJ1916" i="87"/>
  <c r="AG1916" i="87" s="1"/>
  <c r="L1915" i="87" s="1"/>
  <c r="AI1624" i="87"/>
  <c r="AF1624" i="87" s="1"/>
  <c r="M1624" i="87" s="1"/>
  <c r="AI1711" i="87"/>
  <c r="AF1711" i="87" s="1"/>
  <c r="M1711" i="87" s="1"/>
  <c r="AI1798" i="87"/>
  <c r="AF1798" i="87" s="1"/>
  <c r="M1798" i="87" s="1"/>
  <c r="AI1885" i="87"/>
  <c r="AF1885" i="87" s="1"/>
  <c r="AJ1569" i="87"/>
  <c r="AG1569" i="87" s="1"/>
  <c r="L1568" i="87" s="1"/>
  <c r="AJ1580" i="87"/>
  <c r="AG1580" i="87" s="1"/>
  <c r="L1579" i="87" s="1"/>
  <c r="AJ1586" i="87"/>
  <c r="AG1586" i="87" s="1"/>
  <c r="L1585" i="87" s="1"/>
  <c r="AJ1597" i="87"/>
  <c r="AG1597" i="87" s="1"/>
  <c r="L1596" i="87" s="1"/>
  <c r="AJ1604" i="87"/>
  <c r="AG1604" i="87" s="1"/>
  <c r="L1603" i="87" s="1"/>
  <c r="AJ1608" i="87"/>
  <c r="AG1608" i="87" s="1"/>
  <c r="L1607" i="87" s="1"/>
  <c r="AJ1614" i="87"/>
  <c r="AG1614" i="87" s="1"/>
  <c r="L1613" i="87" s="1"/>
  <c r="AJ1624" i="87"/>
  <c r="AG1624" i="87" s="1"/>
  <c r="L1623" i="87" s="1"/>
  <c r="AJ1656" i="87"/>
  <c r="AG1656" i="87" s="1"/>
  <c r="L1655" i="87" s="1"/>
  <c r="AJ1667" i="87"/>
  <c r="AG1667" i="87" s="1"/>
  <c r="L1666" i="87" s="1"/>
  <c r="AJ1673" i="87"/>
  <c r="AG1673" i="87" s="1"/>
  <c r="L1672" i="87" s="1"/>
  <c r="AJ1684" i="87"/>
  <c r="AG1684" i="87" s="1"/>
  <c r="L1683" i="87" s="1"/>
  <c r="AJ1691" i="87"/>
  <c r="AG1691" i="87" s="1"/>
  <c r="L1690" i="87" s="1"/>
  <c r="AJ1695" i="87"/>
  <c r="AG1695" i="87" s="1"/>
  <c r="L1694" i="87" s="1"/>
  <c r="AJ1701" i="87"/>
  <c r="AG1701" i="87" s="1"/>
  <c r="L1700" i="87" s="1"/>
  <c r="AJ1711" i="87"/>
  <c r="AG1711" i="87" s="1"/>
  <c r="L1710" i="87" s="1"/>
  <c r="AJ1743" i="87"/>
  <c r="AG1743" i="87" s="1"/>
  <c r="L1742" i="87" s="1"/>
  <c r="AJ1754" i="87"/>
  <c r="AG1754" i="87" s="1"/>
  <c r="L1753" i="87" s="1"/>
  <c r="AJ1760" i="87"/>
  <c r="AG1760" i="87" s="1"/>
  <c r="L1759" i="87" s="1"/>
  <c r="AJ1771" i="87"/>
  <c r="AG1771" i="87" s="1"/>
  <c r="L1770" i="87" s="1"/>
  <c r="AJ1778" i="87"/>
  <c r="AJ1782" i="87"/>
  <c r="AG1782" i="87" s="1"/>
  <c r="L1781" i="87" s="1"/>
  <c r="AJ1788" i="87"/>
  <c r="AG1788" i="87" s="1"/>
  <c r="L1787" i="87" s="1"/>
  <c r="AJ1798" i="87"/>
  <c r="AG1798" i="87" s="1"/>
  <c r="L1797" i="87" s="1"/>
  <c r="AJ1830" i="87"/>
  <c r="AG1830" i="87" s="1"/>
  <c r="L1829" i="87" s="1"/>
  <c r="AJ1841" i="87"/>
  <c r="AG1841" i="87" s="1"/>
  <c r="L1840" i="87" s="1"/>
  <c r="AJ1847" i="87"/>
  <c r="AG1847" i="87" s="1"/>
  <c r="L1846" i="87" s="1"/>
  <c r="AJ1858" i="87"/>
  <c r="AG1858" i="87" s="1"/>
  <c r="L1857" i="87" s="1"/>
  <c r="AJ1865" i="87"/>
  <c r="AG1865" i="87" s="1"/>
  <c r="L1864" i="87" s="1"/>
  <c r="AJ1869" i="87"/>
  <c r="AG1869" i="87" s="1"/>
  <c r="L1868" i="87" s="1"/>
  <c r="AJ1875" i="87"/>
  <c r="AG1875" i="87" s="1"/>
  <c r="L1874" i="87" s="1"/>
  <c r="AJ1885" i="87"/>
  <c r="AG1885" i="87" s="1"/>
  <c r="L1884" i="87" s="1"/>
  <c r="AJ1556" i="87"/>
  <c r="AG1556" i="87" s="1"/>
  <c r="L1555" i="87" s="1"/>
  <c r="AJ1557" i="87"/>
  <c r="AG1557" i="87" s="1"/>
  <c r="L1556" i="87" s="1"/>
  <c r="AI1566" i="87"/>
  <c r="AF1566" i="87" s="1"/>
  <c r="M1566" i="87" s="1"/>
  <c r="AI1653" i="87"/>
  <c r="AF1653" i="87" s="1"/>
  <c r="M1653" i="87" s="1"/>
  <c r="AI1740" i="87"/>
  <c r="AF1740" i="87" s="1"/>
  <c r="M1740" i="87" s="1"/>
  <c r="AI1827" i="87"/>
  <c r="AF1827" i="87" s="1"/>
  <c r="M1827" i="87" s="1"/>
  <c r="AJ1566" i="87"/>
  <c r="AG1566" i="87" s="1"/>
  <c r="L1565" i="87" s="1"/>
  <c r="AJ1598" i="87"/>
  <c r="AG1598" i="87" s="1"/>
  <c r="L1597" i="87" s="1"/>
  <c r="AJ1609" i="87"/>
  <c r="AG1609" i="87" s="1"/>
  <c r="L1608" i="87" s="1"/>
  <c r="AJ1615" i="87"/>
  <c r="AG1615" i="87" s="1"/>
  <c r="L1614" i="87" s="1"/>
  <c r="AJ1626" i="87"/>
  <c r="AG1626" i="87" s="1"/>
  <c r="L1625" i="87" s="1"/>
  <c r="AJ1633" i="87"/>
  <c r="AG1633" i="87" s="1"/>
  <c r="L1632" i="87" s="1"/>
  <c r="AJ1637" i="87"/>
  <c r="AG1637" i="87" s="1"/>
  <c r="L1636" i="87" s="1"/>
  <c r="AJ1643" i="87"/>
  <c r="AG1643" i="87" s="1"/>
  <c r="L1642" i="87" s="1"/>
  <c r="AJ1653" i="87"/>
  <c r="AG1653" i="87" s="1"/>
  <c r="L1652" i="87" s="1"/>
  <c r="AJ1685" i="87"/>
  <c r="AG1685" i="87" s="1"/>
  <c r="L1684" i="87" s="1"/>
  <c r="AJ1696" i="87"/>
  <c r="AG1696" i="87" s="1"/>
  <c r="L1695" i="87" s="1"/>
  <c r="AJ1702" i="87"/>
  <c r="AG1702" i="87" s="1"/>
  <c r="L1701" i="87" s="1"/>
  <c r="AJ1713" i="87"/>
  <c r="AG1713" i="87" s="1"/>
  <c r="L1712" i="87" s="1"/>
  <c r="AJ1720" i="87"/>
  <c r="AG1720" i="87" s="1"/>
  <c r="L1719" i="87" s="1"/>
  <c r="AJ1724" i="87"/>
  <c r="AG1724" i="87" s="1"/>
  <c r="L1723" i="87" s="1"/>
  <c r="AJ1730" i="87"/>
  <c r="AG1730" i="87" s="1"/>
  <c r="L1729" i="87" s="1"/>
  <c r="AJ1740" i="87"/>
  <c r="AG1740" i="87" s="1"/>
  <c r="L1739" i="87" s="1"/>
  <c r="AJ1772" i="87"/>
  <c r="AG1772" i="87" s="1"/>
  <c r="L1771" i="87" s="1"/>
  <c r="AJ1783" i="87"/>
  <c r="AG1783" i="87" s="1"/>
  <c r="L1782" i="87" s="1"/>
  <c r="AJ1789" i="87"/>
  <c r="AG1789" i="87" s="1"/>
  <c r="L1788" i="87" s="1"/>
  <c r="AJ1800" i="87"/>
  <c r="AG1800" i="87" s="1"/>
  <c r="L1799" i="87" s="1"/>
  <c r="AJ1807" i="87"/>
  <c r="AG1807" i="87" s="1"/>
  <c r="L1806" i="87" s="1"/>
  <c r="AJ1811" i="87"/>
  <c r="AG1811" i="87" s="1"/>
  <c r="L1810" i="87" s="1"/>
  <c r="AJ1817" i="87"/>
  <c r="AG1817" i="87" s="1"/>
  <c r="L1816" i="87" s="1"/>
  <c r="AJ1827" i="87"/>
  <c r="AG1827" i="87" s="1"/>
  <c r="L1826" i="87" s="1"/>
  <c r="AJ1859" i="87"/>
  <c r="AG1859" i="87" s="1"/>
  <c r="L1858" i="87" s="1"/>
  <c r="AJ1870" i="87"/>
  <c r="AG1870" i="87" s="1"/>
  <c r="L1869" i="87" s="1"/>
  <c r="AJ1876" i="87"/>
  <c r="AG1876" i="87" s="1"/>
  <c r="L1875" i="87" s="1"/>
  <c r="AJ1887" i="87"/>
  <c r="AG1887" i="87" s="1"/>
  <c r="L1886" i="87" s="1"/>
  <c r="AJ1894" i="87"/>
  <c r="AG1894" i="87" s="1"/>
  <c r="L1893" i="87" s="1"/>
  <c r="AJ1898" i="87"/>
  <c r="AG1898" i="87" s="1"/>
  <c r="L1897" i="87" s="1"/>
  <c r="AJ1904" i="87"/>
  <c r="AG1904" i="87" s="1"/>
  <c r="L1903" i="87" s="1"/>
  <c r="AJ1923" i="87"/>
  <c r="AG1923" i="87" s="1"/>
  <c r="L1922" i="87" s="1"/>
  <c r="AJ1927" i="87"/>
  <c r="AG1927" i="87" s="1"/>
  <c r="L1926" i="87" s="1"/>
  <c r="AJ1933" i="87"/>
  <c r="AG1933" i="87" s="1"/>
  <c r="L1932" i="87" s="1"/>
  <c r="AJ1943" i="87"/>
  <c r="AG1943" i="87" s="1"/>
  <c r="L1942" i="87" s="1"/>
  <c r="AJ1975" i="87"/>
  <c r="AG1975" i="87" s="1"/>
  <c r="L1974" i="87" s="1"/>
  <c r="AJ1986" i="87"/>
  <c r="AG1986" i="87" s="1"/>
  <c r="L1985" i="87" s="1"/>
  <c r="AJ1992" i="87"/>
  <c r="AG1992" i="87" s="1"/>
  <c r="L1991" i="87" s="1"/>
  <c r="AJ2003" i="87"/>
  <c r="AG2003" i="87" s="1"/>
  <c r="L2002" i="87" s="1"/>
  <c r="AJ2010" i="87"/>
  <c r="AG2010" i="87" s="1"/>
  <c r="L2009" i="87" s="1"/>
  <c r="AJ2014" i="87"/>
  <c r="AG2014" i="87" s="1"/>
  <c r="L2013" i="87" s="1"/>
  <c r="AJ2020" i="87"/>
  <c r="AG2020" i="87" s="1"/>
  <c r="L2019" i="87" s="1"/>
  <c r="AJ2030" i="87"/>
  <c r="AG2030" i="87" s="1"/>
  <c r="L2029" i="87" s="1"/>
  <c r="AJ2062" i="87"/>
  <c r="AG2062" i="87" s="1"/>
  <c r="L2061" i="87" s="1"/>
  <c r="AJ2073" i="87"/>
  <c r="AG2073" i="87" s="1"/>
  <c r="L2072" i="87" s="1"/>
  <c r="AJ2079" i="87"/>
  <c r="AG2079" i="87" s="1"/>
  <c r="L2078" i="87" s="1"/>
  <c r="AJ2090" i="87"/>
  <c r="AG2090" i="87" s="1"/>
  <c r="L2089" i="87" s="1"/>
  <c r="AJ2097" i="87"/>
  <c r="AG2097" i="87" s="1"/>
  <c r="L2096" i="87" s="1"/>
  <c r="AJ2101" i="87"/>
  <c r="AG2101" i="87" s="1"/>
  <c r="L2100" i="87" s="1"/>
  <c r="AJ2107" i="87"/>
  <c r="AG2107" i="87" s="1"/>
  <c r="L2106" i="87" s="1"/>
  <c r="AJ2117" i="87"/>
  <c r="AG2117" i="87" s="1"/>
  <c r="L2116" i="87" s="1"/>
  <c r="AJ2149" i="87"/>
  <c r="AG2149" i="87" s="1"/>
  <c r="L2148" i="87" s="1"/>
  <c r="AJ2160" i="87"/>
  <c r="AG2160" i="87" s="1"/>
  <c r="L2159" i="87" s="1"/>
  <c r="AJ2166" i="87"/>
  <c r="AG2166" i="87" s="1"/>
  <c r="L2165" i="87" s="1"/>
  <c r="AJ2177" i="87"/>
  <c r="AG2177" i="87" s="1"/>
  <c r="L2176" i="87" s="1"/>
  <c r="AJ2184" i="87"/>
  <c r="AG2184" i="87" s="1"/>
  <c r="L2183" i="87" s="1"/>
  <c r="AJ2188" i="87"/>
  <c r="AG2188" i="87" s="1"/>
  <c r="L2187" i="87" s="1"/>
  <c r="AJ2194" i="87"/>
  <c r="AG2194" i="87" s="1"/>
  <c r="L2193" i="87" s="1"/>
  <c r="AJ2204" i="87"/>
  <c r="AG2204" i="87" s="1"/>
  <c r="L2203" i="87" s="1"/>
  <c r="AI1972" i="87"/>
  <c r="AF1972" i="87" s="1"/>
  <c r="M1972" i="87" s="1"/>
  <c r="AI2059" i="87"/>
  <c r="AF2059" i="87" s="1"/>
  <c r="M2059" i="87" s="1"/>
  <c r="AI2146" i="87"/>
  <c r="AF2146" i="87" s="1"/>
  <c r="M2146" i="87" s="1"/>
  <c r="AI1914" i="87"/>
  <c r="AF1914" i="87" s="1"/>
  <c r="M1914" i="87" s="1"/>
  <c r="AJ1928" i="87"/>
  <c r="AG1928" i="87" s="1"/>
  <c r="L1927" i="87" s="1"/>
  <c r="AJ1934" i="87"/>
  <c r="AG1934" i="87" s="1"/>
  <c r="L1933" i="87" s="1"/>
  <c r="AJ1945" i="87"/>
  <c r="AG1945" i="87" s="1"/>
  <c r="L1944" i="87" s="1"/>
  <c r="AJ1952" i="87"/>
  <c r="AG1952" i="87" s="1"/>
  <c r="L1951" i="87" s="1"/>
  <c r="AJ1956" i="87"/>
  <c r="AG1956" i="87" s="1"/>
  <c r="L1955" i="87" s="1"/>
  <c r="AJ1962" i="87"/>
  <c r="AG1962" i="87" s="1"/>
  <c r="L1961" i="87" s="1"/>
  <c r="AJ1972" i="87"/>
  <c r="AG1972" i="87" s="1"/>
  <c r="L1971" i="87" s="1"/>
  <c r="AJ2004" i="87"/>
  <c r="AG2004" i="87" s="1"/>
  <c r="L2003" i="87" s="1"/>
  <c r="AJ2015" i="87"/>
  <c r="AG2015" i="87" s="1"/>
  <c r="L2014" i="87" s="1"/>
  <c r="AJ2021" i="87"/>
  <c r="AG2021" i="87" s="1"/>
  <c r="L2020" i="87" s="1"/>
  <c r="AJ2032" i="87"/>
  <c r="AG2032" i="87" s="1"/>
  <c r="L2031" i="87" s="1"/>
  <c r="AJ2039" i="87"/>
  <c r="AG2039" i="87" s="1"/>
  <c r="L2038" i="87" s="1"/>
  <c r="AJ2043" i="87"/>
  <c r="AG2043" i="87" s="1"/>
  <c r="L2042" i="87" s="1"/>
  <c r="AJ2049" i="87"/>
  <c r="AG2049" i="87" s="1"/>
  <c r="L2048" i="87" s="1"/>
  <c r="AJ2059" i="87"/>
  <c r="AG2059" i="87" s="1"/>
  <c r="L2058" i="87" s="1"/>
  <c r="AJ2091" i="87"/>
  <c r="AG2091" i="87" s="1"/>
  <c r="L2090" i="87" s="1"/>
  <c r="AJ2102" i="87"/>
  <c r="AG2102" i="87" s="1"/>
  <c r="L2101" i="87" s="1"/>
  <c r="AJ2108" i="87"/>
  <c r="AG2108" i="87" s="1"/>
  <c r="L2107" i="87" s="1"/>
  <c r="AJ2119" i="87"/>
  <c r="AG2119" i="87" s="1"/>
  <c r="L2118" i="87" s="1"/>
  <c r="AJ2126" i="87"/>
  <c r="AG2126" i="87" s="1"/>
  <c r="L2125" i="87" s="1"/>
  <c r="AJ2130" i="87"/>
  <c r="AG2130" i="87" s="1"/>
  <c r="L2129" i="87" s="1"/>
  <c r="AJ2136" i="87"/>
  <c r="AG2136" i="87" s="1"/>
  <c r="L2135" i="87" s="1"/>
  <c r="AJ2146" i="87"/>
  <c r="AG2146" i="87" s="1"/>
  <c r="L2145" i="87" s="1"/>
  <c r="AJ2178" i="87"/>
  <c r="AG2178" i="87" s="1"/>
  <c r="L2177" i="87" s="1"/>
  <c r="AJ2189" i="87"/>
  <c r="AG2189" i="87" s="1"/>
  <c r="L2188" i="87" s="1"/>
  <c r="AJ2195" i="87"/>
  <c r="AG2195" i="87" s="1"/>
  <c r="L2194" i="87" s="1"/>
  <c r="AJ2206" i="87"/>
  <c r="AG2206" i="87" s="1"/>
  <c r="L2205" i="87" s="1"/>
  <c r="AJ2213" i="87"/>
  <c r="AG2213" i="87" s="1"/>
  <c r="L2212" i="87" s="1"/>
  <c r="AJ2217" i="87"/>
  <c r="AG2217" i="87" s="1"/>
  <c r="L2216" i="87" s="1"/>
  <c r="AJ2223" i="87"/>
  <c r="AG2223" i="87" s="1"/>
  <c r="L2222" i="87" s="1"/>
  <c r="AJ2233" i="87"/>
  <c r="AG2233" i="87" s="1"/>
  <c r="L2232" i="87" s="1"/>
  <c r="AJ1914" i="87"/>
  <c r="AG1914" i="87" s="1"/>
  <c r="L1913" i="87" s="1"/>
  <c r="AJ1917" i="87"/>
  <c r="AG1917" i="87" s="1"/>
  <c r="L1916" i="87" s="1"/>
  <c r="AI2001" i="87"/>
  <c r="AF2001" i="87" s="1"/>
  <c r="AI2088" i="87"/>
  <c r="AF2088" i="87" s="1"/>
  <c r="AI2175" i="87"/>
  <c r="AF2175" i="87" s="1"/>
  <c r="AJ1946" i="87"/>
  <c r="AG1946" i="87" s="1"/>
  <c r="L1945" i="87" s="1"/>
  <c r="AJ1957" i="87"/>
  <c r="AG1957" i="87" s="1"/>
  <c r="L1956" i="87" s="1"/>
  <c r="AJ1963" i="87"/>
  <c r="AG1963" i="87" s="1"/>
  <c r="L1962" i="87" s="1"/>
  <c r="AJ1974" i="87"/>
  <c r="AG1974" i="87" s="1"/>
  <c r="L1973" i="87" s="1"/>
  <c r="AJ1981" i="87"/>
  <c r="AG1981" i="87" s="1"/>
  <c r="L1980" i="87" s="1"/>
  <c r="AJ1985" i="87"/>
  <c r="AG1985" i="87" s="1"/>
  <c r="L1984" i="87" s="1"/>
  <c r="AJ1991" i="87"/>
  <c r="AG1991" i="87" s="1"/>
  <c r="L1990" i="87" s="1"/>
  <c r="AJ2001" i="87"/>
  <c r="AG2001" i="87" s="1"/>
  <c r="L2000" i="87" s="1"/>
  <c r="AJ2033" i="87"/>
  <c r="AG2033" i="87" s="1"/>
  <c r="L2032" i="87" s="1"/>
  <c r="AJ2044" i="87"/>
  <c r="AG2044" i="87" s="1"/>
  <c r="L2043" i="87" s="1"/>
  <c r="AJ2050" i="87"/>
  <c r="AG2050" i="87" s="1"/>
  <c r="L2049" i="87" s="1"/>
  <c r="AJ2061" i="87"/>
  <c r="AG2061" i="87" s="1"/>
  <c r="L2060" i="87" s="1"/>
  <c r="AJ2068" i="87"/>
  <c r="AG2068" i="87" s="1"/>
  <c r="L2067" i="87" s="1"/>
  <c r="AJ2072" i="87"/>
  <c r="AG2072" i="87" s="1"/>
  <c r="L2071" i="87" s="1"/>
  <c r="AJ2078" i="87"/>
  <c r="AG2078" i="87" s="1"/>
  <c r="L2077" i="87" s="1"/>
  <c r="AJ2088" i="87"/>
  <c r="AG2088" i="87" s="1"/>
  <c r="L2087" i="87" s="1"/>
  <c r="AJ2120" i="87"/>
  <c r="AG2120" i="87" s="1"/>
  <c r="L2119" i="87" s="1"/>
  <c r="AJ2131" i="87"/>
  <c r="AG2131" i="87" s="1"/>
  <c r="L2130" i="87" s="1"/>
  <c r="AJ2137" i="87"/>
  <c r="AG2137" i="87" s="1"/>
  <c r="L2136" i="87" s="1"/>
  <c r="AJ2148" i="87"/>
  <c r="AG2148" i="87" s="1"/>
  <c r="L2147" i="87" s="1"/>
  <c r="AJ2155" i="87"/>
  <c r="AG2155" i="87" s="1"/>
  <c r="L2154" i="87" s="1"/>
  <c r="AJ2159" i="87"/>
  <c r="AG2159" i="87" s="1"/>
  <c r="L2158" i="87" s="1"/>
  <c r="AJ2165" i="87"/>
  <c r="AG2165" i="87" s="1"/>
  <c r="L2164" i="87" s="1"/>
  <c r="AJ2175" i="87"/>
  <c r="AG2175" i="87" s="1"/>
  <c r="L2174" i="87" s="1"/>
  <c r="AJ2207" i="87"/>
  <c r="AG2207" i="87" s="1"/>
  <c r="L2206" i="87" s="1"/>
  <c r="AJ2218" i="87"/>
  <c r="AG2218" i="87" s="1"/>
  <c r="L2217" i="87" s="1"/>
  <c r="AJ2224" i="87"/>
  <c r="AG2224" i="87" s="1"/>
  <c r="L2223" i="87" s="1"/>
  <c r="AJ2235" i="87"/>
  <c r="AG2235" i="87" s="1"/>
  <c r="L2234" i="87" s="1"/>
  <c r="AJ2242" i="87"/>
  <c r="AG2242" i="87" s="1"/>
  <c r="AJ2246" i="87"/>
  <c r="AG2246" i="87" s="1"/>
  <c r="L2245" i="87" s="1"/>
  <c r="AI1943" i="87"/>
  <c r="AF1943" i="87" s="1"/>
  <c r="M1943" i="87" s="1"/>
  <c r="AI2030" i="87"/>
  <c r="AF2030" i="87" s="1"/>
  <c r="M2030" i="87" s="1"/>
  <c r="AI2117" i="87"/>
  <c r="AF2117" i="87" s="1"/>
  <c r="M2117" i="87" s="1"/>
  <c r="AI2204" i="87"/>
  <c r="AF2204" i="87" s="1"/>
  <c r="M2204" i="87" s="1"/>
  <c r="AJ2247" i="87"/>
  <c r="AG2247" i="87" s="1"/>
  <c r="L2246" i="87" s="1"/>
  <c r="AI2349" i="87"/>
  <c r="AF2349" i="87" s="1"/>
  <c r="M2349" i="87" s="1"/>
  <c r="AJ2265" i="87"/>
  <c r="AG2265" i="87" s="1"/>
  <c r="L2264" i="87" s="1"/>
  <c r="AJ2276" i="87"/>
  <c r="AG2276" i="87" s="1"/>
  <c r="L2275" i="87" s="1"/>
  <c r="AJ2282" i="87"/>
  <c r="AG2282" i="87" s="1"/>
  <c r="L2281" i="87" s="1"/>
  <c r="AJ2293" i="87"/>
  <c r="AG2293" i="87" s="1"/>
  <c r="L2292" i="87" s="1"/>
  <c r="AJ2305" i="87"/>
  <c r="AG2305" i="87" s="1"/>
  <c r="L2304" i="87" s="1"/>
  <c r="AJ2311" i="87"/>
  <c r="AG2311" i="87" s="1"/>
  <c r="L2310" i="87" s="1"/>
  <c r="AJ2323" i="87"/>
  <c r="AG2323" i="87" s="1"/>
  <c r="L2322" i="87" s="1"/>
  <c r="AJ2349" i="87"/>
  <c r="AG2349" i="87" s="1"/>
  <c r="L2348" i="87" s="1"/>
  <c r="AJ2363" i="87"/>
  <c r="AG2363" i="87" s="1"/>
  <c r="L2362" i="87" s="1"/>
  <c r="AJ2369" i="87"/>
  <c r="AG2369" i="87" s="1"/>
  <c r="L2368" i="87" s="1"/>
  <c r="AJ2381" i="87"/>
  <c r="AG2381" i="87" s="1"/>
  <c r="L2380" i="87" s="1"/>
  <c r="AI2262" i="87"/>
  <c r="AF2262" i="87" s="1"/>
  <c r="M2262" i="87" s="1"/>
  <c r="AI2320" i="87"/>
  <c r="AF2320" i="87" s="1"/>
  <c r="M2320" i="87" s="1"/>
  <c r="AI2378" i="87"/>
  <c r="AF2378" i="87" s="1"/>
  <c r="M2378" i="87" s="1"/>
  <c r="AJ2236" i="87"/>
  <c r="AG2236" i="87" s="1"/>
  <c r="L2235" i="87" s="1"/>
  <c r="AJ2252" i="87"/>
  <c r="AG2252" i="87" s="1"/>
  <c r="L2251" i="87" s="1"/>
  <c r="AJ2262" i="87"/>
  <c r="AG2262" i="87" s="1"/>
  <c r="L2261" i="87" s="1"/>
  <c r="AJ2294" i="87"/>
  <c r="AG2294" i="87" s="1"/>
  <c r="L2293" i="87" s="1"/>
  <c r="AJ2320" i="87"/>
  <c r="AG2320" i="87" s="1"/>
  <c r="L2319" i="87" s="1"/>
  <c r="AJ2329" i="87"/>
  <c r="AG2329" i="87" s="1"/>
  <c r="L2328" i="87" s="1"/>
  <c r="AJ2333" i="87"/>
  <c r="AG2333" i="87" s="1"/>
  <c r="L2332" i="87" s="1"/>
  <c r="AJ2339" i="87"/>
  <c r="AG2339" i="87" s="1"/>
  <c r="L2338" i="87" s="1"/>
  <c r="AJ2351" i="87"/>
  <c r="AG2351" i="87" s="1"/>
  <c r="AJ2378" i="87"/>
  <c r="AG2378" i="87" s="1"/>
  <c r="L2377" i="87" s="1"/>
  <c r="AI2233" i="87"/>
  <c r="AF2233" i="87" s="1"/>
  <c r="AI2291" i="87"/>
  <c r="AF2291" i="87" s="1"/>
  <c r="AJ2253" i="87"/>
  <c r="AG2253" i="87" s="1"/>
  <c r="L2252" i="87" s="1"/>
  <c r="AJ2264" i="87"/>
  <c r="AG2264" i="87" s="1"/>
  <c r="AJ2271" i="87"/>
  <c r="AG2271" i="87" s="1"/>
  <c r="AJ2275" i="87"/>
  <c r="AG2275" i="87" s="1"/>
  <c r="L2274" i="87" s="1"/>
  <c r="AJ2281" i="87"/>
  <c r="AG2281" i="87" s="1"/>
  <c r="L2280" i="87" s="1"/>
  <c r="AJ2291" i="87"/>
  <c r="AG2291" i="87" s="1"/>
  <c r="L2290" i="87" s="1"/>
  <c r="AJ2300" i="87"/>
  <c r="AG2300" i="87" s="1"/>
  <c r="L2299" i="87" s="1"/>
  <c r="AJ2304" i="87"/>
  <c r="AG2304" i="87" s="1"/>
  <c r="L2303" i="87" s="1"/>
  <c r="AJ2310" i="87"/>
  <c r="AG2310" i="87" s="1"/>
  <c r="L2309" i="87" s="1"/>
  <c r="AJ2322" i="87"/>
  <c r="AG2322" i="87" s="1"/>
  <c r="L2321" i="87" s="1"/>
  <c r="AJ2334" i="87"/>
  <c r="AG2334" i="87" s="1"/>
  <c r="L2333" i="87" s="1"/>
  <c r="AJ2340" i="87"/>
  <c r="AG2340" i="87" s="1"/>
  <c r="L2339" i="87" s="1"/>
  <c r="AJ2352" i="87"/>
  <c r="AG2352" i="87" s="1"/>
  <c r="L2351" i="87" s="1"/>
  <c r="AJ2358" i="87"/>
  <c r="AG2358" i="87" s="1"/>
  <c r="L2357" i="87" s="1"/>
  <c r="AJ2362" i="87"/>
  <c r="AG2362" i="87" s="1"/>
  <c r="L2361" i="87" s="1"/>
  <c r="AJ2368" i="87"/>
  <c r="AG2368" i="87" s="1"/>
  <c r="L2367" i="87" s="1"/>
  <c r="AJ2380" i="87"/>
  <c r="AG2380" i="87" s="1"/>
  <c r="L2379" i="87" s="1"/>
  <c r="K27" i="87"/>
  <c r="AE159" i="87"/>
  <c r="AF159" i="87"/>
  <c r="M159" i="87" s="1"/>
  <c r="AG159" i="87"/>
  <c r="L158" i="87" s="1"/>
  <c r="AE168" i="87"/>
  <c r="AF168" i="87"/>
  <c r="M168" i="87" s="1"/>
  <c r="AF2401" i="87"/>
  <c r="Z129" i="87"/>
  <c r="K161" i="87"/>
  <c r="AA161" i="87" s="1"/>
  <c r="K141" i="87"/>
  <c r="AA141" i="87" s="1"/>
  <c r="AC141" i="87" s="1"/>
  <c r="AF233" i="87"/>
  <c r="M233" i="87" s="1"/>
  <c r="AE233" i="87"/>
  <c r="AF205" i="87"/>
  <c r="M205" i="87" s="1"/>
  <c r="AG205" i="87"/>
  <c r="L204" i="87" s="1"/>
  <c r="K217" i="87"/>
  <c r="AA217" i="87" s="1"/>
  <c r="AC217" i="87" s="1"/>
  <c r="K226" i="87"/>
  <c r="AA226" i="87" s="1"/>
  <c r="K256" i="87"/>
  <c r="AA256" i="87" s="1"/>
  <c r="AC256" i="87" s="1"/>
  <c r="K273" i="87"/>
  <c r="AA273" i="87" s="1"/>
  <c r="AC273" i="87" s="1"/>
  <c r="K200" i="87"/>
  <c r="AA200" i="87" s="1"/>
  <c r="AC200" i="87" s="1"/>
  <c r="K227" i="87"/>
  <c r="AA227" i="87" s="1"/>
  <c r="K257" i="87"/>
  <c r="AA257" i="87" s="1"/>
  <c r="AC257" i="87" s="1"/>
  <c r="M277" i="87"/>
  <c r="K277" i="87"/>
  <c r="AA277" i="87" s="1"/>
  <c r="AC277" i="87" s="1"/>
  <c r="AF284" i="87"/>
  <c r="M284" i="87" s="1"/>
  <c r="AE284" i="87"/>
  <c r="AE306" i="87"/>
  <c r="AF2394" i="87"/>
  <c r="AE327" i="87"/>
  <c r="Z327" i="87"/>
  <c r="AE360" i="87"/>
  <c r="AF360" i="87"/>
  <c r="M360" i="87" s="1"/>
  <c r="AE309" i="87"/>
  <c r="AG309" i="87"/>
  <c r="L308" i="87" s="1"/>
  <c r="AE447" i="87"/>
  <c r="AF447" i="87"/>
  <c r="M447" i="87" s="1"/>
  <c r="Z414" i="87"/>
  <c r="AE414" i="87"/>
  <c r="AE375" i="87"/>
  <c r="K291" i="87"/>
  <c r="AA291" i="87" s="1"/>
  <c r="AC291" i="87" s="1"/>
  <c r="K378" i="87"/>
  <c r="AA378" i="87" s="1"/>
  <c r="K437" i="87"/>
  <c r="AA437" i="87" s="1"/>
  <c r="AC437" i="87" s="1"/>
  <c r="K460" i="87"/>
  <c r="AA460" i="87" s="1"/>
  <c r="AC460" i="87" s="1"/>
  <c r="K429" i="87"/>
  <c r="AA429" i="87" s="1"/>
  <c r="AC429" i="87" s="1"/>
  <c r="K464" i="87"/>
  <c r="Z489" i="87"/>
  <c r="AI518" i="87"/>
  <c r="AF518" i="87" s="1"/>
  <c r="M518" i="87" s="1"/>
  <c r="AI547" i="87"/>
  <c r="AF547" i="87" s="1"/>
  <c r="M547" i="87" s="1"/>
  <c r="AI489" i="87"/>
  <c r="AF489" i="87" s="1"/>
  <c r="M489" i="87" s="1"/>
  <c r="AI634" i="87"/>
  <c r="AF634" i="87" s="1"/>
  <c r="M634" i="87" s="1"/>
  <c r="AI663" i="87"/>
  <c r="AF663" i="87" s="1"/>
  <c r="AI576" i="87"/>
  <c r="AI605" i="87"/>
  <c r="AF605" i="87" s="1"/>
  <c r="AI692" i="87"/>
  <c r="AF692" i="87" s="1"/>
  <c r="M692" i="87" s="1"/>
  <c r="AI721" i="87"/>
  <c r="AI779" i="87"/>
  <c r="AF779" i="87" s="1"/>
  <c r="M779" i="87" s="1"/>
  <c r="AI866" i="87"/>
  <c r="AF866" i="87" s="1"/>
  <c r="AI808" i="87"/>
  <c r="AF808" i="87" s="1"/>
  <c r="M808" i="87" s="1"/>
  <c r="AI750" i="87"/>
  <c r="AF750" i="87" s="1"/>
  <c r="AI837" i="87"/>
  <c r="AF837" i="87" s="1"/>
  <c r="AI924" i="87"/>
  <c r="AF924" i="87" s="1"/>
  <c r="M924" i="87" s="1"/>
  <c r="AI1011" i="87"/>
  <c r="AF1011" i="87" s="1"/>
  <c r="M1011" i="87" s="1"/>
  <c r="AI953" i="87"/>
  <c r="AF953" i="87" s="1"/>
  <c r="AI895" i="87"/>
  <c r="AF895" i="87" s="1"/>
  <c r="AI982" i="87"/>
  <c r="AF982" i="87" s="1"/>
  <c r="M982" i="87" s="1"/>
  <c r="AI1098" i="87"/>
  <c r="AF1098" i="87" s="1"/>
  <c r="M1098" i="87" s="1"/>
  <c r="AI1185" i="87"/>
  <c r="AF1185" i="87" s="1"/>
  <c r="M1185" i="87" s="1"/>
  <c r="AI1040" i="87"/>
  <c r="AF1040" i="87" s="1"/>
  <c r="M1040" i="87" s="1"/>
  <c r="AI1127" i="87"/>
  <c r="AF1127" i="87" s="1"/>
  <c r="M1127" i="87" s="1"/>
  <c r="AI1069" i="87"/>
  <c r="AF1069" i="87" s="1"/>
  <c r="AI1156" i="87"/>
  <c r="AF1156" i="87" s="1"/>
  <c r="AI1214" i="87"/>
  <c r="AF1214" i="87" s="1"/>
  <c r="M1214" i="87" s="1"/>
  <c r="AI1301" i="87"/>
  <c r="AF1301" i="87" s="1"/>
  <c r="M1301" i="87" s="1"/>
  <c r="AI1243" i="87"/>
  <c r="AF1243" i="87" s="1"/>
  <c r="M1243" i="87" s="1"/>
  <c r="AI1330" i="87"/>
  <c r="AF1330" i="87" s="1"/>
  <c r="M1330" i="87" s="1"/>
  <c r="AI1272" i="87"/>
  <c r="AF1272" i="87" s="1"/>
  <c r="AI1359" i="87"/>
  <c r="AF1359" i="87" s="1"/>
  <c r="M1359" i="87" s="1"/>
  <c r="AI1446" i="87"/>
  <c r="AF1446" i="87" s="1"/>
  <c r="M1446" i="87" s="1"/>
  <c r="AI1417" i="87"/>
  <c r="AF1417" i="87" s="1"/>
  <c r="AI1504" i="87"/>
  <c r="AF1504" i="87" s="1"/>
  <c r="M1504" i="87" s="1"/>
  <c r="AI1388" i="87"/>
  <c r="AF1388" i="87" s="1"/>
  <c r="M1388" i="87" s="1"/>
  <c r="AI1475" i="87"/>
  <c r="AF1475" i="87" s="1"/>
  <c r="M1475" i="87" s="1"/>
  <c r="AI1533" i="87"/>
  <c r="AF1533" i="87" s="1"/>
  <c r="M1533" i="87" s="1"/>
  <c r="AI1620" i="87"/>
  <c r="AF1620" i="87" s="1"/>
  <c r="M1620" i="87" s="1"/>
  <c r="AI1707" i="87"/>
  <c r="AF1707" i="87" s="1"/>
  <c r="M1707" i="87" s="1"/>
  <c r="AI1794" i="87"/>
  <c r="AF1794" i="87" s="1"/>
  <c r="M1794" i="87" s="1"/>
  <c r="AI1881" i="87"/>
  <c r="AF1881" i="87" s="1"/>
  <c r="M1881" i="87" s="1"/>
  <c r="AI1562" i="87"/>
  <c r="AF1562" i="87" s="1"/>
  <c r="M1562" i="87" s="1"/>
  <c r="AI1649" i="87"/>
  <c r="AF1649" i="87" s="1"/>
  <c r="M1649" i="87" s="1"/>
  <c r="AI1736" i="87"/>
  <c r="AF1736" i="87" s="1"/>
  <c r="M1736" i="87" s="1"/>
  <c r="AI1823" i="87"/>
  <c r="AF1823" i="87" s="1"/>
  <c r="M1823" i="87" s="1"/>
  <c r="AI1591" i="87"/>
  <c r="AF1591" i="87" s="1"/>
  <c r="M1591" i="87" s="1"/>
  <c r="AI1678" i="87"/>
  <c r="AF1678" i="87" s="1"/>
  <c r="M1678" i="87" s="1"/>
  <c r="AI1765" i="87"/>
  <c r="AF1765" i="87" s="1"/>
  <c r="M1765" i="87" s="1"/>
  <c r="AI1852" i="87"/>
  <c r="AF1852" i="87" s="1"/>
  <c r="M1852" i="87" s="1"/>
  <c r="AI1997" i="87"/>
  <c r="AF1997" i="87" s="1"/>
  <c r="M1997" i="87" s="1"/>
  <c r="AI2084" i="87"/>
  <c r="AF2084" i="87" s="1"/>
  <c r="M2084" i="87" s="1"/>
  <c r="AI2171" i="87"/>
  <c r="AF2171" i="87" s="1"/>
  <c r="M2171" i="87" s="1"/>
  <c r="AI1910" i="87"/>
  <c r="AF1910" i="87" s="1"/>
  <c r="AI1939" i="87"/>
  <c r="AF1939" i="87" s="1"/>
  <c r="AI2026" i="87"/>
  <c r="AF2026" i="87" s="1"/>
  <c r="AI2113" i="87"/>
  <c r="AF2113" i="87" s="1"/>
  <c r="AI2200" i="87"/>
  <c r="AF2200" i="87" s="1"/>
  <c r="AI1968" i="87"/>
  <c r="AF1968" i="87" s="1"/>
  <c r="M1968" i="87" s="1"/>
  <c r="AI2055" i="87"/>
  <c r="AF2055" i="87" s="1"/>
  <c r="M2055" i="87" s="1"/>
  <c r="AI2142" i="87"/>
  <c r="AF2142" i="87" s="1"/>
  <c r="M2142" i="87" s="1"/>
  <c r="AI2229" i="87"/>
  <c r="AI2258" i="87"/>
  <c r="AF2258" i="87" s="1"/>
  <c r="M2258" i="87" s="1"/>
  <c r="AI2287" i="87"/>
  <c r="AF2287" i="87" s="1"/>
  <c r="M2287" i="87" s="1"/>
  <c r="AI2345" i="87"/>
  <c r="AF2345" i="87" s="1"/>
  <c r="M2345" i="87" s="1"/>
  <c r="AI2316" i="87"/>
  <c r="AF2316" i="87" s="1"/>
  <c r="M2316" i="87" s="1"/>
  <c r="AI2374" i="87"/>
  <c r="AF505" i="87"/>
  <c r="M505" i="87" s="1"/>
  <c r="AE505" i="87"/>
  <c r="K476" i="87"/>
  <c r="AA476" i="87" s="1"/>
  <c r="AC476" i="87" s="1"/>
  <c r="K560" i="87"/>
  <c r="AA560" i="87" s="1"/>
  <c r="AC560" i="87" s="1"/>
  <c r="AF576" i="87"/>
  <c r="M576" i="87" s="1"/>
  <c r="AE576" i="87"/>
  <c r="K576" i="87" s="1"/>
  <c r="AA576" i="87" s="1"/>
  <c r="AC576" i="87" s="1"/>
  <c r="K524" i="87"/>
  <c r="AA524" i="87" s="1"/>
  <c r="AC524" i="87" s="1"/>
  <c r="AC574" i="87"/>
  <c r="K611" i="87"/>
  <c r="AA611" i="87" s="1"/>
  <c r="AC611" i="87" s="1"/>
  <c r="K710" i="87"/>
  <c r="AA710" i="87" s="1"/>
  <c r="AC710" i="87" s="1"/>
  <c r="K574" i="87"/>
  <c r="AA574" i="87" s="1"/>
  <c r="K580" i="87"/>
  <c r="K814" i="87"/>
  <c r="AA814" i="87" s="1"/>
  <c r="AC814" i="87" s="1"/>
  <c r="K647" i="87"/>
  <c r="AA647" i="87" s="1"/>
  <c r="M865" i="87"/>
  <c r="K865" i="87"/>
  <c r="AA865" i="87" s="1"/>
  <c r="K870" i="87"/>
  <c r="K779" i="87"/>
  <c r="AA779" i="87" s="1"/>
  <c r="AC779" i="87" s="1"/>
  <c r="K755" i="87"/>
  <c r="AA755" i="87" s="1"/>
  <c r="AC755" i="87" s="1"/>
  <c r="K768" i="87"/>
  <c r="AA768" i="87" s="1"/>
  <c r="AC768" i="87" s="1"/>
  <c r="K780" i="87"/>
  <c r="AA780" i="87" s="1"/>
  <c r="AC780" i="87" s="1"/>
  <c r="Z1049" i="87"/>
  <c r="K1029" i="87"/>
  <c r="AA1029" i="87" s="1"/>
  <c r="M1027" i="87"/>
  <c r="K1027" i="87"/>
  <c r="AA1027" i="87" s="1"/>
  <c r="AC1027" i="87" s="1"/>
  <c r="K882" i="87"/>
  <c r="AA882" i="87" s="1"/>
  <c r="K908" i="87"/>
  <c r="AA908" i="87" s="1"/>
  <c r="AC908" i="87" s="1"/>
  <c r="K929" i="87"/>
  <c r="AA929" i="87" s="1"/>
  <c r="K1116" i="87"/>
  <c r="AA1116" i="87" s="1"/>
  <c r="AC1116" i="87" s="1"/>
  <c r="Z1107" i="87"/>
  <c r="M1220" i="87"/>
  <c r="K1220" i="87"/>
  <c r="AA1220" i="87" s="1"/>
  <c r="AC1220" i="87" s="1"/>
  <c r="M1273" i="87"/>
  <c r="K1273" i="87"/>
  <c r="AA1273" i="87" s="1"/>
  <c r="AC1273" i="87" s="1"/>
  <c r="K1539" i="87"/>
  <c r="AA1539" i="87" s="1"/>
  <c r="AC1539" i="87" s="1"/>
  <c r="M1539" i="87"/>
  <c r="M2201" i="87"/>
  <c r="K2201" i="87"/>
  <c r="AA2201" i="87" s="1"/>
  <c r="K2184" i="87"/>
  <c r="AA2184" i="87" s="1"/>
  <c r="M2206" i="87"/>
  <c r="K2206" i="87"/>
  <c r="AA2206" i="87" s="1"/>
  <c r="AC2206" i="87" s="1"/>
  <c r="AC43" i="87"/>
  <c r="AF61" i="87"/>
  <c r="AF66" i="87"/>
  <c r="M66" i="87" s="1"/>
  <c r="AE66" i="87"/>
  <c r="AG58" i="87"/>
  <c r="L57" i="87" s="1"/>
  <c r="AC161" i="87"/>
  <c r="K169" i="87"/>
  <c r="AA169" i="87" s="1"/>
  <c r="K183" i="87"/>
  <c r="AA183" i="87" s="1"/>
  <c r="AC183" i="87" s="1"/>
  <c r="K131" i="87"/>
  <c r="AA131" i="87" s="1"/>
  <c r="AC131" i="87" s="1"/>
  <c r="K270" i="87"/>
  <c r="AA270" i="87" s="1"/>
  <c r="AC270" i="87" s="1"/>
  <c r="K205" i="87"/>
  <c r="AA205" i="87" s="1"/>
  <c r="AF285" i="87"/>
  <c r="M285" i="87" s="1"/>
  <c r="AE285" i="87"/>
  <c r="K285" i="87" s="1"/>
  <c r="AA285" i="87" s="1"/>
  <c r="AF2402" i="87"/>
  <c r="K299" i="87"/>
  <c r="AA299" i="87" s="1"/>
  <c r="K348" i="87"/>
  <c r="K331" i="87"/>
  <c r="AA331" i="87" s="1"/>
  <c r="AC331" i="87" s="1"/>
  <c r="K287" i="87"/>
  <c r="AA287" i="87" s="1"/>
  <c r="K362" i="87"/>
  <c r="AA362" i="87" s="1"/>
  <c r="AC362" i="87" s="1"/>
  <c r="Z406" i="87"/>
  <c r="AE406" i="87"/>
  <c r="K406" i="87" s="1"/>
  <c r="Z423" i="87"/>
  <c r="AE423" i="87"/>
  <c r="AI452" i="87"/>
  <c r="AF452" i="87" s="1"/>
  <c r="M452" i="87" s="1"/>
  <c r="AI481" i="87"/>
  <c r="AF481" i="87" s="1"/>
  <c r="AI539" i="87"/>
  <c r="AF539" i="87" s="1"/>
  <c r="M539" i="87" s="1"/>
  <c r="AI510" i="87"/>
  <c r="AF510" i="87" s="1"/>
  <c r="M510" i="87" s="1"/>
  <c r="AI568" i="87"/>
  <c r="AF568" i="87" s="1"/>
  <c r="M568" i="87" s="1"/>
  <c r="AI655" i="87"/>
  <c r="AF655" i="87" s="1"/>
  <c r="M655" i="87" s="1"/>
  <c r="AI597" i="87"/>
  <c r="AF597" i="87" s="1"/>
  <c r="AI684" i="87"/>
  <c r="AF684" i="87" s="1"/>
  <c r="M684" i="87" s="1"/>
  <c r="AI626" i="87"/>
  <c r="AF626" i="87" s="1"/>
  <c r="M626" i="87" s="1"/>
  <c r="AI713" i="87"/>
  <c r="AF713" i="87" s="1"/>
  <c r="M713" i="87" s="1"/>
  <c r="AI771" i="87"/>
  <c r="AF771" i="87" s="1"/>
  <c r="M771" i="87" s="1"/>
  <c r="AI858" i="87"/>
  <c r="AF858" i="87" s="1"/>
  <c r="M858" i="87" s="1"/>
  <c r="AI800" i="87"/>
  <c r="AF800" i="87" s="1"/>
  <c r="AI742" i="87"/>
  <c r="AF742" i="87" s="1"/>
  <c r="M742" i="87" s="1"/>
  <c r="AI829" i="87"/>
  <c r="AF829" i="87" s="1"/>
  <c r="M829" i="87" s="1"/>
  <c r="AI916" i="87"/>
  <c r="AF916" i="87" s="1"/>
  <c r="M916" i="87" s="1"/>
  <c r="AI1003" i="87"/>
  <c r="AF1003" i="87" s="1"/>
  <c r="M1003" i="87" s="1"/>
  <c r="AI945" i="87"/>
  <c r="AF945" i="87" s="1"/>
  <c r="M945" i="87" s="1"/>
  <c r="AI887" i="87"/>
  <c r="AF887" i="87" s="1"/>
  <c r="M887" i="87" s="1"/>
  <c r="AI974" i="87"/>
  <c r="AF974" i="87" s="1"/>
  <c r="M974" i="87" s="1"/>
  <c r="AI1090" i="87"/>
  <c r="AF1090" i="87" s="1"/>
  <c r="M1090" i="87" s="1"/>
  <c r="AI1177" i="87"/>
  <c r="AF1177" i="87" s="1"/>
  <c r="M1177" i="87" s="1"/>
  <c r="AI1119" i="87"/>
  <c r="AF1119" i="87" s="1"/>
  <c r="M1119" i="87" s="1"/>
  <c r="AI1032" i="87"/>
  <c r="AF1032" i="87" s="1"/>
  <c r="AI1061" i="87"/>
  <c r="AF1061" i="87" s="1"/>
  <c r="AI1148" i="87"/>
  <c r="AF1148" i="87" s="1"/>
  <c r="AI1206" i="87"/>
  <c r="AF1206" i="87" s="1"/>
  <c r="M1206" i="87" s="1"/>
  <c r="AI1293" i="87"/>
  <c r="AF1293" i="87" s="1"/>
  <c r="M1293" i="87" s="1"/>
  <c r="AI1235" i="87"/>
  <c r="AF1235" i="87" s="1"/>
  <c r="M1235" i="87" s="1"/>
  <c r="AI1322" i="87"/>
  <c r="AF1322" i="87" s="1"/>
  <c r="M1322" i="87" s="1"/>
  <c r="AI1380" i="87"/>
  <c r="AI1264" i="87"/>
  <c r="AF1264" i="87" s="1"/>
  <c r="M1264" i="87" s="1"/>
  <c r="AI1351" i="87"/>
  <c r="AF1351" i="87" s="1"/>
  <c r="M1351" i="87" s="1"/>
  <c r="AI1409" i="87"/>
  <c r="AF1409" i="87" s="1"/>
  <c r="M1409" i="87" s="1"/>
  <c r="AI1496" i="87"/>
  <c r="AI1467" i="87"/>
  <c r="AF1467" i="87" s="1"/>
  <c r="M1467" i="87" s="1"/>
  <c r="AI1525" i="87"/>
  <c r="AF1525" i="87" s="1"/>
  <c r="AI1438" i="87"/>
  <c r="AI1641" i="87"/>
  <c r="AF1641" i="87" s="1"/>
  <c r="M1641" i="87" s="1"/>
  <c r="AI1728" i="87"/>
  <c r="AF1728" i="87" s="1"/>
  <c r="M1728" i="87" s="1"/>
  <c r="AI1815" i="87"/>
  <c r="AF1815" i="87" s="1"/>
  <c r="AI1902" i="87"/>
  <c r="AF1902" i="87" s="1"/>
  <c r="M1902" i="87" s="1"/>
  <c r="AI1583" i="87"/>
  <c r="AF1583" i="87" s="1"/>
  <c r="AI1670" i="87"/>
  <c r="AF1670" i="87" s="1"/>
  <c r="M1670" i="87" s="1"/>
  <c r="AI1757" i="87"/>
  <c r="AF1757" i="87" s="1"/>
  <c r="M1757" i="87" s="1"/>
  <c r="AI1844" i="87"/>
  <c r="AF1844" i="87" s="1"/>
  <c r="M1844" i="87" s="1"/>
  <c r="AI1554" i="87"/>
  <c r="AF1554" i="87" s="1"/>
  <c r="AI1612" i="87"/>
  <c r="AF1612" i="87" s="1"/>
  <c r="M1612" i="87" s="1"/>
  <c r="AI1699" i="87"/>
  <c r="AF1699" i="87" s="1"/>
  <c r="M1699" i="87" s="1"/>
  <c r="AI1786" i="87"/>
  <c r="AF1786" i="87" s="1"/>
  <c r="M1786" i="87" s="1"/>
  <c r="AI1873" i="87"/>
  <c r="AF1873" i="87" s="1"/>
  <c r="M1873" i="87" s="1"/>
  <c r="AI1989" i="87"/>
  <c r="AF1989" i="87" s="1"/>
  <c r="M1989" i="87" s="1"/>
  <c r="AI2076" i="87"/>
  <c r="AF2076" i="87" s="1"/>
  <c r="M2076" i="87" s="1"/>
  <c r="AI2163" i="87"/>
  <c r="AF2163" i="87" s="1"/>
  <c r="M2163" i="87" s="1"/>
  <c r="AI1931" i="87"/>
  <c r="AF1931" i="87" s="1"/>
  <c r="AI2018" i="87"/>
  <c r="AF2018" i="87" s="1"/>
  <c r="AI2105" i="87"/>
  <c r="AF2105" i="87" s="1"/>
  <c r="AI2192" i="87"/>
  <c r="AF2192" i="87" s="1"/>
  <c r="AI1960" i="87"/>
  <c r="AF1960" i="87" s="1"/>
  <c r="M1960" i="87" s="1"/>
  <c r="AI2047" i="87"/>
  <c r="AF2047" i="87" s="1"/>
  <c r="M2047" i="87" s="1"/>
  <c r="AI2134" i="87"/>
  <c r="AF2134" i="87" s="1"/>
  <c r="M2134" i="87" s="1"/>
  <c r="AI2221" i="87"/>
  <c r="AF2221" i="87" s="1"/>
  <c r="M2221" i="87" s="1"/>
  <c r="AI2279" i="87"/>
  <c r="AF2279" i="87" s="1"/>
  <c r="M2279" i="87" s="1"/>
  <c r="AI2308" i="87"/>
  <c r="AF2308" i="87" s="1"/>
  <c r="M2308" i="87" s="1"/>
  <c r="AI2366" i="87"/>
  <c r="AF2366" i="87" s="1"/>
  <c r="M2366" i="87" s="1"/>
  <c r="AI2250" i="87"/>
  <c r="AF2250" i="87" s="1"/>
  <c r="M2250" i="87" s="1"/>
  <c r="AI2337" i="87"/>
  <c r="AF2337" i="87" s="1"/>
  <c r="M2337" i="87" s="1"/>
  <c r="K418" i="87"/>
  <c r="AA418" i="87" s="1"/>
  <c r="AC418" i="87" s="1"/>
  <c r="K336" i="87"/>
  <c r="AA336" i="87" s="1"/>
  <c r="Z396" i="87"/>
  <c r="AE396" i="87"/>
  <c r="K415" i="87"/>
  <c r="AA415" i="87" s="1"/>
  <c r="AC415" i="87" s="1"/>
  <c r="K452" i="87"/>
  <c r="AA452" i="87" s="1"/>
  <c r="AC452" i="87" s="1"/>
  <c r="K458" i="87"/>
  <c r="AA458" i="87" s="1"/>
  <c r="AC458" i="87" s="1"/>
  <c r="AE500" i="87"/>
  <c r="AF500" i="87"/>
  <c r="M500" i="87" s="1"/>
  <c r="K507" i="87"/>
  <c r="AA507" i="87" s="1"/>
  <c r="AC507" i="87" s="1"/>
  <c r="K551" i="87"/>
  <c r="K494" i="87"/>
  <c r="AA494" i="87" s="1"/>
  <c r="AC494" i="87" s="1"/>
  <c r="K518" i="87"/>
  <c r="AA518" i="87" s="1"/>
  <c r="AC518" i="87" s="1"/>
  <c r="AC488" i="87"/>
  <c r="Z498" i="87"/>
  <c r="K594" i="87"/>
  <c r="AA594" i="87" s="1"/>
  <c r="AC594" i="87" s="1"/>
  <c r="K589" i="87"/>
  <c r="AA589" i="87" s="1"/>
  <c r="K690" i="87"/>
  <c r="AA690" i="87" s="1"/>
  <c r="M850" i="87"/>
  <c r="K850" i="87"/>
  <c r="AA850" i="87" s="1"/>
  <c r="AC850" i="87" s="1"/>
  <c r="K693" i="87"/>
  <c r="AA693" i="87" s="1"/>
  <c r="AC693" i="87" s="1"/>
  <c r="K771" i="87"/>
  <c r="AA771" i="87" s="1"/>
  <c r="AC771" i="87" s="1"/>
  <c r="K821" i="87"/>
  <c r="AA821" i="87" s="1"/>
  <c r="AC821" i="87" s="1"/>
  <c r="K668" i="87"/>
  <c r="AA668" i="87" s="1"/>
  <c r="AC668" i="87" s="1"/>
  <c r="M867" i="87"/>
  <c r="K867" i="87"/>
  <c r="AA867" i="87" s="1"/>
  <c r="AC867" i="87" s="1"/>
  <c r="K742" i="87"/>
  <c r="AA742" i="87" s="1"/>
  <c r="AC742" i="87" s="1"/>
  <c r="K807" i="87"/>
  <c r="AA807" i="87" s="1"/>
  <c r="Z877" i="87"/>
  <c r="AI877" i="87"/>
  <c r="AF877" i="87" s="1"/>
  <c r="M877" i="87" s="1"/>
  <c r="AE877" i="87"/>
  <c r="AI848" i="87"/>
  <c r="AF848" i="87" s="1"/>
  <c r="M848" i="87" s="1"/>
  <c r="AI935" i="87"/>
  <c r="AF935" i="87" s="1"/>
  <c r="M935" i="87" s="1"/>
  <c r="AI1022" i="87"/>
  <c r="AF1022" i="87" s="1"/>
  <c r="M1022" i="87" s="1"/>
  <c r="AI964" i="87"/>
  <c r="AF964" i="87" s="1"/>
  <c r="M964" i="87" s="1"/>
  <c r="AI906" i="87"/>
  <c r="AF906" i="87" s="1"/>
  <c r="M906" i="87" s="1"/>
  <c r="AI993" i="87"/>
  <c r="AF993" i="87" s="1"/>
  <c r="M993" i="87" s="1"/>
  <c r="AI1109" i="87"/>
  <c r="AF1109" i="87" s="1"/>
  <c r="M1109" i="87" s="1"/>
  <c r="AI1196" i="87"/>
  <c r="AF1196" i="87" s="1"/>
  <c r="M1196" i="87" s="1"/>
  <c r="AI1051" i="87"/>
  <c r="AF1051" i="87" s="1"/>
  <c r="M1051" i="87" s="1"/>
  <c r="AI1138" i="87"/>
  <c r="AF1138" i="87" s="1"/>
  <c r="M1138" i="87" s="1"/>
  <c r="AI1080" i="87"/>
  <c r="AF1080" i="87" s="1"/>
  <c r="M1080" i="87" s="1"/>
  <c r="AI1167" i="87"/>
  <c r="AF1167" i="87" s="1"/>
  <c r="M1167" i="87" s="1"/>
  <c r="AI1225" i="87"/>
  <c r="AF1225" i="87" s="1"/>
  <c r="M1225" i="87" s="1"/>
  <c r="AI1312" i="87"/>
  <c r="AF1312" i="87" s="1"/>
  <c r="M1312" i="87" s="1"/>
  <c r="AI1254" i="87"/>
  <c r="AF1254" i="87" s="1"/>
  <c r="M1254" i="87" s="1"/>
  <c r="AI1341" i="87"/>
  <c r="AF1341" i="87" s="1"/>
  <c r="AI1283" i="87"/>
  <c r="AF1283" i="87" s="1"/>
  <c r="M1283" i="87" s="1"/>
  <c r="AI1457" i="87"/>
  <c r="AF1457" i="87" s="1"/>
  <c r="M1457" i="87" s="1"/>
  <c r="AI1428" i="87"/>
  <c r="AF1428" i="87" s="1"/>
  <c r="M1428" i="87" s="1"/>
  <c r="AI1515" i="87"/>
  <c r="AF1515" i="87" s="1"/>
  <c r="M1515" i="87" s="1"/>
  <c r="AI1399" i="87"/>
  <c r="AF1399" i="87" s="1"/>
  <c r="M1399" i="87" s="1"/>
  <c r="AI1486" i="87"/>
  <c r="AF1486" i="87" s="1"/>
  <c r="M1486" i="87" s="1"/>
  <c r="AI1370" i="87"/>
  <c r="AF1370" i="87" s="1"/>
  <c r="M1370" i="87" s="1"/>
  <c r="AI1631" i="87"/>
  <c r="AF1631" i="87" s="1"/>
  <c r="M1631" i="87" s="1"/>
  <c r="AI1718" i="87"/>
  <c r="AF1718" i="87" s="1"/>
  <c r="M1718" i="87" s="1"/>
  <c r="AI1805" i="87"/>
  <c r="AF1805" i="87" s="1"/>
  <c r="M1805" i="87" s="1"/>
  <c r="AI1544" i="87"/>
  <c r="AF1544" i="87" s="1"/>
  <c r="M1544" i="87" s="1"/>
  <c r="AI1573" i="87"/>
  <c r="AF1573" i="87" s="1"/>
  <c r="M1573" i="87" s="1"/>
  <c r="AI1660" i="87"/>
  <c r="AF1660" i="87" s="1"/>
  <c r="M1660" i="87" s="1"/>
  <c r="AI1747" i="87"/>
  <c r="AF1747" i="87" s="1"/>
  <c r="M1747" i="87" s="1"/>
  <c r="AI1834" i="87"/>
  <c r="AF1834" i="87" s="1"/>
  <c r="M1834" i="87" s="1"/>
  <c r="AI1602" i="87"/>
  <c r="AF1602" i="87" s="1"/>
  <c r="M1602" i="87" s="1"/>
  <c r="AI1689" i="87"/>
  <c r="AF1689" i="87" s="1"/>
  <c r="M1689" i="87" s="1"/>
  <c r="AI1776" i="87"/>
  <c r="AF1776" i="87" s="1"/>
  <c r="M1776" i="87" s="1"/>
  <c r="AI1863" i="87"/>
  <c r="AF1863" i="87" s="1"/>
  <c r="M1863" i="87" s="1"/>
  <c r="AI1892" i="87"/>
  <c r="AF1892" i="87" s="1"/>
  <c r="M1892" i="87" s="1"/>
  <c r="AI1921" i="87"/>
  <c r="AF1921" i="87" s="1"/>
  <c r="M1921" i="87" s="1"/>
  <c r="AI2008" i="87"/>
  <c r="AF2008" i="87" s="1"/>
  <c r="M2008" i="87" s="1"/>
  <c r="AI2095" i="87"/>
  <c r="AF2095" i="87" s="1"/>
  <c r="M2095" i="87" s="1"/>
  <c r="AI2182" i="87"/>
  <c r="AF2182" i="87" s="1"/>
  <c r="M2182" i="87" s="1"/>
  <c r="AI1950" i="87"/>
  <c r="AF1950" i="87" s="1"/>
  <c r="M1950" i="87" s="1"/>
  <c r="AI2037" i="87"/>
  <c r="AF2037" i="87" s="1"/>
  <c r="M2037" i="87" s="1"/>
  <c r="AI2124" i="87"/>
  <c r="AF2124" i="87" s="1"/>
  <c r="AI2211" i="87"/>
  <c r="AF2211" i="87" s="1"/>
  <c r="AI1979" i="87"/>
  <c r="AF1979" i="87" s="1"/>
  <c r="M1979" i="87" s="1"/>
  <c r="AI2066" i="87"/>
  <c r="AF2066" i="87" s="1"/>
  <c r="M2066" i="87" s="1"/>
  <c r="AI2153" i="87"/>
  <c r="AF2153" i="87" s="1"/>
  <c r="M2153" i="87" s="1"/>
  <c r="AI2269" i="87"/>
  <c r="AF2269" i="87" s="1"/>
  <c r="M2269" i="87" s="1"/>
  <c r="AI2298" i="87"/>
  <c r="AF2298" i="87" s="1"/>
  <c r="M2298" i="87" s="1"/>
  <c r="AI2356" i="87"/>
  <c r="AF2356" i="87" s="1"/>
  <c r="M2356" i="87" s="1"/>
  <c r="AI2240" i="87"/>
  <c r="AF2240" i="87" s="1"/>
  <c r="M2240" i="87" s="1"/>
  <c r="AI2327" i="87"/>
  <c r="AF2327" i="87" s="1"/>
  <c r="M2327" i="87" s="1"/>
  <c r="K795" i="87"/>
  <c r="AA795" i="87" s="1"/>
  <c r="AC795" i="87" s="1"/>
  <c r="K942" i="87"/>
  <c r="AA942" i="87" s="1"/>
  <c r="AC942" i="87" s="1"/>
  <c r="K792" i="87"/>
  <c r="AA792" i="87" s="1"/>
  <c r="AC792" i="87" s="1"/>
  <c r="K813" i="87"/>
  <c r="AA813" i="87" s="1"/>
  <c r="K826" i="87"/>
  <c r="AA826" i="87" s="1"/>
  <c r="AC826" i="87" s="1"/>
  <c r="AC929" i="87"/>
  <c r="K952" i="87"/>
  <c r="AA952" i="87" s="1"/>
  <c r="AC952" i="87" s="1"/>
  <c r="M952" i="87"/>
  <c r="AF1012" i="87"/>
  <c r="M1012" i="87" s="1"/>
  <c r="AE1012" i="87"/>
  <c r="K957" i="87"/>
  <c r="M1190" i="87"/>
  <c r="K1190" i="87"/>
  <c r="AA1190" i="87" s="1"/>
  <c r="AC1190" i="87" s="1"/>
  <c r="K930" i="87"/>
  <c r="AA930" i="87" s="1"/>
  <c r="K982" i="87"/>
  <c r="AA982" i="87" s="1"/>
  <c r="AC982" i="87" s="1"/>
  <c r="AE1161" i="87"/>
  <c r="AF1161" i="87"/>
  <c r="M1161" i="87" s="1"/>
  <c r="K1067" i="87"/>
  <c r="AA1067" i="87" s="1"/>
  <c r="AC1067" i="87" s="1"/>
  <c r="K1058" i="87"/>
  <c r="AA1058" i="87" s="1"/>
  <c r="AC1058" i="87" s="1"/>
  <c r="K1276" i="87"/>
  <c r="M1713" i="87"/>
  <c r="K1713" i="87"/>
  <c r="AA1713" i="87" s="1"/>
  <c r="AC1713" i="87" s="1"/>
  <c r="K1653" i="87"/>
  <c r="M1829" i="87"/>
  <c r="K1829" i="87"/>
  <c r="M2003" i="87"/>
  <c r="K2003" i="87"/>
  <c r="AA2003" i="87" s="1"/>
  <c r="K1943" i="87"/>
  <c r="M1945" i="87"/>
  <c r="K1945" i="87"/>
  <c r="AA1945" i="87" s="1"/>
  <c r="AC1945" i="87" s="1"/>
  <c r="K2117" i="87"/>
  <c r="AG158" i="87"/>
  <c r="L157" i="87" s="1"/>
  <c r="AE158" i="87"/>
  <c r="AJ8" i="87"/>
  <c r="AG8" i="87" s="1"/>
  <c r="AE8" i="87"/>
  <c r="AJ37" i="87"/>
  <c r="AG37" i="87" s="1"/>
  <c r="L36" i="87" s="1"/>
  <c r="AF8" i="87"/>
  <c r="M8" i="87" s="1"/>
  <c r="AJ66" i="87"/>
  <c r="AG66" i="87" s="1"/>
  <c r="L65" i="87" s="1"/>
  <c r="AJ95" i="87"/>
  <c r="AG95" i="87" s="1"/>
  <c r="L94" i="87" s="1"/>
  <c r="AJ124" i="87"/>
  <c r="AG124" i="87" s="1"/>
  <c r="L123" i="87" s="1"/>
  <c r="AJ153" i="87"/>
  <c r="AG153" i="87" s="1"/>
  <c r="L152" i="87" s="1"/>
  <c r="AJ182" i="87"/>
  <c r="AJ240" i="87"/>
  <c r="AG240" i="87" s="1"/>
  <c r="L239" i="87" s="1"/>
  <c r="AJ269" i="87"/>
  <c r="AG269" i="87" s="1"/>
  <c r="L268" i="87" s="1"/>
  <c r="AJ211" i="87"/>
  <c r="AG211" i="87" s="1"/>
  <c r="L210" i="87" s="1"/>
  <c r="AJ298" i="87"/>
  <c r="AG298" i="87" s="1"/>
  <c r="L297" i="87" s="1"/>
  <c r="AJ385" i="87"/>
  <c r="AG385" i="87" s="1"/>
  <c r="L384" i="87" s="1"/>
  <c r="AJ327" i="87"/>
  <c r="AG327" i="87" s="1"/>
  <c r="L326" i="87" s="1"/>
  <c r="AJ356" i="87"/>
  <c r="AJ472" i="87"/>
  <c r="AG472" i="87" s="1"/>
  <c r="L471" i="87" s="1"/>
  <c r="AJ414" i="87"/>
  <c r="AG414" i="87" s="1"/>
  <c r="L413" i="87" s="1"/>
  <c r="AJ443" i="87"/>
  <c r="AG443" i="87" s="1"/>
  <c r="L442" i="87" s="1"/>
  <c r="AJ501" i="87"/>
  <c r="AG501" i="87" s="1"/>
  <c r="L500" i="87" s="1"/>
  <c r="AJ530" i="87"/>
  <c r="AG530" i="87" s="1"/>
  <c r="L529" i="87" s="1"/>
  <c r="AJ559" i="87"/>
  <c r="AG559" i="87" s="1"/>
  <c r="L558" i="87" s="1"/>
  <c r="AJ617" i="87"/>
  <c r="AG617" i="87" s="1"/>
  <c r="L616" i="87" s="1"/>
  <c r="AJ704" i="87"/>
  <c r="AG704" i="87" s="1"/>
  <c r="L703" i="87" s="1"/>
  <c r="AJ646" i="87"/>
  <c r="AG646" i="87" s="1"/>
  <c r="L645" i="87" s="1"/>
  <c r="AJ733" i="87"/>
  <c r="AG733" i="87" s="1"/>
  <c r="L732" i="87" s="1"/>
  <c r="AJ588" i="87"/>
  <c r="AG588" i="87" s="1"/>
  <c r="L587" i="87" s="1"/>
  <c r="AJ675" i="87"/>
  <c r="AG675" i="87" s="1"/>
  <c r="L674" i="87" s="1"/>
  <c r="AJ820" i="87"/>
  <c r="AG820" i="87" s="1"/>
  <c r="L819" i="87" s="1"/>
  <c r="AJ762" i="87"/>
  <c r="AG762" i="87" s="1"/>
  <c r="L761" i="87" s="1"/>
  <c r="AJ849" i="87"/>
  <c r="AG849" i="87" s="1"/>
  <c r="L848" i="87" s="1"/>
  <c r="AJ791" i="87"/>
  <c r="AG791" i="87" s="1"/>
  <c r="L790" i="87" s="1"/>
  <c r="AJ878" i="87"/>
  <c r="AG878" i="87" s="1"/>
  <c r="L877" i="87" s="1"/>
  <c r="AJ965" i="87"/>
  <c r="AG965" i="87" s="1"/>
  <c r="L964" i="87" s="1"/>
  <c r="AJ907" i="87"/>
  <c r="AG907" i="87" s="1"/>
  <c r="L906" i="87" s="1"/>
  <c r="AJ994" i="87"/>
  <c r="AG994" i="87" s="1"/>
  <c r="L993" i="87" s="1"/>
  <c r="AJ936" i="87"/>
  <c r="AG936" i="87" s="1"/>
  <c r="L935" i="87" s="1"/>
  <c r="AJ1023" i="87"/>
  <c r="AG1023" i="87" s="1"/>
  <c r="L1022" i="87" s="1"/>
  <c r="AJ1052" i="87"/>
  <c r="AG1052" i="87" s="1"/>
  <c r="L1051" i="87" s="1"/>
  <c r="AJ1139" i="87"/>
  <c r="AG1139" i="87" s="1"/>
  <c r="L1138" i="87" s="1"/>
  <c r="AJ1081" i="87"/>
  <c r="AG1081" i="87" s="1"/>
  <c r="L1080" i="87" s="1"/>
  <c r="AJ1168" i="87"/>
  <c r="AG1168" i="87" s="1"/>
  <c r="L1167" i="87" s="1"/>
  <c r="AJ1110" i="87"/>
  <c r="AG1110" i="87" s="1"/>
  <c r="L1109" i="87" s="1"/>
  <c r="AJ1197" i="87"/>
  <c r="AG1197" i="87" s="1"/>
  <c r="L1196" i="87" s="1"/>
  <c r="AJ1255" i="87"/>
  <c r="AG1255" i="87" s="1"/>
  <c r="L1254" i="87" s="1"/>
  <c r="AJ1342" i="87"/>
  <c r="AG1342" i="87" s="1"/>
  <c r="L1341" i="87" s="1"/>
  <c r="AJ1284" i="87"/>
  <c r="AG1284" i="87" s="1"/>
  <c r="L1283" i="87" s="1"/>
  <c r="AJ1371" i="87"/>
  <c r="AG1371" i="87" s="1"/>
  <c r="L1370" i="87" s="1"/>
  <c r="AJ1226" i="87"/>
  <c r="AG1226" i="87" s="1"/>
  <c r="L1225" i="87" s="1"/>
  <c r="AJ1313" i="87"/>
  <c r="AG1313" i="87" s="1"/>
  <c r="L1312" i="87" s="1"/>
  <c r="AJ1400" i="87"/>
  <c r="AG1400" i="87" s="1"/>
  <c r="L1399" i="87" s="1"/>
  <c r="AJ1487" i="87"/>
  <c r="AG1487" i="87" s="1"/>
  <c r="L1486" i="87" s="1"/>
  <c r="AJ1545" i="87"/>
  <c r="AG1545" i="87" s="1"/>
  <c r="L1544" i="87" s="1"/>
  <c r="AJ1458" i="87"/>
  <c r="AG1458" i="87" s="1"/>
  <c r="L1457" i="87" s="1"/>
  <c r="AJ1429" i="87"/>
  <c r="AG1429" i="87" s="1"/>
  <c r="L1428" i="87" s="1"/>
  <c r="AJ1516" i="87"/>
  <c r="AG1516" i="87" s="1"/>
  <c r="L1515" i="87" s="1"/>
  <c r="AJ1603" i="87"/>
  <c r="AG1603" i="87" s="1"/>
  <c r="L1602" i="87" s="1"/>
  <c r="AJ1690" i="87"/>
  <c r="AG1690" i="87" s="1"/>
  <c r="L1689" i="87" s="1"/>
  <c r="AJ1777" i="87"/>
  <c r="AG1777" i="87" s="1"/>
  <c r="L1776" i="87" s="1"/>
  <c r="AJ1864" i="87"/>
  <c r="AG1864" i="87" s="1"/>
  <c r="L1863" i="87" s="1"/>
  <c r="AJ1632" i="87"/>
  <c r="AG1632" i="87" s="1"/>
  <c r="L1631" i="87" s="1"/>
  <c r="AJ1719" i="87"/>
  <c r="AG1719" i="87" s="1"/>
  <c r="L1718" i="87" s="1"/>
  <c r="AJ1806" i="87"/>
  <c r="AG1806" i="87" s="1"/>
  <c r="L1805" i="87" s="1"/>
  <c r="AJ1893" i="87"/>
  <c r="AG1893" i="87" s="1"/>
  <c r="L1892" i="87" s="1"/>
  <c r="AJ1574" i="87"/>
  <c r="AG1574" i="87" s="1"/>
  <c r="L1573" i="87" s="1"/>
  <c r="AJ1661" i="87"/>
  <c r="AG1661" i="87" s="1"/>
  <c r="L1660" i="87" s="1"/>
  <c r="AJ1748" i="87"/>
  <c r="AG1748" i="87" s="1"/>
  <c r="L1747" i="87" s="1"/>
  <c r="AJ1835" i="87"/>
  <c r="AG1835" i="87" s="1"/>
  <c r="L1834" i="87" s="1"/>
  <c r="AJ1951" i="87"/>
  <c r="AG1951" i="87" s="1"/>
  <c r="L1950" i="87" s="1"/>
  <c r="AJ2038" i="87"/>
  <c r="AG2038" i="87" s="1"/>
  <c r="L2037" i="87" s="1"/>
  <c r="AJ2125" i="87"/>
  <c r="AG2125" i="87" s="1"/>
  <c r="L2124" i="87" s="1"/>
  <c r="AJ2212" i="87"/>
  <c r="AG2212" i="87" s="1"/>
  <c r="L2211" i="87" s="1"/>
  <c r="AJ1980" i="87"/>
  <c r="AG1980" i="87" s="1"/>
  <c r="L1979" i="87" s="1"/>
  <c r="AJ2067" i="87"/>
  <c r="AG2067" i="87" s="1"/>
  <c r="L2066" i="87" s="1"/>
  <c r="AJ2154" i="87"/>
  <c r="AG2154" i="87" s="1"/>
  <c r="L2153" i="87" s="1"/>
  <c r="AJ2241" i="87"/>
  <c r="AG2241" i="87" s="1"/>
  <c r="L2240" i="87" s="1"/>
  <c r="AJ1922" i="87"/>
  <c r="AG1922" i="87" s="1"/>
  <c r="L1921" i="87" s="1"/>
  <c r="AJ2009" i="87"/>
  <c r="AG2009" i="87" s="1"/>
  <c r="L2008" i="87" s="1"/>
  <c r="AJ2096" i="87"/>
  <c r="AG2096" i="87" s="1"/>
  <c r="L2095" i="87" s="1"/>
  <c r="AJ2183" i="87"/>
  <c r="AG2183" i="87" s="1"/>
  <c r="L2182" i="87" s="1"/>
  <c r="AJ2328" i="87"/>
  <c r="AG2328" i="87" s="1"/>
  <c r="L2327" i="87" s="1"/>
  <c r="AJ2270" i="87"/>
  <c r="AG2270" i="87" s="1"/>
  <c r="L2269" i="87" s="1"/>
  <c r="AJ2299" i="87"/>
  <c r="AG2299" i="87" s="1"/>
  <c r="L2298" i="87" s="1"/>
  <c r="AJ2357" i="87"/>
  <c r="AG2357" i="87" s="1"/>
  <c r="L2356" i="87" s="1"/>
  <c r="AG164" i="87"/>
  <c r="L163" i="87" s="1"/>
  <c r="AE164" i="87"/>
  <c r="AG182" i="87"/>
  <c r="L181" i="87" s="1"/>
  <c r="AE182" i="87"/>
  <c r="AE145" i="87"/>
  <c r="AF145" i="87"/>
  <c r="M145" i="87" s="1"/>
  <c r="AG145" i="87"/>
  <c r="L144" i="87" s="1"/>
  <c r="K124" i="87"/>
  <c r="AA124" i="87" s="1"/>
  <c r="AC124" i="87" s="1"/>
  <c r="AE165" i="87"/>
  <c r="AF165" i="87"/>
  <c r="M165" i="87" s="1"/>
  <c r="AG165" i="87"/>
  <c r="L164" i="87" s="1"/>
  <c r="Z206" i="87"/>
  <c r="AE206" i="87"/>
  <c r="AI235" i="87"/>
  <c r="AF235" i="87" s="1"/>
  <c r="AI264" i="87"/>
  <c r="AF264" i="87" s="1"/>
  <c r="AI293" i="87"/>
  <c r="AF293" i="87" s="1"/>
  <c r="M293" i="87" s="1"/>
  <c r="AI351" i="87"/>
  <c r="AI380" i="87"/>
  <c r="AF380" i="87" s="1"/>
  <c r="AI322" i="87"/>
  <c r="AF322" i="87" s="1"/>
  <c r="AI409" i="87"/>
  <c r="AF409" i="87" s="1"/>
  <c r="AI438" i="87"/>
  <c r="AF438" i="87" s="1"/>
  <c r="M438" i="87" s="1"/>
  <c r="AI496" i="87"/>
  <c r="AF496" i="87" s="1"/>
  <c r="AI525" i="87"/>
  <c r="AF525" i="87" s="1"/>
  <c r="M525" i="87" s="1"/>
  <c r="AI467" i="87"/>
  <c r="AF467" i="87" s="1"/>
  <c r="M467" i="87" s="1"/>
  <c r="AI554" i="87"/>
  <c r="AF554" i="87" s="1"/>
  <c r="M554" i="87" s="1"/>
  <c r="AI641" i="87"/>
  <c r="AF641" i="87" s="1"/>
  <c r="M641" i="87" s="1"/>
  <c r="AI583" i="87"/>
  <c r="AF583" i="87" s="1"/>
  <c r="M583" i="87" s="1"/>
  <c r="AI670" i="87"/>
  <c r="AF670" i="87" s="1"/>
  <c r="AI612" i="87"/>
  <c r="AF612" i="87" s="1"/>
  <c r="M612" i="87" s="1"/>
  <c r="AI699" i="87"/>
  <c r="AF699" i="87" s="1"/>
  <c r="M699" i="87" s="1"/>
  <c r="AI728" i="87"/>
  <c r="AF728" i="87" s="1"/>
  <c r="M728" i="87" s="1"/>
  <c r="AI786" i="87"/>
  <c r="AF786" i="87" s="1"/>
  <c r="M786" i="87" s="1"/>
  <c r="AI873" i="87"/>
  <c r="AF873" i="87" s="1"/>
  <c r="M873" i="87" s="1"/>
  <c r="AI815" i="87"/>
  <c r="AF815" i="87" s="1"/>
  <c r="AI757" i="87"/>
  <c r="AF757" i="87" s="1"/>
  <c r="M757" i="87" s="1"/>
  <c r="AI844" i="87"/>
  <c r="AF844" i="87" s="1"/>
  <c r="M844" i="87" s="1"/>
  <c r="AI931" i="87"/>
  <c r="AF931" i="87" s="1"/>
  <c r="M931" i="87" s="1"/>
  <c r="AI1018" i="87"/>
  <c r="AF1018" i="87" s="1"/>
  <c r="M1018" i="87" s="1"/>
  <c r="AI960" i="87"/>
  <c r="AF960" i="87" s="1"/>
  <c r="AI902" i="87"/>
  <c r="AF902" i="87" s="1"/>
  <c r="M902" i="87" s="1"/>
  <c r="AI989" i="87"/>
  <c r="AF989" i="87" s="1"/>
  <c r="AI1105" i="87"/>
  <c r="AF1105" i="87" s="1"/>
  <c r="M1105" i="87" s="1"/>
  <c r="AI1192" i="87"/>
  <c r="AF1192" i="87" s="1"/>
  <c r="M1192" i="87" s="1"/>
  <c r="AI1047" i="87"/>
  <c r="AF1047" i="87" s="1"/>
  <c r="AI1134" i="87"/>
  <c r="AF1134" i="87" s="1"/>
  <c r="M1134" i="87" s="1"/>
  <c r="AI1076" i="87"/>
  <c r="AF1076" i="87" s="1"/>
  <c r="M1076" i="87" s="1"/>
  <c r="AI1163" i="87"/>
  <c r="AF1163" i="87" s="1"/>
  <c r="M1163" i="87" s="1"/>
  <c r="AI1221" i="87"/>
  <c r="AF1221" i="87" s="1"/>
  <c r="M1221" i="87" s="1"/>
  <c r="AI1308" i="87"/>
  <c r="AF1308" i="87" s="1"/>
  <c r="M1308" i="87" s="1"/>
  <c r="AI1250" i="87"/>
  <c r="AF1250" i="87" s="1"/>
  <c r="M1250" i="87" s="1"/>
  <c r="AI1337" i="87"/>
  <c r="AF1337" i="87" s="1"/>
  <c r="AI1279" i="87"/>
  <c r="AF1279" i="87" s="1"/>
  <c r="AI1453" i="87"/>
  <c r="AF1453" i="87" s="1"/>
  <c r="M1453" i="87" s="1"/>
  <c r="AI1366" i="87"/>
  <c r="AF1366" i="87" s="1"/>
  <c r="AI1424" i="87"/>
  <c r="AF1424" i="87" s="1"/>
  <c r="M1424" i="87" s="1"/>
  <c r="AI1511" i="87"/>
  <c r="AF1511" i="87" s="1"/>
  <c r="M1511" i="87" s="1"/>
  <c r="AI1395" i="87"/>
  <c r="AF1395" i="87" s="1"/>
  <c r="M1395" i="87" s="1"/>
  <c r="AI1482" i="87"/>
  <c r="AF1482" i="87" s="1"/>
  <c r="M1482" i="87" s="1"/>
  <c r="AI1627" i="87"/>
  <c r="AF1627" i="87" s="1"/>
  <c r="AI1714" i="87"/>
  <c r="AF1714" i="87" s="1"/>
  <c r="M1714" i="87" s="1"/>
  <c r="AI1801" i="87"/>
  <c r="AF1801" i="87" s="1"/>
  <c r="M1801" i="87" s="1"/>
  <c r="AI1540" i="87"/>
  <c r="AF1540" i="87" s="1"/>
  <c r="AI1569" i="87"/>
  <c r="AF1569" i="87" s="1"/>
  <c r="M1569" i="87" s="1"/>
  <c r="AI1656" i="87"/>
  <c r="AF1656" i="87" s="1"/>
  <c r="M1656" i="87" s="1"/>
  <c r="AI1743" i="87"/>
  <c r="AF1743" i="87" s="1"/>
  <c r="M1743" i="87" s="1"/>
  <c r="AI1830" i="87"/>
  <c r="AF1830" i="87" s="1"/>
  <c r="AI1598" i="87"/>
  <c r="AF1598" i="87" s="1"/>
  <c r="M1598" i="87" s="1"/>
  <c r="AI1685" i="87"/>
  <c r="AF1685" i="87" s="1"/>
  <c r="M1685" i="87" s="1"/>
  <c r="AI1772" i="87"/>
  <c r="AF1772" i="87" s="1"/>
  <c r="M1772" i="87" s="1"/>
  <c r="AI1859" i="87"/>
  <c r="AF1859" i="87" s="1"/>
  <c r="AI1888" i="87"/>
  <c r="AF1888" i="87" s="1"/>
  <c r="AI2004" i="87"/>
  <c r="AF2004" i="87" s="1"/>
  <c r="AI2091" i="87"/>
  <c r="AF2091" i="87" s="1"/>
  <c r="AI2178" i="87"/>
  <c r="AF2178" i="87" s="1"/>
  <c r="AI1917" i="87"/>
  <c r="AF1917" i="87" s="1"/>
  <c r="AI1946" i="87"/>
  <c r="AF1946" i="87" s="1"/>
  <c r="AI2033" i="87"/>
  <c r="AF2033" i="87" s="1"/>
  <c r="AI2120" i="87"/>
  <c r="AF2120" i="87" s="1"/>
  <c r="AI2207" i="87"/>
  <c r="AF2207" i="87" s="1"/>
  <c r="AI1975" i="87"/>
  <c r="AF1975" i="87" s="1"/>
  <c r="AI2062" i="87"/>
  <c r="AF2062" i="87" s="1"/>
  <c r="M2062" i="87" s="1"/>
  <c r="AI2149" i="87"/>
  <c r="AF2149" i="87" s="1"/>
  <c r="AI2265" i="87"/>
  <c r="AF2265" i="87" s="1"/>
  <c r="M2265" i="87" s="1"/>
  <c r="AI2323" i="87"/>
  <c r="AF2323" i="87" s="1"/>
  <c r="AI2381" i="87"/>
  <c r="AF2381" i="87" s="1"/>
  <c r="M2381" i="87" s="1"/>
  <c r="AI2236" i="87"/>
  <c r="AF2236" i="87" s="1"/>
  <c r="M2236" i="87" s="1"/>
  <c r="AI2294" i="87"/>
  <c r="AF2294" i="87" s="1"/>
  <c r="M2294" i="87" s="1"/>
  <c r="AI2352" i="87"/>
  <c r="AF2352" i="87" s="1"/>
  <c r="K162" i="87"/>
  <c r="AA162" i="87" s="1"/>
  <c r="Z266" i="87"/>
  <c r="AC226" i="87"/>
  <c r="K212" i="87"/>
  <c r="AA212" i="87" s="1"/>
  <c r="AC212" i="87" s="1"/>
  <c r="K197" i="87"/>
  <c r="AA197" i="87" s="1"/>
  <c r="AC197" i="87" s="1"/>
  <c r="K247" i="87"/>
  <c r="AA247" i="87" s="1"/>
  <c r="AC247" i="87" s="1"/>
  <c r="K263" i="87"/>
  <c r="AA263" i="87" s="1"/>
  <c r="AC263" i="87" s="1"/>
  <c r="AC287" i="87"/>
  <c r="K218" i="87"/>
  <c r="AA218" i="87" s="1"/>
  <c r="AC218" i="87" s="1"/>
  <c r="K248" i="87"/>
  <c r="AA248" i="87" s="1"/>
  <c r="AC248" i="87" s="1"/>
  <c r="K275" i="87"/>
  <c r="AA275" i="87" s="1"/>
  <c r="AC275" i="87" s="1"/>
  <c r="K229" i="87"/>
  <c r="AA229" i="87" s="1"/>
  <c r="K258" i="87"/>
  <c r="AA258" i="87" s="1"/>
  <c r="AC258" i="87" s="1"/>
  <c r="AF286" i="87"/>
  <c r="M286" i="87" s="1"/>
  <c r="AE286" i="87"/>
  <c r="AF2403" i="87"/>
  <c r="AC302" i="87"/>
  <c r="AE319" i="87"/>
  <c r="K319" i="87" s="1"/>
  <c r="Z319" i="87"/>
  <c r="AF349" i="87"/>
  <c r="M349" i="87" s="1"/>
  <c r="AE349" i="87"/>
  <c r="AC378" i="87"/>
  <c r="K313" i="87"/>
  <c r="AA313" i="87" s="1"/>
  <c r="AC313" i="87" s="1"/>
  <c r="AG356" i="87"/>
  <c r="L355" i="87" s="1"/>
  <c r="AE356" i="87"/>
  <c r="K328" i="87"/>
  <c r="AA328" i="87" s="1"/>
  <c r="AC328" i="87" s="1"/>
  <c r="K368" i="87"/>
  <c r="AA368" i="87" s="1"/>
  <c r="AC368" i="87" s="1"/>
  <c r="AI334" i="87"/>
  <c r="Z334" i="87"/>
  <c r="AI421" i="87"/>
  <c r="AI363" i="87"/>
  <c r="AF363" i="87" s="1"/>
  <c r="M363" i="87" s="1"/>
  <c r="AI392" i="87"/>
  <c r="AF392" i="87" s="1"/>
  <c r="M392" i="87" s="1"/>
  <c r="AI450" i="87"/>
  <c r="AF450" i="87" s="1"/>
  <c r="M450" i="87" s="1"/>
  <c r="AI479" i="87"/>
  <c r="AF479" i="87" s="1"/>
  <c r="AI537" i="87"/>
  <c r="AF537" i="87" s="1"/>
  <c r="M537" i="87" s="1"/>
  <c r="AI508" i="87"/>
  <c r="AF508" i="87" s="1"/>
  <c r="M508" i="87" s="1"/>
  <c r="AI566" i="87"/>
  <c r="AF566" i="87" s="1"/>
  <c r="M566" i="87" s="1"/>
  <c r="AI653" i="87"/>
  <c r="AF653" i="87" s="1"/>
  <c r="M653" i="87" s="1"/>
  <c r="AI595" i="87"/>
  <c r="AF595" i="87" s="1"/>
  <c r="AI682" i="87"/>
  <c r="AF682" i="87" s="1"/>
  <c r="M682" i="87" s="1"/>
  <c r="AI624" i="87"/>
  <c r="AF624" i="87" s="1"/>
  <c r="M624" i="87" s="1"/>
  <c r="AI711" i="87"/>
  <c r="AF711" i="87" s="1"/>
  <c r="M711" i="87" s="1"/>
  <c r="AI769" i="87"/>
  <c r="AF769" i="87" s="1"/>
  <c r="M769" i="87" s="1"/>
  <c r="AI856" i="87"/>
  <c r="AF856" i="87" s="1"/>
  <c r="M856" i="87" s="1"/>
  <c r="AI798" i="87"/>
  <c r="AF798" i="87" s="1"/>
  <c r="AI740" i="87"/>
  <c r="AF740" i="87" s="1"/>
  <c r="M740" i="87" s="1"/>
  <c r="AI827" i="87"/>
  <c r="AF827" i="87" s="1"/>
  <c r="M827" i="87" s="1"/>
  <c r="AI885" i="87"/>
  <c r="AF885" i="87" s="1"/>
  <c r="M885" i="87" s="1"/>
  <c r="AI914" i="87"/>
  <c r="AF914" i="87" s="1"/>
  <c r="M914" i="87" s="1"/>
  <c r="AI1001" i="87"/>
  <c r="AF1001" i="87" s="1"/>
  <c r="M1001" i="87" s="1"/>
  <c r="AI943" i="87"/>
  <c r="AF943" i="87" s="1"/>
  <c r="M943" i="87" s="1"/>
  <c r="AI972" i="87"/>
  <c r="AF972" i="87" s="1"/>
  <c r="M972" i="87" s="1"/>
  <c r="AI1030" i="87"/>
  <c r="AF1030" i="87" s="1"/>
  <c r="M1030" i="87" s="1"/>
  <c r="AI1088" i="87"/>
  <c r="AF1088" i="87" s="1"/>
  <c r="M1088" i="87" s="1"/>
  <c r="AI1175" i="87"/>
  <c r="AF1175" i="87" s="1"/>
  <c r="M1175" i="87" s="1"/>
  <c r="AI1117" i="87"/>
  <c r="AF1117" i="87" s="1"/>
  <c r="M1117" i="87" s="1"/>
  <c r="AI1059" i="87"/>
  <c r="AF1059" i="87" s="1"/>
  <c r="AI1146" i="87"/>
  <c r="AF1146" i="87" s="1"/>
  <c r="AI1291" i="87"/>
  <c r="AF1291" i="87" s="1"/>
  <c r="M1291" i="87" s="1"/>
  <c r="AI1233" i="87"/>
  <c r="AF1233" i="87" s="1"/>
  <c r="AI1320" i="87"/>
  <c r="AF1320" i="87" s="1"/>
  <c r="M1320" i="87" s="1"/>
  <c r="AI1204" i="87"/>
  <c r="AF1204" i="87" s="1"/>
  <c r="M1204" i="87" s="1"/>
  <c r="AI1262" i="87"/>
  <c r="AF1262" i="87" s="1"/>
  <c r="M1262" i="87" s="1"/>
  <c r="AI1349" i="87"/>
  <c r="AF1349" i="87" s="1"/>
  <c r="M1349" i="87" s="1"/>
  <c r="AI1378" i="87"/>
  <c r="AF1378" i="87" s="1"/>
  <c r="M1378" i="87" s="1"/>
  <c r="AI1436" i="87"/>
  <c r="AF1436" i="87" s="1"/>
  <c r="M1436" i="87" s="1"/>
  <c r="AI1407" i="87"/>
  <c r="AF1407" i="87" s="1"/>
  <c r="M1407" i="87" s="1"/>
  <c r="AI1494" i="87"/>
  <c r="AF1494" i="87" s="1"/>
  <c r="M1494" i="87" s="1"/>
  <c r="AI1523" i="87"/>
  <c r="AF1523" i="87" s="1"/>
  <c r="AI1465" i="87"/>
  <c r="AI1639" i="87"/>
  <c r="AF1639" i="87" s="1"/>
  <c r="M1639" i="87" s="1"/>
  <c r="AI1726" i="87"/>
  <c r="AF1726" i="87" s="1"/>
  <c r="M1726" i="87" s="1"/>
  <c r="AI1813" i="87"/>
  <c r="AF1813" i="87" s="1"/>
  <c r="AI1900" i="87"/>
  <c r="AF1900" i="87" s="1"/>
  <c r="M1900" i="87" s="1"/>
  <c r="AI1581" i="87"/>
  <c r="AF1581" i="87" s="1"/>
  <c r="AI1668" i="87"/>
  <c r="AF1668" i="87" s="1"/>
  <c r="M1668" i="87" s="1"/>
  <c r="AI1755" i="87"/>
  <c r="AF1755" i="87" s="1"/>
  <c r="M1755" i="87" s="1"/>
  <c r="AI1842" i="87"/>
  <c r="AF1842" i="87" s="1"/>
  <c r="M1842" i="87" s="1"/>
  <c r="AI1552" i="87"/>
  <c r="AF1552" i="87" s="1"/>
  <c r="AI1610" i="87"/>
  <c r="AF1610" i="87" s="1"/>
  <c r="M1610" i="87" s="1"/>
  <c r="AI1697" i="87"/>
  <c r="AF1697" i="87" s="1"/>
  <c r="M1697" i="87" s="1"/>
  <c r="AI1784" i="87"/>
  <c r="AF1784" i="87" s="1"/>
  <c r="M1784" i="87" s="1"/>
  <c r="AI1871" i="87"/>
  <c r="AF1871" i="87" s="1"/>
  <c r="M1871" i="87" s="1"/>
  <c r="AI1987" i="87"/>
  <c r="AF1987" i="87" s="1"/>
  <c r="M1987" i="87" s="1"/>
  <c r="AI2074" i="87"/>
  <c r="AF2074" i="87" s="1"/>
  <c r="M2074" i="87" s="1"/>
  <c r="AI2161" i="87"/>
  <c r="AF2161" i="87" s="1"/>
  <c r="M2161" i="87" s="1"/>
  <c r="AI1929" i="87"/>
  <c r="AF1929" i="87" s="1"/>
  <c r="AI2016" i="87"/>
  <c r="AF2016" i="87" s="1"/>
  <c r="AI2103" i="87"/>
  <c r="AF2103" i="87" s="1"/>
  <c r="AI2190" i="87"/>
  <c r="AF2190" i="87" s="1"/>
  <c r="AI1958" i="87"/>
  <c r="AF1958" i="87" s="1"/>
  <c r="M1958" i="87" s="1"/>
  <c r="AI2045" i="87"/>
  <c r="AF2045" i="87" s="1"/>
  <c r="M2045" i="87" s="1"/>
  <c r="AI2132" i="87"/>
  <c r="AF2132" i="87" s="1"/>
  <c r="M2132" i="87" s="1"/>
  <c r="AI2219" i="87"/>
  <c r="AF2219" i="87" s="1"/>
  <c r="M2219" i="87" s="1"/>
  <c r="AI2277" i="87"/>
  <c r="AF2277" i="87" s="1"/>
  <c r="M2277" i="87" s="1"/>
  <c r="AI2306" i="87"/>
  <c r="AF2306" i="87" s="1"/>
  <c r="M2306" i="87" s="1"/>
  <c r="AI2364" i="87"/>
  <c r="AF2364" i="87" s="1"/>
  <c r="M2364" i="87" s="1"/>
  <c r="AI2248" i="87"/>
  <c r="AF2248" i="87" s="1"/>
  <c r="M2248" i="87" s="1"/>
  <c r="AI2335" i="87"/>
  <c r="AF2335" i="87" s="1"/>
  <c r="M2335" i="87" s="1"/>
  <c r="K407" i="87"/>
  <c r="AA407" i="87" s="1"/>
  <c r="AC407" i="87" s="1"/>
  <c r="Z382" i="87"/>
  <c r="K377" i="87"/>
  <c r="K420" i="87"/>
  <c r="AA420" i="87" s="1"/>
  <c r="AC420" i="87" s="1"/>
  <c r="Z424" i="87"/>
  <c r="AE424" i="87"/>
  <c r="AI394" i="87"/>
  <c r="AF394" i="87" s="1"/>
  <c r="M394" i="87" s="1"/>
  <c r="K315" i="87"/>
  <c r="AA315" i="87" s="1"/>
  <c r="AC315" i="87" s="1"/>
  <c r="K431" i="87"/>
  <c r="AA431" i="87" s="1"/>
  <c r="AC431" i="87" s="1"/>
  <c r="K461" i="87"/>
  <c r="AA461" i="87" s="1"/>
  <c r="AC461" i="87" s="1"/>
  <c r="AE489" i="87"/>
  <c r="K489" i="87" s="1"/>
  <c r="AA489" i="87" s="1"/>
  <c r="K523" i="87"/>
  <c r="AA523" i="87" s="1"/>
  <c r="AC523" i="87" s="1"/>
  <c r="K552" i="87"/>
  <c r="AA552" i="87" s="1"/>
  <c r="AC552" i="87" s="1"/>
  <c r="K546" i="87"/>
  <c r="AA546" i="87" s="1"/>
  <c r="AC546" i="87" s="1"/>
  <c r="K624" i="87"/>
  <c r="AA624" i="87" s="1"/>
  <c r="AC624" i="87" s="1"/>
  <c r="K563" i="87"/>
  <c r="AA563" i="87" s="1"/>
  <c r="AC563" i="87" s="1"/>
  <c r="AC647" i="87"/>
  <c r="K618" i="87"/>
  <c r="AA618" i="87" s="1"/>
  <c r="AC618" i="87" s="1"/>
  <c r="K653" i="87"/>
  <c r="AA653" i="87" s="1"/>
  <c r="AC653" i="87" s="1"/>
  <c r="K667" i="87"/>
  <c r="M794" i="87"/>
  <c r="AC813" i="87"/>
  <c r="K692" i="87"/>
  <c r="AA692" i="87" s="1"/>
  <c r="AC692" i="87" s="1"/>
  <c r="AI819" i="87"/>
  <c r="AF819" i="87" s="1"/>
  <c r="K754" i="87"/>
  <c r="K856" i="87"/>
  <c r="AA856" i="87" s="1"/>
  <c r="AC856" i="87" s="1"/>
  <c r="K763" i="87"/>
  <c r="AA763" i="87" s="1"/>
  <c r="AC763" i="87" s="1"/>
  <c r="K734" i="87"/>
  <c r="AA734" i="87" s="1"/>
  <c r="K784" i="87"/>
  <c r="AA784" i="87" s="1"/>
  <c r="AC784" i="87" s="1"/>
  <c r="Z846" i="87"/>
  <c r="AE900" i="87"/>
  <c r="AF900" i="87"/>
  <c r="M900" i="87" s="1"/>
  <c r="Z1020" i="87"/>
  <c r="M1017" i="87"/>
  <c r="K1017" i="87"/>
  <c r="AA1017" i="87" s="1"/>
  <c r="AC1017" i="87" s="1"/>
  <c r="K887" i="87"/>
  <c r="AA887" i="87" s="1"/>
  <c r="AC887" i="87" s="1"/>
  <c r="K923" i="87"/>
  <c r="AA923" i="87" s="1"/>
  <c r="AC923" i="87" s="1"/>
  <c r="K980" i="87"/>
  <c r="AA980" i="87" s="1"/>
  <c r="AC980" i="87" s="1"/>
  <c r="AC1029" i="87"/>
  <c r="K928" i="87"/>
  <c r="K945" i="87"/>
  <c r="AA945" i="87" s="1"/>
  <c r="AC945" i="87" s="1"/>
  <c r="M958" i="87"/>
  <c r="K958" i="87"/>
  <c r="AA958" i="87" s="1"/>
  <c r="AC958" i="87" s="1"/>
  <c r="K1011" i="87"/>
  <c r="AA1011" i="87" s="1"/>
  <c r="AC1011" i="87" s="1"/>
  <c r="M1055" i="87"/>
  <c r="AE1074" i="87"/>
  <c r="AF1074" i="87"/>
  <c r="M1074" i="87" s="1"/>
  <c r="K1125" i="87"/>
  <c r="AA1125" i="87" s="1"/>
  <c r="AC1125" i="87" s="1"/>
  <c r="M1277" i="87"/>
  <c r="K1277" i="87"/>
  <c r="AA1277" i="87" s="1"/>
  <c r="AC1277" i="87" s="1"/>
  <c r="M1364" i="87"/>
  <c r="K1364" i="87"/>
  <c r="AA1364" i="87" s="1"/>
  <c r="AC1364" i="87" s="1"/>
  <c r="M1068" i="87"/>
  <c r="K1068" i="87"/>
  <c r="AA1068" i="87" s="1"/>
  <c r="AC1068" i="87" s="1"/>
  <c r="M1075" i="87"/>
  <c r="K1075" i="87"/>
  <c r="AA1075" i="87" s="1"/>
  <c r="AC1075" i="87" s="1"/>
  <c r="K1348" i="87"/>
  <c r="AA1348" i="87" s="1"/>
  <c r="K1232" i="87"/>
  <c r="AA1232" i="87" s="1"/>
  <c r="AC1232" i="87" s="1"/>
  <c r="K1293" i="87"/>
  <c r="AA1293" i="87" s="1"/>
  <c r="AC1293" i="87" s="1"/>
  <c r="M1336" i="87"/>
  <c r="K1336" i="87"/>
  <c r="AA1336" i="87" s="1"/>
  <c r="AC1336" i="87" s="1"/>
  <c r="K1639" i="87"/>
  <c r="AA1639" i="87" s="1"/>
  <c r="AC1639" i="87" s="1"/>
  <c r="K1656" i="87"/>
  <c r="AA1656" i="87" s="1"/>
  <c r="AC1656" i="87" s="1"/>
  <c r="K1626" i="87"/>
  <c r="AA1626" i="87" s="1"/>
  <c r="AC1626" i="87" s="1"/>
  <c r="M1626" i="87"/>
  <c r="K1668" i="87"/>
  <c r="AA1668" i="87" s="1"/>
  <c r="AC1668" i="87" s="1"/>
  <c r="K1926" i="87"/>
  <c r="AA1926" i="87" s="1"/>
  <c r="K2204" i="87"/>
  <c r="M16" i="87"/>
  <c r="K16" i="87"/>
  <c r="AC41" i="87"/>
  <c r="M23" i="87"/>
  <c r="K23" i="87"/>
  <c r="Z106" i="87"/>
  <c r="AI106" i="87"/>
  <c r="AI135" i="87"/>
  <c r="AF135" i="87" s="1"/>
  <c r="M135" i="87" s="1"/>
  <c r="AI164" i="87"/>
  <c r="AF164" i="87" s="1"/>
  <c r="AI193" i="87"/>
  <c r="AF193" i="87" s="1"/>
  <c r="AI222" i="87"/>
  <c r="AF222" i="87" s="1"/>
  <c r="M222" i="87" s="1"/>
  <c r="AI251" i="87"/>
  <c r="AF251" i="87" s="1"/>
  <c r="AI338" i="87"/>
  <c r="AF338" i="87" s="1"/>
  <c r="M338" i="87" s="1"/>
  <c r="AI280" i="87"/>
  <c r="AF280" i="87" s="1"/>
  <c r="M280" i="87" s="1"/>
  <c r="AI309" i="87"/>
  <c r="AF309" i="87" s="1"/>
  <c r="M309" i="87" s="1"/>
  <c r="AI396" i="87"/>
  <c r="AF396" i="87" s="1"/>
  <c r="M396" i="87" s="1"/>
  <c r="AI483" i="87"/>
  <c r="AF483" i="87" s="1"/>
  <c r="M483" i="87" s="1"/>
  <c r="AI367" i="87"/>
  <c r="AF367" i="87" s="1"/>
  <c r="M367" i="87" s="1"/>
  <c r="AI425" i="87"/>
  <c r="AF425" i="87" s="1"/>
  <c r="M425" i="87" s="1"/>
  <c r="AI454" i="87"/>
  <c r="AF454" i="87" s="1"/>
  <c r="M454" i="87" s="1"/>
  <c r="AI570" i="87"/>
  <c r="AF570" i="87" s="1"/>
  <c r="AI512" i="87"/>
  <c r="AF512" i="87" s="1"/>
  <c r="AI541" i="87"/>
  <c r="AF541" i="87" s="1"/>
  <c r="AI599" i="87"/>
  <c r="AF599" i="87" s="1"/>
  <c r="AI686" i="87"/>
  <c r="AF686" i="87" s="1"/>
  <c r="AI628" i="87"/>
  <c r="AF628" i="87" s="1"/>
  <c r="M628" i="87" s="1"/>
  <c r="AI657" i="87"/>
  <c r="AF657" i="87" s="1"/>
  <c r="AI715" i="87"/>
  <c r="AF715" i="87" s="1"/>
  <c r="AI744" i="87"/>
  <c r="AF744" i="87" s="1"/>
  <c r="M744" i="87" s="1"/>
  <c r="AI831" i="87"/>
  <c r="AF831" i="87" s="1"/>
  <c r="M831" i="87" s="1"/>
  <c r="AI773" i="87"/>
  <c r="AF773" i="87" s="1"/>
  <c r="M773" i="87" s="1"/>
  <c r="AI860" i="87"/>
  <c r="AF860" i="87" s="1"/>
  <c r="M860" i="87" s="1"/>
  <c r="AI802" i="87"/>
  <c r="AF802" i="87" s="1"/>
  <c r="M802" i="87" s="1"/>
  <c r="AI889" i="87"/>
  <c r="AF889" i="87" s="1"/>
  <c r="M889" i="87" s="1"/>
  <c r="AI976" i="87"/>
  <c r="AF976" i="87" s="1"/>
  <c r="M976" i="87" s="1"/>
  <c r="AI918" i="87"/>
  <c r="AF918" i="87" s="1"/>
  <c r="M918" i="87" s="1"/>
  <c r="AI1005" i="87"/>
  <c r="AF1005" i="87" s="1"/>
  <c r="M1005" i="87" s="1"/>
  <c r="AI947" i="87"/>
  <c r="AF947" i="87" s="1"/>
  <c r="AI1063" i="87"/>
  <c r="AF1063" i="87" s="1"/>
  <c r="M1063" i="87" s="1"/>
  <c r="AI1150" i="87"/>
  <c r="AF1150" i="87" s="1"/>
  <c r="M1150" i="87" s="1"/>
  <c r="AI1092" i="87"/>
  <c r="AF1092" i="87" s="1"/>
  <c r="AI1179" i="87"/>
  <c r="AF1179" i="87" s="1"/>
  <c r="AI1034" i="87"/>
  <c r="AF1034" i="87" s="1"/>
  <c r="AI1121" i="87"/>
  <c r="AF1121" i="87" s="1"/>
  <c r="AI1266" i="87"/>
  <c r="AF1266" i="87" s="1"/>
  <c r="AI1353" i="87"/>
  <c r="AF1353" i="87" s="1"/>
  <c r="M1353" i="87" s="1"/>
  <c r="AI1208" i="87"/>
  <c r="AF1208" i="87" s="1"/>
  <c r="M1208" i="87" s="1"/>
  <c r="AI1295" i="87"/>
  <c r="AF1295" i="87" s="1"/>
  <c r="AI1237" i="87"/>
  <c r="AF1237" i="87" s="1"/>
  <c r="M1237" i="87" s="1"/>
  <c r="AI1324" i="87"/>
  <c r="AF1324" i="87" s="1"/>
  <c r="AI1469" i="87"/>
  <c r="AF1469" i="87" s="1"/>
  <c r="AI1527" i="87"/>
  <c r="AF1527" i="87" s="1"/>
  <c r="AI1382" i="87"/>
  <c r="AF1382" i="87" s="1"/>
  <c r="AI1440" i="87"/>
  <c r="AF1440" i="87" s="1"/>
  <c r="AI1411" i="87"/>
  <c r="AF1411" i="87" s="1"/>
  <c r="AI1498" i="87"/>
  <c r="AF1498" i="87" s="1"/>
  <c r="AI1585" i="87"/>
  <c r="AF1585" i="87" s="1"/>
  <c r="AI1672" i="87"/>
  <c r="AF1672" i="87" s="1"/>
  <c r="AI1759" i="87"/>
  <c r="AF1759" i="87" s="1"/>
  <c r="AI1846" i="87"/>
  <c r="AF1846" i="87" s="1"/>
  <c r="AI1614" i="87"/>
  <c r="AF1614" i="87" s="1"/>
  <c r="AI1701" i="87"/>
  <c r="AF1701" i="87" s="1"/>
  <c r="M1701" i="87" s="1"/>
  <c r="AI1788" i="87"/>
  <c r="AF1788" i="87" s="1"/>
  <c r="AI1875" i="87"/>
  <c r="AF1875" i="87" s="1"/>
  <c r="M1875" i="87" s="1"/>
  <c r="AI1556" i="87"/>
  <c r="AF1556" i="87" s="1"/>
  <c r="AI1643" i="87"/>
  <c r="AF1643" i="87" s="1"/>
  <c r="M1643" i="87" s="1"/>
  <c r="AI1730" i="87"/>
  <c r="AF1730" i="87" s="1"/>
  <c r="M1730" i="87" s="1"/>
  <c r="AI1817" i="87"/>
  <c r="AF1817" i="87" s="1"/>
  <c r="AI1962" i="87"/>
  <c r="AF1962" i="87" s="1"/>
  <c r="M1962" i="87" s="1"/>
  <c r="AI2049" i="87"/>
  <c r="AF2049" i="87" s="1"/>
  <c r="M2049" i="87" s="1"/>
  <c r="AI2136" i="87"/>
  <c r="AF2136" i="87" s="1"/>
  <c r="M2136" i="87" s="1"/>
  <c r="AI2223" i="87"/>
  <c r="AF2223" i="87" s="1"/>
  <c r="M2223" i="87" s="1"/>
  <c r="AI1904" i="87"/>
  <c r="AF1904" i="87" s="1"/>
  <c r="M1904" i="87" s="1"/>
  <c r="AI1991" i="87"/>
  <c r="AF1991" i="87" s="1"/>
  <c r="AI2078" i="87"/>
  <c r="AF2078" i="87" s="1"/>
  <c r="M2078" i="87" s="1"/>
  <c r="AI2165" i="87"/>
  <c r="AF2165" i="87" s="1"/>
  <c r="M2165" i="87" s="1"/>
  <c r="AI1933" i="87"/>
  <c r="AF1933" i="87" s="1"/>
  <c r="AI2020" i="87"/>
  <c r="AF2020" i="87" s="1"/>
  <c r="M2020" i="87" s="1"/>
  <c r="AI2107" i="87"/>
  <c r="AF2107" i="87" s="1"/>
  <c r="M2107" i="87" s="1"/>
  <c r="AI2194" i="87"/>
  <c r="AF2194" i="87" s="1"/>
  <c r="M2194" i="87" s="1"/>
  <c r="AI2252" i="87"/>
  <c r="AF2252" i="87" s="1"/>
  <c r="M2252" i="87" s="1"/>
  <c r="AI2339" i="87"/>
  <c r="AF2339" i="87" s="1"/>
  <c r="M2339" i="87" s="1"/>
  <c r="AI2281" i="87"/>
  <c r="AF2281" i="87" s="1"/>
  <c r="AI2310" i="87"/>
  <c r="AF2310" i="87" s="1"/>
  <c r="M2310" i="87" s="1"/>
  <c r="AI2368" i="87"/>
  <c r="AF2368" i="87" s="1"/>
  <c r="AC103" i="87"/>
  <c r="AC113" i="87"/>
  <c r="K37" i="87"/>
  <c r="AA37" i="87" s="1"/>
  <c r="K22" i="87"/>
  <c r="AI58" i="87"/>
  <c r="AF58" i="87" s="1"/>
  <c r="M58" i="87" s="1"/>
  <c r="AJ14" i="87"/>
  <c r="AG14" i="87" s="1"/>
  <c r="L13" i="87" s="1"/>
  <c r="AJ96" i="87"/>
  <c r="AG96" i="87" s="1"/>
  <c r="L95" i="87" s="1"/>
  <c r="AE97" i="87"/>
  <c r="AF97" i="87"/>
  <c r="M97" i="87" s="1"/>
  <c r="AJ71" i="87"/>
  <c r="AG71" i="87" s="1"/>
  <c r="L70" i="87" s="1"/>
  <c r="K62" i="87"/>
  <c r="AA62" i="87" s="1"/>
  <c r="AJ89" i="87"/>
  <c r="AG89" i="87" s="1"/>
  <c r="L88" i="87" s="1"/>
  <c r="AE76" i="87"/>
  <c r="AF76" i="87"/>
  <c r="M76" i="87" s="1"/>
  <c r="K74" i="87"/>
  <c r="AA74" i="87" s="1"/>
  <c r="AC74" i="87" s="1"/>
  <c r="K71" i="87"/>
  <c r="AA71" i="87" s="1"/>
  <c r="AC71" i="87" s="1"/>
  <c r="Z109" i="87"/>
  <c r="AI138" i="87"/>
  <c r="AF138" i="87" s="1"/>
  <c r="AI80" i="87"/>
  <c r="AI167" i="87"/>
  <c r="AF167" i="87" s="1"/>
  <c r="M167" i="87" s="1"/>
  <c r="AI196" i="87"/>
  <c r="AF196" i="87" s="1"/>
  <c r="M196" i="87" s="1"/>
  <c r="AI254" i="87"/>
  <c r="AF254" i="87" s="1"/>
  <c r="M254" i="87" s="1"/>
  <c r="AI283" i="87"/>
  <c r="AF283" i="87" s="1"/>
  <c r="M283" i="87" s="1"/>
  <c r="AI225" i="87"/>
  <c r="AF225" i="87" s="1"/>
  <c r="M225" i="87" s="1"/>
  <c r="AI312" i="87"/>
  <c r="AF312" i="87" s="1"/>
  <c r="M312" i="87" s="1"/>
  <c r="AI341" i="87"/>
  <c r="AF341" i="87" s="1"/>
  <c r="AI428" i="87"/>
  <c r="AF428" i="87" s="1"/>
  <c r="M428" i="87" s="1"/>
  <c r="AI370" i="87"/>
  <c r="AF370" i="87" s="1"/>
  <c r="M370" i="87" s="1"/>
  <c r="AI399" i="87"/>
  <c r="AF399" i="87" s="1"/>
  <c r="M399" i="87" s="1"/>
  <c r="AI457" i="87"/>
  <c r="AF457" i="87" s="1"/>
  <c r="M457" i="87" s="1"/>
  <c r="AI515" i="87"/>
  <c r="AF515" i="87" s="1"/>
  <c r="M515" i="87" s="1"/>
  <c r="AI486" i="87"/>
  <c r="AF486" i="87" s="1"/>
  <c r="AI544" i="87"/>
  <c r="AF544" i="87" s="1"/>
  <c r="M544" i="87" s="1"/>
  <c r="AI573" i="87"/>
  <c r="AF573" i="87" s="1"/>
  <c r="AI631" i="87"/>
  <c r="AF631" i="87" s="1"/>
  <c r="M631" i="87" s="1"/>
  <c r="AI660" i="87"/>
  <c r="AF660" i="87" s="1"/>
  <c r="AI602" i="87"/>
  <c r="AF602" i="87" s="1"/>
  <c r="AI689" i="87"/>
  <c r="AF689" i="87" s="1"/>
  <c r="M689" i="87" s="1"/>
  <c r="AI776" i="87"/>
  <c r="AF776" i="87" s="1"/>
  <c r="M776" i="87" s="1"/>
  <c r="AI863" i="87"/>
  <c r="AF863" i="87" s="1"/>
  <c r="M863" i="87" s="1"/>
  <c r="AI805" i="87"/>
  <c r="AF805" i="87" s="1"/>
  <c r="M805" i="87" s="1"/>
  <c r="AI718" i="87"/>
  <c r="AF718" i="87" s="1"/>
  <c r="M718" i="87" s="1"/>
  <c r="AI747" i="87"/>
  <c r="AF747" i="87" s="1"/>
  <c r="AI834" i="87"/>
  <c r="AF834" i="87" s="1"/>
  <c r="AI921" i="87"/>
  <c r="AF921" i="87" s="1"/>
  <c r="M921" i="87" s="1"/>
  <c r="AI1008" i="87"/>
  <c r="AF1008" i="87" s="1"/>
  <c r="M1008" i="87" s="1"/>
  <c r="AI950" i="87"/>
  <c r="AF950" i="87" s="1"/>
  <c r="AI892" i="87"/>
  <c r="AF892" i="87" s="1"/>
  <c r="M892" i="87" s="1"/>
  <c r="AI979" i="87"/>
  <c r="AF979" i="87" s="1"/>
  <c r="M979" i="87" s="1"/>
  <c r="AI1095" i="87"/>
  <c r="AF1095" i="87" s="1"/>
  <c r="M1095" i="87" s="1"/>
  <c r="AI1182" i="87"/>
  <c r="AF1182" i="87" s="1"/>
  <c r="M1182" i="87" s="1"/>
  <c r="AI1037" i="87"/>
  <c r="AF1037" i="87" s="1"/>
  <c r="M1037" i="87" s="1"/>
  <c r="AI1124" i="87"/>
  <c r="AF1124" i="87" s="1"/>
  <c r="M1124" i="87" s="1"/>
  <c r="AI1066" i="87"/>
  <c r="AF1066" i="87" s="1"/>
  <c r="AI1153" i="87"/>
  <c r="AF1153" i="87" s="1"/>
  <c r="AI1211" i="87"/>
  <c r="AF1211" i="87" s="1"/>
  <c r="M1211" i="87" s="1"/>
  <c r="AI1298" i="87"/>
  <c r="AF1298" i="87" s="1"/>
  <c r="M1298" i="87" s="1"/>
  <c r="AI1240" i="87"/>
  <c r="AF1240" i="87" s="1"/>
  <c r="M1240" i="87" s="1"/>
  <c r="AI1327" i="87"/>
  <c r="AF1327" i="87" s="1"/>
  <c r="M1327" i="87" s="1"/>
  <c r="AI1269" i="87"/>
  <c r="AF1269" i="87" s="1"/>
  <c r="AI1356" i="87"/>
  <c r="AF1356" i="87" s="1"/>
  <c r="M1356" i="87" s="1"/>
  <c r="AI1385" i="87"/>
  <c r="AF1385" i="87" s="1"/>
  <c r="M1385" i="87" s="1"/>
  <c r="AI1443" i="87"/>
  <c r="AF1443" i="87" s="1"/>
  <c r="M1443" i="87" s="1"/>
  <c r="AI1414" i="87"/>
  <c r="AF1414" i="87" s="1"/>
  <c r="AI1501" i="87"/>
  <c r="AF1501" i="87" s="1"/>
  <c r="M1501" i="87" s="1"/>
  <c r="AI1472" i="87"/>
  <c r="AF1472" i="87" s="1"/>
  <c r="M1472" i="87" s="1"/>
  <c r="AI1530" i="87"/>
  <c r="AF1530" i="87" s="1"/>
  <c r="M1530" i="87" s="1"/>
  <c r="AI1617" i="87"/>
  <c r="AF1617" i="87" s="1"/>
  <c r="M1617" i="87" s="1"/>
  <c r="AI1704" i="87"/>
  <c r="AF1704" i="87" s="1"/>
  <c r="M1704" i="87" s="1"/>
  <c r="AI1791" i="87"/>
  <c r="AF1791" i="87" s="1"/>
  <c r="M1791" i="87" s="1"/>
  <c r="AI1878" i="87"/>
  <c r="AF1878" i="87" s="1"/>
  <c r="M1878" i="87" s="1"/>
  <c r="AI1559" i="87"/>
  <c r="AF1559" i="87" s="1"/>
  <c r="M1559" i="87" s="1"/>
  <c r="AI1646" i="87"/>
  <c r="AF1646" i="87" s="1"/>
  <c r="M1646" i="87" s="1"/>
  <c r="AI1733" i="87"/>
  <c r="AF1733" i="87" s="1"/>
  <c r="M1733" i="87" s="1"/>
  <c r="AI1820" i="87"/>
  <c r="AF1820" i="87" s="1"/>
  <c r="M1820" i="87" s="1"/>
  <c r="AI1588" i="87"/>
  <c r="AF1588" i="87" s="1"/>
  <c r="M1588" i="87" s="1"/>
  <c r="AI1675" i="87"/>
  <c r="AF1675" i="87" s="1"/>
  <c r="M1675" i="87" s="1"/>
  <c r="AI1762" i="87"/>
  <c r="AF1762" i="87" s="1"/>
  <c r="M1762" i="87" s="1"/>
  <c r="AI1849" i="87"/>
  <c r="AF1849" i="87" s="1"/>
  <c r="M1849" i="87" s="1"/>
  <c r="AI1994" i="87"/>
  <c r="AF1994" i="87" s="1"/>
  <c r="M1994" i="87" s="1"/>
  <c r="AI2081" i="87"/>
  <c r="AF2081" i="87" s="1"/>
  <c r="M2081" i="87" s="1"/>
  <c r="AI2168" i="87"/>
  <c r="AF2168" i="87" s="1"/>
  <c r="M2168" i="87" s="1"/>
  <c r="AI1936" i="87"/>
  <c r="AF1936" i="87" s="1"/>
  <c r="AI2023" i="87"/>
  <c r="AF2023" i="87" s="1"/>
  <c r="AI2110" i="87"/>
  <c r="AF2110" i="87" s="1"/>
  <c r="AI2197" i="87"/>
  <c r="AF2197" i="87" s="1"/>
  <c r="AI1907" i="87"/>
  <c r="AI1965" i="87"/>
  <c r="AF1965" i="87" s="1"/>
  <c r="M1965" i="87" s="1"/>
  <c r="AI2052" i="87"/>
  <c r="AF2052" i="87" s="1"/>
  <c r="M2052" i="87" s="1"/>
  <c r="AI2139" i="87"/>
  <c r="AF2139" i="87" s="1"/>
  <c r="M2139" i="87" s="1"/>
  <c r="AI2226" i="87"/>
  <c r="AF2226" i="87" s="1"/>
  <c r="M2226" i="87" s="1"/>
  <c r="AI2255" i="87"/>
  <c r="AF2255" i="87" s="1"/>
  <c r="M2255" i="87" s="1"/>
  <c r="AI2284" i="87"/>
  <c r="AF2284" i="87" s="1"/>
  <c r="M2284" i="87" s="1"/>
  <c r="AI2342" i="87"/>
  <c r="AF2342" i="87" s="1"/>
  <c r="M2342" i="87" s="1"/>
  <c r="AI2313" i="87"/>
  <c r="AF2313" i="87" s="1"/>
  <c r="M2313" i="87" s="1"/>
  <c r="AI2371" i="87"/>
  <c r="AF2371" i="87" s="1"/>
  <c r="M2371" i="87" s="1"/>
  <c r="AG100" i="87"/>
  <c r="L99" i="87" s="1"/>
  <c r="AE130" i="87"/>
  <c r="AF130" i="87"/>
  <c r="M130" i="87" s="1"/>
  <c r="AG130" i="87"/>
  <c r="L129" i="87" s="1"/>
  <c r="K114" i="87"/>
  <c r="AA114" i="87" s="1"/>
  <c r="AC114" i="87" s="1"/>
  <c r="K104" i="87"/>
  <c r="AA104" i="87" s="1"/>
  <c r="AE73" i="87"/>
  <c r="AF73" i="87"/>
  <c r="M73" i="87" s="1"/>
  <c r="AF2393" i="87"/>
  <c r="K147" i="87"/>
  <c r="AA147" i="87" s="1"/>
  <c r="AC147" i="87" s="1"/>
  <c r="K165" i="87"/>
  <c r="AA165" i="87" s="1"/>
  <c r="K149" i="87"/>
  <c r="AA149" i="87" s="1"/>
  <c r="AC149" i="87" s="1"/>
  <c r="Z172" i="87"/>
  <c r="AI201" i="87"/>
  <c r="AF201" i="87" s="1"/>
  <c r="M201" i="87" s="1"/>
  <c r="AI288" i="87"/>
  <c r="AF288" i="87" s="1"/>
  <c r="M288" i="87" s="1"/>
  <c r="AI230" i="87"/>
  <c r="AF230" i="87" s="1"/>
  <c r="M230" i="87" s="1"/>
  <c r="AI259" i="87"/>
  <c r="AF259" i="87" s="1"/>
  <c r="M259" i="87" s="1"/>
  <c r="AI317" i="87"/>
  <c r="AF317" i="87" s="1"/>
  <c r="M317" i="87" s="1"/>
  <c r="AI346" i="87"/>
  <c r="AF346" i="87" s="1"/>
  <c r="M346" i="87" s="1"/>
  <c r="AI433" i="87"/>
  <c r="AF433" i="87" s="1"/>
  <c r="AI375" i="87"/>
  <c r="AF375" i="87" s="1"/>
  <c r="M375" i="87" s="1"/>
  <c r="AI404" i="87"/>
  <c r="AF404" i="87" s="1"/>
  <c r="M404" i="87" s="1"/>
  <c r="AI462" i="87"/>
  <c r="AF462" i="87" s="1"/>
  <c r="M462" i="87" s="1"/>
  <c r="AI491" i="87"/>
  <c r="AF491" i="87" s="1"/>
  <c r="M491" i="87" s="1"/>
  <c r="AI520" i="87"/>
  <c r="AF520" i="87" s="1"/>
  <c r="M520" i="87" s="1"/>
  <c r="AI549" i="87"/>
  <c r="AF549" i="87" s="1"/>
  <c r="M549" i="87" s="1"/>
  <c r="AI636" i="87"/>
  <c r="AF636" i="87" s="1"/>
  <c r="M636" i="87" s="1"/>
  <c r="AI578" i="87"/>
  <c r="AF578" i="87" s="1"/>
  <c r="M578" i="87" s="1"/>
  <c r="AI665" i="87"/>
  <c r="AF665" i="87" s="1"/>
  <c r="AI607" i="87"/>
  <c r="AF607" i="87" s="1"/>
  <c r="AI694" i="87"/>
  <c r="AF694" i="87" s="1"/>
  <c r="M694" i="87" s="1"/>
  <c r="AI781" i="87"/>
  <c r="AF781" i="87" s="1"/>
  <c r="M781" i="87" s="1"/>
  <c r="AI868" i="87"/>
  <c r="AF868" i="87" s="1"/>
  <c r="AI723" i="87"/>
  <c r="AF723" i="87" s="1"/>
  <c r="M723" i="87" s="1"/>
  <c r="AI810" i="87"/>
  <c r="AF810" i="87" s="1"/>
  <c r="M810" i="87" s="1"/>
  <c r="AI752" i="87"/>
  <c r="AF752" i="87" s="1"/>
  <c r="AI839" i="87"/>
  <c r="AF839" i="87" s="1"/>
  <c r="AI926" i="87"/>
  <c r="AF926" i="87" s="1"/>
  <c r="M926" i="87" s="1"/>
  <c r="AI1013" i="87"/>
  <c r="AI955" i="87"/>
  <c r="AF955" i="87" s="1"/>
  <c r="AI897" i="87"/>
  <c r="AF897" i="87" s="1"/>
  <c r="AI984" i="87"/>
  <c r="AF984" i="87" s="1"/>
  <c r="M984" i="87" s="1"/>
  <c r="AI1100" i="87"/>
  <c r="AF1100" i="87" s="1"/>
  <c r="M1100" i="87" s="1"/>
  <c r="AI1187" i="87"/>
  <c r="AF1187" i="87" s="1"/>
  <c r="M1187" i="87" s="1"/>
  <c r="AI1042" i="87"/>
  <c r="AF1042" i="87" s="1"/>
  <c r="M1042" i="87" s="1"/>
  <c r="AI1129" i="87"/>
  <c r="AF1129" i="87" s="1"/>
  <c r="M1129" i="87" s="1"/>
  <c r="AI1071" i="87"/>
  <c r="AF1071" i="87" s="1"/>
  <c r="AI1158" i="87"/>
  <c r="AF1158" i="87" s="1"/>
  <c r="AI1216" i="87"/>
  <c r="AF1216" i="87" s="1"/>
  <c r="M1216" i="87" s="1"/>
  <c r="AI1303" i="87"/>
  <c r="AF1303" i="87" s="1"/>
  <c r="M1303" i="87" s="1"/>
  <c r="AI1245" i="87"/>
  <c r="AF1245" i="87" s="1"/>
  <c r="M1245" i="87" s="1"/>
  <c r="AI1332" i="87"/>
  <c r="AF1332" i="87" s="1"/>
  <c r="M1332" i="87" s="1"/>
  <c r="AI1274" i="87"/>
  <c r="AF1274" i="87" s="1"/>
  <c r="AI1361" i="87"/>
  <c r="AF1361" i="87" s="1"/>
  <c r="M1361" i="87" s="1"/>
  <c r="AI1448" i="87"/>
  <c r="AF1448" i="87" s="1"/>
  <c r="M1448" i="87" s="1"/>
  <c r="AI1419" i="87"/>
  <c r="AF1419" i="87" s="1"/>
  <c r="AI1506" i="87"/>
  <c r="AF1506" i="87" s="1"/>
  <c r="M1506" i="87" s="1"/>
  <c r="AI1390" i="87"/>
  <c r="AF1390" i="87" s="1"/>
  <c r="M1390" i="87" s="1"/>
  <c r="AI1477" i="87"/>
  <c r="AF1477" i="87" s="1"/>
  <c r="M1477" i="87" s="1"/>
  <c r="AI1535" i="87"/>
  <c r="AF1535" i="87" s="1"/>
  <c r="M1535" i="87" s="1"/>
  <c r="AI1622" i="87"/>
  <c r="AF1622" i="87" s="1"/>
  <c r="M1622" i="87" s="1"/>
  <c r="AI1709" i="87"/>
  <c r="AF1709" i="87" s="1"/>
  <c r="M1709" i="87" s="1"/>
  <c r="AI1796" i="87"/>
  <c r="AF1796" i="87" s="1"/>
  <c r="M1796" i="87" s="1"/>
  <c r="AI1564" i="87"/>
  <c r="AF1564" i="87" s="1"/>
  <c r="M1564" i="87" s="1"/>
  <c r="AI1651" i="87"/>
  <c r="AF1651" i="87" s="1"/>
  <c r="M1651" i="87" s="1"/>
  <c r="AI1738" i="87"/>
  <c r="AF1738" i="87" s="1"/>
  <c r="M1738" i="87" s="1"/>
  <c r="AI1825" i="87"/>
  <c r="AF1825" i="87" s="1"/>
  <c r="M1825" i="87" s="1"/>
  <c r="AI1593" i="87"/>
  <c r="AF1593" i="87" s="1"/>
  <c r="M1593" i="87" s="1"/>
  <c r="AI1680" i="87"/>
  <c r="AF1680" i="87" s="1"/>
  <c r="M1680" i="87" s="1"/>
  <c r="AI1767" i="87"/>
  <c r="AF1767" i="87" s="1"/>
  <c r="M1767" i="87" s="1"/>
  <c r="AI1854" i="87"/>
  <c r="AF1854" i="87" s="1"/>
  <c r="M1854" i="87" s="1"/>
  <c r="AI1883" i="87"/>
  <c r="AF1883" i="87" s="1"/>
  <c r="M1883" i="87" s="1"/>
  <c r="AI1999" i="87"/>
  <c r="AF1999" i="87" s="1"/>
  <c r="M1999" i="87" s="1"/>
  <c r="AI2086" i="87"/>
  <c r="AF2086" i="87" s="1"/>
  <c r="M2086" i="87" s="1"/>
  <c r="AI2173" i="87"/>
  <c r="AF2173" i="87" s="1"/>
  <c r="M2173" i="87" s="1"/>
  <c r="AI1912" i="87"/>
  <c r="AF1912" i="87" s="1"/>
  <c r="M1912" i="87" s="1"/>
  <c r="AI1941" i="87"/>
  <c r="AF1941" i="87" s="1"/>
  <c r="AI2028" i="87"/>
  <c r="AF2028" i="87" s="1"/>
  <c r="AI2115" i="87"/>
  <c r="AF2115" i="87" s="1"/>
  <c r="AI2202" i="87"/>
  <c r="AF2202" i="87" s="1"/>
  <c r="AI1970" i="87"/>
  <c r="AF1970" i="87" s="1"/>
  <c r="M1970" i="87" s="1"/>
  <c r="AI2057" i="87"/>
  <c r="AF2057" i="87" s="1"/>
  <c r="M2057" i="87" s="1"/>
  <c r="AI2144" i="87"/>
  <c r="AF2144" i="87" s="1"/>
  <c r="M2144" i="87" s="1"/>
  <c r="AI2231" i="87"/>
  <c r="AI2260" i="87"/>
  <c r="AF2260" i="87" s="1"/>
  <c r="M2260" i="87" s="1"/>
  <c r="AI2289" i="87"/>
  <c r="AF2289" i="87" s="1"/>
  <c r="M2289" i="87" s="1"/>
  <c r="AI2347" i="87"/>
  <c r="AF2347" i="87" s="1"/>
  <c r="M2347" i="87" s="1"/>
  <c r="AI2318" i="87"/>
  <c r="AF2318" i="87" s="1"/>
  <c r="M2318" i="87" s="1"/>
  <c r="AI2376" i="87"/>
  <c r="AF2376" i="87" s="1"/>
  <c r="M2376" i="87" s="1"/>
  <c r="AE172" i="87"/>
  <c r="K172" i="87" s="1"/>
  <c r="AA172" i="87" s="1"/>
  <c r="K188" i="87"/>
  <c r="AA188" i="87" s="1"/>
  <c r="AC188" i="87" s="1"/>
  <c r="AC162" i="87"/>
  <c r="K133" i="87"/>
  <c r="AA133" i="87" s="1"/>
  <c r="AC133" i="87" s="1"/>
  <c r="AC227" i="87"/>
  <c r="K230" i="87"/>
  <c r="AA230" i="87" s="1"/>
  <c r="AC230" i="87" s="1"/>
  <c r="AI220" i="87"/>
  <c r="AF220" i="87" s="1"/>
  <c r="M220" i="87" s="1"/>
  <c r="K255" i="87"/>
  <c r="AA255" i="87" s="1"/>
  <c r="AC255" i="87" s="1"/>
  <c r="Z324" i="87"/>
  <c r="K241" i="87"/>
  <c r="AA241" i="87" s="1"/>
  <c r="AC241" i="87" s="1"/>
  <c r="AC215" i="87"/>
  <c r="AI250" i="87"/>
  <c r="AF250" i="87" s="1"/>
  <c r="M250" i="87" s="1"/>
  <c r="AC205" i="87"/>
  <c r="K249" i="87"/>
  <c r="AA249" i="87" s="1"/>
  <c r="AC249" i="87" s="1"/>
  <c r="K333" i="87"/>
  <c r="AA333" i="87" s="1"/>
  <c r="AC333" i="87" s="1"/>
  <c r="AE351" i="87"/>
  <c r="AG351" i="87"/>
  <c r="L350" i="87" s="1"/>
  <c r="AF351" i="87"/>
  <c r="M351" i="87" s="1"/>
  <c r="AF329" i="87"/>
  <c r="M329" i="87" s="1"/>
  <c r="AE329" i="87"/>
  <c r="AE335" i="87"/>
  <c r="AI335" i="87"/>
  <c r="AF335" i="87" s="1"/>
  <c r="M335" i="87" s="1"/>
  <c r="Z335" i="87"/>
  <c r="AI422" i="87"/>
  <c r="AF422" i="87" s="1"/>
  <c r="M422" i="87" s="1"/>
  <c r="AI364" i="87"/>
  <c r="AF364" i="87" s="1"/>
  <c r="M364" i="87" s="1"/>
  <c r="AI393" i="87"/>
  <c r="AF393" i="87" s="1"/>
  <c r="M393" i="87" s="1"/>
  <c r="AI451" i="87"/>
  <c r="AF451" i="87" s="1"/>
  <c r="M451" i="87" s="1"/>
  <c r="AI480" i="87"/>
  <c r="AF480" i="87" s="1"/>
  <c r="AI538" i="87"/>
  <c r="AF538" i="87" s="1"/>
  <c r="M538" i="87" s="1"/>
  <c r="AI509" i="87"/>
  <c r="AF509" i="87" s="1"/>
  <c r="M509" i="87" s="1"/>
  <c r="AI654" i="87"/>
  <c r="AF654" i="87" s="1"/>
  <c r="M654" i="87" s="1"/>
  <c r="AI596" i="87"/>
  <c r="AF596" i="87" s="1"/>
  <c r="AI683" i="87"/>
  <c r="AF683" i="87" s="1"/>
  <c r="M683" i="87" s="1"/>
  <c r="AI567" i="87"/>
  <c r="AF567" i="87" s="1"/>
  <c r="M567" i="87" s="1"/>
  <c r="AI625" i="87"/>
  <c r="AF625" i="87" s="1"/>
  <c r="M625" i="87" s="1"/>
  <c r="AI712" i="87"/>
  <c r="AF712" i="87" s="1"/>
  <c r="M712" i="87" s="1"/>
  <c r="AI770" i="87"/>
  <c r="AF770" i="87" s="1"/>
  <c r="M770" i="87" s="1"/>
  <c r="AI857" i="87"/>
  <c r="AF857" i="87" s="1"/>
  <c r="M857" i="87" s="1"/>
  <c r="AI799" i="87"/>
  <c r="AF799" i="87" s="1"/>
  <c r="AI741" i="87"/>
  <c r="AF741" i="87" s="1"/>
  <c r="M741" i="87" s="1"/>
  <c r="AI828" i="87"/>
  <c r="AF828" i="87" s="1"/>
  <c r="M828" i="87" s="1"/>
  <c r="AI915" i="87"/>
  <c r="AF915" i="87" s="1"/>
  <c r="M915" i="87" s="1"/>
  <c r="AI1002" i="87"/>
  <c r="AF1002" i="87" s="1"/>
  <c r="M1002" i="87" s="1"/>
  <c r="AI944" i="87"/>
  <c r="AF944" i="87" s="1"/>
  <c r="M944" i="87" s="1"/>
  <c r="AI973" i="87"/>
  <c r="AF973" i="87" s="1"/>
  <c r="M973" i="87" s="1"/>
  <c r="AI886" i="87"/>
  <c r="AF886" i="87" s="1"/>
  <c r="AI1089" i="87"/>
  <c r="AF1089" i="87" s="1"/>
  <c r="M1089" i="87" s="1"/>
  <c r="AI1176" i="87"/>
  <c r="AF1176" i="87" s="1"/>
  <c r="M1176" i="87" s="1"/>
  <c r="AI1118" i="87"/>
  <c r="AF1118" i="87" s="1"/>
  <c r="M1118" i="87" s="1"/>
  <c r="AI1060" i="87"/>
  <c r="AF1060" i="87" s="1"/>
  <c r="AI1147" i="87"/>
  <c r="AF1147" i="87" s="1"/>
  <c r="AI1031" i="87"/>
  <c r="AF1031" i="87" s="1"/>
  <c r="AI1292" i="87"/>
  <c r="AF1292" i="87" s="1"/>
  <c r="M1292" i="87" s="1"/>
  <c r="AI1205" i="87"/>
  <c r="AF1205" i="87" s="1"/>
  <c r="M1205" i="87" s="1"/>
  <c r="AI1234" i="87"/>
  <c r="AF1234" i="87" s="1"/>
  <c r="M1234" i="87" s="1"/>
  <c r="AI1321" i="87"/>
  <c r="AF1321" i="87" s="1"/>
  <c r="M1321" i="87" s="1"/>
  <c r="AI1263" i="87"/>
  <c r="AF1263" i="87" s="1"/>
  <c r="M1263" i="87" s="1"/>
  <c r="AI1350" i="87"/>
  <c r="AF1350" i="87" s="1"/>
  <c r="M1350" i="87" s="1"/>
  <c r="AI1437" i="87"/>
  <c r="AF1437" i="87" s="1"/>
  <c r="M1437" i="87" s="1"/>
  <c r="AI1379" i="87"/>
  <c r="AF1379" i="87" s="1"/>
  <c r="M1379" i="87" s="1"/>
  <c r="AI1408" i="87"/>
  <c r="AF1408" i="87" s="1"/>
  <c r="M1408" i="87" s="1"/>
  <c r="AI1495" i="87"/>
  <c r="AF1495" i="87" s="1"/>
  <c r="M1495" i="87" s="1"/>
  <c r="AI1524" i="87"/>
  <c r="AF1524" i="87" s="1"/>
  <c r="M1524" i="87" s="1"/>
  <c r="AI1466" i="87"/>
  <c r="AF1466" i="87" s="1"/>
  <c r="M1466" i="87" s="1"/>
  <c r="AI1553" i="87"/>
  <c r="AF1553" i="87" s="1"/>
  <c r="M1553" i="87" s="1"/>
  <c r="AI1640" i="87"/>
  <c r="AF1640" i="87" s="1"/>
  <c r="M1640" i="87" s="1"/>
  <c r="AI1727" i="87"/>
  <c r="AF1727" i="87" s="1"/>
  <c r="M1727" i="87" s="1"/>
  <c r="AI1814" i="87"/>
  <c r="AF1814" i="87" s="1"/>
  <c r="AI1901" i="87"/>
  <c r="AF1901" i="87" s="1"/>
  <c r="M1901" i="87" s="1"/>
  <c r="AI1582" i="87"/>
  <c r="AF1582" i="87" s="1"/>
  <c r="M1582" i="87" s="1"/>
  <c r="AI1669" i="87"/>
  <c r="AF1669" i="87" s="1"/>
  <c r="M1669" i="87" s="1"/>
  <c r="AI1756" i="87"/>
  <c r="AF1756" i="87" s="1"/>
  <c r="M1756" i="87" s="1"/>
  <c r="AI1843" i="87"/>
  <c r="AF1843" i="87" s="1"/>
  <c r="AI1611" i="87"/>
  <c r="AF1611" i="87" s="1"/>
  <c r="M1611" i="87" s="1"/>
  <c r="AI1698" i="87"/>
  <c r="AF1698" i="87" s="1"/>
  <c r="M1698" i="87" s="1"/>
  <c r="AI1785" i="87"/>
  <c r="AF1785" i="87" s="1"/>
  <c r="M1785" i="87" s="1"/>
  <c r="AI1872" i="87"/>
  <c r="AF1872" i="87" s="1"/>
  <c r="M1872" i="87" s="1"/>
  <c r="AI1988" i="87"/>
  <c r="AF1988" i="87" s="1"/>
  <c r="M1988" i="87" s="1"/>
  <c r="AI2075" i="87"/>
  <c r="AF2075" i="87" s="1"/>
  <c r="M2075" i="87" s="1"/>
  <c r="AI2162" i="87"/>
  <c r="AF2162" i="87" s="1"/>
  <c r="M2162" i="87" s="1"/>
  <c r="AI1930" i="87"/>
  <c r="AF1930" i="87" s="1"/>
  <c r="AI2017" i="87"/>
  <c r="AF2017" i="87" s="1"/>
  <c r="AI2104" i="87"/>
  <c r="AF2104" i="87" s="1"/>
  <c r="AI2191" i="87"/>
  <c r="AF2191" i="87" s="1"/>
  <c r="AI1959" i="87"/>
  <c r="AF1959" i="87" s="1"/>
  <c r="M1959" i="87" s="1"/>
  <c r="AI2046" i="87"/>
  <c r="AF2046" i="87" s="1"/>
  <c r="M2046" i="87" s="1"/>
  <c r="AI2133" i="87"/>
  <c r="AF2133" i="87" s="1"/>
  <c r="M2133" i="87" s="1"/>
  <c r="AI2220" i="87"/>
  <c r="AF2220" i="87" s="1"/>
  <c r="M2220" i="87" s="1"/>
  <c r="AI2278" i="87"/>
  <c r="AF2278" i="87" s="1"/>
  <c r="M2278" i="87" s="1"/>
  <c r="AI2307" i="87"/>
  <c r="AF2307" i="87" s="1"/>
  <c r="M2307" i="87" s="1"/>
  <c r="AI2365" i="87"/>
  <c r="AF2365" i="87" s="1"/>
  <c r="M2365" i="87" s="1"/>
  <c r="AI2249" i="87"/>
  <c r="AF2249" i="87" s="1"/>
  <c r="M2249" i="87" s="1"/>
  <c r="AI2336" i="87"/>
  <c r="AF2336" i="87" s="1"/>
  <c r="M2336" i="87" s="1"/>
  <c r="AE337" i="87"/>
  <c r="AI308" i="87"/>
  <c r="AF308" i="87" s="1"/>
  <c r="M308" i="87" s="1"/>
  <c r="Z337" i="87"/>
  <c r="AI424" i="87"/>
  <c r="AF424" i="87" s="1"/>
  <c r="M424" i="87" s="1"/>
  <c r="AI366" i="87"/>
  <c r="AF366" i="87" s="1"/>
  <c r="M366" i="87" s="1"/>
  <c r="AI395" i="87"/>
  <c r="AF395" i="87" s="1"/>
  <c r="M395" i="87" s="1"/>
  <c r="AI453" i="87"/>
  <c r="AF453" i="87" s="1"/>
  <c r="M453" i="87" s="1"/>
  <c r="AI511" i="87"/>
  <c r="AF511" i="87" s="1"/>
  <c r="M511" i="87" s="1"/>
  <c r="AI540" i="87"/>
  <c r="AF540" i="87" s="1"/>
  <c r="M540" i="87" s="1"/>
  <c r="AI482" i="87"/>
  <c r="AF482" i="87" s="1"/>
  <c r="M482" i="87" s="1"/>
  <c r="AI569" i="87"/>
  <c r="AF569" i="87" s="1"/>
  <c r="M569" i="87" s="1"/>
  <c r="AI627" i="87"/>
  <c r="AF627" i="87" s="1"/>
  <c r="M627" i="87" s="1"/>
  <c r="AI656" i="87"/>
  <c r="AF656" i="87" s="1"/>
  <c r="M656" i="87" s="1"/>
  <c r="AI598" i="87"/>
  <c r="AF598" i="87" s="1"/>
  <c r="AI685" i="87"/>
  <c r="AF685" i="87" s="1"/>
  <c r="M685" i="87" s="1"/>
  <c r="AI772" i="87"/>
  <c r="AF772" i="87" s="1"/>
  <c r="M772" i="87" s="1"/>
  <c r="AI859" i="87"/>
  <c r="AF859" i="87" s="1"/>
  <c r="M859" i="87" s="1"/>
  <c r="AI714" i="87"/>
  <c r="AF714" i="87" s="1"/>
  <c r="M714" i="87" s="1"/>
  <c r="AI801" i="87"/>
  <c r="AF801" i="87" s="1"/>
  <c r="AI743" i="87"/>
  <c r="AF743" i="87" s="1"/>
  <c r="M743" i="87" s="1"/>
  <c r="AI830" i="87"/>
  <c r="AF830" i="87" s="1"/>
  <c r="M830" i="87" s="1"/>
  <c r="AI917" i="87"/>
  <c r="AF917" i="87" s="1"/>
  <c r="M917" i="87" s="1"/>
  <c r="AI1004" i="87"/>
  <c r="AF1004" i="87" s="1"/>
  <c r="M1004" i="87" s="1"/>
  <c r="AI946" i="87"/>
  <c r="AF946" i="87" s="1"/>
  <c r="M946" i="87" s="1"/>
  <c r="AI888" i="87"/>
  <c r="AF888" i="87" s="1"/>
  <c r="M888" i="87" s="1"/>
  <c r="AI975" i="87"/>
  <c r="AF975" i="87" s="1"/>
  <c r="M975" i="87" s="1"/>
  <c r="AI1091" i="87"/>
  <c r="AF1091" i="87" s="1"/>
  <c r="M1091" i="87" s="1"/>
  <c r="AI1178" i="87"/>
  <c r="AF1178" i="87" s="1"/>
  <c r="M1178" i="87" s="1"/>
  <c r="AI1120" i="87"/>
  <c r="AF1120" i="87" s="1"/>
  <c r="M1120" i="87" s="1"/>
  <c r="AI1033" i="87"/>
  <c r="AF1033" i="87" s="1"/>
  <c r="M1033" i="87" s="1"/>
  <c r="AI1062" i="87"/>
  <c r="AF1062" i="87" s="1"/>
  <c r="AI1149" i="87"/>
  <c r="AF1149" i="87" s="1"/>
  <c r="AI1207" i="87"/>
  <c r="AF1207" i="87" s="1"/>
  <c r="M1207" i="87" s="1"/>
  <c r="AI1294" i="87"/>
  <c r="AF1294" i="87" s="1"/>
  <c r="M1294" i="87" s="1"/>
  <c r="AI1236" i="87"/>
  <c r="AF1236" i="87" s="1"/>
  <c r="M1236" i="87" s="1"/>
  <c r="AI1323" i="87"/>
  <c r="AF1323" i="87" s="1"/>
  <c r="AI1265" i="87"/>
  <c r="AF1265" i="87" s="1"/>
  <c r="M1265" i="87" s="1"/>
  <c r="AI1352" i="87"/>
  <c r="AF1352" i="87" s="1"/>
  <c r="M1352" i="87" s="1"/>
  <c r="AI1381" i="87"/>
  <c r="AF1381" i="87" s="1"/>
  <c r="M1381" i="87" s="1"/>
  <c r="AI1439" i="87"/>
  <c r="AF1439" i="87" s="1"/>
  <c r="M1439" i="87" s="1"/>
  <c r="AI1410" i="87"/>
  <c r="AF1410" i="87" s="1"/>
  <c r="M1410" i="87" s="1"/>
  <c r="AI1497" i="87"/>
  <c r="AF1497" i="87" s="1"/>
  <c r="M1497" i="87" s="1"/>
  <c r="AI1468" i="87"/>
  <c r="AF1468" i="87" s="1"/>
  <c r="M1468" i="87" s="1"/>
  <c r="AI1526" i="87"/>
  <c r="AF1526" i="87" s="1"/>
  <c r="M1526" i="87" s="1"/>
  <c r="AI1613" i="87"/>
  <c r="AF1613" i="87" s="1"/>
  <c r="M1613" i="87" s="1"/>
  <c r="AI1700" i="87"/>
  <c r="AF1700" i="87" s="1"/>
  <c r="M1700" i="87" s="1"/>
  <c r="AI1787" i="87"/>
  <c r="AF1787" i="87" s="1"/>
  <c r="M1787" i="87" s="1"/>
  <c r="AI1874" i="87"/>
  <c r="AF1874" i="87" s="1"/>
  <c r="M1874" i="87" s="1"/>
  <c r="AI1642" i="87"/>
  <c r="AF1642" i="87" s="1"/>
  <c r="M1642" i="87" s="1"/>
  <c r="AI1729" i="87"/>
  <c r="AF1729" i="87" s="1"/>
  <c r="M1729" i="87" s="1"/>
  <c r="AI1816" i="87"/>
  <c r="AF1816" i="87" s="1"/>
  <c r="M1816" i="87" s="1"/>
  <c r="AI1555" i="87"/>
  <c r="AF1555" i="87" s="1"/>
  <c r="M1555" i="87" s="1"/>
  <c r="AI1584" i="87"/>
  <c r="AF1584" i="87" s="1"/>
  <c r="M1584" i="87" s="1"/>
  <c r="AI1671" i="87"/>
  <c r="AF1671" i="87" s="1"/>
  <c r="M1671" i="87" s="1"/>
  <c r="AI1758" i="87"/>
  <c r="AF1758" i="87" s="1"/>
  <c r="M1758" i="87" s="1"/>
  <c r="AI1845" i="87"/>
  <c r="AF1845" i="87" s="1"/>
  <c r="M1845" i="87" s="1"/>
  <c r="AI1990" i="87"/>
  <c r="AF1990" i="87" s="1"/>
  <c r="M1990" i="87" s="1"/>
  <c r="AI2077" i="87"/>
  <c r="AF2077" i="87" s="1"/>
  <c r="M2077" i="87" s="1"/>
  <c r="AI2164" i="87"/>
  <c r="AF2164" i="87" s="1"/>
  <c r="M2164" i="87" s="1"/>
  <c r="AI1932" i="87"/>
  <c r="AF1932" i="87" s="1"/>
  <c r="AI2019" i="87"/>
  <c r="AF2019" i="87" s="1"/>
  <c r="AI2106" i="87"/>
  <c r="AF2106" i="87" s="1"/>
  <c r="AI2193" i="87"/>
  <c r="AF2193" i="87" s="1"/>
  <c r="AI1903" i="87"/>
  <c r="AF1903" i="87" s="1"/>
  <c r="M1903" i="87" s="1"/>
  <c r="AI1961" i="87"/>
  <c r="AF1961" i="87" s="1"/>
  <c r="M1961" i="87" s="1"/>
  <c r="AI2048" i="87"/>
  <c r="AF2048" i="87" s="1"/>
  <c r="M2048" i="87" s="1"/>
  <c r="AI2135" i="87"/>
  <c r="AF2135" i="87" s="1"/>
  <c r="M2135" i="87" s="1"/>
  <c r="AI2222" i="87"/>
  <c r="AF2222" i="87" s="1"/>
  <c r="M2222" i="87" s="1"/>
  <c r="AI2251" i="87"/>
  <c r="AF2251" i="87" s="1"/>
  <c r="M2251" i="87" s="1"/>
  <c r="AI2338" i="87"/>
  <c r="AF2338" i="87" s="1"/>
  <c r="M2338" i="87" s="1"/>
  <c r="AI2280" i="87"/>
  <c r="AF2280" i="87" s="1"/>
  <c r="M2280" i="87" s="1"/>
  <c r="AI2309" i="87"/>
  <c r="AF2309" i="87" s="1"/>
  <c r="M2309" i="87" s="1"/>
  <c r="AI2367" i="87"/>
  <c r="AF2367" i="87" s="1"/>
  <c r="M2367" i="87" s="1"/>
  <c r="K288" i="87"/>
  <c r="AA288" i="87" s="1"/>
  <c r="AC288" i="87" s="1"/>
  <c r="K379" i="87"/>
  <c r="AA379" i="87" s="1"/>
  <c r="AC379" i="87" s="1"/>
  <c r="AE334" i="87"/>
  <c r="AF334" i="87"/>
  <c r="M334" i="87" s="1"/>
  <c r="K372" i="87"/>
  <c r="AA372" i="87" s="1"/>
  <c r="AC372" i="87" s="1"/>
  <c r="K344" i="87"/>
  <c r="AA344" i="87" s="1"/>
  <c r="AC344" i="87" s="1"/>
  <c r="AI365" i="87"/>
  <c r="AF365" i="87" s="1"/>
  <c r="M365" i="87" s="1"/>
  <c r="AE417" i="87"/>
  <c r="AF417" i="87"/>
  <c r="M417" i="87" s="1"/>
  <c r="K438" i="87"/>
  <c r="AA438" i="87" s="1"/>
  <c r="AC438" i="87" s="1"/>
  <c r="K462" i="87"/>
  <c r="AA462" i="87" s="1"/>
  <c r="AC462" i="87" s="1"/>
  <c r="K525" i="87"/>
  <c r="AA525" i="87" s="1"/>
  <c r="AC525" i="87" s="1"/>
  <c r="K444" i="87"/>
  <c r="AA444" i="87" s="1"/>
  <c r="AC444" i="87" s="1"/>
  <c r="K554" i="87"/>
  <c r="AA554" i="87" s="1"/>
  <c r="AC554" i="87" s="1"/>
  <c r="Z556" i="87"/>
  <c r="Z527" i="87"/>
  <c r="K625" i="87"/>
  <c r="AA625" i="87" s="1"/>
  <c r="AC625" i="87" s="1"/>
  <c r="Z730" i="87"/>
  <c r="K515" i="87"/>
  <c r="K612" i="87"/>
  <c r="AA612" i="87" s="1"/>
  <c r="AC612" i="87" s="1"/>
  <c r="K640" i="87"/>
  <c r="AA640" i="87" s="1"/>
  <c r="AC640" i="87" s="1"/>
  <c r="AE721" i="87"/>
  <c r="AF721" i="87"/>
  <c r="M721" i="87" s="1"/>
  <c r="K639" i="87"/>
  <c r="AA639" i="87" s="1"/>
  <c r="AI674" i="87"/>
  <c r="AF674" i="87" s="1"/>
  <c r="M674" i="87" s="1"/>
  <c r="M838" i="87"/>
  <c r="K838" i="87"/>
  <c r="AA838" i="87" s="1"/>
  <c r="AC838" i="87" s="1"/>
  <c r="K857" i="87"/>
  <c r="AA857" i="87" s="1"/>
  <c r="AC857" i="87" s="1"/>
  <c r="K581" i="87"/>
  <c r="AA581" i="87" s="1"/>
  <c r="AC581" i="87" s="1"/>
  <c r="Z759" i="87"/>
  <c r="AC734" i="87"/>
  <c r="K778" i="87"/>
  <c r="AA778" i="87" s="1"/>
  <c r="AC778" i="87" s="1"/>
  <c r="K756" i="87"/>
  <c r="AA756" i="87" s="1"/>
  <c r="AC756" i="87" s="1"/>
  <c r="K749" i="87"/>
  <c r="AA749" i="87" s="1"/>
  <c r="AC749" i="87" s="1"/>
  <c r="K810" i="87"/>
  <c r="AA810" i="87" s="1"/>
  <c r="AC810" i="87" s="1"/>
  <c r="AG879" i="87"/>
  <c r="L878" i="87" s="1"/>
  <c r="AF879" i="87"/>
  <c r="M879" i="87" s="1"/>
  <c r="AE879" i="87"/>
  <c r="K728" i="87"/>
  <c r="AA728" i="87" s="1"/>
  <c r="AC728" i="87" s="1"/>
  <c r="K843" i="87"/>
  <c r="AA843" i="87" s="1"/>
  <c r="AC843" i="87" s="1"/>
  <c r="K808" i="87"/>
  <c r="AA808" i="87" s="1"/>
  <c r="AC808" i="87" s="1"/>
  <c r="K860" i="87"/>
  <c r="AA860" i="87" s="1"/>
  <c r="AC860" i="87" s="1"/>
  <c r="K914" i="87"/>
  <c r="AA914" i="87" s="1"/>
  <c r="AC914" i="87" s="1"/>
  <c r="K1018" i="87"/>
  <c r="AA1018" i="87" s="1"/>
  <c r="AC1018" i="87" s="1"/>
  <c r="Z991" i="87"/>
  <c r="K973" i="87"/>
  <c r="AA973" i="87" s="1"/>
  <c r="K901" i="87"/>
  <c r="AA901" i="87" s="1"/>
  <c r="AC901" i="87" s="1"/>
  <c r="K1015" i="87"/>
  <c r="K988" i="87"/>
  <c r="AA988" i="87" s="1"/>
  <c r="AC988" i="87" s="1"/>
  <c r="K981" i="87"/>
  <c r="AA981" i="87" s="1"/>
  <c r="AC981" i="87" s="1"/>
  <c r="AF1013" i="87"/>
  <c r="M1013" i="87" s="1"/>
  <c r="AE1013" i="87"/>
  <c r="K1046" i="87"/>
  <c r="AA1046" i="87" s="1"/>
  <c r="AC1046" i="87" s="1"/>
  <c r="K1089" i="87"/>
  <c r="AA1089" i="87" s="1"/>
  <c r="AC1089" i="87" s="1"/>
  <c r="K1133" i="87"/>
  <c r="AA1133" i="87" s="1"/>
  <c r="AC1133" i="87" s="1"/>
  <c r="K1176" i="87"/>
  <c r="AA1176" i="87" s="1"/>
  <c r="AC1176" i="87" s="1"/>
  <c r="K940" i="87"/>
  <c r="AA940" i="87" s="1"/>
  <c r="AC940" i="87" s="1"/>
  <c r="M1278" i="87"/>
  <c r="K1278" i="87"/>
  <c r="AA1278" i="87" s="1"/>
  <c r="AC1278" i="87" s="1"/>
  <c r="K1099" i="87"/>
  <c r="AA1099" i="87" s="1"/>
  <c r="AC1099" i="87" s="1"/>
  <c r="M1270" i="87"/>
  <c r="K1270" i="87"/>
  <c r="AA1270" i="87" s="1"/>
  <c r="AC1270" i="87" s="1"/>
  <c r="M1416" i="87"/>
  <c r="K1416" i="87"/>
  <c r="AA1416" i="87" s="1"/>
  <c r="AC1416" i="87" s="1"/>
  <c r="K1624" i="87"/>
  <c r="M2177" i="87"/>
  <c r="K2177" i="87"/>
  <c r="AA2177" i="87" s="1"/>
  <c r="K1960" i="87"/>
  <c r="AA1960" i="87" s="1"/>
  <c r="K2194" i="87"/>
  <c r="AA2194" i="87" s="1"/>
  <c r="AC2194" i="87" s="1"/>
  <c r="K2107" i="87"/>
  <c r="AA2107" i="87" s="1"/>
  <c r="AC2107" i="87" s="1"/>
  <c r="K1904" i="87"/>
  <c r="AA1904" i="87" s="1"/>
  <c r="AC1904" i="87" s="1"/>
  <c r="M2119" i="87"/>
  <c r="K2119" i="87"/>
  <c r="AA2119" i="87" s="1"/>
  <c r="AC2119" i="87" s="1"/>
  <c r="K1962" i="87"/>
  <c r="AA1962" i="87" s="1"/>
  <c r="AC1962" i="87" s="1"/>
  <c r="K2250" i="87"/>
  <c r="AA2250" i="87" s="1"/>
  <c r="AC2250" i="87" s="1"/>
  <c r="AE10" i="87"/>
  <c r="AF10" i="87"/>
  <c r="M10" i="87" s="1"/>
  <c r="AG10" i="87"/>
  <c r="L9" i="87" s="1"/>
  <c r="AJ39" i="87"/>
  <c r="AJ68" i="87"/>
  <c r="AG68" i="87" s="1"/>
  <c r="L67" i="87" s="1"/>
  <c r="AJ97" i="87"/>
  <c r="AG97" i="87" s="1"/>
  <c r="L96" i="87" s="1"/>
  <c r="AJ126" i="87"/>
  <c r="AG126" i="87" s="1"/>
  <c r="L125" i="87" s="1"/>
  <c r="AJ155" i="87"/>
  <c r="AG155" i="87" s="1"/>
  <c r="L154" i="87" s="1"/>
  <c r="AJ184" i="87"/>
  <c r="AG184" i="87" s="1"/>
  <c r="L183" i="87" s="1"/>
  <c r="AJ271" i="87"/>
  <c r="AG271" i="87" s="1"/>
  <c r="L270" i="87" s="1"/>
  <c r="AJ213" i="87"/>
  <c r="AG213" i="87" s="1"/>
  <c r="L212" i="87" s="1"/>
  <c r="AJ242" i="87"/>
  <c r="AG242" i="87" s="1"/>
  <c r="L241" i="87" s="1"/>
  <c r="AJ300" i="87"/>
  <c r="AG300" i="87" s="1"/>
  <c r="L299" i="87" s="1"/>
  <c r="AJ329" i="87"/>
  <c r="AG329" i="87" s="1"/>
  <c r="L328" i="87" s="1"/>
  <c r="AJ416" i="87"/>
  <c r="AG416" i="87" s="1"/>
  <c r="L415" i="87" s="1"/>
  <c r="AJ358" i="87"/>
  <c r="AJ387" i="87"/>
  <c r="AG387" i="87" s="1"/>
  <c r="L386" i="87" s="1"/>
  <c r="AJ445" i="87"/>
  <c r="AG445" i="87" s="1"/>
  <c r="L444" i="87" s="1"/>
  <c r="AJ474" i="87"/>
  <c r="AG474" i="87" s="1"/>
  <c r="L473" i="87" s="1"/>
  <c r="AJ532" i="87"/>
  <c r="AG532" i="87" s="1"/>
  <c r="L531" i="87" s="1"/>
  <c r="AJ561" i="87"/>
  <c r="AG561" i="87" s="1"/>
  <c r="L560" i="87" s="1"/>
  <c r="AJ503" i="87"/>
  <c r="AG503" i="87" s="1"/>
  <c r="L502" i="87" s="1"/>
  <c r="AJ648" i="87"/>
  <c r="AG648" i="87" s="1"/>
  <c r="L647" i="87" s="1"/>
  <c r="AJ590" i="87"/>
  <c r="AG590" i="87" s="1"/>
  <c r="L589" i="87" s="1"/>
  <c r="AJ677" i="87"/>
  <c r="AG677" i="87" s="1"/>
  <c r="L676" i="87" s="1"/>
  <c r="AJ619" i="87"/>
  <c r="AG619" i="87" s="1"/>
  <c r="L618" i="87" s="1"/>
  <c r="AJ706" i="87"/>
  <c r="AG706" i="87" s="1"/>
  <c r="L705" i="87" s="1"/>
  <c r="AJ764" i="87"/>
  <c r="AG764" i="87" s="1"/>
  <c r="L763" i="87" s="1"/>
  <c r="AJ851" i="87"/>
  <c r="AG851" i="87" s="1"/>
  <c r="L850" i="87" s="1"/>
  <c r="AJ793" i="87"/>
  <c r="AG793" i="87" s="1"/>
  <c r="L792" i="87" s="1"/>
  <c r="AJ822" i="87"/>
  <c r="AG822" i="87" s="1"/>
  <c r="L821" i="87" s="1"/>
  <c r="AJ735" i="87"/>
  <c r="AG735" i="87" s="1"/>
  <c r="L734" i="87" s="1"/>
  <c r="AJ909" i="87"/>
  <c r="AG909" i="87" s="1"/>
  <c r="L908" i="87" s="1"/>
  <c r="AJ996" i="87"/>
  <c r="AG996" i="87" s="1"/>
  <c r="L995" i="87" s="1"/>
  <c r="AJ880" i="87"/>
  <c r="AG880" i="87" s="1"/>
  <c r="L879" i="87" s="1"/>
  <c r="AJ938" i="87"/>
  <c r="AG938" i="87" s="1"/>
  <c r="L937" i="87" s="1"/>
  <c r="AJ967" i="87"/>
  <c r="AG967" i="87" s="1"/>
  <c r="L966" i="87" s="1"/>
  <c r="AJ1083" i="87"/>
  <c r="AG1083" i="87" s="1"/>
  <c r="L1082" i="87" s="1"/>
  <c r="AJ1170" i="87"/>
  <c r="AG1170" i="87" s="1"/>
  <c r="L1169" i="87" s="1"/>
  <c r="AJ1112" i="87"/>
  <c r="AG1112" i="87" s="1"/>
  <c r="L1111" i="87" s="1"/>
  <c r="AJ1025" i="87"/>
  <c r="AG1025" i="87" s="1"/>
  <c r="L1024" i="87" s="1"/>
  <c r="AJ1054" i="87"/>
  <c r="AG1054" i="87" s="1"/>
  <c r="L1053" i="87" s="1"/>
  <c r="AJ1141" i="87"/>
  <c r="AG1141" i="87" s="1"/>
  <c r="L1140" i="87" s="1"/>
  <c r="AJ1286" i="87"/>
  <c r="AG1286" i="87" s="1"/>
  <c r="L1285" i="87" s="1"/>
  <c r="AJ1373" i="87"/>
  <c r="AG1373" i="87" s="1"/>
  <c r="L1372" i="87" s="1"/>
  <c r="AJ1199" i="87"/>
  <c r="AG1199" i="87" s="1"/>
  <c r="L1198" i="87" s="1"/>
  <c r="AJ1228" i="87"/>
  <c r="AG1228" i="87" s="1"/>
  <c r="L1227" i="87" s="1"/>
  <c r="AJ1315" i="87"/>
  <c r="AG1315" i="87" s="1"/>
  <c r="L1314" i="87" s="1"/>
  <c r="AJ1257" i="87"/>
  <c r="AG1257" i="87" s="1"/>
  <c r="L1256" i="87" s="1"/>
  <c r="AJ1344" i="87"/>
  <c r="AG1344" i="87" s="1"/>
  <c r="L1343" i="87" s="1"/>
  <c r="AJ1460" i="87"/>
  <c r="AG1460" i="87" s="1"/>
  <c r="L1459" i="87" s="1"/>
  <c r="AJ1431" i="87"/>
  <c r="AG1431" i="87" s="1"/>
  <c r="L1430" i="87" s="1"/>
  <c r="AJ1518" i="87"/>
  <c r="AG1518" i="87" s="1"/>
  <c r="L1517" i="87" s="1"/>
  <c r="AJ1402" i="87"/>
  <c r="AG1402" i="87" s="1"/>
  <c r="L1401" i="87" s="1"/>
  <c r="AJ1489" i="87"/>
  <c r="AG1489" i="87" s="1"/>
  <c r="L1488" i="87" s="1"/>
  <c r="AJ1634" i="87"/>
  <c r="AG1634" i="87" s="1"/>
  <c r="L1633" i="87" s="1"/>
  <c r="AJ1721" i="87"/>
  <c r="AG1721" i="87" s="1"/>
  <c r="L1720" i="87" s="1"/>
  <c r="AJ1808" i="87"/>
  <c r="AG1808" i="87" s="1"/>
  <c r="L1807" i="87" s="1"/>
  <c r="AJ1895" i="87"/>
  <c r="AG1895" i="87" s="1"/>
  <c r="L1894" i="87" s="1"/>
  <c r="AJ1547" i="87"/>
  <c r="AG1547" i="87" s="1"/>
  <c r="L1546" i="87" s="1"/>
  <c r="AJ1576" i="87"/>
  <c r="AG1576" i="87" s="1"/>
  <c r="L1575" i="87" s="1"/>
  <c r="AJ1663" i="87"/>
  <c r="AG1663" i="87" s="1"/>
  <c r="L1662" i="87" s="1"/>
  <c r="AJ1750" i="87"/>
  <c r="AG1750" i="87" s="1"/>
  <c r="L1749" i="87" s="1"/>
  <c r="AJ1837" i="87"/>
  <c r="AG1837" i="87" s="1"/>
  <c r="L1836" i="87" s="1"/>
  <c r="AJ1605" i="87"/>
  <c r="AG1605" i="87" s="1"/>
  <c r="L1604" i="87" s="1"/>
  <c r="AJ1692" i="87"/>
  <c r="AG1692" i="87" s="1"/>
  <c r="L1691" i="87" s="1"/>
  <c r="AJ1779" i="87"/>
  <c r="AG1779" i="87" s="1"/>
  <c r="L1778" i="87" s="1"/>
  <c r="AJ1866" i="87"/>
  <c r="AG1866" i="87" s="1"/>
  <c r="L1865" i="87" s="1"/>
  <c r="AJ1982" i="87"/>
  <c r="AG1982" i="87" s="1"/>
  <c r="L1981" i="87" s="1"/>
  <c r="AJ2069" i="87"/>
  <c r="AG2069" i="87" s="1"/>
  <c r="L2068" i="87" s="1"/>
  <c r="AJ2156" i="87"/>
  <c r="AG2156" i="87" s="1"/>
  <c r="L2155" i="87" s="1"/>
  <c r="AJ1924" i="87"/>
  <c r="AG1924" i="87" s="1"/>
  <c r="L1923" i="87" s="1"/>
  <c r="AJ2011" i="87"/>
  <c r="AG2011" i="87" s="1"/>
  <c r="L2010" i="87" s="1"/>
  <c r="AJ2098" i="87"/>
  <c r="AG2098" i="87" s="1"/>
  <c r="L2097" i="87" s="1"/>
  <c r="AJ2185" i="87"/>
  <c r="AG2185" i="87" s="1"/>
  <c r="L2184" i="87" s="1"/>
  <c r="AJ1953" i="87"/>
  <c r="AG1953" i="87" s="1"/>
  <c r="L1952" i="87" s="1"/>
  <c r="AJ2040" i="87"/>
  <c r="AG2040" i="87" s="1"/>
  <c r="L2039" i="87" s="1"/>
  <c r="AJ2127" i="87"/>
  <c r="AG2127" i="87" s="1"/>
  <c r="L2126" i="87" s="1"/>
  <c r="AJ2214" i="87"/>
  <c r="AG2214" i="87" s="1"/>
  <c r="L2213" i="87" s="1"/>
  <c r="AJ2272" i="87"/>
  <c r="AG2272" i="87" s="1"/>
  <c r="L2271" i="87" s="1"/>
  <c r="AJ2301" i="87"/>
  <c r="AG2301" i="87" s="1"/>
  <c r="L2300" i="87" s="1"/>
  <c r="AJ2359" i="87"/>
  <c r="AG2359" i="87" s="1"/>
  <c r="L2358" i="87" s="1"/>
  <c r="AJ2243" i="87"/>
  <c r="AG2243" i="87" s="1"/>
  <c r="L2242" i="87" s="1"/>
  <c r="AJ2330" i="87"/>
  <c r="AG2330" i="87" s="1"/>
  <c r="L2329" i="87" s="1"/>
  <c r="AC112" i="87"/>
  <c r="AE125" i="87"/>
  <c r="AF125" i="87"/>
  <c r="M125" i="87" s="1"/>
  <c r="AG125" i="87"/>
  <c r="L124" i="87" s="1"/>
  <c r="K160" i="87"/>
  <c r="AA160" i="87" s="1"/>
  <c r="AC160" i="87" s="1"/>
  <c r="AC169" i="87"/>
  <c r="K167" i="87"/>
  <c r="Z63" i="87"/>
  <c r="K45" i="87"/>
  <c r="AA45" i="87" s="1"/>
  <c r="AC45" i="87" s="1"/>
  <c r="AE65" i="87"/>
  <c r="AF65" i="87"/>
  <c r="M65" i="87" s="1"/>
  <c r="M12" i="87"/>
  <c r="K12" i="87"/>
  <c r="AC44" i="87"/>
  <c r="AC46" i="87"/>
  <c r="AC102" i="87"/>
  <c r="K110" i="87"/>
  <c r="AA110" i="87" s="1"/>
  <c r="AC110" i="87" s="1"/>
  <c r="AE109" i="87"/>
  <c r="AI100" i="87"/>
  <c r="AF100" i="87" s="1"/>
  <c r="M100" i="87" s="1"/>
  <c r="Z100" i="87"/>
  <c r="AE100" i="87"/>
  <c r="AI129" i="87"/>
  <c r="AI187" i="87"/>
  <c r="AF187" i="87" s="1"/>
  <c r="AI158" i="87"/>
  <c r="AF158" i="87" s="1"/>
  <c r="M158" i="87" s="1"/>
  <c r="AI216" i="87"/>
  <c r="AF216" i="87" s="1"/>
  <c r="M216" i="87" s="1"/>
  <c r="AI245" i="87"/>
  <c r="AF245" i="87" s="1"/>
  <c r="M245" i="87" s="1"/>
  <c r="AI274" i="87"/>
  <c r="AF274" i="87" s="1"/>
  <c r="M274" i="87" s="1"/>
  <c r="AI332" i="87"/>
  <c r="AF332" i="87" s="1"/>
  <c r="M332" i="87" s="1"/>
  <c r="AI303" i="87"/>
  <c r="AF303" i="87" s="1"/>
  <c r="M303" i="87" s="1"/>
  <c r="AI390" i="87"/>
  <c r="AF390" i="87" s="1"/>
  <c r="M390" i="87" s="1"/>
  <c r="AI477" i="87"/>
  <c r="AF477" i="87" s="1"/>
  <c r="M477" i="87" s="1"/>
  <c r="AI419" i="87"/>
  <c r="AF419" i="87" s="1"/>
  <c r="M419" i="87" s="1"/>
  <c r="AI361" i="87"/>
  <c r="AF361" i="87" s="1"/>
  <c r="M361" i="87" s="1"/>
  <c r="AI448" i="87"/>
  <c r="AF448" i="87" s="1"/>
  <c r="M448" i="87" s="1"/>
  <c r="AI564" i="87"/>
  <c r="AF564" i="87" s="1"/>
  <c r="M564" i="87" s="1"/>
  <c r="AI506" i="87"/>
  <c r="AF506" i="87" s="1"/>
  <c r="AI535" i="87"/>
  <c r="AF535" i="87" s="1"/>
  <c r="M535" i="87" s="1"/>
  <c r="AI593" i="87"/>
  <c r="AF593" i="87" s="1"/>
  <c r="AI680" i="87"/>
  <c r="AF680" i="87" s="1"/>
  <c r="M680" i="87" s="1"/>
  <c r="AI622" i="87"/>
  <c r="AF622" i="87" s="1"/>
  <c r="M622" i="87" s="1"/>
  <c r="AI709" i="87"/>
  <c r="AF709" i="87" s="1"/>
  <c r="M709" i="87" s="1"/>
  <c r="AI651" i="87"/>
  <c r="AF651" i="87" s="1"/>
  <c r="AI825" i="87"/>
  <c r="AF825" i="87" s="1"/>
  <c r="M825" i="87" s="1"/>
  <c r="AI738" i="87"/>
  <c r="AF738" i="87" s="1"/>
  <c r="M738" i="87" s="1"/>
  <c r="AI767" i="87"/>
  <c r="AF767" i="87" s="1"/>
  <c r="AI854" i="87"/>
  <c r="AF854" i="87" s="1"/>
  <c r="M854" i="87" s="1"/>
  <c r="AI796" i="87"/>
  <c r="AF796" i="87" s="1"/>
  <c r="M796" i="87" s="1"/>
  <c r="AI883" i="87"/>
  <c r="AF883" i="87" s="1"/>
  <c r="M883" i="87" s="1"/>
  <c r="AI970" i="87"/>
  <c r="AF970" i="87" s="1"/>
  <c r="M970" i="87" s="1"/>
  <c r="AI912" i="87"/>
  <c r="AF912" i="87" s="1"/>
  <c r="M912" i="87" s="1"/>
  <c r="AI999" i="87"/>
  <c r="AF999" i="87" s="1"/>
  <c r="M999" i="87" s="1"/>
  <c r="AI941" i="87"/>
  <c r="AF941" i="87" s="1"/>
  <c r="AI1028" i="87"/>
  <c r="AF1028" i="87" s="1"/>
  <c r="M1028" i="87" s="1"/>
  <c r="AI1057" i="87"/>
  <c r="AF1057" i="87" s="1"/>
  <c r="M1057" i="87" s="1"/>
  <c r="AI1144" i="87"/>
  <c r="AF1144" i="87" s="1"/>
  <c r="M1144" i="87" s="1"/>
  <c r="AI1086" i="87"/>
  <c r="AF1086" i="87" s="1"/>
  <c r="M1086" i="87" s="1"/>
  <c r="AI1173" i="87"/>
  <c r="AF1173" i="87" s="1"/>
  <c r="M1173" i="87" s="1"/>
  <c r="AI1115" i="87"/>
  <c r="AF1115" i="87" s="1"/>
  <c r="M1115" i="87" s="1"/>
  <c r="AI1202" i="87"/>
  <c r="AF1202" i="87" s="1"/>
  <c r="M1202" i="87" s="1"/>
  <c r="AI1260" i="87"/>
  <c r="AF1260" i="87" s="1"/>
  <c r="M1260" i="87" s="1"/>
  <c r="AI1347" i="87"/>
  <c r="AF1347" i="87" s="1"/>
  <c r="AI1376" i="87"/>
  <c r="AF1376" i="87" s="1"/>
  <c r="M1376" i="87" s="1"/>
  <c r="AI1289" i="87"/>
  <c r="AF1289" i="87" s="1"/>
  <c r="M1289" i="87" s="1"/>
  <c r="AI1231" i="87"/>
  <c r="AF1231" i="87" s="1"/>
  <c r="M1231" i="87" s="1"/>
  <c r="AI1318" i="87"/>
  <c r="AF1318" i="87" s="1"/>
  <c r="M1318" i="87" s="1"/>
  <c r="AI1521" i="87"/>
  <c r="AF1521" i="87" s="1"/>
  <c r="M1521" i="87" s="1"/>
  <c r="AI1405" i="87"/>
  <c r="AF1405" i="87" s="1"/>
  <c r="M1405" i="87" s="1"/>
  <c r="AI1492" i="87"/>
  <c r="AF1492" i="87" s="1"/>
  <c r="M1492" i="87" s="1"/>
  <c r="AI1463" i="87"/>
  <c r="AF1463" i="87" s="1"/>
  <c r="M1463" i="87" s="1"/>
  <c r="AI1434" i="87"/>
  <c r="AF1434" i="87" s="1"/>
  <c r="M1434" i="87" s="1"/>
  <c r="AI1579" i="87"/>
  <c r="AF1579" i="87" s="1"/>
  <c r="M1579" i="87" s="1"/>
  <c r="AI1666" i="87"/>
  <c r="AF1666" i="87" s="1"/>
  <c r="M1666" i="87" s="1"/>
  <c r="AI1753" i="87"/>
  <c r="AF1753" i="87" s="1"/>
  <c r="M1753" i="87" s="1"/>
  <c r="AI1840" i="87"/>
  <c r="AF1840" i="87" s="1"/>
  <c r="M1840" i="87" s="1"/>
  <c r="AI1550" i="87"/>
  <c r="AF1550" i="87" s="1"/>
  <c r="M1550" i="87" s="1"/>
  <c r="AI1608" i="87"/>
  <c r="AF1608" i="87" s="1"/>
  <c r="M1608" i="87" s="1"/>
  <c r="AI1695" i="87"/>
  <c r="AF1695" i="87" s="1"/>
  <c r="M1695" i="87" s="1"/>
  <c r="AI1782" i="87"/>
  <c r="AF1782" i="87" s="1"/>
  <c r="M1782" i="87" s="1"/>
  <c r="AI1869" i="87"/>
  <c r="AF1869" i="87" s="1"/>
  <c r="M1869" i="87" s="1"/>
  <c r="AI1637" i="87"/>
  <c r="AF1637" i="87" s="1"/>
  <c r="M1637" i="87" s="1"/>
  <c r="AI1724" i="87"/>
  <c r="AF1724" i="87" s="1"/>
  <c r="M1724" i="87" s="1"/>
  <c r="AI1811" i="87"/>
  <c r="AF1811" i="87" s="1"/>
  <c r="AI1956" i="87"/>
  <c r="AF1956" i="87" s="1"/>
  <c r="M1956" i="87" s="1"/>
  <c r="AI2043" i="87"/>
  <c r="AF2043" i="87" s="1"/>
  <c r="M2043" i="87" s="1"/>
  <c r="AI2130" i="87"/>
  <c r="AF2130" i="87" s="1"/>
  <c r="M2130" i="87" s="1"/>
  <c r="AI2217" i="87"/>
  <c r="AF2217" i="87" s="1"/>
  <c r="M2217" i="87" s="1"/>
  <c r="AI1898" i="87"/>
  <c r="AF1898" i="87" s="1"/>
  <c r="M1898" i="87" s="1"/>
  <c r="AI1985" i="87"/>
  <c r="AF1985" i="87" s="1"/>
  <c r="AI2072" i="87"/>
  <c r="AF2072" i="87" s="1"/>
  <c r="AI2159" i="87"/>
  <c r="AF2159" i="87" s="1"/>
  <c r="AI1927" i="87"/>
  <c r="AF1927" i="87" s="1"/>
  <c r="M1927" i="87" s="1"/>
  <c r="AI2014" i="87"/>
  <c r="AF2014" i="87" s="1"/>
  <c r="M2014" i="87" s="1"/>
  <c r="AI2101" i="87"/>
  <c r="AF2101" i="87" s="1"/>
  <c r="M2101" i="87" s="1"/>
  <c r="AI2188" i="87"/>
  <c r="AF2188" i="87" s="1"/>
  <c r="M2188" i="87" s="1"/>
  <c r="AI2333" i="87"/>
  <c r="AF2333" i="87" s="1"/>
  <c r="M2333" i="87" s="1"/>
  <c r="AI2275" i="87"/>
  <c r="AF2275" i="87" s="1"/>
  <c r="AI2304" i="87"/>
  <c r="AF2304" i="87" s="1"/>
  <c r="M2304" i="87" s="1"/>
  <c r="AI2362" i="87"/>
  <c r="AF2362" i="87" s="1"/>
  <c r="M2362" i="87" s="1"/>
  <c r="AI2246" i="87"/>
  <c r="AF2246" i="87" s="1"/>
  <c r="M2246" i="87" s="1"/>
  <c r="K117" i="87"/>
  <c r="AA117" i="87" s="1"/>
  <c r="AC117" i="87" s="1"/>
  <c r="AI177" i="87"/>
  <c r="AG176" i="87"/>
  <c r="L175" i="87" s="1"/>
  <c r="AF176" i="87"/>
  <c r="M176" i="87" s="1"/>
  <c r="AG31" i="87"/>
  <c r="L30" i="87" s="1"/>
  <c r="K128" i="87"/>
  <c r="AA128" i="87" s="1"/>
  <c r="AC128" i="87" s="1"/>
  <c r="Z153" i="87"/>
  <c r="AI153" i="87"/>
  <c r="AF153" i="87" s="1"/>
  <c r="M153" i="87" s="1"/>
  <c r="AI211" i="87"/>
  <c r="AF211" i="87" s="1"/>
  <c r="M211" i="87" s="1"/>
  <c r="AE153" i="87"/>
  <c r="AI182" i="87"/>
  <c r="AF182" i="87" s="1"/>
  <c r="M182" i="87" s="1"/>
  <c r="AI240" i="87"/>
  <c r="AF240" i="87" s="1"/>
  <c r="M240" i="87" s="1"/>
  <c r="AI269" i="87"/>
  <c r="AF269" i="87" s="1"/>
  <c r="M269" i="87" s="1"/>
  <c r="AI356" i="87"/>
  <c r="AF356" i="87" s="1"/>
  <c r="M356" i="87" s="1"/>
  <c r="AI298" i="87"/>
  <c r="AF298" i="87" s="1"/>
  <c r="M298" i="87" s="1"/>
  <c r="AI327" i="87"/>
  <c r="AF327" i="87" s="1"/>
  <c r="M327" i="87" s="1"/>
  <c r="AI414" i="87"/>
  <c r="AF414" i="87" s="1"/>
  <c r="M414" i="87" s="1"/>
  <c r="AI385" i="87"/>
  <c r="AF385" i="87" s="1"/>
  <c r="M385" i="87" s="1"/>
  <c r="AI443" i="87"/>
  <c r="AF443" i="87" s="1"/>
  <c r="M443" i="87" s="1"/>
  <c r="AI472" i="87"/>
  <c r="AF472" i="87" s="1"/>
  <c r="M472" i="87" s="1"/>
  <c r="AI501" i="87"/>
  <c r="AF501" i="87" s="1"/>
  <c r="M501" i="87" s="1"/>
  <c r="AI530" i="87"/>
  <c r="AF530" i="87" s="1"/>
  <c r="M530" i="87" s="1"/>
  <c r="AI559" i="87"/>
  <c r="AF559" i="87" s="1"/>
  <c r="M559" i="87" s="1"/>
  <c r="AI617" i="87"/>
  <c r="AF617" i="87" s="1"/>
  <c r="M617" i="87" s="1"/>
  <c r="AI704" i="87"/>
  <c r="AF704" i="87" s="1"/>
  <c r="M704" i="87" s="1"/>
  <c r="AI646" i="87"/>
  <c r="AF646" i="87" s="1"/>
  <c r="M646" i="87" s="1"/>
  <c r="AI588" i="87"/>
  <c r="AF588" i="87" s="1"/>
  <c r="AI675" i="87"/>
  <c r="AF675" i="87" s="1"/>
  <c r="M675" i="87" s="1"/>
  <c r="AI762" i="87"/>
  <c r="AF762" i="87" s="1"/>
  <c r="M762" i="87" s="1"/>
  <c r="AI849" i="87"/>
  <c r="AF849" i="87" s="1"/>
  <c r="M849" i="87" s="1"/>
  <c r="AI791" i="87"/>
  <c r="AF791" i="87" s="1"/>
  <c r="M791" i="87" s="1"/>
  <c r="AI733" i="87"/>
  <c r="AF733" i="87" s="1"/>
  <c r="M733" i="87" s="1"/>
  <c r="AI820" i="87"/>
  <c r="AF820" i="87" s="1"/>
  <c r="M820" i="87" s="1"/>
  <c r="AI878" i="87"/>
  <c r="AF878" i="87" s="1"/>
  <c r="AI907" i="87"/>
  <c r="AF907" i="87" s="1"/>
  <c r="M907" i="87" s="1"/>
  <c r="AI994" i="87"/>
  <c r="AF994" i="87" s="1"/>
  <c r="M994" i="87" s="1"/>
  <c r="AI936" i="87"/>
  <c r="AF936" i="87" s="1"/>
  <c r="M936" i="87" s="1"/>
  <c r="AI965" i="87"/>
  <c r="AF965" i="87" s="1"/>
  <c r="M965" i="87" s="1"/>
  <c r="AI1023" i="87"/>
  <c r="AF1023" i="87" s="1"/>
  <c r="M1023" i="87" s="1"/>
  <c r="AI1081" i="87"/>
  <c r="AF1081" i="87" s="1"/>
  <c r="M1081" i="87" s="1"/>
  <c r="AI1168" i="87"/>
  <c r="AF1168" i="87" s="1"/>
  <c r="M1168" i="87" s="1"/>
  <c r="AI1110" i="87"/>
  <c r="AF1110" i="87" s="1"/>
  <c r="M1110" i="87" s="1"/>
  <c r="AI1052" i="87"/>
  <c r="AF1052" i="87" s="1"/>
  <c r="AI1139" i="87"/>
  <c r="AF1139" i="87" s="1"/>
  <c r="AI1284" i="87"/>
  <c r="AF1284" i="87" s="1"/>
  <c r="M1284" i="87" s="1"/>
  <c r="AI1371" i="87"/>
  <c r="AF1371" i="87" s="1"/>
  <c r="M1371" i="87" s="1"/>
  <c r="AI1197" i="87"/>
  <c r="AF1197" i="87" s="1"/>
  <c r="M1197" i="87" s="1"/>
  <c r="AI1226" i="87"/>
  <c r="AF1226" i="87" s="1"/>
  <c r="M1226" i="87" s="1"/>
  <c r="AI1313" i="87"/>
  <c r="AF1313" i="87" s="1"/>
  <c r="M1313" i="87" s="1"/>
  <c r="AI1255" i="87"/>
  <c r="AF1255" i="87" s="1"/>
  <c r="M1255" i="87" s="1"/>
  <c r="AI1342" i="87"/>
  <c r="AF1342" i="87" s="1"/>
  <c r="M1342" i="87" s="1"/>
  <c r="AI1400" i="87"/>
  <c r="AF1400" i="87" s="1"/>
  <c r="M1400" i="87" s="1"/>
  <c r="AI1487" i="87"/>
  <c r="AF1487" i="87" s="1"/>
  <c r="M1487" i="87" s="1"/>
  <c r="AI1458" i="87"/>
  <c r="AF1458" i="87" s="1"/>
  <c r="M1458" i="87" s="1"/>
  <c r="AI1429" i="87"/>
  <c r="AF1429" i="87" s="1"/>
  <c r="M1429" i="87" s="1"/>
  <c r="AI1516" i="87"/>
  <c r="AF1516" i="87" s="1"/>
  <c r="M1516" i="87" s="1"/>
  <c r="AI1603" i="87"/>
  <c r="AF1603" i="87" s="1"/>
  <c r="M1603" i="87" s="1"/>
  <c r="AI1690" i="87"/>
  <c r="AF1690" i="87" s="1"/>
  <c r="M1690" i="87" s="1"/>
  <c r="AI1777" i="87"/>
  <c r="AF1777" i="87" s="1"/>
  <c r="M1777" i="87" s="1"/>
  <c r="AI1864" i="87"/>
  <c r="AF1864" i="87" s="1"/>
  <c r="M1864" i="87" s="1"/>
  <c r="AI1545" i="87"/>
  <c r="AF1545" i="87" s="1"/>
  <c r="M1545" i="87" s="1"/>
  <c r="AI1632" i="87"/>
  <c r="AF1632" i="87" s="1"/>
  <c r="M1632" i="87" s="1"/>
  <c r="AI1719" i="87"/>
  <c r="AF1719" i="87" s="1"/>
  <c r="M1719" i="87" s="1"/>
  <c r="AI1806" i="87"/>
  <c r="AF1806" i="87" s="1"/>
  <c r="M1806" i="87" s="1"/>
  <c r="AI1893" i="87"/>
  <c r="AF1893" i="87" s="1"/>
  <c r="M1893" i="87" s="1"/>
  <c r="AI1574" i="87"/>
  <c r="AF1574" i="87" s="1"/>
  <c r="M1574" i="87" s="1"/>
  <c r="AI1661" i="87"/>
  <c r="AF1661" i="87" s="1"/>
  <c r="M1661" i="87" s="1"/>
  <c r="AI1748" i="87"/>
  <c r="AF1748" i="87" s="1"/>
  <c r="M1748" i="87" s="1"/>
  <c r="AI1835" i="87"/>
  <c r="AF1835" i="87" s="1"/>
  <c r="M1835" i="87" s="1"/>
  <c r="AI1980" i="87"/>
  <c r="AF1980" i="87" s="1"/>
  <c r="M1980" i="87" s="1"/>
  <c r="AI2067" i="87"/>
  <c r="AF2067" i="87" s="1"/>
  <c r="M2067" i="87" s="1"/>
  <c r="AI2154" i="87"/>
  <c r="AF2154" i="87" s="1"/>
  <c r="M2154" i="87" s="1"/>
  <c r="AI1922" i="87"/>
  <c r="AF1922" i="87" s="1"/>
  <c r="AI2009" i="87"/>
  <c r="AF2009" i="87" s="1"/>
  <c r="AI2096" i="87"/>
  <c r="AF2096" i="87" s="1"/>
  <c r="AI2183" i="87"/>
  <c r="AF2183" i="87" s="1"/>
  <c r="AI1951" i="87"/>
  <c r="AF1951" i="87" s="1"/>
  <c r="M1951" i="87" s="1"/>
  <c r="AI2038" i="87"/>
  <c r="AF2038" i="87" s="1"/>
  <c r="M2038" i="87" s="1"/>
  <c r="AI2125" i="87"/>
  <c r="AF2125" i="87" s="1"/>
  <c r="M2125" i="87" s="1"/>
  <c r="AI2212" i="87"/>
  <c r="AF2212" i="87" s="1"/>
  <c r="M2212" i="87" s="1"/>
  <c r="AI2328" i="87"/>
  <c r="AF2328" i="87" s="1"/>
  <c r="M2328" i="87" s="1"/>
  <c r="AI2241" i="87"/>
  <c r="AF2241" i="87" s="1"/>
  <c r="M2241" i="87" s="1"/>
  <c r="AI2270" i="87"/>
  <c r="AF2270" i="87" s="1"/>
  <c r="M2270" i="87" s="1"/>
  <c r="AI2299" i="87"/>
  <c r="AF2299" i="87" s="1"/>
  <c r="M2299" i="87" s="1"/>
  <c r="AI2357" i="87"/>
  <c r="AF2357" i="87" s="1"/>
  <c r="M2357" i="87" s="1"/>
  <c r="AE177" i="87"/>
  <c r="AG177" i="87"/>
  <c r="L176" i="87" s="1"/>
  <c r="AF177" i="87"/>
  <c r="M177" i="87" s="1"/>
  <c r="AC190" i="87"/>
  <c r="Z237" i="87"/>
  <c r="AC175" i="87"/>
  <c r="K142" i="87"/>
  <c r="AA142" i="87" s="1"/>
  <c r="AC142" i="87" s="1"/>
  <c r="AC165" i="87"/>
  <c r="Z207" i="87"/>
  <c r="AI178" i="87"/>
  <c r="AF178" i="87" s="1"/>
  <c r="M178" i="87" s="1"/>
  <c r="AI265" i="87"/>
  <c r="AF265" i="87" s="1"/>
  <c r="AI207" i="87"/>
  <c r="AF207" i="87" s="1"/>
  <c r="M207" i="87" s="1"/>
  <c r="AI236" i="87"/>
  <c r="AF236" i="87" s="1"/>
  <c r="M236" i="87" s="1"/>
  <c r="AI294" i="87"/>
  <c r="AF294" i="87" s="1"/>
  <c r="M294" i="87" s="1"/>
  <c r="AI323" i="87"/>
  <c r="AF323" i="87" s="1"/>
  <c r="M323" i="87" s="1"/>
  <c r="AI410" i="87"/>
  <c r="AF410" i="87" s="1"/>
  <c r="M410" i="87" s="1"/>
  <c r="AI352" i="87"/>
  <c r="AF352" i="87" s="1"/>
  <c r="AI381" i="87"/>
  <c r="AF381" i="87" s="1"/>
  <c r="M381" i="87" s="1"/>
  <c r="AI497" i="87"/>
  <c r="AF497" i="87" s="1"/>
  <c r="M497" i="87" s="1"/>
  <c r="AI439" i="87"/>
  <c r="AF439" i="87" s="1"/>
  <c r="M439" i="87" s="1"/>
  <c r="AI468" i="87"/>
  <c r="AF468" i="87" s="1"/>
  <c r="AI526" i="87"/>
  <c r="AF526" i="87" s="1"/>
  <c r="M526" i="87" s="1"/>
  <c r="AI555" i="87"/>
  <c r="AF555" i="87" s="1"/>
  <c r="M555" i="87" s="1"/>
  <c r="AI642" i="87"/>
  <c r="AF642" i="87" s="1"/>
  <c r="M642" i="87" s="1"/>
  <c r="AI584" i="87"/>
  <c r="AF584" i="87" s="1"/>
  <c r="AI671" i="87"/>
  <c r="AF671" i="87" s="1"/>
  <c r="AI613" i="87"/>
  <c r="AF613" i="87" s="1"/>
  <c r="AI700" i="87"/>
  <c r="AF700" i="87" s="1"/>
  <c r="M700" i="87" s="1"/>
  <c r="AI758" i="87"/>
  <c r="AF758" i="87" s="1"/>
  <c r="M758" i="87" s="1"/>
  <c r="AI845" i="87"/>
  <c r="AF845" i="87" s="1"/>
  <c r="M845" i="87" s="1"/>
  <c r="AI787" i="87"/>
  <c r="AF787" i="87" s="1"/>
  <c r="AI729" i="87"/>
  <c r="AF729" i="87" s="1"/>
  <c r="M729" i="87" s="1"/>
  <c r="AI816" i="87"/>
  <c r="AF816" i="87" s="1"/>
  <c r="M816" i="87" s="1"/>
  <c r="AI903" i="87"/>
  <c r="AF903" i="87" s="1"/>
  <c r="AI990" i="87"/>
  <c r="AF990" i="87" s="1"/>
  <c r="AI874" i="87"/>
  <c r="AF874" i="87" s="1"/>
  <c r="M874" i="87" s="1"/>
  <c r="AI932" i="87"/>
  <c r="AF932" i="87" s="1"/>
  <c r="M932" i="87" s="1"/>
  <c r="AI1019" i="87"/>
  <c r="AF1019" i="87" s="1"/>
  <c r="M1019" i="87" s="1"/>
  <c r="AI961" i="87"/>
  <c r="AF961" i="87" s="1"/>
  <c r="AI1077" i="87"/>
  <c r="AF1077" i="87" s="1"/>
  <c r="AI1164" i="87"/>
  <c r="AF1164" i="87" s="1"/>
  <c r="AI1106" i="87"/>
  <c r="AF1106" i="87" s="1"/>
  <c r="M1106" i="87" s="1"/>
  <c r="AI1048" i="87"/>
  <c r="AF1048" i="87" s="1"/>
  <c r="AI1135" i="87"/>
  <c r="AF1135" i="87" s="1"/>
  <c r="AI1280" i="87"/>
  <c r="AF1280" i="87" s="1"/>
  <c r="M1280" i="87" s="1"/>
  <c r="AI1367" i="87"/>
  <c r="AF1367" i="87" s="1"/>
  <c r="AI1193" i="87"/>
  <c r="AF1193" i="87" s="1"/>
  <c r="M1193" i="87" s="1"/>
  <c r="AI1222" i="87"/>
  <c r="AF1222" i="87" s="1"/>
  <c r="AI1309" i="87"/>
  <c r="AF1309" i="87" s="1"/>
  <c r="AI1251" i="87"/>
  <c r="AF1251" i="87" s="1"/>
  <c r="M1251" i="87" s="1"/>
  <c r="AI1338" i="87"/>
  <c r="AF1338" i="87" s="1"/>
  <c r="M1338" i="87" s="1"/>
  <c r="AI1454" i="87"/>
  <c r="AF1454" i="87" s="1"/>
  <c r="M1454" i="87" s="1"/>
  <c r="AI1425" i="87"/>
  <c r="AF1425" i="87" s="1"/>
  <c r="M1425" i="87" s="1"/>
  <c r="AI1512" i="87"/>
  <c r="AF1512" i="87" s="1"/>
  <c r="M1512" i="87" s="1"/>
  <c r="AI1396" i="87"/>
  <c r="AF1396" i="87" s="1"/>
  <c r="M1396" i="87" s="1"/>
  <c r="AI1483" i="87"/>
  <c r="AF1483" i="87" s="1"/>
  <c r="M1483" i="87" s="1"/>
  <c r="AI1541" i="87"/>
  <c r="AF1541" i="87" s="1"/>
  <c r="AI1628" i="87"/>
  <c r="AF1628" i="87" s="1"/>
  <c r="M1628" i="87" s="1"/>
  <c r="AI1715" i="87"/>
  <c r="AF1715" i="87" s="1"/>
  <c r="M1715" i="87" s="1"/>
  <c r="AI1802" i="87"/>
  <c r="AF1802" i="87" s="1"/>
  <c r="AI1889" i="87"/>
  <c r="AF1889" i="87" s="1"/>
  <c r="AI1570" i="87"/>
  <c r="AF1570" i="87" s="1"/>
  <c r="M1570" i="87" s="1"/>
  <c r="AI1657" i="87"/>
  <c r="AF1657" i="87" s="1"/>
  <c r="M1657" i="87" s="1"/>
  <c r="AI1744" i="87"/>
  <c r="AF1744" i="87" s="1"/>
  <c r="M1744" i="87" s="1"/>
  <c r="AI1831" i="87"/>
  <c r="AF1831" i="87" s="1"/>
  <c r="M1831" i="87" s="1"/>
  <c r="AI1599" i="87"/>
  <c r="AF1599" i="87" s="1"/>
  <c r="M1599" i="87" s="1"/>
  <c r="AI1686" i="87"/>
  <c r="AF1686" i="87" s="1"/>
  <c r="M1686" i="87" s="1"/>
  <c r="AI1773" i="87"/>
  <c r="AF1773" i="87" s="1"/>
  <c r="M1773" i="87" s="1"/>
  <c r="AI1860" i="87"/>
  <c r="AF1860" i="87" s="1"/>
  <c r="M1860" i="87" s="1"/>
  <c r="AI1976" i="87"/>
  <c r="AF1976" i="87" s="1"/>
  <c r="M1976" i="87" s="1"/>
  <c r="AI2063" i="87"/>
  <c r="AF2063" i="87" s="1"/>
  <c r="M2063" i="87" s="1"/>
  <c r="AI2150" i="87"/>
  <c r="AF2150" i="87" s="1"/>
  <c r="M2150" i="87" s="1"/>
  <c r="AI1918" i="87"/>
  <c r="AF1918" i="87" s="1"/>
  <c r="M1918" i="87" s="1"/>
  <c r="AI2005" i="87"/>
  <c r="AF2005" i="87" s="1"/>
  <c r="AI2092" i="87"/>
  <c r="AF2092" i="87" s="1"/>
  <c r="AI2179" i="87"/>
  <c r="AF2179" i="87" s="1"/>
  <c r="AI1947" i="87"/>
  <c r="AF1947" i="87" s="1"/>
  <c r="M1947" i="87" s="1"/>
  <c r="AI2034" i="87"/>
  <c r="AF2034" i="87" s="1"/>
  <c r="M2034" i="87" s="1"/>
  <c r="AI2121" i="87"/>
  <c r="AF2121" i="87" s="1"/>
  <c r="M2121" i="87" s="1"/>
  <c r="AI2208" i="87"/>
  <c r="AF2208" i="87" s="1"/>
  <c r="M2208" i="87" s="1"/>
  <c r="AI2237" i="87"/>
  <c r="AF2237" i="87" s="1"/>
  <c r="AI2266" i="87"/>
  <c r="AF2266" i="87" s="1"/>
  <c r="M2266" i="87" s="1"/>
  <c r="AI2324" i="87"/>
  <c r="AF2324" i="87" s="1"/>
  <c r="M2324" i="87" s="1"/>
  <c r="AI2382" i="87"/>
  <c r="AF2382" i="87" s="1"/>
  <c r="M2382" i="87" s="1"/>
  <c r="AI2295" i="87"/>
  <c r="AF2295" i="87" s="1"/>
  <c r="AI2353" i="87"/>
  <c r="AF2353" i="87" s="1"/>
  <c r="M2353" i="87" s="1"/>
  <c r="K269" i="87"/>
  <c r="AA269" i="87" s="1"/>
  <c r="AC269" i="87" s="1"/>
  <c r="K254" i="87"/>
  <c r="K199" i="87"/>
  <c r="AA199" i="87" s="1"/>
  <c r="AC199" i="87" s="1"/>
  <c r="K244" i="87"/>
  <c r="AA244" i="87" s="1"/>
  <c r="AC244" i="87" s="1"/>
  <c r="K271" i="87"/>
  <c r="AA271" i="87" s="1"/>
  <c r="AC271" i="87" s="1"/>
  <c r="Z295" i="87"/>
  <c r="K262" i="87"/>
  <c r="AA262" i="87" s="1"/>
  <c r="AC262" i="87" s="1"/>
  <c r="K304" i="87"/>
  <c r="AA304" i="87" s="1"/>
  <c r="AC304" i="87" s="1"/>
  <c r="K201" i="87"/>
  <c r="AA201" i="87" s="1"/>
  <c r="AC201" i="87" s="1"/>
  <c r="AI337" i="87"/>
  <c r="AF337" i="87" s="1"/>
  <c r="M337" i="87" s="1"/>
  <c r="K292" i="87"/>
  <c r="AA292" i="87" s="1"/>
  <c r="AC292" i="87" s="1"/>
  <c r="M292" i="87"/>
  <c r="K300" i="87"/>
  <c r="AA300" i="87" s="1"/>
  <c r="AC300" i="87" s="1"/>
  <c r="K314" i="87"/>
  <c r="AA314" i="87" s="1"/>
  <c r="AC314" i="87" s="1"/>
  <c r="K316" i="87"/>
  <c r="AA316" i="87" s="1"/>
  <c r="AC316" i="87" s="1"/>
  <c r="AF326" i="87"/>
  <c r="M326" i="87" s="1"/>
  <c r="AE326" i="87"/>
  <c r="AE388" i="87"/>
  <c r="AF388" i="87"/>
  <c r="M388" i="87" s="1"/>
  <c r="K399" i="87"/>
  <c r="AF350" i="87"/>
  <c r="M350" i="87" s="1"/>
  <c r="AG350" i="87"/>
  <c r="L349" i="87" s="1"/>
  <c r="AE350" i="87"/>
  <c r="AI306" i="87"/>
  <c r="AF306" i="87" s="1"/>
  <c r="M306" i="87" s="1"/>
  <c r="AI423" i="87"/>
  <c r="AF423" i="87" s="1"/>
  <c r="M423" i="87" s="1"/>
  <c r="AE371" i="87"/>
  <c r="AF371" i="87"/>
  <c r="M371" i="87" s="1"/>
  <c r="K400" i="87"/>
  <c r="AA400" i="87" s="1"/>
  <c r="AC400" i="87" s="1"/>
  <c r="K449" i="87"/>
  <c r="AA449" i="87" s="1"/>
  <c r="AC449" i="87" s="1"/>
  <c r="K294" i="87"/>
  <c r="AA294" i="87" s="1"/>
  <c r="AC294" i="87" s="1"/>
  <c r="K457" i="87"/>
  <c r="K467" i="87"/>
  <c r="AA467" i="87" s="1"/>
  <c r="AC467" i="87" s="1"/>
  <c r="K428" i="87"/>
  <c r="K508" i="87"/>
  <c r="AA508" i="87" s="1"/>
  <c r="AC508" i="87" s="1"/>
  <c r="K432" i="87"/>
  <c r="AA432" i="87" s="1"/>
  <c r="AC432" i="87" s="1"/>
  <c r="K538" i="87"/>
  <c r="AA538" i="87" s="1"/>
  <c r="AC538" i="87" s="1"/>
  <c r="AC589" i="87"/>
  <c r="AF565" i="87"/>
  <c r="M565" i="87" s="1"/>
  <c r="AG565" i="87"/>
  <c r="L564" i="87" s="1"/>
  <c r="AE565" i="87"/>
  <c r="K626" i="87"/>
  <c r="AA626" i="87" s="1"/>
  <c r="AC626" i="87" s="1"/>
  <c r="K652" i="87"/>
  <c r="AA652" i="87" s="1"/>
  <c r="AC652" i="87" s="1"/>
  <c r="M726" i="87"/>
  <c r="K726" i="87"/>
  <c r="AA726" i="87" s="1"/>
  <c r="AC726" i="87" s="1"/>
  <c r="Z643" i="87"/>
  <c r="K655" i="87"/>
  <c r="AA655" i="87" s="1"/>
  <c r="AC655" i="87" s="1"/>
  <c r="Z614" i="87"/>
  <c r="K708" i="87"/>
  <c r="AA708" i="87" s="1"/>
  <c r="AC708" i="87" s="1"/>
  <c r="K646" i="87"/>
  <c r="AA646" i="87" s="1"/>
  <c r="AC646" i="87" s="1"/>
  <c r="K662" i="87"/>
  <c r="AA662" i="87" s="1"/>
  <c r="AC662" i="87" s="1"/>
  <c r="K703" i="87"/>
  <c r="AC864" i="87"/>
  <c r="K642" i="87"/>
  <c r="AA642" i="87" s="1"/>
  <c r="AC642" i="87" s="1"/>
  <c r="K712" i="87"/>
  <c r="AA712" i="87" s="1"/>
  <c r="AC712" i="87" s="1"/>
  <c r="AC575" i="87"/>
  <c r="K592" i="87"/>
  <c r="AA592" i="87" s="1"/>
  <c r="AC592" i="87" s="1"/>
  <c r="K733" i="87"/>
  <c r="AA733" i="87" s="1"/>
  <c r="AC733" i="87" s="1"/>
  <c r="K786" i="87"/>
  <c r="AA786" i="87" s="1"/>
  <c r="AC786" i="87" s="1"/>
  <c r="AC806" i="87"/>
  <c r="Z817" i="87"/>
  <c r="K858" i="87"/>
  <c r="AA858" i="87" s="1"/>
  <c r="AC858" i="87" s="1"/>
  <c r="Z701" i="87"/>
  <c r="K694" i="87"/>
  <c r="AA694" i="87" s="1"/>
  <c r="AC694" i="87" s="1"/>
  <c r="K781" i="87"/>
  <c r="AA781" i="87" s="1"/>
  <c r="AC781" i="87" s="1"/>
  <c r="K727" i="87"/>
  <c r="AA727" i="87" s="1"/>
  <c r="K751" i="87"/>
  <c r="AA751" i="87" s="1"/>
  <c r="AC751" i="87" s="1"/>
  <c r="K828" i="87"/>
  <c r="AA828" i="87" s="1"/>
  <c r="AC828" i="87" s="1"/>
  <c r="K738" i="87"/>
  <c r="AA738" i="87" s="1"/>
  <c r="K777" i="87"/>
  <c r="AA777" i="87" s="1"/>
  <c r="AC777" i="87" s="1"/>
  <c r="K829" i="87"/>
  <c r="AA829" i="87" s="1"/>
  <c r="AC829" i="87" s="1"/>
  <c r="K899" i="87"/>
  <c r="K915" i="87"/>
  <c r="AA915" i="87" s="1"/>
  <c r="AC915" i="87" s="1"/>
  <c r="K1001" i="87"/>
  <c r="AA1001" i="87" s="1"/>
  <c r="AC1001" i="87" s="1"/>
  <c r="Z933" i="87"/>
  <c r="AC973" i="87"/>
  <c r="K926" i="87"/>
  <c r="AA926" i="87" s="1"/>
  <c r="AC926" i="87" s="1"/>
  <c r="K974" i="87"/>
  <c r="AA974" i="87" s="1"/>
  <c r="K996" i="87"/>
  <c r="AA996" i="87" s="1"/>
  <c r="AC996" i="87" s="1"/>
  <c r="K984" i="87"/>
  <c r="AA984" i="87" s="1"/>
  <c r="AC984" i="87" s="1"/>
  <c r="K954" i="87"/>
  <c r="AA954" i="87" s="1"/>
  <c r="AC954" i="87" s="1"/>
  <c r="M954" i="87"/>
  <c r="K999" i="87"/>
  <c r="AA999" i="87" s="1"/>
  <c r="AC999" i="87" s="1"/>
  <c r="K1073" i="87"/>
  <c r="K1090" i="87"/>
  <c r="AA1090" i="87" s="1"/>
  <c r="AC1090" i="87" s="1"/>
  <c r="K1140" i="87"/>
  <c r="AA1140" i="87" s="1"/>
  <c r="AC1140" i="87" s="1"/>
  <c r="K1160" i="87"/>
  <c r="K1177" i="87"/>
  <c r="AA1177" i="87" s="1"/>
  <c r="AC1177" i="87" s="1"/>
  <c r="M1104" i="87"/>
  <c r="K1104" i="87"/>
  <c r="AA1104" i="87" s="1"/>
  <c r="AC1104" i="87" s="1"/>
  <c r="AE1172" i="87"/>
  <c r="AF1172" i="87"/>
  <c r="M1172" i="87" s="1"/>
  <c r="M1191" i="87"/>
  <c r="K1191" i="87"/>
  <c r="AA1191" i="87" s="1"/>
  <c r="AC1191" i="87" s="1"/>
  <c r="K1098" i="87"/>
  <c r="AA1098" i="87" s="1"/>
  <c r="AC1098" i="87" s="1"/>
  <c r="AF1186" i="87"/>
  <c r="M1186" i="87" s="1"/>
  <c r="AE1186" i="87"/>
  <c r="K1163" i="87"/>
  <c r="AA1163" i="87" s="1"/>
  <c r="AC1163" i="87" s="1"/>
  <c r="K1203" i="87"/>
  <c r="AA1203" i="87" s="1"/>
  <c r="AC1203" i="87" s="1"/>
  <c r="K1117" i="87"/>
  <c r="AA1117" i="87" s="1"/>
  <c r="AC1117" i="87" s="1"/>
  <c r="Z1281" i="87"/>
  <c r="Z1368" i="87"/>
  <c r="K1103" i="87"/>
  <c r="AA1103" i="87" s="1"/>
  <c r="AC1103" i="87" s="1"/>
  <c r="M1132" i="87"/>
  <c r="K1132" i="87"/>
  <c r="AA1132" i="87" s="1"/>
  <c r="AC1132" i="87" s="1"/>
  <c r="M1271" i="87"/>
  <c r="K1271" i="87"/>
  <c r="AA1271" i="87" s="1"/>
  <c r="AC1271" i="87" s="1"/>
  <c r="K1292" i="87"/>
  <c r="AA1292" i="87" s="1"/>
  <c r="AC1292" i="87" s="1"/>
  <c r="M1418" i="87"/>
  <c r="K1418" i="87"/>
  <c r="AA1418" i="87" s="1"/>
  <c r="AC1418" i="87" s="1"/>
  <c r="K1237" i="87"/>
  <c r="AA1237" i="87" s="1"/>
  <c r="AC1237" i="87" s="1"/>
  <c r="K1313" i="87"/>
  <c r="AA1313" i="87" s="1"/>
  <c r="AC1313" i="87" s="1"/>
  <c r="K1800" i="87"/>
  <c r="AA1800" i="87" s="1"/>
  <c r="AC1800" i="87" s="1"/>
  <c r="M1800" i="87"/>
  <c r="K1701" i="87"/>
  <c r="AA1701" i="87" s="1"/>
  <c r="AC1701" i="87" s="1"/>
  <c r="K1568" i="87"/>
  <c r="K1685" i="87"/>
  <c r="AA1685" i="87" s="1"/>
  <c r="AC1685" i="87" s="1"/>
  <c r="M1911" i="87"/>
  <c r="K1911" i="87"/>
  <c r="AA1911" i="87" s="1"/>
  <c r="AC1911" i="87" s="1"/>
  <c r="K2133" i="87"/>
  <c r="AA2133" i="87" s="1"/>
  <c r="K2162" i="87"/>
  <c r="AA2162" i="87" s="1"/>
  <c r="AC2162" i="87" s="1"/>
  <c r="K2223" i="87"/>
  <c r="AA2223" i="87" s="1"/>
  <c r="AC2223" i="87" s="1"/>
  <c r="K2154" i="87"/>
  <c r="AA2154" i="87" s="1"/>
  <c r="AC2154" i="87" s="1"/>
  <c r="M2321" i="87"/>
  <c r="K2321" i="87"/>
  <c r="AA2321" i="87" s="1"/>
  <c r="AC2321" i="87" s="1"/>
  <c r="K2278" i="87"/>
  <c r="AA2278" i="87" s="1"/>
  <c r="AC2278" i="87" s="1"/>
  <c r="AA15" i="87"/>
  <c r="AC15" i="87" s="1"/>
  <c r="K15" i="87"/>
  <c r="AE9" i="87"/>
  <c r="AF9" i="87"/>
  <c r="M9" i="87" s="1"/>
  <c r="AC53" i="87"/>
  <c r="AA7" i="87"/>
  <c r="K68" i="87"/>
  <c r="AA68" i="87" s="1"/>
  <c r="AC68" i="87" s="1"/>
  <c r="AF106" i="87"/>
  <c r="M106" i="87" s="1"/>
  <c r="AG106" i="87"/>
  <c r="L105" i="87" s="1"/>
  <c r="AE106" i="87"/>
  <c r="AF119" i="87"/>
  <c r="AG119" i="87"/>
  <c r="L118" i="87" s="1"/>
  <c r="AJ78" i="87"/>
  <c r="AG78" i="87" s="1"/>
  <c r="AJ77" i="87"/>
  <c r="AG77" i="87" s="1"/>
  <c r="L76" i="87" s="1"/>
  <c r="K31" i="87"/>
  <c r="AA31" i="87"/>
  <c r="AC31" i="87" s="1"/>
  <c r="AE84" i="87"/>
  <c r="AF84" i="87"/>
  <c r="M84" i="87" s="1"/>
  <c r="AF2404" i="87"/>
  <c r="AI19" i="87"/>
  <c r="AF19" i="87" s="1"/>
  <c r="AJ36" i="87"/>
  <c r="AG36" i="87" s="1"/>
  <c r="L35" i="87" s="1"/>
  <c r="AJ65" i="87"/>
  <c r="AG65" i="87" s="1"/>
  <c r="L64" i="87" s="1"/>
  <c r="AE36" i="87"/>
  <c r="AF36" i="87"/>
  <c r="M36" i="87" s="1"/>
  <c r="AJ94" i="87"/>
  <c r="AG94" i="87" s="1"/>
  <c r="L93" i="87" s="1"/>
  <c r="AJ123" i="87"/>
  <c r="AG123" i="87" s="1"/>
  <c r="L122" i="87" s="1"/>
  <c r="AJ152" i="87"/>
  <c r="AG152" i="87" s="1"/>
  <c r="L151" i="87" s="1"/>
  <c r="AJ181" i="87"/>
  <c r="AG181" i="87" s="1"/>
  <c r="L180" i="87" s="1"/>
  <c r="AJ268" i="87"/>
  <c r="AG268" i="87" s="1"/>
  <c r="L267" i="87" s="1"/>
  <c r="AJ210" i="87"/>
  <c r="AG210" i="87" s="1"/>
  <c r="L209" i="87" s="1"/>
  <c r="AJ239" i="87"/>
  <c r="AG239" i="87" s="1"/>
  <c r="L238" i="87" s="1"/>
  <c r="AJ297" i="87"/>
  <c r="AG297" i="87" s="1"/>
  <c r="L296" i="87" s="1"/>
  <c r="AJ326" i="87"/>
  <c r="AG326" i="87" s="1"/>
  <c r="L325" i="87" s="1"/>
  <c r="AJ355" i="87"/>
  <c r="AJ413" i="87"/>
  <c r="AG413" i="87" s="1"/>
  <c r="L412" i="87" s="1"/>
  <c r="AJ384" i="87"/>
  <c r="AG384" i="87" s="1"/>
  <c r="L383" i="87" s="1"/>
  <c r="AJ500" i="87"/>
  <c r="AG500" i="87" s="1"/>
  <c r="L499" i="87" s="1"/>
  <c r="AJ442" i="87"/>
  <c r="AG442" i="87" s="1"/>
  <c r="L441" i="87" s="1"/>
  <c r="AJ471" i="87"/>
  <c r="AG471" i="87" s="1"/>
  <c r="L470" i="87" s="1"/>
  <c r="AJ529" i="87"/>
  <c r="AG529" i="87" s="1"/>
  <c r="L528" i="87" s="1"/>
  <c r="AJ558" i="87"/>
  <c r="AG558" i="87" s="1"/>
  <c r="L557" i="87" s="1"/>
  <c r="AJ645" i="87"/>
  <c r="AG645" i="87" s="1"/>
  <c r="L644" i="87" s="1"/>
  <c r="AJ587" i="87"/>
  <c r="AG587" i="87" s="1"/>
  <c r="L586" i="87" s="1"/>
  <c r="AJ674" i="87"/>
  <c r="AG674" i="87" s="1"/>
  <c r="L673" i="87" s="1"/>
  <c r="AJ616" i="87"/>
  <c r="AG616" i="87" s="1"/>
  <c r="L615" i="87" s="1"/>
  <c r="AJ703" i="87"/>
  <c r="AG703" i="87" s="1"/>
  <c r="L702" i="87" s="1"/>
  <c r="AJ761" i="87"/>
  <c r="AG761" i="87" s="1"/>
  <c r="L760" i="87" s="1"/>
  <c r="AJ848" i="87"/>
  <c r="AG848" i="87" s="1"/>
  <c r="L847" i="87" s="1"/>
  <c r="AJ732" i="87"/>
  <c r="AG732" i="87" s="1"/>
  <c r="L731" i="87" s="1"/>
  <c r="AJ790" i="87"/>
  <c r="AG790" i="87" s="1"/>
  <c r="L789" i="87" s="1"/>
  <c r="AJ819" i="87"/>
  <c r="AG819" i="87" s="1"/>
  <c r="L818" i="87" s="1"/>
  <c r="AJ906" i="87"/>
  <c r="AG906" i="87" s="1"/>
  <c r="L905" i="87" s="1"/>
  <c r="AJ993" i="87"/>
  <c r="AG993" i="87" s="1"/>
  <c r="L992" i="87" s="1"/>
  <c r="AJ935" i="87"/>
  <c r="AG935" i="87" s="1"/>
  <c r="L934" i="87" s="1"/>
  <c r="AJ877" i="87"/>
  <c r="AG877" i="87" s="1"/>
  <c r="L876" i="87" s="1"/>
  <c r="AJ964" i="87"/>
  <c r="AG964" i="87" s="1"/>
  <c r="L963" i="87" s="1"/>
  <c r="AJ1080" i="87"/>
  <c r="AG1080" i="87" s="1"/>
  <c r="L1079" i="87" s="1"/>
  <c r="AJ1167" i="87"/>
  <c r="AG1167" i="87" s="1"/>
  <c r="L1166" i="87" s="1"/>
  <c r="AJ1022" i="87"/>
  <c r="AG1022" i="87" s="1"/>
  <c r="L1021" i="87" s="1"/>
  <c r="AJ1109" i="87"/>
  <c r="AG1109" i="87" s="1"/>
  <c r="L1108" i="87" s="1"/>
  <c r="AJ1051" i="87"/>
  <c r="AG1051" i="87" s="1"/>
  <c r="L1050" i="87" s="1"/>
  <c r="AJ1138" i="87"/>
  <c r="AG1138" i="87" s="1"/>
  <c r="L1137" i="87" s="1"/>
  <c r="AJ1283" i="87"/>
  <c r="AG1283" i="87" s="1"/>
  <c r="L1282" i="87" s="1"/>
  <c r="AJ1370" i="87"/>
  <c r="AG1370" i="87" s="1"/>
  <c r="L1369" i="87" s="1"/>
  <c r="AJ1225" i="87"/>
  <c r="AG1225" i="87" s="1"/>
  <c r="L1224" i="87" s="1"/>
  <c r="AJ1312" i="87"/>
  <c r="AG1312" i="87" s="1"/>
  <c r="L1311" i="87" s="1"/>
  <c r="AJ1196" i="87"/>
  <c r="AG1196" i="87" s="1"/>
  <c r="L1195" i="87" s="1"/>
  <c r="AJ1254" i="87"/>
  <c r="AG1254" i="87" s="1"/>
  <c r="L1253" i="87" s="1"/>
  <c r="AJ1341" i="87"/>
  <c r="AG1341" i="87" s="1"/>
  <c r="L1340" i="87" s="1"/>
  <c r="AJ1457" i="87"/>
  <c r="AG1457" i="87" s="1"/>
  <c r="L1456" i="87" s="1"/>
  <c r="AJ1428" i="87"/>
  <c r="AG1428" i="87" s="1"/>
  <c r="L1427" i="87" s="1"/>
  <c r="AJ1515" i="87"/>
  <c r="AG1515" i="87" s="1"/>
  <c r="L1514" i="87" s="1"/>
  <c r="AJ1399" i="87"/>
  <c r="AG1399" i="87" s="1"/>
  <c r="L1398" i="87" s="1"/>
  <c r="AJ1486" i="87"/>
  <c r="AG1486" i="87" s="1"/>
  <c r="L1485" i="87" s="1"/>
  <c r="AJ1631" i="87"/>
  <c r="AG1631" i="87" s="1"/>
  <c r="L1630" i="87" s="1"/>
  <c r="AJ1718" i="87"/>
  <c r="AG1718" i="87" s="1"/>
  <c r="L1717" i="87" s="1"/>
  <c r="AJ1805" i="87"/>
  <c r="AG1805" i="87" s="1"/>
  <c r="L1804" i="87" s="1"/>
  <c r="AJ1892" i="87"/>
  <c r="AG1892" i="87" s="1"/>
  <c r="L1891" i="87" s="1"/>
  <c r="AJ1544" i="87"/>
  <c r="AG1544" i="87" s="1"/>
  <c r="L1543" i="87" s="1"/>
  <c r="AJ1573" i="87"/>
  <c r="AG1573" i="87" s="1"/>
  <c r="L1572" i="87" s="1"/>
  <c r="AJ1660" i="87"/>
  <c r="AG1660" i="87" s="1"/>
  <c r="L1659" i="87" s="1"/>
  <c r="AJ1747" i="87"/>
  <c r="AG1747" i="87" s="1"/>
  <c r="L1746" i="87" s="1"/>
  <c r="AJ1834" i="87"/>
  <c r="AG1834" i="87" s="1"/>
  <c r="L1833" i="87" s="1"/>
  <c r="AJ1602" i="87"/>
  <c r="AG1602" i="87" s="1"/>
  <c r="L1601" i="87" s="1"/>
  <c r="AJ1689" i="87"/>
  <c r="AG1689" i="87" s="1"/>
  <c r="L1688" i="87" s="1"/>
  <c r="AJ1776" i="87"/>
  <c r="AG1776" i="87" s="1"/>
  <c r="L1775" i="87" s="1"/>
  <c r="AJ1863" i="87"/>
  <c r="AG1863" i="87" s="1"/>
  <c r="L1862" i="87" s="1"/>
  <c r="AJ1979" i="87"/>
  <c r="AG1979" i="87" s="1"/>
  <c r="L1978" i="87" s="1"/>
  <c r="AJ2066" i="87"/>
  <c r="AG2066" i="87" s="1"/>
  <c r="L2065" i="87" s="1"/>
  <c r="AJ2153" i="87"/>
  <c r="AG2153" i="87" s="1"/>
  <c r="L2152" i="87" s="1"/>
  <c r="AJ1921" i="87"/>
  <c r="AG1921" i="87" s="1"/>
  <c r="L1920" i="87" s="1"/>
  <c r="AJ2008" i="87"/>
  <c r="AG2008" i="87" s="1"/>
  <c r="L2007" i="87" s="1"/>
  <c r="AJ2095" i="87"/>
  <c r="AG2095" i="87" s="1"/>
  <c r="L2094" i="87" s="1"/>
  <c r="AJ2182" i="87"/>
  <c r="AG2182" i="87" s="1"/>
  <c r="L2181" i="87" s="1"/>
  <c r="AJ1950" i="87"/>
  <c r="AG1950" i="87" s="1"/>
  <c r="L1949" i="87" s="1"/>
  <c r="AJ2037" i="87"/>
  <c r="AG2037" i="87" s="1"/>
  <c r="L2036" i="87" s="1"/>
  <c r="AJ2124" i="87"/>
  <c r="AG2124" i="87" s="1"/>
  <c r="L2123" i="87" s="1"/>
  <c r="AJ2211" i="87"/>
  <c r="AG2211" i="87" s="1"/>
  <c r="L2210" i="87" s="1"/>
  <c r="AJ2269" i="87"/>
  <c r="AG2269" i="87" s="1"/>
  <c r="L2268" i="87" s="1"/>
  <c r="AJ2298" i="87"/>
  <c r="AG2298" i="87" s="1"/>
  <c r="L2297" i="87" s="1"/>
  <c r="AJ2356" i="87"/>
  <c r="AG2356" i="87" s="1"/>
  <c r="L2355" i="87" s="1"/>
  <c r="AJ2240" i="87"/>
  <c r="AG2240" i="87" s="1"/>
  <c r="L2239" i="87" s="1"/>
  <c r="AJ2327" i="87"/>
  <c r="AG2327" i="87" s="1"/>
  <c r="L2326" i="87" s="1"/>
  <c r="AE30" i="87"/>
  <c r="AF30" i="87"/>
  <c r="M30" i="87" s="1"/>
  <c r="AF2408" i="87"/>
  <c r="AJ11" i="87"/>
  <c r="AG11" i="87" s="1"/>
  <c r="L10" i="87" s="1"/>
  <c r="AE11" i="87"/>
  <c r="AF11" i="87"/>
  <c r="M11" i="87" s="1"/>
  <c r="AJ69" i="87"/>
  <c r="AG69" i="87" s="1"/>
  <c r="L68" i="87" s="1"/>
  <c r="AJ40" i="87"/>
  <c r="AJ98" i="87"/>
  <c r="AG98" i="87" s="1"/>
  <c r="L97" i="87" s="1"/>
  <c r="AJ127" i="87"/>
  <c r="AG127" i="87" s="1"/>
  <c r="L126" i="87" s="1"/>
  <c r="AJ156" i="87"/>
  <c r="AG156" i="87" s="1"/>
  <c r="L155" i="87" s="1"/>
  <c r="AJ185" i="87"/>
  <c r="AG185" i="87" s="1"/>
  <c r="L184" i="87" s="1"/>
  <c r="AJ214" i="87"/>
  <c r="AG214" i="87" s="1"/>
  <c r="L213" i="87" s="1"/>
  <c r="AJ243" i="87"/>
  <c r="AG243" i="87" s="1"/>
  <c r="L242" i="87" s="1"/>
  <c r="AJ272" i="87"/>
  <c r="AG272" i="87" s="1"/>
  <c r="L271" i="87" s="1"/>
  <c r="AJ301" i="87"/>
  <c r="AG301" i="87" s="1"/>
  <c r="L300" i="87" s="1"/>
  <c r="AJ388" i="87"/>
  <c r="AG388" i="87" s="1"/>
  <c r="L387" i="87" s="1"/>
  <c r="AJ475" i="87"/>
  <c r="AG475" i="87" s="1"/>
  <c r="L474" i="87" s="1"/>
  <c r="AJ359" i="87"/>
  <c r="AG359" i="87" s="1"/>
  <c r="L358" i="87" s="1"/>
  <c r="AJ417" i="87"/>
  <c r="AG417" i="87" s="1"/>
  <c r="L416" i="87" s="1"/>
  <c r="AJ330" i="87"/>
  <c r="AG330" i="87" s="1"/>
  <c r="L329" i="87" s="1"/>
  <c r="AJ446" i="87"/>
  <c r="AG446" i="87" s="1"/>
  <c r="L445" i="87" s="1"/>
  <c r="AJ504" i="87"/>
  <c r="AG504" i="87" s="1"/>
  <c r="L503" i="87" s="1"/>
  <c r="AJ533" i="87"/>
  <c r="AG533" i="87" s="1"/>
  <c r="L532" i="87" s="1"/>
  <c r="AJ562" i="87"/>
  <c r="AG562" i="87" s="1"/>
  <c r="L561" i="87" s="1"/>
  <c r="AJ620" i="87"/>
  <c r="AG620" i="87" s="1"/>
  <c r="L619" i="87" s="1"/>
  <c r="AJ707" i="87"/>
  <c r="AG707" i="87" s="1"/>
  <c r="L706" i="87" s="1"/>
  <c r="AJ649" i="87"/>
  <c r="AG649" i="87" s="1"/>
  <c r="L648" i="87" s="1"/>
  <c r="AJ736" i="87"/>
  <c r="AG736" i="87" s="1"/>
  <c r="L735" i="87" s="1"/>
  <c r="AJ591" i="87"/>
  <c r="AG591" i="87" s="1"/>
  <c r="L590" i="87" s="1"/>
  <c r="AJ678" i="87"/>
  <c r="AG678" i="87" s="1"/>
  <c r="L677" i="87" s="1"/>
  <c r="AJ823" i="87"/>
  <c r="AG823" i="87" s="1"/>
  <c r="L822" i="87" s="1"/>
  <c r="AJ765" i="87"/>
  <c r="AG765" i="87" s="1"/>
  <c r="L764" i="87" s="1"/>
  <c r="AJ852" i="87"/>
  <c r="AG852" i="87" s="1"/>
  <c r="L851" i="87" s="1"/>
  <c r="AJ794" i="87"/>
  <c r="AG794" i="87" s="1"/>
  <c r="L793" i="87" s="1"/>
  <c r="AJ881" i="87"/>
  <c r="AG881" i="87" s="1"/>
  <c r="L880" i="87" s="1"/>
  <c r="AJ968" i="87"/>
  <c r="AG968" i="87" s="1"/>
  <c r="L967" i="87" s="1"/>
  <c r="AJ910" i="87"/>
  <c r="AG910" i="87" s="1"/>
  <c r="L909" i="87" s="1"/>
  <c r="AJ997" i="87"/>
  <c r="AG997" i="87" s="1"/>
  <c r="L996" i="87" s="1"/>
  <c r="AJ939" i="87"/>
  <c r="AG939" i="87" s="1"/>
  <c r="L938" i="87" s="1"/>
  <c r="AJ1026" i="87"/>
  <c r="AG1026" i="87" s="1"/>
  <c r="L1025" i="87" s="1"/>
  <c r="AJ1055" i="87"/>
  <c r="AG1055" i="87" s="1"/>
  <c r="L1054" i="87" s="1"/>
  <c r="AJ1142" i="87"/>
  <c r="AG1142" i="87" s="1"/>
  <c r="L1141" i="87" s="1"/>
  <c r="AJ1084" i="87"/>
  <c r="AG1084" i="87" s="1"/>
  <c r="L1083" i="87" s="1"/>
  <c r="AJ1171" i="87"/>
  <c r="AG1171" i="87" s="1"/>
  <c r="L1170" i="87" s="1"/>
  <c r="AJ1113" i="87"/>
  <c r="AG1113" i="87" s="1"/>
  <c r="L1112" i="87" s="1"/>
  <c r="AJ1200" i="87"/>
  <c r="AG1200" i="87" s="1"/>
  <c r="L1199" i="87" s="1"/>
  <c r="AJ1258" i="87"/>
  <c r="AG1258" i="87" s="1"/>
  <c r="L1257" i="87" s="1"/>
  <c r="AJ1345" i="87"/>
  <c r="AG1345" i="87" s="1"/>
  <c r="L1344" i="87" s="1"/>
  <c r="AJ1287" i="87"/>
  <c r="AG1287" i="87" s="1"/>
  <c r="L1286" i="87" s="1"/>
  <c r="AJ1374" i="87"/>
  <c r="AG1374" i="87" s="1"/>
  <c r="L1373" i="87" s="1"/>
  <c r="AJ1229" i="87"/>
  <c r="AG1229" i="87" s="1"/>
  <c r="L1228" i="87" s="1"/>
  <c r="AJ1316" i="87"/>
  <c r="AG1316" i="87" s="1"/>
  <c r="L1315" i="87" s="1"/>
  <c r="AJ1403" i="87"/>
  <c r="AG1403" i="87" s="1"/>
  <c r="L1402" i="87" s="1"/>
  <c r="AJ1490" i="87"/>
  <c r="AG1490" i="87" s="1"/>
  <c r="L1489" i="87" s="1"/>
  <c r="AJ1548" i="87"/>
  <c r="AG1548" i="87" s="1"/>
  <c r="L1547" i="87" s="1"/>
  <c r="AJ1461" i="87"/>
  <c r="AG1461" i="87" s="1"/>
  <c r="L1460" i="87" s="1"/>
  <c r="AJ1432" i="87"/>
  <c r="AG1432" i="87" s="1"/>
  <c r="L1431" i="87" s="1"/>
  <c r="AJ1519" i="87"/>
  <c r="AG1519" i="87" s="1"/>
  <c r="L1518" i="87" s="1"/>
  <c r="AJ1606" i="87"/>
  <c r="AG1606" i="87" s="1"/>
  <c r="L1605" i="87" s="1"/>
  <c r="AJ1693" i="87"/>
  <c r="AG1693" i="87" s="1"/>
  <c r="L1692" i="87" s="1"/>
  <c r="AJ1780" i="87"/>
  <c r="AG1780" i="87" s="1"/>
  <c r="L1779" i="87" s="1"/>
  <c r="AJ1867" i="87"/>
  <c r="AG1867" i="87" s="1"/>
  <c r="L1866" i="87" s="1"/>
  <c r="AJ1635" i="87"/>
  <c r="AG1635" i="87" s="1"/>
  <c r="L1634" i="87" s="1"/>
  <c r="AJ1722" i="87"/>
  <c r="AG1722" i="87" s="1"/>
  <c r="L1721" i="87" s="1"/>
  <c r="AJ1809" i="87"/>
  <c r="AG1809" i="87" s="1"/>
  <c r="L1808" i="87" s="1"/>
  <c r="AJ1896" i="87"/>
  <c r="AG1896" i="87" s="1"/>
  <c r="L1895" i="87" s="1"/>
  <c r="AJ1577" i="87"/>
  <c r="AG1577" i="87" s="1"/>
  <c r="L1576" i="87" s="1"/>
  <c r="AJ1664" i="87"/>
  <c r="AG1664" i="87" s="1"/>
  <c r="L1663" i="87" s="1"/>
  <c r="AJ1751" i="87"/>
  <c r="AG1751" i="87" s="1"/>
  <c r="L1750" i="87" s="1"/>
  <c r="AJ1838" i="87"/>
  <c r="AG1838" i="87" s="1"/>
  <c r="L1837" i="87" s="1"/>
  <c r="AJ1954" i="87"/>
  <c r="AG1954" i="87" s="1"/>
  <c r="L1953" i="87" s="1"/>
  <c r="AJ2041" i="87"/>
  <c r="AG2041" i="87" s="1"/>
  <c r="L2040" i="87" s="1"/>
  <c r="AJ2128" i="87"/>
  <c r="AG2128" i="87" s="1"/>
  <c r="L2127" i="87" s="1"/>
  <c r="AJ2215" i="87"/>
  <c r="AG2215" i="87" s="1"/>
  <c r="L2214" i="87" s="1"/>
  <c r="AJ1983" i="87"/>
  <c r="AG1983" i="87" s="1"/>
  <c r="L1982" i="87" s="1"/>
  <c r="AJ2070" i="87"/>
  <c r="AG2070" i="87" s="1"/>
  <c r="L2069" i="87" s="1"/>
  <c r="AJ2157" i="87"/>
  <c r="AG2157" i="87" s="1"/>
  <c r="L2156" i="87" s="1"/>
  <c r="AJ2244" i="87"/>
  <c r="AG2244" i="87" s="1"/>
  <c r="L2243" i="87" s="1"/>
  <c r="AJ1925" i="87"/>
  <c r="AG1925" i="87" s="1"/>
  <c r="L1924" i="87" s="1"/>
  <c r="AJ2012" i="87"/>
  <c r="AG2012" i="87" s="1"/>
  <c r="L2011" i="87" s="1"/>
  <c r="AJ2099" i="87"/>
  <c r="AG2099" i="87" s="1"/>
  <c r="L2098" i="87" s="1"/>
  <c r="AJ2186" i="87"/>
  <c r="AG2186" i="87" s="1"/>
  <c r="L2185" i="87" s="1"/>
  <c r="AJ2331" i="87"/>
  <c r="AG2331" i="87" s="1"/>
  <c r="L2330" i="87" s="1"/>
  <c r="AJ2273" i="87"/>
  <c r="AG2273" i="87" s="1"/>
  <c r="L2272" i="87" s="1"/>
  <c r="AJ2302" i="87"/>
  <c r="AG2302" i="87" s="1"/>
  <c r="L2301" i="87" s="1"/>
  <c r="AJ2360" i="87"/>
  <c r="AG2360" i="87" s="1"/>
  <c r="L2359" i="87" s="1"/>
  <c r="AJ9" i="87"/>
  <c r="AG9" i="87" s="1"/>
  <c r="L8" i="87" s="1"/>
  <c r="AE39" i="87"/>
  <c r="AF39" i="87"/>
  <c r="M39" i="87" s="1"/>
  <c r="AG39" i="87"/>
  <c r="L38" i="87" s="1"/>
  <c r="AJ7" i="87"/>
  <c r="AG7" i="87" s="1"/>
  <c r="K7" i="87" s="1"/>
  <c r="AA32" i="87"/>
  <c r="AC32" i="87" s="1"/>
  <c r="K32" i="87"/>
  <c r="K25" i="87"/>
  <c r="AC37" i="87"/>
  <c r="AI48" i="87"/>
  <c r="AF48" i="87" s="1"/>
  <c r="M48" i="87" s="1"/>
  <c r="AI29" i="87"/>
  <c r="AF29" i="87" s="1"/>
  <c r="M29" i="87" s="1"/>
  <c r="AJ20" i="87"/>
  <c r="AG20" i="87" s="1"/>
  <c r="L19" i="87" s="1"/>
  <c r="AJ60" i="87"/>
  <c r="AG60" i="87" s="1"/>
  <c r="L59" i="87" s="1"/>
  <c r="AJ19" i="87"/>
  <c r="AG19" i="87" s="1"/>
  <c r="L18" i="87" s="1"/>
  <c r="K51" i="87"/>
  <c r="AC62" i="87"/>
  <c r="AJ67" i="87"/>
  <c r="AG67" i="87" s="1"/>
  <c r="L66" i="87" s="1"/>
  <c r="AE80" i="87"/>
  <c r="AF80" i="87"/>
  <c r="M80" i="87" s="1"/>
  <c r="AF2400" i="87"/>
  <c r="K75" i="87"/>
  <c r="AA75" i="87" s="1"/>
  <c r="AC75" i="87" s="1"/>
  <c r="K146" i="87"/>
  <c r="AA146" i="87" s="1"/>
  <c r="AC146" i="87" s="1"/>
  <c r="AE135" i="87"/>
  <c r="K135" i="87" s="1"/>
  <c r="AA135" i="87" s="1"/>
  <c r="Z135" i="87"/>
  <c r="Z150" i="87" s="1"/>
  <c r="K88" i="87"/>
  <c r="AA88" i="87" s="1"/>
  <c r="AC88" i="87" s="1"/>
  <c r="AC104" i="87"/>
  <c r="AJ13" i="87"/>
  <c r="AG13" i="87" s="1"/>
  <c r="AF40" i="87"/>
  <c r="M40" i="87" s="1"/>
  <c r="AE40" i="87"/>
  <c r="AG40" i="87"/>
  <c r="L39" i="87" s="1"/>
  <c r="AA17" i="87"/>
  <c r="AC17" i="87" s="1"/>
  <c r="K17" i="87"/>
  <c r="K24" i="87"/>
  <c r="AC29" i="87"/>
  <c r="AC14" i="87"/>
  <c r="AJ49" i="87"/>
  <c r="AG49" i="87" s="1"/>
  <c r="L48" i="87" s="1"/>
  <c r="AJ18" i="87"/>
  <c r="AG18" i="87" s="1"/>
  <c r="L17" i="87" s="1"/>
  <c r="AE18" i="87"/>
  <c r="AF18" i="87"/>
  <c r="M18" i="87" s="1"/>
  <c r="AJ76" i="87"/>
  <c r="AG76" i="87" s="1"/>
  <c r="L75" i="87" s="1"/>
  <c r="AJ105" i="87"/>
  <c r="AG105" i="87" s="1"/>
  <c r="L104" i="87" s="1"/>
  <c r="AJ134" i="87"/>
  <c r="AG134" i="87" s="1"/>
  <c r="AJ192" i="87"/>
  <c r="AG192" i="87" s="1"/>
  <c r="L191" i="87" s="1"/>
  <c r="AJ163" i="87"/>
  <c r="AG163" i="87" s="1"/>
  <c r="L162" i="87" s="1"/>
  <c r="AJ250" i="87"/>
  <c r="AG250" i="87" s="1"/>
  <c r="L249" i="87" s="1"/>
  <c r="AJ279" i="87"/>
  <c r="AG279" i="87" s="1"/>
  <c r="L278" i="87" s="1"/>
  <c r="AJ221" i="87"/>
  <c r="AG221" i="87" s="1"/>
  <c r="L220" i="87" s="1"/>
  <c r="AJ308" i="87"/>
  <c r="AG308" i="87" s="1"/>
  <c r="L307" i="87" s="1"/>
  <c r="AJ395" i="87"/>
  <c r="AG395" i="87" s="1"/>
  <c r="L394" i="87" s="1"/>
  <c r="AJ337" i="87"/>
  <c r="AG337" i="87" s="1"/>
  <c r="L336" i="87" s="1"/>
  <c r="AJ366" i="87"/>
  <c r="AG366" i="87" s="1"/>
  <c r="L365" i="87" s="1"/>
  <c r="AJ482" i="87"/>
  <c r="AG482" i="87" s="1"/>
  <c r="L481" i="87" s="1"/>
  <c r="AJ424" i="87"/>
  <c r="AG424" i="87" s="1"/>
  <c r="L423" i="87" s="1"/>
  <c r="AJ453" i="87"/>
  <c r="AG453" i="87" s="1"/>
  <c r="L452" i="87" s="1"/>
  <c r="AJ511" i="87"/>
  <c r="AG511" i="87" s="1"/>
  <c r="L510" i="87" s="1"/>
  <c r="AJ540" i="87"/>
  <c r="AG540" i="87" s="1"/>
  <c r="L539" i="87" s="1"/>
  <c r="AJ569" i="87"/>
  <c r="AG569" i="87" s="1"/>
  <c r="L568" i="87" s="1"/>
  <c r="AJ627" i="87"/>
  <c r="AG627" i="87" s="1"/>
  <c r="L626" i="87" s="1"/>
  <c r="AJ656" i="87"/>
  <c r="AG656" i="87" s="1"/>
  <c r="L655" i="87" s="1"/>
  <c r="AJ598" i="87"/>
  <c r="AG598" i="87" s="1"/>
  <c r="L597" i="87" s="1"/>
  <c r="AJ685" i="87"/>
  <c r="AG685" i="87" s="1"/>
  <c r="L684" i="87" s="1"/>
  <c r="AJ743" i="87"/>
  <c r="AG743" i="87" s="1"/>
  <c r="L742" i="87" s="1"/>
  <c r="AJ830" i="87"/>
  <c r="AG830" i="87" s="1"/>
  <c r="L829" i="87" s="1"/>
  <c r="AJ772" i="87"/>
  <c r="AG772" i="87" s="1"/>
  <c r="L771" i="87" s="1"/>
  <c r="AJ859" i="87"/>
  <c r="AG859" i="87" s="1"/>
  <c r="L858" i="87" s="1"/>
  <c r="AJ714" i="87"/>
  <c r="AG714" i="87" s="1"/>
  <c r="L713" i="87" s="1"/>
  <c r="AJ801" i="87"/>
  <c r="AG801" i="87" s="1"/>
  <c r="L800" i="87" s="1"/>
  <c r="AJ888" i="87"/>
  <c r="AG888" i="87" s="1"/>
  <c r="L887" i="87" s="1"/>
  <c r="AJ975" i="87"/>
  <c r="AG975" i="87" s="1"/>
  <c r="L974" i="87" s="1"/>
  <c r="AJ917" i="87"/>
  <c r="AG917" i="87" s="1"/>
  <c r="L916" i="87" s="1"/>
  <c r="AJ1004" i="87"/>
  <c r="AG1004" i="87" s="1"/>
  <c r="L1003" i="87" s="1"/>
  <c r="AJ946" i="87"/>
  <c r="AG946" i="87" s="1"/>
  <c r="L945" i="87" s="1"/>
  <c r="AJ1033" i="87"/>
  <c r="AG1033" i="87" s="1"/>
  <c r="L1032" i="87" s="1"/>
  <c r="AJ1062" i="87"/>
  <c r="AG1062" i="87" s="1"/>
  <c r="L1061" i="87" s="1"/>
  <c r="AJ1149" i="87"/>
  <c r="AG1149" i="87" s="1"/>
  <c r="L1148" i="87" s="1"/>
  <c r="AJ1091" i="87"/>
  <c r="AG1091" i="87" s="1"/>
  <c r="L1090" i="87" s="1"/>
  <c r="AJ1178" i="87"/>
  <c r="AG1178" i="87" s="1"/>
  <c r="L1177" i="87" s="1"/>
  <c r="AJ1120" i="87"/>
  <c r="AG1120" i="87" s="1"/>
  <c r="L1119" i="87" s="1"/>
  <c r="AJ1265" i="87"/>
  <c r="AG1265" i="87" s="1"/>
  <c r="L1264" i="87" s="1"/>
  <c r="AJ1352" i="87"/>
  <c r="AG1352" i="87" s="1"/>
  <c r="L1351" i="87" s="1"/>
  <c r="AJ1207" i="87"/>
  <c r="AG1207" i="87" s="1"/>
  <c r="L1206" i="87" s="1"/>
  <c r="AJ1294" i="87"/>
  <c r="AG1294" i="87" s="1"/>
  <c r="L1293" i="87" s="1"/>
  <c r="AJ1236" i="87"/>
  <c r="AG1236" i="87" s="1"/>
  <c r="L1235" i="87" s="1"/>
  <c r="AJ1323" i="87"/>
  <c r="AG1323" i="87" s="1"/>
  <c r="L1322" i="87" s="1"/>
  <c r="AJ1381" i="87"/>
  <c r="AG1381" i="87" s="1"/>
  <c r="L1380" i="87" s="1"/>
  <c r="AJ1439" i="87"/>
  <c r="AG1439" i="87" s="1"/>
  <c r="L1438" i="87" s="1"/>
  <c r="AJ1555" i="87"/>
  <c r="AG1555" i="87" s="1"/>
  <c r="L1554" i="87" s="1"/>
  <c r="AJ1410" i="87"/>
  <c r="AG1410" i="87" s="1"/>
  <c r="L1409" i="87" s="1"/>
  <c r="AJ1497" i="87"/>
  <c r="AG1497" i="87" s="1"/>
  <c r="L1496" i="87" s="1"/>
  <c r="AJ1468" i="87"/>
  <c r="AG1468" i="87" s="1"/>
  <c r="L1467" i="87" s="1"/>
  <c r="AJ1526" i="87"/>
  <c r="AG1526" i="87" s="1"/>
  <c r="L1525" i="87" s="1"/>
  <c r="AJ1613" i="87"/>
  <c r="AG1613" i="87" s="1"/>
  <c r="L1612" i="87" s="1"/>
  <c r="AJ1700" i="87"/>
  <c r="AG1700" i="87" s="1"/>
  <c r="L1699" i="87" s="1"/>
  <c r="AJ1787" i="87"/>
  <c r="AG1787" i="87" s="1"/>
  <c r="L1786" i="87" s="1"/>
  <c r="AJ1874" i="87"/>
  <c r="AG1874" i="87" s="1"/>
  <c r="L1873" i="87" s="1"/>
  <c r="AJ1642" i="87"/>
  <c r="AG1642" i="87" s="1"/>
  <c r="L1641" i="87" s="1"/>
  <c r="AJ1729" i="87"/>
  <c r="AG1729" i="87" s="1"/>
  <c r="L1728" i="87" s="1"/>
  <c r="AJ1816" i="87"/>
  <c r="AG1816" i="87" s="1"/>
  <c r="L1815" i="87" s="1"/>
  <c r="AJ1584" i="87"/>
  <c r="AG1584" i="87" s="1"/>
  <c r="L1583" i="87" s="1"/>
  <c r="AJ1671" i="87"/>
  <c r="AG1671" i="87" s="1"/>
  <c r="L1670" i="87" s="1"/>
  <c r="AJ1758" i="87"/>
  <c r="AG1758" i="87" s="1"/>
  <c r="L1757" i="87" s="1"/>
  <c r="AJ1845" i="87"/>
  <c r="AG1845" i="87" s="1"/>
  <c r="L1844" i="87" s="1"/>
  <c r="AJ1961" i="87"/>
  <c r="AG1961" i="87" s="1"/>
  <c r="L1960" i="87" s="1"/>
  <c r="AJ2048" i="87"/>
  <c r="AG2048" i="87" s="1"/>
  <c r="L2047" i="87" s="1"/>
  <c r="AJ2135" i="87"/>
  <c r="AG2135" i="87" s="1"/>
  <c r="L2134" i="87" s="1"/>
  <c r="AJ1990" i="87"/>
  <c r="AG1990" i="87" s="1"/>
  <c r="L1989" i="87" s="1"/>
  <c r="AJ2077" i="87"/>
  <c r="AG2077" i="87" s="1"/>
  <c r="L2076" i="87" s="1"/>
  <c r="AJ2164" i="87"/>
  <c r="AG2164" i="87" s="1"/>
  <c r="L2163" i="87" s="1"/>
  <c r="AJ1932" i="87"/>
  <c r="AG1932" i="87" s="1"/>
  <c r="L1931" i="87" s="1"/>
  <c r="AJ2019" i="87"/>
  <c r="AG2019" i="87" s="1"/>
  <c r="L2018" i="87" s="1"/>
  <c r="AJ2106" i="87"/>
  <c r="AG2106" i="87" s="1"/>
  <c r="L2105" i="87" s="1"/>
  <c r="AJ2193" i="87"/>
  <c r="AG2193" i="87" s="1"/>
  <c r="L2192" i="87" s="1"/>
  <c r="AJ1903" i="87"/>
  <c r="AG1903" i="87" s="1"/>
  <c r="L1902" i="87" s="1"/>
  <c r="AJ2222" i="87"/>
  <c r="AG2222" i="87" s="1"/>
  <c r="L2221" i="87" s="1"/>
  <c r="AJ2251" i="87"/>
  <c r="AG2251" i="87" s="1"/>
  <c r="L2250" i="87" s="1"/>
  <c r="AJ2338" i="87"/>
  <c r="AG2338" i="87" s="1"/>
  <c r="L2337" i="87" s="1"/>
  <c r="AJ2280" i="87"/>
  <c r="AG2280" i="87" s="1"/>
  <c r="L2279" i="87" s="1"/>
  <c r="AJ2309" i="87"/>
  <c r="AG2309" i="87" s="1"/>
  <c r="L2308" i="87" s="1"/>
  <c r="AJ2367" i="87"/>
  <c r="AG2367" i="87" s="1"/>
  <c r="L2366" i="87" s="1"/>
  <c r="K54" i="87"/>
  <c r="AA54" i="87" s="1"/>
  <c r="AC54" i="87" s="1"/>
  <c r="AF85" i="87"/>
  <c r="M85" i="87" s="1"/>
  <c r="AE85" i="87"/>
  <c r="AF2405" i="87"/>
  <c r="AG107" i="87"/>
  <c r="L106" i="87" s="1"/>
  <c r="AE107" i="87"/>
  <c r="AF107" i="87"/>
  <c r="M107" i="87" s="1"/>
  <c r="AJ61" i="87"/>
  <c r="AG61" i="87" s="1"/>
  <c r="L60" i="87" s="1"/>
  <c r="AI95" i="87"/>
  <c r="AF95" i="87" s="1"/>
  <c r="M95" i="87" s="1"/>
  <c r="AI109" i="87"/>
  <c r="AF109" i="87" s="1"/>
  <c r="M109" i="87" s="1"/>
  <c r="AE90" i="87"/>
  <c r="AF90" i="87"/>
  <c r="M90" i="87" s="1"/>
  <c r="AG90" i="87"/>
  <c r="L89" i="87" s="1"/>
  <c r="AI91" i="87"/>
  <c r="AF91" i="87" s="1"/>
  <c r="K116" i="87"/>
  <c r="K82" i="87"/>
  <c r="AA82" i="87" s="1"/>
  <c r="AC82" i="87" s="1"/>
  <c r="K59" i="87"/>
  <c r="AA59" i="87" s="1"/>
  <c r="AC59" i="87" s="1"/>
  <c r="AI148" i="87"/>
  <c r="AF148" i="87" s="1"/>
  <c r="K120" i="87"/>
  <c r="AA120" i="87" s="1"/>
  <c r="AC120" i="87" s="1"/>
  <c r="Z121" i="87"/>
  <c r="AI163" i="87"/>
  <c r="AF163" i="87" s="1"/>
  <c r="M163" i="87" s="1"/>
  <c r="AE129" i="87"/>
  <c r="AF129" i="87"/>
  <c r="M129" i="87" s="1"/>
  <c r="AG129" i="87"/>
  <c r="L128" i="87" s="1"/>
  <c r="AE154" i="87"/>
  <c r="AF154" i="87"/>
  <c r="M154" i="87" s="1"/>
  <c r="AG154" i="87"/>
  <c r="L153" i="87" s="1"/>
  <c r="AC191" i="87"/>
  <c r="K189" i="87"/>
  <c r="AA189" i="87" s="1"/>
  <c r="AC189" i="87" s="1"/>
  <c r="AI206" i="87"/>
  <c r="AF206" i="87" s="1"/>
  <c r="M206" i="87" s="1"/>
  <c r="Z208" i="87"/>
  <c r="AI221" i="87"/>
  <c r="AF221" i="87" s="1"/>
  <c r="M221" i="87" s="1"/>
  <c r="AC229" i="87"/>
  <c r="K272" i="87"/>
  <c r="AA272" i="87" s="1"/>
  <c r="AC272" i="87" s="1"/>
  <c r="AI307" i="87"/>
  <c r="AF307" i="87" s="1"/>
  <c r="K228" i="87"/>
  <c r="AA228" i="87" s="1"/>
  <c r="AC228" i="87" s="1"/>
  <c r="AE290" i="87"/>
  <c r="AF290" i="87"/>
  <c r="M290" i="87" s="1"/>
  <c r="AG290" i="87"/>
  <c r="L289" i="87" s="1"/>
  <c r="AI276" i="87"/>
  <c r="AF276" i="87" s="1"/>
  <c r="AE207" i="87"/>
  <c r="K207" i="87" s="1"/>
  <c r="AA207" i="87" s="1"/>
  <c r="AC299" i="87"/>
  <c r="AF305" i="87"/>
  <c r="M305" i="87" s="1"/>
  <c r="AE305" i="87"/>
  <c r="AF358" i="87"/>
  <c r="M358" i="87" s="1"/>
  <c r="AG358" i="87"/>
  <c r="L357" i="87" s="1"/>
  <c r="AE358" i="87"/>
  <c r="K298" i="87"/>
  <c r="AA298" i="87" s="1"/>
  <c r="AC298" i="87" s="1"/>
  <c r="K320" i="87"/>
  <c r="AA320" i="87" s="1"/>
  <c r="AC320" i="87" s="1"/>
  <c r="AF345" i="87"/>
  <c r="M345" i="87" s="1"/>
  <c r="AE345" i="87"/>
  <c r="Z411" i="87"/>
  <c r="AC285" i="87"/>
  <c r="K297" i="87"/>
  <c r="AE355" i="87"/>
  <c r="AF355" i="87"/>
  <c r="M355" i="87" s="1"/>
  <c r="AG355" i="87"/>
  <c r="L354" i="87" s="1"/>
  <c r="K389" i="87"/>
  <c r="AA389" i="87" s="1"/>
  <c r="AC389" i="87" s="1"/>
  <c r="AE436" i="87"/>
  <c r="AF436" i="87"/>
  <c r="M436" i="87" s="1"/>
  <c r="K374" i="87"/>
  <c r="AA374" i="87" s="1"/>
  <c r="AC374" i="87" s="1"/>
  <c r="K381" i="87"/>
  <c r="AA381" i="87" s="1"/>
  <c r="AC381" i="87" s="1"/>
  <c r="AE410" i="87"/>
  <c r="K410" i="87" s="1"/>
  <c r="AA410" i="87" s="1"/>
  <c r="AC410" i="87" s="1"/>
  <c r="AC336" i="87"/>
  <c r="AE373" i="87"/>
  <c r="AF373" i="87"/>
  <c r="M373" i="87" s="1"/>
  <c r="K393" i="87"/>
  <c r="AA393" i="87" s="1"/>
  <c r="AC393" i="87" s="1"/>
  <c r="AE421" i="87"/>
  <c r="AF421" i="87"/>
  <c r="M421" i="87" s="1"/>
  <c r="K509" i="87"/>
  <c r="AA509" i="87" s="1"/>
  <c r="AC509" i="87" s="1"/>
  <c r="K532" i="87"/>
  <c r="AA532" i="87" s="1"/>
  <c r="AC532" i="87" s="1"/>
  <c r="AI402" i="87"/>
  <c r="AF402" i="87" s="1"/>
  <c r="M402" i="87" s="1"/>
  <c r="K439" i="87"/>
  <c r="AA439" i="87" s="1"/>
  <c r="AC439" i="87" s="1"/>
  <c r="K459" i="87"/>
  <c r="AA459" i="87" s="1"/>
  <c r="AC459" i="87" s="1"/>
  <c r="K482" i="87"/>
  <c r="AA482" i="87" s="1"/>
  <c r="AC482" i="87" s="1"/>
  <c r="K530" i="87"/>
  <c r="AA530" i="87" s="1"/>
  <c r="AC530" i="87" s="1"/>
  <c r="K561" i="87"/>
  <c r="AA561" i="87" s="1"/>
  <c r="AC561" i="87" s="1"/>
  <c r="K544" i="87"/>
  <c r="K490" i="87"/>
  <c r="AA490" i="87" s="1"/>
  <c r="AC490" i="87" s="1"/>
  <c r="K516" i="87"/>
  <c r="AA516" i="87" s="1"/>
  <c r="AC516" i="87" s="1"/>
  <c r="K502" i="87"/>
  <c r="AA502" i="87" s="1"/>
  <c r="AC502" i="87" s="1"/>
  <c r="K517" i="87"/>
  <c r="AA517" i="87" s="1"/>
  <c r="AC517" i="87" s="1"/>
  <c r="K545" i="87"/>
  <c r="AA545" i="87" s="1"/>
  <c r="AC545" i="87" s="1"/>
  <c r="K609" i="87"/>
  <c r="K627" i="87"/>
  <c r="AA627" i="87" s="1"/>
  <c r="AC627" i="87" s="1"/>
  <c r="K519" i="87"/>
  <c r="AA519" i="87" s="1"/>
  <c r="AC519" i="87" s="1"/>
  <c r="K547" i="87"/>
  <c r="AA547" i="87" s="1"/>
  <c r="AC547" i="87" s="1"/>
  <c r="AF610" i="87"/>
  <c r="M610" i="87" s="1"/>
  <c r="AE610" i="87"/>
  <c r="AF621" i="87"/>
  <c r="M621" i="87" s="1"/>
  <c r="AE621" i="87"/>
  <c r="AC639" i="87"/>
  <c r="AF705" i="87"/>
  <c r="M705" i="87" s="1"/>
  <c r="AG705" i="87"/>
  <c r="L704" i="87" s="1"/>
  <c r="AE705" i="87"/>
  <c r="K534" i="87"/>
  <c r="AA534" i="87" s="1"/>
  <c r="AC534" i="87" s="1"/>
  <c r="K548" i="87"/>
  <c r="AA548" i="87" s="1"/>
  <c r="AC548" i="87" s="1"/>
  <c r="Z571" i="87"/>
  <c r="AI571" i="87"/>
  <c r="AF571" i="87" s="1"/>
  <c r="M571" i="87" s="1"/>
  <c r="AE571" i="87"/>
  <c r="AI658" i="87"/>
  <c r="AF658" i="87" s="1"/>
  <c r="M658" i="87" s="1"/>
  <c r="AI600" i="87"/>
  <c r="AF600" i="87" s="1"/>
  <c r="M600" i="87" s="1"/>
  <c r="AI687" i="87"/>
  <c r="AF687" i="87" s="1"/>
  <c r="AI629" i="87"/>
  <c r="AF629" i="87" s="1"/>
  <c r="AI716" i="87"/>
  <c r="AF716" i="87" s="1"/>
  <c r="M716" i="87" s="1"/>
  <c r="AI803" i="87"/>
  <c r="AF803" i="87" s="1"/>
  <c r="AI745" i="87"/>
  <c r="AF745" i="87" s="1"/>
  <c r="M745" i="87" s="1"/>
  <c r="AI832" i="87"/>
  <c r="AF832" i="87" s="1"/>
  <c r="AI774" i="87"/>
  <c r="AF774" i="87" s="1"/>
  <c r="M774" i="87" s="1"/>
  <c r="AI861" i="87"/>
  <c r="AF861" i="87" s="1"/>
  <c r="M861" i="87" s="1"/>
  <c r="AI948" i="87"/>
  <c r="AF948" i="87" s="1"/>
  <c r="M948" i="87" s="1"/>
  <c r="AI890" i="87"/>
  <c r="AF890" i="87" s="1"/>
  <c r="M890" i="87" s="1"/>
  <c r="AI977" i="87"/>
  <c r="AF977" i="87" s="1"/>
  <c r="AI919" i="87"/>
  <c r="AF919" i="87" s="1"/>
  <c r="AI1006" i="87"/>
  <c r="AF1006" i="87" s="1"/>
  <c r="M1006" i="87" s="1"/>
  <c r="AI1035" i="87"/>
  <c r="AF1035" i="87" s="1"/>
  <c r="M1035" i="87" s="1"/>
  <c r="AI1122" i="87"/>
  <c r="AF1122" i="87" s="1"/>
  <c r="M1122" i="87" s="1"/>
  <c r="AI1064" i="87"/>
  <c r="AF1064" i="87" s="1"/>
  <c r="M1064" i="87" s="1"/>
  <c r="AI1151" i="87"/>
  <c r="AF1151" i="87" s="1"/>
  <c r="M1151" i="87" s="1"/>
  <c r="AI1093" i="87"/>
  <c r="AF1093" i="87" s="1"/>
  <c r="M1093" i="87" s="1"/>
  <c r="AI1180" i="87"/>
  <c r="AF1180" i="87" s="1"/>
  <c r="M1180" i="87" s="1"/>
  <c r="AI1238" i="87"/>
  <c r="AF1238" i="87" s="1"/>
  <c r="M1238" i="87" s="1"/>
  <c r="AI1325" i="87"/>
  <c r="AF1325" i="87" s="1"/>
  <c r="M1325" i="87" s="1"/>
  <c r="AI1383" i="87"/>
  <c r="AF1383" i="87" s="1"/>
  <c r="AI1267" i="87"/>
  <c r="AF1267" i="87" s="1"/>
  <c r="AI1354" i="87"/>
  <c r="AF1354" i="87" s="1"/>
  <c r="M1354" i="87" s="1"/>
  <c r="AI1209" i="87"/>
  <c r="AF1209" i="87" s="1"/>
  <c r="AI1296" i="87"/>
  <c r="AF1296" i="87" s="1"/>
  <c r="M1296" i="87" s="1"/>
  <c r="AI1412" i="87"/>
  <c r="AF1412" i="87" s="1"/>
  <c r="M1412" i="87" s="1"/>
  <c r="AI1499" i="87"/>
  <c r="AF1499" i="87" s="1"/>
  <c r="AI1470" i="87"/>
  <c r="AF1470" i="87" s="1"/>
  <c r="AI1528" i="87"/>
  <c r="AF1528" i="87" s="1"/>
  <c r="M1528" i="87" s="1"/>
  <c r="AI1441" i="87"/>
  <c r="AF1441" i="87" s="1"/>
  <c r="AI1644" i="87"/>
  <c r="AF1644" i="87" s="1"/>
  <c r="M1644" i="87" s="1"/>
  <c r="AI1731" i="87"/>
  <c r="AF1731" i="87" s="1"/>
  <c r="M1731" i="87" s="1"/>
  <c r="AI1818" i="87"/>
  <c r="AF1818" i="87" s="1"/>
  <c r="M1818" i="87" s="1"/>
  <c r="AI1586" i="87"/>
  <c r="AF1586" i="87" s="1"/>
  <c r="M1586" i="87" s="1"/>
  <c r="AI1673" i="87"/>
  <c r="AF1673" i="87" s="1"/>
  <c r="M1673" i="87" s="1"/>
  <c r="AI1760" i="87"/>
  <c r="AF1760" i="87" s="1"/>
  <c r="AI1847" i="87"/>
  <c r="AF1847" i="87" s="1"/>
  <c r="M1847" i="87" s="1"/>
  <c r="AI1557" i="87"/>
  <c r="AF1557" i="87" s="1"/>
  <c r="M1557" i="87" s="1"/>
  <c r="AI1615" i="87"/>
  <c r="AF1615" i="87" s="1"/>
  <c r="M1615" i="87" s="1"/>
  <c r="AI1702" i="87"/>
  <c r="AF1702" i="87" s="1"/>
  <c r="AI1789" i="87"/>
  <c r="AF1789" i="87" s="1"/>
  <c r="AI1876" i="87"/>
  <c r="AF1876" i="87" s="1"/>
  <c r="AI1934" i="87"/>
  <c r="AF1934" i="87" s="1"/>
  <c r="M1934" i="87" s="1"/>
  <c r="AI2021" i="87"/>
  <c r="AF2021" i="87" s="1"/>
  <c r="M2021" i="87" s="1"/>
  <c r="AI2108" i="87"/>
  <c r="AF2108" i="87" s="1"/>
  <c r="M2108" i="87" s="1"/>
  <c r="AI2195" i="87"/>
  <c r="AF2195" i="87" s="1"/>
  <c r="M2195" i="87" s="1"/>
  <c r="AI1905" i="87"/>
  <c r="AF1905" i="87" s="1"/>
  <c r="AI1963" i="87"/>
  <c r="AF1963" i="87" s="1"/>
  <c r="AI2050" i="87"/>
  <c r="AF2050" i="87" s="1"/>
  <c r="M2050" i="87" s="1"/>
  <c r="AI2137" i="87"/>
  <c r="AF2137" i="87" s="1"/>
  <c r="AI2224" i="87"/>
  <c r="AF2224" i="87" s="1"/>
  <c r="AI1992" i="87"/>
  <c r="AF1992" i="87" s="1"/>
  <c r="M1992" i="87" s="1"/>
  <c r="AI2079" i="87"/>
  <c r="AF2079" i="87" s="1"/>
  <c r="M2079" i="87" s="1"/>
  <c r="AI2166" i="87"/>
  <c r="AF2166" i="87" s="1"/>
  <c r="M2166" i="87" s="1"/>
  <c r="AI2282" i="87"/>
  <c r="AF2282" i="87" s="1"/>
  <c r="M2282" i="87" s="1"/>
  <c r="AI2311" i="87"/>
  <c r="AF2311" i="87" s="1"/>
  <c r="AI2369" i="87"/>
  <c r="AF2369" i="87" s="1"/>
  <c r="M2369" i="87" s="1"/>
  <c r="AI2253" i="87"/>
  <c r="AF2253" i="87" s="1"/>
  <c r="AI2340" i="87"/>
  <c r="AF2340" i="87" s="1"/>
  <c r="M2340" i="87" s="1"/>
  <c r="AC690" i="87"/>
  <c r="K711" i="87"/>
  <c r="AA711" i="87" s="1"/>
  <c r="AC711" i="87" s="1"/>
  <c r="AC727" i="87"/>
  <c r="K735" i="87"/>
  <c r="AA735" i="87" s="1"/>
  <c r="AC735" i="87" s="1"/>
  <c r="AC865" i="87"/>
  <c r="AC738" i="87"/>
  <c r="K577" i="87"/>
  <c r="AA577" i="87" s="1"/>
  <c r="AC577" i="87" s="1"/>
  <c r="K769" i="87"/>
  <c r="AA769" i="87" s="1"/>
  <c r="AC769" i="87" s="1"/>
  <c r="K790" i="87"/>
  <c r="AC807" i="87"/>
  <c r="K859" i="87"/>
  <c r="AA859" i="87" s="1"/>
  <c r="AC859" i="87" s="1"/>
  <c r="K616" i="87"/>
  <c r="K638" i="87"/>
  <c r="K809" i="87"/>
  <c r="AA809" i="87" s="1"/>
  <c r="AC809" i="87" s="1"/>
  <c r="K836" i="87"/>
  <c r="AA836" i="87" s="1"/>
  <c r="AC836" i="87" s="1"/>
  <c r="K743" i="87"/>
  <c r="AA743" i="87" s="1"/>
  <c r="AC743" i="87" s="1"/>
  <c r="K791" i="87"/>
  <c r="AA791" i="87" s="1"/>
  <c r="AC791" i="87" s="1"/>
  <c r="K796" i="87"/>
  <c r="AA796" i="87" s="1"/>
  <c r="AC796" i="87" s="1"/>
  <c r="AC974" i="87"/>
  <c r="AE987" i="87"/>
  <c r="AF987" i="87"/>
  <c r="M987" i="87" s="1"/>
  <c r="K892" i="87"/>
  <c r="K913" i="87"/>
  <c r="AA913" i="87" s="1"/>
  <c r="AC913" i="87" s="1"/>
  <c r="K959" i="87"/>
  <c r="AA959" i="87" s="1"/>
  <c r="AC959" i="87" s="1"/>
  <c r="K1022" i="87"/>
  <c r="M896" i="87"/>
  <c r="K896" i="87"/>
  <c r="AA896" i="87" s="1"/>
  <c r="AC896" i="87" s="1"/>
  <c r="M1024" i="87"/>
  <c r="K1024" i="87"/>
  <c r="AA1024" i="87" s="1"/>
  <c r="AC1024" i="87" s="1"/>
  <c r="K912" i="87"/>
  <c r="AA912" i="87" s="1"/>
  <c r="AC912" i="87" s="1"/>
  <c r="K971" i="87"/>
  <c r="AA971" i="87" s="1"/>
  <c r="AC971" i="87" s="1"/>
  <c r="K1081" i="87"/>
  <c r="AA1081" i="87" s="1"/>
  <c r="AC1081" i="87" s="1"/>
  <c r="K1168" i="87"/>
  <c r="AA1168" i="87" s="1"/>
  <c r="AC1168" i="87" s="1"/>
  <c r="K944" i="87"/>
  <c r="AA944" i="87" s="1"/>
  <c r="AC944" i="87" s="1"/>
  <c r="M1198" i="87"/>
  <c r="K1198" i="87"/>
  <c r="AA1198" i="87" s="1"/>
  <c r="AC1198" i="87" s="1"/>
  <c r="K1134" i="87"/>
  <c r="AA1134" i="87" s="1"/>
  <c r="AC1134" i="87" s="1"/>
  <c r="K1204" i="87"/>
  <c r="AA1204" i="87" s="1"/>
  <c r="AC1204" i="87" s="1"/>
  <c r="M1288" i="87"/>
  <c r="K1288" i="87"/>
  <c r="AA1288" i="87" s="1"/>
  <c r="AC1288" i="87" s="1"/>
  <c r="Z1194" i="87"/>
  <c r="K1016" i="87"/>
  <c r="AA1016" i="87" s="1"/>
  <c r="AC1016" i="87" s="1"/>
  <c r="K1129" i="87"/>
  <c r="AA1129" i="87" s="1"/>
  <c r="AC1129" i="87" s="1"/>
  <c r="K1197" i="87"/>
  <c r="AA1197" i="87" s="1"/>
  <c r="AC1197" i="87" s="1"/>
  <c r="K1120" i="87"/>
  <c r="AA1120" i="87" s="1"/>
  <c r="AC1120" i="87" s="1"/>
  <c r="K1162" i="87"/>
  <c r="AA1162" i="87" s="1"/>
  <c r="AC1162" i="87" s="1"/>
  <c r="M1162" i="87"/>
  <c r="K1294" i="87"/>
  <c r="AA1294" i="87" s="1"/>
  <c r="AC1294" i="87" s="1"/>
  <c r="K1319" i="87"/>
  <c r="AA1319" i="87" s="1"/>
  <c r="AC1319" i="87" s="1"/>
  <c r="M1307" i="87"/>
  <c r="K1307" i="87"/>
  <c r="AA1307" i="87" s="1"/>
  <c r="AC1307" i="87" s="1"/>
  <c r="K1205" i="87"/>
  <c r="AA1205" i="87" s="1"/>
  <c r="K1641" i="87"/>
  <c r="AA1641" i="87" s="1"/>
  <c r="AC1641" i="87" s="1"/>
  <c r="K1670" i="87"/>
  <c r="AA1670" i="87" s="1"/>
  <c r="AC1670" i="87" s="1"/>
  <c r="K1864" i="87"/>
  <c r="AA1864" i="87" s="1"/>
  <c r="AC1864" i="87" s="1"/>
  <c r="K1602" i="87"/>
  <c r="K1574" i="87"/>
  <c r="AA1574" i="87" s="1"/>
  <c r="AC1574" i="87" s="1"/>
  <c r="K1776" i="87"/>
  <c r="M2090" i="87"/>
  <c r="K2090" i="87"/>
  <c r="AA2090" i="87" s="1"/>
  <c r="AC2090" i="87" s="1"/>
  <c r="K1954" i="87"/>
  <c r="AA1954" i="87" s="1"/>
  <c r="K2136" i="87"/>
  <c r="AA2136" i="87" s="1"/>
  <c r="AC2136" i="87" s="1"/>
  <c r="K2157" i="87"/>
  <c r="AA2157" i="87" s="1"/>
  <c r="AC2157" i="87" s="1"/>
  <c r="K2095" i="87"/>
  <c r="K2067" i="87"/>
  <c r="AA2067" i="87" s="1"/>
  <c r="AC2067" i="87" s="1"/>
  <c r="K2248" i="87"/>
  <c r="AA2248" i="87" s="1"/>
  <c r="AC2248" i="87" s="1"/>
  <c r="K2302" i="87"/>
  <c r="AA2302" i="87" s="1"/>
  <c r="AC2302" i="87" s="1"/>
  <c r="K1351" i="87"/>
  <c r="AA1351" i="87" s="1"/>
  <c r="AC1351" i="87" s="1"/>
  <c r="K1214" i="87"/>
  <c r="AA1214" i="87" s="1"/>
  <c r="AC1214" i="87" s="1"/>
  <c r="K1227" i="87"/>
  <c r="AA1227" i="87" s="1"/>
  <c r="AC1227" i="87" s="1"/>
  <c r="K1280" i="87"/>
  <c r="AA1280" i="87" s="1"/>
  <c r="AC1280" i="87" s="1"/>
  <c r="K1321" i="87"/>
  <c r="AA1321" i="87" s="1"/>
  <c r="AC1321" i="87" s="1"/>
  <c r="K1260" i="87"/>
  <c r="AA1260" i="87" s="1"/>
  <c r="AC1260" i="87" s="1"/>
  <c r="K1262" i="87"/>
  <c r="AA1262" i="87" s="1"/>
  <c r="AC1262" i="87" s="1"/>
  <c r="K1306" i="87"/>
  <c r="AA1306" i="87" s="1"/>
  <c r="AC1306" i="87" s="1"/>
  <c r="K1317" i="87"/>
  <c r="AA1317" i="87" s="1"/>
  <c r="AC1317" i="87" s="1"/>
  <c r="AE1377" i="87"/>
  <c r="Z1377" i="87"/>
  <c r="AC1377" i="87" s="1"/>
  <c r="AI1377" i="87"/>
  <c r="AF1377" i="87" s="1"/>
  <c r="M1377" i="87" s="1"/>
  <c r="AI1435" i="87"/>
  <c r="AF1435" i="87" s="1"/>
  <c r="M1435" i="87" s="1"/>
  <c r="AI1522" i="87"/>
  <c r="AF1522" i="87" s="1"/>
  <c r="M1522" i="87" s="1"/>
  <c r="AI1406" i="87"/>
  <c r="AF1406" i="87" s="1"/>
  <c r="M1406" i="87" s="1"/>
  <c r="AI1493" i="87"/>
  <c r="AF1493" i="87" s="1"/>
  <c r="M1493" i="87" s="1"/>
  <c r="AI1464" i="87"/>
  <c r="AF1464" i="87" s="1"/>
  <c r="M1464" i="87" s="1"/>
  <c r="AI1551" i="87"/>
  <c r="AF1551" i="87" s="1"/>
  <c r="M1551" i="87" s="1"/>
  <c r="AI1638" i="87"/>
  <c r="AF1638" i="87" s="1"/>
  <c r="M1638" i="87" s="1"/>
  <c r="AI1725" i="87"/>
  <c r="AF1725" i="87" s="1"/>
  <c r="M1725" i="87" s="1"/>
  <c r="AI1812" i="87"/>
  <c r="AF1812" i="87" s="1"/>
  <c r="M1812" i="87" s="1"/>
  <c r="AI1580" i="87"/>
  <c r="AF1580" i="87" s="1"/>
  <c r="M1580" i="87" s="1"/>
  <c r="AI1667" i="87"/>
  <c r="AF1667" i="87" s="1"/>
  <c r="M1667" i="87" s="1"/>
  <c r="AI1754" i="87"/>
  <c r="AF1754" i="87" s="1"/>
  <c r="M1754" i="87" s="1"/>
  <c r="AI1841" i="87"/>
  <c r="AF1841" i="87" s="1"/>
  <c r="M1841" i="87" s="1"/>
  <c r="AI1609" i="87"/>
  <c r="AF1609" i="87" s="1"/>
  <c r="M1609" i="87" s="1"/>
  <c r="AI1696" i="87"/>
  <c r="AF1696" i="87" s="1"/>
  <c r="M1696" i="87" s="1"/>
  <c r="AI1783" i="87"/>
  <c r="AF1783" i="87" s="1"/>
  <c r="M1783" i="87" s="1"/>
  <c r="AI1870" i="87"/>
  <c r="AF1870" i="87" s="1"/>
  <c r="M1870" i="87" s="1"/>
  <c r="AI1928" i="87"/>
  <c r="AF1928" i="87" s="1"/>
  <c r="M1928" i="87" s="1"/>
  <c r="AI2015" i="87"/>
  <c r="AF2015" i="87" s="1"/>
  <c r="M2015" i="87" s="1"/>
  <c r="AI2102" i="87"/>
  <c r="AF2102" i="87" s="1"/>
  <c r="M2102" i="87" s="1"/>
  <c r="AI2189" i="87"/>
  <c r="AF2189" i="87" s="1"/>
  <c r="M2189" i="87" s="1"/>
  <c r="AI1957" i="87"/>
  <c r="AF1957" i="87" s="1"/>
  <c r="M1957" i="87" s="1"/>
  <c r="AI2044" i="87"/>
  <c r="AF2044" i="87" s="1"/>
  <c r="M2044" i="87" s="1"/>
  <c r="AI2131" i="87"/>
  <c r="AF2131" i="87" s="1"/>
  <c r="M2131" i="87" s="1"/>
  <c r="AI2218" i="87"/>
  <c r="AF2218" i="87" s="1"/>
  <c r="M2218" i="87" s="1"/>
  <c r="AI1899" i="87"/>
  <c r="AF1899" i="87" s="1"/>
  <c r="M1899" i="87" s="1"/>
  <c r="AI1986" i="87"/>
  <c r="AF1986" i="87" s="1"/>
  <c r="M1986" i="87" s="1"/>
  <c r="AI2073" i="87"/>
  <c r="AF2073" i="87" s="1"/>
  <c r="M2073" i="87" s="1"/>
  <c r="AI2160" i="87"/>
  <c r="AF2160" i="87" s="1"/>
  <c r="M2160" i="87" s="1"/>
  <c r="AI2276" i="87"/>
  <c r="AF2276" i="87" s="1"/>
  <c r="M2276" i="87" s="1"/>
  <c r="AI2305" i="87"/>
  <c r="AF2305" i="87" s="1"/>
  <c r="M2305" i="87" s="1"/>
  <c r="AI2363" i="87"/>
  <c r="AF2363" i="87" s="1"/>
  <c r="M2363" i="87" s="1"/>
  <c r="AI2334" i="87"/>
  <c r="AF2334" i="87" s="1"/>
  <c r="AI2247" i="87"/>
  <c r="AF2247" i="87" s="1"/>
  <c r="M2247" i="87" s="1"/>
  <c r="AE1517" i="87"/>
  <c r="AF1517" i="87"/>
  <c r="M1517" i="87" s="1"/>
  <c r="AG1517" i="87"/>
  <c r="L1516" i="87" s="1"/>
  <c r="K1215" i="87"/>
  <c r="AA1215" i="87" s="1"/>
  <c r="AC1215" i="87" s="1"/>
  <c r="K1316" i="87"/>
  <c r="AA1316" i="87" s="1"/>
  <c r="AC1316" i="87" s="1"/>
  <c r="K1385" i="87"/>
  <c r="Z1484" i="87"/>
  <c r="AC1462" i="87"/>
  <c r="AC1429" i="87"/>
  <c r="Z1455" i="87"/>
  <c r="K1236" i="87"/>
  <c r="AA1236" i="87" s="1"/>
  <c r="AC1236" i="87" s="1"/>
  <c r="K1254" i="87"/>
  <c r="K1332" i="87"/>
  <c r="AA1332" i="87" s="1"/>
  <c r="AC1332" i="87" s="1"/>
  <c r="K1359" i="87"/>
  <c r="AA1359" i="87" s="1"/>
  <c r="AC1359" i="87" s="1"/>
  <c r="K1389" i="87"/>
  <c r="AA1389" i="87" s="1"/>
  <c r="AC1389" i="87" s="1"/>
  <c r="K1501" i="87"/>
  <c r="K1475" i="87"/>
  <c r="AA1475" i="87" s="1"/>
  <c r="AC1475" i="87" s="1"/>
  <c r="K1524" i="87"/>
  <c r="AA1524" i="87" s="1"/>
  <c r="AC1524" i="87" s="1"/>
  <c r="K1810" i="87"/>
  <c r="AA1810" i="87" s="1"/>
  <c r="AC1810" i="87" s="1"/>
  <c r="M1810" i="87"/>
  <c r="K1443" i="87"/>
  <c r="K1503" i="87"/>
  <c r="AA1503" i="87" s="1"/>
  <c r="AC1503" i="87" s="1"/>
  <c r="K1505" i="87"/>
  <c r="AA1505" i="87" s="1"/>
  <c r="AC1505" i="87" s="1"/>
  <c r="K1608" i="87"/>
  <c r="AA1608" i="87" s="1"/>
  <c r="AC1608" i="87" s="1"/>
  <c r="K1684" i="87"/>
  <c r="AA1684" i="87" s="1"/>
  <c r="AC1684" i="87" s="1"/>
  <c r="K1782" i="87"/>
  <c r="AA1782" i="87" s="1"/>
  <c r="AC1782" i="87" s="1"/>
  <c r="Z1832" i="87"/>
  <c r="K1869" i="87"/>
  <c r="AA1869" i="87" s="1"/>
  <c r="AC1869" i="87" s="1"/>
  <c r="K1582" i="87"/>
  <c r="AA1582" i="87" s="1"/>
  <c r="K1595" i="87"/>
  <c r="K1723" i="87"/>
  <c r="AA1723" i="87" s="1"/>
  <c r="AC1723" i="87" s="1"/>
  <c r="M1839" i="87"/>
  <c r="K1839" i="87"/>
  <c r="AA1839" i="87" s="1"/>
  <c r="AC1839" i="87" s="1"/>
  <c r="K1874" i="87"/>
  <c r="AA1874" i="87" s="1"/>
  <c r="AC1874" i="87" s="1"/>
  <c r="K1892" i="87"/>
  <c r="K1698" i="87"/>
  <c r="AA1698" i="87" s="1"/>
  <c r="AC1698" i="87" s="1"/>
  <c r="K1720" i="87"/>
  <c r="AA1720" i="87" s="1"/>
  <c r="AC1720" i="87" s="1"/>
  <c r="K1840" i="87"/>
  <c r="AA1840" i="87" s="1"/>
  <c r="AC1840" i="87" s="1"/>
  <c r="K1894" i="87"/>
  <c r="AA1894" i="87" s="1"/>
  <c r="AC1894" i="87" s="1"/>
  <c r="K1647" i="87"/>
  <c r="AA1647" i="87" s="1"/>
  <c r="K1657" i="87"/>
  <c r="AA1657" i="87" s="1"/>
  <c r="AC1657" i="87" s="1"/>
  <c r="K1897" i="87"/>
  <c r="AA1897" i="87" s="1"/>
  <c r="AC1897" i="87" s="1"/>
  <c r="K1666" i="87"/>
  <c r="AA1666" i="87" s="1"/>
  <c r="AC1666" i="87" s="1"/>
  <c r="K1744" i="87"/>
  <c r="AA1744" i="87" s="1"/>
  <c r="AC1744" i="87" s="1"/>
  <c r="K1655" i="87"/>
  <c r="AA1655" i="87" s="1"/>
  <c r="AC1655" i="87" s="1"/>
  <c r="K1799" i="87"/>
  <c r="AA1799" i="87" s="1"/>
  <c r="AC1799" i="87" s="1"/>
  <c r="AC1926" i="87"/>
  <c r="Z2006" i="87"/>
  <c r="AE2147" i="87"/>
  <c r="AF2147" i="87"/>
  <c r="M2147" i="87" s="1"/>
  <c r="K1958" i="87"/>
  <c r="AA1958" i="87" s="1"/>
  <c r="AC1958" i="87" s="1"/>
  <c r="K1989" i="87"/>
  <c r="AA1989" i="87" s="1"/>
  <c r="AC1989" i="87" s="1"/>
  <c r="K1995" i="87"/>
  <c r="AA1995" i="87" s="1"/>
  <c r="AC1995" i="87" s="1"/>
  <c r="K2086" i="87"/>
  <c r="AA2086" i="87" s="1"/>
  <c r="AC2086" i="87" s="1"/>
  <c r="K2140" i="87"/>
  <c r="AA2140" i="87" s="1"/>
  <c r="AC2140" i="87" s="1"/>
  <c r="K2163" i="87"/>
  <c r="AA2163" i="87" s="1"/>
  <c r="AC2163" i="87" s="1"/>
  <c r="K2221" i="87"/>
  <c r="AA2221" i="87" s="1"/>
  <c r="K1969" i="87"/>
  <c r="AA1969" i="87" s="1"/>
  <c r="AC1969" i="87" s="1"/>
  <c r="M2032" i="87"/>
  <c r="K2032" i="87"/>
  <c r="AA2032" i="87" s="1"/>
  <c r="AC2032" i="87" s="1"/>
  <c r="K2130" i="87"/>
  <c r="AA2130" i="87" s="1"/>
  <c r="AC2130" i="87" s="1"/>
  <c r="K2141" i="87"/>
  <c r="AA2141" i="87" s="1"/>
  <c r="AC2141" i="87" s="1"/>
  <c r="K2171" i="87"/>
  <c r="AA2171" i="87" s="1"/>
  <c r="AC2171" i="87" s="1"/>
  <c r="K2216" i="87"/>
  <c r="AA2216" i="87" s="1"/>
  <c r="AC2216" i="87" s="1"/>
  <c r="K1970" i="87"/>
  <c r="AA1970" i="87" s="1"/>
  <c r="AC1970" i="87" s="1"/>
  <c r="K2146" i="87"/>
  <c r="K2068" i="87"/>
  <c r="AA2068" i="87" s="1"/>
  <c r="AC2068" i="87" s="1"/>
  <c r="K2085" i="87"/>
  <c r="AA2085" i="87" s="1"/>
  <c r="AC2085" i="87" s="1"/>
  <c r="K2169" i="87"/>
  <c r="AA2169" i="87" s="1"/>
  <c r="AC2169" i="87" s="1"/>
  <c r="K1918" i="87"/>
  <c r="AA1918" i="87" s="1"/>
  <c r="AC1918" i="87" s="1"/>
  <c r="K2025" i="87"/>
  <c r="AA2025" i="87" s="1"/>
  <c r="AC2025" i="87" s="1"/>
  <c r="K2251" i="87"/>
  <c r="AA2251" i="87" s="1"/>
  <c r="AC2251" i="87" s="1"/>
  <c r="K2284" i="87"/>
  <c r="K2258" i="87"/>
  <c r="AA2258" i="87" s="1"/>
  <c r="AC2258" i="87" s="1"/>
  <c r="K2304" i="87"/>
  <c r="AA2304" i="87" s="1"/>
  <c r="AC2304" i="87" s="1"/>
  <c r="K2280" i="87"/>
  <c r="AA2280" i="87" s="1"/>
  <c r="AC2280" i="87" s="1"/>
  <c r="K2298" i="87"/>
  <c r="K2331" i="87"/>
  <c r="AA2331" i="87" s="1"/>
  <c r="AC2331" i="87" s="1"/>
  <c r="K2266" i="87"/>
  <c r="AA2266" i="87" s="1"/>
  <c r="AC2266" i="87" s="1"/>
  <c r="AI2288" i="87"/>
  <c r="AF2288" i="87" s="1"/>
  <c r="M2288" i="87" s="1"/>
  <c r="K2255" i="87"/>
  <c r="K2338" i="87"/>
  <c r="AA2338" i="87" s="1"/>
  <c r="AC2338" i="87" s="1"/>
  <c r="K2364" i="87"/>
  <c r="AA2364" i="87" s="1"/>
  <c r="AC2364" i="87" s="1"/>
  <c r="K2371" i="87"/>
  <c r="AE2375" i="87"/>
  <c r="K2314" i="87"/>
  <c r="AA2314" i="87" s="1"/>
  <c r="AC2314" i="87" s="1"/>
  <c r="K2335" i="87"/>
  <c r="AA2335" i="87" s="1"/>
  <c r="AC2335" i="87" s="1"/>
  <c r="Z873" i="87"/>
  <c r="AE873" i="87"/>
  <c r="K873" i="87" s="1"/>
  <c r="AA873" i="87" s="1"/>
  <c r="K776" i="87"/>
  <c r="K871" i="87"/>
  <c r="AA871" i="87" s="1"/>
  <c r="AC871" i="87" s="1"/>
  <c r="K916" i="87"/>
  <c r="AA916" i="87" s="1"/>
  <c r="AC916" i="87" s="1"/>
  <c r="K986" i="87"/>
  <c r="K1002" i="87"/>
  <c r="AA1002" i="87" s="1"/>
  <c r="AC1002" i="87" s="1"/>
  <c r="K830" i="87"/>
  <c r="AA830" i="87" s="1"/>
  <c r="AC830" i="87" s="1"/>
  <c r="K854" i="87"/>
  <c r="AA854" i="87" s="1"/>
  <c r="AC854" i="87" s="1"/>
  <c r="AC930" i="87"/>
  <c r="K937" i="87"/>
  <c r="AA937" i="87" s="1"/>
  <c r="AC937" i="87" s="1"/>
  <c r="K983" i="87"/>
  <c r="AA983" i="87" s="1"/>
  <c r="AC983" i="87" s="1"/>
  <c r="AC1056" i="87"/>
  <c r="AC1143" i="87"/>
  <c r="AI1025" i="87"/>
  <c r="AF1025" i="87" s="1"/>
  <c r="M1025" i="87" s="1"/>
  <c r="K911" i="87"/>
  <c r="AA911" i="87" s="1"/>
  <c r="AC911" i="87" s="1"/>
  <c r="K964" i="87"/>
  <c r="K998" i="87"/>
  <c r="AA998" i="87" s="1"/>
  <c r="AC998" i="87" s="1"/>
  <c r="K1175" i="87"/>
  <c r="AA1175" i="87" s="1"/>
  <c r="AC1175" i="87" s="1"/>
  <c r="K925" i="87"/>
  <c r="AA925" i="87" s="1"/>
  <c r="AC925" i="87" s="1"/>
  <c r="K995" i="87"/>
  <c r="AA995" i="87" s="1"/>
  <c r="AC995" i="87" s="1"/>
  <c r="AE1085" i="87"/>
  <c r="AF1085" i="87"/>
  <c r="M1085" i="87" s="1"/>
  <c r="K1128" i="87"/>
  <c r="AA1128" i="87" s="1"/>
  <c r="AC1128" i="87" s="1"/>
  <c r="Z1078" i="87"/>
  <c r="K1183" i="87"/>
  <c r="AA1183" i="87" s="1"/>
  <c r="AC1183" i="87" s="1"/>
  <c r="K1206" i="87"/>
  <c r="AA1206" i="87" s="1"/>
  <c r="AC1206" i="87" s="1"/>
  <c r="AC1348" i="87"/>
  <c r="K1076" i="87"/>
  <c r="AA1076" i="87" s="1"/>
  <c r="AC1076" i="87" s="1"/>
  <c r="K1095" i="87"/>
  <c r="Z1196" i="87"/>
  <c r="AE1196" i="87"/>
  <c r="K1196" i="87" s="1"/>
  <c r="K1225" i="87"/>
  <c r="K1287" i="87"/>
  <c r="AA1287" i="87" s="1"/>
  <c r="AC1287" i="87" s="1"/>
  <c r="K1308" i="87"/>
  <c r="AA1308" i="87" s="1"/>
  <c r="AC1308" i="87" s="1"/>
  <c r="K1096" i="87"/>
  <c r="AA1096" i="87" s="1"/>
  <c r="AC1096" i="87" s="1"/>
  <c r="K1124" i="87"/>
  <c r="K1142" i="87"/>
  <c r="AA1142" i="87" s="1"/>
  <c r="AC1142" i="87" s="1"/>
  <c r="AI1290" i="87"/>
  <c r="AF1290" i="87" s="1"/>
  <c r="M1290" i="87" s="1"/>
  <c r="K1298" i="87"/>
  <c r="K1342" i="87"/>
  <c r="AA1342" i="87" s="1"/>
  <c r="AC1342" i="87" s="1"/>
  <c r="K1259" i="87"/>
  <c r="AA1259" i="87" s="1"/>
  <c r="AC1259" i="87" s="1"/>
  <c r="K1289" i="87"/>
  <c r="AA1289" i="87" s="1"/>
  <c r="AC1289" i="87" s="1"/>
  <c r="K1244" i="87"/>
  <c r="AA1244" i="87" s="1"/>
  <c r="AC1244" i="87" s="1"/>
  <c r="K1299" i="87"/>
  <c r="AA1299" i="87" s="1"/>
  <c r="AC1299" i="87" s="1"/>
  <c r="K1335" i="87"/>
  <c r="AA1335" i="87" s="1"/>
  <c r="AC1335" i="87" s="1"/>
  <c r="K1226" i="87"/>
  <c r="AA1226" i="87" s="1"/>
  <c r="AC1226" i="87" s="1"/>
  <c r="K1283" i="87"/>
  <c r="K1305" i="87"/>
  <c r="K1328" i="87"/>
  <c r="AA1328" i="87" s="1"/>
  <c r="AC1328" i="87" s="1"/>
  <c r="AF1386" i="87"/>
  <c r="M1386" i="87" s="1"/>
  <c r="AE1386" i="87"/>
  <c r="K1202" i="87"/>
  <c r="AA1202" i="87" s="1"/>
  <c r="AC1202" i="87" s="1"/>
  <c r="K1242" i="87"/>
  <c r="AA1242" i="87" s="1"/>
  <c r="AC1242" i="87" s="1"/>
  <c r="K1300" i="87"/>
  <c r="AA1300" i="87" s="1"/>
  <c r="AC1300" i="87" s="1"/>
  <c r="K1345" i="87"/>
  <c r="AA1345" i="87" s="1"/>
  <c r="AC1345" i="87" s="1"/>
  <c r="K1358" i="87"/>
  <c r="AA1358" i="87" s="1"/>
  <c r="AC1358" i="87" s="1"/>
  <c r="AC1399" i="87"/>
  <c r="K1515" i="87"/>
  <c r="K1415" i="87"/>
  <c r="AA1415" i="87" s="1"/>
  <c r="AC1415" i="87" s="1"/>
  <c r="AE1741" i="87"/>
  <c r="AF1741" i="87"/>
  <c r="M1741" i="87" s="1"/>
  <c r="K1521" i="87"/>
  <c r="AA1521" i="87" s="1"/>
  <c r="AC1521" i="87" s="1"/>
  <c r="K1504" i="87"/>
  <c r="AA1504" i="87" s="1"/>
  <c r="AC1504" i="87" s="1"/>
  <c r="K1538" i="87"/>
  <c r="AA1538" i="87" s="1"/>
  <c r="AC1538" i="87" s="1"/>
  <c r="Z1600" i="87"/>
  <c r="AF1778" i="87"/>
  <c r="M1778" i="87" s="1"/>
  <c r="AG1778" i="87"/>
  <c r="L1777" i="87" s="1"/>
  <c r="AE1778" i="87"/>
  <c r="K1387" i="87"/>
  <c r="AA1387" i="87" s="1"/>
  <c r="AC1387" i="87" s="1"/>
  <c r="K1798" i="87"/>
  <c r="K1545" i="87"/>
  <c r="AA1545" i="87" s="1"/>
  <c r="AC1545" i="87" s="1"/>
  <c r="K1621" i="87"/>
  <c r="AA1621" i="87" s="1"/>
  <c r="AC1621" i="87" s="1"/>
  <c r="K1637" i="87"/>
  <c r="AA1637" i="87" s="1"/>
  <c r="AC1637" i="87" s="1"/>
  <c r="K1650" i="87"/>
  <c r="AA1650" i="87" s="1"/>
  <c r="AC1650" i="87" s="1"/>
  <c r="K1578" i="87"/>
  <c r="AA1578" i="87" s="1"/>
  <c r="AC1578" i="87" s="1"/>
  <c r="K1622" i="87"/>
  <c r="AA1622" i="87" s="1"/>
  <c r="AC1622" i="87" s="1"/>
  <c r="K1838" i="87"/>
  <c r="AA1838" i="87" s="1"/>
  <c r="AC1838" i="87" s="1"/>
  <c r="K1575" i="87"/>
  <c r="AA1575" i="87" s="1"/>
  <c r="AC1575" i="87" s="1"/>
  <c r="K1584" i="87"/>
  <c r="AA1584" i="87" s="1"/>
  <c r="AC1584" i="87" s="1"/>
  <c r="K1606" i="87"/>
  <c r="AA1606" i="87" s="1"/>
  <c r="AC1606" i="87" s="1"/>
  <c r="K1872" i="87"/>
  <c r="AA1872" i="87" s="1"/>
  <c r="AC1872" i="87" s="1"/>
  <c r="K1886" i="87"/>
  <c r="AA1886" i="87" s="1"/>
  <c r="AC1886" i="87" s="1"/>
  <c r="K1569" i="87"/>
  <c r="AA1569" i="87" s="1"/>
  <c r="AC1569" i="87" s="1"/>
  <c r="Z1687" i="87"/>
  <c r="K1553" i="87"/>
  <c r="AA1553" i="87" s="1"/>
  <c r="AC1553" i="87" s="1"/>
  <c r="AE1559" i="87"/>
  <c r="K1764" i="87"/>
  <c r="AA1764" i="87" s="1"/>
  <c r="AC1764" i="87" s="1"/>
  <c r="Z2035" i="87"/>
  <c r="AC2177" i="87"/>
  <c r="K2053" i="87"/>
  <c r="AA2053" i="87" s="1"/>
  <c r="AC2053" i="87" s="1"/>
  <c r="K2100" i="87"/>
  <c r="AA2100" i="87" s="1"/>
  <c r="AC2100" i="87" s="1"/>
  <c r="K2114" i="87"/>
  <c r="AA2114" i="87" s="1"/>
  <c r="AC2114" i="87" s="1"/>
  <c r="K2173" i="87"/>
  <c r="AA2173" i="87" s="1"/>
  <c r="AC2173" i="87" s="1"/>
  <c r="K1959" i="87"/>
  <c r="AA1959" i="87" s="1"/>
  <c r="AC1959" i="87" s="1"/>
  <c r="K2043" i="87"/>
  <c r="AA2043" i="87" s="1"/>
  <c r="AC2043" i="87" s="1"/>
  <c r="K2061" i="87"/>
  <c r="AA2061" i="87" s="1"/>
  <c r="AC2061" i="87" s="1"/>
  <c r="K2099" i="87"/>
  <c r="AA2099" i="87" s="1"/>
  <c r="AC2099" i="87" s="1"/>
  <c r="K1999" i="87"/>
  <c r="AA1999" i="87" s="1"/>
  <c r="AC1999" i="87" s="1"/>
  <c r="K2084" i="87"/>
  <c r="AA2084" i="87" s="1"/>
  <c r="AC2084" i="87" s="1"/>
  <c r="K2134" i="87"/>
  <c r="AA2134" i="87" s="1"/>
  <c r="AC2134" i="87" s="1"/>
  <c r="K2322" i="87"/>
  <c r="AA2322" i="87" s="1"/>
  <c r="AC2322" i="87" s="1"/>
  <c r="M2322" i="87"/>
  <c r="K1915" i="87"/>
  <c r="AA1915" i="87" s="1"/>
  <c r="AC1915" i="87" s="1"/>
  <c r="K1947" i="87"/>
  <c r="AA1947" i="87" s="1"/>
  <c r="AC1947" i="87" s="1"/>
  <c r="K2024" i="87"/>
  <c r="AA2024" i="87" s="1"/>
  <c r="AC2024" i="87" s="1"/>
  <c r="K2037" i="87"/>
  <c r="K2054" i="87"/>
  <c r="AA2054" i="87" s="1"/>
  <c r="AC2054" i="87" s="1"/>
  <c r="K1973" i="87"/>
  <c r="AA1973" i="87" s="1"/>
  <c r="AC1973" i="87" s="1"/>
  <c r="K2012" i="87"/>
  <c r="AA2012" i="87" s="1"/>
  <c r="AC2012" i="87" s="1"/>
  <c r="K2060" i="87"/>
  <c r="AA2060" i="87" s="1"/>
  <c r="AC2060" i="87" s="1"/>
  <c r="K2031" i="87"/>
  <c r="AA2031" i="87" s="1"/>
  <c r="AC2031" i="87" s="1"/>
  <c r="K2055" i="87"/>
  <c r="AA2055" i="87" s="1"/>
  <c r="AC2055" i="87" s="1"/>
  <c r="K2176" i="87"/>
  <c r="AA2176" i="87" s="1"/>
  <c r="AC2176" i="87" s="1"/>
  <c r="K2226" i="87"/>
  <c r="AF2234" i="87"/>
  <c r="M2234" i="87" s="1"/>
  <c r="AE2234" i="87"/>
  <c r="K2329" i="87"/>
  <c r="AA2329" i="87" s="1"/>
  <c r="AC2329" i="87" s="1"/>
  <c r="AI2285" i="87"/>
  <c r="AF2285" i="87" s="1"/>
  <c r="M2285" i="87" s="1"/>
  <c r="K2292" i="87"/>
  <c r="AA2292" i="87" s="1"/>
  <c r="AC2292" i="87" s="1"/>
  <c r="K2333" i="87"/>
  <c r="AA2333" i="87" s="1"/>
  <c r="AC2333" i="87" s="1"/>
  <c r="K2245" i="87"/>
  <c r="AA2245" i="87" s="1"/>
  <c r="AC2245" i="87" s="1"/>
  <c r="K2313" i="87"/>
  <c r="K2327" i="87"/>
  <c r="AI2259" i="87"/>
  <c r="AF2259" i="87" s="1"/>
  <c r="M2259" i="87" s="1"/>
  <c r="K2289" i="87"/>
  <c r="AA2289" i="87" s="1"/>
  <c r="AC2289" i="87" s="1"/>
  <c r="AE2372" i="87"/>
  <c r="AE2376" i="87"/>
  <c r="K2376" i="87" s="1"/>
  <c r="AA2376" i="87" s="1"/>
  <c r="AC2376" i="87" s="1"/>
  <c r="Z2325" i="87"/>
  <c r="K1291" i="87"/>
  <c r="AA1291" i="87" s="1"/>
  <c r="AC1291" i="87" s="1"/>
  <c r="K1312" i="87"/>
  <c r="K1240" i="87"/>
  <c r="K1229" i="87"/>
  <c r="AA1229" i="87" s="1"/>
  <c r="AC1229" i="87" s="1"/>
  <c r="K1327" i="87"/>
  <c r="K1338" i="87"/>
  <c r="AA1338" i="87" s="1"/>
  <c r="AC1338" i="87" s="1"/>
  <c r="AC1491" i="87"/>
  <c r="Z1513" i="87"/>
  <c r="K1264" i="87"/>
  <c r="AA1264" i="87" s="1"/>
  <c r="AC1264" i="87" s="1"/>
  <c r="AF1465" i="87"/>
  <c r="M1465" i="87" s="1"/>
  <c r="AE1408" i="87"/>
  <c r="Z1408" i="87"/>
  <c r="AC1408" i="87" s="1"/>
  <c r="K1247" i="87"/>
  <c r="AF1496" i="87"/>
  <c r="M1496" i="87" s="1"/>
  <c r="K1445" i="87"/>
  <c r="AA1445" i="87" s="1"/>
  <c r="AC1445" i="87" s="1"/>
  <c r="K1446" i="87"/>
  <c r="AA1446" i="87" s="1"/>
  <c r="AC1446" i="87" s="1"/>
  <c r="K1858" i="87"/>
  <c r="M1858" i="87"/>
  <c r="K1390" i="87"/>
  <c r="AA1390" i="87" s="1"/>
  <c r="AC1390" i="87" s="1"/>
  <c r="K1477" i="87"/>
  <c r="AA1477" i="87" s="1"/>
  <c r="AC1477" i="87" s="1"/>
  <c r="K1444" i="87"/>
  <c r="AA1444" i="87" s="1"/>
  <c r="AC1444" i="87" s="1"/>
  <c r="K1526" i="87"/>
  <c r="AA1526" i="87" s="1"/>
  <c r="AC1526" i="87" s="1"/>
  <c r="AE1551" i="87"/>
  <c r="AG1551" i="87"/>
  <c r="L1550" i="87" s="1"/>
  <c r="K1660" i="87"/>
  <c r="K1691" i="87"/>
  <c r="AA1691" i="87" s="1"/>
  <c r="AC1691" i="87" s="1"/>
  <c r="K1711" i="87"/>
  <c r="K1726" i="87"/>
  <c r="AA1726" i="87" s="1"/>
  <c r="AC1726" i="87" s="1"/>
  <c r="K1806" i="87"/>
  <c r="AA1806" i="87" s="1"/>
  <c r="AC1806" i="87" s="1"/>
  <c r="K1742" i="87"/>
  <c r="AA1742" i="87" s="1"/>
  <c r="AC1742" i="87" s="1"/>
  <c r="K1765" i="87"/>
  <c r="AA1765" i="87" s="1"/>
  <c r="AC1765" i="87" s="1"/>
  <c r="K1651" i="87"/>
  <c r="AA1651" i="87" s="1"/>
  <c r="AC1651" i="87" s="1"/>
  <c r="K1724" i="87"/>
  <c r="AA1724" i="87" s="1"/>
  <c r="AC1724" i="87" s="1"/>
  <c r="K1610" i="87"/>
  <c r="AA1610" i="87" s="1"/>
  <c r="AC1610" i="87" s="1"/>
  <c r="K1665" i="87"/>
  <c r="AA1665" i="87" s="1"/>
  <c r="AC1665" i="87" s="1"/>
  <c r="K1718" i="87"/>
  <c r="K1548" i="87"/>
  <c r="AA1548" i="87" s="1"/>
  <c r="AC1548" i="87" s="1"/>
  <c r="K1555" i="87"/>
  <c r="AA1555" i="87" s="1"/>
  <c r="AC1555" i="87" s="1"/>
  <c r="K1599" i="87"/>
  <c r="AA1599" i="87" s="1"/>
  <c r="AC1599" i="87" s="1"/>
  <c r="K1618" i="87"/>
  <c r="AA1618" i="87" s="1"/>
  <c r="AC1618" i="87" s="1"/>
  <c r="K1671" i="87"/>
  <c r="AA1671" i="87" s="1"/>
  <c r="AC1671" i="87" s="1"/>
  <c r="K1693" i="87"/>
  <c r="AA1693" i="87" s="1"/>
  <c r="AC1693" i="87" s="1"/>
  <c r="K1762" i="87"/>
  <c r="K1785" i="87"/>
  <c r="AA1785" i="87" s="1"/>
  <c r="AC1785" i="87" s="1"/>
  <c r="K1648" i="87"/>
  <c r="AA1648" i="87" s="1"/>
  <c r="AC1648" i="87" s="1"/>
  <c r="K1661" i="87"/>
  <c r="AA1661" i="87" s="1"/>
  <c r="AC1661" i="87" s="1"/>
  <c r="K1697" i="87"/>
  <c r="AA1697" i="87" s="1"/>
  <c r="AC1697" i="87" s="1"/>
  <c r="K1834" i="87"/>
  <c r="K1873" i="87"/>
  <c r="AA1873" i="87" s="1"/>
  <c r="AC1873" i="87" s="1"/>
  <c r="Z1900" i="87"/>
  <c r="AE1900" i="87"/>
  <c r="K1900" i="87" s="1"/>
  <c r="AA1900" i="87" s="1"/>
  <c r="K1620" i="87"/>
  <c r="AA1620" i="87" s="1"/>
  <c r="AC1620" i="87" s="1"/>
  <c r="K1682" i="87"/>
  <c r="K1690" i="87"/>
  <c r="AA1690" i="87" s="1"/>
  <c r="AC1690" i="87" s="1"/>
  <c r="K1786" i="87"/>
  <c r="AA1786" i="87" s="1"/>
  <c r="AC1786" i="87" s="1"/>
  <c r="Z2180" i="87"/>
  <c r="K1909" i="87"/>
  <c r="AA1909" i="87" s="1"/>
  <c r="AC1909" i="87" s="1"/>
  <c r="K1923" i="87"/>
  <c r="AA1923" i="87" s="1"/>
  <c r="AC1923" i="87" s="1"/>
  <c r="K1937" i="87"/>
  <c r="AA1937" i="87" s="1"/>
  <c r="AC1937" i="87" s="1"/>
  <c r="K1951" i="87"/>
  <c r="AA1951" i="87" s="1"/>
  <c r="AC1951" i="87" s="1"/>
  <c r="K2101" i="87"/>
  <c r="AA2101" i="87" s="1"/>
  <c r="AC2101" i="87" s="1"/>
  <c r="K2126" i="87"/>
  <c r="AA2126" i="87" s="1"/>
  <c r="AC2126" i="87" s="1"/>
  <c r="K2132" i="87"/>
  <c r="AA2132" i="87" s="1"/>
  <c r="AC2132" i="87" s="1"/>
  <c r="K2164" i="87"/>
  <c r="AA2164" i="87" s="1"/>
  <c r="AC2164" i="87" s="1"/>
  <c r="K2198" i="87"/>
  <c r="AA2198" i="87" s="1"/>
  <c r="AC2198" i="87" s="1"/>
  <c r="AE2230" i="87"/>
  <c r="AE2374" i="87"/>
  <c r="AF2374" i="87"/>
  <c r="M2374" i="87" s="1"/>
  <c r="K1938" i="87"/>
  <c r="AA1938" i="87" s="1"/>
  <c r="AC1938" i="87" s="1"/>
  <c r="K2039" i="87"/>
  <c r="AA2039" i="87" s="1"/>
  <c r="AC2039" i="87" s="1"/>
  <c r="K2135" i="87"/>
  <c r="AA2135" i="87" s="1"/>
  <c r="AC2135" i="87" s="1"/>
  <c r="K2144" i="87"/>
  <c r="AA2144" i="87" s="1"/>
  <c r="AC2144" i="87" s="1"/>
  <c r="K2227" i="87"/>
  <c r="AA2227" i="87" s="1"/>
  <c r="AC2227" i="87" s="1"/>
  <c r="K2063" i="87"/>
  <c r="AA2063" i="87" s="1"/>
  <c r="AC2063" i="87" s="1"/>
  <c r="K2213" i="87"/>
  <c r="AA2213" i="87" s="1"/>
  <c r="AC2213" i="87" s="1"/>
  <c r="AE2229" i="87"/>
  <c r="AF2229" i="87"/>
  <c r="M2229" i="87" s="1"/>
  <c r="K2265" i="87"/>
  <c r="AA2265" i="87" s="1"/>
  <c r="AC2265" i="87" s="1"/>
  <c r="Z2064" i="87"/>
  <c r="K2172" i="87"/>
  <c r="AA2172" i="87" s="1"/>
  <c r="AC2172" i="87" s="1"/>
  <c r="K2215" i="87"/>
  <c r="AA2215" i="87" s="1"/>
  <c r="AC2215" i="87" s="1"/>
  <c r="K1966" i="87"/>
  <c r="AA1966" i="87" s="1"/>
  <c r="AC1966" i="87" s="1"/>
  <c r="K2071" i="87"/>
  <c r="AA2071" i="87" s="1"/>
  <c r="AC2071" i="87" s="1"/>
  <c r="K2273" i="87"/>
  <c r="AA2273" i="87" s="1"/>
  <c r="AC2273" i="87" s="1"/>
  <c r="K2307" i="87"/>
  <c r="AA2307" i="87" s="1"/>
  <c r="AC2307" i="87" s="1"/>
  <c r="Z2267" i="87"/>
  <c r="K2287" i="87"/>
  <c r="AA2287" i="87" s="1"/>
  <c r="AC2287" i="87" s="1"/>
  <c r="K2277" i="87"/>
  <c r="AA2277" i="87" s="1"/>
  <c r="AC2277" i="87" s="1"/>
  <c r="K2378" i="87"/>
  <c r="K2316" i="87"/>
  <c r="AA2316" i="87" s="1"/>
  <c r="AC2316" i="87" s="1"/>
  <c r="K2260" i="87"/>
  <c r="AA2260" i="87" s="1"/>
  <c r="AC2260" i="87" s="1"/>
  <c r="K2337" i="87"/>
  <c r="AA2337" i="87" s="1"/>
  <c r="AC2337" i="87" s="1"/>
  <c r="K2366" i="87"/>
  <c r="AA2366" i="87" s="1"/>
  <c r="AC2366" i="87" s="1"/>
  <c r="AI2375" i="87"/>
  <c r="AF2375" i="87" s="1"/>
  <c r="M2375" i="87" s="1"/>
  <c r="AI2230" i="87"/>
  <c r="AF2230" i="87" s="1"/>
  <c r="M2230" i="87" s="1"/>
  <c r="K2318" i="87"/>
  <c r="AA2318" i="87" s="1"/>
  <c r="AC2318" i="87" s="1"/>
  <c r="K1115" i="87"/>
  <c r="AA1115" i="87" s="1"/>
  <c r="AC1115" i="87" s="1"/>
  <c r="Z1199" i="87"/>
  <c r="AE1199" i="87"/>
  <c r="K1199" i="87" s="1"/>
  <c r="AA1199" i="87" s="1"/>
  <c r="AI1228" i="87"/>
  <c r="AF1228" i="87" s="1"/>
  <c r="M1228" i="87" s="1"/>
  <c r="AI1315" i="87"/>
  <c r="AF1315" i="87" s="1"/>
  <c r="M1315" i="87" s="1"/>
  <c r="AI1257" i="87"/>
  <c r="AF1257" i="87" s="1"/>
  <c r="M1257" i="87" s="1"/>
  <c r="AI1344" i="87"/>
  <c r="AF1344" i="87" s="1"/>
  <c r="M1344" i="87" s="1"/>
  <c r="AI1286" i="87"/>
  <c r="AF1286" i="87" s="1"/>
  <c r="M1286" i="87" s="1"/>
  <c r="AI1373" i="87"/>
  <c r="AF1373" i="87" s="1"/>
  <c r="M1373" i="87" s="1"/>
  <c r="AI1460" i="87"/>
  <c r="AF1460" i="87" s="1"/>
  <c r="M1460" i="87" s="1"/>
  <c r="AI1431" i="87"/>
  <c r="AF1431" i="87" s="1"/>
  <c r="M1431" i="87" s="1"/>
  <c r="AI1518" i="87"/>
  <c r="AF1518" i="87" s="1"/>
  <c r="M1518" i="87" s="1"/>
  <c r="AI1402" i="87"/>
  <c r="AF1402" i="87" s="1"/>
  <c r="M1402" i="87" s="1"/>
  <c r="AI1489" i="87"/>
  <c r="AF1489" i="87" s="1"/>
  <c r="M1489" i="87" s="1"/>
  <c r="AI1634" i="87"/>
  <c r="AF1634" i="87" s="1"/>
  <c r="M1634" i="87" s="1"/>
  <c r="AI1721" i="87"/>
  <c r="AF1721" i="87" s="1"/>
  <c r="M1721" i="87" s="1"/>
  <c r="AI1808" i="87"/>
  <c r="AF1808" i="87" s="1"/>
  <c r="AI1547" i="87"/>
  <c r="AF1547" i="87" s="1"/>
  <c r="M1547" i="87" s="1"/>
  <c r="AI1576" i="87"/>
  <c r="AF1576" i="87" s="1"/>
  <c r="M1576" i="87" s="1"/>
  <c r="AI1663" i="87"/>
  <c r="AF1663" i="87" s="1"/>
  <c r="M1663" i="87" s="1"/>
  <c r="AI1750" i="87"/>
  <c r="AF1750" i="87" s="1"/>
  <c r="M1750" i="87" s="1"/>
  <c r="AI1837" i="87"/>
  <c r="AF1837" i="87" s="1"/>
  <c r="AI1605" i="87"/>
  <c r="AF1605" i="87" s="1"/>
  <c r="M1605" i="87" s="1"/>
  <c r="AI1692" i="87"/>
  <c r="AF1692" i="87" s="1"/>
  <c r="M1692" i="87" s="1"/>
  <c r="AI1779" i="87"/>
  <c r="AF1779" i="87" s="1"/>
  <c r="M1779" i="87" s="1"/>
  <c r="AI1866" i="87"/>
  <c r="AF1866" i="87" s="1"/>
  <c r="M1866" i="87" s="1"/>
  <c r="AI1895" i="87"/>
  <c r="AF1895" i="87" s="1"/>
  <c r="M1895" i="87" s="1"/>
  <c r="AI1924" i="87"/>
  <c r="AF1924" i="87" s="1"/>
  <c r="M1924" i="87" s="1"/>
  <c r="AI2011" i="87"/>
  <c r="AF2011" i="87" s="1"/>
  <c r="M2011" i="87" s="1"/>
  <c r="AI2098" i="87"/>
  <c r="AF2098" i="87" s="1"/>
  <c r="M2098" i="87" s="1"/>
  <c r="AI2185" i="87"/>
  <c r="AF2185" i="87" s="1"/>
  <c r="AI1953" i="87"/>
  <c r="AF1953" i="87" s="1"/>
  <c r="M1953" i="87" s="1"/>
  <c r="AI2040" i="87"/>
  <c r="AF2040" i="87" s="1"/>
  <c r="M2040" i="87" s="1"/>
  <c r="AI2127" i="87"/>
  <c r="AF2127" i="87" s="1"/>
  <c r="AI2214" i="87"/>
  <c r="AF2214" i="87" s="1"/>
  <c r="AI1982" i="87"/>
  <c r="AF1982" i="87" s="1"/>
  <c r="M1982" i="87" s="1"/>
  <c r="AI2069" i="87"/>
  <c r="AF2069" i="87" s="1"/>
  <c r="M2069" i="87" s="1"/>
  <c r="AI2156" i="87"/>
  <c r="AF2156" i="87" s="1"/>
  <c r="M2156" i="87" s="1"/>
  <c r="AI2272" i="87"/>
  <c r="AF2272" i="87" s="1"/>
  <c r="M2272" i="87" s="1"/>
  <c r="AI2301" i="87"/>
  <c r="AF2301" i="87" s="1"/>
  <c r="M2301" i="87" s="1"/>
  <c r="AI2359" i="87"/>
  <c r="AF2359" i="87" s="1"/>
  <c r="M2359" i="87" s="1"/>
  <c r="AI2243" i="87"/>
  <c r="AF2243" i="87" s="1"/>
  <c r="M2243" i="87" s="1"/>
  <c r="AI2330" i="87"/>
  <c r="AF2330" i="87" s="1"/>
  <c r="M2330" i="87" s="1"/>
  <c r="K1174" i="87"/>
  <c r="AA1174" i="87" s="1"/>
  <c r="AC1174" i="87" s="1"/>
  <c r="K1111" i="87"/>
  <c r="AA1111" i="87" s="1"/>
  <c r="AC1111" i="87" s="1"/>
  <c r="K1187" i="87"/>
  <c r="AA1187" i="87" s="1"/>
  <c r="AC1187" i="87" s="1"/>
  <c r="AI1112" i="87"/>
  <c r="AF1112" i="87" s="1"/>
  <c r="M1112" i="87" s="1"/>
  <c r="K1106" i="87"/>
  <c r="AA1106" i="87" s="1"/>
  <c r="AC1106" i="87" s="1"/>
  <c r="Z1165" i="87"/>
  <c r="AC1205" i="87"/>
  <c r="K1087" i="87"/>
  <c r="AA1087" i="87" s="1"/>
  <c r="AC1087" i="87" s="1"/>
  <c r="K1127" i="87"/>
  <c r="AA1127" i="87" s="1"/>
  <c r="AC1127" i="87" s="1"/>
  <c r="K1185" i="87"/>
  <c r="AA1185" i="87" s="1"/>
  <c r="AC1185" i="87" s="1"/>
  <c r="K1301" i="87"/>
  <c r="AA1301" i="87" s="1"/>
  <c r="AC1301" i="87" s="1"/>
  <c r="K1344" i="87"/>
  <c r="AA1344" i="87" s="1"/>
  <c r="AC1344" i="87" s="1"/>
  <c r="K1360" i="87"/>
  <c r="AA1360" i="87" s="1"/>
  <c r="AC1360" i="87" s="1"/>
  <c r="Z1252" i="87"/>
  <c r="K1248" i="87"/>
  <c r="AA1248" i="87" s="1"/>
  <c r="AC1248" i="87" s="1"/>
  <c r="K1519" i="87"/>
  <c r="AA1519" i="87" s="1"/>
  <c r="AC1519" i="87" s="1"/>
  <c r="K1249" i="87"/>
  <c r="AA1249" i="87" s="1"/>
  <c r="AC1249" i="87" s="1"/>
  <c r="K1302" i="87"/>
  <c r="AA1302" i="87" s="1"/>
  <c r="AC1302" i="87" s="1"/>
  <c r="K1356" i="87"/>
  <c r="K1255" i="87"/>
  <c r="AA1255" i="87" s="1"/>
  <c r="AC1255" i="87" s="1"/>
  <c r="K1265" i="87"/>
  <c r="AA1265" i="87" s="1"/>
  <c r="AC1265" i="87" s="1"/>
  <c r="K1318" i="87"/>
  <c r="AA1318" i="87" s="1"/>
  <c r="AC1318" i="87" s="1"/>
  <c r="K1331" i="87"/>
  <c r="AA1331" i="87" s="1"/>
  <c r="AC1331" i="87" s="1"/>
  <c r="K1235" i="87"/>
  <c r="AA1235" i="87" s="1"/>
  <c r="AC1235" i="87" s="1"/>
  <c r="K1245" i="87"/>
  <c r="AA1245" i="87" s="1"/>
  <c r="AC1245" i="87" s="1"/>
  <c r="K1256" i="87"/>
  <c r="AA1256" i="87" s="1"/>
  <c r="AC1256" i="87" s="1"/>
  <c r="K1303" i="87"/>
  <c r="AA1303" i="87" s="1"/>
  <c r="AC1303" i="87" s="1"/>
  <c r="K1320" i="87"/>
  <c r="AA1320" i="87" s="1"/>
  <c r="AC1320" i="87" s="1"/>
  <c r="K1258" i="87"/>
  <c r="AA1258" i="87" s="1"/>
  <c r="AC1258" i="87" s="1"/>
  <c r="K1474" i="87"/>
  <c r="AA1474" i="87" s="1"/>
  <c r="AC1474" i="87" s="1"/>
  <c r="K1502" i="87"/>
  <c r="AA1502" i="87" s="1"/>
  <c r="AC1502" i="87" s="1"/>
  <c r="K1537" i="87"/>
  <c r="K1448" i="87"/>
  <c r="AA1448" i="87" s="1"/>
  <c r="AC1448" i="87" s="1"/>
  <c r="Z1571" i="87"/>
  <c r="K1597" i="87"/>
  <c r="AA1597" i="87" s="1"/>
  <c r="AC1597" i="87" s="1"/>
  <c r="K1628" i="87"/>
  <c r="AA1628" i="87" s="1"/>
  <c r="AC1628" i="87" s="1"/>
  <c r="K1715" i="87"/>
  <c r="AA1715" i="87" s="1"/>
  <c r="AC1715" i="87" s="1"/>
  <c r="K1727" i="87"/>
  <c r="AA1727" i="87" s="1"/>
  <c r="AC1727" i="87" s="1"/>
  <c r="K1893" i="87"/>
  <c r="AA1893" i="87" s="1"/>
  <c r="AC1893" i="87" s="1"/>
  <c r="K1633" i="87"/>
  <c r="AA1633" i="87" s="1"/>
  <c r="AC1633" i="87" s="1"/>
  <c r="K1780" i="87"/>
  <c r="AA1780" i="87" s="1"/>
  <c r="AC1780" i="87" s="1"/>
  <c r="K1887" i="87"/>
  <c r="AA1887" i="87" s="1"/>
  <c r="AC1887" i="87" s="1"/>
  <c r="M1887" i="87"/>
  <c r="K1549" i="87"/>
  <c r="AA1549" i="87" s="1"/>
  <c r="AC1549" i="87" s="1"/>
  <c r="K1669" i="87"/>
  <c r="AA1669" i="87" s="1"/>
  <c r="AC1669" i="87" s="1"/>
  <c r="K1835" i="87"/>
  <c r="AA1835" i="87" s="1"/>
  <c r="AC1835" i="87" s="1"/>
  <c r="K1631" i="87"/>
  <c r="K1654" i="87"/>
  <c r="AA1654" i="87" s="1"/>
  <c r="AC1654" i="87" s="1"/>
  <c r="K1866" i="87"/>
  <c r="AA1866" i="87" s="1"/>
  <c r="AC1866" i="87" s="1"/>
  <c r="K1842" i="87"/>
  <c r="AA1842" i="87" s="1"/>
  <c r="AC1842" i="87" s="1"/>
  <c r="AC2201" i="87"/>
  <c r="K1649" i="87"/>
  <c r="AA1649" i="87" s="1"/>
  <c r="AC1649" i="87" s="1"/>
  <c r="Z1901" i="87"/>
  <c r="AE1901" i="87"/>
  <c r="K1901" i="87" s="1"/>
  <c r="AA1901" i="87" s="1"/>
  <c r="AC1960" i="87"/>
  <c r="AC2133" i="87"/>
  <c r="Z2209" i="87"/>
  <c r="AC2184" i="87"/>
  <c r="K2074" i="87"/>
  <c r="AA2074" i="87" s="1"/>
  <c r="AC2074" i="87" s="1"/>
  <c r="K1974" i="87"/>
  <c r="AA1974" i="87" s="1"/>
  <c r="AC1974" i="87" s="1"/>
  <c r="K1987" i="87"/>
  <c r="AA1987" i="87" s="1"/>
  <c r="AC1987" i="87" s="1"/>
  <c r="K2186" i="87"/>
  <c r="AA2186" i="87" s="1"/>
  <c r="AC2186" i="87" s="1"/>
  <c r="K1944" i="87"/>
  <c r="AA1944" i="87" s="1"/>
  <c r="AC1944" i="87" s="1"/>
  <c r="K1965" i="87"/>
  <c r="K2112" i="87"/>
  <c r="AA2112" i="87" s="1"/>
  <c r="AC2112" i="87" s="1"/>
  <c r="K2013" i="87"/>
  <c r="AA2013" i="87" s="1"/>
  <c r="AC2013" i="87" s="1"/>
  <c r="K2027" i="87"/>
  <c r="AA2027" i="87" s="1"/>
  <c r="AC2027" i="87" s="1"/>
  <c r="K2057" i="87"/>
  <c r="AA2057" i="87" s="1"/>
  <c r="AC2057" i="87" s="1"/>
  <c r="K2269" i="87"/>
  <c r="K1994" i="87"/>
  <c r="K2038" i="87"/>
  <c r="AA2038" i="87" s="1"/>
  <c r="AC2038" i="87" s="1"/>
  <c r="K2089" i="87"/>
  <c r="AA2089" i="87" s="1"/>
  <c r="AC2089" i="87" s="1"/>
  <c r="K2139" i="87"/>
  <c r="K1912" i="87"/>
  <c r="AA1912" i="87" s="1"/>
  <c r="AC1912" i="87" s="1"/>
  <c r="K1950" i="87"/>
  <c r="K2042" i="87"/>
  <c r="AA2042" i="87" s="1"/>
  <c r="AC2042" i="87" s="1"/>
  <c r="K2062" i="87"/>
  <c r="AA2062" i="87" s="1"/>
  <c r="AC2062" i="87" s="1"/>
  <c r="K2219" i="87"/>
  <c r="AA2219" i="87" s="1"/>
  <c r="AC2219" i="87" s="1"/>
  <c r="K2228" i="87"/>
  <c r="AA2228" i="87" s="1"/>
  <c r="AC2228" i="87" s="1"/>
  <c r="AE2236" i="87"/>
  <c r="K2236" i="87" s="1"/>
  <c r="AA2236" i="87" s="1"/>
  <c r="Z2236" i="87"/>
  <c r="Z2238" i="87" s="1"/>
  <c r="K2308" i="87"/>
  <c r="AA2308" i="87" s="1"/>
  <c r="AC2308" i="87" s="1"/>
  <c r="K2360" i="87"/>
  <c r="AA2360" i="87" s="1"/>
  <c r="AC2360" i="87" s="1"/>
  <c r="K2257" i="87"/>
  <c r="AA2257" i="87" s="1"/>
  <c r="AC2257" i="87" s="1"/>
  <c r="K2300" i="87"/>
  <c r="AA2300" i="87" s="1"/>
  <c r="AC2300" i="87" s="1"/>
  <c r="K2315" i="87"/>
  <c r="AA2315" i="87" s="1"/>
  <c r="AC2315" i="87" s="1"/>
  <c r="K2336" i="87"/>
  <c r="AA2336" i="87" s="1"/>
  <c r="AC2336" i="87" s="1"/>
  <c r="K2380" i="87"/>
  <c r="AA2380" i="87" s="1"/>
  <c r="AC2380" i="87" s="1"/>
  <c r="AI2256" i="87"/>
  <c r="AF2256" i="87" s="1"/>
  <c r="M2256" i="87" s="1"/>
  <c r="K2235" i="87"/>
  <c r="AA2235" i="87" s="1"/>
  <c r="AC2235" i="87" s="1"/>
  <c r="AI2317" i="87"/>
  <c r="AF2317" i="87" s="1"/>
  <c r="M2317" i="87" s="1"/>
  <c r="K2358" i="87"/>
  <c r="AA2358" i="87" s="1"/>
  <c r="AC2358" i="87" s="1"/>
  <c r="AE2373" i="87"/>
  <c r="K2303" i="87"/>
  <c r="AA2303" i="87" s="1"/>
  <c r="AC2303" i="87" s="1"/>
  <c r="K924" i="87"/>
  <c r="AA924" i="87" s="1"/>
  <c r="AC924" i="87" s="1"/>
  <c r="AC882" i="87"/>
  <c r="K951" i="87"/>
  <c r="AA951" i="87" s="1"/>
  <c r="AC951" i="87" s="1"/>
  <c r="M951" i="87"/>
  <c r="K1008" i="87"/>
  <c r="K1053" i="87"/>
  <c r="AA1053" i="87" s="1"/>
  <c r="AC1053" i="87" s="1"/>
  <c r="K1088" i="87"/>
  <c r="AA1088" i="87" s="1"/>
  <c r="AC1088" i="87" s="1"/>
  <c r="K1105" i="87"/>
  <c r="AA1105" i="87" s="1"/>
  <c r="AC1105" i="87" s="1"/>
  <c r="K1169" i="87"/>
  <c r="AA1169" i="87" s="1"/>
  <c r="AC1169" i="87" s="1"/>
  <c r="AF1201" i="87"/>
  <c r="M1201" i="87" s="1"/>
  <c r="AE1201" i="87"/>
  <c r="K1030" i="87"/>
  <c r="AA1030" i="87" s="1"/>
  <c r="AC1030" i="87" s="1"/>
  <c r="K1080" i="87"/>
  <c r="K1100" i="87"/>
  <c r="AA1100" i="87" s="1"/>
  <c r="AC1100" i="87" s="1"/>
  <c r="K1126" i="87"/>
  <c r="AA1126" i="87" s="1"/>
  <c r="AC1126" i="87" s="1"/>
  <c r="AI1170" i="87"/>
  <c r="AF1170" i="87" s="1"/>
  <c r="M1170" i="87" s="1"/>
  <c r="K1045" i="87"/>
  <c r="AA1045" i="87" s="1"/>
  <c r="AC1045" i="87" s="1"/>
  <c r="K1141" i="87"/>
  <c r="AA1141" i="87" s="1"/>
  <c r="AC1141" i="87" s="1"/>
  <c r="K1363" i="87"/>
  <c r="K1082" i="87"/>
  <c r="AA1082" i="87" s="1"/>
  <c r="AC1082" i="87" s="1"/>
  <c r="AI1145" i="87"/>
  <c r="AF1145" i="87" s="1"/>
  <c r="M1145" i="87" s="1"/>
  <c r="K1193" i="87"/>
  <c r="AA1193" i="87" s="1"/>
  <c r="AC1193" i="87" s="1"/>
  <c r="K1243" i="87"/>
  <c r="AA1243" i="87" s="1"/>
  <c r="AC1243" i="87" s="1"/>
  <c r="K1334" i="87"/>
  <c r="K1349" i="87"/>
  <c r="AA1349" i="87" s="1"/>
  <c r="AC1349" i="87" s="1"/>
  <c r="K1211" i="87"/>
  <c r="K1330" i="87"/>
  <c r="AA1330" i="87" s="1"/>
  <c r="AC1330" i="87" s="1"/>
  <c r="K1343" i="87"/>
  <c r="AA1343" i="87" s="1"/>
  <c r="AC1343" i="87" s="1"/>
  <c r="K1361" i="87"/>
  <c r="AA1361" i="87" s="1"/>
  <c r="AC1361" i="87" s="1"/>
  <c r="K1219" i="87"/>
  <c r="AA1219" i="87" s="1"/>
  <c r="AC1219" i="87" s="1"/>
  <c r="Z1339" i="87"/>
  <c r="K1212" i="87"/>
  <c r="AA1212" i="87" s="1"/>
  <c r="AC1212" i="87" s="1"/>
  <c r="K1314" i="87"/>
  <c r="AA1314" i="87" s="1"/>
  <c r="AC1314" i="87" s="1"/>
  <c r="K1350" i="87"/>
  <c r="AA1350" i="87" s="1"/>
  <c r="AC1350" i="87" s="1"/>
  <c r="K1357" i="87"/>
  <c r="AA1357" i="87" s="1"/>
  <c r="AC1357" i="87" s="1"/>
  <c r="AF1438" i="87"/>
  <c r="M1438" i="87" s="1"/>
  <c r="AE1380" i="87"/>
  <c r="Z1380" i="87"/>
  <c r="AC1380" i="87" s="1"/>
  <c r="AC1421" i="87"/>
  <c r="K1230" i="87"/>
  <c r="AA1230" i="87" s="1"/>
  <c r="AC1230" i="87" s="1"/>
  <c r="K1329" i="87"/>
  <c r="AA1329" i="87" s="1"/>
  <c r="AC1329" i="87" s="1"/>
  <c r="AC1375" i="87"/>
  <c r="Z1397" i="87"/>
  <c r="K1447" i="87"/>
  <c r="AA1447" i="87" s="1"/>
  <c r="AC1447" i="87" s="1"/>
  <c r="Z1716" i="87"/>
  <c r="K1807" i="87"/>
  <c r="AA1807" i="87" s="1"/>
  <c r="AC1807" i="87" s="1"/>
  <c r="M1807" i="87"/>
  <c r="K1476" i="87"/>
  <c r="AA1476" i="87" s="1"/>
  <c r="AC1476" i="87" s="1"/>
  <c r="AC1647" i="87"/>
  <c r="AC1582" i="87"/>
  <c r="K1388" i="87"/>
  <c r="AA1388" i="87" s="1"/>
  <c r="AC1388" i="87" s="1"/>
  <c r="K1472" i="87"/>
  <c r="K1604" i="87"/>
  <c r="AA1604" i="87" s="1"/>
  <c r="AC1604" i="87" s="1"/>
  <c r="K1695" i="87"/>
  <c r="AA1695" i="87" s="1"/>
  <c r="AC1695" i="87" s="1"/>
  <c r="K1743" i="87"/>
  <c r="AA1743" i="87" s="1"/>
  <c r="AC1743" i="87" s="1"/>
  <c r="AC1766" i="87"/>
  <c r="K1896" i="87"/>
  <c r="AA1896" i="87" s="1"/>
  <c r="AC1896" i="87" s="1"/>
  <c r="K1686" i="87"/>
  <c r="AA1686" i="87" s="1"/>
  <c r="AC1686" i="87" s="1"/>
  <c r="K1836" i="87"/>
  <c r="AA1836" i="87" s="1"/>
  <c r="AC1836" i="87" s="1"/>
  <c r="K1898" i="87"/>
  <c r="AA1898" i="87" s="1"/>
  <c r="AC1898" i="87" s="1"/>
  <c r="K1550" i="87"/>
  <c r="AA1550" i="87" s="1"/>
  <c r="AC1550" i="87" s="1"/>
  <c r="K1612" i="87"/>
  <c r="AA1612" i="87" s="1"/>
  <c r="AC1612" i="87" s="1"/>
  <c r="K1617" i="87"/>
  <c r="Z1745" i="87"/>
  <c r="Z1658" i="87"/>
  <c r="K1662" i="87"/>
  <c r="AA1662" i="87" s="1"/>
  <c r="AC1662" i="87" s="1"/>
  <c r="K1699" i="87"/>
  <c r="AA1699" i="87" s="1"/>
  <c r="AC1699" i="87" s="1"/>
  <c r="AF1907" i="87"/>
  <c r="M1907" i="87" s="1"/>
  <c r="AE1907" i="87"/>
  <c r="K1573" i="87"/>
  <c r="K1902" i="87"/>
  <c r="AA1902" i="87" s="1"/>
  <c r="AC1902" i="87" s="1"/>
  <c r="Z2093" i="87"/>
  <c r="K1925" i="87"/>
  <c r="AA1925" i="87" s="1"/>
  <c r="AC1925" i="87" s="1"/>
  <c r="K1940" i="87"/>
  <c r="AA1940" i="87" s="1"/>
  <c r="AC1940" i="87" s="1"/>
  <c r="K1955" i="87"/>
  <c r="AA1955" i="87" s="1"/>
  <c r="AC1955" i="87" s="1"/>
  <c r="K2083" i="87"/>
  <c r="AA2083" i="87" s="1"/>
  <c r="AC2083" i="87" s="1"/>
  <c r="K2220" i="87"/>
  <c r="AA2220" i="87" s="1"/>
  <c r="AC2220" i="87" s="1"/>
  <c r="K1956" i="87"/>
  <c r="AA1956" i="87" s="1"/>
  <c r="AC1956" i="87" s="1"/>
  <c r="K2034" i="87"/>
  <c r="AA2034" i="87" s="1"/>
  <c r="AC2034" i="87" s="1"/>
  <c r="K2046" i="87"/>
  <c r="AA2046" i="87" s="1"/>
  <c r="AC2046" i="87" s="1"/>
  <c r="K2056" i="87"/>
  <c r="AA2056" i="87" s="1"/>
  <c r="AC2056" i="87" s="1"/>
  <c r="K2077" i="87"/>
  <c r="AA2077" i="87" s="1"/>
  <c r="AC2077" i="87" s="1"/>
  <c r="K2128" i="87"/>
  <c r="AA2128" i="87" s="1"/>
  <c r="AC2128" i="87" s="1"/>
  <c r="K2187" i="87"/>
  <c r="AA2187" i="87" s="1"/>
  <c r="AC2187" i="87" s="1"/>
  <c r="K2070" i="87"/>
  <c r="AA2070" i="87" s="1"/>
  <c r="AC2070" i="87" s="1"/>
  <c r="K2118" i="87"/>
  <c r="AA2118" i="87" s="1"/>
  <c r="AC2118" i="87" s="1"/>
  <c r="K2148" i="87"/>
  <c r="AA2148" i="87" s="1"/>
  <c r="AC2148" i="87" s="1"/>
  <c r="K2168" i="87"/>
  <c r="K1957" i="87"/>
  <c r="AA1957" i="87" s="1"/>
  <c r="AC1957" i="87" s="1"/>
  <c r="K1981" i="87"/>
  <c r="AA1981" i="87" s="1"/>
  <c r="AC1981" i="87" s="1"/>
  <c r="K2199" i="87"/>
  <c r="AA2199" i="87" s="1"/>
  <c r="AC2199" i="87" s="1"/>
  <c r="K2082" i="87"/>
  <c r="AA2082" i="87" s="1"/>
  <c r="AC2082" i="87" s="1"/>
  <c r="K2217" i="87"/>
  <c r="AA2217" i="87" s="1"/>
  <c r="AC2217" i="87" s="1"/>
  <c r="K1968" i="87"/>
  <c r="AA1968" i="87" s="1"/>
  <c r="AC1968" i="87" s="1"/>
  <c r="K2121" i="87"/>
  <c r="AA2121" i="87" s="1"/>
  <c r="AC2121" i="87" s="1"/>
  <c r="K2155" i="87"/>
  <c r="AA2155" i="87" s="1"/>
  <c r="AC2155" i="87" s="1"/>
  <c r="AE2231" i="87"/>
  <c r="AF2231" i="87"/>
  <c r="M2231" i="87" s="1"/>
  <c r="K2294" i="87"/>
  <c r="AA2294" i="87" s="1"/>
  <c r="AC2294" i="87" s="1"/>
  <c r="K2309" i="87"/>
  <c r="AA2309" i="87" s="1"/>
  <c r="AC2309" i="87" s="1"/>
  <c r="K2279" i="87"/>
  <c r="AA2279" i="87" s="1"/>
  <c r="AC2279" i="87" s="1"/>
  <c r="K2320" i="87"/>
  <c r="K2328" i="87"/>
  <c r="AA2328" i="87" s="1"/>
  <c r="AC2328" i="87" s="1"/>
  <c r="K2246" i="87"/>
  <c r="AA2246" i="87" s="1"/>
  <c r="AC2246" i="87" s="1"/>
  <c r="K2293" i="87"/>
  <c r="AA2293" i="87" s="1"/>
  <c r="AC2293" i="87" s="1"/>
  <c r="K2357" i="87"/>
  <c r="AA2357" i="87" s="1"/>
  <c r="AC2357" i="87" s="1"/>
  <c r="K2381" i="87"/>
  <c r="AA2381" i="87" s="1"/>
  <c r="AC2381" i="87" s="1"/>
  <c r="K2382" i="87"/>
  <c r="AA2382" i="87" s="1"/>
  <c r="AC2382" i="87" s="1"/>
  <c r="K2361" i="87"/>
  <c r="AA2361" i="87" s="1"/>
  <c r="AC2361" i="87" s="1"/>
  <c r="K1231" i="87"/>
  <c r="AA1231" i="87" s="1"/>
  <c r="AC1231" i="87" s="1"/>
  <c r="K1346" i="87"/>
  <c r="AA1346" i="87" s="1"/>
  <c r="AC1346" i="87" s="1"/>
  <c r="K1352" i="87"/>
  <c r="AA1352" i="87" s="1"/>
  <c r="AC1352" i="87" s="1"/>
  <c r="K1234" i="87"/>
  <c r="AA1234" i="87" s="1"/>
  <c r="AC1234" i="87" s="1"/>
  <c r="K1322" i="87"/>
  <c r="AA1322" i="87" s="1"/>
  <c r="AC1322" i="87" s="1"/>
  <c r="K1218" i="87"/>
  <c r="K1261" i="87"/>
  <c r="AA1261" i="87" s="1"/>
  <c r="AC1261" i="87" s="1"/>
  <c r="AF1380" i="87"/>
  <c r="M1380" i="87" s="1"/>
  <c r="K1216" i="87"/>
  <c r="AA1216" i="87" s="1"/>
  <c r="AC1216" i="87" s="1"/>
  <c r="K1251" i="87"/>
  <c r="AA1251" i="87" s="1"/>
  <c r="AC1251" i="87" s="1"/>
  <c r="K1263" i="87"/>
  <c r="AA1263" i="87" s="1"/>
  <c r="AC1263" i="87" s="1"/>
  <c r="K1285" i="87"/>
  <c r="AA1285" i="87" s="1"/>
  <c r="AC1285" i="87" s="1"/>
  <c r="AC1486" i="87"/>
  <c r="K1506" i="87"/>
  <c r="AA1506" i="87" s="1"/>
  <c r="AC1506" i="87" s="1"/>
  <c r="K1520" i="87"/>
  <c r="AA1520" i="87" s="1"/>
  <c r="AC1520" i="87" s="1"/>
  <c r="K1809" i="87"/>
  <c r="AA1809" i="87" s="1"/>
  <c r="AC1809" i="87" s="1"/>
  <c r="M1809" i="87"/>
  <c r="K1607" i="87"/>
  <c r="AA1607" i="87" s="1"/>
  <c r="AC1607" i="87" s="1"/>
  <c r="K1632" i="87"/>
  <c r="AA1632" i="87" s="1"/>
  <c r="AC1632" i="87" s="1"/>
  <c r="K1640" i="87"/>
  <c r="AA1640" i="87" s="1"/>
  <c r="AC1640" i="87" s="1"/>
  <c r="K1719" i="87"/>
  <c r="AA1719" i="87" s="1"/>
  <c r="AC1719" i="87" s="1"/>
  <c r="K1728" i="87"/>
  <c r="AA1728" i="87" s="1"/>
  <c r="AC1728" i="87" s="1"/>
  <c r="K1865" i="87"/>
  <c r="AA1865" i="87" s="1"/>
  <c r="AC1865" i="87" s="1"/>
  <c r="K1580" i="87"/>
  <c r="AA1580" i="87" s="1"/>
  <c r="AC1580" i="87" s="1"/>
  <c r="K1689" i="87"/>
  <c r="K1700" i="87"/>
  <c r="AA1700" i="87" s="1"/>
  <c r="AC1700" i="87" s="1"/>
  <c r="K1712" i="87"/>
  <c r="AA1712" i="87" s="1"/>
  <c r="AC1712" i="87" s="1"/>
  <c r="Z1774" i="87"/>
  <c r="K1784" i="87"/>
  <c r="AA1784" i="87" s="1"/>
  <c r="AC1784" i="87" s="1"/>
  <c r="K1805" i="87"/>
  <c r="Z1861" i="87"/>
  <c r="K1787" i="87"/>
  <c r="AA1787" i="87" s="1"/>
  <c r="AC1787" i="87" s="1"/>
  <c r="K1903" i="87"/>
  <c r="AA1903" i="87" s="1"/>
  <c r="AC1903" i="87" s="1"/>
  <c r="K1579" i="87"/>
  <c r="AA1579" i="87" s="1"/>
  <c r="AC1579" i="87" s="1"/>
  <c r="K1646" i="87"/>
  <c r="K1714" i="87"/>
  <c r="AA1714" i="87" s="1"/>
  <c r="AC1714" i="87" s="1"/>
  <c r="K1767" i="87"/>
  <c r="AA1767" i="87" s="1"/>
  <c r="AC1767" i="87" s="1"/>
  <c r="K1863" i="87"/>
  <c r="K1577" i="87"/>
  <c r="AA1577" i="87" s="1"/>
  <c r="AC1577" i="87" s="1"/>
  <c r="K1603" i="87"/>
  <c r="AA1603" i="87" s="1"/>
  <c r="AC1603" i="87" s="1"/>
  <c r="K1613" i="87"/>
  <c r="AA1613" i="87" s="1"/>
  <c r="AC1613" i="87" s="1"/>
  <c r="K1625" i="87"/>
  <c r="AA1625" i="87" s="1"/>
  <c r="AC1625" i="87" s="1"/>
  <c r="K1844" i="87"/>
  <c r="AA1844" i="87" s="1"/>
  <c r="AC1844" i="87" s="1"/>
  <c r="K1619" i="87"/>
  <c r="AA1619" i="87" s="1"/>
  <c r="AC1619" i="87" s="1"/>
  <c r="K1763" i="87"/>
  <c r="AA1763" i="87" s="1"/>
  <c r="AC1763" i="87" s="1"/>
  <c r="K1596" i="87"/>
  <c r="AA1596" i="87" s="1"/>
  <c r="AC1596" i="87" s="1"/>
  <c r="K1611" i="87"/>
  <c r="AA1611" i="87" s="1"/>
  <c r="AC1611" i="87" s="1"/>
  <c r="K1636" i="87"/>
  <c r="AA1636" i="87" s="1"/>
  <c r="AC1636" i="87" s="1"/>
  <c r="K1740" i="87"/>
  <c r="AF1908" i="87"/>
  <c r="M1908" i="87" s="1"/>
  <c r="AE1908" i="87"/>
  <c r="AC1954" i="87"/>
  <c r="AC2003" i="87"/>
  <c r="Z2122" i="87"/>
  <c r="K1914" i="87"/>
  <c r="K1916" i="87"/>
  <c r="AA1916" i="87" s="1"/>
  <c r="AC1916" i="87" s="1"/>
  <c r="M1916" i="87"/>
  <c r="K2008" i="87"/>
  <c r="K2045" i="87"/>
  <c r="AA2045" i="87" s="1"/>
  <c r="AC2045" i="87" s="1"/>
  <c r="K2170" i="87"/>
  <c r="AA2170" i="87" s="1"/>
  <c r="AC2170" i="87" s="1"/>
  <c r="K2208" i="87"/>
  <c r="AA2208" i="87" s="1"/>
  <c r="AC2208" i="87" s="1"/>
  <c r="AC2221" i="87"/>
  <c r="K2240" i="87"/>
  <c r="K2002" i="87"/>
  <c r="AA2002" i="87" s="1"/>
  <c r="AC2002" i="87" s="1"/>
  <c r="K2030" i="87"/>
  <c r="K2041" i="87"/>
  <c r="AA2041" i="87" s="1"/>
  <c r="AC2041" i="87" s="1"/>
  <c r="K2047" i="87"/>
  <c r="AA2047" i="87" s="1"/>
  <c r="AC2047" i="87" s="1"/>
  <c r="K2097" i="87"/>
  <c r="AA2097" i="87" s="1"/>
  <c r="AC2097" i="87" s="1"/>
  <c r="K2161" i="87"/>
  <c r="AA2161" i="87" s="1"/>
  <c r="AC2161" i="87" s="1"/>
  <c r="K2188" i="87"/>
  <c r="AA2188" i="87" s="1"/>
  <c r="AC2188" i="87" s="1"/>
  <c r="K1967" i="87"/>
  <c r="AA1967" i="87" s="1"/>
  <c r="AC1967" i="87" s="1"/>
  <c r="K1996" i="87"/>
  <c r="AA1996" i="87" s="1"/>
  <c r="AC1996" i="87" s="1"/>
  <c r="K2081" i="87"/>
  <c r="K1976" i="87"/>
  <c r="AA1976" i="87" s="1"/>
  <c r="AC1976" i="87" s="1"/>
  <c r="K2052" i="87"/>
  <c r="K2205" i="87"/>
  <c r="AA2205" i="87" s="1"/>
  <c r="AC2205" i="87" s="1"/>
  <c r="K1952" i="87"/>
  <c r="AA1952" i="87" s="1"/>
  <c r="AC1952" i="87" s="1"/>
  <c r="K1972" i="87"/>
  <c r="K1997" i="87"/>
  <c r="AA1997" i="87" s="1"/>
  <c r="AC1997" i="87" s="1"/>
  <c r="K2010" i="87"/>
  <c r="AA2010" i="87" s="1"/>
  <c r="AC2010" i="87" s="1"/>
  <c r="K2059" i="87"/>
  <c r="K2142" i="87"/>
  <c r="AA2142" i="87" s="1"/>
  <c r="AC2142" i="87" s="1"/>
  <c r="K2150" i="87"/>
  <c r="AA2150" i="87" s="1"/>
  <c r="AC2150" i="87" s="1"/>
  <c r="K2182" i="87"/>
  <c r="AI2343" i="87"/>
  <c r="AF2343" i="87" s="1"/>
  <c r="M2343" i="87" s="1"/>
  <c r="AI2372" i="87"/>
  <c r="AF2372" i="87" s="1"/>
  <c r="M2372" i="87" s="1"/>
  <c r="Z2372" i="87"/>
  <c r="K2129" i="87"/>
  <c r="AA2129" i="87" s="1"/>
  <c r="AC2129" i="87" s="1"/>
  <c r="K2299" i="87"/>
  <c r="AA2299" i="87" s="1"/>
  <c r="AC2299" i="87" s="1"/>
  <c r="AI2344" i="87"/>
  <c r="AF2344" i="87" s="1"/>
  <c r="M2344" i="87" s="1"/>
  <c r="AI2373" i="87"/>
  <c r="AF2373" i="87" s="1"/>
  <c r="M2373" i="87" s="1"/>
  <c r="Z2373" i="87"/>
  <c r="K2262" i="87"/>
  <c r="K2324" i="87"/>
  <c r="AA2324" i="87" s="1"/>
  <c r="AC2324" i="87" s="1"/>
  <c r="K2356" i="87"/>
  <c r="K2247" i="87"/>
  <c r="AA2247" i="87" s="1"/>
  <c r="AC2247" i="87" s="1"/>
  <c r="AI2346" i="87"/>
  <c r="AF2346" i="87" s="1"/>
  <c r="M2346" i="87" s="1"/>
  <c r="K2286" i="87"/>
  <c r="AA2286" i="87" s="1"/>
  <c r="AC2286" i="87" s="1"/>
  <c r="K2362" i="87"/>
  <c r="AA2362" i="87" s="1"/>
  <c r="AC2362" i="87" s="1"/>
  <c r="T36" i="81"/>
  <c r="T35" i="81"/>
  <c r="T34" i="81"/>
  <c r="T33" i="81"/>
  <c r="T32" i="81"/>
  <c r="T30" i="81"/>
  <c r="T29" i="81"/>
  <c r="T28" i="81"/>
  <c r="T27" i="81"/>
  <c r="T26" i="81"/>
  <c r="T25" i="81"/>
  <c r="T23" i="81"/>
  <c r="T22" i="81"/>
  <c r="T21" i="81"/>
  <c r="T20" i="81"/>
  <c r="T19" i="81"/>
  <c r="T18" i="81"/>
  <c r="T17" i="81"/>
  <c r="T16" i="81"/>
  <c r="T15" i="81"/>
  <c r="T14" i="81"/>
  <c r="T13" i="81"/>
  <c r="T12" i="81"/>
  <c r="T11" i="81"/>
  <c r="T10" i="81"/>
  <c r="T36" i="80"/>
  <c r="T35" i="80"/>
  <c r="T34" i="80"/>
  <c r="T33" i="80"/>
  <c r="T32" i="80"/>
  <c r="T30" i="80"/>
  <c r="T29" i="80"/>
  <c r="T28" i="80"/>
  <c r="T27" i="80"/>
  <c r="T26" i="80"/>
  <c r="T25" i="80"/>
  <c r="T23" i="80"/>
  <c r="T22" i="80"/>
  <c r="T21" i="80"/>
  <c r="T20" i="80"/>
  <c r="T19" i="80"/>
  <c r="T18" i="80"/>
  <c r="T17" i="80"/>
  <c r="T16" i="80"/>
  <c r="T15" i="80"/>
  <c r="T14" i="80"/>
  <c r="T13" i="80"/>
  <c r="T12" i="80"/>
  <c r="T11" i="80"/>
  <c r="T10" i="80"/>
  <c r="T36" i="74"/>
  <c r="T35" i="74"/>
  <c r="T34" i="74"/>
  <c r="T33" i="74"/>
  <c r="T32" i="74"/>
  <c r="T30" i="74"/>
  <c r="T29" i="74"/>
  <c r="T28" i="74"/>
  <c r="T27" i="74"/>
  <c r="T26" i="74"/>
  <c r="T25" i="74"/>
  <c r="T23" i="74"/>
  <c r="T22" i="74"/>
  <c r="T21" i="74"/>
  <c r="T20" i="74"/>
  <c r="T19" i="74"/>
  <c r="T18" i="74"/>
  <c r="T17" i="74"/>
  <c r="T16" i="74"/>
  <c r="T15" i="74"/>
  <c r="T14" i="74"/>
  <c r="T13" i="74"/>
  <c r="T12" i="74"/>
  <c r="T11" i="74"/>
  <c r="T10" i="74"/>
  <c r="T36" i="73"/>
  <c r="T35" i="73"/>
  <c r="T34" i="73"/>
  <c r="T33" i="73"/>
  <c r="T32" i="73"/>
  <c r="T30" i="73"/>
  <c r="T29" i="73"/>
  <c r="T28" i="73"/>
  <c r="T27" i="73"/>
  <c r="T26" i="73"/>
  <c r="T25" i="73"/>
  <c r="T23" i="73"/>
  <c r="T22" i="73"/>
  <c r="T21" i="73"/>
  <c r="T20" i="73"/>
  <c r="T19" i="73"/>
  <c r="T18" i="73"/>
  <c r="T17" i="73"/>
  <c r="T16" i="73"/>
  <c r="T15" i="73"/>
  <c r="T14" i="73"/>
  <c r="T13" i="73"/>
  <c r="T12" i="73"/>
  <c r="T11" i="73"/>
  <c r="T10" i="73"/>
  <c r="T36" i="1"/>
  <c r="T35" i="1"/>
  <c r="T34" i="1"/>
  <c r="T33" i="1"/>
  <c r="T32" i="1"/>
  <c r="T30" i="1"/>
  <c r="T29" i="1"/>
  <c r="T28" i="1"/>
  <c r="T27" i="1"/>
  <c r="T26" i="1"/>
  <c r="T25" i="1"/>
  <c r="T23" i="1"/>
  <c r="T22" i="1"/>
  <c r="T21" i="1"/>
  <c r="T20" i="1"/>
  <c r="T19" i="1"/>
  <c r="T18" i="1"/>
  <c r="T17" i="1"/>
  <c r="T16" i="1"/>
  <c r="T15" i="1"/>
  <c r="T14" i="1"/>
  <c r="T13" i="1"/>
  <c r="T11" i="1"/>
  <c r="T36" i="2"/>
  <c r="T35" i="2"/>
  <c r="T34" i="2"/>
  <c r="T33" i="2"/>
  <c r="T32" i="2"/>
  <c r="T30" i="2"/>
  <c r="T29" i="2"/>
  <c r="T28" i="2"/>
  <c r="T27" i="2"/>
  <c r="T26" i="2"/>
  <c r="T25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36" i="3"/>
  <c r="T35" i="3"/>
  <c r="T34" i="3"/>
  <c r="T33" i="3"/>
  <c r="T32" i="3"/>
  <c r="T30" i="3"/>
  <c r="T29" i="3"/>
  <c r="T28" i="3"/>
  <c r="T27" i="3"/>
  <c r="T26" i="3"/>
  <c r="T25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36" i="4"/>
  <c r="T35" i="4"/>
  <c r="T34" i="4"/>
  <c r="T33" i="4"/>
  <c r="T32" i="4"/>
  <c r="T30" i="4"/>
  <c r="T29" i="4"/>
  <c r="T28" i="4"/>
  <c r="T27" i="4"/>
  <c r="T26" i="4"/>
  <c r="T25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T36" i="5"/>
  <c r="T35" i="5"/>
  <c r="T34" i="5"/>
  <c r="T33" i="5"/>
  <c r="T32" i="5"/>
  <c r="T30" i="5"/>
  <c r="T29" i="5"/>
  <c r="T28" i="5"/>
  <c r="T27" i="5"/>
  <c r="T26" i="5"/>
  <c r="T25" i="5"/>
  <c r="T23" i="5"/>
  <c r="T22" i="5"/>
  <c r="T21" i="5"/>
  <c r="T20" i="5"/>
  <c r="T19" i="5"/>
  <c r="T18" i="5"/>
  <c r="T17" i="5"/>
  <c r="T16" i="5"/>
  <c r="T15" i="5"/>
  <c r="T14" i="5"/>
  <c r="T13" i="5"/>
  <c r="T12" i="5"/>
  <c r="T11" i="5"/>
  <c r="T10" i="5"/>
  <c r="T36" i="6"/>
  <c r="T35" i="6"/>
  <c r="T34" i="6"/>
  <c r="T33" i="6"/>
  <c r="T32" i="6"/>
  <c r="T30" i="6"/>
  <c r="T29" i="6"/>
  <c r="T28" i="6"/>
  <c r="T27" i="6"/>
  <c r="T26" i="6"/>
  <c r="T25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36" i="7"/>
  <c r="T35" i="7"/>
  <c r="T34" i="7"/>
  <c r="T33" i="7"/>
  <c r="T32" i="7"/>
  <c r="T30" i="7"/>
  <c r="T29" i="7"/>
  <c r="T28" i="7"/>
  <c r="T27" i="7"/>
  <c r="T26" i="7"/>
  <c r="T25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36" i="8"/>
  <c r="T35" i="8"/>
  <c r="T34" i="8"/>
  <c r="T33" i="8"/>
  <c r="T32" i="8"/>
  <c r="T30" i="8"/>
  <c r="T29" i="8"/>
  <c r="T28" i="8"/>
  <c r="T27" i="8"/>
  <c r="T26" i="8"/>
  <c r="T25" i="8"/>
  <c r="T23" i="8"/>
  <c r="T22" i="8"/>
  <c r="T21" i="8"/>
  <c r="T20" i="8"/>
  <c r="T19" i="8"/>
  <c r="T18" i="8"/>
  <c r="T17" i="8"/>
  <c r="T16" i="8"/>
  <c r="T15" i="8"/>
  <c r="T14" i="8"/>
  <c r="T13" i="8"/>
  <c r="T12" i="8"/>
  <c r="T11" i="8"/>
  <c r="T10" i="8"/>
  <c r="T36" i="9"/>
  <c r="T35" i="9"/>
  <c r="T34" i="9"/>
  <c r="T33" i="9"/>
  <c r="T32" i="9"/>
  <c r="T30" i="9"/>
  <c r="T29" i="9"/>
  <c r="T28" i="9"/>
  <c r="T27" i="9"/>
  <c r="T26" i="9"/>
  <c r="T25" i="9"/>
  <c r="T23" i="9"/>
  <c r="T22" i="9"/>
  <c r="T21" i="9"/>
  <c r="T20" i="9"/>
  <c r="T19" i="9"/>
  <c r="T18" i="9"/>
  <c r="T17" i="9"/>
  <c r="T16" i="9"/>
  <c r="T15" i="9"/>
  <c r="T14" i="9"/>
  <c r="T13" i="9"/>
  <c r="T12" i="9"/>
  <c r="T11" i="9"/>
  <c r="T10" i="9"/>
  <c r="T36" i="10"/>
  <c r="T35" i="10"/>
  <c r="T34" i="10"/>
  <c r="T33" i="10"/>
  <c r="T32" i="10"/>
  <c r="T30" i="10"/>
  <c r="T29" i="10"/>
  <c r="T28" i="10"/>
  <c r="T27" i="10"/>
  <c r="T26" i="10"/>
  <c r="T25" i="10"/>
  <c r="T23" i="10"/>
  <c r="T22" i="10"/>
  <c r="T21" i="10"/>
  <c r="T20" i="10"/>
  <c r="T19" i="10"/>
  <c r="T18" i="10"/>
  <c r="T17" i="10"/>
  <c r="T16" i="10"/>
  <c r="T15" i="10"/>
  <c r="T14" i="10"/>
  <c r="T13" i="10"/>
  <c r="T12" i="10"/>
  <c r="T11" i="10"/>
  <c r="T10" i="10"/>
  <c r="T36" i="11"/>
  <c r="T35" i="11"/>
  <c r="T34" i="11"/>
  <c r="T33" i="11"/>
  <c r="T32" i="11"/>
  <c r="T30" i="11"/>
  <c r="T29" i="11"/>
  <c r="T28" i="11"/>
  <c r="T27" i="11"/>
  <c r="T26" i="11"/>
  <c r="T25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36" i="12"/>
  <c r="T35" i="12"/>
  <c r="T34" i="12"/>
  <c r="T33" i="12"/>
  <c r="T32" i="12"/>
  <c r="T30" i="12"/>
  <c r="T29" i="12"/>
  <c r="T28" i="12"/>
  <c r="T27" i="12"/>
  <c r="T26" i="12"/>
  <c r="T25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36" i="13"/>
  <c r="T35" i="13"/>
  <c r="T34" i="13"/>
  <c r="T33" i="13"/>
  <c r="T32" i="13"/>
  <c r="T30" i="13"/>
  <c r="T29" i="13"/>
  <c r="T28" i="13"/>
  <c r="T27" i="13"/>
  <c r="T26" i="13"/>
  <c r="T25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36" i="14"/>
  <c r="T35" i="14"/>
  <c r="T34" i="14"/>
  <c r="T33" i="14"/>
  <c r="T32" i="14"/>
  <c r="T30" i="14"/>
  <c r="T29" i="14"/>
  <c r="T28" i="14"/>
  <c r="T27" i="14"/>
  <c r="T26" i="14"/>
  <c r="T25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36" i="15"/>
  <c r="T35" i="15"/>
  <c r="T34" i="15"/>
  <c r="T33" i="15"/>
  <c r="T32" i="15"/>
  <c r="T30" i="15"/>
  <c r="T29" i="15"/>
  <c r="T28" i="15"/>
  <c r="T27" i="15"/>
  <c r="T26" i="15"/>
  <c r="T25" i="15"/>
  <c r="T23" i="15"/>
  <c r="T22" i="15"/>
  <c r="T21" i="15"/>
  <c r="T20" i="15"/>
  <c r="T19" i="15"/>
  <c r="T18" i="15"/>
  <c r="T17" i="15"/>
  <c r="T16" i="15"/>
  <c r="T15" i="15"/>
  <c r="T14" i="15"/>
  <c r="T13" i="15"/>
  <c r="T12" i="15"/>
  <c r="T11" i="15"/>
  <c r="T10" i="15"/>
  <c r="T36" i="16"/>
  <c r="T35" i="16"/>
  <c r="T34" i="16"/>
  <c r="T33" i="16"/>
  <c r="T32" i="16"/>
  <c r="T30" i="16"/>
  <c r="T29" i="16"/>
  <c r="T28" i="16"/>
  <c r="T27" i="16"/>
  <c r="T26" i="16"/>
  <c r="T25" i="16"/>
  <c r="T23" i="16"/>
  <c r="T22" i="16"/>
  <c r="T21" i="16"/>
  <c r="T20" i="16"/>
  <c r="T19" i="16"/>
  <c r="T18" i="16"/>
  <c r="T17" i="16"/>
  <c r="T16" i="16"/>
  <c r="T15" i="16"/>
  <c r="T14" i="16"/>
  <c r="T13" i="16"/>
  <c r="T12" i="16"/>
  <c r="T11" i="16"/>
  <c r="T10" i="16"/>
  <c r="T36" i="18"/>
  <c r="T35" i="18"/>
  <c r="T34" i="18"/>
  <c r="T33" i="18"/>
  <c r="T32" i="18"/>
  <c r="T30" i="18"/>
  <c r="T29" i="18"/>
  <c r="T28" i="18"/>
  <c r="T27" i="18"/>
  <c r="T26" i="18"/>
  <c r="T25" i="18"/>
  <c r="T23" i="18"/>
  <c r="T22" i="18"/>
  <c r="T21" i="18"/>
  <c r="T20" i="18"/>
  <c r="T19" i="18"/>
  <c r="T18" i="18"/>
  <c r="T17" i="18"/>
  <c r="T16" i="18"/>
  <c r="T15" i="18"/>
  <c r="T14" i="18"/>
  <c r="T13" i="18"/>
  <c r="T12" i="18"/>
  <c r="T11" i="18"/>
  <c r="T10" i="18"/>
  <c r="T36" i="19"/>
  <c r="T35" i="19"/>
  <c r="T34" i="19"/>
  <c r="T33" i="19"/>
  <c r="T32" i="19"/>
  <c r="T30" i="19"/>
  <c r="T29" i="19"/>
  <c r="T28" i="19"/>
  <c r="T27" i="19"/>
  <c r="T26" i="19"/>
  <c r="T25" i="19"/>
  <c r="T23" i="19"/>
  <c r="T22" i="19"/>
  <c r="T21" i="19"/>
  <c r="T20" i="19"/>
  <c r="T19" i="19"/>
  <c r="T18" i="19"/>
  <c r="T17" i="19"/>
  <c r="T16" i="19"/>
  <c r="T15" i="19"/>
  <c r="T14" i="19"/>
  <c r="T13" i="19"/>
  <c r="T12" i="19"/>
  <c r="T11" i="19"/>
  <c r="T10" i="19"/>
  <c r="T36" i="20"/>
  <c r="T35" i="20"/>
  <c r="T34" i="20"/>
  <c r="T33" i="20"/>
  <c r="T32" i="20"/>
  <c r="T30" i="20"/>
  <c r="T29" i="20"/>
  <c r="T28" i="20"/>
  <c r="T27" i="20"/>
  <c r="T26" i="20"/>
  <c r="T25" i="20"/>
  <c r="T23" i="20"/>
  <c r="T22" i="20"/>
  <c r="T21" i="20"/>
  <c r="T20" i="20"/>
  <c r="T19" i="20"/>
  <c r="T18" i="20"/>
  <c r="T17" i="20"/>
  <c r="T16" i="20"/>
  <c r="T15" i="20"/>
  <c r="T14" i="20"/>
  <c r="T13" i="20"/>
  <c r="T12" i="20"/>
  <c r="T11" i="20"/>
  <c r="T10" i="20"/>
  <c r="T36" i="21"/>
  <c r="T35" i="21"/>
  <c r="T34" i="21"/>
  <c r="T33" i="21"/>
  <c r="T32" i="21"/>
  <c r="T30" i="21"/>
  <c r="T29" i="21"/>
  <c r="T28" i="21"/>
  <c r="T27" i="21"/>
  <c r="T26" i="21"/>
  <c r="T25" i="21"/>
  <c r="T23" i="21"/>
  <c r="T22" i="21"/>
  <c r="T21" i="21"/>
  <c r="T20" i="21"/>
  <c r="T19" i="21"/>
  <c r="T18" i="21"/>
  <c r="T17" i="21"/>
  <c r="T16" i="21"/>
  <c r="T15" i="21"/>
  <c r="T14" i="21"/>
  <c r="T13" i="21"/>
  <c r="T12" i="21"/>
  <c r="T11" i="21"/>
  <c r="T10" i="21"/>
  <c r="T36" i="22"/>
  <c r="T35" i="22"/>
  <c r="T34" i="22"/>
  <c r="T33" i="22"/>
  <c r="T32" i="22"/>
  <c r="T30" i="22"/>
  <c r="T29" i="22"/>
  <c r="T28" i="22"/>
  <c r="T27" i="22"/>
  <c r="T26" i="22"/>
  <c r="T25" i="22"/>
  <c r="T23" i="22"/>
  <c r="T22" i="22"/>
  <c r="T21" i="22"/>
  <c r="T20" i="22"/>
  <c r="T19" i="22"/>
  <c r="T18" i="22"/>
  <c r="T17" i="22"/>
  <c r="T16" i="22"/>
  <c r="T15" i="22"/>
  <c r="T14" i="22"/>
  <c r="T13" i="22"/>
  <c r="T12" i="22"/>
  <c r="T11" i="22"/>
  <c r="T10" i="22"/>
  <c r="T36" i="23"/>
  <c r="T35" i="23"/>
  <c r="T34" i="23"/>
  <c r="T33" i="23"/>
  <c r="T32" i="23"/>
  <c r="T30" i="23"/>
  <c r="T29" i="23"/>
  <c r="T28" i="23"/>
  <c r="T27" i="23"/>
  <c r="T26" i="23"/>
  <c r="T25" i="23"/>
  <c r="T23" i="23"/>
  <c r="T22" i="23"/>
  <c r="T21" i="23"/>
  <c r="T20" i="23"/>
  <c r="T19" i="23"/>
  <c r="T18" i="23"/>
  <c r="T17" i="23"/>
  <c r="T16" i="23"/>
  <c r="T15" i="23"/>
  <c r="T14" i="23"/>
  <c r="T13" i="23"/>
  <c r="T12" i="23"/>
  <c r="T11" i="23"/>
  <c r="T10" i="23"/>
  <c r="T36" i="24"/>
  <c r="T35" i="24"/>
  <c r="T34" i="24"/>
  <c r="T33" i="24"/>
  <c r="T32" i="24"/>
  <c r="T30" i="24"/>
  <c r="T29" i="24"/>
  <c r="T28" i="24"/>
  <c r="T27" i="24"/>
  <c r="T26" i="24"/>
  <c r="T25" i="24"/>
  <c r="T23" i="24"/>
  <c r="T22" i="24"/>
  <c r="T21" i="24"/>
  <c r="T20" i="24"/>
  <c r="T19" i="24"/>
  <c r="T18" i="24"/>
  <c r="T17" i="24"/>
  <c r="T16" i="24"/>
  <c r="T15" i="24"/>
  <c r="T14" i="24"/>
  <c r="T13" i="24"/>
  <c r="T12" i="24"/>
  <c r="T11" i="24"/>
  <c r="T10" i="24"/>
  <c r="T36" i="26"/>
  <c r="T35" i="26"/>
  <c r="T34" i="26"/>
  <c r="T33" i="26"/>
  <c r="T32" i="26"/>
  <c r="T30" i="26"/>
  <c r="T29" i="26"/>
  <c r="T28" i="26"/>
  <c r="T27" i="26"/>
  <c r="T26" i="26"/>
  <c r="T25" i="26"/>
  <c r="T23" i="26"/>
  <c r="T22" i="26"/>
  <c r="T21" i="26"/>
  <c r="T20" i="26"/>
  <c r="T19" i="26"/>
  <c r="T18" i="26"/>
  <c r="T17" i="26"/>
  <c r="T16" i="26"/>
  <c r="T15" i="26"/>
  <c r="T14" i="26"/>
  <c r="T13" i="26"/>
  <c r="T12" i="26"/>
  <c r="T11" i="26"/>
  <c r="T10" i="26"/>
  <c r="T36" i="27"/>
  <c r="T35" i="27"/>
  <c r="T34" i="27"/>
  <c r="T33" i="27"/>
  <c r="T32" i="27"/>
  <c r="T30" i="27"/>
  <c r="T29" i="27"/>
  <c r="T28" i="27"/>
  <c r="T27" i="27"/>
  <c r="T26" i="27"/>
  <c r="T25" i="27"/>
  <c r="T23" i="27"/>
  <c r="T22" i="27"/>
  <c r="T21" i="27"/>
  <c r="T20" i="27"/>
  <c r="T19" i="27"/>
  <c r="T18" i="27"/>
  <c r="T17" i="27"/>
  <c r="T16" i="27"/>
  <c r="T15" i="27"/>
  <c r="T14" i="27"/>
  <c r="T13" i="27"/>
  <c r="T12" i="27"/>
  <c r="T11" i="27"/>
  <c r="T10" i="27"/>
  <c r="T36" i="28"/>
  <c r="T35" i="28"/>
  <c r="T34" i="28"/>
  <c r="T33" i="28"/>
  <c r="T32" i="28"/>
  <c r="T30" i="28"/>
  <c r="T29" i="28"/>
  <c r="T28" i="28"/>
  <c r="T27" i="28"/>
  <c r="T26" i="28"/>
  <c r="T25" i="28"/>
  <c r="T23" i="28"/>
  <c r="T22" i="28"/>
  <c r="T21" i="28"/>
  <c r="T20" i="28"/>
  <c r="T19" i="28"/>
  <c r="T18" i="28"/>
  <c r="T17" i="28"/>
  <c r="T16" i="28"/>
  <c r="T15" i="28"/>
  <c r="T14" i="28"/>
  <c r="T13" i="28"/>
  <c r="T12" i="28"/>
  <c r="T11" i="28"/>
  <c r="T10" i="28"/>
  <c r="T36" i="29"/>
  <c r="T35" i="29"/>
  <c r="T34" i="29"/>
  <c r="T33" i="29"/>
  <c r="T32" i="29"/>
  <c r="T30" i="29"/>
  <c r="T29" i="29"/>
  <c r="T28" i="29"/>
  <c r="T27" i="29"/>
  <c r="T26" i="29"/>
  <c r="T25" i="29"/>
  <c r="T23" i="29"/>
  <c r="T22" i="29"/>
  <c r="T21" i="29"/>
  <c r="T20" i="29"/>
  <c r="T19" i="29"/>
  <c r="T18" i="29"/>
  <c r="T17" i="29"/>
  <c r="T16" i="29"/>
  <c r="T15" i="29"/>
  <c r="T14" i="29"/>
  <c r="T13" i="29"/>
  <c r="T12" i="29"/>
  <c r="T11" i="29"/>
  <c r="T10" i="29"/>
  <c r="T36" i="30"/>
  <c r="T35" i="30"/>
  <c r="T34" i="30"/>
  <c r="T33" i="30"/>
  <c r="T32" i="30"/>
  <c r="T30" i="30"/>
  <c r="T29" i="30"/>
  <c r="T28" i="30"/>
  <c r="T27" i="30"/>
  <c r="T26" i="30"/>
  <c r="T25" i="30"/>
  <c r="T23" i="30"/>
  <c r="T22" i="30"/>
  <c r="T21" i="30"/>
  <c r="T20" i="30"/>
  <c r="T19" i="30"/>
  <c r="T18" i="30"/>
  <c r="T17" i="30"/>
  <c r="T16" i="30"/>
  <c r="T15" i="30"/>
  <c r="T14" i="30"/>
  <c r="T13" i="30"/>
  <c r="T12" i="30"/>
  <c r="T11" i="30"/>
  <c r="T10" i="30"/>
  <c r="T36" i="31"/>
  <c r="T35" i="31"/>
  <c r="T34" i="31"/>
  <c r="T33" i="31"/>
  <c r="T32" i="31"/>
  <c r="T30" i="31"/>
  <c r="T29" i="31"/>
  <c r="T28" i="31"/>
  <c r="T27" i="31"/>
  <c r="T26" i="31"/>
  <c r="T25" i="31"/>
  <c r="T23" i="31"/>
  <c r="T22" i="31"/>
  <c r="T21" i="31"/>
  <c r="T20" i="31"/>
  <c r="T19" i="31"/>
  <c r="T18" i="31"/>
  <c r="T17" i="31"/>
  <c r="T16" i="31"/>
  <c r="T15" i="31"/>
  <c r="T14" i="31"/>
  <c r="T13" i="31"/>
  <c r="T12" i="31"/>
  <c r="T11" i="31"/>
  <c r="T10" i="31"/>
  <c r="T36" i="32"/>
  <c r="T35" i="32"/>
  <c r="T34" i="32"/>
  <c r="T33" i="32"/>
  <c r="T32" i="32"/>
  <c r="T30" i="32"/>
  <c r="T29" i="32"/>
  <c r="T28" i="32"/>
  <c r="T27" i="32"/>
  <c r="T26" i="32"/>
  <c r="T25" i="32"/>
  <c r="T23" i="32"/>
  <c r="T22" i="32"/>
  <c r="T21" i="32"/>
  <c r="T20" i="32"/>
  <c r="T19" i="32"/>
  <c r="T18" i="32"/>
  <c r="T17" i="32"/>
  <c r="T16" i="32"/>
  <c r="T15" i="32"/>
  <c r="T14" i="32"/>
  <c r="T13" i="32"/>
  <c r="T12" i="32"/>
  <c r="T11" i="32"/>
  <c r="T10" i="32"/>
  <c r="T36" i="33"/>
  <c r="T35" i="33"/>
  <c r="T34" i="33"/>
  <c r="T33" i="33"/>
  <c r="T32" i="33"/>
  <c r="T30" i="33"/>
  <c r="T29" i="33"/>
  <c r="T28" i="33"/>
  <c r="T27" i="33"/>
  <c r="T26" i="33"/>
  <c r="T25" i="33"/>
  <c r="T23" i="33"/>
  <c r="T22" i="33"/>
  <c r="T21" i="33"/>
  <c r="T20" i="33"/>
  <c r="T19" i="33"/>
  <c r="T18" i="33"/>
  <c r="T17" i="33"/>
  <c r="T16" i="33"/>
  <c r="T15" i="33"/>
  <c r="T14" i="33"/>
  <c r="T13" i="33"/>
  <c r="T12" i="33"/>
  <c r="T11" i="33"/>
  <c r="T10" i="33"/>
  <c r="T36" i="34"/>
  <c r="T35" i="34"/>
  <c r="T34" i="34"/>
  <c r="T33" i="34"/>
  <c r="T32" i="34"/>
  <c r="T30" i="34"/>
  <c r="T29" i="34"/>
  <c r="T28" i="34"/>
  <c r="T27" i="34"/>
  <c r="T26" i="34"/>
  <c r="T25" i="34"/>
  <c r="T23" i="34"/>
  <c r="T22" i="34"/>
  <c r="T21" i="34"/>
  <c r="T20" i="34"/>
  <c r="T19" i="34"/>
  <c r="T18" i="34"/>
  <c r="T17" i="34"/>
  <c r="T16" i="34"/>
  <c r="T15" i="34"/>
  <c r="T14" i="34"/>
  <c r="T13" i="34"/>
  <c r="T12" i="34"/>
  <c r="T11" i="34"/>
  <c r="T10" i="34"/>
  <c r="T36" i="35"/>
  <c r="T35" i="35"/>
  <c r="T34" i="35"/>
  <c r="T33" i="35"/>
  <c r="T32" i="35"/>
  <c r="T30" i="35"/>
  <c r="T29" i="35"/>
  <c r="T28" i="35"/>
  <c r="T27" i="35"/>
  <c r="T26" i="35"/>
  <c r="T25" i="35"/>
  <c r="T23" i="35"/>
  <c r="T22" i="35"/>
  <c r="T21" i="35"/>
  <c r="T20" i="35"/>
  <c r="T19" i="35"/>
  <c r="T18" i="35"/>
  <c r="T17" i="35"/>
  <c r="T16" i="35"/>
  <c r="T15" i="35"/>
  <c r="T14" i="35"/>
  <c r="T13" i="35"/>
  <c r="T12" i="35"/>
  <c r="T11" i="35"/>
  <c r="T10" i="35"/>
  <c r="T36" i="36"/>
  <c r="T35" i="36"/>
  <c r="T34" i="36"/>
  <c r="T33" i="36"/>
  <c r="T32" i="36"/>
  <c r="T30" i="36"/>
  <c r="T29" i="36"/>
  <c r="T28" i="36"/>
  <c r="T27" i="36"/>
  <c r="T26" i="36"/>
  <c r="T25" i="36"/>
  <c r="T23" i="36"/>
  <c r="T22" i="36"/>
  <c r="T21" i="36"/>
  <c r="T20" i="36"/>
  <c r="T19" i="36"/>
  <c r="T18" i="36"/>
  <c r="T17" i="36"/>
  <c r="T16" i="36"/>
  <c r="T15" i="36"/>
  <c r="T14" i="36"/>
  <c r="T13" i="36"/>
  <c r="T12" i="36"/>
  <c r="T11" i="36"/>
  <c r="T10" i="36"/>
  <c r="T36" i="37"/>
  <c r="T35" i="37"/>
  <c r="T34" i="37"/>
  <c r="T33" i="37"/>
  <c r="T32" i="37"/>
  <c r="T30" i="37"/>
  <c r="T29" i="37"/>
  <c r="T28" i="37"/>
  <c r="T27" i="37"/>
  <c r="T26" i="37"/>
  <c r="T25" i="37"/>
  <c r="T23" i="37"/>
  <c r="T22" i="37"/>
  <c r="T21" i="37"/>
  <c r="T20" i="37"/>
  <c r="T19" i="37"/>
  <c r="T18" i="37"/>
  <c r="T17" i="37"/>
  <c r="T16" i="37"/>
  <c r="T15" i="37"/>
  <c r="T14" i="37"/>
  <c r="T13" i="37"/>
  <c r="T12" i="37"/>
  <c r="T11" i="37"/>
  <c r="T10" i="37"/>
  <c r="T36" i="39"/>
  <c r="T35" i="39"/>
  <c r="T34" i="39"/>
  <c r="T33" i="39"/>
  <c r="T32" i="39"/>
  <c r="T30" i="39"/>
  <c r="T29" i="39"/>
  <c r="T28" i="39"/>
  <c r="T27" i="39"/>
  <c r="T26" i="39"/>
  <c r="T25" i="39"/>
  <c r="T23" i="39"/>
  <c r="T22" i="39"/>
  <c r="T21" i="39"/>
  <c r="T20" i="39"/>
  <c r="T19" i="39"/>
  <c r="T18" i="39"/>
  <c r="T17" i="39"/>
  <c r="T16" i="39"/>
  <c r="T15" i="39"/>
  <c r="T14" i="39"/>
  <c r="T13" i="39"/>
  <c r="T12" i="39"/>
  <c r="T11" i="39"/>
  <c r="T10" i="39"/>
  <c r="T36" i="40"/>
  <c r="T35" i="40"/>
  <c r="T34" i="40"/>
  <c r="T33" i="40"/>
  <c r="T32" i="40"/>
  <c r="T30" i="40"/>
  <c r="T29" i="40"/>
  <c r="T28" i="40"/>
  <c r="T27" i="40"/>
  <c r="T26" i="40"/>
  <c r="T25" i="40"/>
  <c r="T23" i="40"/>
  <c r="T22" i="40"/>
  <c r="T21" i="40"/>
  <c r="T20" i="40"/>
  <c r="T19" i="40"/>
  <c r="T18" i="40"/>
  <c r="T17" i="40"/>
  <c r="T16" i="40"/>
  <c r="T15" i="40"/>
  <c r="T14" i="40"/>
  <c r="T13" i="40"/>
  <c r="T12" i="40"/>
  <c r="T11" i="40"/>
  <c r="T10" i="40"/>
  <c r="T36" i="41"/>
  <c r="T35" i="41"/>
  <c r="T34" i="41"/>
  <c r="T33" i="41"/>
  <c r="T32" i="41"/>
  <c r="T30" i="41"/>
  <c r="T29" i="41"/>
  <c r="T28" i="41"/>
  <c r="T27" i="41"/>
  <c r="T26" i="41"/>
  <c r="T25" i="41"/>
  <c r="T23" i="41"/>
  <c r="T22" i="41"/>
  <c r="T21" i="41"/>
  <c r="T20" i="41"/>
  <c r="T19" i="41"/>
  <c r="T18" i="41"/>
  <c r="T17" i="41"/>
  <c r="T16" i="41"/>
  <c r="T15" i="41"/>
  <c r="T14" i="41"/>
  <c r="T13" i="41"/>
  <c r="T12" i="41"/>
  <c r="T11" i="41"/>
  <c r="T10" i="41"/>
  <c r="T36" i="42"/>
  <c r="T35" i="42"/>
  <c r="T34" i="42"/>
  <c r="T33" i="42"/>
  <c r="T32" i="42"/>
  <c r="T30" i="42"/>
  <c r="T29" i="42"/>
  <c r="T28" i="42"/>
  <c r="T27" i="42"/>
  <c r="T26" i="42"/>
  <c r="T25" i="42"/>
  <c r="T23" i="42"/>
  <c r="T22" i="42"/>
  <c r="T21" i="42"/>
  <c r="T20" i="42"/>
  <c r="T19" i="42"/>
  <c r="T18" i="42"/>
  <c r="T17" i="42"/>
  <c r="T16" i="42"/>
  <c r="T15" i="42"/>
  <c r="T14" i="42"/>
  <c r="T13" i="42"/>
  <c r="T12" i="42"/>
  <c r="T11" i="42"/>
  <c r="T10" i="42"/>
  <c r="T36" i="43"/>
  <c r="T35" i="43"/>
  <c r="T34" i="43"/>
  <c r="T33" i="43"/>
  <c r="T32" i="43"/>
  <c r="T30" i="43"/>
  <c r="T29" i="43"/>
  <c r="T28" i="43"/>
  <c r="T27" i="43"/>
  <c r="T26" i="43"/>
  <c r="T25" i="43"/>
  <c r="T23" i="43"/>
  <c r="T22" i="43"/>
  <c r="T21" i="43"/>
  <c r="T20" i="43"/>
  <c r="T19" i="43"/>
  <c r="T18" i="43"/>
  <c r="T17" i="43"/>
  <c r="T16" i="43"/>
  <c r="T15" i="43"/>
  <c r="T14" i="43"/>
  <c r="T13" i="43"/>
  <c r="T12" i="43"/>
  <c r="T11" i="43"/>
  <c r="T10" i="43"/>
  <c r="T36" i="44"/>
  <c r="T35" i="44"/>
  <c r="T34" i="44"/>
  <c r="T33" i="44"/>
  <c r="T32" i="44"/>
  <c r="T30" i="44"/>
  <c r="T29" i="44"/>
  <c r="T28" i="44"/>
  <c r="T27" i="44"/>
  <c r="T26" i="44"/>
  <c r="T25" i="44"/>
  <c r="T23" i="44"/>
  <c r="T22" i="44"/>
  <c r="T21" i="44"/>
  <c r="T20" i="44"/>
  <c r="T19" i="44"/>
  <c r="T18" i="44"/>
  <c r="T17" i="44"/>
  <c r="T16" i="44"/>
  <c r="T15" i="44"/>
  <c r="T14" i="44"/>
  <c r="T13" i="44"/>
  <c r="T12" i="44"/>
  <c r="T11" i="44"/>
  <c r="T10" i="44"/>
  <c r="T36" i="45"/>
  <c r="T35" i="45"/>
  <c r="T34" i="45"/>
  <c r="T33" i="45"/>
  <c r="T32" i="45"/>
  <c r="T30" i="45"/>
  <c r="T29" i="45"/>
  <c r="T28" i="45"/>
  <c r="T27" i="45"/>
  <c r="T26" i="45"/>
  <c r="T25" i="45"/>
  <c r="T23" i="45"/>
  <c r="T22" i="45"/>
  <c r="T21" i="45"/>
  <c r="T20" i="45"/>
  <c r="T19" i="45"/>
  <c r="T18" i="45"/>
  <c r="T17" i="45"/>
  <c r="T16" i="45"/>
  <c r="T15" i="45"/>
  <c r="T14" i="45"/>
  <c r="T13" i="45"/>
  <c r="T12" i="45"/>
  <c r="T11" i="45"/>
  <c r="T10" i="45"/>
  <c r="T36" i="46"/>
  <c r="T35" i="46"/>
  <c r="T34" i="46"/>
  <c r="T33" i="46"/>
  <c r="T32" i="46"/>
  <c r="T30" i="46"/>
  <c r="T29" i="46"/>
  <c r="T28" i="46"/>
  <c r="T27" i="46"/>
  <c r="T26" i="46"/>
  <c r="T25" i="46"/>
  <c r="T23" i="46"/>
  <c r="T22" i="46"/>
  <c r="T21" i="46"/>
  <c r="T20" i="46"/>
  <c r="T19" i="46"/>
  <c r="T18" i="46"/>
  <c r="T17" i="46"/>
  <c r="T16" i="46"/>
  <c r="T15" i="46"/>
  <c r="T14" i="46"/>
  <c r="T13" i="46"/>
  <c r="T12" i="46"/>
  <c r="T11" i="46"/>
  <c r="T10" i="46"/>
  <c r="T36" i="47"/>
  <c r="T35" i="47"/>
  <c r="T34" i="47"/>
  <c r="T33" i="47"/>
  <c r="T32" i="47"/>
  <c r="T30" i="47"/>
  <c r="T29" i="47"/>
  <c r="T28" i="47"/>
  <c r="T27" i="47"/>
  <c r="T26" i="47"/>
  <c r="T25" i="47"/>
  <c r="T23" i="47"/>
  <c r="T22" i="47"/>
  <c r="T21" i="47"/>
  <c r="T20" i="47"/>
  <c r="T19" i="47"/>
  <c r="T18" i="47"/>
  <c r="T17" i="47"/>
  <c r="T16" i="47"/>
  <c r="T15" i="47"/>
  <c r="T14" i="47"/>
  <c r="T13" i="47"/>
  <c r="T12" i="47"/>
  <c r="T11" i="47"/>
  <c r="T10" i="47"/>
  <c r="T36" i="48"/>
  <c r="T35" i="48"/>
  <c r="T34" i="48"/>
  <c r="T33" i="48"/>
  <c r="T32" i="48"/>
  <c r="T30" i="48"/>
  <c r="T29" i="48"/>
  <c r="T28" i="48"/>
  <c r="T27" i="48"/>
  <c r="T26" i="48"/>
  <c r="T25" i="48"/>
  <c r="T23" i="48"/>
  <c r="T22" i="48"/>
  <c r="T21" i="48"/>
  <c r="T20" i="48"/>
  <c r="T19" i="48"/>
  <c r="T18" i="48"/>
  <c r="T17" i="48"/>
  <c r="T16" i="48"/>
  <c r="T15" i="48"/>
  <c r="T14" i="48"/>
  <c r="T13" i="48"/>
  <c r="T12" i="48"/>
  <c r="T11" i="48"/>
  <c r="T10" i="48"/>
  <c r="T36" i="49"/>
  <c r="T35" i="49"/>
  <c r="T34" i="49"/>
  <c r="T33" i="49"/>
  <c r="T32" i="49"/>
  <c r="T30" i="49"/>
  <c r="T29" i="49"/>
  <c r="T28" i="49"/>
  <c r="T27" i="49"/>
  <c r="T26" i="49"/>
  <c r="T25" i="49"/>
  <c r="T23" i="49"/>
  <c r="T22" i="49"/>
  <c r="T21" i="49"/>
  <c r="T20" i="49"/>
  <c r="T19" i="49"/>
  <c r="T18" i="49"/>
  <c r="T17" i="49"/>
  <c r="T16" i="49"/>
  <c r="T15" i="49"/>
  <c r="T14" i="49"/>
  <c r="T13" i="49"/>
  <c r="T12" i="49"/>
  <c r="T11" i="49"/>
  <c r="T10" i="49"/>
  <c r="T36" i="50"/>
  <c r="T35" i="50"/>
  <c r="T34" i="50"/>
  <c r="T33" i="50"/>
  <c r="T32" i="50"/>
  <c r="T30" i="50"/>
  <c r="T29" i="50"/>
  <c r="T28" i="50"/>
  <c r="T27" i="50"/>
  <c r="T26" i="50"/>
  <c r="T25" i="50"/>
  <c r="T23" i="50"/>
  <c r="T22" i="50"/>
  <c r="T21" i="50"/>
  <c r="T20" i="50"/>
  <c r="T19" i="50"/>
  <c r="T18" i="50"/>
  <c r="T17" i="50"/>
  <c r="T16" i="50"/>
  <c r="T15" i="50"/>
  <c r="T14" i="50"/>
  <c r="T13" i="50"/>
  <c r="T12" i="50"/>
  <c r="T11" i="50"/>
  <c r="T10" i="50"/>
  <c r="T36" i="51"/>
  <c r="T35" i="51"/>
  <c r="T34" i="51"/>
  <c r="T33" i="51"/>
  <c r="T32" i="51"/>
  <c r="T30" i="51"/>
  <c r="T29" i="51"/>
  <c r="T28" i="51"/>
  <c r="T27" i="51"/>
  <c r="T26" i="51"/>
  <c r="T25" i="51"/>
  <c r="T23" i="51"/>
  <c r="T22" i="51"/>
  <c r="T21" i="51"/>
  <c r="T20" i="51"/>
  <c r="T19" i="51"/>
  <c r="T18" i="51"/>
  <c r="T17" i="51"/>
  <c r="T16" i="51"/>
  <c r="T15" i="51"/>
  <c r="T14" i="51"/>
  <c r="T13" i="51"/>
  <c r="T12" i="51"/>
  <c r="T11" i="51"/>
  <c r="T10" i="51"/>
  <c r="T36" i="52"/>
  <c r="T35" i="52"/>
  <c r="T34" i="52"/>
  <c r="T33" i="52"/>
  <c r="T32" i="52"/>
  <c r="T30" i="52"/>
  <c r="T29" i="52"/>
  <c r="T28" i="52"/>
  <c r="T27" i="52"/>
  <c r="T26" i="52"/>
  <c r="T25" i="52"/>
  <c r="T23" i="52"/>
  <c r="T22" i="52"/>
  <c r="T21" i="52"/>
  <c r="T20" i="52"/>
  <c r="T19" i="52"/>
  <c r="T18" i="52"/>
  <c r="T17" i="52"/>
  <c r="T16" i="52"/>
  <c r="T15" i="52"/>
  <c r="T14" i="52"/>
  <c r="T13" i="52"/>
  <c r="T12" i="52"/>
  <c r="T11" i="52"/>
  <c r="T10" i="52"/>
  <c r="T36" i="53"/>
  <c r="T35" i="53"/>
  <c r="T34" i="53"/>
  <c r="T33" i="53"/>
  <c r="T32" i="53"/>
  <c r="T30" i="53"/>
  <c r="T29" i="53"/>
  <c r="T28" i="53"/>
  <c r="T27" i="53"/>
  <c r="T26" i="53"/>
  <c r="T25" i="53"/>
  <c r="T23" i="53"/>
  <c r="T22" i="53"/>
  <c r="T21" i="53"/>
  <c r="T20" i="53"/>
  <c r="T19" i="53"/>
  <c r="T18" i="53"/>
  <c r="T17" i="53"/>
  <c r="T16" i="53"/>
  <c r="T15" i="53"/>
  <c r="T14" i="53"/>
  <c r="T13" i="53"/>
  <c r="T12" i="53"/>
  <c r="T11" i="53"/>
  <c r="T10" i="53"/>
  <c r="T36" i="54"/>
  <c r="T35" i="54"/>
  <c r="T34" i="54"/>
  <c r="T33" i="54"/>
  <c r="T32" i="54"/>
  <c r="T30" i="54"/>
  <c r="T29" i="54"/>
  <c r="T28" i="54"/>
  <c r="T27" i="54"/>
  <c r="T26" i="54"/>
  <c r="T25" i="54"/>
  <c r="T23" i="54"/>
  <c r="T22" i="54"/>
  <c r="T21" i="54"/>
  <c r="T20" i="54"/>
  <c r="T19" i="54"/>
  <c r="T18" i="54"/>
  <c r="T17" i="54"/>
  <c r="T16" i="54"/>
  <c r="T15" i="54"/>
  <c r="T14" i="54"/>
  <c r="T13" i="54"/>
  <c r="T12" i="54"/>
  <c r="T11" i="54"/>
  <c r="T10" i="54"/>
  <c r="T36" i="55"/>
  <c r="T35" i="55"/>
  <c r="T34" i="55"/>
  <c r="T33" i="55"/>
  <c r="T32" i="55"/>
  <c r="T30" i="55"/>
  <c r="T29" i="55"/>
  <c r="T28" i="55"/>
  <c r="T27" i="55"/>
  <c r="T26" i="55"/>
  <c r="T25" i="55"/>
  <c r="T23" i="55"/>
  <c r="T22" i="55"/>
  <c r="T21" i="55"/>
  <c r="T20" i="55"/>
  <c r="T19" i="55"/>
  <c r="T18" i="55"/>
  <c r="T17" i="55"/>
  <c r="T16" i="55"/>
  <c r="T15" i="55"/>
  <c r="T14" i="55"/>
  <c r="T13" i="55"/>
  <c r="T12" i="55"/>
  <c r="T11" i="55"/>
  <c r="T10" i="55"/>
  <c r="T36" i="56"/>
  <c r="T35" i="56"/>
  <c r="T34" i="56"/>
  <c r="T33" i="56"/>
  <c r="T32" i="56"/>
  <c r="T30" i="56"/>
  <c r="T29" i="56"/>
  <c r="T28" i="56"/>
  <c r="T27" i="56"/>
  <c r="T26" i="56"/>
  <c r="T25" i="56"/>
  <c r="T23" i="56"/>
  <c r="T22" i="56"/>
  <c r="T21" i="56"/>
  <c r="T20" i="56"/>
  <c r="T19" i="56"/>
  <c r="T18" i="56"/>
  <c r="T17" i="56"/>
  <c r="T16" i="56"/>
  <c r="T15" i="56"/>
  <c r="T14" i="56"/>
  <c r="T13" i="56"/>
  <c r="T12" i="56"/>
  <c r="T11" i="56"/>
  <c r="T10" i="56"/>
  <c r="T36" i="57"/>
  <c r="T35" i="57"/>
  <c r="T34" i="57"/>
  <c r="T33" i="57"/>
  <c r="T32" i="57"/>
  <c r="T30" i="57"/>
  <c r="T29" i="57"/>
  <c r="T28" i="57"/>
  <c r="T27" i="57"/>
  <c r="T26" i="57"/>
  <c r="T25" i="57"/>
  <c r="T23" i="57"/>
  <c r="T22" i="57"/>
  <c r="T21" i="57"/>
  <c r="T20" i="57"/>
  <c r="T19" i="57"/>
  <c r="T18" i="57"/>
  <c r="T17" i="57"/>
  <c r="T16" i="57"/>
  <c r="T15" i="57"/>
  <c r="T14" i="57"/>
  <c r="T13" i="57"/>
  <c r="T12" i="57"/>
  <c r="T11" i="57"/>
  <c r="T10" i="57"/>
  <c r="T36" i="58"/>
  <c r="T35" i="58"/>
  <c r="T34" i="58"/>
  <c r="T33" i="58"/>
  <c r="T32" i="58"/>
  <c r="T30" i="58"/>
  <c r="T29" i="58"/>
  <c r="T28" i="58"/>
  <c r="T27" i="58"/>
  <c r="T26" i="58"/>
  <c r="T25" i="58"/>
  <c r="T23" i="58"/>
  <c r="T22" i="58"/>
  <c r="T21" i="58"/>
  <c r="T20" i="58"/>
  <c r="T19" i="58"/>
  <c r="T18" i="58"/>
  <c r="T17" i="58"/>
  <c r="T16" i="58"/>
  <c r="T15" i="58"/>
  <c r="T14" i="58"/>
  <c r="T13" i="58"/>
  <c r="T12" i="58"/>
  <c r="T11" i="58"/>
  <c r="T10" i="58"/>
  <c r="T36" i="59"/>
  <c r="T35" i="59"/>
  <c r="T34" i="59"/>
  <c r="T33" i="59"/>
  <c r="T32" i="59"/>
  <c r="T30" i="59"/>
  <c r="T29" i="59"/>
  <c r="T28" i="59"/>
  <c r="T27" i="59"/>
  <c r="T26" i="59"/>
  <c r="T25" i="59"/>
  <c r="T23" i="59"/>
  <c r="T22" i="59"/>
  <c r="T21" i="59"/>
  <c r="T20" i="59"/>
  <c r="T19" i="59"/>
  <c r="T18" i="59"/>
  <c r="T17" i="59"/>
  <c r="T16" i="59"/>
  <c r="T15" i="59"/>
  <c r="T14" i="59"/>
  <c r="T13" i="59"/>
  <c r="T12" i="59"/>
  <c r="T11" i="59"/>
  <c r="T10" i="59"/>
  <c r="T36" i="60"/>
  <c r="T35" i="60"/>
  <c r="T34" i="60"/>
  <c r="T33" i="60"/>
  <c r="T32" i="60"/>
  <c r="T30" i="60"/>
  <c r="T29" i="60"/>
  <c r="T28" i="60"/>
  <c r="T27" i="60"/>
  <c r="T26" i="60"/>
  <c r="T25" i="60"/>
  <c r="T23" i="60"/>
  <c r="T22" i="60"/>
  <c r="T21" i="60"/>
  <c r="T20" i="60"/>
  <c r="T19" i="60"/>
  <c r="T18" i="60"/>
  <c r="T17" i="60"/>
  <c r="T16" i="60"/>
  <c r="T15" i="60"/>
  <c r="T14" i="60"/>
  <c r="T13" i="60"/>
  <c r="T12" i="60"/>
  <c r="T11" i="60"/>
  <c r="T10" i="60"/>
  <c r="T36" i="61"/>
  <c r="T35" i="61"/>
  <c r="T34" i="61"/>
  <c r="T33" i="61"/>
  <c r="T32" i="61"/>
  <c r="T30" i="61"/>
  <c r="T29" i="61"/>
  <c r="T28" i="61"/>
  <c r="T27" i="61"/>
  <c r="T26" i="61"/>
  <c r="T25" i="61"/>
  <c r="T23" i="61"/>
  <c r="T22" i="61"/>
  <c r="T21" i="61"/>
  <c r="T20" i="61"/>
  <c r="T19" i="61"/>
  <c r="T18" i="61"/>
  <c r="T17" i="61"/>
  <c r="T16" i="61"/>
  <c r="T15" i="61"/>
  <c r="T14" i="61"/>
  <c r="T13" i="61"/>
  <c r="T12" i="61"/>
  <c r="T11" i="61"/>
  <c r="T10" i="61"/>
  <c r="T36" i="62"/>
  <c r="T35" i="62"/>
  <c r="T34" i="62"/>
  <c r="T33" i="62"/>
  <c r="T32" i="62"/>
  <c r="T30" i="62"/>
  <c r="T29" i="62"/>
  <c r="T28" i="62"/>
  <c r="T27" i="62"/>
  <c r="T26" i="62"/>
  <c r="T25" i="62"/>
  <c r="T23" i="62"/>
  <c r="T22" i="62"/>
  <c r="T21" i="62"/>
  <c r="T20" i="62"/>
  <c r="T19" i="62"/>
  <c r="T18" i="62"/>
  <c r="T17" i="62"/>
  <c r="T16" i="62"/>
  <c r="T15" i="62"/>
  <c r="T14" i="62"/>
  <c r="T13" i="62"/>
  <c r="T12" i="62"/>
  <c r="T11" i="62"/>
  <c r="T10" i="62"/>
  <c r="T36" i="63"/>
  <c r="T35" i="63"/>
  <c r="T34" i="63"/>
  <c r="T33" i="63"/>
  <c r="T32" i="63"/>
  <c r="T30" i="63"/>
  <c r="T29" i="63"/>
  <c r="T28" i="63"/>
  <c r="T27" i="63"/>
  <c r="T26" i="63"/>
  <c r="T25" i="63"/>
  <c r="T23" i="63"/>
  <c r="T22" i="63"/>
  <c r="T21" i="63"/>
  <c r="T20" i="63"/>
  <c r="T19" i="63"/>
  <c r="T18" i="63"/>
  <c r="T17" i="63"/>
  <c r="T16" i="63"/>
  <c r="T15" i="63"/>
  <c r="T14" i="63"/>
  <c r="T13" i="63"/>
  <c r="T12" i="63"/>
  <c r="T11" i="63"/>
  <c r="T10" i="63"/>
  <c r="T36" i="64"/>
  <c r="T35" i="64"/>
  <c r="T34" i="64"/>
  <c r="T33" i="64"/>
  <c r="T32" i="64"/>
  <c r="T30" i="64"/>
  <c r="T29" i="64"/>
  <c r="T28" i="64"/>
  <c r="T27" i="64"/>
  <c r="T26" i="64"/>
  <c r="T25" i="64"/>
  <c r="T23" i="64"/>
  <c r="T22" i="64"/>
  <c r="T21" i="64"/>
  <c r="T20" i="64"/>
  <c r="T19" i="64"/>
  <c r="T18" i="64"/>
  <c r="T17" i="64"/>
  <c r="T16" i="64"/>
  <c r="T15" i="64"/>
  <c r="T14" i="64"/>
  <c r="T13" i="64"/>
  <c r="T12" i="64"/>
  <c r="T11" i="64"/>
  <c r="T10" i="64"/>
  <c r="T36" i="65"/>
  <c r="T35" i="65"/>
  <c r="T34" i="65"/>
  <c r="T33" i="65"/>
  <c r="T32" i="65"/>
  <c r="T30" i="65"/>
  <c r="T29" i="65"/>
  <c r="T28" i="65"/>
  <c r="T27" i="65"/>
  <c r="T26" i="65"/>
  <c r="T25" i="65"/>
  <c r="T23" i="65"/>
  <c r="T22" i="65"/>
  <c r="T21" i="65"/>
  <c r="T20" i="65"/>
  <c r="T19" i="65"/>
  <c r="T18" i="65"/>
  <c r="T17" i="65"/>
  <c r="T16" i="65"/>
  <c r="T15" i="65"/>
  <c r="T14" i="65"/>
  <c r="T13" i="65"/>
  <c r="T12" i="65"/>
  <c r="T11" i="65"/>
  <c r="T10" i="65"/>
  <c r="T36" i="66"/>
  <c r="T35" i="66"/>
  <c r="T34" i="66"/>
  <c r="T33" i="66"/>
  <c r="T32" i="66"/>
  <c r="T30" i="66"/>
  <c r="T29" i="66"/>
  <c r="T28" i="66"/>
  <c r="T27" i="66"/>
  <c r="T26" i="66"/>
  <c r="T25" i="66"/>
  <c r="T23" i="66"/>
  <c r="T22" i="66"/>
  <c r="T21" i="66"/>
  <c r="T20" i="66"/>
  <c r="T19" i="66"/>
  <c r="T18" i="66"/>
  <c r="T17" i="66"/>
  <c r="T16" i="66"/>
  <c r="T15" i="66"/>
  <c r="T14" i="66"/>
  <c r="T13" i="66"/>
  <c r="T12" i="66"/>
  <c r="T11" i="66"/>
  <c r="T10" i="66"/>
  <c r="T36" i="67"/>
  <c r="T35" i="67"/>
  <c r="T34" i="67"/>
  <c r="T33" i="67"/>
  <c r="T32" i="67"/>
  <c r="T30" i="67"/>
  <c r="T29" i="67"/>
  <c r="T28" i="67"/>
  <c r="T27" i="67"/>
  <c r="T26" i="67"/>
  <c r="T25" i="67"/>
  <c r="T23" i="67"/>
  <c r="T22" i="67"/>
  <c r="T21" i="67"/>
  <c r="T20" i="67"/>
  <c r="T19" i="67"/>
  <c r="T18" i="67"/>
  <c r="T17" i="67"/>
  <c r="T16" i="67"/>
  <c r="T15" i="67"/>
  <c r="T14" i="67"/>
  <c r="T13" i="67"/>
  <c r="T12" i="67"/>
  <c r="T11" i="67"/>
  <c r="T10" i="67"/>
  <c r="T36" i="68"/>
  <c r="T35" i="68"/>
  <c r="T34" i="68"/>
  <c r="T33" i="68"/>
  <c r="T32" i="68"/>
  <c r="T30" i="68"/>
  <c r="T29" i="68"/>
  <c r="T28" i="68"/>
  <c r="T27" i="68"/>
  <c r="T26" i="68"/>
  <c r="T25" i="68"/>
  <c r="T23" i="68"/>
  <c r="T22" i="68"/>
  <c r="T21" i="68"/>
  <c r="T20" i="68"/>
  <c r="T19" i="68"/>
  <c r="T18" i="68"/>
  <c r="T17" i="68"/>
  <c r="T16" i="68"/>
  <c r="T15" i="68"/>
  <c r="T14" i="68"/>
  <c r="T13" i="68"/>
  <c r="T12" i="68"/>
  <c r="T11" i="68"/>
  <c r="T10" i="68"/>
  <c r="T36" i="69"/>
  <c r="T35" i="69"/>
  <c r="T34" i="69"/>
  <c r="T33" i="69"/>
  <c r="T32" i="69"/>
  <c r="T30" i="69"/>
  <c r="T29" i="69"/>
  <c r="T28" i="69"/>
  <c r="T27" i="69"/>
  <c r="T26" i="69"/>
  <c r="T25" i="69"/>
  <c r="T23" i="69"/>
  <c r="T22" i="69"/>
  <c r="T21" i="69"/>
  <c r="T20" i="69"/>
  <c r="T19" i="69"/>
  <c r="T18" i="69"/>
  <c r="T17" i="69"/>
  <c r="T16" i="69"/>
  <c r="T15" i="69"/>
  <c r="T14" i="69"/>
  <c r="T13" i="69"/>
  <c r="T12" i="69"/>
  <c r="T11" i="69"/>
  <c r="T10" i="69"/>
  <c r="T36" i="70"/>
  <c r="T35" i="70"/>
  <c r="T34" i="70"/>
  <c r="T33" i="70"/>
  <c r="T32" i="70"/>
  <c r="T30" i="70"/>
  <c r="T29" i="70"/>
  <c r="T28" i="70"/>
  <c r="T27" i="70"/>
  <c r="T26" i="70"/>
  <c r="T25" i="70"/>
  <c r="T23" i="70"/>
  <c r="T22" i="70"/>
  <c r="T21" i="70"/>
  <c r="T20" i="70"/>
  <c r="T19" i="70"/>
  <c r="T18" i="70"/>
  <c r="T17" i="70"/>
  <c r="T16" i="70"/>
  <c r="T15" i="70"/>
  <c r="T14" i="70"/>
  <c r="T13" i="70"/>
  <c r="T12" i="70"/>
  <c r="T11" i="70"/>
  <c r="T10" i="70"/>
  <c r="T36" i="71"/>
  <c r="T35" i="71"/>
  <c r="T34" i="71"/>
  <c r="T33" i="71"/>
  <c r="T32" i="71"/>
  <c r="T30" i="71"/>
  <c r="T29" i="71"/>
  <c r="T28" i="71"/>
  <c r="T27" i="71"/>
  <c r="T26" i="71"/>
  <c r="T25" i="71"/>
  <c r="T23" i="71"/>
  <c r="T22" i="71"/>
  <c r="T21" i="71"/>
  <c r="T20" i="71"/>
  <c r="T19" i="71"/>
  <c r="T18" i="71"/>
  <c r="T17" i="71"/>
  <c r="T16" i="71"/>
  <c r="T15" i="71"/>
  <c r="T14" i="71"/>
  <c r="T13" i="71"/>
  <c r="T12" i="71"/>
  <c r="T11" i="71"/>
  <c r="T10" i="71"/>
  <c r="T36" i="72"/>
  <c r="T35" i="72"/>
  <c r="T34" i="72"/>
  <c r="T33" i="72"/>
  <c r="T32" i="72"/>
  <c r="T30" i="72"/>
  <c r="T29" i="72"/>
  <c r="T28" i="72"/>
  <c r="T27" i="72"/>
  <c r="T26" i="72"/>
  <c r="T25" i="72"/>
  <c r="T23" i="72"/>
  <c r="T22" i="72"/>
  <c r="T21" i="72"/>
  <c r="T20" i="72"/>
  <c r="T19" i="72"/>
  <c r="T18" i="72"/>
  <c r="T17" i="72"/>
  <c r="T16" i="72"/>
  <c r="T15" i="72"/>
  <c r="T14" i="72"/>
  <c r="T13" i="72"/>
  <c r="T12" i="72"/>
  <c r="T11" i="72"/>
  <c r="T10" i="72"/>
  <c r="T36" i="75"/>
  <c r="T35" i="75"/>
  <c r="T34" i="75"/>
  <c r="T33" i="75"/>
  <c r="T32" i="75"/>
  <c r="T30" i="75"/>
  <c r="T29" i="75"/>
  <c r="T28" i="75"/>
  <c r="T27" i="75"/>
  <c r="T26" i="75"/>
  <c r="T25" i="75"/>
  <c r="T23" i="75"/>
  <c r="T22" i="75"/>
  <c r="T21" i="75"/>
  <c r="T20" i="75"/>
  <c r="T19" i="75"/>
  <c r="T18" i="75"/>
  <c r="T17" i="75"/>
  <c r="T16" i="75"/>
  <c r="T15" i="75"/>
  <c r="T14" i="75"/>
  <c r="T13" i="75"/>
  <c r="T12" i="75"/>
  <c r="T11" i="75"/>
  <c r="T10" i="75"/>
  <c r="T36" i="76"/>
  <c r="T35" i="76"/>
  <c r="T34" i="76"/>
  <c r="T33" i="76"/>
  <c r="T32" i="76"/>
  <c r="T30" i="76"/>
  <c r="T29" i="76"/>
  <c r="T28" i="76"/>
  <c r="T27" i="76"/>
  <c r="T26" i="76"/>
  <c r="T25" i="76"/>
  <c r="T23" i="76"/>
  <c r="T22" i="76"/>
  <c r="T21" i="76"/>
  <c r="T20" i="76"/>
  <c r="T19" i="76"/>
  <c r="T18" i="76"/>
  <c r="T17" i="76"/>
  <c r="T16" i="76"/>
  <c r="T15" i="76"/>
  <c r="T14" i="76"/>
  <c r="T13" i="76"/>
  <c r="T12" i="76"/>
  <c r="T11" i="76"/>
  <c r="T10" i="76"/>
  <c r="T36" i="77"/>
  <c r="T35" i="77"/>
  <c r="T34" i="77"/>
  <c r="T33" i="77"/>
  <c r="T32" i="77"/>
  <c r="T30" i="77"/>
  <c r="T29" i="77"/>
  <c r="T28" i="77"/>
  <c r="T27" i="77"/>
  <c r="T26" i="77"/>
  <c r="T25" i="77"/>
  <c r="T23" i="77"/>
  <c r="T22" i="77"/>
  <c r="T21" i="77"/>
  <c r="T20" i="77"/>
  <c r="T19" i="77"/>
  <c r="T18" i="77"/>
  <c r="T17" i="77"/>
  <c r="T16" i="77"/>
  <c r="T15" i="77"/>
  <c r="T14" i="77"/>
  <c r="T13" i="77"/>
  <c r="T12" i="77"/>
  <c r="T11" i="77"/>
  <c r="T10" i="77"/>
  <c r="T36" i="78"/>
  <c r="T35" i="78"/>
  <c r="T34" i="78"/>
  <c r="T33" i="78"/>
  <c r="T32" i="78"/>
  <c r="T30" i="78"/>
  <c r="T29" i="78"/>
  <c r="T28" i="78"/>
  <c r="T27" i="78"/>
  <c r="T26" i="78"/>
  <c r="T25" i="78"/>
  <c r="T23" i="78"/>
  <c r="T22" i="78"/>
  <c r="T21" i="78"/>
  <c r="T20" i="78"/>
  <c r="T19" i="78"/>
  <c r="T18" i="78"/>
  <c r="T17" i="78"/>
  <c r="T16" i="78"/>
  <c r="T15" i="78"/>
  <c r="T14" i="78"/>
  <c r="T13" i="78"/>
  <c r="T12" i="78"/>
  <c r="T11" i="78"/>
  <c r="T10" i="78"/>
  <c r="T36" i="79"/>
  <c r="T35" i="79"/>
  <c r="T34" i="79"/>
  <c r="T33" i="79"/>
  <c r="T32" i="79"/>
  <c r="T30" i="79"/>
  <c r="T29" i="79"/>
  <c r="T28" i="79"/>
  <c r="T27" i="79"/>
  <c r="T26" i="79"/>
  <c r="T25" i="79"/>
  <c r="T23" i="79"/>
  <c r="T22" i="79"/>
  <c r="T21" i="79"/>
  <c r="T20" i="79"/>
  <c r="T19" i="79"/>
  <c r="T18" i="79"/>
  <c r="T17" i="79"/>
  <c r="T16" i="79"/>
  <c r="T15" i="79"/>
  <c r="T14" i="79"/>
  <c r="T13" i="79"/>
  <c r="T12" i="79"/>
  <c r="T11" i="79"/>
  <c r="T10" i="79"/>
  <c r="T36" i="83"/>
  <c r="T35" i="83"/>
  <c r="T34" i="83"/>
  <c r="T33" i="83"/>
  <c r="T32" i="83"/>
  <c r="T30" i="83"/>
  <c r="T29" i="83"/>
  <c r="T28" i="83"/>
  <c r="T27" i="83"/>
  <c r="T26" i="83"/>
  <c r="T25" i="83"/>
  <c r="T23" i="83"/>
  <c r="T22" i="83"/>
  <c r="T21" i="83"/>
  <c r="T20" i="83"/>
  <c r="T19" i="83"/>
  <c r="T18" i="83"/>
  <c r="T17" i="83"/>
  <c r="T16" i="83"/>
  <c r="T15" i="83"/>
  <c r="T14" i="83"/>
  <c r="T13" i="83"/>
  <c r="T12" i="83"/>
  <c r="T11" i="83"/>
  <c r="T10" i="83"/>
  <c r="T36" i="82"/>
  <c r="T35" i="82"/>
  <c r="T34" i="82"/>
  <c r="T33" i="82"/>
  <c r="T32" i="82"/>
  <c r="T30" i="82"/>
  <c r="T29" i="82"/>
  <c r="T28" i="82"/>
  <c r="T27" i="82"/>
  <c r="T26" i="82"/>
  <c r="T25" i="82"/>
  <c r="T23" i="82"/>
  <c r="T22" i="82"/>
  <c r="T21" i="82"/>
  <c r="T20" i="82"/>
  <c r="T19" i="82"/>
  <c r="T18" i="82"/>
  <c r="T17" i="82"/>
  <c r="T16" i="82"/>
  <c r="T15" i="82"/>
  <c r="T14" i="82"/>
  <c r="T13" i="82"/>
  <c r="T12" i="82"/>
  <c r="T11" i="82"/>
  <c r="T10" i="82"/>
  <c r="T36" i="84"/>
  <c r="T35" i="84"/>
  <c r="T34" i="84"/>
  <c r="T33" i="84"/>
  <c r="T32" i="84"/>
  <c r="T30" i="84"/>
  <c r="T29" i="84"/>
  <c r="T28" i="84"/>
  <c r="T27" i="84"/>
  <c r="T26" i="84"/>
  <c r="T25" i="84"/>
  <c r="T11" i="84"/>
  <c r="T12" i="84"/>
  <c r="T13" i="84"/>
  <c r="T14" i="84"/>
  <c r="T15" i="84"/>
  <c r="T16" i="84"/>
  <c r="T17" i="84"/>
  <c r="T18" i="84"/>
  <c r="T19" i="84"/>
  <c r="T20" i="84"/>
  <c r="T21" i="84"/>
  <c r="T22" i="84"/>
  <c r="T23" i="84"/>
  <c r="T10" i="84"/>
  <c r="K932" i="87" l="1"/>
  <c r="AA932" i="87" s="1"/>
  <c r="AC932" i="87" s="1"/>
  <c r="K1257" i="87"/>
  <c r="AA1257" i="87" s="1"/>
  <c r="AC1257" i="87" s="1"/>
  <c r="K2156" i="87"/>
  <c r="AA2156" i="87" s="1"/>
  <c r="AC2156" i="87" s="1"/>
  <c r="K349" i="87"/>
  <c r="AA349" i="87" s="1"/>
  <c r="AC349" i="87" s="1"/>
  <c r="K286" i="87"/>
  <c r="AA286" i="87" s="1"/>
  <c r="AC286" i="87" s="1"/>
  <c r="K1012" i="87"/>
  <c r="AA1012" i="87" s="1"/>
  <c r="AC1012" i="87" s="1"/>
  <c r="K505" i="87"/>
  <c r="AA505" i="87" s="1"/>
  <c r="AC505" i="87" s="1"/>
  <c r="K2015" i="87"/>
  <c r="AA2015" i="87" s="1"/>
  <c r="AC2015" i="87" s="1"/>
  <c r="K1986" i="87"/>
  <c r="AA1986" i="87" s="1"/>
  <c r="AC1986" i="87" s="1"/>
  <c r="K2189" i="87"/>
  <c r="AA2189" i="87" s="1"/>
  <c r="AC2189" i="87" s="1"/>
  <c r="K845" i="87"/>
  <c r="AA845" i="87" s="1"/>
  <c r="AC845" i="87" s="1"/>
  <c r="K2305" i="87"/>
  <c r="AA2305" i="87" s="1"/>
  <c r="AC2305" i="87" s="1"/>
  <c r="K305" i="87"/>
  <c r="AA305" i="87" s="1"/>
  <c r="AC305" i="87" s="1"/>
  <c r="K1609" i="87"/>
  <c r="AA1609" i="87" s="1"/>
  <c r="AC1609" i="87" s="1"/>
  <c r="K1871" i="87"/>
  <c r="AA1871" i="87" s="1"/>
  <c r="AC1871" i="87" s="1"/>
  <c r="K900" i="87"/>
  <c r="AA900" i="87" s="1"/>
  <c r="AC900" i="87" s="1"/>
  <c r="K1085" i="87"/>
  <c r="AA1085" i="87" s="1"/>
  <c r="AC1085" i="87" s="1"/>
  <c r="K1908" i="87"/>
  <c r="AA1908" i="87" s="1"/>
  <c r="AC1908" i="87" s="1"/>
  <c r="K1290" i="87"/>
  <c r="AA1290" i="87" s="1"/>
  <c r="AC1290" i="87" s="1"/>
  <c r="K2044" i="87"/>
  <c r="AA2044" i="87" s="1"/>
  <c r="AC2044" i="87" s="1"/>
  <c r="K157" i="87"/>
  <c r="AA157" i="87" s="1"/>
  <c r="AC157" i="87" s="1"/>
  <c r="K1386" i="87"/>
  <c r="AA1386" i="87" s="1"/>
  <c r="AC1386" i="87" s="1"/>
  <c r="K85" i="87"/>
  <c r="AA85" i="87" s="1"/>
  <c r="AC85" i="87" s="1"/>
  <c r="K1907" i="87"/>
  <c r="K1201" i="87"/>
  <c r="AA1201" i="87" s="1"/>
  <c r="AC1201" i="87" s="1"/>
  <c r="K394" i="87"/>
  <c r="AA394" i="87" s="1"/>
  <c r="AC394" i="87" s="1"/>
  <c r="K2102" i="87"/>
  <c r="AA2102" i="87" s="1"/>
  <c r="AC2102" i="87" s="1"/>
  <c r="K2234" i="87"/>
  <c r="AA2234" i="87" s="1"/>
  <c r="AC2234" i="87" s="1"/>
  <c r="K1644" i="87"/>
  <c r="AA1644" i="87" s="1"/>
  <c r="AC1644" i="87" s="1"/>
  <c r="K129" i="87"/>
  <c r="AA129" i="87" s="1"/>
  <c r="K2040" i="87"/>
  <c r="AA2040" i="87" s="1"/>
  <c r="AC2040" i="87" s="1"/>
  <c r="K861" i="87"/>
  <c r="AA861" i="87" s="1"/>
  <c r="AC861" i="87" s="1"/>
  <c r="K1692" i="87"/>
  <c r="AA1692" i="87" s="1"/>
  <c r="AC1692" i="87" s="1"/>
  <c r="K1518" i="87"/>
  <c r="AA1518" i="87" s="1"/>
  <c r="AC1518" i="87" s="1"/>
  <c r="K1953" i="87"/>
  <c r="AA1953" i="87" s="1"/>
  <c r="AC1953" i="87" s="1"/>
  <c r="K1725" i="87"/>
  <c r="AA1725" i="87" s="1"/>
  <c r="AC1725" i="87" s="1"/>
  <c r="K987" i="87"/>
  <c r="AA987" i="87" s="1"/>
  <c r="AC987" i="87" s="1"/>
  <c r="K154" i="87"/>
  <c r="AA154" i="87" s="1"/>
  <c r="AC154" i="87" s="1"/>
  <c r="K80" i="87"/>
  <c r="K371" i="87"/>
  <c r="AA371" i="87" s="1"/>
  <c r="AC371" i="87" s="1"/>
  <c r="K360" i="87"/>
  <c r="AA360" i="87" s="1"/>
  <c r="AC360" i="87" s="1"/>
  <c r="K233" i="87"/>
  <c r="AA233" i="87" s="1"/>
  <c r="AC233" i="87" s="1"/>
  <c r="K56" i="87"/>
  <c r="AA56" i="87" s="1"/>
  <c r="AC56" i="87" s="1"/>
  <c r="K1286" i="87"/>
  <c r="AA1286" i="87" s="1"/>
  <c r="AC1286" i="87" s="1"/>
  <c r="K705" i="87"/>
  <c r="AA705" i="87" s="1"/>
  <c r="AC705" i="87" s="1"/>
  <c r="K610" i="87"/>
  <c r="AA610" i="87" s="1"/>
  <c r="AC610" i="87" s="1"/>
  <c r="K73" i="87"/>
  <c r="AA73" i="87" s="1"/>
  <c r="AC73" i="87" s="1"/>
  <c r="K2259" i="87"/>
  <c r="AA2259" i="87" s="1"/>
  <c r="AC2259" i="87" s="1"/>
  <c r="K2374" i="87"/>
  <c r="AA2374" i="87" s="1"/>
  <c r="AC2374" i="87" s="1"/>
  <c r="K571" i="87"/>
  <c r="AA571" i="87" s="1"/>
  <c r="AC571" i="87" s="1"/>
  <c r="K334" i="87"/>
  <c r="AA334" i="87" s="1"/>
  <c r="K1074" i="87"/>
  <c r="AA1074" i="87" s="1"/>
  <c r="AC1074" i="87" s="1"/>
  <c r="K447" i="87"/>
  <c r="AA447" i="87" s="1"/>
  <c r="AC447" i="87" s="1"/>
  <c r="K1145" i="87"/>
  <c r="AA1145" i="87" s="1"/>
  <c r="AC1145" i="87" s="1"/>
  <c r="K2375" i="87"/>
  <c r="AA2375" i="87" s="1"/>
  <c r="AC2375" i="87" s="1"/>
  <c r="K1663" i="87"/>
  <c r="AA1663" i="87" s="1"/>
  <c r="AC1663" i="87" s="1"/>
  <c r="K40" i="87"/>
  <c r="AA40" i="87" s="1"/>
  <c r="AC40" i="87" s="1"/>
  <c r="K106" i="87"/>
  <c r="AA106" i="87" s="1"/>
  <c r="AC106" i="87" s="1"/>
  <c r="K125" i="87"/>
  <c r="AA125" i="87" s="1"/>
  <c r="AC125" i="87" s="1"/>
  <c r="K416" i="87"/>
  <c r="AA416" i="87" s="1"/>
  <c r="AC416" i="87" s="1"/>
  <c r="K2218" i="87"/>
  <c r="AA2218" i="87" s="1"/>
  <c r="AC2218" i="87" s="1"/>
  <c r="K2359" i="87"/>
  <c r="AA2359" i="87" s="1"/>
  <c r="AC2359" i="87" s="1"/>
  <c r="K2231" i="87"/>
  <c r="AA2231" i="87" s="1"/>
  <c r="AC2231" i="87" s="1"/>
  <c r="Z1426" i="87"/>
  <c r="K2147" i="87"/>
  <c r="AA2147" i="87" s="1"/>
  <c r="AC2147" i="87" s="1"/>
  <c r="K301" i="87"/>
  <c r="AA301" i="87" s="1"/>
  <c r="AC301" i="87" s="1"/>
  <c r="K153" i="87"/>
  <c r="AA153" i="87" s="1"/>
  <c r="K284" i="87"/>
  <c r="AA284" i="87" s="1"/>
  <c r="AC284" i="87" s="1"/>
  <c r="K706" i="87"/>
  <c r="AA706" i="87" s="1"/>
  <c r="AC706" i="87" s="1"/>
  <c r="M143" i="87"/>
  <c r="K143" i="87"/>
  <c r="AA143" i="87" s="1"/>
  <c r="AC143" i="87" s="1"/>
  <c r="L77" i="87"/>
  <c r="K78" i="87"/>
  <c r="AA78" i="87" s="1"/>
  <c r="AC78" i="87" s="1"/>
  <c r="M164" i="87"/>
  <c r="K164" i="87"/>
  <c r="AA164" i="87" s="1"/>
  <c r="AC164" i="87" s="1"/>
  <c r="AA1225" i="87"/>
  <c r="M2224" i="87"/>
  <c r="K2224" i="87"/>
  <c r="AA2224" i="87" s="1"/>
  <c r="AC2224" i="87" s="1"/>
  <c r="M1499" i="87"/>
  <c r="K1499" i="87"/>
  <c r="AA1499" i="87" s="1"/>
  <c r="AC1499" i="87" s="1"/>
  <c r="M1383" i="87"/>
  <c r="K1383" i="87"/>
  <c r="AA1383" i="87" s="1"/>
  <c r="AC1383" i="87" s="1"/>
  <c r="M803" i="87"/>
  <c r="K803" i="87"/>
  <c r="AA803" i="87" s="1"/>
  <c r="AC803" i="87" s="1"/>
  <c r="K358" i="87"/>
  <c r="AA358" i="87" s="1"/>
  <c r="AC358" i="87" s="1"/>
  <c r="M307" i="87"/>
  <c r="K307" i="87"/>
  <c r="AA307" i="87" s="1"/>
  <c r="AC307" i="87" s="1"/>
  <c r="M148" i="87"/>
  <c r="K148" i="87"/>
  <c r="AA148" i="87" s="1"/>
  <c r="AC148" i="87" s="1"/>
  <c r="K107" i="87"/>
  <c r="AA107" i="87" s="1"/>
  <c r="AC107" i="87" s="1"/>
  <c r="AG2396" i="87"/>
  <c r="AF2396" i="87"/>
  <c r="AA18" i="87"/>
  <c r="AC18" i="87" s="1"/>
  <c r="K18" i="87"/>
  <c r="K36" i="87"/>
  <c r="K84" i="87"/>
  <c r="AA84" i="87" s="1"/>
  <c r="AC84" i="87" s="1"/>
  <c r="K2222" i="87"/>
  <c r="AA2222" i="87" s="1"/>
  <c r="AC2222" i="87" s="1"/>
  <c r="K1638" i="87"/>
  <c r="AA1638" i="87" s="1"/>
  <c r="AC1638" i="87" s="1"/>
  <c r="K1544" i="87"/>
  <c r="K1238" i="87"/>
  <c r="AA1238" i="87" s="1"/>
  <c r="AC1238" i="87" s="1"/>
  <c r="K1167" i="87"/>
  <c r="K1172" i="87"/>
  <c r="AA1172" i="87" s="1"/>
  <c r="AC1172" i="87" s="1"/>
  <c r="K1112" i="87"/>
  <c r="AA1112" i="87" s="1"/>
  <c r="AC1112" i="87" s="1"/>
  <c r="K906" i="87"/>
  <c r="K736" i="87"/>
  <c r="AA736" i="87" s="1"/>
  <c r="AC736" i="87" s="1"/>
  <c r="K529" i="87"/>
  <c r="K456" i="87"/>
  <c r="AA457" i="87"/>
  <c r="AC457" i="87" s="1"/>
  <c r="K326" i="87"/>
  <c r="M2237" i="87"/>
  <c r="K2237" i="87"/>
  <c r="AA2237" i="87" s="1"/>
  <c r="AC2237" i="87" s="1"/>
  <c r="M2092" i="87"/>
  <c r="K2092" i="87"/>
  <c r="AA2092" i="87" s="1"/>
  <c r="AC2092" i="87" s="1"/>
  <c r="M1541" i="87"/>
  <c r="K1541" i="87"/>
  <c r="AA1541" i="87" s="1"/>
  <c r="AC1541" i="87" s="1"/>
  <c r="M961" i="87"/>
  <c r="K961" i="87"/>
  <c r="AA961" i="87" s="1"/>
  <c r="AC961" i="87" s="1"/>
  <c r="M613" i="87"/>
  <c r="K613" i="87"/>
  <c r="AA613" i="87" s="1"/>
  <c r="AC613" i="87" s="1"/>
  <c r="M468" i="87"/>
  <c r="K468" i="87"/>
  <c r="AA468" i="87" s="1"/>
  <c r="AC468" i="87" s="1"/>
  <c r="AC207" i="87"/>
  <c r="K177" i="87"/>
  <c r="AA177" i="87" s="1"/>
  <c r="AC177" i="87" s="1"/>
  <c r="M2009" i="87"/>
  <c r="K2009" i="87"/>
  <c r="AA2009" i="87" s="1"/>
  <c r="AC2009" i="87" s="1"/>
  <c r="M1139" i="87"/>
  <c r="K1139" i="87"/>
  <c r="AA1139" i="87" s="1"/>
  <c r="AC1139" i="87" s="1"/>
  <c r="M1347" i="87"/>
  <c r="K1347" i="87"/>
  <c r="AA1347" i="87" s="1"/>
  <c r="AC1347" i="87" s="1"/>
  <c r="K2125" i="87"/>
  <c r="AA2125" i="87" s="1"/>
  <c r="AC2125" i="87" s="1"/>
  <c r="K1412" i="87"/>
  <c r="AA1412" i="87" s="1"/>
  <c r="AC1412" i="87" s="1"/>
  <c r="K1200" i="87"/>
  <c r="AA1200" i="87" s="1"/>
  <c r="AC1200" i="87" s="1"/>
  <c r="K879" i="87"/>
  <c r="AA879" i="87" s="1"/>
  <c r="AC879" i="87" s="1"/>
  <c r="M1843" i="87"/>
  <c r="K1843" i="87"/>
  <c r="AA1843" i="87" s="1"/>
  <c r="AC1843" i="87" s="1"/>
  <c r="K245" i="87"/>
  <c r="AA245" i="87" s="1"/>
  <c r="AC245" i="87" s="1"/>
  <c r="M955" i="87"/>
  <c r="K955" i="87"/>
  <c r="AA955" i="87" s="1"/>
  <c r="AC955" i="87" s="1"/>
  <c r="M2110" i="87"/>
  <c r="K2110" i="87"/>
  <c r="M1153" i="87"/>
  <c r="K1153" i="87"/>
  <c r="M747" i="87"/>
  <c r="K747" i="87"/>
  <c r="M602" i="87"/>
  <c r="K602" i="87"/>
  <c r="M1672" i="87"/>
  <c r="K1672" i="87"/>
  <c r="AA1672" i="87" s="1"/>
  <c r="AC1672" i="87" s="1"/>
  <c r="M1527" i="87"/>
  <c r="K1527" i="87"/>
  <c r="AA1527" i="87" s="1"/>
  <c r="AC1527" i="87" s="1"/>
  <c r="M715" i="87"/>
  <c r="K715" i="87"/>
  <c r="AA715" i="87" s="1"/>
  <c r="AC715" i="87" s="1"/>
  <c r="M512" i="87"/>
  <c r="K512" i="87"/>
  <c r="AA512" i="87" s="1"/>
  <c r="AC512" i="87" s="1"/>
  <c r="M193" i="87"/>
  <c r="K193" i="87"/>
  <c r="AA193" i="87" s="1"/>
  <c r="AC193" i="87" s="1"/>
  <c r="K95" i="87"/>
  <c r="AA95" i="87" s="1"/>
  <c r="AC95" i="87" s="1"/>
  <c r="K1731" i="87"/>
  <c r="AA1731" i="87" s="1"/>
  <c r="AC1731" i="87" s="1"/>
  <c r="K1673" i="87"/>
  <c r="AA1673" i="87" s="1"/>
  <c r="AC1673" i="87" s="1"/>
  <c r="K1055" i="87"/>
  <c r="AA1055" i="87" s="1"/>
  <c r="AC1055" i="87" s="1"/>
  <c r="K758" i="87"/>
  <c r="AA758" i="87" s="1"/>
  <c r="AC758" i="87" s="1"/>
  <c r="K761" i="87"/>
  <c r="AA667" i="87"/>
  <c r="AC667" i="87" s="1"/>
  <c r="M2190" i="87"/>
  <c r="K2190" i="87"/>
  <c r="AA2190" i="87" s="1"/>
  <c r="AC2190" i="87" s="1"/>
  <c r="M1233" i="87"/>
  <c r="K1233" i="87"/>
  <c r="AA1233" i="87" s="1"/>
  <c r="AC1233" i="87" s="1"/>
  <c r="M1917" i="87"/>
  <c r="K1917" i="87"/>
  <c r="AA1917" i="87" s="1"/>
  <c r="AC1917" i="87" s="1"/>
  <c r="M1337" i="87"/>
  <c r="K1337" i="87"/>
  <c r="AA1337" i="87" s="1"/>
  <c r="AC1337" i="87" s="1"/>
  <c r="K960" i="87"/>
  <c r="AA960" i="87" s="1"/>
  <c r="AC960" i="87" s="1"/>
  <c r="M960" i="87"/>
  <c r="K264" i="87"/>
  <c r="AA264" i="87" s="1"/>
  <c r="AC264" i="87" s="1"/>
  <c r="M264" i="87"/>
  <c r="K145" i="87"/>
  <c r="AA2117" i="87"/>
  <c r="AC2117" i="87" s="1"/>
  <c r="K2075" i="87"/>
  <c r="AA2075" i="87" s="1"/>
  <c r="AC2075" i="87" s="1"/>
  <c r="K1779" i="87"/>
  <c r="AA1779" i="87" s="1"/>
  <c r="AC1779" i="87" s="1"/>
  <c r="K1635" i="87"/>
  <c r="AA1635" i="87" s="1"/>
  <c r="AC1635" i="87" s="1"/>
  <c r="K1161" i="87"/>
  <c r="AA1161" i="87" s="1"/>
  <c r="AC1161" i="87" s="1"/>
  <c r="K1084" i="87"/>
  <c r="AA1084" i="87" s="1"/>
  <c r="AC1084" i="87" s="1"/>
  <c r="K994" i="87"/>
  <c r="AA994" i="87" s="1"/>
  <c r="AC994" i="87" s="1"/>
  <c r="K689" i="87"/>
  <c r="K645" i="87"/>
  <c r="K453" i="87"/>
  <c r="AA453" i="87" s="1"/>
  <c r="AC453" i="87" s="1"/>
  <c r="K471" i="87"/>
  <c r="K396" i="87"/>
  <c r="AA396" i="87" s="1"/>
  <c r="M1931" i="87"/>
  <c r="K1931" i="87"/>
  <c r="AA1931" i="87" s="1"/>
  <c r="AC1931" i="87" s="1"/>
  <c r="M1583" i="87"/>
  <c r="K1583" i="87"/>
  <c r="AA1583" i="87" s="1"/>
  <c r="AC1583" i="87" s="1"/>
  <c r="M1525" i="87"/>
  <c r="K1525" i="87"/>
  <c r="AA1525" i="87" s="1"/>
  <c r="AC1525" i="87" s="1"/>
  <c r="K1061" i="87"/>
  <c r="AA1061" i="87" s="1"/>
  <c r="AC1061" i="87" s="1"/>
  <c r="M1061" i="87"/>
  <c r="M800" i="87"/>
  <c r="K800" i="87"/>
  <c r="AA800" i="87" s="1"/>
  <c r="AC800" i="87" s="1"/>
  <c r="K597" i="87"/>
  <c r="AA597" i="87" s="1"/>
  <c r="AC597" i="87" s="1"/>
  <c r="M597" i="87"/>
  <c r="K364" i="87"/>
  <c r="AA364" i="87" s="1"/>
  <c r="AC364" i="87" s="1"/>
  <c r="K323" i="87"/>
  <c r="AA323" i="87" s="1"/>
  <c r="AC323" i="87" s="1"/>
  <c r="K240" i="87"/>
  <c r="AA240" i="87" s="1"/>
  <c r="AC240" i="87" s="1"/>
  <c r="K66" i="87"/>
  <c r="AA66" i="87" s="1"/>
  <c r="AC66" i="87" s="1"/>
  <c r="M61" i="87"/>
  <c r="K61" i="87"/>
  <c r="AA61" i="87" s="1"/>
  <c r="AC61" i="87" s="1"/>
  <c r="K2249" i="87"/>
  <c r="AA2249" i="87" s="1"/>
  <c r="AC2249" i="87" s="1"/>
  <c r="K1983" i="87"/>
  <c r="AA1983" i="87" s="1"/>
  <c r="AC1983" i="87" s="1"/>
  <c r="K1598" i="87"/>
  <c r="AA1598" i="87" s="1"/>
  <c r="AC1598" i="87" s="1"/>
  <c r="K1221" i="87"/>
  <c r="AA1221" i="87" s="1"/>
  <c r="AC1221" i="87" s="1"/>
  <c r="K1178" i="87"/>
  <c r="AA1178" i="87" s="1"/>
  <c r="AC1178" i="87" s="1"/>
  <c r="K921" i="87"/>
  <c r="K979" i="87"/>
  <c r="K1003" i="87"/>
  <c r="AA1003" i="87" s="1"/>
  <c r="AC1003" i="87" s="1"/>
  <c r="K863" i="87"/>
  <c r="K849" i="87"/>
  <c r="AA849" i="87" s="1"/>
  <c r="AC849" i="87" s="1"/>
  <c r="M2200" i="87"/>
  <c r="K2200" i="87"/>
  <c r="AA2200" i="87" s="1"/>
  <c r="AC2200" i="87" s="1"/>
  <c r="M1417" i="87"/>
  <c r="K1417" i="87"/>
  <c r="AA1417" i="87" s="1"/>
  <c r="AC1417" i="87" s="1"/>
  <c r="K451" i="87"/>
  <c r="AA451" i="87" s="1"/>
  <c r="AC451" i="87" s="1"/>
  <c r="K312" i="87"/>
  <c r="K308" i="87"/>
  <c r="AA308" i="87" s="1"/>
  <c r="AC308" i="87" s="1"/>
  <c r="K317" i="87"/>
  <c r="AA317" i="87" s="1"/>
  <c r="AC317" i="87" s="1"/>
  <c r="K306" i="87"/>
  <c r="AA306" i="87" s="1"/>
  <c r="AC306" i="87" s="1"/>
  <c r="K293" i="87"/>
  <c r="AA293" i="87" s="1"/>
  <c r="AC293" i="87" s="1"/>
  <c r="K185" i="87"/>
  <c r="AA185" i="87" s="1"/>
  <c r="AC185" i="87" s="1"/>
  <c r="AC129" i="87"/>
  <c r="M2291" i="87"/>
  <c r="K2291" i="87"/>
  <c r="L1545" i="87"/>
  <c r="K1546" i="87"/>
  <c r="AA1546" i="87" s="1"/>
  <c r="AC1546" i="87" s="1"/>
  <c r="L871" i="87"/>
  <c r="K872" i="87"/>
  <c r="AA872" i="87" s="1"/>
  <c r="AC872" i="87" s="1"/>
  <c r="K725" i="87"/>
  <c r="M725" i="87"/>
  <c r="M232" i="87"/>
  <c r="K232" i="87"/>
  <c r="AF2398" i="87"/>
  <c r="AG2398" i="87"/>
  <c r="K889" i="87"/>
  <c r="AA889" i="87" s="1"/>
  <c r="AC889" i="87" s="1"/>
  <c r="K435" i="87"/>
  <c r="K910" i="87"/>
  <c r="AA910" i="87" s="1"/>
  <c r="AC910" i="87" s="1"/>
  <c r="K542" i="87"/>
  <c r="AA542" i="87" s="1"/>
  <c r="AC542" i="87" s="1"/>
  <c r="K281" i="87"/>
  <c r="AA281" i="87" s="1"/>
  <c r="AC281" i="87" s="1"/>
  <c r="K365" i="87"/>
  <c r="AA365" i="87" s="1"/>
  <c r="AC365" i="87" s="1"/>
  <c r="K246" i="87"/>
  <c r="AA246" i="87" s="1"/>
  <c r="AC246" i="87" s="1"/>
  <c r="K136" i="87"/>
  <c r="AA136" i="87" s="1"/>
  <c r="AC136" i="87" s="1"/>
  <c r="K948" i="87"/>
  <c r="AA948" i="87" s="1"/>
  <c r="AC948" i="87" s="1"/>
  <c r="K567" i="87"/>
  <c r="AA567" i="87" s="1"/>
  <c r="AC567" i="87" s="1"/>
  <c r="K774" i="87"/>
  <c r="AA774" i="87" s="1"/>
  <c r="AC774" i="87" s="1"/>
  <c r="K562" i="87"/>
  <c r="AA562" i="87" s="1"/>
  <c r="AC562" i="87" s="1"/>
  <c r="K214" i="87"/>
  <c r="AA214" i="87" s="1"/>
  <c r="AC214" i="87" s="1"/>
  <c r="K1122" i="87"/>
  <c r="AA1122" i="87" s="1"/>
  <c r="AC1122" i="87" s="1"/>
  <c r="K591" i="87"/>
  <c r="AA591" i="87" s="1"/>
  <c r="AC591" i="87" s="1"/>
  <c r="K425" i="87"/>
  <c r="AA425" i="87" s="1"/>
  <c r="AC425" i="87" s="1"/>
  <c r="K194" i="87"/>
  <c r="AA194" i="87" s="1"/>
  <c r="AC194" i="87" s="1"/>
  <c r="K513" i="87"/>
  <c r="AA513" i="87" s="1"/>
  <c r="AC513" i="87" s="1"/>
  <c r="K387" i="87"/>
  <c r="AA387" i="87" s="1"/>
  <c r="AC387" i="87" s="1"/>
  <c r="K321" i="87"/>
  <c r="AA321" i="87" s="1"/>
  <c r="AC321" i="87" s="1"/>
  <c r="K203" i="87"/>
  <c r="Z2383" i="87"/>
  <c r="K2058" i="87"/>
  <c r="AA2059" i="87"/>
  <c r="AC2059" i="87" s="1"/>
  <c r="K2051" i="87"/>
  <c r="AA2052" i="87"/>
  <c r="AC2052" i="87" s="1"/>
  <c r="AA1689" i="87"/>
  <c r="M1837" i="87"/>
  <c r="K1837" i="87"/>
  <c r="AA1837" i="87" s="1"/>
  <c r="AC1837" i="87" s="1"/>
  <c r="AA2008" i="87"/>
  <c r="K1645" i="87"/>
  <c r="AA1646" i="87"/>
  <c r="AC1646" i="87" s="1"/>
  <c r="AA1805" i="87"/>
  <c r="K2167" i="87"/>
  <c r="AA2168" i="87"/>
  <c r="AC2168" i="87" s="1"/>
  <c r="AA1472" i="87"/>
  <c r="AC1472" i="87" s="1"/>
  <c r="K1471" i="87"/>
  <c r="K2301" i="87"/>
  <c r="AA2301" i="87" s="1"/>
  <c r="AC2301" i="87" s="1"/>
  <c r="AA1776" i="87"/>
  <c r="AA2356" i="87"/>
  <c r="AA2240" i="87"/>
  <c r="AA1740" i="87"/>
  <c r="AC1740" i="87" s="1"/>
  <c r="AA1573" i="87"/>
  <c r="K1870" i="87"/>
  <c r="AA1870" i="87" s="1"/>
  <c r="AC1870" i="87" s="1"/>
  <c r="K1210" i="87"/>
  <c r="AA1211" i="87"/>
  <c r="AC1211" i="87" s="1"/>
  <c r="AA1080" i="87"/>
  <c r="AC2236" i="87"/>
  <c r="AA1950" i="87"/>
  <c r="AA2269" i="87"/>
  <c r="K1355" i="87"/>
  <c r="AA1356" i="87"/>
  <c r="AC1356" i="87" s="1"/>
  <c r="K1315" i="87"/>
  <c r="AA1315" i="87" s="1"/>
  <c r="AC1315" i="87" s="1"/>
  <c r="AC1199" i="87"/>
  <c r="AC1900" i="87"/>
  <c r="Z1919" i="87"/>
  <c r="K1899" i="87"/>
  <c r="AA1899" i="87" s="1"/>
  <c r="AC1899" i="87" s="1"/>
  <c r="K1522" i="87"/>
  <c r="AA1522" i="87" s="1"/>
  <c r="AC1522" i="87" s="1"/>
  <c r="AA1247" i="87"/>
  <c r="AC1247" i="87" s="1"/>
  <c r="K1239" i="87"/>
  <c r="AA1240" i="87"/>
  <c r="AC1240" i="87" s="1"/>
  <c r="K2256" i="87"/>
  <c r="AA2256" i="87" s="1"/>
  <c r="AC2256" i="87" s="1"/>
  <c r="AA2313" i="87"/>
  <c r="AC2313" i="87" s="1"/>
  <c r="K1741" i="87"/>
  <c r="AA1741" i="87" s="1"/>
  <c r="AC1741" i="87" s="1"/>
  <c r="K1297" i="87"/>
  <c r="AA1298" i="87"/>
  <c r="AC1298" i="87" s="1"/>
  <c r="Z1223" i="87"/>
  <c r="K775" i="87"/>
  <c r="AA776" i="87"/>
  <c r="AC776" i="87" s="1"/>
  <c r="AA2371" i="87"/>
  <c r="AC2371" i="87" s="1"/>
  <c r="AA2284" i="87"/>
  <c r="AC2284" i="87" s="1"/>
  <c r="K2276" i="87"/>
  <c r="AA2276" i="87" s="1"/>
  <c r="AC2276" i="87" s="1"/>
  <c r="K1500" i="87"/>
  <c r="AA1501" i="87"/>
  <c r="AC1501" i="87" s="1"/>
  <c r="K1384" i="87"/>
  <c r="AA1385" i="87"/>
  <c r="AC1385" i="87" s="1"/>
  <c r="K2108" i="87"/>
  <c r="AA2108" i="87" s="1"/>
  <c r="AC2108" i="87" s="1"/>
  <c r="K1992" i="87"/>
  <c r="AA1992" i="87" s="1"/>
  <c r="AC1992" i="87" s="1"/>
  <c r="K1025" i="87"/>
  <c r="AA1025" i="87" s="1"/>
  <c r="AC1025" i="87" s="1"/>
  <c r="AA790" i="87"/>
  <c r="M2311" i="87"/>
  <c r="K2311" i="87"/>
  <c r="AA2311" i="87" s="1"/>
  <c r="AC2311" i="87" s="1"/>
  <c r="M2137" i="87"/>
  <c r="K2137" i="87"/>
  <c r="AA2137" i="87" s="1"/>
  <c r="AC2137" i="87" s="1"/>
  <c r="K373" i="87"/>
  <c r="AA373" i="87" s="1"/>
  <c r="AC373" i="87" s="1"/>
  <c r="K355" i="87"/>
  <c r="K345" i="87"/>
  <c r="AA345" i="87" s="1"/>
  <c r="AC345" i="87" s="1"/>
  <c r="M276" i="87"/>
  <c r="K276" i="87"/>
  <c r="AA276" i="87" s="1"/>
  <c r="AC276" i="87" s="1"/>
  <c r="K279" i="87"/>
  <c r="AA279" i="87" s="1"/>
  <c r="AC279" i="87" s="1"/>
  <c r="K90" i="87"/>
  <c r="AA90" i="87" s="1"/>
  <c r="AC90" i="87" s="1"/>
  <c r="L133" i="87"/>
  <c r="K134" i="87"/>
  <c r="AA134" i="87" s="1"/>
  <c r="AC134" i="87" s="1"/>
  <c r="L12" i="87"/>
  <c r="K13" i="87"/>
  <c r="AG2389" i="87"/>
  <c r="AF2389" i="87"/>
  <c r="AA11" i="87"/>
  <c r="AC11" i="87" s="1"/>
  <c r="K11" i="87"/>
  <c r="K2369" i="87"/>
  <c r="AA2369" i="87" s="1"/>
  <c r="AC2369" i="87" s="1"/>
  <c r="K2073" i="87"/>
  <c r="AA2073" i="87" s="1"/>
  <c r="AC2073" i="87" s="1"/>
  <c r="K2195" i="87"/>
  <c r="AA2195" i="87" s="1"/>
  <c r="AC2195" i="87" s="1"/>
  <c r="K1664" i="87"/>
  <c r="AA1664" i="87" s="1"/>
  <c r="AC1664" i="87" s="1"/>
  <c r="K1296" i="87"/>
  <c r="AA1296" i="87" s="1"/>
  <c r="AC1296" i="87" s="1"/>
  <c r="K935" i="87"/>
  <c r="K765" i="87"/>
  <c r="AA765" i="87" s="1"/>
  <c r="AC765" i="87" s="1"/>
  <c r="K558" i="87"/>
  <c r="K395" i="87"/>
  <c r="AA395" i="87" s="1"/>
  <c r="AC395" i="87" s="1"/>
  <c r="M2005" i="87"/>
  <c r="K2005" i="87"/>
  <c r="AA2005" i="87" s="1"/>
  <c r="AC2005" i="87" s="1"/>
  <c r="K1135" i="87"/>
  <c r="AA1135" i="87" s="1"/>
  <c r="AC1135" i="87" s="1"/>
  <c r="M1135" i="87"/>
  <c r="M671" i="87"/>
  <c r="K671" i="87"/>
  <c r="AA671" i="87" s="1"/>
  <c r="AC671" i="87" s="1"/>
  <c r="M1922" i="87"/>
  <c r="K1922" i="87"/>
  <c r="AA1922" i="87" s="1"/>
  <c r="AC1922" i="87" s="1"/>
  <c r="M1052" i="87"/>
  <c r="K1052" i="87"/>
  <c r="AA1052" i="87" s="1"/>
  <c r="AC1052" i="87" s="1"/>
  <c r="AC153" i="87"/>
  <c r="Z179" i="87"/>
  <c r="M2275" i="87"/>
  <c r="K2275" i="87"/>
  <c r="AA2275" i="87" s="1"/>
  <c r="AC2275" i="87" s="1"/>
  <c r="M2159" i="87"/>
  <c r="K2159" i="87"/>
  <c r="AA2159" i="87" s="1"/>
  <c r="AC2159" i="87" s="1"/>
  <c r="M651" i="87"/>
  <c r="K651" i="87"/>
  <c r="AA651" i="87" s="1"/>
  <c r="AC651" i="87" s="1"/>
  <c r="M506" i="87"/>
  <c r="K506" i="87"/>
  <c r="AA506" i="87" s="1"/>
  <c r="AC506" i="87" s="1"/>
  <c r="K181" i="87"/>
  <c r="K2011" i="87"/>
  <c r="AA2011" i="87" s="1"/>
  <c r="AC2011" i="87" s="1"/>
  <c r="K1354" i="87"/>
  <c r="AA1354" i="87" s="1"/>
  <c r="AC1354" i="87" s="1"/>
  <c r="K1110" i="87"/>
  <c r="AA1110" i="87" s="1"/>
  <c r="AC1110" i="87" s="1"/>
  <c r="K1013" i="87"/>
  <c r="AA1013" i="87" s="1"/>
  <c r="AC1013" i="87" s="1"/>
  <c r="K822" i="87"/>
  <c r="AA822" i="87" s="1"/>
  <c r="AC822" i="87" s="1"/>
  <c r="K559" i="87"/>
  <c r="AA559" i="87" s="1"/>
  <c r="AC559" i="87" s="1"/>
  <c r="M2193" i="87"/>
  <c r="K2193" i="87"/>
  <c r="AA2193" i="87" s="1"/>
  <c r="AC2193" i="87" s="1"/>
  <c r="M2191" i="87"/>
  <c r="K2191" i="87"/>
  <c r="AA2191" i="87" s="1"/>
  <c r="AC2191" i="87" s="1"/>
  <c r="M868" i="87"/>
  <c r="K868" i="87"/>
  <c r="AA868" i="87" s="1"/>
  <c r="AC868" i="87" s="1"/>
  <c r="K130" i="87"/>
  <c r="AA130" i="87" s="1"/>
  <c r="AC130" i="87" s="1"/>
  <c r="M2023" i="87"/>
  <c r="K2023" i="87"/>
  <c r="M1269" i="87"/>
  <c r="K1269" i="87"/>
  <c r="M1066" i="87"/>
  <c r="K1066" i="87"/>
  <c r="M660" i="87"/>
  <c r="K660" i="87"/>
  <c r="M138" i="87"/>
  <c r="K138" i="87"/>
  <c r="K98" i="87"/>
  <c r="AA98" i="87" s="1"/>
  <c r="AC98" i="87" s="1"/>
  <c r="M1788" i="87"/>
  <c r="K1788" i="87"/>
  <c r="AA1788" i="87" s="1"/>
  <c r="AC1788" i="87" s="1"/>
  <c r="M1585" i="87"/>
  <c r="K1585" i="87"/>
  <c r="AA1585" i="87" s="1"/>
  <c r="AC1585" i="87" s="1"/>
  <c r="M1469" i="87"/>
  <c r="K1469" i="87"/>
  <c r="M1266" i="87"/>
  <c r="K1266" i="87"/>
  <c r="AA1266" i="87" s="1"/>
  <c r="AC1266" i="87" s="1"/>
  <c r="M657" i="87"/>
  <c r="K657" i="87"/>
  <c r="AA657" i="87" s="1"/>
  <c r="AC657" i="87" s="1"/>
  <c r="M570" i="87"/>
  <c r="K570" i="87"/>
  <c r="AA570" i="87" s="1"/>
  <c r="AC570" i="87" s="1"/>
  <c r="K67" i="87"/>
  <c r="AA67" i="87" s="1"/>
  <c r="AC67" i="87" s="1"/>
  <c r="K2340" i="87"/>
  <c r="AA2340" i="87" s="1"/>
  <c r="AC2340" i="87" s="1"/>
  <c r="K2021" i="87"/>
  <c r="AA2021" i="87" s="1"/>
  <c r="AC2021" i="87" s="1"/>
  <c r="K1615" i="87"/>
  <c r="AA1615" i="87" s="1"/>
  <c r="AC1615" i="87" s="1"/>
  <c r="K1353" i="87"/>
  <c r="AA1353" i="87" s="1"/>
  <c r="AC1353" i="87" s="1"/>
  <c r="K1138" i="87"/>
  <c r="K654" i="87"/>
  <c r="AA654" i="87" s="1"/>
  <c r="AC654" i="87" s="1"/>
  <c r="K619" i="87"/>
  <c r="AA619" i="87" s="1"/>
  <c r="AC619" i="87" s="1"/>
  <c r="K443" i="87"/>
  <c r="AA443" i="87" s="1"/>
  <c r="AC443" i="87" s="1"/>
  <c r="K346" i="87"/>
  <c r="AA346" i="87" s="1"/>
  <c r="AC346" i="87" s="1"/>
  <c r="M2103" i="87"/>
  <c r="K2103" i="87"/>
  <c r="AA2103" i="87" s="1"/>
  <c r="AC2103" i="87" s="1"/>
  <c r="AC334" i="87"/>
  <c r="K356" i="87"/>
  <c r="AA356" i="87" s="1"/>
  <c r="AC356" i="87" s="1"/>
  <c r="M1975" i="87"/>
  <c r="K1975" i="87"/>
  <c r="AA1975" i="87" s="1"/>
  <c r="AC1975" i="87" s="1"/>
  <c r="M2178" i="87"/>
  <c r="K2178" i="87"/>
  <c r="AA2178" i="87" s="1"/>
  <c r="AC2178" i="87" s="1"/>
  <c r="M1540" i="87"/>
  <c r="K1540" i="87"/>
  <c r="AA1540" i="87" s="1"/>
  <c r="AC1540" i="87" s="1"/>
  <c r="M1047" i="87"/>
  <c r="K1047" i="87"/>
  <c r="AA1047" i="87" s="1"/>
  <c r="AC1047" i="87" s="1"/>
  <c r="M409" i="87"/>
  <c r="K409" i="87"/>
  <c r="AA409" i="87" s="1"/>
  <c r="AC409" i="87" s="1"/>
  <c r="M235" i="87"/>
  <c r="K235" i="87"/>
  <c r="AA235" i="87" s="1"/>
  <c r="AC235" i="87" s="1"/>
  <c r="K182" i="87"/>
  <c r="AA182" i="87" s="1"/>
  <c r="AC182" i="87" s="1"/>
  <c r="AG2386" i="87"/>
  <c r="AF2386" i="87"/>
  <c r="AA8" i="87"/>
  <c r="AC8" i="87" s="1"/>
  <c r="K8" i="87"/>
  <c r="K2367" i="87"/>
  <c r="AA2367" i="87" s="1"/>
  <c r="AC2367" i="87" s="1"/>
  <c r="K2020" i="87"/>
  <c r="AA2020" i="87" s="1"/>
  <c r="AC2020" i="87" s="1"/>
  <c r="K2048" i="87"/>
  <c r="AA2048" i="87" s="1"/>
  <c r="AC2048" i="87" s="1"/>
  <c r="K1818" i="87"/>
  <c r="AA1818" i="87" s="1"/>
  <c r="AC1818" i="87" s="1"/>
  <c r="K1028" i="87"/>
  <c r="AA1028" i="87" s="1"/>
  <c r="AC1028" i="87" s="1"/>
  <c r="M2211" i="87"/>
  <c r="K2211" i="87"/>
  <c r="K757" i="87"/>
  <c r="AA757" i="87" s="1"/>
  <c r="AC757" i="87" s="1"/>
  <c r="K709" i="87"/>
  <c r="AA709" i="87" s="1"/>
  <c r="AC709" i="87" s="1"/>
  <c r="K583" i="87"/>
  <c r="AA583" i="87" s="1"/>
  <c r="AC583" i="87" s="1"/>
  <c r="K620" i="87"/>
  <c r="AA620" i="87" s="1"/>
  <c r="AC620" i="87" s="1"/>
  <c r="K511" i="87"/>
  <c r="AA511" i="87" s="1"/>
  <c r="AC511" i="87" s="1"/>
  <c r="K450" i="87"/>
  <c r="AA450" i="87" s="1"/>
  <c r="AC450" i="87" s="1"/>
  <c r="AC396" i="87"/>
  <c r="M1032" i="87"/>
  <c r="K1032" i="87"/>
  <c r="AA1032" i="87" s="1"/>
  <c r="AC1032" i="87" s="1"/>
  <c r="K423" i="87"/>
  <c r="AA423" i="87" s="1"/>
  <c r="AA348" i="87"/>
  <c r="AC348" i="87" s="1"/>
  <c r="K243" i="87"/>
  <c r="AA243" i="87" s="1"/>
  <c r="AC243" i="87" s="1"/>
  <c r="K2212" i="87"/>
  <c r="AA2212" i="87" s="1"/>
  <c r="AC2212" i="87" s="1"/>
  <c r="K1816" i="87"/>
  <c r="AA1816" i="87" s="1"/>
  <c r="AC1816" i="87" s="1"/>
  <c r="K1144" i="87"/>
  <c r="AA1144" i="87" s="1"/>
  <c r="AC1144" i="87" s="1"/>
  <c r="K936" i="87"/>
  <c r="AA936" i="87" s="1"/>
  <c r="AC936" i="87" s="1"/>
  <c r="K938" i="87"/>
  <c r="AA938" i="87" s="1"/>
  <c r="AC938" i="87" s="1"/>
  <c r="K707" i="87"/>
  <c r="AA707" i="87" s="1"/>
  <c r="AC707" i="87" s="1"/>
  <c r="K520" i="87"/>
  <c r="AA520" i="87" s="1"/>
  <c r="AC520" i="87" s="1"/>
  <c r="K641" i="87"/>
  <c r="AA641" i="87" s="1"/>
  <c r="AC641" i="87" s="1"/>
  <c r="K539" i="87"/>
  <c r="AA539" i="87" s="1"/>
  <c r="AC539" i="87" s="1"/>
  <c r="M2113" i="87"/>
  <c r="K2113" i="87"/>
  <c r="AA2113" i="87" s="1"/>
  <c r="AC2113" i="87" s="1"/>
  <c r="M837" i="87"/>
  <c r="K837" i="87"/>
  <c r="AA837" i="87" s="1"/>
  <c r="AC837" i="87" s="1"/>
  <c r="K196" i="87"/>
  <c r="K168" i="87"/>
  <c r="AA168" i="87" s="1"/>
  <c r="AC168" i="87" s="1"/>
  <c r="K2233" i="87"/>
  <c r="M2233" i="87"/>
  <c r="L472" i="87"/>
  <c r="K473" i="87"/>
  <c r="AA473" i="87" s="1"/>
  <c r="AC473" i="87" s="1"/>
  <c r="K58" i="87"/>
  <c r="K69" i="87"/>
  <c r="AA69" i="87" s="1"/>
  <c r="AC69" i="87" s="1"/>
  <c r="K844" i="87"/>
  <c r="AA844" i="87" s="1"/>
  <c r="AC844" i="87" s="1"/>
  <c r="K419" i="87"/>
  <c r="AA419" i="87" s="1"/>
  <c r="AC419" i="87" s="1"/>
  <c r="K1151" i="87"/>
  <c r="AA1151" i="87" s="1"/>
  <c r="AC1151" i="87" s="1"/>
  <c r="K841" i="87"/>
  <c r="K623" i="87"/>
  <c r="AA623" i="87" s="1"/>
  <c r="AC623" i="87" s="1"/>
  <c r="K474" i="87"/>
  <c r="AA474" i="87" s="1"/>
  <c r="AC474" i="87" s="1"/>
  <c r="K242" i="87"/>
  <c r="AA242" i="87" s="1"/>
  <c r="AC242" i="87" s="1"/>
  <c r="K72" i="87"/>
  <c r="AA72" i="87" s="1"/>
  <c r="AC72" i="87" s="1"/>
  <c r="K20" i="87"/>
  <c r="K261" i="87"/>
  <c r="K49" i="87"/>
  <c r="AA49" i="87" s="1"/>
  <c r="AC49" i="87" s="1"/>
  <c r="K426" i="87"/>
  <c r="AA426" i="87" s="1"/>
  <c r="AC426" i="87" s="1"/>
  <c r="K890" i="87"/>
  <c r="AA890" i="87" s="1"/>
  <c r="AC890" i="87" s="1"/>
  <c r="K918" i="87"/>
  <c r="AA918" i="87" s="1"/>
  <c r="AC918" i="87" s="1"/>
  <c r="K536" i="87"/>
  <c r="AA536" i="87" s="1"/>
  <c r="AC536" i="87" s="1"/>
  <c r="K96" i="87"/>
  <c r="AA96" i="87" s="1"/>
  <c r="AC96" i="87" s="1"/>
  <c r="K972" i="87"/>
  <c r="AA972" i="87" s="1"/>
  <c r="AC972" i="87" s="1"/>
  <c r="K363" i="87"/>
  <c r="AA363" i="87" s="1"/>
  <c r="AC363" i="87" s="1"/>
  <c r="K330" i="87"/>
  <c r="AA330" i="87" s="1"/>
  <c r="AC330" i="87" s="1"/>
  <c r="K77" i="87"/>
  <c r="AA77" i="87" s="1"/>
  <c r="AC77" i="87" s="1"/>
  <c r="AA2030" i="87"/>
  <c r="AC2030" i="87" s="1"/>
  <c r="AA1218" i="87"/>
  <c r="AC1218" i="87" s="1"/>
  <c r="K1616" i="87"/>
  <c r="AA1617" i="87"/>
  <c r="AC1617" i="87" s="1"/>
  <c r="K1993" i="87"/>
  <c r="AA1994" i="87"/>
  <c r="AC1994" i="87" s="1"/>
  <c r="K1964" i="87"/>
  <c r="AA1965" i="87"/>
  <c r="AC1965" i="87" s="1"/>
  <c r="AC1901" i="87"/>
  <c r="K2377" i="87"/>
  <c r="AA2378" i="87"/>
  <c r="AC2378" i="87" s="1"/>
  <c r="K2385" i="87"/>
  <c r="AA2385" i="87" s="1"/>
  <c r="AA2327" i="87"/>
  <c r="K1576" i="87"/>
  <c r="AA1576" i="87" s="1"/>
  <c r="AC1576" i="87" s="1"/>
  <c r="AA1798" i="87"/>
  <c r="AC1798" i="87" s="1"/>
  <c r="K1094" i="87"/>
  <c r="AA1095" i="87"/>
  <c r="AC1095" i="87" s="1"/>
  <c r="AA964" i="87"/>
  <c r="AA2298" i="87"/>
  <c r="AA2146" i="87"/>
  <c r="AC2146" i="87" s="1"/>
  <c r="K2243" i="87"/>
  <c r="AA2243" i="87" s="1"/>
  <c r="AC2243" i="87" s="1"/>
  <c r="AA1595" i="87"/>
  <c r="AC1595" i="87" s="1"/>
  <c r="K1442" i="87"/>
  <c r="AA1443" i="87"/>
  <c r="AC1443" i="87" s="1"/>
  <c r="M2334" i="87"/>
  <c r="K2334" i="87"/>
  <c r="AA2334" i="87" s="1"/>
  <c r="AC2334" i="87" s="1"/>
  <c r="AA1602" i="87"/>
  <c r="AA892" i="87"/>
  <c r="AC892" i="87" s="1"/>
  <c r="M629" i="87"/>
  <c r="K629" i="87"/>
  <c r="AA629" i="87" s="1"/>
  <c r="AC629" i="87" s="1"/>
  <c r="AA297" i="87"/>
  <c r="K50" i="87"/>
  <c r="AA51" i="87"/>
  <c r="AC51" i="87" s="1"/>
  <c r="M119" i="87"/>
  <c r="K119" i="87"/>
  <c r="AA119" i="87" s="1"/>
  <c r="AC119" i="87" s="1"/>
  <c r="K2166" i="87"/>
  <c r="AA2166" i="87" s="1"/>
  <c r="AC2166" i="87" s="1"/>
  <c r="K1845" i="87"/>
  <c r="AA1845" i="87" s="1"/>
  <c r="AC1845" i="87" s="1"/>
  <c r="K1722" i="87"/>
  <c r="AA1722" i="87" s="1"/>
  <c r="AC1722" i="87" s="1"/>
  <c r="K1035" i="87"/>
  <c r="AA1035" i="87" s="1"/>
  <c r="AC1035" i="87" s="1"/>
  <c r="AA1073" i="87"/>
  <c r="AC1073" i="87" s="1"/>
  <c r="K946" i="87"/>
  <c r="AA946" i="87" s="1"/>
  <c r="AC946" i="87" s="1"/>
  <c r="AA703" i="87"/>
  <c r="AA428" i="87"/>
  <c r="AC428" i="87" s="1"/>
  <c r="AA399" i="87"/>
  <c r="AC399" i="87" s="1"/>
  <c r="M2295" i="87"/>
  <c r="K2295" i="87"/>
  <c r="AA2295" i="87" s="1"/>
  <c r="AC2295" i="87" s="1"/>
  <c r="M1889" i="87"/>
  <c r="K1889" i="87"/>
  <c r="AA1889" i="87" s="1"/>
  <c r="AC1889" i="87" s="1"/>
  <c r="M1309" i="87"/>
  <c r="K1309" i="87"/>
  <c r="AA1309" i="87" s="1"/>
  <c r="AC1309" i="87" s="1"/>
  <c r="M1048" i="87"/>
  <c r="K1048" i="87"/>
  <c r="AA1048" i="87" s="1"/>
  <c r="AC1048" i="87" s="1"/>
  <c r="M787" i="87"/>
  <c r="K787" i="87"/>
  <c r="AA787" i="87" s="1"/>
  <c r="AC787" i="87" s="1"/>
  <c r="M584" i="87"/>
  <c r="K584" i="87"/>
  <c r="AA584" i="87" s="1"/>
  <c r="AC584" i="87" s="1"/>
  <c r="K152" i="87"/>
  <c r="M2072" i="87"/>
  <c r="K2072" i="87"/>
  <c r="AA2072" i="87" s="1"/>
  <c r="AC2072" i="87" s="1"/>
  <c r="M187" i="87"/>
  <c r="K187" i="87"/>
  <c r="AA187" i="87" s="1"/>
  <c r="AC187" i="87" s="1"/>
  <c r="K109" i="87"/>
  <c r="AA167" i="87"/>
  <c r="AC167" i="87" s="1"/>
  <c r="AF2387" i="87"/>
  <c r="AG2387" i="87"/>
  <c r="K1847" i="87"/>
  <c r="AA1847" i="87" s="1"/>
  <c r="AC1847" i="87" s="1"/>
  <c r="K1207" i="87"/>
  <c r="AA1207" i="87" s="1"/>
  <c r="AC1207" i="87" s="1"/>
  <c r="K514" i="87"/>
  <c r="AA515" i="87"/>
  <c r="AC515" i="87" s="1"/>
  <c r="K472" i="87"/>
  <c r="AA472" i="87" s="1"/>
  <c r="AC472" i="87" s="1"/>
  <c r="M2106" i="87"/>
  <c r="K2106" i="87"/>
  <c r="AA2106" i="87" s="1"/>
  <c r="AC2106" i="87" s="1"/>
  <c r="M1149" i="87"/>
  <c r="K1149" i="87"/>
  <c r="AA1149" i="87" s="1"/>
  <c r="AC1149" i="87" s="1"/>
  <c r="M598" i="87"/>
  <c r="K598" i="87"/>
  <c r="AA598" i="87" s="1"/>
  <c r="AC598" i="87" s="1"/>
  <c r="M2104" i="87"/>
  <c r="K2104" i="87"/>
  <c r="AA2104" i="87" s="1"/>
  <c r="AC2104" i="87" s="1"/>
  <c r="K220" i="87"/>
  <c r="AA220" i="87" s="1"/>
  <c r="AC220" i="87" s="1"/>
  <c r="M2202" i="87"/>
  <c r="K2202" i="87"/>
  <c r="AA2202" i="87" s="1"/>
  <c r="AC2202" i="87" s="1"/>
  <c r="M1419" i="87"/>
  <c r="K1419" i="87"/>
  <c r="AA1419" i="87" s="1"/>
  <c r="AC1419" i="87" s="1"/>
  <c r="M433" i="87"/>
  <c r="K433" i="87"/>
  <c r="AA433" i="87" s="1"/>
  <c r="AC433" i="87" s="1"/>
  <c r="M1936" i="87"/>
  <c r="K1936" i="87"/>
  <c r="K950" i="87"/>
  <c r="M950" i="87"/>
  <c r="M1991" i="87"/>
  <c r="K1991" i="87"/>
  <c r="AA1991" i="87" s="1"/>
  <c r="AC1991" i="87" s="1"/>
  <c r="M1817" i="87"/>
  <c r="K1817" i="87"/>
  <c r="AA1817" i="87" s="1"/>
  <c r="AC1817" i="87" s="1"/>
  <c r="M1498" i="87"/>
  <c r="K1498" i="87"/>
  <c r="M1324" i="87"/>
  <c r="K1324" i="87"/>
  <c r="AA1324" i="87" s="1"/>
  <c r="AC1324" i="87" s="1"/>
  <c r="M1121" i="87"/>
  <c r="K1121" i="87"/>
  <c r="AA1121" i="87" s="1"/>
  <c r="AC1121" i="87" s="1"/>
  <c r="M947" i="87"/>
  <c r="K947" i="87"/>
  <c r="AA947" i="87" s="1"/>
  <c r="AC947" i="87" s="1"/>
  <c r="K2310" i="87"/>
  <c r="AA2310" i="87" s="1"/>
  <c r="AC2310" i="87" s="1"/>
  <c r="K1980" i="87"/>
  <c r="AA1980" i="87" s="1"/>
  <c r="AC1980" i="87" s="1"/>
  <c r="K1643" i="87"/>
  <c r="AA1643" i="87" s="1"/>
  <c r="AC1643" i="87" s="1"/>
  <c r="K1086" i="87"/>
  <c r="AA1086" i="87" s="1"/>
  <c r="AC1086" i="87" s="1"/>
  <c r="K1118" i="87"/>
  <c r="AA1118" i="87" s="1"/>
  <c r="AC1118" i="87" s="1"/>
  <c r="K1113" i="87"/>
  <c r="AA1113" i="87" s="1"/>
  <c r="AC1113" i="87" s="1"/>
  <c r="K888" i="87"/>
  <c r="AA888" i="87" s="1"/>
  <c r="AC888" i="87" s="1"/>
  <c r="AA928" i="87"/>
  <c r="AC928" i="87" s="1"/>
  <c r="K773" i="87"/>
  <c r="AA773" i="87" s="1"/>
  <c r="AC773" i="87" s="1"/>
  <c r="K772" i="87"/>
  <c r="AA772" i="87" s="1"/>
  <c r="AC772" i="87" s="1"/>
  <c r="K501" i="87"/>
  <c r="AA501" i="87" s="1"/>
  <c r="AC501" i="87" s="1"/>
  <c r="K366" i="87"/>
  <c r="AA366" i="87" s="1"/>
  <c r="AC366" i="87" s="1"/>
  <c r="M2016" i="87"/>
  <c r="K2016" i="87"/>
  <c r="AA2016" i="87" s="1"/>
  <c r="AC2016" i="87" s="1"/>
  <c r="K1146" i="87"/>
  <c r="AA1146" i="87" s="1"/>
  <c r="AC1146" i="87" s="1"/>
  <c r="M1146" i="87"/>
  <c r="M479" i="87"/>
  <c r="K479" i="87"/>
  <c r="AA479" i="87" s="1"/>
  <c r="AC479" i="87" s="1"/>
  <c r="M2207" i="87"/>
  <c r="K2207" i="87"/>
  <c r="AA2207" i="87" s="1"/>
  <c r="AC2207" i="87" s="1"/>
  <c r="M2091" i="87"/>
  <c r="K2091" i="87"/>
  <c r="AA2091" i="87" s="1"/>
  <c r="AC2091" i="87" s="1"/>
  <c r="M322" i="87"/>
  <c r="K322" i="87"/>
  <c r="AA322" i="87" s="1"/>
  <c r="AC322" i="87" s="1"/>
  <c r="K206" i="87"/>
  <c r="AA206" i="87" s="1"/>
  <c r="AC206" i="87" s="1"/>
  <c r="K89" i="87"/>
  <c r="AA89" i="87" s="1"/>
  <c r="AC89" i="87" s="1"/>
  <c r="K2306" i="87"/>
  <c r="AA2306" i="87" s="1"/>
  <c r="AC2306" i="87" s="1"/>
  <c r="AA1829" i="87"/>
  <c r="AC1829" i="87" s="1"/>
  <c r="K1093" i="87"/>
  <c r="AA1093" i="87" s="1"/>
  <c r="AC1093" i="87" s="1"/>
  <c r="AA957" i="87"/>
  <c r="AC957" i="87" s="1"/>
  <c r="K956" i="87"/>
  <c r="K881" i="87"/>
  <c r="AA881" i="87" s="1"/>
  <c r="AC881" i="87" s="1"/>
  <c r="K917" i="87"/>
  <c r="AA917" i="87" s="1"/>
  <c r="AC917" i="87" s="1"/>
  <c r="M2124" i="87"/>
  <c r="K2124" i="87"/>
  <c r="K852" i="87"/>
  <c r="AA852" i="87" s="1"/>
  <c r="AC852" i="87" s="1"/>
  <c r="K564" i="87"/>
  <c r="AA564" i="87" s="1"/>
  <c r="AC564" i="87" s="1"/>
  <c r="K384" i="87"/>
  <c r="K385" i="87"/>
  <c r="AA385" i="87" s="1"/>
  <c r="AC385" i="87" s="1"/>
  <c r="M1554" i="87"/>
  <c r="K1554" i="87"/>
  <c r="AA1554" i="87" s="1"/>
  <c r="AC1554" i="87" s="1"/>
  <c r="M1815" i="87"/>
  <c r="K1815" i="87"/>
  <c r="AA1815" i="87" s="1"/>
  <c r="AC1815" i="87" s="1"/>
  <c r="AC423" i="87"/>
  <c r="K176" i="87"/>
  <c r="AA176" i="87" s="1"/>
  <c r="AC176" i="87" s="1"/>
  <c r="AF2407" i="87"/>
  <c r="AG2407" i="87"/>
  <c r="K2153" i="87"/>
  <c r="K2050" i="87"/>
  <c r="AA2050" i="87" s="1"/>
  <c r="AC2050" i="87" s="1"/>
  <c r="K1642" i="87"/>
  <c r="AA1642" i="87" s="1"/>
  <c r="AC1642" i="87" s="1"/>
  <c r="K1182" i="87"/>
  <c r="K943" i="87"/>
  <c r="AA943" i="87" s="1"/>
  <c r="AC943" i="87" s="1"/>
  <c r="K907" i="87"/>
  <c r="AA907" i="87" s="1"/>
  <c r="AC907" i="87" s="1"/>
  <c r="K740" i="87"/>
  <c r="AA740" i="87" s="1"/>
  <c r="AC740" i="87" s="1"/>
  <c r="K793" i="87"/>
  <c r="AA793" i="87" s="1"/>
  <c r="AC793" i="87" s="1"/>
  <c r="K617" i="87"/>
  <c r="AA617" i="87" s="1"/>
  <c r="AC617" i="87" s="1"/>
  <c r="K533" i="87"/>
  <c r="AA533" i="87" s="1"/>
  <c r="AC533" i="87" s="1"/>
  <c r="K510" i="87"/>
  <c r="AA510" i="87" s="1"/>
  <c r="AC510" i="87" s="1"/>
  <c r="M2026" i="87"/>
  <c r="K2026" i="87"/>
  <c r="AA2026" i="87" s="1"/>
  <c r="AC2026" i="87" s="1"/>
  <c r="M1156" i="87"/>
  <c r="K1156" i="87"/>
  <c r="AA1156" i="87" s="1"/>
  <c r="AC1156" i="87" s="1"/>
  <c r="M750" i="87"/>
  <c r="K750" i="87"/>
  <c r="AA750" i="87" s="1"/>
  <c r="AC750" i="87" s="1"/>
  <c r="M605" i="87"/>
  <c r="K605" i="87"/>
  <c r="AA605" i="87" s="1"/>
  <c r="AC605" i="87" s="1"/>
  <c r="K375" i="87"/>
  <c r="AA375" i="87" s="1"/>
  <c r="AC375" i="87" s="1"/>
  <c r="K236" i="87"/>
  <c r="AA236" i="87" s="1"/>
  <c r="AC236" i="87" s="1"/>
  <c r="K259" i="87"/>
  <c r="AA259" i="87" s="1"/>
  <c r="AC259" i="87" s="1"/>
  <c r="M2175" i="87"/>
  <c r="K2175" i="87"/>
  <c r="M1885" i="87"/>
  <c r="K1885" i="87"/>
  <c r="M1189" i="87"/>
  <c r="K1189" i="87"/>
  <c r="M812" i="87"/>
  <c r="K812" i="87"/>
  <c r="M783" i="87"/>
  <c r="K783" i="87"/>
  <c r="L784" i="87"/>
  <c r="K785" i="87"/>
  <c r="AA785" i="87" s="1"/>
  <c r="AC785" i="87" s="1"/>
  <c r="K880" i="87"/>
  <c r="AA880" i="87" s="1"/>
  <c r="AC880" i="87" s="1"/>
  <c r="K1051" i="87"/>
  <c r="K797" i="87"/>
  <c r="AA797" i="87" s="1"/>
  <c r="AC797" i="87" s="1"/>
  <c r="K600" i="87"/>
  <c r="AA600" i="87" s="1"/>
  <c r="AC600" i="87" s="1"/>
  <c r="K386" i="87"/>
  <c r="AA386" i="87" s="1"/>
  <c r="AC386" i="87" s="1"/>
  <c r="K216" i="87"/>
  <c r="AA216" i="87" s="1"/>
  <c r="AC216" i="87" s="1"/>
  <c r="K883" i="87"/>
  <c r="AA883" i="87" s="1"/>
  <c r="AC883" i="87" s="1"/>
  <c r="K493" i="87"/>
  <c r="K1063" i="87"/>
  <c r="AA1063" i="87" s="1"/>
  <c r="AC1063" i="87" s="1"/>
  <c r="K851" i="87"/>
  <c r="AA851" i="87" s="1"/>
  <c r="AC851" i="87" s="1"/>
  <c r="K537" i="87"/>
  <c r="AA537" i="87" s="1"/>
  <c r="AC537" i="87" s="1"/>
  <c r="K211" i="87"/>
  <c r="AA211" i="87" s="1"/>
  <c r="AC211" i="87" s="1"/>
  <c r="K1180" i="87"/>
  <c r="AA1180" i="87" s="1"/>
  <c r="AC1180" i="87" s="1"/>
  <c r="K1000" i="87"/>
  <c r="AA1000" i="87" s="1"/>
  <c r="AC1000" i="87" s="1"/>
  <c r="K540" i="87"/>
  <c r="AA540" i="87" s="1"/>
  <c r="AC540" i="87" s="1"/>
  <c r="K303" i="87"/>
  <c r="AA303" i="87" s="1"/>
  <c r="AC303" i="87" s="1"/>
  <c r="K192" i="87"/>
  <c r="AA192" i="87" s="1"/>
  <c r="AC192" i="87" s="1"/>
  <c r="K855" i="87"/>
  <c r="AA855" i="87" s="1"/>
  <c r="AC855" i="87" s="1"/>
  <c r="K495" i="87"/>
  <c r="AA495" i="87" s="1"/>
  <c r="AC495" i="87" s="1"/>
  <c r="K446" i="87"/>
  <c r="AA446" i="87" s="1"/>
  <c r="AC446" i="87" s="1"/>
  <c r="K274" i="87"/>
  <c r="AA274" i="87" s="1"/>
  <c r="AC274" i="87" s="1"/>
  <c r="K310" i="87"/>
  <c r="AA310" i="87" s="1"/>
  <c r="AC310" i="87" s="1"/>
  <c r="AA1254" i="87"/>
  <c r="AA2262" i="87"/>
  <c r="AC2262" i="87" s="1"/>
  <c r="AA1863" i="87"/>
  <c r="AA2320" i="87"/>
  <c r="AC2320" i="87" s="1"/>
  <c r="AA1907" i="87"/>
  <c r="AC1907" i="87" s="1"/>
  <c r="AA1363" i="87"/>
  <c r="AC1363" i="87" s="1"/>
  <c r="K2285" i="87"/>
  <c r="AA2285" i="87" s="1"/>
  <c r="AC2285" i="87" s="1"/>
  <c r="K2138" i="87"/>
  <c r="AA2139" i="87"/>
  <c r="AC2139" i="87" s="1"/>
  <c r="K2229" i="87"/>
  <c r="AA2229" i="87" s="1"/>
  <c r="AC2229" i="87" s="1"/>
  <c r="AA1834" i="87"/>
  <c r="AA1762" i="87"/>
  <c r="AC1762" i="87" s="1"/>
  <c r="K1761" i="87"/>
  <c r="K1551" i="87"/>
  <c r="AA1551" i="87" s="1"/>
  <c r="AC1551" i="87" s="1"/>
  <c r="AA1312" i="87"/>
  <c r="K2372" i="87"/>
  <c r="AA2372" i="87" s="1"/>
  <c r="AC2372" i="87" s="1"/>
  <c r="K1895" i="87"/>
  <c r="AA1895" i="87" s="1"/>
  <c r="AC1895" i="87" s="1"/>
  <c r="AA1515" i="87"/>
  <c r="AA1305" i="87"/>
  <c r="AC1305" i="87" s="1"/>
  <c r="AC873" i="87"/>
  <c r="AA1892" i="87"/>
  <c r="K1934" i="87"/>
  <c r="AA1934" i="87" s="1"/>
  <c r="AC1934" i="87" s="1"/>
  <c r="K637" i="87"/>
  <c r="AA638" i="87"/>
  <c r="AC638" i="87" s="1"/>
  <c r="M1963" i="87"/>
  <c r="K1963" i="87"/>
  <c r="AA1963" i="87" s="1"/>
  <c r="AC1963" i="87" s="1"/>
  <c r="M1876" i="87"/>
  <c r="K1876" i="87"/>
  <c r="AA1876" i="87" s="1"/>
  <c r="AC1876" i="87" s="1"/>
  <c r="M1760" i="87"/>
  <c r="K1760" i="87"/>
  <c r="AA1760" i="87" s="1"/>
  <c r="AC1760" i="87" s="1"/>
  <c r="M1441" i="87"/>
  <c r="K1441" i="87"/>
  <c r="AA1441" i="87" s="1"/>
  <c r="AC1441" i="87" s="1"/>
  <c r="M1209" i="87"/>
  <c r="K1209" i="87"/>
  <c r="AA1209" i="87" s="1"/>
  <c r="AC1209" i="87" s="1"/>
  <c r="M687" i="87"/>
  <c r="K687" i="87"/>
  <c r="AA687" i="87" s="1"/>
  <c r="AC687" i="87" s="1"/>
  <c r="K436" i="87"/>
  <c r="AA436" i="87" s="1"/>
  <c r="AC436" i="87" s="1"/>
  <c r="AA116" i="87"/>
  <c r="AC116" i="87" s="1"/>
  <c r="AF2385" i="87"/>
  <c r="AG2385" i="87"/>
  <c r="M19" i="87"/>
  <c r="K19" i="87"/>
  <c r="K105" i="87"/>
  <c r="AA105" i="87" s="1"/>
  <c r="AC105" i="87" s="1"/>
  <c r="AA9" i="87"/>
  <c r="AC9" i="87" s="1"/>
  <c r="K9" i="87"/>
  <c r="K2079" i="87"/>
  <c r="AA2079" i="87" s="1"/>
  <c r="AC2079" i="87" s="1"/>
  <c r="K1928" i="87"/>
  <c r="AA1928" i="87" s="1"/>
  <c r="AC1928" i="87" s="1"/>
  <c r="K2069" i="87"/>
  <c r="AA2069" i="87" s="1"/>
  <c r="AC2069" i="87" s="1"/>
  <c r="AA899" i="87"/>
  <c r="AC899" i="87" s="1"/>
  <c r="K565" i="87"/>
  <c r="AA565" i="87" s="1"/>
  <c r="AC565" i="87" s="1"/>
  <c r="K526" i="87"/>
  <c r="AA526" i="87" s="1"/>
  <c r="AC526" i="87" s="1"/>
  <c r="AA254" i="87"/>
  <c r="AC254" i="87" s="1"/>
  <c r="M1802" i="87"/>
  <c r="K1802" i="87"/>
  <c r="AA1802" i="87" s="1"/>
  <c r="AC1802" i="87" s="1"/>
  <c r="M1222" i="87"/>
  <c r="K1222" i="87"/>
  <c r="AA1222" i="87" s="1"/>
  <c r="AC1222" i="87" s="1"/>
  <c r="M1985" i="87"/>
  <c r="K1985" i="87"/>
  <c r="AA1985" i="87" s="1"/>
  <c r="AC1985" i="87" s="1"/>
  <c r="M1811" i="87"/>
  <c r="K1811" i="87"/>
  <c r="AA1811" i="87" s="1"/>
  <c r="AC1811" i="87" s="1"/>
  <c r="M941" i="87"/>
  <c r="K941" i="87"/>
  <c r="AA941" i="87" s="1"/>
  <c r="AC941" i="87" s="1"/>
  <c r="K65" i="87"/>
  <c r="K10" i="87"/>
  <c r="AA10" i="87"/>
  <c r="AC10" i="87" s="1"/>
  <c r="K2066" i="87"/>
  <c r="K1586" i="87"/>
  <c r="AA1586" i="87" s="1"/>
  <c r="AC1586" i="87" s="1"/>
  <c r="K1064" i="87"/>
  <c r="AA1064" i="87" s="1"/>
  <c r="AC1064" i="87" s="1"/>
  <c r="AA1015" i="87"/>
  <c r="AC1015" i="87" s="1"/>
  <c r="K820" i="87"/>
  <c r="AA820" i="87" s="1"/>
  <c r="AC820" i="87" s="1"/>
  <c r="K825" i="87"/>
  <c r="AA825" i="87" s="1"/>
  <c r="AC825" i="87" s="1"/>
  <c r="Z585" i="87"/>
  <c r="M2019" i="87"/>
  <c r="K2019" i="87"/>
  <c r="AA2019" i="87" s="1"/>
  <c r="AC2019" i="87" s="1"/>
  <c r="M1062" i="87"/>
  <c r="K1062" i="87"/>
  <c r="AA1062" i="87" s="1"/>
  <c r="AC1062" i="87" s="1"/>
  <c r="M801" i="87"/>
  <c r="K801" i="87"/>
  <c r="AA801" i="87" s="1"/>
  <c r="AC801" i="87" s="1"/>
  <c r="K337" i="87"/>
  <c r="AA337" i="87" s="1"/>
  <c r="AC337" i="87" s="1"/>
  <c r="M2017" i="87"/>
  <c r="K2017" i="87"/>
  <c r="AA2017" i="87" s="1"/>
  <c r="AC2017" i="87" s="1"/>
  <c r="M1031" i="87"/>
  <c r="K1031" i="87"/>
  <c r="AA1031" i="87" s="1"/>
  <c r="AC1031" i="87" s="1"/>
  <c r="M886" i="87"/>
  <c r="K886" i="87"/>
  <c r="AA886" i="87" s="1"/>
  <c r="AC886" i="87" s="1"/>
  <c r="K480" i="87"/>
  <c r="AA480" i="87" s="1"/>
  <c r="AC480" i="87" s="1"/>
  <c r="M480" i="87"/>
  <c r="K127" i="87"/>
  <c r="AA127" i="87" s="1"/>
  <c r="AC127" i="87" s="1"/>
  <c r="M2115" i="87"/>
  <c r="K2115" i="87"/>
  <c r="AA2115" i="87" s="1"/>
  <c r="AC2115" i="87" s="1"/>
  <c r="M839" i="87"/>
  <c r="K839" i="87"/>
  <c r="AA839" i="87" s="1"/>
  <c r="AC839" i="87" s="1"/>
  <c r="AC172" i="87"/>
  <c r="AF2391" i="87"/>
  <c r="AG2391" i="87"/>
  <c r="M1414" i="87"/>
  <c r="K1414" i="87"/>
  <c r="M573" i="87"/>
  <c r="K573" i="87"/>
  <c r="K76" i="87"/>
  <c r="AA76" i="87" s="1"/>
  <c r="AC76" i="87" s="1"/>
  <c r="K21" i="87"/>
  <c r="M2368" i="87"/>
  <c r="K2368" i="87"/>
  <c r="AA2368" i="87" s="1"/>
  <c r="AC2368" i="87" s="1"/>
  <c r="M1614" i="87"/>
  <c r="K1614" i="87"/>
  <c r="AA1614" i="87" s="1"/>
  <c r="AC1614" i="87" s="1"/>
  <c r="M1411" i="87"/>
  <c r="K1411" i="87"/>
  <c r="M1034" i="87"/>
  <c r="K1034" i="87"/>
  <c r="AA1034" i="87" s="1"/>
  <c r="AC1034" i="87" s="1"/>
  <c r="M686" i="87"/>
  <c r="K686" i="87"/>
  <c r="K2049" i="87"/>
  <c r="AA2049" i="87" s="1"/>
  <c r="AC2049" i="87" s="1"/>
  <c r="K2244" i="87"/>
  <c r="AA2244" i="87" s="1"/>
  <c r="AC2244" i="87" s="1"/>
  <c r="K1557" i="87"/>
  <c r="AA1557" i="87" s="1"/>
  <c r="AC1557" i="87" s="1"/>
  <c r="K1605" i="87"/>
  <c r="AA1605" i="87" s="1"/>
  <c r="AC1605" i="87" s="1"/>
  <c r="K1528" i="87"/>
  <c r="AA1528" i="87" s="1"/>
  <c r="AC1528" i="87" s="1"/>
  <c r="K1033" i="87"/>
  <c r="AA1033" i="87" s="1"/>
  <c r="AC1033" i="87" s="1"/>
  <c r="K1083" i="87"/>
  <c r="AA1083" i="87" s="1"/>
  <c r="AC1083" i="87" s="1"/>
  <c r="K741" i="87"/>
  <c r="AA741" i="87" s="1"/>
  <c r="AC741" i="87" s="1"/>
  <c r="AA754" i="87"/>
  <c r="AC754" i="87" s="1"/>
  <c r="K794" i="87"/>
  <c r="AA794" i="87" s="1"/>
  <c r="AC794" i="87" s="1"/>
  <c r="K648" i="87"/>
  <c r="AA648" i="87" s="1"/>
  <c r="AC648" i="87" s="1"/>
  <c r="K555" i="87"/>
  <c r="AA555" i="87" s="1"/>
  <c r="AC555" i="87" s="1"/>
  <c r="M1929" i="87"/>
  <c r="K1929" i="87"/>
  <c r="AA1929" i="87" s="1"/>
  <c r="AC1929" i="87" s="1"/>
  <c r="M1581" i="87"/>
  <c r="K1581" i="87"/>
  <c r="AA1581" i="87" s="1"/>
  <c r="AC1581" i="87" s="1"/>
  <c r="M1523" i="87"/>
  <c r="K1523" i="87"/>
  <c r="AA1523" i="87" s="1"/>
  <c r="AC1523" i="87" s="1"/>
  <c r="K1059" i="87"/>
  <c r="AA1059" i="87" s="1"/>
  <c r="AC1059" i="87" s="1"/>
  <c r="M1059" i="87"/>
  <c r="M798" i="87"/>
  <c r="K798" i="87"/>
  <c r="AA798" i="87" s="1"/>
  <c r="AC798" i="87" s="1"/>
  <c r="K595" i="87"/>
  <c r="AA595" i="87" s="1"/>
  <c r="AC595" i="87" s="1"/>
  <c r="M595" i="87"/>
  <c r="AA319" i="87"/>
  <c r="AC319" i="87" s="1"/>
  <c r="M2323" i="87"/>
  <c r="K2323" i="87"/>
  <c r="AA2323" i="87" s="1"/>
  <c r="AC2323" i="87" s="1"/>
  <c r="M2120" i="87"/>
  <c r="K2120" i="87"/>
  <c r="AA2120" i="87" s="1"/>
  <c r="AC2120" i="87" s="1"/>
  <c r="M2004" i="87"/>
  <c r="K2004" i="87"/>
  <c r="AA2004" i="87" s="1"/>
  <c r="AC2004" i="87" s="1"/>
  <c r="M1830" i="87"/>
  <c r="K1830" i="87"/>
  <c r="AA1830" i="87" s="1"/>
  <c r="AC1830" i="87" s="1"/>
  <c r="K1366" i="87"/>
  <c r="AA1366" i="87" s="1"/>
  <c r="AC1366" i="87" s="1"/>
  <c r="M1366" i="87"/>
  <c r="M380" i="87"/>
  <c r="K380" i="87"/>
  <c r="AA380" i="87" s="1"/>
  <c r="AC380" i="87" s="1"/>
  <c r="K2270" i="87"/>
  <c r="AA2270" i="87" s="1"/>
  <c r="AC2270" i="87" s="1"/>
  <c r="K1208" i="87"/>
  <c r="AA1208" i="87" s="1"/>
  <c r="AC1208" i="87" s="1"/>
  <c r="K939" i="87"/>
  <c r="AA939" i="87" s="1"/>
  <c r="AC939" i="87" s="1"/>
  <c r="K877" i="87"/>
  <c r="K500" i="87"/>
  <c r="M2192" i="87"/>
  <c r="K2192" i="87"/>
  <c r="AA2192" i="87" s="1"/>
  <c r="AC2192" i="87" s="1"/>
  <c r="AA406" i="87"/>
  <c r="AC406" i="87" s="1"/>
  <c r="K268" i="87"/>
  <c r="K2160" i="87"/>
  <c r="AA2160" i="87" s="1"/>
  <c r="AC2160" i="87" s="1"/>
  <c r="K1988" i="87"/>
  <c r="AA1988" i="87" s="1"/>
  <c r="AC1988" i="87" s="1"/>
  <c r="K1777" i="87"/>
  <c r="AA1777" i="87" s="1"/>
  <c r="AC1777" i="87" s="1"/>
  <c r="K1173" i="87"/>
  <c r="AA1173" i="87" s="1"/>
  <c r="AC1173" i="87" s="1"/>
  <c r="K1091" i="87"/>
  <c r="AA1091" i="87" s="1"/>
  <c r="AC1091" i="87" s="1"/>
  <c r="K816" i="87"/>
  <c r="AA816" i="87" s="1"/>
  <c r="AC816" i="87" s="1"/>
  <c r="K827" i="87"/>
  <c r="AA827" i="87" s="1"/>
  <c r="AC827" i="87" s="1"/>
  <c r="K770" i="87"/>
  <c r="AA770" i="87" s="1"/>
  <c r="AC770" i="87" s="1"/>
  <c r="M1939" i="87"/>
  <c r="K1939" i="87"/>
  <c r="AA1939" i="87" s="1"/>
  <c r="AC1939" i="87" s="1"/>
  <c r="M1272" i="87"/>
  <c r="K1272" i="87"/>
  <c r="AA1272" i="87" s="1"/>
  <c r="AC1272" i="87" s="1"/>
  <c r="M1069" i="87"/>
  <c r="K1069" i="87"/>
  <c r="AA1069" i="87" s="1"/>
  <c r="AC1069" i="87" s="1"/>
  <c r="M895" i="87"/>
  <c r="K895" i="87"/>
  <c r="AA895" i="87" s="1"/>
  <c r="AC895" i="87" s="1"/>
  <c r="AC489" i="87"/>
  <c r="K414" i="87"/>
  <c r="AA414" i="87" s="1"/>
  <c r="AC414" i="87" s="1"/>
  <c r="K392" i="87"/>
  <c r="AA392" i="87" s="1"/>
  <c r="AC392" i="87" s="1"/>
  <c r="Z353" i="87"/>
  <c r="K283" i="87"/>
  <c r="L2270" i="87"/>
  <c r="K2271" i="87"/>
  <c r="AA2271" i="87" s="1"/>
  <c r="AC2271" i="87" s="1"/>
  <c r="L2350" i="87"/>
  <c r="K2351" i="87"/>
  <c r="L2241" i="87"/>
  <c r="K2242" i="87"/>
  <c r="AA2242" i="87" s="1"/>
  <c r="AC2242" i="87" s="1"/>
  <c r="M2088" i="87"/>
  <c r="K2088" i="87"/>
  <c r="M522" i="87"/>
  <c r="K522" i="87"/>
  <c r="K118" i="87"/>
  <c r="AA118" i="87" s="1"/>
  <c r="AC118" i="87" s="1"/>
  <c r="K831" i="87"/>
  <c r="AA831" i="87" s="1"/>
  <c r="AC831" i="87" s="1"/>
  <c r="K1054" i="87"/>
  <c r="AA1054" i="87" s="1"/>
  <c r="AC1054" i="87" s="1"/>
  <c r="K732" i="87"/>
  <c r="K569" i="87"/>
  <c r="AA569" i="87" s="1"/>
  <c r="AC569" i="87" s="1"/>
  <c r="K391" i="87"/>
  <c r="AA391" i="87" s="1"/>
  <c r="AC391" i="87" s="1"/>
  <c r="K174" i="87"/>
  <c r="K909" i="87"/>
  <c r="AA909" i="87" s="1"/>
  <c r="AC909" i="87" s="1"/>
  <c r="K357" i="87"/>
  <c r="AA357" i="87" s="1"/>
  <c r="AC357" i="87" s="1"/>
  <c r="K902" i="87"/>
  <c r="AA902" i="87" s="1"/>
  <c r="AC902" i="87" s="1"/>
  <c r="K739" i="87"/>
  <c r="AA739" i="87" s="1"/>
  <c r="AC739" i="87" s="1"/>
  <c r="Z875" i="87"/>
  <c r="K478" i="87"/>
  <c r="AA478" i="87" s="1"/>
  <c r="AC478" i="87" s="1"/>
  <c r="K976" i="87"/>
  <c r="AA976" i="87" s="1"/>
  <c r="AC976" i="87" s="1"/>
  <c r="K454" i="87"/>
  <c r="AA454" i="87" s="1"/>
  <c r="AC454" i="87" s="1"/>
  <c r="K221" i="87"/>
  <c r="AA221" i="87" s="1"/>
  <c r="AC221" i="87" s="1"/>
  <c r="K997" i="87"/>
  <c r="AA997" i="87" s="1"/>
  <c r="AC997" i="87" s="1"/>
  <c r="K658" i="87"/>
  <c r="AA658" i="87" s="1"/>
  <c r="AC658" i="87" s="1"/>
  <c r="K408" i="87"/>
  <c r="AA408" i="87" s="1"/>
  <c r="AC408" i="87" s="1"/>
  <c r="K222" i="87"/>
  <c r="AA222" i="87" s="1"/>
  <c r="AC222" i="87" s="1"/>
  <c r="K339" i="87"/>
  <c r="AA339" i="87" s="1"/>
  <c r="AC339" i="87" s="1"/>
  <c r="AA1660" i="87"/>
  <c r="AA2037" i="87"/>
  <c r="AA1196" i="87"/>
  <c r="AC1196" i="87" s="1"/>
  <c r="K1517" i="87"/>
  <c r="AA1517" i="87" s="1"/>
  <c r="AC1517" i="87" s="1"/>
  <c r="AA2182" i="87"/>
  <c r="AA1972" i="87"/>
  <c r="AC1972" i="87" s="1"/>
  <c r="K2080" i="87"/>
  <c r="AA2081" i="87"/>
  <c r="AC2081" i="87" s="1"/>
  <c r="K2317" i="87"/>
  <c r="AA2317" i="87" s="1"/>
  <c r="AC2317" i="87" s="1"/>
  <c r="K2330" i="87"/>
  <c r="AA2330" i="87" s="1"/>
  <c r="AC2330" i="87" s="1"/>
  <c r="K1924" i="87"/>
  <c r="AA1924" i="87" s="1"/>
  <c r="AC1924" i="87" s="1"/>
  <c r="AA1631" i="87"/>
  <c r="M2185" i="87"/>
  <c r="K2185" i="87"/>
  <c r="AA2185" i="87" s="1"/>
  <c r="AC2185" i="87" s="1"/>
  <c r="K2288" i="87"/>
  <c r="AA2288" i="87" s="1"/>
  <c r="AC2288" i="87" s="1"/>
  <c r="K1982" i="87"/>
  <c r="AA1982" i="87" s="1"/>
  <c r="AC1982" i="87" s="1"/>
  <c r="K1913" i="87"/>
  <c r="AA1914" i="87"/>
  <c r="AC1914" i="87" s="1"/>
  <c r="K1634" i="87"/>
  <c r="AA1634" i="87" s="1"/>
  <c r="AC1634" i="87" s="1"/>
  <c r="K1721" i="87"/>
  <c r="AA1721" i="87" s="1"/>
  <c r="AC1721" i="87" s="1"/>
  <c r="AA1334" i="87"/>
  <c r="AC1334" i="87" s="1"/>
  <c r="K1333" i="87"/>
  <c r="K1170" i="87"/>
  <c r="AA1170" i="87" s="1"/>
  <c r="AC1170" i="87" s="1"/>
  <c r="K1007" i="87"/>
  <c r="AA1008" i="87"/>
  <c r="AC1008" i="87" s="1"/>
  <c r="K2373" i="87"/>
  <c r="AA2373" i="87" s="1"/>
  <c r="AC2373" i="87" s="1"/>
  <c r="K1536" i="87"/>
  <c r="AA1537" i="87"/>
  <c r="AC1537" i="87" s="1"/>
  <c r="M2214" i="87"/>
  <c r="K2214" i="87"/>
  <c r="AA2214" i="87" s="1"/>
  <c r="AC2214" i="87" s="1"/>
  <c r="M1808" i="87"/>
  <c r="K1808" i="87"/>
  <c r="AA1808" i="87" s="1"/>
  <c r="AC1808" i="87" s="1"/>
  <c r="K2363" i="87"/>
  <c r="AA2363" i="87" s="1"/>
  <c r="AC2363" i="87" s="1"/>
  <c r="K2230" i="87"/>
  <c r="AA2230" i="87" s="1"/>
  <c r="AC2230" i="87" s="1"/>
  <c r="K1681" i="87"/>
  <c r="AA1682" i="87"/>
  <c r="AC1682" i="87" s="1"/>
  <c r="K1710" i="87"/>
  <c r="AA1711" i="87"/>
  <c r="AC1711" i="87" s="1"/>
  <c r="K1326" i="87"/>
  <c r="AA1327" i="87"/>
  <c r="AC1327" i="87" s="1"/>
  <c r="AA2226" i="87"/>
  <c r="AC2226" i="87" s="1"/>
  <c r="K1778" i="87"/>
  <c r="AA1778" i="87" s="1"/>
  <c r="AC1778" i="87" s="1"/>
  <c r="AA1283" i="87"/>
  <c r="AA986" i="87"/>
  <c r="AC986" i="87" s="1"/>
  <c r="AA2255" i="87"/>
  <c r="AC2255" i="87" s="1"/>
  <c r="K2131" i="87"/>
  <c r="AA2131" i="87" s="1"/>
  <c r="AC2131" i="87" s="1"/>
  <c r="K2098" i="87"/>
  <c r="AA2098" i="87" s="1"/>
  <c r="AC2098" i="87" s="1"/>
  <c r="AA2095" i="87"/>
  <c r="K1812" i="87"/>
  <c r="AA1812" i="87" s="1"/>
  <c r="AC1812" i="87" s="1"/>
  <c r="AA616" i="87"/>
  <c r="M1905" i="87"/>
  <c r="K1905" i="87"/>
  <c r="AA1905" i="87" s="1"/>
  <c r="AC1905" i="87" s="1"/>
  <c r="M1789" i="87"/>
  <c r="K1789" i="87"/>
  <c r="AA1789" i="87" s="1"/>
  <c r="AC1789" i="87" s="1"/>
  <c r="M919" i="87"/>
  <c r="K919" i="87"/>
  <c r="AA919" i="87" s="1"/>
  <c r="AC919" i="87" s="1"/>
  <c r="M832" i="87"/>
  <c r="K832" i="87"/>
  <c r="AA832" i="87" s="1"/>
  <c r="AC832" i="87" s="1"/>
  <c r="K621" i="87"/>
  <c r="AA621" i="87" s="1"/>
  <c r="AC621" i="87" s="1"/>
  <c r="K421" i="87"/>
  <c r="AA421" i="87" s="1"/>
  <c r="AC421" i="87" s="1"/>
  <c r="K290" i="87"/>
  <c r="M91" i="87"/>
  <c r="K91" i="87"/>
  <c r="AA91" i="87" s="1"/>
  <c r="AC91" i="87" s="1"/>
  <c r="AC135" i="87"/>
  <c r="K39" i="87"/>
  <c r="AA39" i="87" s="1"/>
  <c r="AC39" i="87" s="1"/>
  <c r="K1990" i="87"/>
  <c r="AA1990" i="87" s="1"/>
  <c r="AC1990" i="87" s="1"/>
  <c r="AA1568" i="87"/>
  <c r="AC1568" i="87" s="1"/>
  <c r="K1565" i="87"/>
  <c r="K1186" i="87"/>
  <c r="AA1186" i="87" s="1"/>
  <c r="AC1186" i="87" s="1"/>
  <c r="AA1160" i="87"/>
  <c r="AC1160" i="87" s="1"/>
  <c r="K656" i="87"/>
  <c r="AA656" i="87" s="1"/>
  <c r="AC656" i="87" s="1"/>
  <c r="K413" i="87"/>
  <c r="K350" i="87"/>
  <c r="AA350" i="87" s="1"/>
  <c r="AC350" i="87" s="1"/>
  <c r="M1164" i="87"/>
  <c r="K1164" i="87"/>
  <c r="AA1164" i="87" s="1"/>
  <c r="AC1164" i="87" s="1"/>
  <c r="M990" i="87"/>
  <c r="K990" i="87"/>
  <c r="AA990" i="87" s="1"/>
  <c r="AC990" i="87" s="1"/>
  <c r="M352" i="87"/>
  <c r="K352" i="87"/>
  <c r="AA352" i="87" s="1"/>
  <c r="AC352" i="87" s="1"/>
  <c r="M265" i="87"/>
  <c r="K265" i="87"/>
  <c r="AA265" i="87" s="1"/>
  <c r="AC265" i="87" s="1"/>
  <c r="M2183" i="87"/>
  <c r="K2183" i="87"/>
  <c r="AA2183" i="87" s="1"/>
  <c r="AC2183" i="87" s="1"/>
  <c r="M878" i="87"/>
  <c r="K878" i="87"/>
  <c r="AA878" i="87" s="1"/>
  <c r="AC878" i="87" s="1"/>
  <c r="AF2409" i="87"/>
  <c r="AG2409" i="87"/>
  <c r="M767" i="87"/>
  <c r="K767" i="87"/>
  <c r="AA767" i="87" s="1"/>
  <c r="AC767" i="87" s="1"/>
  <c r="K100" i="87"/>
  <c r="AA100" i="87" s="1"/>
  <c r="AC100" i="87" s="1"/>
  <c r="K1979" i="87"/>
  <c r="K1729" i="87"/>
  <c r="AA1729" i="87" s="1"/>
  <c r="AC1729" i="87" s="1"/>
  <c r="K1109" i="87"/>
  <c r="K968" i="87"/>
  <c r="AA968" i="87" s="1"/>
  <c r="AC968" i="87" s="1"/>
  <c r="K762" i="87"/>
  <c r="AA762" i="87" s="1"/>
  <c r="AC762" i="87" s="1"/>
  <c r="M1932" i="87"/>
  <c r="K1932" i="87"/>
  <c r="AA1932" i="87" s="1"/>
  <c r="AC1932" i="87" s="1"/>
  <c r="M1323" i="87"/>
  <c r="K1323" i="87"/>
  <c r="AA1323" i="87" s="1"/>
  <c r="AC1323" i="87" s="1"/>
  <c r="M1930" i="87"/>
  <c r="K1930" i="87"/>
  <c r="AA1930" i="87" s="1"/>
  <c r="AC1930" i="87" s="1"/>
  <c r="K1147" i="87"/>
  <c r="AA1147" i="87" s="1"/>
  <c r="AC1147" i="87" s="1"/>
  <c r="M1147" i="87"/>
  <c r="M799" i="87"/>
  <c r="K799" i="87"/>
  <c r="AA799" i="87" s="1"/>
  <c r="AC799" i="87" s="1"/>
  <c r="K335" i="87"/>
  <c r="AA335" i="87" s="1"/>
  <c r="AC335" i="87" s="1"/>
  <c r="K351" i="87"/>
  <c r="AA351" i="87" s="1"/>
  <c r="AC351" i="87" s="1"/>
  <c r="M2028" i="87"/>
  <c r="K2028" i="87"/>
  <c r="AA2028" i="87" s="1"/>
  <c r="AC2028" i="87" s="1"/>
  <c r="M1158" i="87"/>
  <c r="K1158" i="87"/>
  <c r="AA1158" i="87" s="1"/>
  <c r="AC1158" i="87" s="1"/>
  <c r="M752" i="87"/>
  <c r="K752" i="87"/>
  <c r="AA752" i="87" s="1"/>
  <c r="AC752" i="87" s="1"/>
  <c r="M607" i="87"/>
  <c r="K607" i="87"/>
  <c r="AA607" i="87" s="1"/>
  <c r="AC607" i="87" s="1"/>
  <c r="AF2392" i="87"/>
  <c r="AG2392" i="87"/>
  <c r="K97" i="87"/>
  <c r="AA97" i="87" s="1"/>
  <c r="AC97" i="87" s="1"/>
  <c r="M1846" i="87"/>
  <c r="K1846" i="87"/>
  <c r="AA1846" i="87" s="1"/>
  <c r="AC1846" i="87" s="1"/>
  <c r="M1440" i="87"/>
  <c r="K1440" i="87"/>
  <c r="M1295" i="87"/>
  <c r="K1295" i="87"/>
  <c r="AA1295" i="87" s="1"/>
  <c r="AC1295" i="87" s="1"/>
  <c r="M1179" i="87"/>
  <c r="K1179" i="87"/>
  <c r="AA1179" i="87" s="1"/>
  <c r="AC1179" i="87" s="1"/>
  <c r="M599" i="87"/>
  <c r="K599" i="87"/>
  <c r="AA599" i="87" s="1"/>
  <c r="AC599" i="87" s="1"/>
  <c r="M251" i="87"/>
  <c r="K251" i="87"/>
  <c r="AA251" i="87" s="1"/>
  <c r="AC251" i="87" s="1"/>
  <c r="K2282" i="87"/>
  <c r="AA2282" i="87" s="1"/>
  <c r="AC2282" i="87" s="1"/>
  <c r="K2165" i="87"/>
  <c r="AA2165" i="87" s="1"/>
  <c r="AC2165" i="87" s="1"/>
  <c r="K1730" i="87"/>
  <c r="AA1730" i="87" s="1"/>
  <c r="AC1730" i="87" s="1"/>
  <c r="K1516" i="87"/>
  <c r="AA1516" i="87" s="1"/>
  <c r="AC1516" i="87" s="1"/>
  <c r="K993" i="87"/>
  <c r="K729" i="87"/>
  <c r="AA729" i="87" s="1"/>
  <c r="AC729" i="87" s="1"/>
  <c r="K587" i="87"/>
  <c r="K549" i="87"/>
  <c r="AA549" i="87" s="1"/>
  <c r="AC549" i="87" s="1"/>
  <c r="K477" i="87"/>
  <c r="AA477" i="87" s="1"/>
  <c r="AC477" i="87" s="1"/>
  <c r="AA377" i="87"/>
  <c r="AC377" i="87" s="1"/>
  <c r="K376" i="87"/>
  <c r="K225" i="87"/>
  <c r="M2033" i="87"/>
  <c r="K2033" i="87"/>
  <c r="AA2033" i="87" s="1"/>
  <c r="AC2033" i="87" s="1"/>
  <c r="M1888" i="87"/>
  <c r="K1888" i="87"/>
  <c r="AA1888" i="87" s="1"/>
  <c r="AC1888" i="87" s="1"/>
  <c r="M1627" i="87"/>
  <c r="K1627" i="87"/>
  <c r="AA1627" i="87" s="1"/>
  <c r="AC1627" i="87" s="1"/>
  <c r="M989" i="87"/>
  <c r="K989" i="87"/>
  <c r="AA989" i="87" s="1"/>
  <c r="AC989" i="87" s="1"/>
  <c r="K178" i="87"/>
  <c r="AA178" i="87" s="1"/>
  <c r="AC178" i="87" s="1"/>
  <c r="K158" i="87"/>
  <c r="AA158" i="87" s="1"/>
  <c r="AC158" i="87" s="1"/>
  <c r="K2339" i="87"/>
  <c r="AA2339" i="87" s="1"/>
  <c r="AC2339" i="87" s="1"/>
  <c r="AA1943" i="87"/>
  <c r="AC1943" i="87" s="1"/>
  <c r="K1547" i="87"/>
  <c r="AA1547" i="87" s="1"/>
  <c r="AC1547" i="87" s="1"/>
  <c r="K1652" i="87"/>
  <c r="AA1653" i="87"/>
  <c r="AC1653" i="87" s="1"/>
  <c r="AA1276" i="87"/>
  <c r="AC1276" i="87" s="1"/>
  <c r="AA551" i="87"/>
  <c r="AC551" i="87" s="1"/>
  <c r="K445" i="87"/>
  <c r="AA445" i="87" s="1"/>
  <c r="AC445" i="87" s="1"/>
  <c r="M2105" i="87"/>
  <c r="K2105" i="87"/>
  <c r="AA2105" i="87" s="1"/>
  <c r="AC2105" i="87" s="1"/>
  <c r="K239" i="87"/>
  <c r="K2076" i="87"/>
  <c r="AA2076" i="87" s="1"/>
  <c r="AC2076" i="87" s="1"/>
  <c r="K1921" i="87"/>
  <c r="K1867" i="87"/>
  <c r="AA1867" i="87" s="1"/>
  <c r="AC1867" i="87" s="1"/>
  <c r="K1119" i="87"/>
  <c r="AA1119" i="87" s="1"/>
  <c r="AC1119" i="87" s="1"/>
  <c r="K1057" i="87"/>
  <c r="AA1057" i="87" s="1"/>
  <c r="AC1057" i="87" s="1"/>
  <c r="K805" i="87"/>
  <c r="K764" i="87"/>
  <c r="AA764" i="87" s="1"/>
  <c r="AC764" i="87" s="1"/>
  <c r="K649" i="87"/>
  <c r="AA649" i="87" s="1"/>
  <c r="AC649" i="87" s="1"/>
  <c r="K578" i="87"/>
  <c r="AA578" i="87" s="1"/>
  <c r="AC578" i="87" s="1"/>
  <c r="K448" i="87"/>
  <c r="AA448" i="87" s="1"/>
  <c r="AC448" i="87" s="1"/>
  <c r="M1910" i="87"/>
  <c r="K1910" i="87"/>
  <c r="AA1910" i="87" s="1"/>
  <c r="AC1910" i="87" s="1"/>
  <c r="K953" i="87"/>
  <c r="AA953" i="87" s="1"/>
  <c r="AC953" i="87" s="1"/>
  <c r="M953" i="87"/>
  <c r="M866" i="87"/>
  <c r="K866" i="87"/>
  <c r="AA866" i="87" s="1"/>
  <c r="AC866" i="87" s="1"/>
  <c r="M663" i="87"/>
  <c r="K663" i="87"/>
  <c r="AA663" i="87" s="1"/>
  <c r="AC663" i="87" s="1"/>
  <c r="AA464" i="87"/>
  <c r="AC464" i="87" s="1"/>
  <c r="Z440" i="87"/>
  <c r="K359" i="87"/>
  <c r="AA359" i="87" s="1"/>
  <c r="AC359" i="87" s="1"/>
  <c r="K327" i="87"/>
  <c r="AA327" i="87" s="1"/>
  <c r="AC327" i="87" s="1"/>
  <c r="K250" i="87"/>
  <c r="AA250" i="87" s="1"/>
  <c r="AC250" i="87" s="1"/>
  <c r="K159" i="87"/>
  <c r="AA159" i="87" s="1"/>
  <c r="AC159" i="87" s="1"/>
  <c r="L2263" i="87"/>
  <c r="K2264" i="87"/>
  <c r="AA2264" i="87" s="1"/>
  <c r="AC2264" i="87" s="1"/>
  <c r="M2001" i="87"/>
  <c r="K2001" i="87"/>
  <c r="L1364" i="87"/>
  <c r="K1365" i="87"/>
  <c r="AA1365" i="87" s="1"/>
  <c r="AC1365" i="87" s="1"/>
  <c r="M1131" i="87"/>
  <c r="K1131" i="87"/>
  <c r="K126" i="87"/>
  <c r="AA126" i="87" s="1"/>
  <c r="AC126" i="87" s="1"/>
  <c r="K94" i="87"/>
  <c r="K1006" i="87"/>
  <c r="AA1006" i="87" s="1"/>
  <c r="AC1006" i="87" s="1"/>
  <c r="K802" i="87"/>
  <c r="AA802" i="87" s="1"/>
  <c r="AC802" i="87" s="1"/>
  <c r="K483" i="87"/>
  <c r="AA483" i="87" s="1"/>
  <c r="AC483" i="87" s="1"/>
  <c r="K1004" i="87"/>
  <c r="AA1004" i="87" s="1"/>
  <c r="AC1004" i="87" s="1"/>
  <c r="K713" i="87"/>
  <c r="AA713" i="87" s="1"/>
  <c r="AC713" i="87" s="1"/>
  <c r="K553" i="87"/>
  <c r="AA553" i="87" s="1"/>
  <c r="AC553" i="87" s="1"/>
  <c r="K367" i="87"/>
  <c r="AA367" i="87" s="1"/>
  <c r="AC367" i="87" s="1"/>
  <c r="K184" i="87"/>
  <c r="AA184" i="87" s="1"/>
  <c r="AC184" i="87" s="1"/>
  <c r="K14" i="87"/>
  <c r="K1005" i="87"/>
  <c r="AA1005" i="87" s="1"/>
  <c r="AC1005" i="87" s="1"/>
  <c r="K590" i="87"/>
  <c r="AA590" i="87" s="1"/>
  <c r="AC590" i="87" s="1"/>
  <c r="K29" i="87"/>
  <c r="K745" i="87"/>
  <c r="AA745" i="87" s="1"/>
  <c r="AC745" i="87" s="1"/>
  <c r="K484" i="87"/>
  <c r="AA484" i="87" s="1"/>
  <c r="AC484" i="87" s="1"/>
  <c r="K252" i="87"/>
  <c r="AA252" i="87" s="1"/>
  <c r="AC252" i="87" s="1"/>
  <c r="K970" i="87"/>
  <c r="AA970" i="87" s="1"/>
  <c r="AC970" i="87" s="1"/>
  <c r="K628" i="87"/>
  <c r="AA628" i="87" s="1"/>
  <c r="AC628" i="87" s="1"/>
  <c r="K503" i="87"/>
  <c r="AA503" i="87" s="1"/>
  <c r="AC503" i="87" s="1"/>
  <c r="K455" i="87"/>
  <c r="AA455" i="87" s="1"/>
  <c r="AC455" i="87" s="1"/>
  <c r="K213" i="87"/>
  <c r="AA213" i="87" s="1"/>
  <c r="AC213" i="87" s="1"/>
  <c r="K163" i="87"/>
  <c r="AA163" i="87" s="1"/>
  <c r="AC163" i="87" s="1"/>
  <c r="M2127" i="87"/>
  <c r="K2127" i="87"/>
  <c r="AA2127" i="87" s="1"/>
  <c r="AC2127" i="87" s="1"/>
  <c r="AA1718" i="87"/>
  <c r="AA1858" i="87"/>
  <c r="AC1858" i="87" s="1"/>
  <c r="K1228" i="87"/>
  <c r="AA1228" i="87" s="1"/>
  <c r="AC1228" i="87" s="1"/>
  <c r="K1123" i="87"/>
  <c r="AA1124" i="87"/>
  <c r="AC1124" i="87" s="1"/>
  <c r="AA1022" i="87"/>
  <c r="M2253" i="87"/>
  <c r="K2253" i="87"/>
  <c r="AA2253" i="87" s="1"/>
  <c r="AC2253" i="87" s="1"/>
  <c r="M1702" i="87"/>
  <c r="K1702" i="87"/>
  <c r="AA1702" i="87" s="1"/>
  <c r="AC1702" i="87" s="1"/>
  <c r="M1470" i="87"/>
  <c r="K1470" i="87"/>
  <c r="AA1470" i="87" s="1"/>
  <c r="AC1470" i="87" s="1"/>
  <c r="M1267" i="87"/>
  <c r="K1267" i="87"/>
  <c r="AA1267" i="87" s="1"/>
  <c r="AC1267" i="87" s="1"/>
  <c r="M977" i="87"/>
  <c r="K977" i="87"/>
  <c r="AA977" i="87" s="1"/>
  <c r="AC977" i="87" s="1"/>
  <c r="K608" i="87"/>
  <c r="AA609" i="87"/>
  <c r="AC609" i="87" s="1"/>
  <c r="K543" i="87"/>
  <c r="AA544" i="87"/>
  <c r="AC544" i="87" s="1"/>
  <c r="AA80" i="87"/>
  <c r="AC80" i="87" s="1"/>
  <c r="K30" i="87"/>
  <c r="AA30" i="87"/>
  <c r="AC30" i="87" s="1"/>
  <c r="AF2397" i="87"/>
  <c r="AG2397" i="87"/>
  <c r="AC7" i="87"/>
  <c r="K1961" i="87"/>
  <c r="AA1961" i="87" s="1"/>
  <c r="AC1961" i="87" s="1"/>
  <c r="K1783" i="87"/>
  <c r="AA1783" i="87" s="1"/>
  <c r="AC1783" i="87" s="1"/>
  <c r="K388" i="87"/>
  <c r="AA388" i="87" s="1"/>
  <c r="AC388" i="87" s="1"/>
  <c r="M2179" i="87"/>
  <c r="K2179" i="87"/>
  <c r="AA2179" i="87" s="1"/>
  <c r="AC2179" i="87" s="1"/>
  <c r="M1367" i="87"/>
  <c r="K1367" i="87"/>
  <c r="AA1367" i="87" s="1"/>
  <c r="AC1367" i="87" s="1"/>
  <c r="M1077" i="87"/>
  <c r="K1077" i="87"/>
  <c r="AA1077" i="87" s="1"/>
  <c r="AC1077" i="87" s="1"/>
  <c r="M903" i="87"/>
  <c r="K903" i="87"/>
  <c r="AA903" i="87" s="1"/>
  <c r="AC903" i="87" s="1"/>
  <c r="M2096" i="87"/>
  <c r="K2096" i="87"/>
  <c r="AA2096" i="87" s="1"/>
  <c r="AC2096" i="87" s="1"/>
  <c r="M588" i="87"/>
  <c r="K588" i="87"/>
  <c r="AA588" i="87" s="1"/>
  <c r="AC588" i="87" s="1"/>
  <c r="M593" i="87"/>
  <c r="K593" i="87"/>
  <c r="AA593" i="87" s="1"/>
  <c r="AC593" i="87" s="1"/>
  <c r="K123" i="87"/>
  <c r="AF2388" i="87"/>
  <c r="AG2388" i="87"/>
  <c r="K2272" i="87"/>
  <c r="AA2272" i="87" s="1"/>
  <c r="AC2272" i="87" s="1"/>
  <c r="K1927" i="87"/>
  <c r="AA1927" i="87" s="1"/>
  <c r="AC1927" i="87" s="1"/>
  <c r="K1623" i="87"/>
  <c r="AA1624" i="87"/>
  <c r="AC1624" i="87" s="1"/>
  <c r="K1023" i="87"/>
  <c r="AA1023" i="87" s="1"/>
  <c r="AC1023" i="87" s="1"/>
  <c r="K874" i="87"/>
  <c r="AA874" i="87" s="1"/>
  <c r="AC874" i="87" s="1"/>
  <c r="K504" i="87"/>
  <c r="AA504" i="87" s="1"/>
  <c r="AC504" i="87" s="1"/>
  <c r="K417" i="87"/>
  <c r="AA417" i="87" s="1"/>
  <c r="AC417" i="87" s="1"/>
  <c r="M1814" i="87"/>
  <c r="K1814" i="87"/>
  <c r="AA1814" i="87" s="1"/>
  <c r="AC1814" i="87" s="1"/>
  <c r="K1060" i="87"/>
  <c r="AA1060" i="87" s="1"/>
  <c r="AC1060" i="87" s="1"/>
  <c r="M1060" i="87"/>
  <c r="K596" i="87"/>
  <c r="AA596" i="87" s="1"/>
  <c r="AC596" i="87" s="1"/>
  <c r="M596" i="87"/>
  <c r="K329" i="87"/>
  <c r="AA329" i="87" s="1"/>
  <c r="AC329" i="87" s="1"/>
  <c r="M1941" i="87"/>
  <c r="K1941" i="87"/>
  <c r="AA1941" i="87" s="1"/>
  <c r="AC1941" i="87" s="1"/>
  <c r="M1274" i="87"/>
  <c r="K1274" i="87"/>
  <c r="AA1274" i="87" s="1"/>
  <c r="AC1274" i="87" s="1"/>
  <c r="M1071" i="87"/>
  <c r="K1071" i="87"/>
  <c r="AA1071" i="87" s="1"/>
  <c r="AC1071" i="87" s="1"/>
  <c r="M897" i="87"/>
  <c r="K897" i="87"/>
  <c r="AA897" i="87" s="1"/>
  <c r="AC897" i="87" s="1"/>
  <c r="M665" i="87"/>
  <c r="K665" i="87"/>
  <c r="AA665" i="87" s="1"/>
  <c r="AC665" i="87" s="1"/>
  <c r="M2197" i="87"/>
  <c r="K2197" i="87"/>
  <c r="M834" i="87"/>
  <c r="K834" i="87"/>
  <c r="M486" i="87"/>
  <c r="K486" i="87"/>
  <c r="M341" i="87"/>
  <c r="K341" i="87"/>
  <c r="M2281" i="87"/>
  <c r="K2281" i="87"/>
  <c r="AA2281" i="87" s="1"/>
  <c r="AC2281" i="87" s="1"/>
  <c r="M1933" i="87"/>
  <c r="K1933" i="87"/>
  <c r="AA1933" i="87" s="1"/>
  <c r="AC1933" i="87" s="1"/>
  <c r="M1556" i="87"/>
  <c r="K1556" i="87"/>
  <c r="AA1556" i="87" s="1"/>
  <c r="AC1556" i="87" s="1"/>
  <c r="M1759" i="87"/>
  <c r="K1759" i="87"/>
  <c r="M1382" i="87"/>
  <c r="K1382" i="87"/>
  <c r="M1092" i="87"/>
  <c r="K1092" i="87"/>
  <c r="AA1092" i="87" s="1"/>
  <c r="AC1092" i="87" s="1"/>
  <c r="M541" i="87"/>
  <c r="K541" i="87"/>
  <c r="AA541" i="87" s="1"/>
  <c r="AC541" i="87" s="1"/>
  <c r="AA2204" i="87"/>
  <c r="AC2204" i="87" s="1"/>
  <c r="K2203" i="87"/>
  <c r="K2078" i="87"/>
  <c r="AA2078" i="87" s="1"/>
  <c r="AC2078" i="87" s="1"/>
  <c r="K1696" i="87"/>
  <c r="AA1696" i="87" s="1"/>
  <c r="AC1696" i="87" s="1"/>
  <c r="K1875" i="87"/>
  <c r="AA1875" i="87" s="1"/>
  <c r="AC1875" i="87" s="1"/>
  <c r="K1284" i="87"/>
  <c r="AA1284" i="87" s="1"/>
  <c r="AC1284" i="87" s="1"/>
  <c r="K967" i="87"/>
  <c r="AA967" i="87" s="1"/>
  <c r="AC967" i="87" s="1"/>
  <c r="M819" i="87"/>
  <c r="K819" i="87"/>
  <c r="K714" i="87"/>
  <c r="AA714" i="87" s="1"/>
  <c r="AC714" i="87" s="1"/>
  <c r="K535" i="87"/>
  <c r="AA535" i="87" s="1"/>
  <c r="AC535" i="87" s="1"/>
  <c r="K424" i="87"/>
  <c r="AA424" i="87" s="1"/>
  <c r="AC424" i="87" s="1"/>
  <c r="M1552" i="87"/>
  <c r="K1552" i="87"/>
  <c r="AA1552" i="87" s="1"/>
  <c r="AC1552" i="87" s="1"/>
  <c r="M1813" i="87"/>
  <c r="K1813" i="87"/>
  <c r="AA1813" i="87" s="1"/>
  <c r="AC1813" i="87" s="1"/>
  <c r="M2352" i="87"/>
  <c r="K2352" i="87"/>
  <c r="AA2352" i="87" s="1"/>
  <c r="AC2352" i="87" s="1"/>
  <c r="M2149" i="87"/>
  <c r="K2149" i="87"/>
  <c r="AA2149" i="87" s="1"/>
  <c r="AC2149" i="87" s="1"/>
  <c r="M1946" i="87"/>
  <c r="K1946" i="87"/>
  <c r="AA1946" i="87" s="1"/>
  <c r="AC1946" i="87" s="1"/>
  <c r="M1859" i="87"/>
  <c r="K1859" i="87"/>
  <c r="AA1859" i="87" s="1"/>
  <c r="AC1859" i="87" s="1"/>
  <c r="M1279" i="87"/>
  <c r="K1279" i="87"/>
  <c r="AA1279" i="87" s="1"/>
  <c r="AC1279" i="87" s="1"/>
  <c r="M815" i="87"/>
  <c r="K815" i="87"/>
  <c r="AA815" i="87" s="1"/>
  <c r="AC815" i="87" s="1"/>
  <c r="K670" i="87"/>
  <c r="AA670" i="87" s="1"/>
  <c r="AC670" i="87" s="1"/>
  <c r="M670" i="87"/>
  <c r="M496" i="87"/>
  <c r="K496" i="87"/>
  <c r="AA496" i="87" s="1"/>
  <c r="AC496" i="87" s="1"/>
  <c r="K2252" i="87"/>
  <c r="AA2252" i="87" s="1"/>
  <c r="AC2252" i="87" s="1"/>
  <c r="K2241" i="87"/>
  <c r="AA2241" i="87" s="1"/>
  <c r="AC2241" i="87" s="1"/>
  <c r="K1841" i="87"/>
  <c r="AA1841" i="87" s="1"/>
  <c r="AC1841" i="87" s="1"/>
  <c r="K1667" i="87"/>
  <c r="AA1667" i="87" s="1"/>
  <c r="AC1667" i="87" s="1"/>
  <c r="K1192" i="87"/>
  <c r="AA1192" i="87" s="1"/>
  <c r="AC1192" i="87" s="1"/>
  <c r="K1171" i="87"/>
  <c r="AA1171" i="87" s="1"/>
  <c r="AC1171" i="87" s="1"/>
  <c r="K975" i="87"/>
  <c r="AA975" i="87" s="1"/>
  <c r="AC975" i="87" s="1"/>
  <c r="K965" i="87"/>
  <c r="AA965" i="87" s="1"/>
  <c r="AC965" i="87" s="1"/>
  <c r="M1341" i="87"/>
  <c r="K1341" i="87"/>
  <c r="Z904" i="87"/>
  <c r="K848" i="87"/>
  <c r="K744" i="87"/>
  <c r="AA744" i="87" s="1"/>
  <c r="AC744" i="87" s="1"/>
  <c r="K497" i="87"/>
  <c r="AA497" i="87" s="1"/>
  <c r="AC497" i="87" s="1"/>
  <c r="K475" i="87"/>
  <c r="AA475" i="87" s="1"/>
  <c r="AC475" i="87" s="1"/>
  <c r="K422" i="87"/>
  <c r="AA422" i="87" s="1"/>
  <c r="AC422" i="87" s="1"/>
  <c r="K361" i="87"/>
  <c r="AA361" i="87" s="1"/>
  <c r="AC361" i="87" s="1"/>
  <c r="M2018" i="87"/>
  <c r="K2018" i="87"/>
  <c r="AA2018" i="87" s="1"/>
  <c r="AC2018" i="87" s="1"/>
  <c r="K1148" i="87"/>
  <c r="AA1148" i="87" s="1"/>
  <c r="AC1148" i="87" s="1"/>
  <c r="M1148" i="87"/>
  <c r="M481" i="87"/>
  <c r="K481" i="87"/>
  <c r="AA481" i="87" s="1"/>
  <c r="AC481" i="87" s="1"/>
  <c r="K370" i="87"/>
  <c r="K332" i="87"/>
  <c r="AA332" i="87" s="1"/>
  <c r="AC332" i="87" s="1"/>
  <c r="AG2410" i="87"/>
  <c r="AF2410" i="87"/>
  <c r="K2365" i="87"/>
  <c r="AA2365" i="87" s="1"/>
  <c r="AC2365" i="87" s="1"/>
  <c r="K2014" i="87"/>
  <c r="AA2014" i="87" s="1"/>
  <c r="AC2014" i="87" s="1"/>
  <c r="K1801" i="87"/>
  <c r="AA1801" i="87" s="1"/>
  <c r="AC1801" i="87" s="1"/>
  <c r="K1250" i="87"/>
  <c r="AA1250" i="87" s="1"/>
  <c r="AC1250" i="87" s="1"/>
  <c r="K1325" i="87"/>
  <c r="AA1325" i="87" s="1"/>
  <c r="AC1325" i="87" s="1"/>
  <c r="K1026" i="87"/>
  <c r="AA1026" i="87" s="1"/>
  <c r="AC1026" i="87" s="1"/>
  <c r="K1019" i="87"/>
  <c r="AA1019" i="87" s="1"/>
  <c r="AC1019" i="87" s="1"/>
  <c r="K885" i="87"/>
  <c r="AA885" i="87" s="1"/>
  <c r="AC885" i="87" s="1"/>
  <c r="K823" i="87"/>
  <c r="AA823" i="87" s="1"/>
  <c r="AC823" i="87" s="1"/>
  <c r="AA870" i="87"/>
  <c r="AC870" i="87" s="1"/>
  <c r="K622" i="87"/>
  <c r="AA622" i="87" s="1"/>
  <c r="AC622" i="87" s="1"/>
  <c r="AA580" i="87"/>
  <c r="AC580" i="87" s="1"/>
  <c r="K491" i="87"/>
  <c r="AA491" i="87" s="1"/>
  <c r="AC491" i="87" s="1"/>
  <c r="K404" i="87"/>
  <c r="AA404" i="87" s="1"/>
  <c r="AC404" i="87" s="1"/>
  <c r="K402" i="87"/>
  <c r="AA402" i="87" s="1"/>
  <c r="AC402" i="87" s="1"/>
  <c r="K309" i="87"/>
  <c r="AA309" i="87" s="1"/>
  <c r="AC309" i="87" s="1"/>
  <c r="K210" i="87"/>
  <c r="M1044" i="87"/>
  <c r="K1044" i="87"/>
  <c r="M1102" i="87"/>
  <c r="K1102" i="87"/>
  <c r="M87" i="87"/>
  <c r="K87" i="87"/>
  <c r="K101" i="87"/>
  <c r="AA101" i="87" s="1"/>
  <c r="AC101" i="87" s="1"/>
  <c r="K966" i="87"/>
  <c r="AA966" i="87" s="1"/>
  <c r="AC966" i="87" s="1"/>
  <c r="K582" i="87"/>
  <c r="AA582" i="87" s="1"/>
  <c r="AC582" i="87" s="1"/>
  <c r="K442" i="87"/>
  <c r="K931" i="87"/>
  <c r="AA931" i="87" s="1"/>
  <c r="AC931" i="87" s="1"/>
  <c r="K669" i="87"/>
  <c r="AA669" i="87" s="1"/>
  <c r="AC669" i="87" s="1"/>
  <c r="K338" i="87"/>
  <c r="AA338" i="87" s="1"/>
  <c r="AC338" i="87" s="1"/>
  <c r="K60" i="87"/>
  <c r="AA60" i="87" s="1"/>
  <c r="AC60" i="87" s="1"/>
  <c r="K397" i="87"/>
  <c r="AA397" i="87" s="1"/>
  <c r="AC397" i="87" s="1"/>
  <c r="K280" i="87"/>
  <c r="AA280" i="87" s="1"/>
  <c r="AC280" i="87" s="1"/>
  <c r="K884" i="87"/>
  <c r="AA884" i="87" s="1"/>
  <c r="AC884" i="87" s="1"/>
  <c r="K568" i="87"/>
  <c r="AA568" i="87" s="1"/>
  <c r="AC568" i="87" s="1"/>
  <c r="K566" i="87"/>
  <c r="AA566" i="87" s="1"/>
  <c r="AC566" i="87" s="1"/>
  <c r="K234" i="87"/>
  <c r="AA234" i="87" s="1"/>
  <c r="AC234" i="87" s="1"/>
  <c r="K155" i="87"/>
  <c r="AA155" i="87" s="1"/>
  <c r="AC155" i="87" s="1"/>
  <c r="K1150" i="87"/>
  <c r="AA1150" i="87" s="1"/>
  <c r="AC1150" i="87" s="1"/>
  <c r="K704" i="87"/>
  <c r="AA704" i="87" s="1"/>
  <c r="AC704" i="87" s="1"/>
  <c r="K466" i="87"/>
  <c r="AA466" i="87" s="1"/>
  <c r="AC466" i="87" s="1"/>
  <c r="K223" i="87"/>
  <c r="AA223" i="87" s="1"/>
  <c r="AC223" i="87" s="1"/>
  <c r="K48" i="87"/>
  <c r="AA48" i="87" s="1"/>
  <c r="AC48" i="87" s="1"/>
  <c r="K716" i="87"/>
  <c r="AA716" i="87" s="1"/>
  <c r="AC716" i="87" s="1"/>
  <c r="K531" i="87"/>
  <c r="AA531" i="87" s="1"/>
  <c r="AC531" i="87" s="1"/>
  <c r="K390" i="87"/>
  <c r="AA390" i="87" s="1"/>
  <c r="AC390" i="87" s="1"/>
  <c r="K156" i="87"/>
  <c r="AA156" i="87" s="1"/>
  <c r="AC156" i="87" s="1"/>
  <c r="T47" i="65"/>
  <c r="G47" i="85" s="1"/>
  <c r="T47" i="24"/>
  <c r="G27" i="85" s="1"/>
  <c r="T47" i="84"/>
  <c r="G44" i="85" s="1"/>
  <c r="T47" i="59"/>
  <c r="G20" i="85" s="1"/>
  <c r="T47" i="34"/>
  <c r="G63" i="85" s="1"/>
  <c r="G12" i="85"/>
  <c r="T47" i="77"/>
  <c r="G59" i="85" s="1"/>
  <c r="T47" i="58"/>
  <c r="G26" i="85" s="1"/>
  <c r="T47" i="43"/>
  <c r="G15" i="85" s="1"/>
  <c r="T47" i="72"/>
  <c r="G42" i="85" s="1"/>
  <c r="T47" i="48"/>
  <c r="G39" i="85" s="1"/>
  <c r="T47" i="71"/>
  <c r="G56" i="85" s="1"/>
  <c r="T47" i="47"/>
  <c r="G14" i="85" s="1"/>
  <c r="T47" i="82"/>
  <c r="G71" i="85" s="1"/>
  <c r="T47" i="55"/>
  <c r="G13" i="85" s="1"/>
  <c r="T47" i="46"/>
  <c r="G21" i="85" s="1"/>
  <c r="T47" i="30"/>
  <c r="G84" i="85" s="1"/>
  <c r="T47" i="29"/>
  <c r="G22" i="85" s="1"/>
  <c r="T47" i="81"/>
  <c r="G28" i="85" s="1"/>
  <c r="T47" i="36"/>
  <c r="G49" i="85" s="1"/>
  <c r="T47" i="20"/>
  <c r="G24" i="85" s="1"/>
  <c r="T47" i="12"/>
  <c r="G87" i="85" s="1"/>
  <c r="T47" i="4"/>
  <c r="G67" i="85" s="1"/>
  <c r="T47" i="79"/>
  <c r="G53" i="85" s="1"/>
  <c r="T47" i="70"/>
  <c r="G36" i="85" s="1"/>
  <c r="T47" i="63"/>
  <c r="G23" i="85" s="1"/>
  <c r="T47" i="62"/>
  <c r="G29" i="85" s="1"/>
  <c r="T47" i="40"/>
  <c r="G19" i="85" s="1"/>
  <c r="T47" i="32"/>
  <c r="G38" i="85" s="1"/>
  <c r="T47" i="16"/>
  <c r="G37" i="85" s="1"/>
  <c r="T47" i="8"/>
  <c r="G73" i="85" s="1"/>
  <c r="T47" i="78"/>
  <c r="G16" i="85" s="1"/>
  <c r="T47" i="69"/>
  <c r="G7" i="85" s="1"/>
  <c r="T47" i="61"/>
  <c r="G40" i="85" s="1"/>
  <c r="T47" i="54"/>
  <c r="G6" i="85" s="1"/>
  <c r="T47" i="31"/>
  <c r="G81" i="85" s="1"/>
  <c r="T47" i="23"/>
  <c r="G69" i="85" s="1"/>
  <c r="T47" i="15"/>
  <c r="G76" i="85" s="1"/>
  <c r="T47" i="14"/>
  <c r="G77" i="85" s="1"/>
  <c r="T47" i="7"/>
  <c r="G17" i="85" s="1"/>
  <c r="T47" i="6"/>
  <c r="G10" i="85" s="1"/>
  <c r="T47" i="73"/>
  <c r="G58" i="85" s="1"/>
  <c r="T47" i="68"/>
  <c r="G48" i="85" s="1"/>
  <c r="T47" i="60"/>
  <c r="G55" i="85" s="1"/>
  <c r="T47" i="53"/>
  <c r="G70" i="85" s="1"/>
  <c r="T47" i="39"/>
  <c r="G78" i="85" s="1"/>
  <c r="T47" i="37"/>
  <c r="G51" i="85" s="1"/>
  <c r="T47" i="74"/>
  <c r="G60" i="85" s="1"/>
  <c r="T47" i="80"/>
  <c r="G80" i="85" s="1"/>
  <c r="T47" i="76"/>
  <c r="G34" i="85" s="1"/>
  <c r="T47" i="52"/>
  <c r="G72" i="85" s="1"/>
  <c r="T47" i="45"/>
  <c r="G35" i="85" s="1"/>
  <c r="T47" i="22"/>
  <c r="G11" i="85" s="1"/>
  <c r="T47" i="21"/>
  <c r="G79" i="85" s="1"/>
  <c r="T47" i="13"/>
  <c r="G85" i="85" s="1"/>
  <c r="T47" i="5"/>
  <c r="G82" i="85" s="1"/>
  <c r="T47" i="75"/>
  <c r="G62" i="85" s="1"/>
  <c r="T47" i="67"/>
  <c r="G30" i="85" s="1"/>
  <c r="T47" i="66"/>
  <c r="G61" i="85" s="1"/>
  <c r="T47" i="44"/>
  <c r="G52" i="85" s="1"/>
  <c r="T47" i="35"/>
  <c r="G68" i="85" s="1"/>
  <c r="T47" i="28"/>
  <c r="G32" i="85" s="1"/>
  <c r="T47" i="51"/>
  <c r="G74" i="85" s="1"/>
  <c r="T47" i="50"/>
  <c r="G64" i="85" s="1"/>
  <c r="T47" i="27"/>
  <c r="G31" i="85" s="1"/>
  <c r="T47" i="19"/>
  <c r="G45" i="85" s="1"/>
  <c r="T47" i="11"/>
  <c r="G83" i="85" s="1"/>
  <c r="T47" i="10"/>
  <c r="G25" i="85" s="1"/>
  <c r="T47" i="3"/>
  <c r="G66" i="85" s="1"/>
  <c r="T47" i="64"/>
  <c r="G33" i="85" s="1"/>
  <c r="T47" i="57"/>
  <c r="G8" i="85" s="1"/>
  <c r="T47" i="49"/>
  <c r="G54" i="85" s="1"/>
  <c r="T47" i="42"/>
  <c r="G41" i="85" s="1"/>
  <c r="T47" i="2"/>
  <c r="G50" i="85" s="1"/>
  <c r="T47" i="83"/>
  <c r="G46" i="85" s="1"/>
  <c r="T47" i="56"/>
  <c r="G75" i="85" s="1"/>
  <c r="T47" i="41"/>
  <c r="G43" i="85" s="1"/>
  <c r="T47" i="33"/>
  <c r="G57" i="85" s="1"/>
  <c r="T47" i="26"/>
  <c r="G18" i="85" s="1"/>
  <c r="T47" i="18"/>
  <c r="G65" i="85" s="1"/>
  <c r="T47" i="9"/>
  <c r="G86" i="85" s="1"/>
  <c r="G88" i="85" l="1"/>
  <c r="H88" i="85"/>
  <c r="K1304" i="87"/>
  <c r="K79" i="87"/>
  <c r="K253" i="87"/>
  <c r="K869" i="87"/>
  <c r="K166" i="87"/>
  <c r="K1195" i="87"/>
  <c r="K2094" i="87"/>
  <c r="K6" i="87"/>
  <c r="K2283" i="87"/>
  <c r="K891" i="87"/>
  <c r="K1630" i="87"/>
  <c r="K1658" i="87" s="1"/>
  <c r="Y1658" i="87" s="1"/>
  <c r="K927" i="87"/>
  <c r="K1855" i="87"/>
  <c r="K2297" i="87"/>
  <c r="K2261" i="87"/>
  <c r="AA1440" i="87"/>
  <c r="K1427" i="87"/>
  <c r="K1455" i="87" s="1"/>
  <c r="Y1455" i="87" s="1"/>
  <c r="K2109" i="87"/>
  <c r="AA2110" i="87"/>
  <c r="AC2110" i="87" s="1"/>
  <c r="K369" i="87"/>
  <c r="AA370" i="87"/>
  <c r="AC370" i="87" s="1"/>
  <c r="AA848" i="87"/>
  <c r="K847" i="87"/>
  <c r="AA819" i="87"/>
  <c r="K818" i="87"/>
  <c r="AA341" i="87"/>
  <c r="AC341" i="87" s="1"/>
  <c r="K340" i="87"/>
  <c r="K2196" i="87"/>
  <c r="AA2197" i="87"/>
  <c r="AC2197" i="87" s="1"/>
  <c r="AA123" i="87"/>
  <c r="K122" i="87"/>
  <c r="AC1022" i="87"/>
  <c r="K463" i="87"/>
  <c r="AA1921" i="87"/>
  <c r="K1920" i="87"/>
  <c r="K1159" i="87"/>
  <c r="AA2122" i="87"/>
  <c r="AB2122" i="87" s="1"/>
  <c r="AC2122" i="87" s="1"/>
  <c r="AC2095" i="87"/>
  <c r="K985" i="87"/>
  <c r="AA1658" i="87"/>
  <c r="AB1658" i="87" s="1"/>
  <c r="AC1658" i="87" s="1"/>
  <c r="AC1631" i="87"/>
  <c r="AA1223" i="87"/>
  <c r="AB1223" i="87" s="1"/>
  <c r="AC1223" i="87" s="1"/>
  <c r="K282" i="87"/>
  <c r="AA283" i="87"/>
  <c r="AC283" i="87" s="1"/>
  <c r="K405" i="87"/>
  <c r="AA686" i="87"/>
  <c r="K673" i="87"/>
  <c r="AA573" i="87"/>
  <c r="AC573" i="87" s="1"/>
  <c r="K572" i="87"/>
  <c r="K898" i="87"/>
  <c r="K115" i="87"/>
  <c r="K1891" i="87"/>
  <c r="AA1542" i="87"/>
  <c r="AB1542" i="87" s="1"/>
  <c r="AC1542" i="87" s="1"/>
  <c r="AC1515" i="87"/>
  <c r="K1253" i="87"/>
  <c r="AA1189" i="87"/>
  <c r="AC1189" i="87" s="1"/>
  <c r="K1188" i="87"/>
  <c r="K1181" i="87"/>
  <c r="AA1182" i="87"/>
  <c r="AC1182" i="87" s="1"/>
  <c r="K1826" i="87"/>
  <c r="AA152" i="87"/>
  <c r="K151" i="87"/>
  <c r="K702" i="87"/>
  <c r="K296" i="87"/>
  <c r="AA1629" i="87"/>
  <c r="AB1629" i="87" s="1"/>
  <c r="AC1629" i="87" s="1"/>
  <c r="AC1602" i="87"/>
  <c r="AA2325" i="87"/>
  <c r="AB2325" i="87" s="1"/>
  <c r="AC2325" i="87" s="1"/>
  <c r="AC2298" i="87"/>
  <c r="K1797" i="87"/>
  <c r="AA2211" i="87"/>
  <c r="K2210" i="87"/>
  <c r="K659" i="87"/>
  <c r="AA660" i="87"/>
  <c r="AC660" i="87" s="1"/>
  <c r="K2022" i="87"/>
  <c r="AA2023" i="87"/>
  <c r="AC2023" i="87" s="1"/>
  <c r="K354" i="87"/>
  <c r="AA355" i="87"/>
  <c r="K789" i="87"/>
  <c r="K2370" i="87"/>
  <c r="K2268" i="87"/>
  <c r="AC1080" i="87"/>
  <c r="AC1776" i="87"/>
  <c r="AA1803" i="87"/>
  <c r="AB1803" i="87" s="1"/>
  <c r="AC1803" i="87" s="1"/>
  <c r="AC2008" i="87"/>
  <c r="AA435" i="87"/>
  <c r="AC435" i="87" s="1"/>
  <c r="K434" i="87"/>
  <c r="K231" i="87"/>
  <c r="AA232" i="87"/>
  <c r="AC232" i="87" s="1"/>
  <c r="AA689" i="87"/>
  <c r="AC689" i="87" s="1"/>
  <c r="K688" i="87"/>
  <c r="K666" i="87"/>
  <c r="AA326" i="87"/>
  <c r="K325" i="87"/>
  <c r="AA1044" i="87"/>
  <c r="AC1044" i="87" s="1"/>
  <c r="K1043" i="87"/>
  <c r="K1514" i="87"/>
  <c r="K1542" i="87" s="1"/>
  <c r="Y1542" i="87" s="1"/>
  <c r="K86" i="87"/>
  <c r="AA87" i="87"/>
  <c r="AC87" i="87" s="1"/>
  <c r="K209" i="87"/>
  <c r="AA210" i="87"/>
  <c r="K579" i="87"/>
  <c r="K1021" i="87"/>
  <c r="K1717" i="87"/>
  <c r="AA1979" i="87"/>
  <c r="K1978" i="87"/>
  <c r="K1282" i="87"/>
  <c r="K1971" i="87"/>
  <c r="K2036" i="87"/>
  <c r="K2064" i="87" s="1"/>
  <c r="Y2064" i="87" s="1"/>
  <c r="AA174" i="87"/>
  <c r="AC174" i="87" s="1"/>
  <c r="K173" i="87"/>
  <c r="K1014" i="87"/>
  <c r="AA1919" i="87"/>
  <c r="AB1919" i="87" s="1"/>
  <c r="AC1919" i="87" s="1"/>
  <c r="AC1892" i="87"/>
  <c r="K2319" i="87"/>
  <c r="AC1254" i="87"/>
  <c r="AA1498" i="87"/>
  <c r="K1485" i="87"/>
  <c r="K1513" i="87" s="1"/>
  <c r="Y1513" i="87" s="1"/>
  <c r="K108" i="87"/>
  <c r="AA109" i="87"/>
  <c r="AC109" i="87" s="1"/>
  <c r="AC297" i="87"/>
  <c r="K1601" i="87"/>
  <c r="K1629" i="87" s="1"/>
  <c r="Y1629" i="87" s="1"/>
  <c r="K1594" i="87"/>
  <c r="K963" i="87"/>
  <c r="AA2233" i="87"/>
  <c r="AC2233" i="87" s="1"/>
  <c r="K2232" i="87"/>
  <c r="K347" i="87"/>
  <c r="AC790" i="87"/>
  <c r="AC2269" i="87"/>
  <c r="K1739" i="87"/>
  <c r="K1775" i="87"/>
  <c r="K1804" i="87"/>
  <c r="K978" i="87"/>
  <c r="AA979" i="87"/>
  <c r="AC979" i="87" s="1"/>
  <c r="K2116" i="87"/>
  <c r="AA761" i="87"/>
  <c r="K760" i="87"/>
  <c r="K746" i="87"/>
  <c r="AA747" i="87"/>
  <c r="AC747" i="87" s="1"/>
  <c r="AA2066" i="87"/>
  <c r="K2065" i="87"/>
  <c r="AA1600" i="87"/>
  <c r="AB1600" i="87" s="1"/>
  <c r="AC1600" i="87" s="1"/>
  <c r="AC1573" i="87"/>
  <c r="K862" i="87"/>
  <c r="AA863" i="87"/>
  <c r="AC863" i="87" s="1"/>
  <c r="AA645" i="87"/>
  <c r="K644" i="87"/>
  <c r="AA906" i="87"/>
  <c r="K905" i="87"/>
  <c r="AA1382" i="87"/>
  <c r="K1369" i="87"/>
  <c r="K1397" i="87" s="1"/>
  <c r="Y1397" i="87" s="1"/>
  <c r="K485" i="87"/>
  <c r="AA486" i="87"/>
  <c r="AC486" i="87" s="1"/>
  <c r="AA34" i="87"/>
  <c r="AB34" i="87" s="1"/>
  <c r="AA1745" i="87"/>
  <c r="AB1745" i="87" s="1"/>
  <c r="AC1745" i="87" s="1"/>
  <c r="AC1718" i="87"/>
  <c r="K28" i="87"/>
  <c r="K93" i="87"/>
  <c r="AA94" i="87"/>
  <c r="K2000" i="87"/>
  <c r="AA2001" i="87"/>
  <c r="AC2001" i="87" s="1"/>
  <c r="K804" i="87"/>
  <c r="AA805" i="87"/>
  <c r="AC805" i="87" s="1"/>
  <c r="K238" i="87"/>
  <c r="AA239" i="87"/>
  <c r="K550" i="87"/>
  <c r="K1942" i="87"/>
  <c r="AA587" i="87"/>
  <c r="K586" i="87"/>
  <c r="AA643" i="87"/>
  <c r="AB643" i="87" s="1"/>
  <c r="AC643" i="87" s="1"/>
  <c r="AC616" i="87"/>
  <c r="AA1310" i="87"/>
  <c r="AB1310" i="87" s="1"/>
  <c r="AC1310" i="87" s="1"/>
  <c r="AC1283" i="87"/>
  <c r="K2181" i="87"/>
  <c r="K2209" i="87" s="1"/>
  <c r="Y2209" i="87" s="1"/>
  <c r="AA2064" i="87"/>
  <c r="AB2064" i="87" s="1"/>
  <c r="AC2064" i="87" s="1"/>
  <c r="AC2037" i="87"/>
  <c r="K521" i="87"/>
  <c r="AA522" i="87"/>
  <c r="AC522" i="87" s="1"/>
  <c r="AA2351" i="87"/>
  <c r="AC2351" i="87" s="1"/>
  <c r="K2348" i="87"/>
  <c r="K1413" i="87"/>
  <c r="AA1414" i="87"/>
  <c r="AC1414" i="87" s="1"/>
  <c r="K64" i="87"/>
  <c r="AA65" i="87"/>
  <c r="K1833" i="87"/>
  <c r="AC1863" i="87"/>
  <c r="K782" i="87"/>
  <c r="AA783" i="87"/>
  <c r="AC783" i="87" s="1"/>
  <c r="K1884" i="87"/>
  <c r="AA1885" i="87"/>
  <c r="AC1885" i="87" s="1"/>
  <c r="AA384" i="87"/>
  <c r="K383" i="87"/>
  <c r="K398" i="87"/>
  <c r="AC964" i="87"/>
  <c r="AC2327" i="87"/>
  <c r="K1065" i="87"/>
  <c r="AA1066" i="87"/>
  <c r="AC1066" i="87" s="1"/>
  <c r="AA558" i="87"/>
  <c r="K557" i="87"/>
  <c r="K1246" i="87"/>
  <c r="K1949" i="87"/>
  <c r="K2239" i="87"/>
  <c r="AA1832" i="87"/>
  <c r="AB1832" i="87" s="1"/>
  <c r="AC1832" i="87" s="1"/>
  <c r="AC1805" i="87"/>
  <c r="K2290" i="87"/>
  <c r="AA2291" i="87"/>
  <c r="AC2291" i="87" s="1"/>
  <c r="K920" i="87"/>
  <c r="AA921" i="87"/>
  <c r="AC921" i="87" s="1"/>
  <c r="AA1167" i="87"/>
  <c r="K1166" i="87"/>
  <c r="K35" i="87"/>
  <c r="AA36" i="87"/>
  <c r="AA1109" i="87"/>
  <c r="K1108" i="87"/>
  <c r="AA2124" i="87"/>
  <c r="K2123" i="87"/>
  <c r="AA1252" i="87"/>
  <c r="AB1252" i="87" s="1"/>
  <c r="AC1252" i="87" s="1"/>
  <c r="AC1225" i="87"/>
  <c r="AA442" i="87"/>
  <c r="K441" i="87"/>
  <c r="K1101" i="87"/>
  <c r="AA1102" i="87"/>
  <c r="AC1102" i="87" s="1"/>
  <c r="AA1341" i="87"/>
  <c r="K1340" i="87"/>
  <c r="AA225" i="87"/>
  <c r="AC225" i="87" s="1"/>
  <c r="K224" i="87"/>
  <c r="AA413" i="87"/>
  <c r="K412" i="87"/>
  <c r="AA290" i="87"/>
  <c r="AC290" i="87" s="1"/>
  <c r="K289" i="87"/>
  <c r="K615" i="87"/>
  <c r="K643" i="87" s="1"/>
  <c r="Y643" i="87" s="1"/>
  <c r="AC2182" i="87"/>
  <c r="K1659" i="87"/>
  <c r="K1687" i="87" s="1"/>
  <c r="Y1687" i="87" s="1"/>
  <c r="AA500" i="87"/>
  <c r="K499" i="87"/>
  <c r="K527" i="87" s="1"/>
  <c r="Y527" i="87" s="1"/>
  <c r="K753" i="87"/>
  <c r="K1311" i="87"/>
  <c r="K1339" i="87" s="1"/>
  <c r="Y1339" i="87" s="1"/>
  <c r="AA1861" i="87"/>
  <c r="AB1861" i="87" s="1"/>
  <c r="AC1861" i="87" s="1"/>
  <c r="AC1834" i="87"/>
  <c r="K1362" i="87"/>
  <c r="K1862" i="87"/>
  <c r="K1890" i="87" s="1"/>
  <c r="Y1890" i="87" s="1"/>
  <c r="AA2153" i="87"/>
  <c r="K2152" i="87"/>
  <c r="K949" i="87"/>
  <c r="AA950" i="87"/>
  <c r="AC950" i="87" s="1"/>
  <c r="K1072" i="87"/>
  <c r="K1217" i="87"/>
  <c r="K1223" i="87" s="1"/>
  <c r="Y1223" i="87" s="1"/>
  <c r="K57" i="87"/>
  <c r="AA58" i="87"/>
  <c r="AC58" i="87" s="1"/>
  <c r="AA196" i="87"/>
  <c r="AC196" i="87" s="1"/>
  <c r="K195" i="87"/>
  <c r="AA1138" i="87"/>
  <c r="K1137" i="87"/>
  <c r="AA1469" i="87"/>
  <c r="K1456" i="87"/>
  <c r="K1484" i="87" s="1"/>
  <c r="Y1484" i="87" s="1"/>
  <c r="K2312" i="87"/>
  <c r="AA1977" i="87"/>
  <c r="AB1977" i="87" s="1"/>
  <c r="AC1977" i="87" s="1"/>
  <c r="AC1950" i="87"/>
  <c r="AA2267" i="87"/>
  <c r="AB2267" i="87" s="1"/>
  <c r="AC2267" i="87" s="1"/>
  <c r="AC2240" i="87"/>
  <c r="AA1716" i="87"/>
  <c r="AB1716" i="87" s="1"/>
  <c r="AC1716" i="87" s="1"/>
  <c r="AC1689" i="87"/>
  <c r="AA725" i="87"/>
  <c r="AC725" i="87" s="1"/>
  <c r="K724" i="87"/>
  <c r="AA471" i="87"/>
  <c r="K470" i="87"/>
  <c r="K144" i="87"/>
  <c r="AA145" i="87"/>
  <c r="AC145" i="87" s="1"/>
  <c r="K1152" i="87"/>
  <c r="AA1153" i="87"/>
  <c r="AC1153" i="87" s="1"/>
  <c r="AA529" i="87"/>
  <c r="K528" i="87"/>
  <c r="K556" i="87" s="1"/>
  <c r="Y556" i="87" s="1"/>
  <c r="AA730" i="87"/>
  <c r="AB730" i="87" s="1"/>
  <c r="AC730" i="87" s="1"/>
  <c r="AC703" i="87"/>
  <c r="K1079" i="87"/>
  <c r="AA2383" i="87"/>
  <c r="AB2383" i="87" s="1"/>
  <c r="AC2383" i="87" s="1"/>
  <c r="AC2356" i="87"/>
  <c r="K2007" i="87"/>
  <c r="K202" i="87"/>
  <c r="AA203" i="87"/>
  <c r="AC203" i="87" s="1"/>
  <c r="AA602" i="87"/>
  <c r="AC602" i="87" s="1"/>
  <c r="K601" i="87"/>
  <c r="AA1759" i="87"/>
  <c r="K1746" i="87"/>
  <c r="K1774" i="87" s="1"/>
  <c r="Y1774" i="87" s="1"/>
  <c r="K833" i="87"/>
  <c r="AA834" i="87"/>
  <c r="AC834" i="87" s="1"/>
  <c r="AA1131" i="87"/>
  <c r="AC1131" i="87" s="1"/>
  <c r="K1130" i="87"/>
  <c r="K1275" i="87"/>
  <c r="AA993" i="87"/>
  <c r="K992" i="87"/>
  <c r="K1020" i="87" s="1"/>
  <c r="Y1020" i="87" s="1"/>
  <c r="K2254" i="87"/>
  <c r="K2225" i="87"/>
  <c r="AA1687" i="87"/>
  <c r="AB1687" i="87" s="1"/>
  <c r="AC1687" i="87" s="1"/>
  <c r="AC1660" i="87"/>
  <c r="K731" i="87"/>
  <c r="AA732" i="87"/>
  <c r="K2087" i="87"/>
  <c r="AA2088" i="87"/>
  <c r="AC2088" i="87" s="1"/>
  <c r="AA268" i="87"/>
  <c r="K267" i="87"/>
  <c r="K876" i="87"/>
  <c r="K904" i="87" s="1"/>
  <c r="Y904" i="87" s="1"/>
  <c r="AA877" i="87"/>
  <c r="K318" i="87"/>
  <c r="AA1411" i="87"/>
  <c r="K1398" i="87"/>
  <c r="AA1339" i="87"/>
  <c r="AB1339" i="87" s="1"/>
  <c r="AC1339" i="87" s="1"/>
  <c r="AC1312" i="87"/>
  <c r="K1906" i="87"/>
  <c r="K492" i="87"/>
  <c r="AA493" i="87"/>
  <c r="AC493" i="87" s="1"/>
  <c r="AA1051" i="87"/>
  <c r="K1050" i="87"/>
  <c r="AA812" i="87"/>
  <c r="AC812" i="87" s="1"/>
  <c r="K811" i="87"/>
  <c r="K2174" i="87"/>
  <c r="AA2175" i="87"/>
  <c r="AC2175" i="87" s="1"/>
  <c r="K1935" i="87"/>
  <c r="AA1936" i="87"/>
  <c r="AC1936" i="87" s="1"/>
  <c r="K427" i="87"/>
  <c r="K2145" i="87"/>
  <c r="K2326" i="87"/>
  <c r="K2029" i="87"/>
  <c r="K260" i="87"/>
  <c r="AA261" i="87"/>
  <c r="AC261" i="87" s="1"/>
  <c r="K840" i="87"/>
  <c r="AA841" i="87"/>
  <c r="AC841" i="87" s="1"/>
  <c r="K137" i="87"/>
  <c r="AA138" i="87"/>
  <c r="AC138" i="87" s="1"/>
  <c r="K1268" i="87"/>
  <c r="AA1269" i="87"/>
  <c r="AC1269" i="87" s="1"/>
  <c r="AA181" i="87"/>
  <c r="K180" i="87"/>
  <c r="K208" i="87" s="1"/>
  <c r="Y208" i="87" s="1"/>
  <c r="AA935" i="87"/>
  <c r="K934" i="87"/>
  <c r="K1572" i="87"/>
  <c r="K2355" i="87"/>
  <c r="K2383" i="87" s="1"/>
  <c r="Y2383" i="87" s="1"/>
  <c r="K1688" i="87"/>
  <c r="K1716" i="87" s="1"/>
  <c r="Y1716" i="87" s="1"/>
  <c r="K311" i="87"/>
  <c r="AA312" i="87"/>
  <c r="AC312" i="87" s="1"/>
  <c r="K1543" i="87"/>
  <c r="K1571" i="87" s="1"/>
  <c r="Y1571" i="87" s="1"/>
  <c r="AA1544" i="87"/>
  <c r="K1224" i="87"/>
  <c r="K1861" i="87" l="1"/>
  <c r="Y1861" i="87" s="1"/>
  <c r="K1310" i="87"/>
  <c r="Y1310" i="87" s="1"/>
  <c r="K92" i="87"/>
  <c r="Y92" i="87" s="1"/>
  <c r="K1832" i="87"/>
  <c r="Y1832" i="87" s="1"/>
  <c r="K2325" i="87"/>
  <c r="Y2325" i="87" s="1"/>
  <c r="K672" i="87"/>
  <c r="Y672" i="87" s="1"/>
  <c r="K2122" i="87"/>
  <c r="Y2122" i="87" s="1"/>
  <c r="K2354" i="87"/>
  <c r="Y2354" i="87" s="1"/>
  <c r="K759" i="87"/>
  <c r="Y759" i="87" s="1"/>
  <c r="AA2209" i="87"/>
  <c r="AB2209" i="87" s="1"/>
  <c r="AC2209" i="87" s="1"/>
  <c r="AA2354" i="87"/>
  <c r="AB2354" i="87" s="1"/>
  <c r="AC2354" i="87" s="1"/>
  <c r="K962" i="87"/>
  <c r="Y962" i="87" s="1"/>
  <c r="K1107" i="87"/>
  <c r="Y1107" i="87" s="1"/>
  <c r="K1252" i="87"/>
  <c r="Y1252" i="87" s="1"/>
  <c r="K1078" i="87"/>
  <c r="Y1078" i="87" s="1"/>
  <c r="K295" i="87"/>
  <c r="Y295" i="87" s="1"/>
  <c r="K469" i="87"/>
  <c r="Y469" i="87" s="1"/>
  <c r="K1803" i="87"/>
  <c r="Y1803" i="87" s="1"/>
  <c r="K1600" i="87"/>
  <c r="Y1600" i="87" s="1"/>
  <c r="K1194" i="87"/>
  <c r="Y1194" i="87" s="1"/>
  <c r="K34" i="87"/>
  <c r="Y34" i="87" s="1"/>
  <c r="K411" i="87"/>
  <c r="Y411" i="87" s="1"/>
  <c r="AA2035" i="87"/>
  <c r="AB2035" i="87" s="1"/>
  <c r="AC2035" i="87" s="1"/>
  <c r="K991" i="87"/>
  <c r="Y991" i="87" s="1"/>
  <c r="AA1890" i="87"/>
  <c r="AB1890" i="87" s="1"/>
  <c r="AC1890" i="87" s="1"/>
  <c r="K614" i="87"/>
  <c r="Y614" i="87" s="1"/>
  <c r="AA2296" i="87"/>
  <c r="AB2296" i="87" s="1"/>
  <c r="AC2296" i="87" s="1"/>
  <c r="K2180" i="87"/>
  <c r="Y2180" i="87" s="1"/>
  <c r="K1136" i="87"/>
  <c r="Y1136" i="87" s="1"/>
  <c r="K2267" i="87"/>
  <c r="Y2267" i="87" s="1"/>
  <c r="AA1049" i="87"/>
  <c r="AB1049" i="87" s="1"/>
  <c r="AC1049" i="87" s="1"/>
  <c r="K1165" i="87"/>
  <c r="Y1165" i="87" s="1"/>
  <c r="K1368" i="87"/>
  <c r="Y1368" i="87" s="1"/>
  <c r="AA1571" i="87"/>
  <c r="AB1571" i="87" s="1"/>
  <c r="AC1571" i="87" s="1"/>
  <c r="AC1544" i="87"/>
  <c r="AA1078" i="87"/>
  <c r="AB1078" i="87" s="1"/>
  <c r="AC1078" i="87" s="1"/>
  <c r="AC1051" i="87"/>
  <c r="K1426" i="87"/>
  <c r="Y1426" i="87" s="1"/>
  <c r="AA295" i="87"/>
  <c r="AB295" i="87" s="1"/>
  <c r="AC295" i="87" s="1"/>
  <c r="AC268" i="87"/>
  <c r="K498" i="87"/>
  <c r="Y498" i="87" s="1"/>
  <c r="AC1469" i="87"/>
  <c r="AA1484" i="87"/>
  <c r="AB1484" i="87" s="1"/>
  <c r="AC1484" i="87" s="1"/>
  <c r="AA2180" i="87"/>
  <c r="AB2180" i="87" s="1"/>
  <c r="AC2180" i="87" s="1"/>
  <c r="AC2153" i="87"/>
  <c r="AA469" i="87"/>
  <c r="AB469" i="87" s="1"/>
  <c r="AC469" i="87" s="1"/>
  <c r="AC442" i="87"/>
  <c r="AA1136" i="87"/>
  <c r="AB1136" i="87" s="1"/>
  <c r="AC1136" i="87" s="1"/>
  <c r="AC1109" i="87"/>
  <c r="K1977" i="87"/>
  <c r="Y1977" i="87" s="1"/>
  <c r="AA411" i="87"/>
  <c r="AB411" i="87" s="1"/>
  <c r="AC411" i="87" s="1"/>
  <c r="AC384" i="87"/>
  <c r="AA614" i="87"/>
  <c r="AB614" i="87" s="1"/>
  <c r="AC614" i="87" s="1"/>
  <c r="AC587" i="87"/>
  <c r="AC1382" i="87"/>
  <c r="AA1397" i="87"/>
  <c r="AB1397" i="87" s="1"/>
  <c r="AC1397" i="87" s="1"/>
  <c r="AA237" i="87"/>
  <c r="AB237" i="87" s="1"/>
  <c r="AC237" i="87" s="1"/>
  <c r="AC210" i="87"/>
  <c r="K817" i="87"/>
  <c r="Y817" i="87" s="1"/>
  <c r="K150" i="87"/>
  <c r="Y150" i="87" s="1"/>
  <c r="K846" i="87"/>
  <c r="Y846" i="87" s="1"/>
  <c r="AC1759" i="87"/>
  <c r="AA1774" i="87"/>
  <c r="AB1774" i="87" s="1"/>
  <c r="AC1774" i="87" s="1"/>
  <c r="K1281" i="87"/>
  <c r="Y1281" i="87" s="1"/>
  <c r="AC1411" i="87"/>
  <c r="AA1426" i="87"/>
  <c r="AB1426" i="87" s="1"/>
  <c r="AC1426" i="87" s="1"/>
  <c r="AA556" i="87"/>
  <c r="AB556" i="87" s="1"/>
  <c r="AC556" i="87" s="1"/>
  <c r="AC529" i="87"/>
  <c r="AA498" i="87"/>
  <c r="AB498" i="87" s="1"/>
  <c r="AC498" i="87" s="1"/>
  <c r="AC471" i="87"/>
  <c r="AA63" i="87"/>
  <c r="AB63" i="87" s="1"/>
  <c r="AC63" i="87" s="1"/>
  <c r="AC36" i="87"/>
  <c r="K933" i="87"/>
  <c r="Y933" i="87" s="1"/>
  <c r="AA817" i="87"/>
  <c r="AB817" i="87" s="1"/>
  <c r="AC817" i="87" s="1"/>
  <c r="AC1498" i="87"/>
  <c r="AA1513" i="87"/>
  <c r="AB1513" i="87" s="1"/>
  <c r="AC1513" i="87" s="1"/>
  <c r="K2006" i="87"/>
  <c r="Y2006" i="87" s="1"/>
  <c r="K237" i="87"/>
  <c r="Y237" i="87" s="1"/>
  <c r="K353" i="87"/>
  <c r="Y353" i="87" s="1"/>
  <c r="AA382" i="87"/>
  <c r="AB382" i="87" s="1"/>
  <c r="AC382" i="87" s="1"/>
  <c r="AC355" i="87"/>
  <c r="K2238" i="87"/>
  <c r="Y2238" i="87" s="1"/>
  <c r="K701" i="87"/>
  <c r="Y701" i="87" s="1"/>
  <c r="K1948" i="87"/>
  <c r="Y1948" i="87" s="1"/>
  <c r="AA150" i="87"/>
  <c r="AB150" i="87" s="1"/>
  <c r="AC150" i="87" s="1"/>
  <c r="AC123" i="87"/>
  <c r="AA846" i="87"/>
  <c r="AB846" i="87" s="1"/>
  <c r="AC846" i="87" s="1"/>
  <c r="AC819" i="87"/>
  <c r="AA179" i="87"/>
  <c r="AB179" i="87" s="1"/>
  <c r="AC179" i="87" s="1"/>
  <c r="AC152" i="87"/>
  <c r="AA962" i="87"/>
  <c r="AB962" i="87" s="1"/>
  <c r="AC962" i="87" s="1"/>
  <c r="AC935" i="87"/>
  <c r="AA1165" i="87"/>
  <c r="AB1165" i="87" s="1"/>
  <c r="AC1165" i="87" s="1"/>
  <c r="AC1138" i="87"/>
  <c r="AA527" i="87"/>
  <c r="AB527" i="87" s="1"/>
  <c r="AC527" i="87" s="1"/>
  <c r="AC500" i="87"/>
  <c r="AA1368" i="87"/>
  <c r="AB1368" i="87" s="1"/>
  <c r="AC1368" i="87" s="1"/>
  <c r="AC1341" i="87"/>
  <c r="K63" i="87"/>
  <c r="Y63" i="87" s="1"/>
  <c r="K585" i="87"/>
  <c r="Y585" i="87" s="1"/>
  <c r="AA92" i="87"/>
  <c r="AB92" i="87" s="1"/>
  <c r="AC92" i="87" s="1"/>
  <c r="AC65" i="87"/>
  <c r="AC34" i="87"/>
  <c r="AA933" i="87"/>
  <c r="AB933" i="87" s="1"/>
  <c r="AC933" i="87" s="1"/>
  <c r="AC906" i="87"/>
  <c r="K788" i="87"/>
  <c r="Y788" i="87" s="1"/>
  <c r="AA2006" i="87"/>
  <c r="AB2006" i="87" s="1"/>
  <c r="AC2006" i="87" s="1"/>
  <c r="AC1979" i="87"/>
  <c r="AA353" i="87"/>
  <c r="AB353" i="87" s="1"/>
  <c r="AC353" i="87" s="1"/>
  <c r="AC326" i="87"/>
  <c r="K382" i="87"/>
  <c r="Y382" i="87" s="1"/>
  <c r="AC2211" i="87"/>
  <c r="AA2238" i="87"/>
  <c r="AB2238" i="87" s="1"/>
  <c r="AC2238" i="87" s="1"/>
  <c r="K324" i="87"/>
  <c r="Y324" i="87" s="1"/>
  <c r="K1919" i="87"/>
  <c r="Y1919" i="87" s="1"/>
  <c r="AA701" i="87"/>
  <c r="AB701" i="87" s="1"/>
  <c r="AC701" i="87" s="1"/>
  <c r="AC686" i="87"/>
  <c r="AA1948" i="87"/>
  <c r="AB1948" i="87" s="1"/>
  <c r="AC1948" i="87" s="1"/>
  <c r="AC1921" i="87"/>
  <c r="K875" i="87"/>
  <c r="Y875" i="87" s="1"/>
  <c r="AA904" i="87"/>
  <c r="AB904" i="87" s="1"/>
  <c r="AC904" i="87" s="1"/>
  <c r="AC877" i="87"/>
  <c r="AA759" i="87"/>
  <c r="AB759" i="87" s="1"/>
  <c r="AC759" i="87" s="1"/>
  <c r="AC732" i="87"/>
  <c r="K440" i="87"/>
  <c r="Y440" i="87" s="1"/>
  <c r="K2151" i="87"/>
  <c r="Y2151" i="87" s="1"/>
  <c r="AA585" i="87"/>
  <c r="AB585" i="87" s="1"/>
  <c r="AC585" i="87" s="1"/>
  <c r="AC558" i="87"/>
  <c r="AA991" i="87"/>
  <c r="AB991" i="87" s="1"/>
  <c r="AC991" i="87" s="1"/>
  <c r="AA266" i="87"/>
  <c r="AB266" i="87" s="1"/>
  <c r="AC266" i="87" s="1"/>
  <c r="AC239" i="87"/>
  <c r="AA121" i="87"/>
  <c r="AB121" i="87" s="1"/>
  <c r="AC121" i="87" s="1"/>
  <c r="AC94" i="87"/>
  <c r="K2093" i="87"/>
  <c r="Y2093" i="87" s="1"/>
  <c r="AA788" i="87"/>
  <c r="AB788" i="87" s="1"/>
  <c r="AC788" i="87" s="1"/>
  <c r="AC761" i="87"/>
  <c r="AA324" i="87"/>
  <c r="AB324" i="87" s="1"/>
  <c r="AC324" i="87" s="1"/>
  <c r="AA1281" i="87"/>
  <c r="AB1281" i="87" s="1"/>
  <c r="AC1281" i="87" s="1"/>
  <c r="K1745" i="87"/>
  <c r="Y1745" i="87" s="1"/>
  <c r="AA1107" i="87"/>
  <c r="AB1107" i="87" s="1"/>
  <c r="AC1107" i="87" s="1"/>
  <c r="K730" i="87"/>
  <c r="Y730" i="87" s="1"/>
  <c r="AA875" i="87"/>
  <c r="AB875" i="87" s="1"/>
  <c r="AC875" i="87" s="1"/>
  <c r="AC848" i="87"/>
  <c r="AC1440" i="87"/>
  <c r="AA1455" i="87"/>
  <c r="AB1455" i="87" s="1"/>
  <c r="AC1455" i="87" s="1"/>
  <c r="AC181" i="87"/>
  <c r="AA208" i="87"/>
  <c r="AB208" i="87" s="1"/>
  <c r="AC208" i="87" s="1"/>
  <c r="AA1020" i="87"/>
  <c r="AB1020" i="87" s="1"/>
  <c r="AC1020" i="87" s="1"/>
  <c r="AC993" i="87"/>
  <c r="K2035" i="87"/>
  <c r="Y2035" i="87" s="1"/>
  <c r="AA440" i="87"/>
  <c r="AB440" i="87" s="1"/>
  <c r="AC440" i="87" s="1"/>
  <c r="AC413" i="87"/>
  <c r="AA2151" i="87"/>
  <c r="AB2151" i="87" s="1"/>
  <c r="AC2151" i="87" s="1"/>
  <c r="AC2124" i="87"/>
  <c r="AA1194" i="87"/>
  <c r="AB1194" i="87" s="1"/>
  <c r="AC1194" i="87" s="1"/>
  <c r="AC1167" i="87"/>
  <c r="K266" i="87"/>
  <c r="Y266" i="87" s="1"/>
  <c r="K121" i="87"/>
  <c r="Y121" i="87" s="1"/>
  <c r="AA672" i="87"/>
  <c r="AB672" i="87" s="1"/>
  <c r="AC672" i="87" s="1"/>
  <c r="AC645" i="87"/>
  <c r="AA2093" i="87"/>
  <c r="AB2093" i="87" s="1"/>
  <c r="AC2093" i="87" s="1"/>
  <c r="AC2066" i="87"/>
  <c r="K1049" i="87"/>
  <c r="Y1049" i="87" s="1"/>
  <c r="K2296" i="87"/>
  <c r="Y2296" i="87" s="1"/>
  <c r="K179" i="87"/>
  <c r="Y179" i="87" s="1"/>
  <c r="E23" i="85"/>
  <c r="E36" i="85"/>
  <c r="E53" i="85"/>
  <c r="E7" i="85"/>
  <c r="E40" i="85"/>
  <c r="E70" i="85"/>
  <c r="E35" i="85"/>
  <c r="E49" i="85"/>
  <c r="E32" i="85"/>
  <c r="E24" i="85"/>
  <c r="E83" i="85"/>
  <c r="E66" i="85"/>
  <c r="E48" i="85"/>
  <c r="E55" i="85"/>
  <c r="E72" i="85"/>
  <c r="E52" i="85"/>
  <c r="E68" i="85"/>
  <c r="E31" i="85"/>
  <c r="E45" i="85"/>
  <c r="E25" i="85"/>
  <c r="E50" i="85"/>
  <c r="E44" i="85"/>
  <c r="E30" i="85"/>
  <c r="E20" i="85"/>
  <c r="E74" i="85"/>
  <c r="E15" i="85"/>
  <c r="E63" i="85"/>
  <c r="E18" i="85"/>
  <c r="E65" i="85"/>
  <c r="E86" i="85"/>
  <c r="E12" i="85"/>
  <c r="E59" i="85"/>
  <c r="E61" i="85"/>
  <c r="E26" i="85"/>
  <c r="E64" i="85"/>
  <c r="E41" i="85"/>
  <c r="E57" i="85"/>
  <c r="E37" i="85"/>
  <c r="E73" i="85"/>
  <c r="E58" i="85"/>
  <c r="E16" i="85"/>
  <c r="E34" i="85"/>
  <c r="E62" i="85"/>
  <c r="E47" i="85"/>
  <c r="E8" i="85"/>
  <c r="E54" i="85"/>
  <c r="E43" i="85"/>
  <c r="E38" i="85"/>
  <c r="E27" i="85"/>
  <c r="E76" i="85"/>
  <c r="E17" i="85"/>
  <c r="E60" i="85"/>
  <c r="E42" i="85"/>
  <c r="E33" i="85"/>
  <c r="E75" i="85"/>
  <c r="E39" i="85"/>
  <c r="E19" i="85"/>
  <c r="E81" i="85"/>
  <c r="E69" i="85"/>
  <c r="E77" i="85"/>
  <c r="E10" i="85"/>
  <c r="E80" i="85"/>
  <c r="E56" i="85"/>
  <c r="E13" i="85"/>
  <c r="E14" i="85"/>
  <c r="E78" i="85"/>
  <c r="E84" i="85"/>
  <c r="E11" i="85"/>
  <c r="E85" i="85"/>
  <c r="E82" i="85"/>
  <c r="E28" i="85"/>
  <c r="E46" i="85"/>
  <c r="E29" i="85"/>
  <c r="E6" i="85"/>
  <c r="E21" i="85"/>
  <c r="E51" i="85"/>
  <c r="E22" i="85"/>
  <c r="E79" i="85"/>
  <c r="E87" i="85"/>
  <c r="E67" i="85"/>
  <c r="E71" i="85"/>
  <c r="H77" i="85"/>
  <c r="H84" i="85"/>
  <c r="H78" i="85"/>
  <c r="H21" i="85"/>
  <c r="H72" i="85"/>
  <c r="H20" i="85"/>
  <c r="H61" i="85"/>
  <c r="H58" i="85"/>
  <c r="H80" i="85"/>
  <c r="H60" i="85"/>
  <c r="H63" i="85"/>
  <c r="H17" i="85"/>
  <c r="H69" i="85"/>
  <c r="H50" i="85"/>
  <c r="H73" i="85"/>
  <c r="H76" i="85"/>
  <c r="H27" i="85"/>
  <c r="H81" i="85"/>
  <c r="H19" i="85"/>
  <c r="H14" i="85"/>
  <c r="H55" i="85"/>
  <c r="H30" i="85"/>
  <c r="H62" i="85"/>
  <c r="H71" i="85"/>
  <c r="H66" i="85"/>
  <c r="H70" i="85"/>
  <c r="H25" i="85"/>
  <c r="H37" i="85"/>
  <c r="H38" i="85"/>
  <c r="H43" i="85"/>
  <c r="H39" i="85"/>
  <c r="H13" i="85"/>
  <c r="H29" i="85"/>
  <c r="H48" i="85"/>
  <c r="H34" i="85"/>
  <c r="H46" i="85"/>
  <c r="H65" i="85"/>
  <c r="H67" i="85"/>
  <c r="H83" i="85"/>
  <c r="H45" i="85"/>
  <c r="H18" i="85"/>
  <c r="H57" i="85"/>
  <c r="H41" i="85"/>
  <c r="H54" i="85"/>
  <c r="H75" i="85"/>
  <c r="H23" i="85"/>
  <c r="H36" i="85"/>
  <c r="H59" i="85"/>
  <c r="H44" i="85"/>
  <c r="H49" i="85"/>
  <c r="H24" i="85"/>
  <c r="H87" i="85"/>
  <c r="H79" i="85"/>
  <c r="H31" i="85"/>
  <c r="H68" i="85"/>
  <c r="H15" i="85"/>
  <c r="H64" i="85"/>
  <c r="H8" i="85"/>
  <c r="H33" i="85"/>
  <c r="H56" i="85"/>
  <c r="H16" i="85"/>
  <c r="H40" i="85"/>
  <c r="H35" i="85"/>
  <c r="H12" i="85"/>
  <c r="H82" i="85"/>
  <c r="H10" i="85"/>
  <c r="H85" i="85"/>
  <c r="H11" i="85"/>
  <c r="H22" i="85"/>
  <c r="H51" i="85"/>
  <c r="H52" i="85"/>
  <c r="H74" i="85"/>
  <c r="H26" i="85"/>
  <c r="H47" i="85"/>
  <c r="H42" i="85"/>
  <c r="H53" i="85"/>
  <c r="H28" i="85"/>
  <c r="H32" i="85"/>
  <c r="H7" i="85"/>
  <c r="H86" i="85"/>
  <c r="E88" i="85" l="1"/>
  <c r="K2412" i="87"/>
  <c r="Y2412" i="87" s="1"/>
  <c r="AC2412" i="87"/>
  <c r="H6" i="85"/>
</calcChain>
</file>

<file path=xl/sharedStrings.xml><?xml version="1.0" encoding="utf-8"?>
<sst xmlns="http://schemas.openxmlformats.org/spreadsheetml/2006/main" count="32353" uniqueCount="2765">
  <si>
    <t>Субъект РФ / Наименование абонента:  Республика Башкортостан</t>
  </si>
  <si>
    <t>Значение показателя за аналогичный период предыдущего года</t>
  </si>
  <si>
    <t>2</t>
  </si>
  <si>
    <t>Целевое значение показателя (план)</t>
  </si>
  <si>
    <t>3</t>
  </si>
  <si>
    <t>Фактически достигнутое значение показателя за текущий квартал</t>
  </si>
  <si>
    <t>5</t>
  </si>
  <si>
    <t>Прирост, %</t>
  </si>
  <si>
    <t>Выполнение плана, %</t>
  </si>
  <si>
    <t>Балл</t>
  </si>
  <si>
    <t>Факт применения показателя
(0 - не применяется, 1 - применяется, 
2 - применяется, но не может быть рассчитан)</t>
  </si>
  <si>
    <t>Комментарий (необязательно)</t>
  </si>
  <si>
    <t>x</t>
  </si>
  <si>
    <t>Блок 1. Взрослое население (в возрасте 18 лет и старше)</t>
  </si>
  <si>
    <t>Блок 2. Детское население (от 0 до 17 лет включительно)</t>
  </si>
  <si>
    <t>Блок 3. Оказание акушерско-гинекологической помощи</t>
  </si>
  <si>
    <t>В соответствии с распоряжением Правительства Республики Башкортостан  от 06.08.2021 № 716-р ГБУЗ РБ Поликлиника № 32 г.Уфа,  ГБУЗ РБ ГКБ № 10 г.Уфа и ГБУЗ РБ ГКБ № 8 г.Уфа реорганизованы в форме присоединения первого и второго к третьему с передачей прав, обязанностей и имущества и сохранением целей деятельности с 1 января 2022 года.</t>
  </si>
  <si>
    <t>В соответствии с распоряжением Правительства Республики Башкортостан  от 06.08.2021 № 715-р ГБУЗ РБ Поликлиника № 48 г.Уфа,  ГБУЗ РБ Поликлиника № 52 г.Уфа реорганизованы путем присоединения к ГБУЗ РБ БСМП г.Уфа с передачей прав, обязанностей и имущества и сохранением основных целей деятельности с 1 января 2022 года.</t>
  </si>
  <si>
    <t>В соответствии с распоряжением Правительства Республики Башкортостан от 18.08.2021 № 736-р ГБУЗ РБ Поликлиника № 1 г.Уфа,  ГБУЗ РБ Поликлиника № 44 г.Уфа реорганизованы путем присоединения к ГБУЗ РБ ГКБ № 5 г.Уфа  с передачей прав, обязанностей, имущества и  сохранением основных целей деятельности с 1 января 2022 года.</t>
  </si>
  <si>
    <t>В соответствии с распоряжением Правительства Республики Башкортостан от 27.08.2021 № 792-р ГБУЗ РБ Поликлиника № 2 г.Уфа,  ГБУЗ РБ Поликлиника № 38 г.Уфа реорганизованы путем присоединения к ГБУЗ РБ ГКБ № 18 г.Уфа  с передачей прав, обязанностей и имущества с сохранением основных целей деятельности с 1 января 2022 года.</t>
  </si>
  <si>
    <t>В соответствии с распоряжением Правительства Республики Башкортостан  от 06.08.2021 № 717-р ГБУЗ РБ Поликлиника № 51 г.Уфа и   ГБУЗ РБ Поликлиника № 50 г.Уфа  реорганизованы в форме присоединения первого ко второму с передачей прав, обязанностей и имущества и сохранением целей деятельности с 1 января 2022 года.</t>
  </si>
  <si>
    <t>№ п/п</t>
  </si>
  <si>
    <t>Код МО в едином реестре ОМС</t>
  </si>
  <si>
    <t>Краткое наименование МО</t>
  </si>
  <si>
    <t>Абсолютное количество набранных баллов</t>
  </si>
  <si>
    <t>020171</t>
  </si>
  <si>
    <t>УФИЦ РАН</t>
  </si>
  <si>
    <t>021001</t>
  </si>
  <si>
    <t>ГБУЗ РБ Миякинская ЦРБ</t>
  </si>
  <si>
    <t>021002</t>
  </si>
  <si>
    <t>ГБУЗ РБ Давлекановская ЦРБ</t>
  </si>
  <si>
    <t>021003</t>
  </si>
  <si>
    <t>ГБУЗ РБ Раевская ЦРБ</t>
  </si>
  <si>
    <t>021100</t>
  </si>
  <si>
    <t>ГБУЗ РБ Детская поликлиника №3 г.Уфа</t>
  </si>
  <si>
    <t>021102</t>
  </si>
  <si>
    <t>ГБУЗ РБ Мраковская ЦРБ</t>
  </si>
  <si>
    <t>021104</t>
  </si>
  <si>
    <t>ГБУЗ РБ Мелеузовская ЦРБ</t>
  </si>
  <si>
    <t>021105</t>
  </si>
  <si>
    <t>ГБУЗ РБ Исянгуловская ЦРБ</t>
  </si>
  <si>
    <t>021110</t>
  </si>
  <si>
    <t>ГБУЗ РБ Детская поликлиника №2 г.Уфа</t>
  </si>
  <si>
    <t>021111</t>
  </si>
  <si>
    <t>ГБУЗ РБ ГБ г.Кумертау</t>
  </si>
  <si>
    <t>021120</t>
  </si>
  <si>
    <t>ГБУЗ РБ Детская поликлиника №5 г.Уфа</t>
  </si>
  <si>
    <t>021130</t>
  </si>
  <si>
    <t>ГБУЗ РБ Городская детская поликлиника №6 г.Уфа</t>
  </si>
  <si>
    <t>021200</t>
  </si>
  <si>
    <t>ГБУЗ РБ ГДКБ №17 г.Уфа</t>
  </si>
  <si>
    <t>021201</t>
  </si>
  <si>
    <t>ГБУЗ РБ ГБ г.Нефтекамск</t>
  </si>
  <si>
    <t>021205</t>
  </si>
  <si>
    <t>ГБУЗ РБ Краснокамская ЦРБ</t>
  </si>
  <si>
    <t>021206</t>
  </si>
  <si>
    <t>ГБУЗ РБ Калтасинская ЦРБ</t>
  </si>
  <si>
    <t>021303</t>
  </si>
  <si>
    <t>ГБУЗ РБ ГБ №1 г.Октябрьский</t>
  </si>
  <si>
    <t>021401</t>
  </si>
  <si>
    <t>ООО "Медсервис" г.Салават</t>
  </si>
  <si>
    <t>021405</t>
  </si>
  <si>
    <t>ГБУЗ РБ Федоровская ЦРБ</t>
  </si>
  <si>
    <t>021424</t>
  </si>
  <si>
    <t>ГБУЗ РБ ГБ г.Салават</t>
  </si>
  <si>
    <t>021501</t>
  </si>
  <si>
    <t>ГБУЗ РБ Акъярская ЦРБ</t>
  </si>
  <si>
    <t>021502</t>
  </si>
  <si>
    <t>ГБУЗ РБ ЦГБ г.Сибай</t>
  </si>
  <si>
    <t>021601</t>
  </si>
  <si>
    <t>ГБУЗ РБ ГКБ №1 г.Стерлитамак</t>
  </si>
  <si>
    <t>021602</t>
  </si>
  <si>
    <t>ГБУЗ РБ ГБ №2 г.Стерлитамак</t>
  </si>
  <si>
    <t>021604</t>
  </si>
  <si>
    <t>ЧУЗ "РЖД-Медицина" г.Стерлитамак"</t>
  </si>
  <si>
    <t>021605</t>
  </si>
  <si>
    <t>ГБУЗ РБ Красноусольская ЦРБ</t>
  </si>
  <si>
    <t>021606</t>
  </si>
  <si>
    <t>ГБУЗ РБ Стерлибашевская ЦРБ</t>
  </si>
  <si>
    <t>021607</t>
  </si>
  <si>
    <t>ГБУЗ РБ Толбазинская ЦРБ</t>
  </si>
  <si>
    <t>021616</t>
  </si>
  <si>
    <t>ГБУЗ РБ ДБ г.Стерлитамак</t>
  </si>
  <si>
    <t>021701</t>
  </si>
  <si>
    <t>ГБУЗ РБ Туймазинская ЦРБ</t>
  </si>
  <si>
    <t>021706</t>
  </si>
  <si>
    <t>ГБУЗ РБ Шаранская ЦРБ</t>
  </si>
  <si>
    <t>021800</t>
  </si>
  <si>
    <t>ГБУЗ РБ ГКБ №8 г.Уфа</t>
  </si>
  <si>
    <t>021901</t>
  </si>
  <si>
    <t>ГБУЗ РБ Учалинская ЦГБ</t>
  </si>
  <si>
    <t>022000</t>
  </si>
  <si>
    <t>ГБУЗ РБ Чишминская ЦРБ</t>
  </si>
  <si>
    <t>022001</t>
  </si>
  <si>
    <t>ГБУЗ РБ Баймакская ЦГБ</t>
  </si>
  <si>
    <t>022002</t>
  </si>
  <si>
    <t>ГБУЗ РБ Буздякская ЦРБ</t>
  </si>
  <si>
    <t>022003</t>
  </si>
  <si>
    <t>ГБУЗ РБ Языковская ЦРБ</t>
  </si>
  <si>
    <t>022012</t>
  </si>
  <si>
    <t>ГБУЗ РБ Зилаирская ЦРБ</t>
  </si>
  <si>
    <t>022102</t>
  </si>
  <si>
    <t>ГБУЗ РБ Верхне-Татышлинская ЦРБ</t>
  </si>
  <si>
    <t>022103</t>
  </si>
  <si>
    <t>ГБУЗ РБ Балтачевская ЦРБ</t>
  </si>
  <si>
    <t>022104</t>
  </si>
  <si>
    <t>ГБУЗ РБ Янаульская ЦРБ</t>
  </si>
  <si>
    <t>022117</t>
  </si>
  <si>
    <t>ЧУЗ "КБ "РЖД-Медицина"г.Уфа</t>
  </si>
  <si>
    <t>022201</t>
  </si>
  <si>
    <t>ГБУЗ РБ Иглинская ЦРБ</t>
  </si>
  <si>
    <t>022202</t>
  </si>
  <si>
    <t>ГБУЗ РБ Благовещенская ЦРБ</t>
  </si>
  <si>
    <t>022203</t>
  </si>
  <si>
    <t>ГБУЗ РБ Нуримановская ЦРБ</t>
  </si>
  <si>
    <t>022204</t>
  </si>
  <si>
    <t>ГБУЗ РБ Архангельская ЦРБ</t>
  </si>
  <si>
    <t>022205</t>
  </si>
  <si>
    <t>ГБУЗ РБ Кармаскалинская ЦРБ</t>
  </si>
  <si>
    <t>022208</t>
  </si>
  <si>
    <t>ГБУЗ РБ Кушнаренковская ЦРБ</t>
  </si>
  <si>
    <t>022300</t>
  </si>
  <si>
    <t>ГБУЗ РБ ГКБ №13 г.Уфа</t>
  </si>
  <si>
    <t>022400</t>
  </si>
  <si>
    <t>ГБУЗ РБ КБСМП г.Уфа</t>
  </si>
  <si>
    <t>022720</t>
  </si>
  <si>
    <t>ГБУЗ РБ ГКБ №21 г.Уфа</t>
  </si>
  <si>
    <t>022800</t>
  </si>
  <si>
    <t>ФГБОУ ВО БГМУ Минздрава России</t>
  </si>
  <si>
    <t>023002</t>
  </si>
  <si>
    <t>ГБУЗ РБ Белебеевская ЦРБ</t>
  </si>
  <si>
    <t>023005</t>
  </si>
  <si>
    <t>ГБУЗ РБ Бижбулякская ЦРБ</t>
  </si>
  <si>
    <t>023006</t>
  </si>
  <si>
    <t>ГБУЗ РБ Ермекеевская ЦРБ</t>
  </si>
  <si>
    <t>023500</t>
  </si>
  <si>
    <t>ГБУЗ РБ ГКБ №5 г.Уфа</t>
  </si>
  <si>
    <t>024001</t>
  </si>
  <si>
    <t>ГБУЗ РБ Аскаровская ЦРБ</t>
  </si>
  <si>
    <t>024002</t>
  </si>
  <si>
    <t>ГБУЗ РБ Бурзянская ЦРБ</t>
  </si>
  <si>
    <t>024005</t>
  </si>
  <si>
    <t>ГБУЗ РБ Белорецкая ЦРКБ</t>
  </si>
  <si>
    <t>024006</t>
  </si>
  <si>
    <t>ФГБУЗ МСЧ №142 ФМБА России</t>
  </si>
  <si>
    <t>024200</t>
  </si>
  <si>
    <t>ГБУЗ РБ ГБ №9 г.Уфа</t>
  </si>
  <si>
    <t>025001</t>
  </si>
  <si>
    <t>ГБУЗ РБ Бирская ЦРБ</t>
  </si>
  <si>
    <t>025002</t>
  </si>
  <si>
    <t>ГБУЗ РБ Мишкинская ЦРБ</t>
  </si>
  <si>
    <t>025003</t>
  </si>
  <si>
    <t>ГБУЗ РБ Караидельская ЦРБ</t>
  </si>
  <si>
    <t>025004</t>
  </si>
  <si>
    <t>ГБУЗ РБ Аскинская ЦРБ</t>
  </si>
  <si>
    <t>025005</t>
  </si>
  <si>
    <t>ГБУЗ РБ Бураевская ЦРБ</t>
  </si>
  <si>
    <t>026001</t>
  </si>
  <si>
    <t>ГБУЗ РБ Месягутовская ЦРБ</t>
  </si>
  <si>
    <t>026002</t>
  </si>
  <si>
    <t>ГБУЗ РБ Большеустьикинская ЦРБ</t>
  </si>
  <si>
    <t>026003</t>
  </si>
  <si>
    <t>ГБУЗ РБ Малоязовская ЦРБ</t>
  </si>
  <si>
    <t>026004</t>
  </si>
  <si>
    <t>ГБУЗ РБ Кигинская ЦРБ</t>
  </si>
  <si>
    <t>026005</t>
  </si>
  <si>
    <t>ГБУЗ РБ Белокатайская ЦРБ</t>
  </si>
  <si>
    <t>027000</t>
  </si>
  <si>
    <t>ГБУЗ РБ Детская поликлиника  №4 г.Уфа</t>
  </si>
  <si>
    <t>027001</t>
  </si>
  <si>
    <t>ГБУЗ РБ Дюртюлинская ЦРБ</t>
  </si>
  <si>
    <t>027002</t>
  </si>
  <si>
    <t>ГБУЗ РБ Чекмагушевская ЦРБ</t>
  </si>
  <si>
    <t>028000</t>
  </si>
  <si>
    <t>ГБУЗ РБ ГКБ №18 г.Уфы</t>
  </si>
  <si>
    <t>028002</t>
  </si>
  <si>
    <t>ГБУЗ РБ Верхнеяркеевская ЦРБ</t>
  </si>
  <si>
    <t>028004</t>
  </si>
  <si>
    <t>ГБУЗ РБ Бакалинская ЦРБ</t>
  </si>
  <si>
    <t>029001</t>
  </si>
  <si>
    <t>ГБУЗ РБ Ишимбайская ЦРБ</t>
  </si>
  <si>
    <t>029100</t>
  </si>
  <si>
    <t>ГБУЗ РБ Поликлиника №43 г.Уфа</t>
  </si>
  <si>
    <t>029300</t>
  </si>
  <si>
    <t>ГБУЗ РБ Поликлиника №46 г.Уфа</t>
  </si>
  <si>
    <t>029400</t>
  </si>
  <si>
    <t>ГБУЗ РБ ГКБ Демского района г.Уфы</t>
  </si>
  <si>
    <t>029700</t>
  </si>
  <si>
    <t>ГБУЗ РБ Поликлиника №50 г.Уфа</t>
  </si>
  <si>
    <t>Итого</t>
  </si>
  <si>
    <t>Факт применения показателя</t>
  </si>
  <si>
    <t>Количество выполненных показателей</t>
  </si>
  <si>
    <t>Оценка показателей результативности, %</t>
  </si>
  <si>
    <t xml:space="preserve">Номер </t>
  </si>
  <si>
    <t>итог</t>
  </si>
  <si>
    <t>АНАЛИЗ ВЫПОЛНЕНИЯ</t>
  </si>
  <si>
    <t>Среднее по РБ по показателю в текущем году</t>
  </si>
  <si>
    <t xml:space="preserve">Максимальный/Минимальный показатель </t>
  </si>
  <si>
    <t>II группа, выполнившие от 40 (включительно) до 60%</t>
  </si>
  <si>
    <t xml:space="preserve">III группа, выполнившие от 60 (включительно) </t>
  </si>
  <si>
    <t>029700№0</t>
  </si>
  <si>
    <t>029400№0</t>
  </si>
  <si>
    <t>028004№0</t>
  </si>
  <si>
    <t>028002№0</t>
  </si>
  <si>
    <t>028000№0</t>
  </si>
  <si>
    <t>027002№0</t>
  </si>
  <si>
    <t>027001№0</t>
  </si>
  <si>
    <t>026004№0</t>
  </si>
  <si>
    <t>026003№0</t>
  </si>
  <si>
    <t>026002№0</t>
  </si>
  <si>
    <t>026001№0</t>
  </si>
  <si>
    <t>025005№0</t>
  </si>
  <si>
    <t>025004№0</t>
  </si>
  <si>
    <t>025003№0</t>
  </si>
  <si>
    <t>025002№0</t>
  </si>
  <si>
    <t>025001№0</t>
  </si>
  <si>
    <t>024200№0</t>
  </si>
  <si>
    <t>024006№0</t>
  </si>
  <si>
    <t>024005№0</t>
  </si>
  <si>
    <t>024002№0</t>
  </si>
  <si>
    <t>024001№0</t>
  </si>
  <si>
    <t>023500№0</t>
  </si>
  <si>
    <t>023006№0</t>
  </si>
  <si>
    <t>023005№0</t>
  </si>
  <si>
    <t>023002№0</t>
  </si>
  <si>
    <t>022800№0</t>
  </si>
  <si>
    <t>022720№0</t>
  </si>
  <si>
    <t>022400№0</t>
  </si>
  <si>
    <t>022300№0</t>
  </si>
  <si>
    <t>022208№0</t>
  </si>
  <si>
    <t>022205№0</t>
  </si>
  <si>
    <t>022204№0</t>
  </si>
  <si>
    <t>022203№0</t>
  </si>
  <si>
    <t>022202№0</t>
  </si>
  <si>
    <t>022201№0</t>
  </si>
  <si>
    <t>022117№0</t>
  </si>
  <si>
    <t>022104№0</t>
  </si>
  <si>
    <t>022103№0</t>
  </si>
  <si>
    <t>022102№0</t>
  </si>
  <si>
    <t>022012№0</t>
  </si>
  <si>
    <t>022003№0</t>
  </si>
  <si>
    <t>022002№0</t>
  </si>
  <si>
    <t>022001№0</t>
  </si>
  <si>
    <t>022000№0</t>
  </si>
  <si>
    <t>021901№0</t>
  </si>
  <si>
    <t>021800№0</t>
  </si>
  <si>
    <t>021706№0</t>
  </si>
  <si>
    <t>021701№0</t>
  </si>
  <si>
    <t>021616№0</t>
  </si>
  <si>
    <t>021607№0</t>
  </si>
  <si>
    <t>021606№0</t>
  </si>
  <si>
    <t>021605№0</t>
  </si>
  <si>
    <t>021604№0</t>
  </si>
  <si>
    <t>021602№0</t>
  </si>
  <si>
    <t>021601№0</t>
  </si>
  <si>
    <t>021502№0</t>
  </si>
  <si>
    <t>021501№0</t>
  </si>
  <si>
    <t>021424№0</t>
  </si>
  <si>
    <t>021405№0</t>
  </si>
  <si>
    <t>021401№0</t>
  </si>
  <si>
    <t>021303№0</t>
  </si>
  <si>
    <t>021206№0</t>
  </si>
  <si>
    <t>021205№0</t>
  </si>
  <si>
    <t>021201№0</t>
  </si>
  <si>
    <t>021200№0</t>
  </si>
  <si>
    <t>021130№0</t>
  </si>
  <si>
    <t>021120№0</t>
  </si>
  <si>
    <t>021111№0</t>
  </si>
  <si>
    <t>021110№0</t>
  </si>
  <si>
    <t>021105№0</t>
  </si>
  <si>
    <t>021104№0</t>
  </si>
  <si>
    <t>021102№0</t>
  </si>
  <si>
    <t>021100№0</t>
  </si>
  <si>
    <t>021003№0</t>
  </si>
  <si>
    <t>021002№0</t>
  </si>
  <si>
    <t>021001№0</t>
  </si>
  <si>
    <t>020171№0</t>
  </si>
  <si>
    <t>026005№0</t>
  </si>
  <si>
    <t>027000№0</t>
  </si>
  <si>
    <t>029001№0</t>
  </si>
  <si>
    <t>029100№0</t>
  </si>
  <si>
    <t>029300№0</t>
  </si>
  <si>
    <t>Максимальное количество баллов</t>
  </si>
  <si>
    <t>Отчетполучен29.06.202206:41:06</t>
  </si>
  <si>
    <t>Сведенияобиспользованиипоказателейрезультативностидеятельностимедицинскихорганизацийпосостояниюна1ноября2022*</t>
  </si>
  <si>
    <t>СубъектРФ/Наименованиеабонента:РеспубликаБашкортостан</t>
  </si>
  <si>
    <t>6</t>
  </si>
  <si>
    <t>7</t>
  </si>
  <si>
    <t>8</t>
  </si>
  <si>
    <t>9</t>
  </si>
  <si>
    <t>10</t>
  </si>
  <si>
    <t>СубъектРФ</t>
  </si>
  <si>
    <t>025004№1</t>
  </si>
  <si>
    <t>Доля врачебных посещений с профилактической целью за период, от общего числа посещений за период (включая посещения на дому)</t>
  </si>
  <si>
    <t>025004№2</t>
  </si>
  <si>
    <t>Доля взрослых пациентов с болезнями системы кровообращения, выявленными впервые при профилактических медицинских осмотрах и диспансеризации за период, от общего числа взрослых пациентов с болезнями системы кровообращения с впервые в жизни установленным диагнозом за период</t>
  </si>
  <si>
    <t>025004№3</t>
  </si>
  <si>
    <t>Доля взрослых пациентов с установленным диагнозом злокачественное новообразование,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злокачественное новообразование за период</t>
  </si>
  <si>
    <t>025004№4</t>
  </si>
  <si>
    <t>Доля взрослых пациентов с установленным диагнозом хроническая обструктивная болезнь легких,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хроническая обструктивная легочная болезнь за период</t>
  </si>
  <si>
    <t>025004№5</t>
  </si>
  <si>
    <t>Доля взрослых пациентов с установленным диагнозом сахарный диабет,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сахарный диабет за период</t>
  </si>
  <si>
    <t>025004№6</t>
  </si>
  <si>
    <t>Выполнение плана вакцинации взрослых граждан по эпидемиологическим показаниям за период (коронавирусная инфекция COVID-19)</t>
  </si>
  <si>
    <t>025004№7</t>
  </si>
  <si>
    <t>Доля взрослых пациентов с болезнями системы кровообращения, имеющих высокий риск преждевременной смерти, состоящих под диспансерным наблюдением, от общего числа взрослых пациентов с болезнями системы кровообращения, имеющих высокий риск преждевременной смерти, за период</t>
  </si>
  <si>
    <t>025004№8</t>
  </si>
  <si>
    <t>Число взрослых пациентов с болезнями системы кровообращения, имеющих высокий риск преждевременной смерти, которым за период оказана медицинская помощь в неотложной форме и (или) скорая медицинская помощь, от общего числа взрослых пациентов с болезнями системы кровообращения, имеющих высокий риск преждевременной смерти, за период</t>
  </si>
  <si>
    <t>025004№9</t>
  </si>
  <si>
    <t>Доля взрослых пациентов с болезнями системы кровообращения, в отношении которых установлено диспансерное наблюдение за период, от общего числа взрослых пациентов с впервые в жизни установленным диагнозом болезни системы кровообращения за период</t>
  </si>
  <si>
    <t>025004№10</t>
  </si>
  <si>
    <t>Доля взрослых пациентов с установленным диагнозом хроническая обструктивная болезнь легких, в отношении которых установлено диспансерное наблюдение за период, от общего числа взрослых пациентов с впервые в жизни установленным диагнозом хроническая обструктивная болезнь легких за период</t>
  </si>
  <si>
    <t>025004№11</t>
  </si>
  <si>
    <t>Доля взрослых пациентов с установленным диагнозом сахарный диабет, в отношении которых установлено диспансерное наблюдение за период, от общего числа взрослых пациентов с впервые в жизни установленным диагнозом сахарный диабет за период</t>
  </si>
  <si>
    <t>025004№12</t>
  </si>
  <si>
    <t>Доля взрослых пациентов, госпитализированных за период по экстренным показаниям в связи с обострением (декомпенсацией) состояний, по поводу которых пациент находится под диспансерным наблюдением, от общего числа взрослых пациентов, находящихся под диспансерным наблюдением за период</t>
  </si>
  <si>
    <t>025004№13</t>
  </si>
  <si>
    <t>Доля взрослых пациентов, повторно госпитализированных за период по причине заболеваний сердечно-сосудистой системы или их осложнений в течение года с момента предыдущей госпитализации, от общего числа взрослых пациентов, госпитализированных за период по причине заболеваний сердечно-сосудистой системы или их осложнений</t>
  </si>
  <si>
    <t>025004№14</t>
  </si>
  <si>
    <t>Доля взрослых пациентов, находящихся под диспансерным наблюдением по поводу сахарного диабета, у которых впервые зарегистрированы осложнения за период (диабетическая ретинопатия, диабетическая стопа), от общего числа взрослых пациентов, находящихся под диспансерным наблюдением по поводу сахарного диабета за период</t>
  </si>
  <si>
    <t>025004№</t>
  </si>
  <si>
    <t/>
  </si>
  <si>
    <t>025004№15</t>
  </si>
  <si>
    <t>Охват вакцинацией детей в рамках Национального календаря прививок</t>
  </si>
  <si>
    <t>025004№16</t>
  </si>
  <si>
    <t>Доля детей, в отношении которых установлено диспансерное наблюдение по поводу болезней костно-мышечной системы и соединительной ткани за период, от общего числа детей с впервые в жизни установленными диагнозами болезней костно-мышечной системы и соединительной ткани за период</t>
  </si>
  <si>
    <t>025004№17</t>
  </si>
  <si>
    <t>Доля детей, в отношении которых установлено диспансерное наблюдение по поводу болезней глаза и его придаточного аппарата за период, от общего числа детей с впервые в жизни установленными диагнозами болезней глаза и его придаточного аппарата за период</t>
  </si>
  <si>
    <t>025004№18</t>
  </si>
  <si>
    <t>Доля детей, в отношении которых установлено диспансерное наблюдение по поводу болезней органов пищеварения за период, от общего числа детей с впервые в жизни установленными диагнозами болезней органов пищеварения за период</t>
  </si>
  <si>
    <t>025004№19</t>
  </si>
  <si>
    <t>Доля детей, в отношении которых установлено диспансерное наблюдение по поводу болезней системы кровообращения за период от общего числа детей с впервые в жизни установленными диагнозами болезней системы кровообращения за период</t>
  </si>
  <si>
    <t>025004№20</t>
  </si>
  <si>
    <t>Доля детей, в отношении которых установлено диспансерное наблюдение по поводу болезней эндокринной системы, расстройства питания и нарушения обмена веществ за период, от общего числа детей с впервые в жизни установленными диагнозами болезней эндокринной системы, расстройства питания и нарушения обмена веществ за период</t>
  </si>
  <si>
    <t>025004№21</t>
  </si>
  <si>
    <t>Доля женщин, отказавшихся от искусственного прерывания беременности, от числа женщин, прошедших доабортное консультирование за период</t>
  </si>
  <si>
    <t>025004№22</t>
  </si>
  <si>
    <t>Доля беременных женщин, вакцинированных от коронавирусной инфекции COVID-19, за период, от числа женщин, состоящих на учете по беременности и родам на начало периода</t>
  </si>
  <si>
    <t>025004№23</t>
  </si>
  <si>
    <t>Доля женщин с установленным диагнозом злокачественное новообразование шейки матки, выявленным впервые при диспансеризации, от общего числа женщин с установленным диагнозом злокачественное новообразование шейки матки за период</t>
  </si>
  <si>
    <t>025004№24</t>
  </si>
  <si>
    <t>Доля женщин с установленным диагнозом злокачественное новообразование молочной железы, выявленным впервые при диспансеризации, от общего числа женщин с установленным диагнозом злокачественное новообразование молочной железы за период</t>
  </si>
  <si>
    <t>025004№25</t>
  </si>
  <si>
    <t>Доля беременных женщин, прошедших скрининг в части оценки антенатального развития плода за период, от общего числа женщин, состоявших на учете по поводу беременности и родов за период</t>
  </si>
  <si>
    <t>025004№33</t>
  </si>
  <si>
    <t>022103№1</t>
  </si>
  <si>
    <t>022103№2</t>
  </si>
  <si>
    <t>022103№3</t>
  </si>
  <si>
    <t>022103№4</t>
  </si>
  <si>
    <t>022103№5</t>
  </si>
  <si>
    <t>022103№6</t>
  </si>
  <si>
    <t>022103№7</t>
  </si>
  <si>
    <t>022103№8</t>
  </si>
  <si>
    <t>022103№9</t>
  </si>
  <si>
    <t>022103№10</t>
  </si>
  <si>
    <t>022103№11</t>
  </si>
  <si>
    <t>022103№12</t>
  </si>
  <si>
    <t>022103№13</t>
  </si>
  <si>
    <t>022103№14</t>
  </si>
  <si>
    <t>022103№</t>
  </si>
  <si>
    <t>022103№15</t>
  </si>
  <si>
    <t>022103№16</t>
  </si>
  <si>
    <t>022103№17</t>
  </si>
  <si>
    <t>022103№18</t>
  </si>
  <si>
    <t>022103№19</t>
  </si>
  <si>
    <t>022103№20</t>
  </si>
  <si>
    <t>022103№21</t>
  </si>
  <si>
    <t>022103№22</t>
  </si>
  <si>
    <t>022103№23</t>
  </si>
  <si>
    <t>022103№24</t>
  </si>
  <si>
    <t>022103№25</t>
  </si>
  <si>
    <t>022103№33</t>
  </si>
  <si>
    <t>025001№1</t>
  </si>
  <si>
    <t>025001№2</t>
  </si>
  <si>
    <t>025001№3</t>
  </si>
  <si>
    <t>025001№4</t>
  </si>
  <si>
    <t>025001№5</t>
  </si>
  <si>
    <t>025001№6</t>
  </si>
  <si>
    <t>025001№7</t>
  </si>
  <si>
    <t>025001№8</t>
  </si>
  <si>
    <t>025001№9</t>
  </si>
  <si>
    <t>025001№10</t>
  </si>
  <si>
    <t>025001№11</t>
  </si>
  <si>
    <t>025001№12</t>
  </si>
  <si>
    <t>025001№13</t>
  </si>
  <si>
    <t>025001№14</t>
  </si>
  <si>
    <t>025001№</t>
  </si>
  <si>
    <t>025001№15</t>
  </si>
  <si>
    <t>025001№16</t>
  </si>
  <si>
    <t>025001№17</t>
  </si>
  <si>
    <t>025001№18</t>
  </si>
  <si>
    <t>025001№19</t>
  </si>
  <si>
    <t>025001№20</t>
  </si>
  <si>
    <t>025001№21</t>
  </si>
  <si>
    <t>025001№22</t>
  </si>
  <si>
    <t>025001№23</t>
  </si>
  <si>
    <t>025001№24</t>
  </si>
  <si>
    <t>025001№25</t>
  </si>
  <si>
    <t>025001№33</t>
  </si>
  <si>
    <t>025005№1</t>
  </si>
  <si>
    <t>025005№2</t>
  </si>
  <si>
    <t>025005№3</t>
  </si>
  <si>
    <t>025005№4</t>
  </si>
  <si>
    <t>025005№5</t>
  </si>
  <si>
    <t>025005№6</t>
  </si>
  <si>
    <t>025005№7</t>
  </si>
  <si>
    <t>025005№8</t>
  </si>
  <si>
    <t>025005№9</t>
  </si>
  <si>
    <t>025005№10</t>
  </si>
  <si>
    <t>025005№11</t>
  </si>
  <si>
    <t>025005№12</t>
  </si>
  <si>
    <t>025005№13</t>
  </si>
  <si>
    <t>025005№14</t>
  </si>
  <si>
    <t>025005№</t>
  </si>
  <si>
    <t>025005№15</t>
  </si>
  <si>
    <t>025005№16</t>
  </si>
  <si>
    <t>025005№17</t>
  </si>
  <si>
    <t>025005№18</t>
  </si>
  <si>
    <t>025005№19</t>
  </si>
  <si>
    <t>025005№20</t>
  </si>
  <si>
    <t>025005№21</t>
  </si>
  <si>
    <t>025005№22</t>
  </si>
  <si>
    <t>025005№23</t>
  </si>
  <si>
    <t>025005№24</t>
  </si>
  <si>
    <t>025005№25</t>
  </si>
  <si>
    <t>025005№33</t>
  </si>
  <si>
    <t>022102№1</t>
  </si>
  <si>
    <t>022102№2</t>
  </si>
  <si>
    <t>022102№3</t>
  </si>
  <si>
    <t>022102№4</t>
  </si>
  <si>
    <t>022102№5</t>
  </si>
  <si>
    <t>022102№6</t>
  </si>
  <si>
    <t>022102№7</t>
  </si>
  <si>
    <t>022102№8</t>
  </si>
  <si>
    <t>022102№9</t>
  </si>
  <si>
    <t>022102№10</t>
  </si>
  <si>
    <t>022102№11</t>
  </si>
  <si>
    <t>022102№12</t>
  </si>
  <si>
    <t>022102№13</t>
  </si>
  <si>
    <t>022102№14</t>
  </si>
  <si>
    <t>022102№</t>
  </si>
  <si>
    <t>022102№15</t>
  </si>
  <si>
    <t>022102№16</t>
  </si>
  <si>
    <t>022102№17</t>
  </si>
  <si>
    <t>022102№18</t>
  </si>
  <si>
    <t>022102№19</t>
  </si>
  <si>
    <t>022102№20</t>
  </si>
  <si>
    <t>022102№21</t>
  </si>
  <si>
    <t>022102№22</t>
  </si>
  <si>
    <t>022102№23</t>
  </si>
  <si>
    <t>022102№24</t>
  </si>
  <si>
    <t>022102№25</t>
  </si>
  <si>
    <t>022102№33</t>
  </si>
  <si>
    <t>021201№1</t>
  </si>
  <si>
    <t>021201№2</t>
  </si>
  <si>
    <t>021201№3</t>
  </si>
  <si>
    <t>021201№4</t>
  </si>
  <si>
    <t>021201№5</t>
  </si>
  <si>
    <t>021201№6</t>
  </si>
  <si>
    <t>021201№7</t>
  </si>
  <si>
    <t>021201№8</t>
  </si>
  <si>
    <t>021201№9</t>
  </si>
  <si>
    <t>021201№10</t>
  </si>
  <si>
    <t>021201№11</t>
  </si>
  <si>
    <t>021201№12</t>
  </si>
  <si>
    <t>021201№13</t>
  </si>
  <si>
    <t>021201№14</t>
  </si>
  <si>
    <t>021201№</t>
  </si>
  <si>
    <t>021201№15</t>
  </si>
  <si>
    <t>021201№16</t>
  </si>
  <si>
    <t>021201№17</t>
  </si>
  <si>
    <t>021201№18</t>
  </si>
  <si>
    <t>021201№19</t>
  </si>
  <si>
    <t>021201№20</t>
  </si>
  <si>
    <t>021201№21</t>
  </si>
  <si>
    <t>021201№22</t>
  </si>
  <si>
    <t>021201№23</t>
  </si>
  <si>
    <t>021201№24</t>
  </si>
  <si>
    <t>021201№25</t>
  </si>
  <si>
    <t>021201№33</t>
  </si>
  <si>
    <t>027001№1</t>
  </si>
  <si>
    <t>027001№2</t>
  </si>
  <si>
    <t>027001№3</t>
  </si>
  <si>
    <t>027001№4</t>
  </si>
  <si>
    <t>027001№5</t>
  </si>
  <si>
    <t>027001№6</t>
  </si>
  <si>
    <t>027001№7</t>
  </si>
  <si>
    <t>027001№8</t>
  </si>
  <si>
    <t>027001№9</t>
  </si>
  <si>
    <t>027001№10</t>
  </si>
  <si>
    <t>027001№11</t>
  </si>
  <si>
    <t>027001№12</t>
  </si>
  <si>
    <t>027001№13</t>
  </si>
  <si>
    <t>027001№14</t>
  </si>
  <si>
    <t>027001№</t>
  </si>
  <si>
    <t>027001№15</t>
  </si>
  <si>
    <t>027001№16</t>
  </si>
  <si>
    <t>027001№17</t>
  </si>
  <si>
    <t>027001№18</t>
  </si>
  <si>
    <t>027001№19</t>
  </si>
  <si>
    <t>027001№20</t>
  </si>
  <si>
    <t>027001№21</t>
  </si>
  <si>
    <t>027001№22</t>
  </si>
  <si>
    <t>027001№23</t>
  </si>
  <si>
    <t>027001№24</t>
  </si>
  <si>
    <t>027001№25</t>
  </si>
  <si>
    <t>027001№33</t>
  </si>
  <si>
    <t>021206№1</t>
  </si>
  <si>
    <t>021206№2</t>
  </si>
  <si>
    <t>021206№3</t>
  </si>
  <si>
    <t>021206№4</t>
  </si>
  <si>
    <t>021206№5</t>
  </si>
  <si>
    <t>021206№6</t>
  </si>
  <si>
    <t>021206№7</t>
  </si>
  <si>
    <t>021206№8</t>
  </si>
  <si>
    <t>021206№9</t>
  </si>
  <si>
    <t>021206№10</t>
  </si>
  <si>
    <t>021206№11</t>
  </si>
  <si>
    <t>021206№12</t>
  </si>
  <si>
    <t>021206№13</t>
  </si>
  <si>
    <t>021206№14</t>
  </si>
  <si>
    <t>021206№</t>
  </si>
  <si>
    <t>021206№15</t>
  </si>
  <si>
    <t>021206№16</t>
  </si>
  <si>
    <t>021206№17</t>
  </si>
  <si>
    <t>021206№18</t>
  </si>
  <si>
    <t>021206№19</t>
  </si>
  <si>
    <t>021206№20</t>
  </si>
  <si>
    <t>021206№21</t>
  </si>
  <si>
    <t>021206№22</t>
  </si>
  <si>
    <t>021206№23</t>
  </si>
  <si>
    <t>021206№24</t>
  </si>
  <si>
    <t>021206№25</t>
  </si>
  <si>
    <t>021206№33</t>
  </si>
  <si>
    <t>025003№1</t>
  </si>
  <si>
    <t>025003№2</t>
  </si>
  <si>
    <t>025003№3</t>
  </si>
  <si>
    <t>025003№4</t>
  </si>
  <si>
    <t>025003№5</t>
  </si>
  <si>
    <t>025003№6</t>
  </si>
  <si>
    <t>025003№7</t>
  </si>
  <si>
    <t>025003№8</t>
  </si>
  <si>
    <t>025003№9</t>
  </si>
  <si>
    <t>025003№10</t>
  </si>
  <si>
    <t>025003№11</t>
  </si>
  <si>
    <t>025003№12</t>
  </si>
  <si>
    <t>025003№13</t>
  </si>
  <si>
    <t>025003№14</t>
  </si>
  <si>
    <t>025003№</t>
  </si>
  <si>
    <t>025003№15</t>
  </si>
  <si>
    <t>025003№16</t>
  </si>
  <si>
    <t>025003№17</t>
  </si>
  <si>
    <t>025003№18</t>
  </si>
  <si>
    <t>025003№19</t>
  </si>
  <si>
    <t>025003№20</t>
  </si>
  <si>
    <t>025003№21</t>
  </si>
  <si>
    <t>025003№22</t>
  </si>
  <si>
    <t>025003№23</t>
  </si>
  <si>
    <t>025003№24</t>
  </si>
  <si>
    <t>025003№25</t>
  </si>
  <si>
    <t>025003№33</t>
  </si>
  <si>
    <t>021205№1</t>
  </si>
  <si>
    <t>021205№2</t>
  </si>
  <si>
    <t>021205№3</t>
  </si>
  <si>
    <t>021205№4</t>
  </si>
  <si>
    <t>021205№5</t>
  </si>
  <si>
    <t>021205№6</t>
  </si>
  <si>
    <t>021205№7</t>
  </si>
  <si>
    <t>021205№8</t>
  </si>
  <si>
    <t>021205№9</t>
  </si>
  <si>
    <t>021205№10</t>
  </si>
  <si>
    <t>021205№11</t>
  </si>
  <si>
    <t>021205№12</t>
  </si>
  <si>
    <t>021205№13</t>
  </si>
  <si>
    <t>021205№14</t>
  </si>
  <si>
    <t>021205№</t>
  </si>
  <si>
    <t>021205№15</t>
  </si>
  <si>
    <t>021205№16</t>
  </si>
  <si>
    <t>021205№17</t>
  </si>
  <si>
    <t>021205№18</t>
  </si>
  <si>
    <t>021205№19</t>
  </si>
  <si>
    <t>021205№20</t>
  </si>
  <si>
    <t>021205№21</t>
  </si>
  <si>
    <t>021205№22</t>
  </si>
  <si>
    <t>021205№23</t>
  </si>
  <si>
    <t>021205№24</t>
  </si>
  <si>
    <t>021205№25</t>
  </si>
  <si>
    <t>021205№33</t>
  </si>
  <si>
    <t>025002№1</t>
  </si>
  <si>
    <t>025002№2</t>
  </si>
  <si>
    <t>025002№3</t>
  </si>
  <si>
    <t>025002№4</t>
  </si>
  <si>
    <t>025002№5</t>
  </si>
  <si>
    <t>025002№6</t>
  </si>
  <si>
    <t>025002№7</t>
  </si>
  <si>
    <t>025002№8</t>
  </si>
  <si>
    <t>025002№9</t>
  </si>
  <si>
    <t>025002№10</t>
  </si>
  <si>
    <t>025002№11</t>
  </si>
  <si>
    <t>025002№12</t>
  </si>
  <si>
    <t>025002№13</t>
  </si>
  <si>
    <t>025002№14</t>
  </si>
  <si>
    <t>025002№</t>
  </si>
  <si>
    <t>025002№15</t>
  </si>
  <si>
    <t>025002№16</t>
  </si>
  <si>
    <t>025002№17</t>
  </si>
  <si>
    <t>025002№18</t>
  </si>
  <si>
    <t>025002№19</t>
  </si>
  <si>
    <t>025002№20</t>
  </si>
  <si>
    <t>025002№21</t>
  </si>
  <si>
    <t>025002№22</t>
  </si>
  <si>
    <t>025002№23</t>
  </si>
  <si>
    <t>025002№24</t>
  </si>
  <si>
    <t>025002№25</t>
  </si>
  <si>
    <t>025002№33</t>
  </si>
  <si>
    <t>022104№1</t>
  </si>
  <si>
    <t>022104№2</t>
  </si>
  <si>
    <t>022104№3</t>
  </si>
  <si>
    <t>022104№4</t>
  </si>
  <si>
    <t>022104№5</t>
  </si>
  <si>
    <t>022104№6</t>
  </si>
  <si>
    <t>022104№7</t>
  </si>
  <si>
    <t>022104№8</t>
  </si>
  <si>
    <t>022104№9</t>
  </si>
  <si>
    <t>022104№10</t>
  </si>
  <si>
    <t>022104№11</t>
  </si>
  <si>
    <t>022104№12</t>
  </si>
  <si>
    <t>022104№13</t>
  </si>
  <si>
    <t>022104№14</t>
  </si>
  <si>
    <t>022104№</t>
  </si>
  <si>
    <t>022104№15</t>
  </si>
  <si>
    <t>022104№16</t>
  </si>
  <si>
    <t>022104№17</t>
  </si>
  <si>
    <t>022104№18</t>
  </si>
  <si>
    <t>022104№19</t>
  </si>
  <si>
    <t>022104№20</t>
  </si>
  <si>
    <t>022104№21</t>
  </si>
  <si>
    <t>022104№22</t>
  </si>
  <si>
    <t>022104№23</t>
  </si>
  <si>
    <t>022104№24</t>
  </si>
  <si>
    <t>022104№25</t>
  </si>
  <si>
    <t>022104№33</t>
  </si>
  <si>
    <t>021501№1</t>
  </si>
  <si>
    <t>021501№2</t>
  </si>
  <si>
    <t>021501№3</t>
  </si>
  <si>
    <t>021501№4</t>
  </si>
  <si>
    <t>021501№5</t>
  </si>
  <si>
    <t>021501№6</t>
  </si>
  <si>
    <t>021501№7</t>
  </si>
  <si>
    <t>021501№8</t>
  </si>
  <si>
    <t>021501№9</t>
  </si>
  <si>
    <t>021501№10</t>
  </si>
  <si>
    <t>021501№11</t>
  </si>
  <si>
    <t>021501№12</t>
  </si>
  <si>
    <t>021501№13</t>
  </si>
  <si>
    <t>021501№14</t>
  </si>
  <si>
    <t>021501№</t>
  </si>
  <si>
    <t>021501№15</t>
  </si>
  <si>
    <t>021501№16</t>
  </si>
  <si>
    <t>021501№17</t>
  </si>
  <si>
    <t>021501№18</t>
  </si>
  <si>
    <t>021501№19</t>
  </si>
  <si>
    <t>021501№20</t>
  </si>
  <si>
    <t>021501№21</t>
  </si>
  <si>
    <t>021501№22</t>
  </si>
  <si>
    <t>021501№23</t>
  </si>
  <si>
    <t>021501№24</t>
  </si>
  <si>
    <t>021501№25</t>
  </si>
  <si>
    <t>021501№33</t>
  </si>
  <si>
    <t>024001№1</t>
  </si>
  <si>
    <t>024001№2</t>
  </si>
  <si>
    <t>024001№3</t>
  </si>
  <si>
    <t>024001№4</t>
  </si>
  <si>
    <t>024001№5</t>
  </si>
  <si>
    <t>024001№6</t>
  </si>
  <si>
    <t>024001№7</t>
  </si>
  <si>
    <t>024001№8</t>
  </si>
  <si>
    <t>024001№9</t>
  </si>
  <si>
    <t>024001№10</t>
  </si>
  <si>
    <t>024001№11</t>
  </si>
  <si>
    <t>024001№12</t>
  </si>
  <si>
    <t>024001№13</t>
  </si>
  <si>
    <t>024001№14</t>
  </si>
  <si>
    <t>024001№</t>
  </si>
  <si>
    <t>024001№15</t>
  </si>
  <si>
    <t>024001№16</t>
  </si>
  <si>
    <t>024001№17</t>
  </si>
  <si>
    <t>024001№18</t>
  </si>
  <si>
    <t>024001№19</t>
  </si>
  <si>
    <t>024001№20</t>
  </si>
  <si>
    <t>024001№21</t>
  </si>
  <si>
    <t>024001№22</t>
  </si>
  <si>
    <t>024001№23</t>
  </si>
  <si>
    <t>024001№24</t>
  </si>
  <si>
    <t>024001№25</t>
  </si>
  <si>
    <t>024001№33</t>
  </si>
  <si>
    <t>022001№1</t>
  </si>
  <si>
    <t>022001№2</t>
  </si>
  <si>
    <t>022001№3</t>
  </si>
  <si>
    <t>022001№4</t>
  </si>
  <si>
    <t>022001№5</t>
  </si>
  <si>
    <t>022001№6</t>
  </si>
  <si>
    <t>022001№7</t>
  </si>
  <si>
    <t>022001№8</t>
  </si>
  <si>
    <t>022001№9</t>
  </si>
  <si>
    <t>022001№10</t>
  </si>
  <si>
    <t>022001№11</t>
  </si>
  <si>
    <t>022001№12</t>
  </si>
  <si>
    <t>022001№13</t>
  </si>
  <si>
    <t>022001№14</t>
  </si>
  <si>
    <t>022001№</t>
  </si>
  <si>
    <t>022001№15</t>
  </si>
  <si>
    <t>022001№16</t>
  </si>
  <si>
    <t>022001№17</t>
  </si>
  <si>
    <t>022001№18</t>
  </si>
  <si>
    <t>022001№19</t>
  </si>
  <si>
    <t>022001№20</t>
  </si>
  <si>
    <t>022001№21</t>
  </si>
  <si>
    <t>022001№22</t>
  </si>
  <si>
    <t>022001№23</t>
  </si>
  <si>
    <t>022001№24</t>
  </si>
  <si>
    <t>022001№25</t>
  </si>
  <si>
    <t>022001№33</t>
  </si>
  <si>
    <t>024005№1</t>
  </si>
  <si>
    <t>024005№2</t>
  </si>
  <si>
    <t>024005№3</t>
  </si>
  <si>
    <t>024005№4</t>
  </si>
  <si>
    <t>024005№5</t>
  </si>
  <si>
    <t>024005№6</t>
  </si>
  <si>
    <t>024005№7</t>
  </si>
  <si>
    <t>024005№8</t>
  </si>
  <si>
    <t>024005№9</t>
  </si>
  <si>
    <t>024005№10</t>
  </si>
  <si>
    <t>024005№11</t>
  </si>
  <si>
    <t>024005№12</t>
  </si>
  <si>
    <t>024005№13</t>
  </si>
  <si>
    <t>024005№14</t>
  </si>
  <si>
    <t>024005№</t>
  </si>
  <si>
    <t>024005№15</t>
  </si>
  <si>
    <t>024005№16</t>
  </si>
  <si>
    <t>024005№17</t>
  </si>
  <si>
    <t>024005№18</t>
  </si>
  <si>
    <t>024005№19</t>
  </si>
  <si>
    <t>024005№20</t>
  </si>
  <si>
    <t>024005№21</t>
  </si>
  <si>
    <t>024005№22</t>
  </si>
  <si>
    <t>024005№23</t>
  </si>
  <si>
    <t>024005№24</t>
  </si>
  <si>
    <t>024005№25</t>
  </si>
  <si>
    <t>024005№33</t>
  </si>
  <si>
    <t>024002№1</t>
  </si>
  <si>
    <t>024002№2</t>
  </si>
  <si>
    <t>024002№3</t>
  </si>
  <si>
    <t>024002№4</t>
  </si>
  <si>
    <t>024002№5</t>
  </si>
  <si>
    <t>024002№6</t>
  </si>
  <si>
    <t>024002№7</t>
  </si>
  <si>
    <t>024002№8</t>
  </si>
  <si>
    <t>024002№9</t>
  </si>
  <si>
    <t>024002№10</t>
  </si>
  <si>
    <t>024002№11</t>
  </si>
  <si>
    <t>024002№12</t>
  </si>
  <si>
    <t>024002№13</t>
  </si>
  <si>
    <t>024002№14</t>
  </si>
  <si>
    <t>024002№</t>
  </si>
  <si>
    <t>024002№15</t>
  </si>
  <si>
    <t>024002№16</t>
  </si>
  <si>
    <t>024002№17</t>
  </si>
  <si>
    <t>024002№18</t>
  </si>
  <si>
    <t>024002№19</t>
  </si>
  <si>
    <t>024002№20</t>
  </si>
  <si>
    <t>024002№21</t>
  </si>
  <si>
    <t>024002№22</t>
  </si>
  <si>
    <t>024002№23</t>
  </si>
  <si>
    <t>024002№24</t>
  </si>
  <si>
    <t>024002№25</t>
  </si>
  <si>
    <t>024002№33</t>
  </si>
  <si>
    <t>022012№1</t>
  </si>
  <si>
    <t>022012№2</t>
  </si>
  <si>
    <t>022012№3</t>
  </si>
  <si>
    <t>022012№4</t>
  </si>
  <si>
    <t>022012№5</t>
  </si>
  <si>
    <t>022012№6</t>
  </si>
  <si>
    <t>022012№7</t>
  </si>
  <si>
    <t>022012№8</t>
  </si>
  <si>
    <t>022012№9</t>
  </si>
  <si>
    <t>022012№10</t>
  </si>
  <si>
    <t>022012№11</t>
  </si>
  <si>
    <t>022012№12</t>
  </si>
  <si>
    <t>022012№13</t>
  </si>
  <si>
    <t>022012№14</t>
  </si>
  <si>
    <t>022012№</t>
  </si>
  <si>
    <t>022012№15</t>
  </si>
  <si>
    <t>022012№16</t>
  </si>
  <si>
    <t>022012№17</t>
  </si>
  <si>
    <t>022012№18</t>
  </si>
  <si>
    <t>022012№19</t>
  </si>
  <si>
    <t>022012№20</t>
  </si>
  <si>
    <t>022012№21</t>
  </si>
  <si>
    <t>022012№22</t>
  </si>
  <si>
    <t>022012№23</t>
  </si>
  <si>
    <t>022012№24</t>
  </si>
  <si>
    <t>022012№25</t>
  </si>
  <si>
    <t>022012№33</t>
  </si>
  <si>
    <t>021901№1</t>
  </si>
  <si>
    <t>021901№2</t>
  </si>
  <si>
    <t>021901№3</t>
  </si>
  <si>
    <t>021901№4</t>
  </si>
  <si>
    <t>021901№5</t>
  </si>
  <si>
    <t>021901№6</t>
  </si>
  <si>
    <t>021901№7</t>
  </si>
  <si>
    <t>021901№8</t>
  </si>
  <si>
    <t>021901№9</t>
  </si>
  <si>
    <t>021901№10</t>
  </si>
  <si>
    <t>021901№11</t>
  </si>
  <si>
    <t>021901№12</t>
  </si>
  <si>
    <t>021901№13</t>
  </si>
  <si>
    <t>021901№14</t>
  </si>
  <si>
    <t>021901№</t>
  </si>
  <si>
    <t>021901№15</t>
  </si>
  <si>
    <t>021901№16</t>
  </si>
  <si>
    <t>021901№17</t>
  </si>
  <si>
    <t>021901№18</t>
  </si>
  <si>
    <t>021901№19</t>
  </si>
  <si>
    <t>021901№20</t>
  </si>
  <si>
    <t>021901№21</t>
  </si>
  <si>
    <t>021901№22</t>
  </si>
  <si>
    <t>021901№23</t>
  </si>
  <si>
    <t>021901№24</t>
  </si>
  <si>
    <t>021901№25</t>
  </si>
  <si>
    <t>021901№33</t>
  </si>
  <si>
    <t>021502№1</t>
  </si>
  <si>
    <t>021502№2</t>
  </si>
  <si>
    <t>021502№3</t>
  </si>
  <si>
    <t>021502№4</t>
  </si>
  <si>
    <t>021502№5</t>
  </si>
  <si>
    <t>021502№6</t>
  </si>
  <si>
    <t>021502№7</t>
  </si>
  <si>
    <t>021502№8</t>
  </si>
  <si>
    <t>021502№9</t>
  </si>
  <si>
    <t>021502№10</t>
  </si>
  <si>
    <t>021502№11</t>
  </si>
  <si>
    <t>021502№12</t>
  </si>
  <si>
    <t>021502№13</t>
  </si>
  <si>
    <t>021502№14</t>
  </si>
  <si>
    <t>021502№</t>
  </si>
  <si>
    <t>021502№15</t>
  </si>
  <si>
    <t>021502№16</t>
  </si>
  <si>
    <t>021502№17</t>
  </si>
  <si>
    <t>021502№18</t>
  </si>
  <si>
    <t>021502№19</t>
  </si>
  <si>
    <t>021502№20</t>
  </si>
  <si>
    <t>021502№21</t>
  </si>
  <si>
    <t>021502№22</t>
  </si>
  <si>
    <t>021502№23</t>
  </si>
  <si>
    <t>021502№24</t>
  </si>
  <si>
    <t>021502№25</t>
  </si>
  <si>
    <t>021502№33</t>
  </si>
  <si>
    <t>024006№1</t>
  </si>
  <si>
    <t>024006№2</t>
  </si>
  <si>
    <t>024006№3</t>
  </si>
  <si>
    <t>024006№4</t>
  </si>
  <si>
    <t>024006№5</t>
  </si>
  <si>
    <t>024006№6</t>
  </si>
  <si>
    <t>024006№7</t>
  </si>
  <si>
    <t>024006№8</t>
  </si>
  <si>
    <t>024006№9</t>
  </si>
  <si>
    <t>024006№10</t>
  </si>
  <si>
    <t>024006№11</t>
  </si>
  <si>
    <t>024006№12</t>
  </si>
  <si>
    <t>024006№13</t>
  </si>
  <si>
    <t>024006№14</t>
  </si>
  <si>
    <t>024006№</t>
  </si>
  <si>
    <t>024006№15</t>
  </si>
  <si>
    <t>024006№16</t>
  </si>
  <si>
    <t>024006№17</t>
  </si>
  <si>
    <t>024006№18</t>
  </si>
  <si>
    <t>024006№19</t>
  </si>
  <si>
    <t>024006№20</t>
  </si>
  <si>
    <t>024006№21</t>
  </si>
  <si>
    <t>024006№22</t>
  </si>
  <si>
    <t>024006№23</t>
  </si>
  <si>
    <t>024006№24</t>
  </si>
  <si>
    <t>024006№25</t>
  </si>
  <si>
    <t>024006№33</t>
  </si>
  <si>
    <t>021601№1</t>
  </si>
  <si>
    <t>021601№2</t>
  </si>
  <si>
    <t>021601№3</t>
  </si>
  <si>
    <t>021601№4</t>
  </si>
  <si>
    <t>021601№5</t>
  </si>
  <si>
    <t>021601№6</t>
  </si>
  <si>
    <t>021601№7</t>
  </si>
  <si>
    <t>021601№8</t>
  </si>
  <si>
    <t>021601№9</t>
  </si>
  <si>
    <t>021601№10</t>
  </si>
  <si>
    <t>021601№11</t>
  </si>
  <si>
    <t>021601№12</t>
  </si>
  <si>
    <t>021601№13</t>
  </si>
  <si>
    <t>021601№14</t>
  </si>
  <si>
    <t>021601№</t>
  </si>
  <si>
    <t>021601№15</t>
  </si>
  <si>
    <t>021601№16</t>
  </si>
  <si>
    <t>021601№17</t>
  </si>
  <si>
    <t>021601№18</t>
  </si>
  <si>
    <t>021601№19</t>
  </si>
  <si>
    <t>021601№20</t>
  </si>
  <si>
    <t>021601№21</t>
  </si>
  <si>
    <t>021601№22</t>
  </si>
  <si>
    <t>021601№23</t>
  </si>
  <si>
    <t>021601№24</t>
  </si>
  <si>
    <t>021601№25</t>
  </si>
  <si>
    <t>021601№33</t>
  </si>
  <si>
    <t>021602№1</t>
  </si>
  <si>
    <t>021602№2</t>
  </si>
  <si>
    <t>021602№3</t>
  </si>
  <si>
    <t>021602№4</t>
  </si>
  <si>
    <t>021602№5</t>
  </si>
  <si>
    <t>021602№6</t>
  </si>
  <si>
    <t>021602№7</t>
  </si>
  <si>
    <t>021602№8</t>
  </si>
  <si>
    <t>021602№9</t>
  </si>
  <si>
    <t>021602№10</t>
  </si>
  <si>
    <t>021602№11</t>
  </si>
  <si>
    <t>021602№12</t>
  </si>
  <si>
    <t>021602№13</t>
  </si>
  <si>
    <t>021602№14</t>
  </si>
  <si>
    <t>021602№</t>
  </si>
  <si>
    <t>021602№15</t>
  </si>
  <si>
    <t>021602№16</t>
  </si>
  <si>
    <t>021602№17</t>
  </si>
  <si>
    <t>021602№18</t>
  </si>
  <si>
    <t>021602№19</t>
  </si>
  <si>
    <t>021602№20</t>
  </si>
  <si>
    <t>021602№21</t>
  </si>
  <si>
    <t>021602№22</t>
  </si>
  <si>
    <t>021602№23</t>
  </si>
  <si>
    <t>021602№24</t>
  </si>
  <si>
    <t>021602№25</t>
  </si>
  <si>
    <t>021602№33</t>
  </si>
  <si>
    <t>021616№1</t>
  </si>
  <si>
    <t>021616№2</t>
  </si>
  <si>
    <t>021616№3</t>
  </si>
  <si>
    <t>021616№4</t>
  </si>
  <si>
    <t>021616№5</t>
  </si>
  <si>
    <t>021616№6</t>
  </si>
  <si>
    <t>021616№7</t>
  </si>
  <si>
    <t>021616№8</t>
  </si>
  <si>
    <t>021616№9</t>
  </si>
  <si>
    <t>021616№10</t>
  </si>
  <si>
    <t>021616№11</t>
  </si>
  <si>
    <t>021616№12</t>
  </si>
  <si>
    <t>021616№13</t>
  </si>
  <si>
    <t>021616№14</t>
  </si>
  <si>
    <t>021616№</t>
  </si>
  <si>
    <t>021616№15</t>
  </si>
  <si>
    <t>021616№16</t>
  </si>
  <si>
    <t>021616№17</t>
  </si>
  <si>
    <t>021616№18</t>
  </si>
  <si>
    <t>021616№19</t>
  </si>
  <si>
    <t>021616№20</t>
  </si>
  <si>
    <t>021616№21</t>
  </si>
  <si>
    <t>021616№22</t>
  </si>
  <si>
    <t>021616№23</t>
  </si>
  <si>
    <t>021616№24</t>
  </si>
  <si>
    <t>021616№25</t>
  </si>
  <si>
    <t>021616№33</t>
  </si>
  <si>
    <t>021604№1</t>
  </si>
  <si>
    <t>021604№2</t>
  </si>
  <si>
    <t>021604№3</t>
  </si>
  <si>
    <t>021604№4</t>
  </si>
  <si>
    <t>021604№5</t>
  </si>
  <si>
    <t>021604№6</t>
  </si>
  <si>
    <t>021604№7</t>
  </si>
  <si>
    <t>021604№8</t>
  </si>
  <si>
    <t>021604№9</t>
  </si>
  <si>
    <t>021604№10</t>
  </si>
  <si>
    <t>021604№11</t>
  </si>
  <si>
    <t>021604№12</t>
  </si>
  <si>
    <t>021604№13</t>
  </si>
  <si>
    <t>021604№14</t>
  </si>
  <si>
    <t>021604№</t>
  </si>
  <si>
    <t>021604№15</t>
  </si>
  <si>
    <t>021604№16</t>
  </si>
  <si>
    <t>021604№17</t>
  </si>
  <si>
    <t>021604№18</t>
  </si>
  <si>
    <t>021604№19</t>
  </si>
  <si>
    <t>021604№20</t>
  </si>
  <si>
    <t>021604№21</t>
  </si>
  <si>
    <t>021604№22</t>
  </si>
  <si>
    <t>021604№23</t>
  </si>
  <si>
    <t>021604№24</t>
  </si>
  <si>
    <t>021604№25</t>
  </si>
  <si>
    <t>021604№33</t>
  </si>
  <si>
    <t>021111№1</t>
  </si>
  <si>
    <t>021111№2</t>
  </si>
  <si>
    <t>021111№3</t>
  </si>
  <si>
    <t>021111№4</t>
  </si>
  <si>
    <t>021111№5</t>
  </si>
  <si>
    <t>021111№6</t>
  </si>
  <si>
    <t>021111№7</t>
  </si>
  <si>
    <t>021111№8</t>
  </si>
  <si>
    <t>021111№9</t>
  </si>
  <si>
    <t>021111№10</t>
  </si>
  <si>
    <t>021111№11</t>
  </si>
  <si>
    <t>021111№12</t>
  </si>
  <si>
    <t>021111№13</t>
  </si>
  <si>
    <t>021111№14</t>
  </si>
  <si>
    <t>021111№</t>
  </si>
  <si>
    <t>021111№15</t>
  </si>
  <si>
    <t>021111№16</t>
  </si>
  <si>
    <t>021111№17</t>
  </si>
  <si>
    <t>021111№18</t>
  </si>
  <si>
    <t>021111№19</t>
  </si>
  <si>
    <t>021111№20</t>
  </si>
  <si>
    <t>021111№21</t>
  </si>
  <si>
    <t>021111№22</t>
  </si>
  <si>
    <t>021111№23</t>
  </si>
  <si>
    <t>021111№24</t>
  </si>
  <si>
    <t>021111№25</t>
  </si>
  <si>
    <t>021111№33</t>
  </si>
  <si>
    <t>021424№1</t>
  </si>
  <si>
    <t>021424№2</t>
  </si>
  <si>
    <t>021424№3</t>
  </si>
  <si>
    <t>021424№4</t>
  </si>
  <si>
    <t>021424№5</t>
  </si>
  <si>
    <t>021424№6</t>
  </si>
  <si>
    <t>021424№7</t>
  </si>
  <si>
    <t>021424№8</t>
  </si>
  <si>
    <t>021424№9</t>
  </si>
  <si>
    <t>021424№10</t>
  </si>
  <si>
    <t>021424№11</t>
  </si>
  <si>
    <t>021424№12</t>
  </si>
  <si>
    <t>021424№13</t>
  </si>
  <si>
    <t>021424№14</t>
  </si>
  <si>
    <t>021424№</t>
  </si>
  <si>
    <t>021424№15</t>
  </si>
  <si>
    <t>021424№16</t>
  </si>
  <si>
    <t>021424№17</t>
  </si>
  <si>
    <t>021424№18</t>
  </si>
  <si>
    <t>021424№19</t>
  </si>
  <si>
    <t>021424№20</t>
  </si>
  <si>
    <t>021424№21</t>
  </si>
  <si>
    <t>021424№22</t>
  </si>
  <si>
    <t>021424№23</t>
  </si>
  <si>
    <t>021424№24</t>
  </si>
  <si>
    <t>021424№25</t>
  </si>
  <si>
    <t>021424№33</t>
  </si>
  <si>
    <t>021105№1</t>
  </si>
  <si>
    <t>021105№2</t>
  </si>
  <si>
    <t>021105№3</t>
  </si>
  <si>
    <t>021105№4</t>
  </si>
  <si>
    <t>021105№5</t>
  </si>
  <si>
    <t>021105№6</t>
  </si>
  <si>
    <t>021105№7</t>
  </si>
  <si>
    <t>021105№8</t>
  </si>
  <si>
    <t>021105№9</t>
  </si>
  <si>
    <t>021105№10</t>
  </si>
  <si>
    <t>021105№11</t>
  </si>
  <si>
    <t>021105№12</t>
  </si>
  <si>
    <t>021105№13</t>
  </si>
  <si>
    <t>021105№14</t>
  </si>
  <si>
    <t>021105№</t>
  </si>
  <si>
    <t>021105№15</t>
  </si>
  <si>
    <t>021105№16</t>
  </si>
  <si>
    <t>021105№17</t>
  </si>
  <si>
    <t>021105№18</t>
  </si>
  <si>
    <t>021105№19</t>
  </si>
  <si>
    <t>021105№20</t>
  </si>
  <si>
    <t>021105№21</t>
  </si>
  <si>
    <t>021105№22</t>
  </si>
  <si>
    <t>021105№23</t>
  </si>
  <si>
    <t>021105№24</t>
  </si>
  <si>
    <t>021105№25</t>
  </si>
  <si>
    <t>021105№33</t>
  </si>
  <si>
    <t>029001№1</t>
  </si>
  <si>
    <t>029001№2</t>
  </si>
  <si>
    <t>029001№3</t>
  </si>
  <si>
    <t>029001№4</t>
  </si>
  <si>
    <t>029001№5</t>
  </si>
  <si>
    <t>029001№6</t>
  </si>
  <si>
    <t>029001№7</t>
  </si>
  <si>
    <t>029001№8</t>
  </si>
  <si>
    <t>029001№9</t>
  </si>
  <si>
    <t>029001№10</t>
  </si>
  <si>
    <t>029001№11</t>
  </si>
  <si>
    <t>029001№12</t>
  </si>
  <si>
    <t>029001№13</t>
  </si>
  <si>
    <t>029001№14</t>
  </si>
  <si>
    <t>029001№</t>
  </si>
  <si>
    <t>029001№15</t>
  </si>
  <si>
    <t>029001№16</t>
  </si>
  <si>
    <t>029001№17</t>
  </si>
  <si>
    <t>029001№18</t>
  </si>
  <si>
    <t>029001№19</t>
  </si>
  <si>
    <t>029001№20</t>
  </si>
  <si>
    <t>029001№21</t>
  </si>
  <si>
    <t>029001№22</t>
  </si>
  <si>
    <t>029001№23</t>
  </si>
  <si>
    <t>029001№24</t>
  </si>
  <si>
    <t>029001№25</t>
  </si>
  <si>
    <t>029001№33</t>
  </si>
  <si>
    <t>021605№1</t>
  </si>
  <si>
    <t>021605№2</t>
  </si>
  <si>
    <t>021605№3</t>
  </si>
  <si>
    <t>021605№4</t>
  </si>
  <si>
    <t>021605№5</t>
  </si>
  <si>
    <t>021605№6</t>
  </si>
  <si>
    <t>021605№7</t>
  </si>
  <si>
    <t>021605№8</t>
  </si>
  <si>
    <t>021605№9</t>
  </si>
  <si>
    <t>021605№10</t>
  </si>
  <si>
    <t>021605№11</t>
  </si>
  <si>
    <t>021605№12</t>
  </si>
  <si>
    <t>021605№13</t>
  </si>
  <si>
    <t>021605№14</t>
  </si>
  <si>
    <t>021605№</t>
  </si>
  <si>
    <t>021605№15</t>
  </si>
  <si>
    <t>021605№16</t>
  </si>
  <si>
    <t>021605№17</t>
  </si>
  <si>
    <t>021605№18</t>
  </si>
  <si>
    <t>021605№19</t>
  </si>
  <si>
    <t>021605№20</t>
  </si>
  <si>
    <t>021605№21</t>
  </si>
  <si>
    <t>021605№22</t>
  </si>
  <si>
    <t>021605№23</t>
  </si>
  <si>
    <t>021605№24</t>
  </si>
  <si>
    <t>021605№25</t>
  </si>
  <si>
    <t>021605№33</t>
  </si>
  <si>
    <t>021104№1</t>
  </si>
  <si>
    <t>021104№2</t>
  </si>
  <si>
    <t>021104№3</t>
  </si>
  <si>
    <t>021104№4</t>
  </si>
  <si>
    <t>021104№5</t>
  </si>
  <si>
    <t>021104№6</t>
  </si>
  <si>
    <t>021104№7</t>
  </si>
  <si>
    <t>021104№8</t>
  </si>
  <si>
    <t>021104№9</t>
  </si>
  <si>
    <t>021104№10</t>
  </si>
  <si>
    <t>021104№11</t>
  </si>
  <si>
    <t>021104№12</t>
  </si>
  <si>
    <t>021104№13</t>
  </si>
  <si>
    <t>021104№14</t>
  </si>
  <si>
    <t>021104№</t>
  </si>
  <si>
    <t>021104№15</t>
  </si>
  <si>
    <t>021104№16</t>
  </si>
  <si>
    <t>021104№17</t>
  </si>
  <si>
    <t>021104№18</t>
  </si>
  <si>
    <t>021104№19</t>
  </si>
  <si>
    <t>021104№20</t>
  </si>
  <si>
    <t>021104№21</t>
  </si>
  <si>
    <t>021104№22</t>
  </si>
  <si>
    <t>021104№23</t>
  </si>
  <si>
    <t>021104№24</t>
  </si>
  <si>
    <t>021104№25</t>
  </si>
  <si>
    <t>021104№33</t>
  </si>
  <si>
    <t>021102№1</t>
  </si>
  <si>
    <t>021102№2</t>
  </si>
  <si>
    <t>021102№3</t>
  </si>
  <si>
    <t>021102№4</t>
  </si>
  <si>
    <t>021102№5</t>
  </si>
  <si>
    <t>021102№6</t>
  </si>
  <si>
    <t>021102№7</t>
  </si>
  <si>
    <t>021102№8</t>
  </si>
  <si>
    <t>021102№9</t>
  </si>
  <si>
    <t>021102№10</t>
  </si>
  <si>
    <t>021102№11</t>
  </si>
  <si>
    <t>021102№12</t>
  </si>
  <si>
    <t>021102№13</t>
  </si>
  <si>
    <t>021102№14</t>
  </si>
  <si>
    <t>021102№</t>
  </si>
  <si>
    <t>021102№15</t>
  </si>
  <si>
    <t>021102№16</t>
  </si>
  <si>
    <t>021102№17</t>
  </si>
  <si>
    <t>021102№18</t>
  </si>
  <si>
    <t>021102№19</t>
  </si>
  <si>
    <t>021102№20</t>
  </si>
  <si>
    <t>021102№21</t>
  </si>
  <si>
    <t>021102№22</t>
  </si>
  <si>
    <t>021102№23</t>
  </si>
  <si>
    <t>021102№24</t>
  </si>
  <si>
    <t>021102№25</t>
  </si>
  <si>
    <t>021102№33</t>
  </si>
  <si>
    <t>021606№1</t>
  </si>
  <si>
    <t>021606№2</t>
  </si>
  <si>
    <t>021606№3</t>
  </si>
  <si>
    <t>021606№4</t>
  </si>
  <si>
    <t>021606№5</t>
  </si>
  <si>
    <t>021606№6</t>
  </si>
  <si>
    <t>021606№7</t>
  </si>
  <si>
    <t>021606№8</t>
  </si>
  <si>
    <t>021606№9</t>
  </si>
  <si>
    <t>021606№10</t>
  </si>
  <si>
    <t>021606№11</t>
  </si>
  <si>
    <t>021606№12</t>
  </si>
  <si>
    <t>021606№13</t>
  </si>
  <si>
    <t>021606№14</t>
  </si>
  <si>
    <t>021606№</t>
  </si>
  <si>
    <t>021606№15</t>
  </si>
  <si>
    <t>021606№16</t>
  </si>
  <si>
    <t>021606№17</t>
  </si>
  <si>
    <t>021606№18</t>
  </si>
  <si>
    <t>021606№19</t>
  </si>
  <si>
    <t>021606№20</t>
  </si>
  <si>
    <t>021606№21</t>
  </si>
  <si>
    <t>021606№22</t>
  </si>
  <si>
    <t>021606№23</t>
  </si>
  <si>
    <t>021606№24</t>
  </si>
  <si>
    <t>021606№25</t>
  </si>
  <si>
    <t>021606№33</t>
  </si>
  <si>
    <t>021607№1</t>
  </si>
  <si>
    <t>021607№2</t>
  </si>
  <si>
    <t>021607№3</t>
  </si>
  <si>
    <t>021607№4</t>
  </si>
  <si>
    <t>021607№5</t>
  </si>
  <si>
    <t>021607№6</t>
  </si>
  <si>
    <t>021607№7</t>
  </si>
  <si>
    <t>021607№8</t>
  </si>
  <si>
    <t>021607№9</t>
  </si>
  <si>
    <t>021607№10</t>
  </si>
  <si>
    <t>021607№11</t>
  </si>
  <si>
    <t>021607№12</t>
  </si>
  <si>
    <t>021607№13</t>
  </si>
  <si>
    <t>021607№14</t>
  </si>
  <si>
    <t>021607№</t>
  </si>
  <si>
    <t>021607№15</t>
  </si>
  <si>
    <t>021607№16</t>
  </si>
  <si>
    <t>021607№17</t>
  </si>
  <si>
    <t>021607№18</t>
  </si>
  <si>
    <t>021607№19</t>
  </si>
  <si>
    <t>021607№20</t>
  </si>
  <si>
    <t>021607№21</t>
  </si>
  <si>
    <t>021607№22</t>
  </si>
  <si>
    <t>021607№23</t>
  </si>
  <si>
    <t>021607№24</t>
  </si>
  <si>
    <t>021607№25</t>
  </si>
  <si>
    <t>021607№33</t>
  </si>
  <si>
    <t>021405№1</t>
  </si>
  <si>
    <t>021405№2</t>
  </si>
  <si>
    <t>021405№3</t>
  </si>
  <si>
    <t>021405№4</t>
  </si>
  <si>
    <t>021405№5</t>
  </si>
  <si>
    <t>021405№6</t>
  </si>
  <si>
    <t>021405№7</t>
  </si>
  <si>
    <t>021405№8</t>
  </si>
  <si>
    <t>021405№9</t>
  </si>
  <si>
    <t>021405№10</t>
  </si>
  <si>
    <t>021405№11</t>
  </si>
  <si>
    <t>021405№12</t>
  </si>
  <si>
    <t>021405№13</t>
  </si>
  <si>
    <t>021405№14</t>
  </si>
  <si>
    <t>021405№</t>
  </si>
  <si>
    <t>021405№15</t>
  </si>
  <si>
    <t>021405№16</t>
  </si>
  <si>
    <t>021405№17</t>
  </si>
  <si>
    <t>021405№18</t>
  </si>
  <si>
    <t>021405№19</t>
  </si>
  <si>
    <t>021405№20</t>
  </si>
  <si>
    <t>021405№21</t>
  </si>
  <si>
    <t>021405№22</t>
  </si>
  <si>
    <t>021405№23</t>
  </si>
  <si>
    <t>021405№24</t>
  </si>
  <si>
    <t>021405№25</t>
  </si>
  <si>
    <t>021405№33</t>
  </si>
  <si>
    <t>021401№1</t>
  </si>
  <si>
    <t>021401№2</t>
  </si>
  <si>
    <t>021401№3</t>
  </si>
  <si>
    <t>021401№4</t>
  </si>
  <si>
    <t>021401№5</t>
  </si>
  <si>
    <t>021401№6</t>
  </si>
  <si>
    <t>021401№7</t>
  </si>
  <si>
    <t>021401№8</t>
  </si>
  <si>
    <t>021401№9</t>
  </si>
  <si>
    <t>021401№10</t>
  </si>
  <si>
    <t>021401№11</t>
  </si>
  <si>
    <t>021401№12</t>
  </si>
  <si>
    <t>021401№13</t>
  </si>
  <si>
    <t>021401№14</t>
  </si>
  <si>
    <t>021401№</t>
  </si>
  <si>
    <t>021401№15</t>
  </si>
  <si>
    <t>021401№16</t>
  </si>
  <si>
    <t>021401№17</t>
  </si>
  <si>
    <t>021401№18</t>
  </si>
  <si>
    <t>021401№19</t>
  </si>
  <si>
    <t>021401№20</t>
  </si>
  <si>
    <t>021401№21</t>
  </si>
  <si>
    <t>021401№22</t>
  </si>
  <si>
    <t>021401№23</t>
  </si>
  <si>
    <t>021401№24</t>
  </si>
  <si>
    <t>021401№25</t>
  </si>
  <si>
    <t>021401№33</t>
  </si>
  <si>
    <t>021303№1</t>
  </si>
  <si>
    <t>021303№2</t>
  </si>
  <si>
    <t>021303№3</t>
  </si>
  <si>
    <t>021303№4</t>
  </si>
  <si>
    <t>021303№5</t>
  </si>
  <si>
    <t>021303№6</t>
  </si>
  <si>
    <t>021303№7</t>
  </si>
  <si>
    <t>021303№8</t>
  </si>
  <si>
    <t>021303№9</t>
  </si>
  <si>
    <t>021303№10</t>
  </si>
  <si>
    <t>021303№11</t>
  </si>
  <si>
    <t>021303№12</t>
  </si>
  <si>
    <t>021303№13</t>
  </si>
  <si>
    <t>021303№14</t>
  </si>
  <si>
    <t>021303№</t>
  </si>
  <si>
    <t>021303№15</t>
  </si>
  <si>
    <t>021303№16</t>
  </si>
  <si>
    <t>021303№17</t>
  </si>
  <si>
    <t>021303№18</t>
  </si>
  <si>
    <t>021303№19</t>
  </si>
  <si>
    <t>021303№20</t>
  </si>
  <si>
    <t>021303№21</t>
  </si>
  <si>
    <t>021303№22</t>
  </si>
  <si>
    <t>021303№23</t>
  </si>
  <si>
    <t>021303№24</t>
  </si>
  <si>
    <t>021303№25</t>
  </si>
  <si>
    <t>021303№33</t>
  </si>
  <si>
    <t>028004№1</t>
  </si>
  <si>
    <t>028004№2</t>
  </si>
  <si>
    <t>028004№3</t>
  </si>
  <si>
    <t>028004№4</t>
  </si>
  <si>
    <t>028004№5</t>
  </si>
  <si>
    <t>028004№6</t>
  </si>
  <si>
    <t>028004№7</t>
  </si>
  <si>
    <t>028004№8</t>
  </si>
  <si>
    <t>028004№9</t>
  </si>
  <si>
    <t>028004№10</t>
  </si>
  <si>
    <t>028004№11</t>
  </si>
  <si>
    <t>028004№12</t>
  </si>
  <si>
    <t>028004№13</t>
  </si>
  <si>
    <t>028004№14</t>
  </si>
  <si>
    <t>028004№</t>
  </si>
  <si>
    <t>028004№15</t>
  </si>
  <si>
    <t>028004№16</t>
  </si>
  <si>
    <t>028004№17</t>
  </si>
  <si>
    <t>028004№18</t>
  </si>
  <si>
    <t>028004№19</t>
  </si>
  <si>
    <t>028004№20</t>
  </si>
  <si>
    <t>028004№21</t>
  </si>
  <si>
    <t>028004№22</t>
  </si>
  <si>
    <t>028004№23</t>
  </si>
  <si>
    <t>028004№24</t>
  </si>
  <si>
    <t>028004№25</t>
  </si>
  <si>
    <t>028004№33</t>
  </si>
  <si>
    <t>023002№1</t>
  </si>
  <si>
    <t>023002№2</t>
  </si>
  <si>
    <t>023002№3</t>
  </si>
  <si>
    <t>023002№4</t>
  </si>
  <si>
    <t>023002№5</t>
  </si>
  <si>
    <t>023002№6</t>
  </si>
  <si>
    <t>023002№7</t>
  </si>
  <si>
    <t>023002№8</t>
  </si>
  <si>
    <t>023002№9</t>
  </si>
  <si>
    <t>023002№10</t>
  </si>
  <si>
    <t>023002№11</t>
  </si>
  <si>
    <t>023002№12</t>
  </si>
  <si>
    <t>023002№13</t>
  </si>
  <si>
    <t>023002№14</t>
  </si>
  <si>
    <t>023002№</t>
  </si>
  <si>
    <t>023002№15</t>
  </si>
  <si>
    <t>023002№16</t>
  </si>
  <si>
    <t>023002№17</t>
  </si>
  <si>
    <t>023002№18</t>
  </si>
  <si>
    <t>023002№19</t>
  </si>
  <si>
    <t>023002№20</t>
  </si>
  <si>
    <t>023002№21</t>
  </si>
  <si>
    <t>023002№22</t>
  </si>
  <si>
    <t>023002№23</t>
  </si>
  <si>
    <t>023002№24</t>
  </si>
  <si>
    <t>023002№25</t>
  </si>
  <si>
    <t>023002№33</t>
  </si>
  <si>
    <t>023005№1</t>
  </si>
  <si>
    <t>023005№2</t>
  </si>
  <si>
    <t>023005№3</t>
  </si>
  <si>
    <t>023005№4</t>
  </si>
  <si>
    <t>023005№5</t>
  </si>
  <si>
    <t>023005№6</t>
  </si>
  <si>
    <t>023005№7</t>
  </si>
  <si>
    <t>023005№8</t>
  </si>
  <si>
    <t>023005№9</t>
  </si>
  <si>
    <t>023005№10</t>
  </si>
  <si>
    <t>023005№11</t>
  </si>
  <si>
    <t>023005№12</t>
  </si>
  <si>
    <t>023005№13</t>
  </si>
  <si>
    <t>023005№14</t>
  </si>
  <si>
    <t>023005№</t>
  </si>
  <si>
    <t>023005№15</t>
  </si>
  <si>
    <t>023005№16</t>
  </si>
  <si>
    <t>023005№17</t>
  </si>
  <si>
    <t>023005№18</t>
  </si>
  <si>
    <t>023005№19</t>
  </si>
  <si>
    <t>023005№20</t>
  </si>
  <si>
    <t>023005№21</t>
  </si>
  <si>
    <t>023005№22</t>
  </si>
  <si>
    <t>023005№23</t>
  </si>
  <si>
    <t>023005№24</t>
  </si>
  <si>
    <t>023005№25</t>
  </si>
  <si>
    <t>023005№33</t>
  </si>
  <si>
    <t>028002№1</t>
  </si>
  <si>
    <t>028002№2</t>
  </si>
  <si>
    <t>028002№3</t>
  </si>
  <si>
    <t>028002№4</t>
  </si>
  <si>
    <t>028002№5</t>
  </si>
  <si>
    <t>028002№6</t>
  </si>
  <si>
    <t>028002№7</t>
  </si>
  <si>
    <t>028002№8</t>
  </si>
  <si>
    <t>028002№9</t>
  </si>
  <si>
    <t>028002№10</t>
  </si>
  <si>
    <t>028002№11</t>
  </si>
  <si>
    <t>028002№12</t>
  </si>
  <si>
    <t>028002№13</t>
  </si>
  <si>
    <t>028002№14</t>
  </si>
  <si>
    <t>028002№</t>
  </si>
  <si>
    <t>028002№15</t>
  </si>
  <si>
    <t>028002№16</t>
  </si>
  <si>
    <t>028002№17</t>
  </si>
  <si>
    <t>028002№18</t>
  </si>
  <si>
    <t>028002№19</t>
  </si>
  <si>
    <t>028002№20</t>
  </si>
  <si>
    <t>028002№21</t>
  </si>
  <si>
    <t>028002№22</t>
  </si>
  <si>
    <t>028002№23</t>
  </si>
  <si>
    <t>028002№24</t>
  </si>
  <si>
    <t>028002№25</t>
  </si>
  <si>
    <t>028002№33</t>
  </si>
  <si>
    <t>021002№1</t>
  </si>
  <si>
    <t>021002№2</t>
  </si>
  <si>
    <t>021002№3</t>
  </si>
  <si>
    <t>021002№4</t>
  </si>
  <si>
    <t>021002№5</t>
  </si>
  <si>
    <t>021002№6</t>
  </si>
  <si>
    <t>021002№7</t>
  </si>
  <si>
    <t>021002№8</t>
  </si>
  <si>
    <t>021002№9</t>
  </si>
  <si>
    <t>021002№10</t>
  </si>
  <si>
    <t>021002№11</t>
  </si>
  <si>
    <t>021002№12</t>
  </si>
  <si>
    <t>021002№13</t>
  </si>
  <si>
    <t>021002№14</t>
  </si>
  <si>
    <t>021002№</t>
  </si>
  <si>
    <t>021002№15</t>
  </si>
  <si>
    <t>021002№16</t>
  </si>
  <si>
    <t>021002№17</t>
  </si>
  <si>
    <t>021002№18</t>
  </si>
  <si>
    <t>021002№19</t>
  </si>
  <si>
    <t>021002№20</t>
  </si>
  <si>
    <t>021002№21</t>
  </si>
  <si>
    <t>021002№22</t>
  </si>
  <si>
    <t>021002№23</t>
  </si>
  <si>
    <t>021002№24</t>
  </si>
  <si>
    <t>021002№25</t>
  </si>
  <si>
    <t>021002№33</t>
  </si>
  <si>
    <t>023006№1</t>
  </si>
  <si>
    <t>023006№2</t>
  </si>
  <si>
    <t>023006№3</t>
  </si>
  <si>
    <t>023006№4</t>
  </si>
  <si>
    <t>023006№5</t>
  </si>
  <si>
    <t>023006№6</t>
  </si>
  <si>
    <t>023006№7</t>
  </si>
  <si>
    <t>023006№8</t>
  </si>
  <si>
    <t>023006№9</t>
  </si>
  <si>
    <t>023006№10</t>
  </si>
  <si>
    <t>023006№11</t>
  </si>
  <si>
    <t>023006№12</t>
  </si>
  <si>
    <t>023006№13</t>
  </si>
  <si>
    <t>023006№14</t>
  </si>
  <si>
    <t>023006№</t>
  </si>
  <si>
    <t>023006№15</t>
  </si>
  <si>
    <t>023006№16</t>
  </si>
  <si>
    <t>023006№17</t>
  </si>
  <si>
    <t>023006№18</t>
  </si>
  <si>
    <t>023006№19</t>
  </si>
  <si>
    <t>023006№20</t>
  </si>
  <si>
    <t>023006№21</t>
  </si>
  <si>
    <t>023006№22</t>
  </si>
  <si>
    <t>023006№23</t>
  </si>
  <si>
    <t>023006№24</t>
  </si>
  <si>
    <t>023006№25</t>
  </si>
  <si>
    <t>023006№33</t>
  </si>
  <si>
    <t>021001№1</t>
  </si>
  <si>
    <t>021001№2</t>
  </si>
  <si>
    <t>021001№3</t>
  </si>
  <si>
    <t>021001№4</t>
  </si>
  <si>
    <t>021001№5</t>
  </si>
  <si>
    <t>021001№6</t>
  </si>
  <si>
    <t>021001№7</t>
  </si>
  <si>
    <t>021001№8</t>
  </si>
  <si>
    <t>021001№9</t>
  </si>
  <si>
    <t>021001№10</t>
  </si>
  <si>
    <t>021001№11</t>
  </si>
  <si>
    <t>021001№12</t>
  </si>
  <si>
    <t>021001№13</t>
  </si>
  <si>
    <t>021001№14</t>
  </si>
  <si>
    <t>021001№</t>
  </si>
  <si>
    <t>021001№15</t>
  </si>
  <si>
    <t>021001№16</t>
  </si>
  <si>
    <t>021001№17</t>
  </si>
  <si>
    <t>021001№18</t>
  </si>
  <si>
    <t>021001№19</t>
  </si>
  <si>
    <t>021001№20</t>
  </si>
  <si>
    <t>021001№21</t>
  </si>
  <si>
    <t>021001№22</t>
  </si>
  <si>
    <t>021001№23</t>
  </si>
  <si>
    <t>021001№24</t>
  </si>
  <si>
    <t>021001№25</t>
  </si>
  <si>
    <t>021001№33</t>
  </si>
  <si>
    <t>021003№1</t>
  </si>
  <si>
    <t>021003№2</t>
  </si>
  <si>
    <t>021003№3</t>
  </si>
  <si>
    <t>021003№4</t>
  </si>
  <si>
    <t>021003№5</t>
  </si>
  <si>
    <t>021003№6</t>
  </si>
  <si>
    <t>021003№7</t>
  </si>
  <si>
    <t>021003№8</t>
  </si>
  <si>
    <t>021003№9</t>
  </si>
  <si>
    <t>021003№10</t>
  </si>
  <si>
    <t>021003№11</t>
  </si>
  <si>
    <t>021003№12</t>
  </si>
  <si>
    <t>021003№13</t>
  </si>
  <si>
    <t>021003№14</t>
  </si>
  <si>
    <t>021003№</t>
  </si>
  <si>
    <t>021003№15</t>
  </si>
  <si>
    <t>021003№16</t>
  </si>
  <si>
    <t>021003№17</t>
  </si>
  <si>
    <t>021003№18</t>
  </si>
  <si>
    <t>021003№19</t>
  </si>
  <si>
    <t>021003№20</t>
  </si>
  <si>
    <t>021003№21</t>
  </si>
  <si>
    <t>021003№22</t>
  </si>
  <si>
    <t>021003№23</t>
  </si>
  <si>
    <t>021003№24</t>
  </si>
  <si>
    <t>021003№25</t>
  </si>
  <si>
    <t>021003№33</t>
  </si>
  <si>
    <t>021701№1</t>
  </si>
  <si>
    <t>021701№2</t>
  </si>
  <si>
    <t>021701№3</t>
  </si>
  <si>
    <t>021701№4</t>
  </si>
  <si>
    <t>021701№5</t>
  </si>
  <si>
    <t>021701№6</t>
  </si>
  <si>
    <t>021701№7</t>
  </si>
  <si>
    <t>021701№8</t>
  </si>
  <si>
    <t>021701№9</t>
  </si>
  <si>
    <t>021701№10</t>
  </si>
  <si>
    <t>021701№11</t>
  </si>
  <si>
    <t>021701№12</t>
  </si>
  <si>
    <t>021701№13</t>
  </si>
  <si>
    <t>021701№14</t>
  </si>
  <si>
    <t>021701№</t>
  </si>
  <si>
    <t>021701№15</t>
  </si>
  <si>
    <t>021701№16</t>
  </si>
  <si>
    <t>021701№17</t>
  </si>
  <si>
    <t>021701№18</t>
  </si>
  <si>
    <t>021701№19</t>
  </si>
  <si>
    <t>021701№20</t>
  </si>
  <si>
    <t>021701№21</t>
  </si>
  <si>
    <t>021701№22</t>
  </si>
  <si>
    <t>021701№23</t>
  </si>
  <si>
    <t>021701№24</t>
  </si>
  <si>
    <t>021701№25</t>
  </si>
  <si>
    <t>021701№33</t>
  </si>
  <si>
    <t>021706№1</t>
  </si>
  <si>
    <t>021706№2</t>
  </si>
  <si>
    <t>021706№3</t>
  </si>
  <si>
    <t>021706№4</t>
  </si>
  <si>
    <t>021706№5</t>
  </si>
  <si>
    <t>021706№6</t>
  </si>
  <si>
    <t>021706№7</t>
  </si>
  <si>
    <t>021706№8</t>
  </si>
  <si>
    <t>021706№9</t>
  </si>
  <si>
    <t>021706№10</t>
  </si>
  <si>
    <t>021706№11</t>
  </si>
  <si>
    <t>021706№12</t>
  </si>
  <si>
    <t>021706№13</t>
  </si>
  <si>
    <t>021706№14</t>
  </si>
  <si>
    <t>021706№</t>
  </si>
  <si>
    <t>021706№15</t>
  </si>
  <si>
    <t>021706№16</t>
  </si>
  <si>
    <t>021706№17</t>
  </si>
  <si>
    <t>021706№18</t>
  </si>
  <si>
    <t>021706№19</t>
  </si>
  <si>
    <t>021706№20</t>
  </si>
  <si>
    <t>021706№21</t>
  </si>
  <si>
    <t>021706№22</t>
  </si>
  <si>
    <t>021706№23</t>
  </si>
  <si>
    <t>021706№24</t>
  </si>
  <si>
    <t>021706№25</t>
  </si>
  <si>
    <t>021706№33</t>
  </si>
  <si>
    <t>021110№1</t>
  </si>
  <si>
    <t>021110№2</t>
  </si>
  <si>
    <t>021110№3</t>
  </si>
  <si>
    <t>021110№4</t>
  </si>
  <si>
    <t>021110№5</t>
  </si>
  <si>
    <t>021110№6</t>
  </si>
  <si>
    <t>021110№7</t>
  </si>
  <si>
    <t>021110№8</t>
  </si>
  <si>
    <t>021110№9</t>
  </si>
  <si>
    <t>021110№10</t>
  </si>
  <si>
    <t>021110№11</t>
  </si>
  <si>
    <t>021110№12</t>
  </si>
  <si>
    <t>021110№13</t>
  </si>
  <si>
    <t>021110№14</t>
  </si>
  <si>
    <t>021110№</t>
  </si>
  <si>
    <t>021110№15</t>
  </si>
  <si>
    <t>021110№16</t>
  </si>
  <si>
    <t>021110№17</t>
  </si>
  <si>
    <t>021110№18</t>
  </si>
  <si>
    <t>021110№19</t>
  </si>
  <si>
    <t>021110№20</t>
  </si>
  <si>
    <t>021110№21</t>
  </si>
  <si>
    <t>021110№22</t>
  </si>
  <si>
    <t>021110№23</t>
  </si>
  <si>
    <t>021110№24</t>
  </si>
  <si>
    <t>021110№25</t>
  </si>
  <si>
    <t>021110№33</t>
  </si>
  <si>
    <t>021100№1</t>
  </si>
  <si>
    <t>021100№2</t>
  </si>
  <si>
    <t>021100№3</t>
  </si>
  <si>
    <t>021100№4</t>
  </si>
  <si>
    <t>021100№5</t>
  </si>
  <si>
    <t>021100№6</t>
  </si>
  <si>
    <t>021100№7</t>
  </si>
  <si>
    <t>021100№8</t>
  </si>
  <si>
    <t>021100№9</t>
  </si>
  <si>
    <t>021100№10</t>
  </si>
  <si>
    <t>021100№11</t>
  </si>
  <si>
    <t>021100№12</t>
  </si>
  <si>
    <t>021100№13</t>
  </si>
  <si>
    <t>021100№14</t>
  </si>
  <si>
    <t>021100№</t>
  </si>
  <si>
    <t>021100№15</t>
  </si>
  <si>
    <t>021100№16</t>
  </si>
  <si>
    <t>021100№17</t>
  </si>
  <si>
    <t>021100№18</t>
  </si>
  <si>
    <t>021100№19</t>
  </si>
  <si>
    <t>021100№20</t>
  </si>
  <si>
    <t>021100№21</t>
  </si>
  <si>
    <t>021100№22</t>
  </si>
  <si>
    <t>021100№23</t>
  </si>
  <si>
    <t>021100№24</t>
  </si>
  <si>
    <t>021100№25</t>
  </si>
  <si>
    <t>021100№33</t>
  </si>
  <si>
    <t>027000№1</t>
  </si>
  <si>
    <t>027000№2</t>
  </si>
  <si>
    <t>027000№3</t>
  </si>
  <si>
    <t>027000№4</t>
  </si>
  <si>
    <t>027000№5</t>
  </si>
  <si>
    <t>027000№6</t>
  </si>
  <si>
    <t>027000№7</t>
  </si>
  <si>
    <t>027000№8</t>
  </si>
  <si>
    <t>027000№9</t>
  </si>
  <si>
    <t>027000№10</t>
  </si>
  <si>
    <t>027000№11</t>
  </si>
  <si>
    <t>027000№12</t>
  </si>
  <si>
    <t>027000№13</t>
  </si>
  <si>
    <t>027000№14</t>
  </si>
  <si>
    <t>027000№</t>
  </si>
  <si>
    <t>027000№15</t>
  </si>
  <si>
    <t>027000№16</t>
  </si>
  <si>
    <t>027000№17</t>
  </si>
  <si>
    <t>027000№18</t>
  </si>
  <si>
    <t>027000№19</t>
  </si>
  <si>
    <t>027000№20</t>
  </si>
  <si>
    <t>027000№21</t>
  </si>
  <si>
    <t>027000№22</t>
  </si>
  <si>
    <t>027000№23</t>
  </si>
  <si>
    <t>027000№24</t>
  </si>
  <si>
    <t>027000№25</t>
  </si>
  <si>
    <t>027000№33</t>
  </si>
  <si>
    <t>021120№1</t>
  </si>
  <si>
    <t>021120№2</t>
  </si>
  <si>
    <t>021120№3</t>
  </si>
  <si>
    <t>021120№4</t>
  </si>
  <si>
    <t>021120№5</t>
  </si>
  <si>
    <t>021120№6</t>
  </si>
  <si>
    <t>021120№7</t>
  </si>
  <si>
    <t>021120№8</t>
  </si>
  <si>
    <t>021120№9</t>
  </si>
  <si>
    <t>021120№10</t>
  </si>
  <si>
    <t>021120№11</t>
  </si>
  <si>
    <t>021120№12</t>
  </si>
  <si>
    <t>021120№13</t>
  </si>
  <si>
    <t>021120№14</t>
  </si>
  <si>
    <t>021120№</t>
  </si>
  <si>
    <t>021120№15</t>
  </si>
  <si>
    <t>021120№16</t>
  </si>
  <si>
    <t>021120№17</t>
  </si>
  <si>
    <t>021120№18</t>
  </si>
  <si>
    <t>021120№19</t>
  </si>
  <si>
    <t>021120№20</t>
  </si>
  <si>
    <t>021120№21</t>
  </si>
  <si>
    <t>021120№22</t>
  </si>
  <si>
    <t>021120№23</t>
  </si>
  <si>
    <t>021120№24</t>
  </si>
  <si>
    <t>021120№25</t>
  </si>
  <si>
    <t>021120№33</t>
  </si>
  <si>
    <t>021130№1</t>
  </si>
  <si>
    <t>021130№2</t>
  </si>
  <si>
    <t>021130№3</t>
  </si>
  <si>
    <t>021130№4</t>
  </si>
  <si>
    <t>021130№5</t>
  </si>
  <si>
    <t>021130№6</t>
  </si>
  <si>
    <t>021130№7</t>
  </si>
  <si>
    <t>021130№8</t>
  </si>
  <si>
    <t>021130№9</t>
  </si>
  <si>
    <t>021130№10</t>
  </si>
  <si>
    <t>021130№11</t>
  </si>
  <si>
    <t>021130№12</t>
  </si>
  <si>
    <t>021130№13</t>
  </si>
  <si>
    <t>021130№14</t>
  </si>
  <si>
    <t>021130№</t>
  </si>
  <si>
    <t>021130№15</t>
  </si>
  <si>
    <t>021130№16</t>
  </si>
  <si>
    <t>021130№17</t>
  </si>
  <si>
    <t>021130№18</t>
  </si>
  <si>
    <t>021130№19</t>
  </si>
  <si>
    <t>021130№20</t>
  </si>
  <si>
    <t>021130№21</t>
  </si>
  <si>
    <t>021130№22</t>
  </si>
  <si>
    <t>021130№23</t>
  </si>
  <si>
    <t>021130№24</t>
  </si>
  <si>
    <t>021130№25</t>
  </si>
  <si>
    <t>021130№33</t>
  </si>
  <si>
    <t>029100№1</t>
  </si>
  <si>
    <t>029100№2</t>
  </si>
  <si>
    <t>029100№3</t>
  </si>
  <si>
    <t>029100№4</t>
  </si>
  <si>
    <t>029100№5</t>
  </si>
  <si>
    <t>029100№6</t>
  </si>
  <si>
    <t>029100№7</t>
  </si>
  <si>
    <t>029100№8</t>
  </si>
  <si>
    <t>029100№9</t>
  </si>
  <si>
    <t>029100№10</t>
  </si>
  <si>
    <t>029100№11</t>
  </si>
  <si>
    <t>029100№12</t>
  </si>
  <si>
    <t>029100№13</t>
  </si>
  <si>
    <t>029100№14</t>
  </si>
  <si>
    <t>029100№</t>
  </si>
  <si>
    <t>029100№15</t>
  </si>
  <si>
    <t>029100№16</t>
  </si>
  <si>
    <t>029100№17</t>
  </si>
  <si>
    <t>029100№18</t>
  </si>
  <si>
    <t>029100№19</t>
  </si>
  <si>
    <t>029100№20</t>
  </si>
  <si>
    <t>029100№21</t>
  </si>
  <si>
    <t>029100№22</t>
  </si>
  <si>
    <t>029100№23</t>
  </si>
  <si>
    <t>029100№24</t>
  </si>
  <si>
    <t>029100№25</t>
  </si>
  <si>
    <t>029100№33</t>
  </si>
  <si>
    <t>029300№1</t>
  </si>
  <si>
    <t>029300№2</t>
  </si>
  <si>
    <t>029300№3</t>
  </si>
  <si>
    <t>029300№4</t>
  </si>
  <si>
    <t>029300№5</t>
  </si>
  <si>
    <t>029300№6</t>
  </si>
  <si>
    <t>029300№7</t>
  </si>
  <si>
    <t>029300№8</t>
  </si>
  <si>
    <t>029300№9</t>
  </si>
  <si>
    <t>029300№10</t>
  </si>
  <si>
    <t>029300№11</t>
  </si>
  <si>
    <t>029300№12</t>
  </si>
  <si>
    <t>029300№13</t>
  </si>
  <si>
    <t>029300№14</t>
  </si>
  <si>
    <t>029300№</t>
  </si>
  <si>
    <t>029300№15</t>
  </si>
  <si>
    <t>029300№16</t>
  </si>
  <si>
    <t>029300№17</t>
  </si>
  <si>
    <t>029300№18</t>
  </si>
  <si>
    <t>029300№19</t>
  </si>
  <si>
    <t>029300№20</t>
  </si>
  <si>
    <t>029300№21</t>
  </si>
  <si>
    <t>029300№22</t>
  </si>
  <si>
    <t>029300№23</t>
  </si>
  <si>
    <t>029300№24</t>
  </si>
  <si>
    <t>029300№25</t>
  </si>
  <si>
    <t>029300№33</t>
  </si>
  <si>
    <t>029700№1</t>
  </si>
  <si>
    <t>029700№2</t>
  </si>
  <si>
    <t>029700№3</t>
  </si>
  <si>
    <t>029700№4</t>
  </si>
  <si>
    <t>029700№5</t>
  </si>
  <si>
    <t>029700№6</t>
  </si>
  <si>
    <t>029700№7</t>
  </si>
  <si>
    <t>029700№8</t>
  </si>
  <si>
    <t>029700№9</t>
  </si>
  <si>
    <t>029700№10</t>
  </si>
  <si>
    <t>029700№11</t>
  </si>
  <si>
    <t>029700№12</t>
  </si>
  <si>
    <t>029700№13</t>
  </si>
  <si>
    <t>029700№14</t>
  </si>
  <si>
    <t>029700№</t>
  </si>
  <si>
    <t>029700№15</t>
  </si>
  <si>
    <t>029700№16</t>
  </si>
  <si>
    <t>029700№17</t>
  </si>
  <si>
    <t>029700№18</t>
  </si>
  <si>
    <t>029700№19</t>
  </si>
  <si>
    <t>029700№20</t>
  </si>
  <si>
    <t>029700№21</t>
  </si>
  <si>
    <t>029700№22</t>
  </si>
  <si>
    <t>029700№23</t>
  </si>
  <si>
    <t>029700№24</t>
  </si>
  <si>
    <t>029700№25</t>
  </si>
  <si>
    <t>029700№33</t>
  </si>
  <si>
    <t>029400№1</t>
  </si>
  <si>
    <t>029400№2</t>
  </si>
  <si>
    <t>029400№3</t>
  </si>
  <si>
    <t>029400№4</t>
  </si>
  <si>
    <t>029400№5</t>
  </si>
  <si>
    <t>029400№6</t>
  </si>
  <si>
    <t>029400№7</t>
  </si>
  <si>
    <t>029400№8</t>
  </si>
  <si>
    <t>029400№9</t>
  </si>
  <si>
    <t>029400№10</t>
  </si>
  <si>
    <t>029400№11</t>
  </si>
  <si>
    <t>029400№12</t>
  </si>
  <si>
    <t>029400№13</t>
  </si>
  <si>
    <t>029400№14</t>
  </si>
  <si>
    <t>029400№</t>
  </si>
  <si>
    <t>029400№15</t>
  </si>
  <si>
    <t>029400№16</t>
  </si>
  <si>
    <t>029400№17</t>
  </si>
  <si>
    <t>029400№18</t>
  </si>
  <si>
    <t>029400№19</t>
  </si>
  <si>
    <t>029400№20</t>
  </si>
  <si>
    <t>029400№21</t>
  </si>
  <si>
    <t>029400№22</t>
  </si>
  <si>
    <t>029400№23</t>
  </si>
  <si>
    <t>029400№24</t>
  </si>
  <si>
    <t>029400№25</t>
  </si>
  <si>
    <t>029400№33</t>
  </si>
  <si>
    <t>023500№1</t>
  </si>
  <si>
    <t>023500№2</t>
  </si>
  <si>
    <t>023500№3</t>
  </si>
  <si>
    <t>023500№4</t>
  </si>
  <si>
    <t>023500№5</t>
  </si>
  <si>
    <t>023500№6</t>
  </si>
  <si>
    <t>023500№7</t>
  </si>
  <si>
    <t>023500№8</t>
  </si>
  <si>
    <t>023500№9</t>
  </si>
  <si>
    <t>023500№10</t>
  </si>
  <si>
    <t>023500№11</t>
  </si>
  <si>
    <t>023500№12</t>
  </si>
  <si>
    <t>023500№13</t>
  </si>
  <si>
    <t>023500№14</t>
  </si>
  <si>
    <t>023500№</t>
  </si>
  <si>
    <t>023500№15</t>
  </si>
  <si>
    <t>023500№16</t>
  </si>
  <si>
    <t>023500№17</t>
  </si>
  <si>
    <t>023500№18</t>
  </si>
  <si>
    <t>023500№19</t>
  </si>
  <si>
    <t>023500№20</t>
  </si>
  <si>
    <t>023500№21</t>
  </si>
  <si>
    <t>023500№22</t>
  </si>
  <si>
    <t>023500№23</t>
  </si>
  <si>
    <t>023500№24</t>
  </si>
  <si>
    <t>023500№25</t>
  </si>
  <si>
    <t>023500№33</t>
  </si>
  <si>
    <t>021800№1</t>
  </si>
  <si>
    <t>021800№2</t>
  </si>
  <si>
    <t>021800№3</t>
  </si>
  <si>
    <t>021800№4</t>
  </si>
  <si>
    <t>021800№5</t>
  </si>
  <si>
    <t>021800№6</t>
  </si>
  <si>
    <t>021800№7</t>
  </si>
  <si>
    <t>021800№8</t>
  </si>
  <si>
    <t>021800№9</t>
  </si>
  <si>
    <t>021800№10</t>
  </si>
  <si>
    <t>021800№11</t>
  </si>
  <si>
    <t>021800№12</t>
  </si>
  <si>
    <t>021800№13</t>
  </si>
  <si>
    <t>021800№14</t>
  </si>
  <si>
    <t>021800№</t>
  </si>
  <si>
    <t>021800№15</t>
  </si>
  <si>
    <t>021800№16</t>
  </si>
  <si>
    <t>021800№17</t>
  </si>
  <si>
    <t>021800№18</t>
  </si>
  <si>
    <t>021800№19</t>
  </si>
  <si>
    <t>021800№20</t>
  </si>
  <si>
    <t>021800№21</t>
  </si>
  <si>
    <t>021800№22</t>
  </si>
  <si>
    <t>021800№23</t>
  </si>
  <si>
    <t>021800№24</t>
  </si>
  <si>
    <t>021800№25</t>
  </si>
  <si>
    <t>021800№33</t>
  </si>
  <si>
    <t>024200№1</t>
  </si>
  <si>
    <t>024200№2</t>
  </si>
  <si>
    <t>024200№3</t>
  </si>
  <si>
    <t>024200№4</t>
  </si>
  <si>
    <t>024200№5</t>
  </si>
  <si>
    <t>024200№6</t>
  </si>
  <si>
    <t>024200№7</t>
  </si>
  <si>
    <t>024200№8</t>
  </si>
  <si>
    <t>024200№9</t>
  </si>
  <si>
    <t>024200№10</t>
  </si>
  <si>
    <t>024200№11</t>
  </si>
  <si>
    <t>024200№12</t>
  </si>
  <si>
    <t>024200№13</t>
  </si>
  <si>
    <t>024200№14</t>
  </si>
  <si>
    <t>024200№</t>
  </si>
  <si>
    <t>024200№15</t>
  </si>
  <si>
    <t>024200№16</t>
  </si>
  <si>
    <t>024200№17</t>
  </si>
  <si>
    <t>024200№18</t>
  </si>
  <si>
    <t>024200№19</t>
  </si>
  <si>
    <t>024200№20</t>
  </si>
  <si>
    <t>024200№21</t>
  </si>
  <si>
    <t>024200№22</t>
  </si>
  <si>
    <t>024200№23</t>
  </si>
  <si>
    <t>024200№24</t>
  </si>
  <si>
    <t>024200№25</t>
  </si>
  <si>
    <t>024200№33</t>
  </si>
  <si>
    <t>022300№1</t>
  </si>
  <si>
    <t>022300№2</t>
  </si>
  <si>
    <t>022300№3</t>
  </si>
  <si>
    <t>022300№4</t>
  </si>
  <si>
    <t>022300№5</t>
  </si>
  <si>
    <t>022300№6</t>
  </si>
  <si>
    <t>022300№7</t>
  </si>
  <si>
    <t>022300№8</t>
  </si>
  <si>
    <t>022300№9</t>
  </si>
  <si>
    <t>022300№10</t>
  </si>
  <si>
    <t>022300№11</t>
  </si>
  <si>
    <t>022300№12</t>
  </si>
  <si>
    <t>022300№13</t>
  </si>
  <si>
    <t>022300№14</t>
  </si>
  <si>
    <t>022300№</t>
  </si>
  <si>
    <t>022300№15</t>
  </si>
  <si>
    <t>022300№16</t>
  </si>
  <si>
    <t>022300№17</t>
  </si>
  <si>
    <t>022300№18</t>
  </si>
  <si>
    <t>022300№19</t>
  </si>
  <si>
    <t>022300№20</t>
  </si>
  <si>
    <t>022300№21</t>
  </si>
  <si>
    <t>022300№22</t>
  </si>
  <si>
    <t>022300№23</t>
  </si>
  <si>
    <t>022300№24</t>
  </si>
  <si>
    <t>022300№25</t>
  </si>
  <si>
    <t>022300№33</t>
  </si>
  <si>
    <t>021200№1</t>
  </si>
  <si>
    <t>021200№2</t>
  </si>
  <si>
    <t>021200№3</t>
  </si>
  <si>
    <t>021200№4</t>
  </si>
  <si>
    <t>021200№5</t>
  </si>
  <si>
    <t>021200№6</t>
  </si>
  <si>
    <t>021200№7</t>
  </si>
  <si>
    <t>021200№8</t>
  </si>
  <si>
    <t>021200№9</t>
  </si>
  <si>
    <t>021200№10</t>
  </si>
  <si>
    <t>021200№11</t>
  </si>
  <si>
    <t>021200№12</t>
  </si>
  <si>
    <t>021200№13</t>
  </si>
  <si>
    <t>021200№14</t>
  </si>
  <si>
    <t>021200№</t>
  </si>
  <si>
    <t>021200№15</t>
  </si>
  <si>
    <t>021200№16</t>
  </si>
  <si>
    <t>021200№17</t>
  </si>
  <si>
    <t>021200№18</t>
  </si>
  <si>
    <t>021200№19</t>
  </si>
  <si>
    <t>021200№20</t>
  </si>
  <si>
    <t>021200№21</t>
  </si>
  <si>
    <t>021200№22</t>
  </si>
  <si>
    <t>021200№23</t>
  </si>
  <si>
    <t>021200№24</t>
  </si>
  <si>
    <t>021200№25</t>
  </si>
  <si>
    <t>021200№33</t>
  </si>
  <si>
    <t>028000№1</t>
  </si>
  <si>
    <t>028000№2</t>
  </si>
  <si>
    <t>028000№3</t>
  </si>
  <si>
    <t>028000№4</t>
  </si>
  <si>
    <t>028000№5</t>
  </si>
  <si>
    <t>028000№6</t>
  </si>
  <si>
    <t>028000№7</t>
  </si>
  <si>
    <t>028000№8</t>
  </si>
  <si>
    <t>028000№9</t>
  </si>
  <si>
    <t>028000№10</t>
  </si>
  <si>
    <t>028000№11</t>
  </si>
  <si>
    <t>028000№12</t>
  </si>
  <si>
    <t>028000№13</t>
  </si>
  <si>
    <t>028000№14</t>
  </si>
  <si>
    <t>028000№</t>
  </si>
  <si>
    <t>028000№15</t>
  </si>
  <si>
    <t>028000№16</t>
  </si>
  <si>
    <t>028000№17</t>
  </si>
  <si>
    <t>028000№18</t>
  </si>
  <si>
    <t>028000№19</t>
  </si>
  <si>
    <t>028000№20</t>
  </si>
  <si>
    <t>028000№21</t>
  </si>
  <si>
    <t>028000№22</t>
  </si>
  <si>
    <t>028000№23</t>
  </si>
  <si>
    <t>028000№24</t>
  </si>
  <si>
    <t>028000№25</t>
  </si>
  <si>
    <t>028000№33</t>
  </si>
  <si>
    <t>022800№1</t>
  </si>
  <si>
    <t>022800№2</t>
  </si>
  <si>
    <t>022800№3</t>
  </si>
  <si>
    <t>022800№4</t>
  </si>
  <si>
    <t>022800№5</t>
  </si>
  <si>
    <t>022800№6</t>
  </si>
  <si>
    <t>022800№7</t>
  </si>
  <si>
    <t>022800№8</t>
  </si>
  <si>
    <t>022800№9</t>
  </si>
  <si>
    <t>022800№10</t>
  </si>
  <si>
    <t>022800№11</t>
  </si>
  <si>
    <t>022800№12</t>
  </si>
  <si>
    <t>022800№13</t>
  </si>
  <si>
    <t>022800№14</t>
  </si>
  <si>
    <t>022800№</t>
  </si>
  <si>
    <t>022800№15</t>
  </si>
  <si>
    <t>022800№16</t>
  </si>
  <si>
    <t>022800№17</t>
  </si>
  <si>
    <t>022800№18</t>
  </si>
  <si>
    <t>022800№19</t>
  </si>
  <si>
    <t>022800№20</t>
  </si>
  <si>
    <t>022800№21</t>
  </si>
  <si>
    <t>022800№22</t>
  </si>
  <si>
    <t>022800№23</t>
  </si>
  <si>
    <t>022800№24</t>
  </si>
  <si>
    <t>022800№25</t>
  </si>
  <si>
    <t>022800№33</t>
  </si>
  <si>
    <t>020171№1</t>
  </si>
  <si>
    <t>020171№2</t>
  </si>
  <si>
    <t>020171№3</t>
  </si>
  <si>
    <t>020171№4</t>
  </si>
  <si>
    <t>020171№5</t>
  </si>
  <si>
    <t>020171№6</t>
  </si>
  <si>
    <t>020171№7</t>
  </si>
  <si>
    <t>020171№8</t>
  </si>
  <si>
    <t>020171№9</t>
  </si>
  <si>
    <t>020171№10</t>
  </si>
  <si>
    <t>020171№11</t>
  </si>
  <si>
    <t>020171№12</t>
  </si>
  <si>
    <t>020171№13</t>
  </si>
  <si>
    <t>020171№14</t>
  </si>
  <si>
    <t>020171№</t>
  </si>
  <si>
    <t>020171№15</t>
  </si>
  <si>
    <t>020171№16</t>
  </si>
  <si>
    <t>020171№17</t>
  </si>
  <si>
    <t>020171№18</t>
  </si>
  <si>
    <t>020171№19</t>
  </si>
  <si>
    <t>020171№20</t>
  </si>
  <si>
    <t>020171№21</t>
  </si>
  <si>
    <t>020171№22</t>
  </si>
  <si>
    <t>020171№23</t>
  </si>
  <si>
    <t>020171№24</t>
  </si>
  <si>
    <t>020171№25</t>
  </si>
  <si>
    <t>020171№33</t>
  </si>
  <si>
    <t>022117№1</t>
  </si>
  <si>
    <t>022117№2</t>
  </si>
  <si>
    <t>022117№3</t>
  </si>
  <si>
    <t>022117№4</t>
  </si>
  <si>
    <t>022117№5</t>
  </si>
  <si>
    <t>022117№6</t>
  </si>
  <si>
    <t>022117№7</t>
  </si>
  <si>
    <t>022117№8</t>
  </si>
  <si>
    <t>022117№9</t>
  </si>
  <si>
    <t>022117№10</t>
  </si>
  <si>
    <t>022117№11</t>
  </si>
  <si>
    <t>022117№12</t>
  </si>
  <si>
    <t>022117№13</t>
  </si>
  <si>
    <t>022117№14</t>
  </si>
  <si>
    <t>022117№</t>
  </si>
  <si>
    <t>022117№15</t>
  </si>
  <si>
    <t>022117№16</t>
  </si>
  <si>
    <t>022117№17</t>
  </si>
  <si>
    <t>022117№18</t>
  </si>
  <si>
    <t>022117№19</t>
  </si>
  <si>
    <t>022117№20</t>
  </si>
  <si>
    <t>022117№21</t>
  </si>
  <si>
    <t>022117№22</t>
  </si>
  <si>
    <t>022117№23</t>
  </si>
  <si>
    <t>022117№24</t>
  </si>
  <si>
    <t>022117№25</t>
  </si>
  <si>
    <t>022117№33</t>
  </si>
  <si>
    <t>022204№1</t>
  </si>
  <si>
    <t>022204№2</t>
  </si>
  <si>
    <t>022204№3</t>
  </si>
  <si>
    <t>022204№4</t>
  </si>
  <si>
    <t>022204№5</t>
  </si>
  <si>
    <t>022204№6</t>
  </si>
  <si>
    <t>022204№7</t>
  </si>
  <si>
    <t>022204№8</t>
  </si>
  <si>
    <t>022204№9</t>
  </si>
  <si>
    <t>022204№10</t>
  </si>
  <si>
    <t>022204№11</t>
  </si>
  <si>
    <t>022204№12</t>
  </si>
  <si>
    <t>022204№13</t>
  </si>
  <si>
    <t>022204№14</t>
  </si>
  <si>
    <t>022204№</t>
  </si>
  <si>
    <t>022204№15</t>
  </si>
  <si>
    <t>022204№16</t>
  </si>
  <si>
    <t>022204№17</t>
  </si>
  <si>
    <t>022204№18</t>
  </si>
  <si>
    <t>022204№19</t>
  </si>
  <si>
    <t>022204№20</t>
  </si>
  <si>
    <t>022204№21</t>
  </si>
  <si>
    <t>022204№22</t>
  </si>
  <si>
    <t>022204№23</t>
  </si>
  <si>
    <t>022204№24</t>
  </si>
  <si>
    <t>022204№25</t>
  </si>
  <si>
    <t>022204№33</t>
  </si>
  <si>
    <t>026005№1</t>
  </si>
  <si>
    <t>026005№2</t>
  </si>
  <si>
    <t>026005№3</t>
  </si>
  <si>
    <t>026005№4</t>
  </si>
  <si>
    <t>026005№5</t>
  </si>
  <si>
    <t>026005№6</t>
  </si>
  <si>
    <t>026005№7</t>
  </si>
  <si>
    <t>026005№8</t>
  </si>
  <si>
    <t>026005№9</t>
  </si>
  <si>
    <t>026005№10</t>
  </si>
  <si>
    <t>026005№11</t>
  </si>
  <si>
    <t>026005№12</t>
  </si>
  <si>
    <t>026005№13</t>
  </si>
  <si>
    <t>026005№14</t>
  </si>
  <si>
    <t>026005№</t>
  </si>
  <si>
    <t>026005№15</t>
  </si>
  <si>
    <t>026005№16</t>
  </si>
  <si>
    <t>026005№17</t>
  </si>
  <si>
    <t>026005№18</t>
  </si>
  <si>
    <t>026005№19</t>
  </si>
  <si>
    <t>026005№20</t>
  </si>
  <si>
    <t>026005№21</t>
  </si>
  <si>
    <t>026005№22</t>
  </si>
  <si>
    <t>026005№23</t>
  </si>
  <si>
    <t>026005№24</t>
  </si>
  <si>
    <t>026005№25</t>
  </si>
  <si>
    <t>026005№33</t>
  </si>
  <si>
    <t>022202№1</t>
  </si>
  <si>
    <t>022202№2</t>
  </si>
  <si>
    <t>022202№3</t>
  </si>
  <si>
    <t>022202№4</t>
  </si>
  <si>
    <t>022202№5</t>
  </si>
  <si>
    <t>022202№6</t>
  </si>
  <si>
    <t>022202№7</t>
  </si>
  <si>
    <t>022202№8</t>
  </si>
  <si>
    <t>022202№9</t>
  </si>
  <si>
    <t>022202№10</t>
  </si>
  <si>
    <t>022202№11</t>
  </si>
  <si>
    <t>022202№12</t>
  </si>
  <si>
    <t>022202№13</t>
  </si>
  <si>
    <t>022202№14</t>
  </si>
  <si>
    <t>022202№</t>
  </si>
  <si>
    <t>022202№15</t>
  </si>
  <si>
    <t>022202№16</t>
  </si>
  <si>
    <t>022202№17</t>
  </si>
  <si>
    <t>022202№18</t>
  </si>
  <si>
    <t>022202№19</t>
  </si>
  <si>
    <t>022202№20</t>
  </si>
  <si>
    <t>022202№21</t>
  </si>
  <si>
    <t>022202№22</t>
  </si>
  <si>
    <t>022202№23</t>
  </si>
  <si>
    <t>022202№24</t>
  </si>
  <si>
    <t>022202№25</t>
  </si>
  <si>
    <t>022202№33</t>
  </si>
  <si>
    <t>026002№1</t>
  </si>
  <si>
    <t>026002№2</t>
  </si>
  <si>
    <t>026002№3</t>
  </si>
  <si>
    <t>026002№4</t>
  </si>
  <si>
    <t>026002№5</t>
  </si>
  <si>
    <t>026002№6</t>
  </si>
  <si>
    <t>026002№7</t>
  </si>
  <si>
    <t>026002№8</t>
  </si>
  <si>
    <t>026002№9</t>
  </si>
  <si>
    <t>026002№10</t>
  </si>
  <si>
    <t>026002№11</t>
  </si>
  <si>
    <t>026002№12</t>
  </si>
  <si>
    <t>026002№13</t>
  </si>
  <si>
    <t>026002№14</t>
  </si>
  <si>
    <t>026002№</t>
  </si>
  <si>
    <t>026002№15</t>
  </si>
  <si>
    <t>026002№16</t>
  </si>
  <si>
    <t>026002№17</t>
  </si>
  <si>
    <t>026002№18</t>
  </si>
  <si>
    <t>026002№19</t>
  </si>
  <si>
    <t>026002№20</t>
  </si>
  <si>
    <t>026002№21</t>
  </si>
  <si>
    <t>026002№22</t>
  </si>
  <si>
    <t>026002№23</t>
  </si>
  <si>
    <t>026002№24</t>
  </si>
  <si>
    <t>026002№25</t>
  </si>
  <si>
    <t>026002№33</t>
  </si>
  <si>
    <t>022002№1</t>
  </si>
  <si>
    <t>022002№2</t>
  </si>
  <si>
    <t>022002№3</t>
  </si>
  <si>
    <t>022002№4</t>
  </si>
  <si>
    <t>022002№5</t>
  </si>
  <si>
    <t>022002№6</t>
  </si>
  <si>
    <t>022002№7</t>
  </si>
  <si>
    <t>022002№8</t>
  </si>
  <si>
    <t>022002№9</t>
  </si>
  <si>
    <t>022002№10</t>
  </si>
  <si>
    <t>022002№11</t>
  </si>
  <si>
    <t>022002№12</t>
  </si>
  <si>
    <t>022002№13</t>
  </si>
  <si>
    <t>022002№14</t>
  </si>
  <si>
    <t>022002№</t>
  </si>
  <si>
    <t>022002№15</t>
  </si>
  <si>
    <t>022002№16</t>
  </si>
  <si>
    <t>022002№17</t>
  </si>
  <si>
    <t>022002№18</t>
  </si>
  <si>
    <t>022002№19</t>
  </si>
  <si>
    <t>022002№20</t>
  </si>
  <si>
    <t>022002№21</t>
  </si>
  <si>
    <t>022002№22</t>
  </si>
  <si>
    <t>022002№23</t>
  </si>
  <si>
    <t>022002№24</t>
  </si>
  <si>
    <t>022002№25</t>
  </si>
  <si>
    <t>022002№33</t>
  </si>
  <si>
    <t>022201№1</t>
  </si>
  <si>
    <t>022201№2</t>
  </si>
  <si>
    <t>022201№3</t>
  </si>
  <si>
    <t>022201№4</t>
  </si>
  <si>
    <t>022201№5</t>
  </si>
  <si>
    <t>022201№6</t>
  </si>
  <si>
    <t>022201№7</t>
  </si>
  <si>
    <t>022201№8</t>
  </si>
  <si>
    <t>022201№9</t>
  </si>
  <si>
    <t>022201№10</t>
  </si>
  <si>
    <t>022201№11</t>
  </si>
  <si>
    <t>022201№12</t>
  </si>
  <si>
    <t>022201№13</t>
  </si>
  <si>
    <t>022201№14</t>
  </si>
  <si>
    <t>022201№</t>
  </si>
  <si>
    <t>022201№15</t>
  </si>
  <si>
    <t>022201№16</t>
  </si>
  <si>
    <t>022201№17</t>
  </si>
  <si>
    <t>022201№18</t>
  </si>
  <si>
    <t>022201№19</t>
  </si>
  <si>
    <t>022201№20</t>
  </si>
  <si>
    <t>022201№21</t>
  </si>
  <si>
    <t>022201№22</t>
  </si>
  <si>
    <t>022201№23</t>
  </si>
  <si>
    <t>022201№24</t>
  </si>
  <si>
    <t>022201№25</t>
  </si>
  <si>
    <t>022201№33</t>
  </si>
  <si>
    <t>022205№1</t>
  </si>
  <si>
    <t>022205№2</t>
  </si>
  <si>
    <t>022205№3</t>
  </si>
  <si>
    <t>022205№4</t>
  </si>
  <si>
    <t>022205№5</t>
  </si>
  <si>
    <t>022205№6</t>
  </si>
  <si>
    <t>022205№7</t>
  </si>
  <si>
    <t>022205№8</t>
  </si>
  <si>
    <t>022205№9</t>
  </si>
  <si>
    <t>022205№10</t>
  </si>
  <si>
    <t>022205№11</t>
  </si>
  <si>
    <t>022205№12</t>
  </si>
  <si>
    <t>022205№13</t>
  </si>
  <si>
    <t>022205№14</t>
  </si>
  <si>
    <t>022205№</t>
  </si>
  <si>
    <t>022205№15</t>
  </si>
  <si>
    <t>022205№16</t>
  </si>
  <si>
    <t>022205№17</t>
  </si>
  <si>
    <t>022205№18</t>
  </si>
  <si>
    <t>022205№19</t>
  </si>
  <si>
    <t>022205№20</t>
  </si>
  <si>
    <t>022205№21</t>
  </si>
  <si>
    <t>022205№22</t>
  </si>
  <si>
    <t>022205№23</t>
  </si>
  <si>
    <t>022205№24</t>
  </si>
  <si>
    <t>022205№25</t>
  </si>
  <si>
    <t>022205№33</t>
  </si>
  <si>
    <t>026004№1</t>
  </si>
  <si>
    <t>026004№2</t>
  </si>
  <si>
    <t>026004№3</t>
  </si>
  <si>
    <t>026004№4</t>
  </si>
  <si>
    <t>026004№5</t>
  </si>
  <si>
    <t>026004№6</t>
  </si>
  <si>
    <t>026004№7</t>
  </si>
  <si>
    <t>026004№8</t>
  </si>
  <si>
    <t>026004№9</t>
  </si>
  <si>
    <t>026004№10</t>
  </si>
  <si>
    <t>026004№11</t>
  </si>
  <si>
    <t>026004№12</t>
  </si>
  <si>
    <t>026004№13</t>
  </si>
  <si>
    <t>026004№14</t>
  </si>
  <si>
    <t>026004№</t>
  </si>
  <si>
    <t>026004№15</t>
  </si>
  <si>
    <t>026004№16</t>
  </si>
  <si>
    <t>026004№17</t>
  </si>
  <si>
    <t>026004№18</t>
  </si>
  <si>
    <t>026004№19</t>
  </si>
  <si>
    <t>026004№20</t>
  </si>
  <si>
    <t>026004№21</t>
  </si>
  <si>
    <t>026004№22</t>
  </si>
  <si>
    <t>026004№23</t>
  </si>
  <si>
    <t>026004№24</t>
  </si>
  <si>
    <t>026004№25</t>
  </si>
  <si>
    <t>026004№33</t>
  </si>
  <si>
    <t>022208№1</t>
  </si>
  <si>
    <t>022208№2</t>
  </si>
  <si>
    <t>022208№3</t>
  </si>
  <si>
    <t>022208№4</t>
  </si>
  <si>
    <t>022208№5</t>
  </si>
  <si>
    <t>022208№6</t>
  </si>
  <si>
    <t>022208№7</t>
  </si>
  <si>
    <t>022208№8</t>
  </si>
  <si>
    <t>022208№9</t>
  </si>
  <si>
    <t>022208№10</t>
  </si>
  <si>
    <t>022208№11</t>
  </si>
  <si>
    <t>022208№12</t>
  </si>
  <si>
    <t>022208№13</t>
  </si>
  <si>
    <t>022208№14</t>
  </si>
  <si>
    <t>022208№</t>
  </si>
  <si>
    <t>022208№15</t>
  </si>
  <si>
    <t>022208№16</t>
  </si>
  <si>
    <t>022208№17</t>
  </si>
  <si>
    <t>022208№18</t>
  </si>
  <si>
    <t>022208№19</t>
  </si>
  <si>
    <t>022208№20</t>
  </si>
  <si>
    <t>022208№21</t>
  </si>
  <si>
    <t>022208№22</t>
  </si>
  <si>
    <t>022208№23</t>
  </si>
  <si>
    <t>022208№24</t>
  </si>
  <si>
    <t>022208№25</t>
  </si>
  <si>
    <t>022208№33</t>
  </si>
  <si>
    <t>026003№1</t>
  </si>
  <si>
    <t>026003№2</t>
  </si>
  <si>
    <t>026003№3</t>
  </si>
  <si>
    <t>026003№4</t>
  </si>
  <si>
    <t>026003№5</t>
  </si>
  <si>
    <t>026003№6</t>
  </si>
  <si>
    <t>026003№7</t>
  </si>
  <si>
    <t>026003№8</t>
  </si>
  <si>
    <t>026003№9</t>
  </si>
  <si>
    <t>026003№10</t>
  </si>
  <si>
    <t>026003№11</t>
  </si>
  <si>
    <t>026003№12</t>
  </si>
  <si>
    <t>026003№13</t>
  </si>
  <si>
    <t>026003№14</t>
  </si>
  <si>
    <t>026003№</t>
  </si>
  <si>
    <t>026003№15</t>
  </si>
  <si>
    <t>026003№16</t>
  </si>
  <si>
    <t>026003№17</t>
  </si>
  <si>
    <t>026003№18</t>
  </si>
  <si>
    <t>026003№19</t>
  </si>
  <si>
    <t>026003№20</t>
  </si>
  <si>
    <t>026003№21</t>
  </si>
  <si>
    <t>026003№22</t>
  </si>
  <si>
    <t>026003№23</t>
  </si>
  <si>
    <t>026003№24</t>
  </si>
  <si>
    <t>026003№25</t>
  </si>
  <si>
    <t>026003№33</t>
  </si>
  <si>
    <t>026001№1</t>
  </si>
  <si>
    <t>026001№2</t>
  </si>
  <si>
    <t>026001№3</t>
  </si>
  <si>
    <t>026001№4</t>
  </si>
  <si>
    <t>026001№5</t>
  </si>
  <si>
    <t>026001№6</t>
  </si>
  <si>
    <t>026001№7</t>
  </si>
  <si>
    <t>026001№8</t>
  </si>
  <si>
    <t>026001№9</t>
  </si>
  <si>
    <t>026001№10</t>
  </si>
  <si>
    <t>026001№11</t>
  </si>
  <si>
    <t>026001№12</t>
  </si>
  <si>
    <t>026001№13</t>
  </si>
  <si>
    <t>026001№14</t>
  </si>
  <si>
    <t>026001№</t>
  </si>
  <si>
    <t>026001№15</t>
  </si>
  <si>
    <t>026001№16</t>
  </si>
  <si>
    <t>026001№17</t>
  </si>
  <si>
    <t>026001№18</t>
  </si>
  <si>
    <t>026001№19</t>
  </si>
  <si>
    <t>026001№20</t>
  </si>
  <si>
    <t>026001№21</t>
  </si>
  <si>
    <t>026001№22</t>
  </si>
  <si>
    <t>026001№23</t>
  </si>
  <si>
    <t>026001№24</t>
  </si>
  <si>
    <t>026001№25</t>
  </si>
  <si>
    <t>026001№33</t>
  </si>
  <si>
    <t>022203№1</t>
  </si>
  <si>
    <t>022203№2</t>
  </si>
  <si>
    <t>022203№3</t>
  </si>
  <si>
    <t>022203№4</t>
  </si>
  <si>
    <t>022203№5</t>
  </si>
  <si>
    <t>022203№6</t>
  </si>
  <si>
    <t>022203№7</t>
  </si>
  <si>
    <t>022203№8</t>
  </si>
  <si>
    <t>022203№9</t>
  </si>
  <si>
    <t>022203№10</t>
  </si>
  <si>
    <t>022203№11</t>
  </si>
  <si>
    <t>022203№12</t>
  </si>
  <si>
    <t>022203№13</t>
  </si>
  <si>
    <t>022203№14</t>
  </si>
  <si>
    <t>022203№</t>
  </si>
  <si>
    <t>022203№15</t>
  </si>
  <si>
    <t>022203№16</t>
  </si>
  <si>
    <t>022203№17</t>
  </si>
  <si>
    <t>022203№18</t>
  </si>
  <si>
    <t>022203№19</t>
  </si>
  <si>
    <t>022203№20</t>
  </si>
  <si>
    <t>022203№21</t>
  </si>
  <si>
    <t>022203№22</t>
  </si>
  <si>
    <t>022203№23</t>
  </si>
  <si>
    <t>022203№24</t>
  </si>
  <si>
    <t>022203№25</t>
  </si>
  <si>
    <t>022203№33</t>
  </si>
  <si>
    <t>027002№1</t>
  </si>
  <si>
    <t>027002№2</t>
  </si>
  <si>
    <t>027002№3</t>
  </si>
  <si>
    <t>027002№4</t>
  </si>
  <si>
    <t>027002№5</t>
  </si>
  <si>
    <t>027002№6</t>
  </si>
  <si>
    <t>027002№7</t>
  </si>
  <si>
    <t>027002№8</t>
  </si>
  <si>
    <t>027002№9</t>
  </si>
  <si>
    <t>027002№10</t>
  </si>
  <si>
    <t>027002№11</t>
  </si>
  <si>
    <t>027002№12</t>
  </si>
  <si>
    <t>027002№13</t>
  </si>
  <si>
    <t>027002№14</t>
  </si>
  <si>
    <t>027002№</t>
  </si>
  <si>
    <t>027002№15</t>
  </si>
  <si>
    <t>027002№16</t>
  </si>
  <si>
    <t>027002№17</t>
  </si>
  <si>
    <t>027002№18</t>
  </si>
  <si>
    <t>027002№19</t>
  </si>
  <si>
    <t>027002№20</t>
  </si>
  <si>
    <t>027002№21</t>
  </si>
  <si>
    <t>027002№22</t>
  </si>
  <si>
    <t>027002№23</t>
  </si>
  <si>
    <t>027002№24</t>
  </si>
  <si>
    <t>027002№25</t>
  </si>
  <si>
    <t>027002№33</t>
  </si>
  <si>
    <t>022000№1</t>
  </si>
  <si>
    <t>022000№2</t>
  </si>
  <si>
    <t>022000№3</t>
  </si>
  <si>
    <t>022000№4</t>
  </si>
  <si>
    <t>022000№5</t>
  </si>
  <si>
    <t>022000№6</t>
  </si>
  <si>
    <t>022000№7</t>
  </si>
  <si>
    <t>022000№8</t>
  </si>
  <si>
    <t>022000№9</t>
  </si>
  <si>
    <t>022000№10</t>
  </si>
  <si>
    <t>022000№11</t>
  </si>
  <si>
    <t>022000№12</t>
  </si>
  <si>
    <t>022000№13</t>
  </si>
  <si>
    <t>022000№14</t>
  </si>
  <si>
    <t>022000№</t>
  </si>
  <si>
    <t>022000№15</t>
  </si>
  <si>
    <t>022000№16</t>
  </si>
  <si>
    <t>022000№17</t>
  </si>
  <si>
    <t>022000№18</t>
  </si>
  <si>
    <t>022000№19</t>
  </si>
  <si>
    <t>022000№20</t>
  </si>
  <si>
    <t>022000№21</t>
  </si>
  <si>
    <t>022000№22</t>
  </si>
  <si>
    <t>022000№23</t>
  </si>
  <si>
    <t>022000№24</t>
  </si>
  <si>
    <t>022000№25</t>
  </si>
  <si>
    <t>022000№33</t>
  </si>
  <si>
    <t>022003№1</t>
  </si>
  <si>
    <t>022003№2</t>
  </si>
  <si>
    <t>022003№3</t>
  </si>
  <si>
    <t>022003№4</t>
  </si>
  <si>
    <t>022003№5</t>
  </si>
  <si>
    <t>022003№6</t>
  </si>
  <si>
    <t>022003№7</t>
  </si>
  <si>
    <t>022003№8</t>
  </si>
  <si>
    <t>022003№9</t>
  </si>
  <si>
    <t>022003№10</t>
  </si>
  <si>
    <t>022003№11</t>
  </si>
  <si>
    <t>022003№12</t>
  </si>
  <si>
    <t>022003№13</t>
  </si>
  <si>
    <t>022003№14</t>
  </si>
  <si>
    <t>022003№</t>
  </si>
  <si>
    <t>022003№15</t>
  </si>
  <si>
    <t>022003№16</t>
  </si>
  <si>
    <t>022003№17</t>
  </si>
  <si>
    <t>022003№18</t>
  </si>
  <si>
    <t>022003№19</t>
  </si>
  <si>
    <t>022003№20</t>
  </si>
  <si>
    <t>022003№21</t>
  </si>
  <si>
    <t>022003№22</t>
  </si>
  <si>
    <t>022003№23</t>
  </si>
  <si>
    <t>022003№24</t>
  </si>
  <si>
    <t>022003№25</t>
  </si>
  <si>
    <t>022003№33</t>
  </si>
  <si>
    <t>022400№1</t>
  </si>
  <si>
    <t>022400№2</t>
  </si>
  <si>
    <t>022400№3</t>
  </si>
  <si>
    <t>022400№4</t>
  </si>
  <si>
    <t>022400№5</t>
  </si>
  <si>
    <t>022400№6</t>
  </si>
  <si>
    <t>022400№7</t>
  </si>
  <si>
    <t>022400№8</t>
  </si>
  <si>
    <t>022400№9</t>
  </si>
  <si>
    <t>022400№10</t>
  </si>
  <si>
    <t>022400№11</t>
  </si>
  <si>
    <t>022400№12</t>
  </si>
  <si>
    <t>022400№13</t>
  </si>
  <si>
    <t>022400№14</t>
  </si>
  <si>
    <t>022400№</t>
  </si>
  <si>
    <t>022400№15</t>
  </si>
  <si>
    <t>022400№16</t>
  </si>
  <si>
    <t>022400№17</t>
  </si>
  <si>
    <t>022400№18</t>
  </si>
  <si>
    <t>022400№19</t>
  </si>
  <si>
    <t>022400№20</t>
  </si>
  <si>
    <t>022400№21</t>
  </si>
  <si>
    <t>022400№22</t>
  </si>
  <si>
    <t>022400№23</t>
  </si>
  <si>
    <t>022400№24</t>
  </si>
  <si>
    <t>022400№25</t>
  </si>
  <si>
    <t>022400№33</t>
  </si>
  <si>
    <t>022720№1</t>
  </si>
  <si>
    <t>022720№2</t>
  </si>
  <si>
    <t>022720№3</t>
  </si>
  <si>
    <t>022720№4</t>
  </si>
  <si>
    <t>022720№5</t>
  </si>
  <si>
    <t>022720№6</t>
  </si>
  <si>
    <t>022720№7</t>
  </si>
  <si>
    <t>022720№8</t>
  </si>
  <si>
    <t>022720№9</t>
  </si>
  <si>
    <t>022720№10</t>
  </si>
  <si>
    <t>022720№11</t>
  </si>
  <si>
    <t>022720№12</t>
  </si>
  <si>
    <t>022720№13</t>
  </si>
  <si>
    <t>022720№14</t>
  </si>
  <si>
    <t>022720№</t>
  </si>
  <si>
    <t>022720№15</t>
  </si>
  <si>
    <t>022720№16</t>
  </si>
  <si>
    <t>022720№17</t>
  </si>
  <si>
    <t>022720№18</t>
  </si>
  <si>
    <t>022720№19</t>
  </si>
  <si>
    <t>022720№20</t>
  </si>
  <si>
    <t>022720№21</t>
  </si>
  <si>
    <t>022720№22</t>
  </si>
  <si>
    <t>022720№23</t>
  </si>
  <si>
    <t>022720№24</t>
  </si>
  <si>
    <t>022720№25</t>
  </si>
  <si>
    <t>022720№33</t>
  </si>
  <si>
    <t>666666№1</t>
  </si>
  <si>
    <t>111111№1</t>
  </si>
  <si>
    <t>666666№2</t>
  </si>
  <si>
    <t>111111№2</t>
  </si>
  <si>
    <t>666666№3</t>
  </si>
  <si>
    <t>111111№3</t>
  </si>
  <si>
    <t>666666№4</t>
  </si>
  <si>
    <t>111111№4</t>
  </si>
  <si>
    <t>666666№5</t>
  </si>
  <si>
    <t>111111№5</t>
  </si>
  <si>
    <t>666666№6</t>
  </si>
  <si>
    <t>111111№6</t>
  </si>
  <si>
    <t>666666№7</t>
  </si>
  <si>
    <t>111111№7</t>
  </si>
  <si>
    <t>666666№8</t>
  </si>
  <si>
    <t>111111№8</t>
  </si>
  <si>
    <t>666666№9</t>
  </si>
  <si>
    <t>111111№9</t>
  </si>
  <si>
    <t>666666№10</t>
  </si>
  <si>
    <t>111111№10</t>
  </si>
  <si>
    <t>666666№11</t>
  </si>
  <si>
    <t>111111№11</t>
  </si>
  <si>
    <t>666666№12</t>
  </si>
  <si>
    <t>111111№12</t>
  </si>
  <si>
    <t>666666№13</t>
  </si>
  <si>
    <t>111111№13</t>
  </si>
  <si>
    <t>666666№14</t>
  </si>
  <si>
    <t>111111№14</t>
  </si>
  <si>
    <t>666666№15</t>
  </si>
  <si>
    <t>111111№15</t>
  </si>
  <si>
    <t>666666№16</t>
  </si>
  <si>
    <t>111111№16</t>
  </si>
  <si>
    <t>666666№17</t>
  </si>
  <si>
    <t>111111№17</t>
  </si>
  <si>
    <t>666666№18</t>
  </si>
  <si>
    <t>111111№18</t>
  </si>
  <si>
    <t>666666№19</t>
  </si>
  <si>
    <t>111111№19</t>
  </si>
  <si>
    <t>666666№20</t>
  </si>
  <si>
    <t>111111№20</t>
  </si>
  <si>
    <t>666666№21</t>
  </si>
  <si>
    <t>111111№21</t>
  </si>
  <si>
    <t>666666№22</t>
  </si>
  <si>
    <t>111111№22</t>
  </si>
  <si>
    <t>666666№23</t>
  </si>
  <si>
    <t>111111№23</t>
  </si>
  <si>
    <t>666666№24</t>
  </si>
  <si>
    <t>111111№24</t>
  </si>
  <si>
    <t>666666№25</t>
  </si>
  <si>
    <t>111111№25</t>
  </si>
  <si>
    <t>Отчет получен 02.06.2023 06:53:20</t>
  </si>
  <si>
    <t>Сведения об использовании показателей результативности деятельности медицинских организаций  по состоянию на 1 апреля 2023 *</t>
  </si>
  <si>
    <t>Наименование показателя результативности в соответствии с приказом МЗ РФ от 10.02.2023 № 44н</t>
  </si>
  <si>
    <t>№ показателя результа- тивности</t>
  </si>
  <si>
    <t>Текущий период 1 квартал</t>
  </si>
  <si>
    <t>Аналогичный период годом ране</t>
  </si>
  <si>
    <t>Значение в числителе формулы расчета соответству- ющего показателя в Приложении 12 к МР</t>
  </si>
  <si>
    <t>Значение в знаменателе формулы расчета соответству- ющего показателя в Приложении 12 к МР</t>
  </si>
  <si>
    <t>Фактически достигнутое значение показателя за анализируемый период, доля</t>
  </si>
  <si>
    <t>Целевое значение показателя 
на анализируемый период 
(план)</t>
  </si>
  <si>
    <t>Прирост (уменьшение), %</t>
  </si>
  <si>
    <t>Доля выполнение плана</t>
  </si>
  <si>
    <t>Соответствие МО категории "минимально/
максимально возможное значение" по соответствующему показателю</t>
  </si>
  <si>
    <t>Соответствие МО категории "выше/ниже среднего" по соответствующему показателю</t>
  </si>
  <si>
    <t>Факт применения показателя для МО</t>
  </si>
  <si>
    <t>Заполнение обязательно при условии значения "1" в столбце "Факт применения показателя" (гр. 12)</t>
  </si>
  <si>
    <t>Рассчитывается путем деления значения в числителе на значение в знаменателе с максимально возможным округлением 9 знаков после запятой. 
На 100 не умножается.
Возможное значение - не более 1.
Заполнение обязательно при условии значения "1" в столбце "Факт применения показателя" (гр. 12)
Рассчитывается по формуле ("графа 3" / "графа 4")</t>
  </si>
  <si>
    <t>Число с округлением не более 9 знаков после запятой в формате, сопоставимом с графой 5. На 100 не умножается.
Возможное значение - не более 1.
Заполнение обязательно при условии значения "1" в столбце "Факт применения показателя" (гр. 12)</t>
  </si>
  <si>
    <t>Число с округлением не более 9 знаков после запятой. 
Заполнение обязательно при условии значения "1" в столбце "Факт применения показателя" (гр. 12)
Рассчитывается по формуле ("графа 5"/"графа 16" * 100 - 100)</t>
  </si>
  <si>
    <t>Число с округлением не более 9 знаков после запятой. На 100 не умножается.
Заполнение обязательно при условии значения "1" в столбце "Факт применения показателя" (гр. 12)
Рассчитывается по формуле ("графа 5" / "графа 6" )</t>
  </si>
  <si>
    <t>Итоговый балл, присваиваемый МО по показателю
Заполнение обязательно при условии значения "1" в столбце "Факт применения показателя" (гр. 12)
Значение от 0 до 2 включительно.</t>
  </si>
  <si>
    <t>1- в случае соответствия МО указанному критерию начисления баллов
0 - в случае несоответствия (или неприменения показателя)</t>
  </si>
  <si>
    <t>0 - не применяется, 
1 - применяется, 
2 - применяется, но исключен из числа применяемых показателей при расчете доли достигнутых показателей в связи со значением "0" в столбце 4
Обязательно для заполнения всегда</t>
  </si>
  <si>
    <t>Рассчитывается путем деления значения в числителе на значение в знаменателе с максимально возможным округлением 9 знаков после запятой. 
На 100 не умножается.
Возможное значение - не более 1.
Заполнение обязательно при условии значения "1" в столбце "Факт применения показателя" (гр. 12)
Рассчитывается по формуле ("графа 14"/"графа 15")</t>
  </si>
  <si>
    <t>Итоговый балл, присвоенный МО по показателю за предыдущий период
Заполнение обязательно при условии значения "1" в столбце "Факт применения показателя"
Значение от 0 до 2 включительно.</t>
  </si>
  <si>
    <t>4</t>
  </si>
  <si>
    <t>11</t>
  </si>
  <si>
    <t>12</t>
  </si>
  <si>
    <t>13</t>
  </si>
  <si>
    <t>14</t>
  </si>
  <si>
    <t>15</t>
  </si>
  <si>
    <t>16</t>
  </si>
  <si>
    <t>17</t>
  </si>
  <si>
    <t>18</t>
  </si>
  <si>
    <t>.</t>
  </si>
  <si>
    <t>1</t>
  </si>
  <si>
    <t>Доля взрослых пациентов с болезнями системы кровообращения*, имеющих высокий риск преждевременной смерти, состоящих под диспансерным наблюдением, от общего числа взрослых пациентов с болезнями системы кровообращения*, имеющих высокий риск преждевременной смерти, за период</t>
  </si>
  <si>
    <t>Число взрослых с болезнями  системы кровообращения*, имеющих высокий риск преждевременной смерти, которым за период оказана медицинская  помощь в экстренной и неотложной форме, от общего числа  взрослых пациентов с болезнями системы кровообращения*, имеющих высокий риск преждевременной смерти, за период.</t>
  </si>
  <si>
    <t>19</t>
  </si>
  <si>
    <t>20</t>
  </si>
  <si>
    <t>21</t>
  </si>
  <si>
    <t>22</t>
  </si>
  <si>
    <t>23</t>
  </si>
  <si>
    <t>24</t>
  </si>
  <si>
    <t>25</t>
  </si>
  <si>
    <t>Блок 4 "Стоматология" (не обязательно для заполнения)</t>
  </si>
  <si>
    <t>Наименование показателя результативности по профилю "Стоматология"</t>
  </si>
  <si>
    <t>26</t>
  </si>
  <si>
    <t>27</t>
  </si>
  <si>
    <t>28</t>
  </si>
  <si>
    <t>29</t>
  </si>
  <si>
    <t>30</t>
  </si>
  <si>
    <t>31</t>
  </si>
  <si>
    <t>32</t>
  </si>
  <si>
    <t>* Комментарии по заполнению формы:
- достижение показателя результативности оценивается в соответствии с сопоставимым периодом годом ранее;
- в субъекте РФ могут быть выделены дополнительные показатели результативности для медицинских организаций, оказывающих медицинскую помощь по профилю "Стоматология", которые отражаются в таблице под номерами 26 и выше. Добавление иных показателей в форму не допускается.</t>
  </si>
  <si>
    <t>** В целях единообразия и сопоставимости представления данных для всех значение в столбце "Фактически достигнутое значение показателя" указывается в формате доли (не 90, а 0,9).</t>
  </si>
  <si>
    <t>*** Блок 4 заполняется только в том случае, если в субъекте РФ выделены подушевые нормативы финансирования на прикрепившихся лиц по профилю «Стоматология» для оплаты первичной (первичной специализированной) медико-санитарной помощи по соответствующему профилю.</t>
  </si>
  <si>
    <t>Отчет получен 02.06.2023 06:59:19</t>
  </si>
  <si>
    <t>Отчет получен 02.06.2023 07:02:25</t>
  </si>
  <si>
    <t>Отчет получен 02.06.2023 07:04:05</t>
  </si>
  <si>
    <t>Отчет получен 02.06.2023 07:06:43</t>
  </si>
  <si>
    <t>ГБУЗ РБ ДП № 3 г.Уфа</t>
  </si>
  <si>
    <t>Отчет получен 02.06.2023 07:08:03</t>
  </si>
  <si>
    <t>Отчет получен 02.06.2023 07:09:34</t>
  </si>
  <si>
    <t>Отчет получен 02.06.2023 07:12:35</t>
  </si>
  <si>
    <t>Отчет получен 02.06.2023 08:01:49</t>
  </si>
  <si>
    <t>ГБУЗ РБ ДП № 2 г.Уфа</t>
  </si>
  <si>
    <t>Отчет получен 02.06.2023 08:06:26</t>
  </si>
  <si>
    <t>Отчет получен 02.06.2023 08:08:21</t>
  </si>
  <si>
    <t>ГБУЗ РБ ДП № 5 г.Уфа</t>
  </si>
  <si>
    <t>Отчет получен 02.06.2023 08:09:39</t>
  </si>
  <si>
    <t>ГБУЗ РБ ДП № 6 г.Уфа</t>
  </si>
  <si>
    <t>Отчет получен 02.06.2023 08:11:38</t>
  </si>
  <si>
    <t>ГБУЗ РБ ГДКБ № 17 г.Уфа</t>
  </si>
  <si>
    <t>Отчет получен 02.06.2023 08:12:50</t>
  </si>
  <si>
    <t>Отчет получен 02.06.2023 08:14:11</t>
  </si>
  <si>
    <t>Отчет получен 02.06.2023 08:16:15</t>
  </si>
  <si>
    <t>Отчет получен 02.06.2023 08:18:42</t>
  </si>
  <si>
    <t>ГБУЗ РБ ГБ № 1 г.Октябрьский</t>
  </si>
  <si>
    <t>Отчет получен 02.06.2023 08:22:09</t>
  </si>
  <si>
    <t>ООО "Медсервис" г. Салават</t>
  </si>
  <si>
    <t>Отчет получен 02.06.2023 08:30:19</t>
  </si>
  <si>
    <t>Отчет получен 02.06.2023 08:33:36</t>
  </si>
  <si>
    <t>Отчет получен 02.06.2023 08:59:45</t>
  </si>
  <si>
    <t>Отчет получен 02.06.2023 09:08:08</t>
  </si>
  <si>
    <t>Отчет получен 02.06.2023 09:10:52</t>
  </si>
  <si>
    <t>ГБУЗ РБ ГКБ № 1 г.Стерлитамак</t>
  </si>
  <si>
    <t>Отчет получен 02.06.2023 09:16:18</t>
  </si>
  <si>
    <t>ЧУЗ "РЖД-Медицина"г.Стерлитамак</t>
  </si>
  <si>
    <t>Отчет получен 02.06.2023 09:18:19</t>
  </si>
  <si>
    <t>Отчет получен 02.06.2023 09:21:11</t>
  </si>
  <si>
    <t>Отчет получен 02.06.2023 09:23:47</t>
  </si>
  <si>
    <t>Отчет получен 02.06.2023 09:29:47</t>
  </si>
  <si>
    <t>Отчет получен 02.06.2023 09:33:57</t>
  </si>
  <si>
    <t>Отчет получен 02.06.2023 09:37:52</t>
  </si>
  <si>
    <t>Отчет получен 02.06.2023 09:39:05</t>
  </si>
  <si>
    <t>ГБУЗ РБ ГКБ № 8 г.Уфа</t>
  </si>
  <si>
    <t>Отчет получен 02.06.2023 09:44:02</t>
  </si>
  <si>
    <t>Отчет получен 02.06.2023 09:46:59</t>
  </si>
  <si>
    <t>Отчет получен 02.06.2023 09:49:05</t>
  </si>
  <si>
    <t>Отчет получен 02.06.2023 09:50:28</t>
  </si>
  <si>
    <t>Отчет получен 02.06.2023 09:51:29</t>
  </si>
  <si>
    <t>Отчет получен 02.06.2023 09:56:12</t>
  </si>
  <si>
    <t>ГБУЗ РБ Верхне-Татыш. ЦРБ</t>
  </si>
  <si>
    <t>Отчет получен 02.06.2023 09:59:21</t>
  </si>
  <si>
    <t>Отчет получен 02.06.2023 10:16:27</t>
  </si>
  <si>
    <t>Отчет получен 02.06.2023 10:17:39</t>
  </si>
  <si>
    <t>Отчет получен 02.06.2023 10:19:06</t>
  </si>
  <si>
    <t>ЧУЗ"КБ"РЖД-Медицина" г.Уфа</t>
  </si>
  <si>
    <t>Отчет получен 02.06.2023 10:37:31</t>
  </si>
  <si>
    <t>Отчет получен 02.06.2023 10:51:56</t>
  </si>
  <si>
    <t>Отчет получен 02.06.2023 12:29:23</t>
  </si>
  <si>
    <t>Отчет получен 02.06.2023 12:37:12</t>
  </si>
  <si>
    <t>Отчет получен 02.06.2023 12:39:11</t>
  </si>
  <si>
    <t>Отчет получен 02.06.2023 12:41:11</t>
  </si>
  <si>
    <t>Отчет получен 02.06.2023 12:42:58</t>
  </si>
  <si>
    <t>ГБУЗ РБ ГКБ № 13 г.Уфа</t>
  </si>
  <si>
    <t>Отчет получен 02.06.2023 12:45:34</t>
  </si>
  <si>
    <t>ГБУЗ РБ ГКБ № 21 г.Уфа</t>
  </si>
  <si>
    <t>Отчет получен 02.06.2023 12:49:03</t>
  </si>
  <si>
    <t>Отчет получен 02.06.2023 12:51:05</t>
  </si>
  <si>
    <t>ФГБОУ ВО БГМУ МЗ РФ</t>
  </si>
  <si>
    <t>Отчет получен 02.06.2023 12:52:33</t>
  </si>
  <si>
    <t>Отчет получен 02.06.2023 12:54:53</t>
  </si>
  <si>
    <t>Отчет получен 02.06.2023 13:06:36</t>
  </si>
  <si>
    <t>Отчет получен 02.06.2023 13:11:26</t>
  </si>
  <si>
    <t>ГБУЗ РБ ГКБ № 5 г.Уфа</t>
  </si>
  <si>
    <t>Отчет получен 02.06.2023 13:13:59</t>
  </si>
  <si>
    <t>Отчет получен 02.06.2023 13:21:53</t>
  </si>
  <si>
    <t>Отчет получен 02.06.2023 13:25:46</t>
  </si>
  <si>
    <t>Отчет получен 02.06.2023 13:28:10</t>
  </si>
  <si>
    <t>Отчет получен 02.06.2023 13:31:00</t>
  </si>
  <si>
    <t>ГБУЗ РБ ГБ № 9 г.Уфа</t>
  </si>
  <si>
    <t>Отчет получен 02.06.2023 13:33:27</t>
  </si>
  <si>
    <t>Отчет получен 02.06.2023 13:35:40</t>
  </si>
  <si>
    <t>Отчет получен 02.06.2023 13:37:19</t>
  </si>
  <si>
    <t>Отчет получен 02.06.2023 13:39:25</t>
  </si>
  <si>
    <t>Отчет получен 02.06.2023 13:47:09</t>
  </si>
  <si>
    <t>Отчет получен 02.06.2023 13:52:11</t>
  </si>
  <si>
    <t>Отчет получен 02.06.2023 13:53:49</t>
  </si>
  <si>
    <t>Отчет получен 02.06.2023 13:56:10</t>
  </si>
  <si>
    <t>Отчет получен 02.06.2023 13:58:51</t>
  </si>
  <si>
    <t>Отчет получен 02.06.2023 14:02:54</t>
  </si>
  <si>
    <t>Отчет получен 02.06.2023 14:04:18</t>
  </si>
  <si>
    <t>ГБУЗ РБ ДП № 4 г.Уфа</t>
  </si>
  <si>
    <t>Отчет получен 02.06.2023 14:05:49</t>
  </si>
  <si>
    <t>Отчет получен 02.06.2023 14:06:49</t>
  </si>
  <si>
    <t>Отчет получен 02.06.2023 14:08:32</t>
  </si>
  <si>
    <t>ГБУЗ РБ ГКБ № 18 г.Уфа</t>
  </si>
  <si>
    <t>Отчет получен 02.06.2023 14:10:16</t>
  </si>
  <si>
    <t>Отчет получен 02.06.2023 14:13:16</t>
  </si>
  <si>
    <t>Отчет получен 02.06.2023 14:14:19</t>
  </si>
  <si>
    <t>Отчет получен 02.06.2023 14:15:46</t>
  </si>
  <si>
    <t>ГБУЗ РБ Поликлиника № 43 г.Уфа</t>
  </si>
  <si>
    <t>Отчет получен 02.06.2023 14:17:33</t>
  </si>
  <si>
    <t>ГБУЗ РБ ПОликлиника № 46 г.Уфа</t>
  </si>
  <si>
    <t>Отчет получен 02.06.2023 14:19:11</t>
  </si>
  <si>
    <t>ГБУЗ РБ ГКБ Демского р-на г.Уфы</t>
  </si>
  <si>
    <t>Отчет получен 02.06.2023 14:20:51</t>
  </si>
  <si>
    <t>ГБУЗ РБ Поликлиника № 50 г.Уфа</t>
  </si>
  <si>
    <t>Максимальный/Минимальный балл</t>
  </si>
  <si>
    <t>Среднее по показателю</t>
  </si>
  <si>
    <t>Балл по 1 усл.</t>
  </si>
  <si>
    <t>АНАЛИЗ БАЛЛОВ</t>
  </si>
  <si>
    <t>Значение в знаменателе формулы расчета соответствующего показателя в Приложении 12 к МР</t>
  </si>
  <si>
    <t>Значение в числителе формулы расчета соответствующего показателя в Приложении 12 к МР</t>
  </si>
  <si>
    <t>факт применения корр.</t>
  </si>
  <si>
    <t>Соответствие МО категории "минимально/максимально возможное значение" по соответствующему показателю</t>
  </si>
  <si>
    <t>2_б</t>
  </si>
  <si>
    <t>2_а</t>
  </si>
  <si>
    <t>1_б</t>
  </si>
  <si>
    <t>1_а</t>
  </si>
  <si>
    <t>-</t>
  </si>
  <si>
    <t>Максимально возможный балл (если показатель выполнен)</t>
  </si>
  <si>
    <t xml:space="preserve">Оценка достижения значений показателей результативности деятельности медицинских организаций, финансируемых по подушевому нормативу в амбулаторных условиях за 9 месяцев (на основании сведений медицинской помощи за период декабрь 2022 г.- август 2023 г.) </t>
  </si>
  <si>
    <t>9 месяцев</t>
  </si>
  <si>
    <t>Справочно</t>
  </si>
  <si>
    <t>Сведения об использовании показателей результативности деятельности медицинских организаций  по состоянию на 1 сентября 2023 *</t>
  </si>
  <si>
    <t>Текущий период 9 месяцев (2022-2023)</t>
  </si>
  <si>
    <t>Аналогичный период годом ранее</t>
  </si>
  <si>
    <t>Максимально возможный балл по показателю</t>
  </si>
  <si>
    <t xml:space="preserve">Среднее значение показателя по РБ </t>
  </si>
  <si>
    <t xml:space="preserve">Максимальное (либо минимальное) значение показателя по РБ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</si>
</sst>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0.00"/>
    <numFmt numFmtId="165" formatCode="#,##0.0"/>
    <numFmt numFmtId="166" formatCode="0.0000"/>
    <numFmt numFmtId="167" formatCode="##0.000000000"/>
  </numFmts>
  <fonts count="23" x14ac:knownFonts="1">
    <font>
      <sz val="11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sz val="11"/>
      <color rgb="FF1F497D"/>
      <name val="Calibri"/>
      <family val="2"/>
      <charset val="204"/>
    </font>
    <font>
      <sz val="10"/>
      <name val="Arial Cyr"/>
      <charset val="204"/>
    </font>
    <font>
      <sz val="11"/>
      <name val="Calibri"/>
      <family val="2"/>
      <charset val="204"/>
    </font>
    <font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Arial Cyr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sz val="11"/>
      <color rgb="FF1F497D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8" fillId="0" borderId="0"/>
    <xf numFmtId="0" fontId="9" fillId="0" borderId="0"/>
    <xf numFmtId="0" fontId="12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82">
    <xf numFmtId="0" fontId="0" fillId="0" borderId="0" xfId="0"/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0" xfId="0" applyFont="1"/>
    <xf numFmtId="0" fontId="8" fillId="3" borderId="0" xfId="1" applyFill="1"/>
    <xf numFmtId="0" fontId="6" fillId="2" borderId="2" xfId="0" applyFont="1" applyFill="1" applyBorder="1" applyAlignment="1">
      <alignment horizontal="center" vertical="center" wrapText="1"/>
    </xf>
    <xf numFmtId="0" fontId="0" fillId="0" borderId="0" xfId="0"/>
    <xf numFmtId="0" fontId="0" fillId="0" borderId="2" xfId="0" applyBorder="1"/>
    <xf numFmtId="0" fontId="7" fillId="0" borderId="0" xfId="2" applyFont="1"/>
    <xf numFmtId="0" fontId="10" fillId="3" borderId="0" xfId="3" applyFont="1" applyFill="1" applyBorder="1"/>
    <xf numFmtId="0" fontId="13" fillId="0" borderId="0" xfId="3" applyFont="1" applyBorder="1" applyAlignment="1"/>
    <xf numFmtId="166" fontId="5" fillId="0" borderId="10" xfId="3" applyNumberFormat="1" applyFont="1" applyBorder="1" applyAlignment="1">
      <alignment horizontal="left" vertical="top"/>
    </xf>
    <xf numFmtId="0" fontId="6" fillId="0" borderId="0" xfId="2" applyFont="1" applyBorder="1" applyAlignment="1">
      <alignment horizontal="center" vertical="center" wrapText="1"/>
    </xf>
    <xf numFmtId="0" fontId="8" fillId="0" borderId="0" xfId="1" applyBorder="1" applyAlignment="1">
      <alignment horizontal="left"/>
    </xf>
    <xf numFmtId="0" fontId="8" fillId="0" borderId="0" xfId="1" applyBorder="1"/>
    <xf numFmtId="0" fontId="6" fillId="3" borderId="0" xfId="2" applyFont="1" applyFill="1" applyBorder="1" applyAlignment="1">
      <alignment horizontal="center" vertical="center" wrapText="1"/>
    </xf>
    <xf numFmtId="0" fontId="8" fillId="3" borderId="0" xfId="1" applyFill="1" applyBorder="1" applyAlignment="1">
      <alignment horizontal="left"/>
    </xf>
    <xf numFmtId="0" fontId="8" fillId="3" borderId="0" xfId="1" applyFill="1" applyBorder="1"/>
    <xf numFmtId="0" fontId="5" fillId="3" borderId="0" xfId="3" applyFont="1" applyFill="1" applyBorder="1" applyAlignment="1">
      <alignment vertical="top"/>
    </xf>
    <xf numFmtId="0" fontId="13" fillId="3" borderId="0" xfId="3" applyFont="1" applyFill="1" applyBorder="1" applyAlignment="1"/>
    <xf numFmtId="0" fontId="12" fillId="3" borderId="0" xfId="3" applyFill="1" applyBorder="1" applyAlignment="1">
      <alignment horizontal="center" vertical="center"/>
    </xf>
    <xf numFmtId="0" fontId="6" fillId="0" borderId="2" xfId="2" applyFont="1" applyBorder="1" applyAlignment="1">
      <alignment horizontal="center" vertical="center" wrapText="1"/>
    </xf>
    <xf numFmtId="0" fontId="5" fillId="0" borderId="2" xfId="3" applyFont="1" applyBorder="1" applyAlignment="1">
      <alignment vertical="center"/>
    </xf>
    <xf numFmtId="0" fontId="10" fillId="0" borderId="2" xfId="3" applyFont="1" applyBorder="1" applyAlignment="1">
      <alignment vertical="center" wrapText="1"/>
    </xf>
    <xf numFmtId="0" fontId="13" fillId="0" borderId="2" xfId="3" applyFont="1" applyBorder="1" applyAlignment="1">
      <alignment vertical="center"/>
    </xf>
    <xf numFmtId="0" fontId="11" fillId="2" borderId="2" xfId="2" applyFont="1" applyFill="1" applyBorder="1" applyAlignment="1">
      <alignment horizontal="center" vertical="center" wrapText="1"/>
    </xf>
    <xf numFmtId="0" fontId="8" fillId="0" borderId="0" xfId="1" applyAlignment="1">
      <alignment horizontal="left"/>
    </xf>
    <xf numFmtId="0" fontId="8" fillId="0" borderId="0" xfId="1"/>
    <xf numFmtId="0" fontId="5" fillId="3" borderId="11" xfId="3" quotePrefix="1" applyFont="1" applyFill="1" applyBorder="1" applyAlignment="1">
      <alignment vertical="center"/>
    </xf>
    <xf numFmtId="0" fontId="10" fillId="3" borderId="11" xfId="3" applyFont="1" applyFill="1" applyBorder="1" applyAlignment="1">
      <alignment vertical="center"/>
    </xf>
    <xf numFmtId="0" fontId="13" fillId="3" borderId="11" xfId="3" applyFont="1" applyFill="1" applyBorder="1" applyAlignment="1">
      <alignment vertical="center"/>
    </xf>
    <xf numFmtId="0" fontId="5" fillId="3" borderId="12" xfId="3" applyFont="1" applyFill="1" applyBorder="1" applyAlignment="1">
      <alignment horizontal="center" vertical="center"/>
    </xf>
    <xf numFmtId="0" fontId="5" fillId="0" borderId="10" xfId="3" applyFont="1" applyBorder="1" applyAlignment="1">
      <alignment horizontal="left" vertical="top"/>
    </xf>
    <xf numFmtId="0" fontId="5" fillId="3" borderId="12" xfId="3" applyFont="1" applyFill="1" applyBorder="1" applyAlignment="1">
      <alignment horizontal="left" vertical="top"/>
    </xf>
    <xf numFmtId="0" fontId="5" fillId="0" borderId="10" xfId="3" applyFont="1" applyBorder="1" applyAlignment="1">
      <alignment horizontal="center" vertical="top"/>
    </xf>
    <xf numFmtId="0" fontId="6" fillId="3" borderId="2" xfId="2" applyFont="1" applyFill="1" applyBorder="1" applyAlignment="1">
      <alignment horizontal="left" vertical="center"/>
    </xf>
    <xf numFmtId="0" fontId="5" fillId="0" borderId="11" xfId="3" applyFont="1" applyBorder="1" applyAlignment="1">
      <alignment vertical="center"/>
    </xf>
    <xf numFmtId="0" fontId="10" fillId="0" borderId="11" xfId="3" applyFont="1" applyBorder="1" applyAlignment="1">
      <alignment vertical="center"/>
    </xf>
    <xf numFmtId="0" fontId="13" fillId="0" borderId="11" xfId="3" applyFont="1" applyBorder="1" applyAlignment="1">
      <alignment vertical="center"/>
    </xf>
    <xf numFmtId="0" fontId="5" fillId="0" borderId="10" xfId="3" applyNumberFormat="1" applyFont="1" applyBorder="1" applyAlignment="1">
      <alignment horizontal="center" vertical="center"/>
    </xf>
    <xf numFmtId="0" fontId="5" fillId="0" borderId="10" xfId="3" applyFont="1" applyBorder="1" applyAlignment="1">
      <alignment horizontal="center" vertical="center"/>
    </xf>
    <xf numFmtId="0" fontId="6" fillId="2" borderId="2" xfId="2" applyFont="1" applyFill="1" applyBorder="1" applyAlignment="1">
      <alignment horizontal="left" vertical="center"/>
    </xf>
    <xf numFmtId="0" fontId="5" fillId="0" borderId="12" xfId="3" applyNumberFormat="1" applyFont="1" applyBorder="1" applyAlignment="1">
      <alignment horizontal="center" vertical="center"/>
    </xf>
    <xf numFmtId="0" fontId="5" fillId="0" borderId="12" xfId="3" applyFont="1" applyBorder="1" applyAlignment="1">
      <alignment horizontal="left" vertical="top"/>
    </xf>
    <xf numFmtId="0" fontId="5" fillId="4" borderId="12" xfId="3" applyFont="1" applyFill="1" applyBorder="1" applyAlignment="1">
      <alignment horizontal="left" vertical="top"/>
    </xf>
    <xf numFmtId="0" fontId="13" fillId="0" borderId="13" xfId="3" applyFont="1" applyBorder="1" applyAlignment="1">
      <alignment vertical="center"/>
    </xf>
    <xf numFmtId="0" fontId="5" fillId="0" borderId="0" xfId="3" applyFont="1" applyBorder="1" applyAlignment="1">
      <alignment vertical="center"/>
    </xf>
    <xf numFmtId="0" fontId="10" fillId="0" borderId="0" xfId="3" applyFont="1" applyBorder="1" applyAlignment="1">
      <alignment vertical="center"/>
    </xf>
    <xf numFmtId="0" fontId="13" fillId="0" borderId="0" xfId="3" applyFont="1" applyBorder="1" applyAlignment="1">
      <alignment vertical="center"/>
    </xf>
    <xf numFmtId="0" fontId="5" fillId="0" borderId="12" xfId="3" applyFont="1" applyBorder="1" applyAlignment="1">
      <alignment horizontal="center" vertical="center"/>
    </xf>
    <xf numFmtId="0" fontId="5" fillId="0" borderId="11" xfId="3" quotePrefix="1" applyFont="1" applyBorder="1" applyAlignment="1">
      <alignment vertical="center"/>
    </xf>
    <xf numFmtId="10" fontId="8" fillId="0" borderId="0" xfId="1" applyNumberFormat="1"/>
    <xf numFmtId="0" fontId="10" fillId="0" borderId="0" xfId="1" applyFont="1"/>
    <xf numFmtId="0" fontId="13" fillId="0" borderId="0" xfId="1" applyFont="1" applyAlignment="1"/>
    <xf numFmtId="0" fontId="5" fillId="5" borderId="0" xfId="3" applyFont="1" applyFill="1" applyBorder="1" applyAlignment="1">
      <alignment vertical="center"/>
    </xf>
    <xf numFmtId="0" fontId="10" fillId="5" borderId="0" xfId="1" applyFont="1" applyFill="1"/>
    <xf numFmtId="0" fontId="13" fillId="5" borderId="0" xfId="1" applyFont="1" applyFill="1" applyAlignment="1"/>
    <xf numFmtId="0" fontId="5" fillId="5" borderId="12" xfId="3" applyFont="1" applyFill="1" applyBorder="1" applyAlignment="1">
      <alignment horizontal="left" vertical="top"/>
    </xf>
    <xf numFmtId="0" fontId="5" fillId="5" borderId="10" xfId="3" applyFont="1" applyFill="1" applyBorder="1" applyAlignment="1">
      <alignment horizontal="left" vertical="top"/>
    </xf>
    <xf numFmtId="0" fontId="6" fillId="5" borderId="2" xfId="2" applyFont="1" applyFill="1" applyBorder="1" applyAlignment="1">
      <alignment horizontal="left" vertical="center"/>
    </xf>
    <xf numFmtId="0" fontId="8" fillId="5" borderId="0" xfId="1" applyFill="1"/>
    <xf numFmtId="10" fontId="8" fillId="5" borderId="0" xfId="1" applyNumberFormat="1" applyFill="1"/>
    <xf numFmtId="0" fontId="5" fillId="3" borderId="0" xfId="3" applyFont="1" applyFill="1" applyBorder="1" applyAlignment="1">
      <alignment vertical="center"/>
    </xf>
    <xf numFmtId="0" fontId="10" fillId="3" borderId="0" xfId="1" applyFont="1" applyFill="1"/>
    <xf numFmtId="0" fontId="13" fillId="3" borderId="0" xfId="1" applyFont="1" applyFill="1" applyAlignment="1"/>
    <xf numFmtId="0" fontId="5" fillId="3" borderId="10" xfId="3" applyFont="1" applyFill="1" applyBorder="1" applyAlignment="1">
      <alignment horizontal="left" vertical="top"/>
    </xf>
    <xf numFmtId="0" fontId="8" fillId="0" borderId="0" xfId="1" applyAlignment="1"/>
    <xf numFmtId="0" fontId="8" fillId="0" borderId="0" xfId="1" applyAlignment="1">
      <alignment horizontal="center" vertical="center"/>
    </xf>
    <xf numFmtId="0" fontId="5" fillId="0" borderId="0" xfId="2" applyFont="1" applyAlignment="1">
      <alignment vertical="center" wrapText="1"/>
    </xf>
    <xf numFmtId="2" fontId="0" fillId="0" borderId="0" xfId="0" applyNumberFormat="1"/>
    <xf numFmtId="0" fontId="0" fillId="0" borderId="0" xfId="0" applyNumberFormat="1"/>
    <xf numFmtId="0" fontId="0" fillId="5" borderId="0" xfId="0" applyFill="1"/>
    <xf numFmtId="0" fontId="15" fillId="3" borderId="0" xfId="1" applyFont="1" applyFill="1"/>
    <xf numFmtId="0" fontId="16" fillId="3" borderId="2" xfId="1" applyFont="1" applyFill="1" applyBorder="1" applyAlignment="1">
      <alignment horizontal="center" vertical="center" wrapText="1"/>
    </xf>
    <xf numFmtId="0" fontId="17" fillId="3" borderId="2" xfId="1" applyNumberFormat="1" applyFont="1" applyFill="1" applyBorder="1" applyAlignment="1">
      <alignment horizontal="center" vertical="center"/>
    </xf>
    <xf numFmtId="0" fontId="17" fillId="3" borderId="2" xfId="1" applyNumberFormat="1" applyFont="1" applyFill="1" applyBorder="1" applyAlignment="1">
      <alignment horizontal="left" vertical="center" wrapText="1"/>
    </xf>
    <xf numFmtId="1" fontId="17" fillId="3" borderId="2" xfId="2" applyNumberFormat="1" applyFont="1" applyFill="1" applyBorder="1" applyAlignment="1">
      <alignment horizontal="center" vertical="center" wrapText="1"/>
    </xf>
    <xf numFmtId="0" fontId="17" fillId="3" borderId="2" xfId="2" applyFont="1" applyFill="1" applyBorder="1" applyAlignment="1">
      <alignment horizontal="center" vertical="center" wrapText="1"/>
    </xf>
    <xf numFmtId="165" fontId="17" fillId="3" borderId="2" xfId="2" applyNumberFormat="1" applyFont="1" applyFill="1" applyBorder="1" applyAlignment="1">
      <alignment horizontal="center" vertical="center" wrapText="1"/>
    </xf>
    <xf numFmtId="0" fontId="18" fillId="3" borderId="2" xfId="1" applyNumberFormat="1" applyFont="1" applyFill="1" applyBorder="1" applyAlignment="1">
      <alignment horizontal="center" vertical="top"/>
    </xf>
    <xf numFmtId="0" fontId="19" fillId="3" borderId="2" xfId="1" applyFont="1" applyFill="1" applyBorder="1"/>
    <xf numFmtId="3" fontId="18" fillId="3" borderId="2" xfId="2" applyNumberFormat="1" applyFont="1" applyFill="1" applyBorder="1" applyAlignment="1">
      <alignment horizontal="center" vertical="center" wrapText="1"/>
    </xf>
    <xf numFmtId="0" fontId="16" fillId="3" borderId="7" xfId="1" applyFont="1" applyFill="1" applyBorder="1" applyAlignment="1">
      <alignment horizontal="center" vertical="center" wrapText="1"/>
    </xf>
    <xf numFmtId="0" fontId="0" fillId="0" borderId="0" xfId="0"/>
    <xf numFmtId="0" fontId="21" fillId="0" borderId="7" xfId="0" applyFont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167" fontId="21" fillId="2" borderId="2" xfId="0" applyNumberFormat="1" applyFont="1" applyFill="1" applyBorder="1" applyAlignment="1">
      <alignment horizontal="center" vertical="center" wrapText="1"/>
    </xf>
    <xf numFmtId="164" fontId="21" fillId="2" borderId="2" xfId="0" applyNumberFormat="1" applyFont="1" applyFill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2" fillId="0" borderId="0" xfId="0" applyFont="1"/>
    <xf numFmtId="0" fontId="6" fillId="0" borderId="7" xfId="0" applyFont="1" applyBorder="1" applyAlignment="1">
      <alignment horizontal="center" vertical="center" wrapText="1"/>
    </xf>
    <xf numFmtId="0" fontId="0" fillId="0" borderId="0" xfId="0"/>
    <xf numFmtId="0" fontId="21" fillId="0" borderId="7" xfId="0" applyFont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167" fontId="21" fillId="2" borderId="2" xfId="0" applyNumberFormat="1" applyFont="1" applyFill="1" applyBorder="1" applyAlignment="1">
      <alignment horizontal="center" vertical="center" wrapText="1"/>
    </xf>
    <xf numFmtId="164" fontId="21" fillId="2" borderId="2" xfId="0" applyNumberFormat="1" applyFont="1" applyFill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2" fillId="0" borderId="0" xfId="0" applyFont="1"/>
    <xf numFmtId="2" fontId="17" fillId="3" borderId="2" xfId="2" applyNumberFormat="1" applyFont="1" applyFill="1" applyBorder="1" applyAlignment="1">
      <alignment horizontal="center" vertical="center" wrapText="1"/>
    </xf>
    <xf numFmtId="2" fontId="0" fillId="5" borderId="0" xfId="0" applyNumberFormat="1" applyFill="1"/>
    <xf numFmtId="164" fontId="0" fillId="5" borderId="0" xfId="0" applyNumberFormat="1" applyFill="1"/>
    <xf numFmtId="0" fontId="6" fillId="2" borderId="2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4" fontId="8" fillId="3" borderId="0" xfId="1" applyNumberFormat="1" applyFill="1"/>
    <xf numFmtId="0" fontId="8" fillId="4" borderId="0" xfId="1" applyFill="1"/>
    <xf numFmtId="4" fontId="8" fillId="3" borderId="0" xfId="1" applyNumberFormat="1" applyFill="1" applyBorder="1"/>
    <xf numFmtId="0" fontId="5" fillId="3" borderId="0" xfId="3" applyFont="1" applyFill="1" applyBorder="1" applyAlignment="1">
      <alignment horizontal="center" vertical="top"/>
    </xf>
    <xf numFmtId="4" fontId="5" fillId="3" borderId="0" xfId="3" applyNumberFormat="1" applyFont="1" applyFill="1" applyBorder="1" applyAlignment="1">
      <alignment horizontal="center" vertical="top"/>
    </xf>
    <xf numFmtId="0" fontId="5" fillId="0" borderId="0" xfId="3" applyFont="1" applyBorder="1" applyAlignment="1">
      <alignment horizontal="left" vertical="top"/>
    </xf>
    <xf numFmtId="0" fontId="5" fillId="4" borderId="10" xfId="3" applyFont="1" applyFill="1" applyBorder="1" applyAlignment="1">
      <alignment horizontal="left" vertical="top"/>
    </xf>
    <xf numFmtId="166" fontId="5" fillId="4" borderId="10" xfId="3" applyNumberFormat="1" applyFont="1" applyFill="1" applyBorder="1" applyAlignment="1">
      <alignment horizontal="left" vertical="top"/>
    </xf>
    <xf numFmtId="0" fontId="5" fillId="0" borderId="0" xfId="3" applyFont="1" applyBorder="1" applyAlignment="1">
      <alignment horizontal="center" vertical="center"/>
    </xf>
    <xf numFmtId="0" fontId="5" fillId="3" borderId="10" xfId="3" applyFont="1" applyFill="1" applyBorder="1" applyAlignment="1">
      <alignment horizontal="center" vertical="top"/>
    </xf>
    <xf numFmtId="4" fontId="5" fillId="3" borderId="10" xfId="3" applyNumberFormat="1" applyFont="1" applyFill="1" applyBorder="1" applyAlignment="1">
      <alignment horizontal="center" vertical="top"/>
    </xf>
    <xf numFmtId="0" fontId="5" fillId="3" borderId="10" xfId="3" applyFont="1" applyFill="1" applyBorder="1" applyAlignment="1">
      <alignment horizontal="center" vertical="center"/>
    </xf>
    <xf numFmtId="10" fontId="8" fillId="4" borderId="0" xfId="1" applyNumberFormat="1" applyFill="1"/>
    <xf numFmtId="0" fontId="6" fillId="4" borderId="2" xfId="2" applyFont="1" applyFill="1" applyBorder="1" applyAlignment="1">
      <alignment horizontal="left" vertical="center"/>
    </xf>
    <xf numFmtId="0" fontId="13" fillId="4" borderId="0" xfId="1" applyFont="1" applyFill="1" applyAlignment="1"/>
    <xf numFmtId="0" fontId="10" fillId="4" borderId="0" xfId="1" applyFont="1" applyFill="1"/>
    <xf numFmtId="0" fontId="5" fillId="4" borderId="0" xfId="3" applyFont="1" applyFill="1" applyBorder="1" applyAlignment="1">
      <alignment vertical="center"/>
    </xf>
    <xf numFmtId="0" fontId="5" fillId="5" borderId="10" xfId="3" applyFont="1" applyFill="1" applyBorder="1" applyAlignment="1">
      <alignment horizontal="center" vertical="center"/>
    </xf>
    <xf numFmtId="0" fontId="11" fillId="2" borderId="15" xfId="2" applyFont="1" applyFill="1" applyBorder="1" applyAlignment="1">
      <alignment horizontal="left" vertical="top"/>
    </xf>
    <xf numFmtId="0" fontId="6" fillId="4" borderId="2" xfId="2" applyFont="1" applyFill="1" applyBorder="1" applyAlignment="1">
      <alignment horizontal="center" vertical="center" wrapText="1"/>
    </xf>
    <xf numFmtId="10" fontId="8" fillId="3" borderId="0" xfId="1" applyNumberFormat="1" applyFill="1" applyBorder="1"/>
    <xf numFmtId="0" fontId="1" fillId="3" borderId="0" xfId="7" applyFill="1" applyBorder="1"/>
    <xf numFmtId="10" fontId="8" fillId="5" borderId="0" xfId="1" applyNumberFormat="1" applyFill="1" applyBorder="1"/>
    <xf numFmtId="0" fontId="8" fillId="5" borderId="0" xfId="1" applyFill="1" applyBorder="1"/>
    <xf numFmtId="0" fontId="1" fillId="0" borderId="0" xfId="7" applyBorder="1"/>
    <xf numFmtId="0" fontId="1" fillId="0" borderId="0" xfId="7" applyFont="1" applyBorder="1" applyAlignment="1">
      <alignment horizontal="center" vertical="center"/>
    </xf>
    <xf numFmtId="0" fontId="6" fillId="5" borderId="0" xfId="2" applyFont="1" applyFill="1" applyBorder="1" applyAlignment="1">
      <alignment horizontal="center" vertical="center" wrapText="1"/>
    </xf>
    <xf numFmtId="0" fontId="1" fillId="0" borderId="0" xfId="7" applyBorder="1" applyAlignment="1">
      <alignment horizontal="center" vertical="center"/>
    </xf>
    <xf numFmtId="0" fontId="1" fillId="6" borderId="0" xfId="7" applyFill="1" applyBorder="1"/>
    <xf numFmtId="0" fontId="6" fillId="2" borderId="2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2" xfId="0" applyFont="1" applyBorder="1" applyAlignment="1">
      <alignment vertical="center"/>
    </xf>
    <xf numFmtId="0" fontId="0" fillId="0" borderId="7" xfId="0" applyBorder="1"/>
    <xf numFmtId="0" fontId="6" fillId="2" borderId="6" xfId="0" applyNumberFormat="1" applyFont="1" applyFill="1" applyBorder="1" applyAlignment="1">
      <alignment vertical="center" wrapText="1"/>
    </xf>
    <xf numFmtId="0" fontId="6" fillId="0" borderId="6" xfId="0" applyFont="1" applyBorder="1" applyAlignment="1">
      <alignment vertical="center"/>
    </xf>
    <xf numFmtId="3" fontId="15" fillId="3" borderId="0" xfId="1" applyNumberFormat="1" applyFont="1" applyFill="1"/>
    <xf numFmtId="0" fontId="16" fillId="3" borderId="3" xfId="1" applyFont="1" applyFill="1" applyBorder="1" applyAlignment="1">
      <alignment horizontal="center" vertical="center"/>
    </xf>
    <xf numFmtId="0" fontId="16" fillId="3" borderId="8" xfId="1" applyFont="1" applyFill="1" applyBorder="1" applyAlignment="1">
      <alignment horizontal="center" vertical="center"/>
    </xf>
    <xf numFmtId="0" fontId="16" fillId="3" borderId="9" xfId="1" applyFont="1" applyFill="1" applyBorder="1" applyAlignment="1">
      <alignment horizontal="center" vertical="center"/>
    </xf>
    <xf numFmtId="0" fontId="16" fillId="3" borderId="2" xfId="1" applyFont="1" applyFill="1" applyBorder="1" applyAlignment="1">
      <alignment horizontal="center" vertical="center"/>
    </xf>
    <xf numFmtId="0" fontId="14" fillId="3" borderId="4" xfId="1" applyFont="1" applyFill="1" applyBorder="1" applyAlignment="1">
      <alignment horizontal="center" vertical="center" wrapText="1"/>
    </xf>
    <xf numFmtId="0" fontId="16" fillId="3" borderId="6" xfId="1" applyFont="1" applyFill="1" applyBorder="1" applyAlignment="1">
      <alignment horizontal="center" vertical="center" wrapText="1"/>
    </xf>
    <xf numFmtId="0" fontId="16" fillId="3" borderId="7" xfId="1" applyFont="1" applyFill="1" applyBorder="1" applyAlignment="1">
      <alignment horizontal="center" vertical="center" wrapText="1"/>
    </xf>
    <xf numFmtId="0" fontId="16" fillId="3" borderId="3" xfId="1" applyFont="1" applyFill="1" applyBorder="1" applyAlignment="1">
      <alignment horizontal="center" wrapText="1"/>
    </xf>
    <xf numFmtId="0" fontId="16" fillId="3" borderId="8" xfId="1" applyFont="1" applyFill="1" applyBorder="1" applyAlignment="1">
      <alignment horizontal="center" wrapText="1"/>
    </xf>
    <xf numFmtId="0" fontId="16" fillId="3" borderId="9" xfId="1" applyFont="1" applyFill="1" applyBorder="1" applyAlignment="1">
      <alignment horizontal="center" wrapText="1"/>
    </xf>
    <xf numFmtId="0" fontId="5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6" fillId="0" borderId="3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6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165" fontId="18" fillId="3" borderId="2" xfId="2" applyNumberFormat="1" applyFont="1" applyFill="1" applyBorder="1" applyAlignment="1">
      <alignment horizontal="center" vertical="center" wrapText="1"/>
    </xf>
  </cellXfs>
  <cellStyles count="8">
    <cellStyle name="Обычный" xfId="0" builtinId="0"/>
    <cellStyle name="Обычный 2" xfId="1" xr:uid="{00000000-0005-0000-0000-000001000000}"/>
    <cellStyle name="Обычный 3" xfId="4" xr:uid="{EF41465B-77FC-4E01-BD11-2D108C2EC23F}"/>
    <cellStyle name="Обычный 3 2" xfId="5" xr:uid="{4707E295-E443-4F85-9BF3-46C68DFC9402}"/>
    <cellStyle name="Обычный 3 3" xfId="6" xr:uid="{1D78AB15-AA6E-4BEF-A0A1-056336F65A0C}"/>
    <cellStyle name="Обычный 3 4" xfId="7" xr:uid="{368D8AC9-F863-447E-B800-71FDBA9C6E7A}"/>
    <cellStyle name="Обычный 4" xfId="3" xr:uid="{BDB4A21D-F98A-439A-9991-C0F7D2A552FC}"/>
    <cellStyle name="Обычный 7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0873C-14D1-4E42-B4E5-8DBC748ACC71}">
  <sheetPr codeName="Лист28"/>
  <dimension ref="A1:AT2685"/>
  <sheetViews>
    <sheetView zoomScale="90" zoomScaleNormal="90" workbookViewId="0">
      <pane xSplit="3" ySplit="5" topLeftCell="Z6" activePane="bottomRight" state="frozen"/>
      <selection pane="topRight" activeCell="D1" sqref="D1"/>
      <selection pane="bottomLeft" activeCell="A6" sqref="A6"/>
      <selection pane="bottomRight" activeCell="T5" sqref="S5:T5"/>
    </sheetView>
  </sheetViews>
  <sheetFormatPr defaultRowHeight="15" x14ac:dyDescent="0.25"/>
  <cols>
    <col min="1" max="1" width="14.140625" style="68" customWidth="1"/>
    <col min="2" max="2" width="8" style="54" customWidth="1"/>
    <col min="3" max="3" width="27.28515625" style="55" customWidth="1"/>
    <col min="4" max="6" width="10.7109375" style="69" customWidth="1"/>
    <col min="7" max="7" width="15" style="112" bestFit="1" customWidth="1"/>
    <col min="8" max="8" width="13.28515625" style="29" bestFit="1" customWidth="1"/>
    <col min="9" max="9" width="14" style="29" bestFit="1" customWidth="1"/>
    <col min="10" max="10" width="19" style="29" bestFit="1" customWidth="1"/>
    <col min="11" max="11" width="9.28515625" style="29" bestFit="1" customWidth="1"/>
    <col min="12" max="12" width="11.85546875" style="29" customWidth="1"/>
    <col min="13" max="13" width="10.42578125" style="29" customWidth="1"/>
    <col min="14" max="14" width="8.7109375" style="29" customWidth="1"/>
    <col min="15" max="15" width="10.7109375" style="29" customWidth="1"/>
    <col min="16" max="16" width="13.7109375" style="29" customWidth="1"/>
    <col min="17" max="17" width="18.5703125" style="29" customWidth="1"/>
    <col min="18" max="18" width="18" style="29" customWidth="1"/>
    <col min="19" max="19" width="9.28515625" style="29" bestFit="1" customWidth="1"/>
    <col min="20" max="20" width="16.7109375" style="29" bestFit="1" customWidth="1"/>
    <col min="21" max="21" width="10.7109375" style="28" customWidth="1"/>
    <col min="22" max="22" width="5.7109375" style="29" customWidth="1"/>
    <col min="23" max="23" width="19.85546875" style="29" bestFit="1" customWidth="1"/>
    <col min="24" max="24" width="5.5703125" style="29" bestFit="1" customWidth="1"/>
    <col min="25" max="25" width="7.7109375" style="29" bestFit="1" customWidth="1"/>
    <col min="26" max="26" width="25.85546875" style="6" bestFit="1" customWidth="1"/>
    <col min="27" max="27" width="3.28515625" style="6" bestFit="1" customWidth="1"/>
    <col min="28" max="28" width="7.7109375" style="53" bestFit="1" customWidth="1"/>
    <col min="29" max="29" width="16" style="29" bestFit="1" customWidth="1"/>
    <col min="30" max="30" width="10.7109375" style="29" hidden="1" customWidth="1"/>
    <col min="31" max="31" width="16.28515625" style="6" bestFit="1" customWidth="1"/>
    <col min="32" max="32" width="17.7109375" style="111" customWidth="1"/>
    <col min="33" max="33" width="17.7109375" style="6" customWidth="1"/>
    <col min="34" max="34" width="17.7109375" style="29" customWidth="1"/>
    <col min="35" max="35" width="13.140625" style="29" customWidth="1"/>
    <col min="36" max="36" width="13.28515625" style="29" customWidth="1"/>
    <col min="37" max="16384" width="9.140625" style="29"/>
  </cols>
  <sheetData>
    <row r="1" spans="1:46" s="16" customFormat="1" ht="15.75" customHeight="1" thickBot="1" x14ac:dyDescent="0.3">
      <c r="A1" s="10" t="s">
        <v>283</v>
      </c>
      <c r="B1" s="11"/>
      <c r="C1" s="12"/>
      <c r="D1" s="138"/>
      <c r="E1" s="136" t="s">
        <v>2753</v>
      </c>
      <c r="F1" s="136" t="s">
        <v>2752</v>
      </c>
      <c r="G1" s="139">
        <v>1</v>
      </c>
      <c r="H1" s="135"/>
      <c r="I1" s="13"/>
      <c r="J1" s="14"/>
      <c r="K1" s="137">
        <v>4</v>
      </c>
      <c r="L1" s="137"/>
      <c r="M1" s="137"/>
      <c r="N1" s="137"/>
      <c r="O1" s="14"/>
      <c r="P1" s="136" t="s">
        <v>2751</v>
      </c>
      <c r="Q1" s="136" t="s">
        <v>2750</v>
      </c>
      <c r="R1" s="135">
        <v>2</v>
      </c>
      <c r="S1" s="135"/>
      <c r="T1" s="135"/>
      <c r="U1" s="15"/>
      <c r="V1" s="14"/>
      <c r="X1" s="134">
        <v>3</v>
      </c>
      <c r="Z1" s="134">
        <v>5</v>
      </c>
      <c r="AA1" s="134">
        <v>6</v>
      </c>
      <c r="AB1" s="133">
        <v>7.0000000000000007E-2</v>
      </c>
      <c r="AE1" s="19"/>
      <c r="AF1" s="113"/>
      <c r="AG1" s="19"/>
    </row>
    <row r="2" spans="1:46" s="19" customFormat="1" ht="20.25" customHeight="1" x14ac:dyDescent="0.25">
      <c r="A2" s="70" t="s">
        <v>284</v>
      </c>
      <c r="B2" s="70"/>
      <c r="C2" s="70"/>
      <c r="D2" s="70"/>
      <c r="E2" s="139">
        <v>3</v>
      </c>
      <c r="F2" s="139">
        <v>4</v>
      </c>
      <c r="G2" s="139">
        <v>5</v>
      </c>
      <c r="H2" s="139">
        <v>6</v>
      </c>
      <c r="I2" s="139">
        <v>7</v>
      </c>
      <c r="J2" s="139">
        <v>8</v>
      </c>
      <c r="K2" s="139">
        <v>9</v>
      </c>
      <c r="L2" s="139">
        <v>10</v>
      </c>
      <c r="M2" s="139">
        <v>11</v>
      </c>
      <c r="N2" s="139">
        <v>12</v>
      </c>
      <c r="O2" s="139">
        <v>13</v>
      </c>
      <c r="P2" s="139">
        <v>14</v>
      </c>
      <c r="Q2" s="139">
        <v>15</v>
      </c>
      <c r="R2" s="139">
        <v>16</v>
      </c>
      <c r="S2" s="139">
        <v>17</v>
      </c>
      <c r="T2" s="139">
        <v>18</v>
      </c>
      <c r="U2" s="18"/>
      <c r="V2" s="17"/>
      <c r="AB2" s="131"/>
      <c r="AF2" s="113"/>
    </row>
    <row r="3" spans="1:46" s="19" customFormat="1" ht="20.25" customHeight="1" x14ac:dyDescent="0.2">
      <c r="A3" s="70" t="s">
        <v>285</v>
      </c>
      <c r="B3" s="70"/>
      <c r="C3" s="70"/>
      <c r="D3" s="70"/>
      <c r="E3" s="70"/>
      <c r="F3" s="70"/>
      <c r="G3" s="70"/>
      <c r="H3" s="70"/>
      <c r="I3" s="70"/>
      <c r="J3" s="70" t="b">
        <v>0</v>
      </c>
      <c r="K3" s="70"/>
      <c r="L3" s="70"/>
      <c r="M3" s="70"/>
      <c r="N3" s="70"/>
      <c r="O3" s="17"/>
      <c r="P3" s="17"/>
      <c r="Q3" s="17"/>
      <c r="R3" s="70"/>
      <c r="S3" s="70"/>
      <c r="T3" s="70">
        <f>P2037/Q2037</f>
        <v>0.27333244642546695</v>
      </c>
      <c r="U3" s="18"/>
      <c r="V3" s="17"/>
      <c r="AB3" s="131"/>
      <c r="AF3" s="113"/>
    </row>
    <row r="4" spans="1:46" s="19" customFormat="1" ht="17.25" customHeight="1" x14ac:dyDescent="0.25">
      <c r="A4" s="20"/>
      <c r="B4" s="11"/>
      <c r="C4" s="21"/>
      <c r="D4" s="22"/>
      <c r="E4" s="22"/>
      <c r="F4" s="22"/>
      <c r="G4" s="130" t="s">
        <v>6</v>
      </c>
      <c r="H4" s="23" t="s">
        <v>4</v>
      </c>
      <c r="I4" s="23" t="s">
        <v>286</v>
      </c>
      <c r="J4" s="23" t="s">
        <v>287</v>
      </c>
      <c r="K4" s="23" t="s">
        <v>288</v>
      </c>
      <c r="L4" s="23"/>
      <c r="M4" s="23"/>
      <c r="N4" s="23"/>
      <c r="O4" s="23" t="s">
        <v>290</v>
      </c>
      <c r="P4" s="23"/>
      <c r="Q4" s="23"/>
      <c r="R4" s="23" t="s">
        <v>2</v>
      </c>
      <c r="S4" s="14"/>
      <c r="T4" s="14"/>
      <c r="U4" s="132"/>
      <c r="V4" s="23" t="s">
        <v>289</v>
      </c>
      <c r="AB4" s="131"/>
      <c r="AF4" s="113"/>
    </row>
    <row r="5" spans="1:46" ht="75.75" customHeight="1" thickBot="1" x14ac:dyDescent="0.25">
      <c r="A5" s="24" t="s">
        <v>291</v>
      </c>
      <c r="B5" s="25" t="s">
        <v>22</v>
      </c>
      <c r="C5" s="26" t="s">
        <v>23</v>
      </c>
      <c r="D5" s="27" t="s">
        <v>193</v>
      </c>
      <c r="E5" s="27" t="s">
        <v>2747</v>
      </c>
      <c r="F5" s="27" t="s">
        <v>2746</v>
      </c>
      <c r="G5" s="130" t="s">
        <v>5</v>
      </c>
      <c r="H5" s="23" t="s">
        <v>3</v>
      </c>
      <c r="I5" s="23" t="s">
        <v>7</v>
      </c>
      <c r="J5" s="23" t="s">
        <v>8</v>
      </c>
      <c r="K5" s="23" t="s">
        <v>9</v>
      </c>
      <c r="L5" s="23" t="s">
        <v>2749</v>
      </c>
      <c r="M5" s="23" t="s">
        <v>2595</v>
      </c>
      <c r="N5" s="23" t="s">
        <v>2748</v>
      </c>
      <c r="O5" s="23" t="s">
        <v>11</v>
      </c>
      <c r="P5" s="23" t="s">
        <v>2747</v>
      </c>
      <c r="Q5" s="23" t="s">
        <v>2746</v>
      </c>
      <c r="R5" s="23" t="s">
        <v>1</v>
      </c>
      <c r="S5" s="23" t="s">
        <v>9</v>
      </c>
      <c r="T5" s="23" t="s">
        <v>11</v>
      </c>
      <c r="V5" s="23" t="s">
        <v>10</v>
      </c>
      <c r="W5" s="129" t="s">
        <v>2745</v>
      </c>
      <c r="Z5" s="129" t="s">
        <v>195</v>
      </c>
      <c r="AE5" s="6" t="s">
        <v>2744</v>
      </c>
      <c r="AF5" s="111" t="s">
        <v>2743</v>
      </c>
      <c r="AG5" s="6" t="s">
        <v>2742</v>
      </c>
      <c r="AI5" s="62" t="s">
        <v>2743</v>
      </c>
      <c r="AJ5" s="62" t="s">
        <v>2742</v>
      </c>
    </row>
    <row r="6" spans="1:46" s="6" customFormat="1" ht="16.5" thickBot="1" x14ac:dyDescent="0.25">
      <c r="A6" s="30" t="s">
        <v>212</v>
      </c>
      <c r="B6" s="31" t="s">
        <v>153</v>
      </c>
      <c r="C6" s="32" t="s">
        <v>154</v>
      </c>
      <c r="D6" s="33">
        <v>0</v>
      </c>
      <c r="E6" s="122"/>
      <c r="F6" s="122"/>
      <c r="G6" s="46"/>
      <c r="H6" s="35"/>
      <c r="I6" s="35"/>
      <c r="J6" s="35"/>
      <c r="K6" s="36">
        <f>SUM(K7:K20)</f>
        <v>14</v>
      </c>
      <c r="L6" s="36"/>
      <c r="M6" s="36"/>
      <c r="N6" s="29"/>
      <c r="O6" s="35"/>
      <c r="P6" s="67"/>
      <c r="Q6" s="67"/>
      <c r="R6" s="34" t="s">
        <v>13</v>
      </c>
      <c r="S6" s="34">
        <v>14</v>
      </c>
      <c r="T6" s="34"/>
      <c r="U6" s="37"/>
      <c r="V6" s="35">
        <v>1</v>
      </c>
      <c r="AS6" s="6" t="s">
        <v>127</v>
      </c>
      <c r="AT6" s="6" t="s">
        <v>128</v>
      </c>
    </row>
    <row r="7" spans="1:46" ht="16.5" thickBot="1" x14ac:dyDescent="0.25">
      <c r="A7" s="38" t="s">
        <v>292</v>
      </c>
      <c r="B7" s="39" t="s">
        <v>153</v>
      </c>
      <c r="C7" s="40" t="s">
        <v>154</v>
      </c>
      <c r="D7" s="41">
        <v>1</v>
      </c>
      <c r="E7" s="41">
        <v>0</v>
      </c>
      <c r="F7" s="41">
        <v>140682.40000000002</v>
      </c>
      <c r="G7" s="117">
        <v>0</v>
      </c>
      <c r="H7" s="42" t="s">
        <v>12</v>
      </c>
      <c r="I7" s="13">
        <v>-100</v>
      </c>
      <c r="J7" s="42" t="s">
        <v>12</v>
      </c>
      <c r="K7" s="29">
        <f t="shared" ref="K7:K18" si="0">IF(V7=1,MAX(AE7:AG7),0)</f>
        <v>0</v>
      </c>
      <c r="L7" s="29">
        <f t="shared" ref="L7:L70" si="1">IF(AG8=0,0,1)</f>
        <v>0</v>
      </c>
      <c r="M7" s="29">
        <f t="shared" ref="M7:M70" si="2">IF(AF7=0,0,1)</f>
        <v>0</v>
      </c>
      <c r="N7" s="29">
        <f t="shared" ref="N7:N20" si="3">IF(AND(F7=0,V7=1),2,V7)</f>
        <v>1</v>
      </c>
      <c r="O7" s="34"/>
      <c r="P7" s="41">
        <v>32302</v>
      </c>
      <c r="Q7" s="41">
        <v>132251.29999999999</v>
      </c>
      <c r="R7" s="117">
        <v>0.24424712600000001</v>
      </c>
      <c r="S7" s="34">
        <v>0</v>
      </c>
      <c r="T7" s="34"/>
      <c r="U7" s="43" t="s">
        <v>293</v>
      </c>
      <c r="V7" s="34">
        <v>1</v>
      </c>
      <c r="W7" s="29">
        <v>1</v>
      </c>
      <c r="X7" s="29">
        <f t="shared" ref="X7:X33" si="4">IF(V7=1,W7,0)</f>
        <v>1</v>
      </c>
      <c r="Z7" s="6">
        <f t="shared" ref="Z7:Z20" si="5">N7</f>
        <v>1</v>
      </c>
      <c r="AA7" s="6">
        <f t="shared" ref="AA7:AA20" si="6">IF(AE7&lt;=0,0,1)</f>
        <v>0</v>
      </c>
      <c r="AB7" s="29"/>
      <c r="AC7" s="29">
        <f t="shared" ref="AC7:AC22" si="7">_xlfn.IFS(AND(Z7=1,AA7=1),1,AND(Z7=1,AA7=0),0,Z7=0,"не применяется")</f>
        <v>0</v>
      </c>
      <c r="AE7" s="120">
        <f>IF(N7=1,IF(OR(I7&lt;3,I7=""),0,IF(I7&gt;=7,1,0.5)),0)</f>
        <v>0</v>
      </c>
      <c r="AF7" s="120">
        <f>IF(G7&gt;AI7,0.5,0)</f>
        <v>0</v>
      </c>
      <c r="AG7" s="120">
        <f>IF(G7=AJ7,1,0)</f>
        <v>0</v>
      </c>
      <c r="AI7" s="29">
        <f t="shared" ref="AI7:AI20" si="8">ROUND(SUMIFS(E:E,D:D,D7,N:N,1)/SUMIFS(F:F,D:D,D7,N:N,1),9)</f>
        <v>0.26994277300000002</v>
      </c>
      <c r="AJ7" s="29">
        <f>ROUND(_xlfn.MAXIFS($G$7:$G$2383,$D$7:$D$2383,1,$V$7:$V$2383,1),9)</f>
        <v>0.87050933799999997</v>
      </c>
      <c r="AS7" s="29" t="s">
        <v>33</v>
      </c>
      <c r="AT7" s="29" t="s">
        <v>34</v>
      </c>
    </row>
    <row r="8" spans="1:46" ht="16.5" thickBot="1" x14ac:dyDescent="0.25">
      <c r="A8" s="38" t="s">
        <v>294</v>
      </c>
      <c r="B8" s="39" t="s">
        <v>153</v>
      </c>
      <c r="C8" s="40" t="s">
        <v>154</v>
      </c>
      <c r="D8" s="44">
        <v>2</v>
      </c>
      <c r="E8" s="41">
        <v>186</v>
      </c>
      <c r="F8" s="41">
        <v>195</v>
      </c>
      <c r="G8" s="117">
        <v>0.95384615399999995</v>
      </c>
      <c r="H8" s="42" t="s">
        <v>12</v>
      </c>
      <c r="I8" s="13">
        <v>63.008036885000003</v>
      </c>
      <c r="J8" s="42" t="s">
        <v>12</v>
      </c>
      <c r="K8" s="29">
        <f t="shared" si="0"/>
        <v>2</v>
      </c>
      <c r="L8" s="29">
        <f t="shared" si="1"/>
        <v>0</v>
      </c>
      <c r="M8" s="29">
        <f t="shared" si="2"/>
        <v>1</v>
      </c>
      <c r="N8" s="29">
        <f t="shared" si="3"/>
        <v>1</v>
      </c>
      <c r="O8" s="34"/>
      <c r="P8" s="41">
        <v>268</v>
      </c>
      <c r="Q8" s="41">
        <v>458</v>
      </c>
      <c r="R8" s="117">
        <v>0.58515283799999995</v>
      </c>
      <c r="S8" s="34">
        <v>2</v>
      </c>
      <c r="T8" s="34"/>
      <c r="U8" s="43" t="s">
        <v>295</v>
      </c>
      <c r="V8" s="34">
        <v>1</v>
      </c>
      <c r="W8" s="29">
        <v>2</v>
      </c>
      <c r="X8" s="29">
        <f t="shared" si="4"/>
        <v>2</v>
      </c>
      <c r="Z8" s="6">
        <f t="shared" si="5"/>
        <v>1</v>
      </c>
      <c r="AA8" s="6">
        <f t="shared" si="6"/>
        <v>1</v>
      </c>
      <c r="AB8" s="29"/>
      <c r="AC8" s="29">
        <f t="shared" si="7"/>
        <v>1</v>
      </c>
      <c r="AE8" s="120">
        <f>IF(N8=1,IF(OR(I8&lt;5,I8=""),0,IF(I8&gt;=10,2,1)),0)</f>
        <v>2</v>
      </c>
      <c r="AF8" s="120">
        <f>IF(G8&gt;AI8,1,0)</f>
        <v>1</v>
      </c>
      <c r="AG8" s="120">
        <f>IF(G8=AJ8,2,0)</f>
        <v>0</v>
      </c>
      <c r="AI8" s="29">
        <f t="shared" si="8"/>
        <v>0.94268468299999997</v>
      </c>
      <c r="AJ8" s="29">
        <f>ROUND(_xlfn.MAXIFS($G$7:$G$2383,$N$7:$N$2383,1,$D$7:$D$2383,2),9)</f>
        <v>0.994897959</v>
      </c>
    </row>
    <row r="9" spans="1:46" ht="16.5" thickBot="1" x14ac:dyDescent="0.25">
      <c r="A9" s="38" t="s">
        <v>296</v>
      </c>
      <c r="B9" s="39" t="s">
        <v>153</v>
      </c>
      <c r="C9" s="40" t="s">
        <v>154</v>
      </c>
      <c r="D9" s="44">
        <v>3</v>
      </c>
      <c r="E9" s="41">
        <v>0</v>
      </c>
      <c r="F9" s="41">
        <v>2</v>
      </c>
      <c r="G9" s="117">
        <v>0</v>
      </c>
      <c r="H9" s="42" t="s">
        <v>12</v>
      </c>
      <c r="I9" s="13">
        <v>0</v>
      </c>
      <c r="J9" s="42" t="s">
        <v>12</v>
      </c>
      <c r="K9" s="29">
        <f t="shared" si="0"/>
        <v>0</v>
      </c>
      <c r="L9" s="29">
        <f t="shared" si="1"/>
        <v>0</v>
      </c>
      <c r="M9" s="29">
        <f t="shared" si="2"/>
        <v>0</v>
      </c>
      <c r="N9" s="29">
        <f t="shared" si="3"/>
        <v>1</v>
      </c>
      <c r="O9" s="34"/>
      <c r="P9" s="41">
        <v>0</v>
      </c>
      <c r="Q9" s="41">
        <v>3</v>
      </c>
      <c r="R9" s="117">
        <v>0</v>
      </c>
      <c r="S9" s="34">
        <v>0</v>
      </c>
      <c r="T9" s="34"/>
      <c r="U9" s="43" t="s">
        <v>297</v>
      </c>
      <c r="V9" s="34">
        <v>1</v>
      </c>
      <c r="W9" s="29">
        <v>1</v>
      </c>
      <c r="X9" s="29">
        <f t="shared" si="4"/>
        <v>1</v>
      </c>
      <c r="Z9" s="6">
        <f t="shared" si="5"/>
        <v>1</v>
      </c>
      <c r="AA9" s="6">
        <f t="shared" si="6"/>
        <v>0</v>
      </c>
      <c r="AB9" s="29"/>
      <c r="AC9" s="29">
        <f t="shared" si="7"/>
        <v>0</v>
      </c>
      <c r="AE9" s="120">
        <f>IF(N9=1,IF(OR(I9&lt;5,I9=""),0,IF(I9&gt;=10,1,0.5)),0)</f>
        <v>0</v>
      </c>
      <c r="AF9" s="120">
        <f>IF(I9&gt;AI9,0.5,0)</f>
        <v>0</v>
      </c>
      <c r="AG9" s="120">
        <f>IF(G9=AJ9,1,0)</f>
        <v>0</v>
      </c>
      <c r="AI9" s="29">
        <f t="shared" si="8"/>
        <v>0.630237826</v>
      </c>
      <c r="AJ9" s="29">
        <f>_xlfn.MAXIFS($G$7:$G$2383,$N$7:$N$2383,1,$D$7:$D$2383,3)</f>
        <v>1</v>
      </c>
      <c r="AS9" s="29" t="s">
        <v>159</v>
      </c>
      <c r="AT9" s="29" t="s">
        <v>160</v>
      </c>
    </row>
    <row r="10" spans="1:46" ht="16.5" thickBot="1" x14ac:dyDescent="0.25">
      <c r="A10" s="38" t="s">
        <v>298</v>
      </c>
      <c r="B10" s="39" t="s">
        <v>153</v>
      </c>
      <c r="C10" s="40" t="s">
        <v>154</v>
      </c>
      <c r="D10" s="44">
        <v>4</v>
      </c>
      <c r="E10" s="41">
        <v>4</v>
      </c>
      <c r="F10" s="41">
        <v>6</v>
      </c>
      <c r="G10" s="117">
        <v>0.66666666699999999</v>
      </c>
      <c r="H10" s="42" t="s">
        <v>12</v>
      </c>
      <c r="I10" s="13">
        <v>3.7037037330000002</v>
      </c>
      <c r="J10" s="42" t="s">
        <v>12</v>
      </c>
      <c r="K10" s="29">
        <f t="shared" si="0"/>
        <v>0</v>
      </c>
      <c r="L10" s="29">
        <f t="shared" si="1"/>
        <v>0</v>
      </c>
      <c r="M10" s="29">
        <f t="shared" si="2"/>
        <v>0</v>
      </c>
      <c r="N10" s="29">
        <f t="shared" si="3"/>
        <v>1</v>
      </c>
      <c r="O10" s="34"/>
      <c r="P10" s="41">
        <v>9</v>
      </c>
      <c r="Q10" s="41">
        <v>14</v>
      </c>
      <c r="R10" s="117">
        <v>0.64285714299999996</v>
      </c>
      <c r="S10" s="34">
        <v>1</v>
      </c>
      <c r="T10" s="34"/>
      <c r="U10" s="43" t="s">
        <v>299</v>
      </c>
      <c r="V10" s="34">
        <v>1</v>
      </c>
      <c r="W10" s="29">
        <v>1</v>
      </c>
      <c r="X10" s="29">
        <f t="shared" si="4"/>
        <v>1</v>
      </c>
      <c r="Z10" s="6">
        <f t="shared" si="5"/>
        <v>1</v>
      </c>
      <c r="AA10" s="6">
        <f t="shared" si="6"/>
        <v>0</v>
      </c>
      <c r="AB10" s="29"/>
      <c r="AC10" s="29">
        <f t="shared" si="7"/>
        <v>0</v>
      </c>
      <c r="AE10" s="120">
        <f>IF(N10=1,IF(OR(I10&lt;5,I10=""),0,IF(I10&gt;=10,1,0.5)),0)</f>
        <v>0</v>
      </c>
      <c r="AF10" s="120">
        <f>IF(G10&gt;AI10,0.5,0)</f>
        <v>0</v>
      </c>
      <c r="AG10" s="120">
        <f>IF(G10=AJ10,1,0)</f>
        <v>0</v>
      </c>
      <c r="AI10" s="29">
        <f t="shared" si="8"/>
        <v>0.88328075699999997</v>
      </c>
      <c r="AJ10" s="29">
        <f>_xlfn.MAXIFS($G$7:$G$2383,$N$7:$N$2383,1,$D$7:$D$2383,4)</f>
        <v>1</v>
      </c>
      <c r="AS10" s="29" t="s">
        <v>59</v>
      </c>
      <c r="AT10" s="29" t="s">
        <v>60</v>
      </c>
    </row>
    <row r="11" spans="1:46" ht="16.5" thickBot="1" x14ac:dyDescent="0.25">
      <c r="A11" s="38" t="s">
        <v>300</v>
      </c>
      <c r="B11" s="39" t="s">
        <v>153</v>
      </c>
      <c r="C11" s="40" t="s">
        <v>154</v>
      </c>
      <c r="D11" s="44">
        <v>5</v>
      </c>
      <c r="E11" s="41">
        <v>10</v>
      </c>
      <c r="F11" s="41">
        <v>11</v>
      </c>
      <c r="G11" s="117">
        <v>0.909090909</v>
      </c>
      <c r="H11" s="42" t="s">
        <v>12</v>
      </c>
      <c r="I11" s="13">
        <v>152.52525249999999</v>
      </c>
      <c r="J11" s="42" t="s">
        <v>12</v>
      </c>
      <c r="K11" s="29">
        <f t="shared" si="0"/>
        <v>1</v>
      </c>
      <c r="L11" s="29">
        <f t="shared" si="1"/>
        <v>0</v>
      </c>
      <c r="M11" s="29">
        <f t="shared" si="2"/>
        <v>1</v>
      </c>
      <c r="N11" s="29">
        <f t="shared" si="3"/>
        <v>1</v>
      </c>
      <c r="O11" s="34"/>
      <c r="P11" s="41">
        <v>9</v>
      </c>
      <c r="Q11" s="41">
        <v>25</v>
      </c>
      <c r="R11" s="117">
        <v>0.36</v>
      </c>
      <c r="S11" s="34">
        <v>1</v>
      </c>
      <c r="T11" s="34"/>
      <c r="U11" s="43" t="s">
        <v>301</v>
      </c>
      <c r="V11" s="34">
        <v>1</v>
      </c>
      <c r="W11" s="29">
        <v>1</v>
      </c>
      <c r="X11" s="29">
        <f t="shared" si="4"/>
        <v>1</v>
      </c>
      <c r="Z11" s="6">
        <f t="shared" si="5"/>
        <v>1</v>
      </c>
      <c r="AA11" s="6">
        <f t="shared" si="6"/>
        <v>1</v>
      </c>
      <c r="AB11" s="29"/>
      <c r="AC11" s="29">
        <f t="shared" si="7"/>
        <v>1</v>
      </c>
      <c r="AE11" s="120">
        <f>IF(N11=1,IF(OR(I11&lt;5,I11=""),0,IF(I11&gt;=10,1,0.5)),0)</f>
        <v>1</v>
      </c>
      <c r="AF11" s="120">
        <f>IF(G11&gt;AI11,0.5,0)</f>
        <v>0.5</v>
      </c>
      <c r="AG11" s="120">
        <f>IF(G11=AJ11,1,0)</f>
        <v>0</v>
      </c>
      <c r="AI11" s="29">
        <f t="shared" si="8"/>
        <v>0.78056112200000005</v>
      </c>
      <c r="AJ11" s="29">
        <f>_xlfn.MAXIFS($G$7:$G$2383,$N$7:$N$2383,1,$D$7:$D$2383,5)</f>
        <v>1</v>
      </c>
      <c r="AS11" s="29" t="s">
        <v>55</v>
      </c>
      <c r="AT11" s="29" t="s">
        <v>56</v>
      </c>
    </row>
    <row r="12" spans="1:46" ht="16.5" thickBot="1" x14ac:dyDescent="0.25">
      <c r="A12" s="38" t="s">
        <v>302</v>
      </c>
      <c r="B12" s="39" t="s">
        <v>153</v>
      </c>
      <c r="C12" s="40" t="s">
        <v>154</v>
      </c>
      <c r="D12" s="44">
        <v>6</v>
      </c>
      <c r="E12" s="41">
        <v>1456</v>
      </c>
      <c r="F12" s="41">
        <v>1450</v>
      </c>
      <c r="G12" s="117">
        <v>1.004137931</v>
      </c>
      <c r="H12" s="45">
        <v>1</v>
      </c>
      <c r="I12" s="42" t="s">
        <v>12</v>
      </c>
      <c r="J12" s="13">
        <v>1.004137931</v>
      </c>
      <c r="K12" s="29">
        <f t="shared" si="0"/>
        <v>2</v>
      </c>
      <c r="L12" s="29">
        <f t="shared" si="1"/>
        <v>1</v>
      </c>
      <c r="M12" s="29">
        <f t="shared" si="2"/>
        <v>1</v>
      </c>
      <c r="N12" s="29">
        <f t="shared" si="3"/>
        <v>1</v>
      </c>
      <c r="O12" s="34"/>
      <c r="P12" s="41">
        <v>0</v>
      </c>
      <c r="Q12" s="41">
        <v>0</v>
      </c>
      <c r="R12" s="117">
        <v>0</v>
      </c>
      <c r="S12" s="42">
        <v>2</v>
      </c>
      <c r="T12" s="42"/>
      <c r="U12" s="43" t="s">
        <v>303</v>
      </c>
      <c r="V12" s="34">
        <v>1</v>
      </c>
      <c r="W12" s="29">
        <v>2</v>
      </c>
      <c r="X12" s="29">
        <f t="shared" si="4"/>
        <v>2</v>
      </c>
      <c r="Z12" s="6">
        <f t="shared" si="5"/>
        <v>1</v>
      </c>
      <c r="AA12" s="6">
        <f t="shared" si="6"/>
        <v>1</v>
      </c>
      <c r="AB12" s="29"/>
      <c r="AC12" s="29">
        <f t="shared" si="7"/>
        <v>1</v>
      </c>
      <c r="AE12" s="120">
        <f>IF(N12=1,IF(J12&gt;=1,2,0),0)</f>
        <v>2</v>
      </c>
      <c r="AF12" s="120">
        <f>IF(G12&gt;AI12,1,0)</f>
        <v>1</v>
      </c>
      <c r="AG12" s="120"/>
      <c r="AI12" s="29">
        <f t="shared" si="8"/>
        <v>1.0014544569999999</v>
      </c>
      <c r="AS12" s="29" t="s">
        <v>133</v>
      </c>
      <c r="AT12" s="29" t="s">
        <v>134</v>
      </c>
    </row>
    <row r="13" spans="1:46" ht="16.5" thickBot="1" x14ac:dyDescent="0.25">
      <c r="A13" s="38" t="s">
        <v>304</v>
      </c>
      <c r="B13" s="39" t="s">
        <v>153</v>
      </c>
      <c r="C13" s="40" t="s">
        <v>154</v>
      </c>
      <c r="D13" s="44">
        <v>7</v>
      </c>
      <c r="E13" s="41">
        <v>402</v>
      </c>
      <c r="F13" s="41">
        <v>417</v>
      </c>
      <c r="G13" s="117">
        <v>0.964028777</v>
      </c>
      <c r="H13" s="42" t="s">
        <v>12</v>
      </c>
      <c r="I13" s="13">
        <v>15.517241395999999</v>
      </c>
      <c r="J13" s="42" t="s">
        <v>12</v>
      </c>
      <c r="K13" s="29">
        <f t="shared" si="0"/>
        <v>2</v>
      </c>
      <c r="L13" s="29">
        <f t="shared" si="1"/>
        <v>0</v>
      </c>
      <c r="M13" s="29">
        <f t="shared" si="2"/>
        <v>1</v>
      </c>
      <c r="N13" s="29">
        <f t="shared" si="3"/>
        <v>1</v>
      </c>
      <c r="O13" s="34"/>
      <c r="P13" s="41">
        <v>232</v>
      </c>
      <c r="Q13" s="41">
        <v>278</v>
      </c>
      <c r="R13" s="117">
        <v>0.83453237400000002</v>
      </c>
      <c r="S13" s="34">
        <v>1</v>
      </c>
      <c r="T13" s="34"/>
      <c r="U13" s="43" t="s">
        <v>305</v>
      </c>
      <c r="V13" s="34">
        <v>1</v>
      </c>
      <c r="W13" s="29">
        <v>2</v>
      </c>
      <c r="X13" s="29">
        <f t="shared" si="4"/>
        <v>2</v>
      </c>
      <c r="Z13" s="6">
        <f t="shared" si="5"/>
        <v>1</v>
      </c>
      <c r="AA13" s="6">
        <f t="shared" si="6"/>
        <v>1</v>
      </c>
      <c r="AB13" s="29"/>
      <c r="AC13" s="29">
        <f t="shared" si="7"/>
        <v>1</v>
      </c>
      <c r="AE13" s="120">
        <f>IF(N13=1,IF(OR(I13&lt;3,I13=""),0,IF(I13&gt;=7,2,1)),0)</f>
        <v>2</v>
      </c>
      <c r="AF13" s="120">
        <f>IF(G13&gt;AI13,1,0)</f>
        <v>1</v>
      </c>
      <c r="AG13" s="120">
        <f>IF(G13=AJ13,2,0)</f>
        <v>2</v>
      </c>
      <c r="AI13" s="29">
        <f t="shared" si="8"/>
        <v>0.78831324000000003</v>
      </c>
      <c r="AJ13" s="29">
        <f>_xlfn.MAXIFS($G$7:$G$2383,$N$7:$N$2383,1,$D$7:$D$2383,7)</f>
        <v>0.964028777</v>
      </c>
      <c r="AS13" s="29" t="s">
        <v>113</v>
      </c>
      <c r="AT13" s="29" t="s">
        <v>114</v>
      </c>
    </row>
    <row r="14" spans="1:46" ht="16.5" thickBot="1" x14ac:dyDescent="0.25">
      <c r="A14" s="38" t="s">
        <v>306</v>
      </c>
      <c r="B14" s="39" t="s">
        <v>153</v>
      </c>
      <c r="C14" s="40" t="s">
        <v>154</v>
      </c>
      <c r="D14" s="44">
        <v>8</v>
      </c>
      <c r="E14" s="41">
        <v>154</v>
      </c>
      <c r="F14" s="41">
        <v>417</v>
      </c>
      <c r="G14" s="117">
        <v>0.36930455600000001</v>
      </c>
      <c r="H14" s="42" t="s">
        <v>12</v>
      </c>
      <c r="I14" s="13">
        <v>-6.6666667000000004</v>
      </c>
      <c r="J14" s="42" t="s">
        <v>12</v>
      </c>
      <c r="K14" s="29">
        <f t="shared" si="0"/>
        <v>0.5</v>
      </c>
      <c r="L14" s="29">
        <f t="shared" si="1"/>
        <v>0</v>
      </c>
      <c r="M14" s="29">
        <f t="shared" si="2"/>
        <v>1</v>
      </c>
      <c r="N14" s="29">
        <f t="shared" si="3"/>
        <v>1</v>
      </c>
      <c r="O14" s="34"/>
      <c r="P14" s="41">
        <v>110</v>
      </c>
      <c r="Q14" s="41">
        <v>278</v>
      </c>
      <c r="R14" s="117">
        <v>0.39568345300000002</v>
      </c>
      <c r="S14" s="34">
        <v>0.5</v>
      </c>
      <c r="T14" s="34"/>
      <c r="U14" s="43" t="s">
        <v>307</v>
      </c>
      <c r="V14" s="34">
        <v>1</v>
      </c>
      <c r="W14" s="29">
        <v>1</v>
      </c>
      <c r="X14" s="29">
        <f t="shared" si="4"/>
        <v>1</v>
      </c>
      <c r="Z14" s="6">
        <f t="shared" si="5"/>
        <v>1</v>
      </c>
      <c r="AA14" s="6">
        <f t="shared" si="6"/>
        <v>1</v>
      </c>
      <c r="AB14" s="29"/>
      <c r="AC14" s="29">
        <f t="shared" si="7"/>
        <v>1</v>
      </c>
      <c r="AE14" s="120">
        <f>IF(N14=1,IF(OR(I14&gt;-5,I14=""),0,IF(I14&gt;=-10,0.5,1)),0)</f>
        <v>0.5</v>
      </c>
      <c r="AF14" s="120">
        <f>IF(G14&lt;AI14,0.5,0)</f>
        <v>0.5</v>
      </c>
      <c r="AG14" s="120">
        <f>IF(G14=AJ14,1,0)</f>
        <v>0</v>
      </c>
      <c r="AI14" s="29">
        <f t="shared" si="8"/>
        <v>0.38070670899999998</v>
      </c>
      <c r="AJ14" s="29">
        <f>_xlfn.MINIFS($G$6:$G$2383,$N$6:$N$2383,1,$D$6:$D$2383,8)</f>
        <v>1.9047618999999998E-2</v>
      </c>
      <c r="AS14" s="29" t="s">
        <v>45</v>
      </c>
      <c r="AT14" s="29" t="s">
        <v>46</v>
      </c>
    </row>
    <row r="15" spans="1:46" ht="16.5" thickBot="1" x14ac:dyDescent="0.25">
      <c r="A15" s="38" t="s">
        <v>308</v>
      </c>
      <c r="B15" s="39" t="s">
        <v>153</v>
      </c>
      <c r="C15" s="40" t="s">
        <v>154</v>
      </c>
      <c r="D15" s="44">
        <v>9</v>
      </c>
      <c r="E15" s="41">
        <v>1111</v>
      </c>
      <c r="F15" s="41">
        <v>195</v>
      </c>
      <c r="G15" s="117">
        <v>5.6974358970000001</v>
      </c>
      <c r="H15" s="45">
        <v>1</v>
      </c>
      <c r="I15" s="42" t="s">
        <v>12</v>
      </c>
      <c r="J15" s="13">
        <v>5.6974358970000001</v>
      </c>
      <c r="K15" s="29">
        <f t="shared" si="0"/>
        <v>1</v>
      </c>
      <c r="L15" s="29">
        <f t="shared" si="1"/>
        <v>0</v>
      </c>
      <c r="M15" s="29">
        <f t="shared" si="2"/>
        <v>0</v>
      </c>
      <c r="N15" s="29">
        <f t="shared" si="3"/>
        <v>1</v>
      </c>
      <c r="O15" s="34"/>
      <c r="P15" s="41">
        <v>983</v>
      </c>
      <c r="Q15" s="41">
        <v>458</v>
      </c>
      <c r="R15" s="117">
        <v>2.1462882099999998</v>
      </c>
      <c r="S15" s="42">
        <v>1</v>
      </c>
      <c r="T15" s="42"/>
      <c r="U15" s="43" t="s">
        <v>309</v>
      </c>
      <c r="V15" s="34">
        <v>1</v>
      </c>
      <c r="W15" s="29">
        <v>1</v>
      </c>
      <c r="X15" s="29">
        <f t="shared" si="4"/>
        <v>1</v>
      </c>
      <c r="Z15" s="6">
        <f t="shared" si="5"/>
        <v>1</v>
      </c>
      <c r="AA15" s="6">
        <f t="shared" si="6"/>
        <v>1</v>
      </c>
      <c r="AB15" s="29"/>
      <c r="AC15" s="29">
        <f t="shared" si="7"/>
        <v>1</v>
      </c>
      <c r="AE15" s="120">
        <f>IF(N15=1,IF(J15&gt;=1,1,0),0)</f>
        <v>1</v>
      </c>
      <c r="AF15" s="120">
        <f>IF(G15&gt;AI15,0.5,0)</f>
        <v>0</v>
      </c>
      <c r="AG15" s="120"/>
      <c r="AI15" s="29">
        <f t="shared" si="8"/>
        <v>6.5856960899999999</v>
      </c>
      <c r="AS15" s="29" t="s">
        <v>81</v>
      </c>
      <c r="AT15" s="29" t="s">
        <v>82</v>
      </c>
    </row>
    <row r="16" spans="1:46" ht="16.5" thickBot="1" x14ac:dyDescent="0.25">
      <c r="A16" s="38" t="s">
        <v>310</v>
      </c>
      <c r="B16" s="39" t="s">
        <v>153</v>
      </c>
      <c r="C16" s="40" t="s">
        <v>154</v>
      </c>
      <c r="D16" s="44">
        <v>10</v>
      </c>
      <c r="E16" s="41">
        <v>65</v>
      </c>
      <c r="F16" s="41">
        <v>6</v>
      </c>
      <c r="G16" s="117">
        <v>10.833333333000001</v>
      </c>
      <c r="H16" s="45">
        <v>1</v>
      </c>
      <c r="I16" s="42" t="s">
        <v>12</v>
      </c>
      <c r="J16" s="13">
        <v>10.833333333000001</v>
      </c>
      <c r="K16" s="29">
        <f t="shared" si="0"/>
        <v>1</v>
      </c>
      <c r="L16" s="29">
        <f t="shared" si="1"/>
        <v>0</v>
      </c>
      <c r="M16" s="29">
        <f t="shared" si="2"/>
        <v>1</v>
      </c>
      <c r="N16" s="29">
        <f t="shared" si="3"/>
        <v>1</v>
      </c>
      <c r="O16" s="34"/>
      <c r="P16" s="41">
        <v>35</v>
      </c>
      <c r="Q16" s="41">
        <v>14</v>
      </c>
      <c r="R16" s="117">
        <v>2.5</v>
      </c>
      <c r="S16" s="42">
        <v>1</v>
      </c>
      <c r="T16" s="42"/>
      <c r="U16" s="43" t="s">
        <v>311</v>
      </c>
      <c r="V16" s="34">
        <v>1</v>
      </c>
      <c r="W16" s="29">
        <v>1</v>
      </c>
      <c r="X16" s="29">
        <f t="shared" si="4"/>
        <v>1</v>
      </c>
      <c r="Z16" s="6">
        <f t="shared" si="5"/>
        <v>1</v>
      </c>
      <c r="AA16" s="6">
        <f t="shared" si="6"/>
        <v>1</v>
      </c>
      <c r="AB16" s="29"/>
      <c r="AC16" s="29">
        <f t="shared" si="7"/>
        <v>1</v>
      </c>
      <c r="AE16" s="120">
        <f>IF(N16=1,IF(J16&gt;=1,1,0),0)</f>
        <v>1</v>
      </c>
      <c r="AF16" s="120">
        <f>IF(G16&gt;AI16,0.5,0)</f>
        <v>0.5</v>
      </c>
      <c r="AG16" s="120"/>
      <c r="AI16" s="29">
        <f t="shared" si="8"/>
        <v>8.2854889590000003</v>
      </c>
      <c r="AS16" s="29" t="s">
        <v>25</v>
      </c>
      <c r="AT16" s="29" t="s">
        <v>26</v>
      </c>
    </row>
    <row r="17" spans="1:46" ht="16.5" thickBot="1" x14ac:dyDescent="0.25">
      <c r="A17" s="38" t="s">
        <v>312</v>
      </c>
      <c r="B17" s="39" t="s">
        <v>153</v>
      </c>
      <c r="C17" s="40" t="s">
        <v>154</v>
      </c>
      <c r="D17" s="44">
        <v>11</v>
      </c>
      <c r="E17" s="41">
        <v>87</v>
      </c>
      <c r="F17" s="41">
        <v>11</v>
      </c>
      <c r="G17" s="117">
        <v>7.9090909089999997</v>
      </c>
      <c r="H17" s="45">
        <v>1</v>
      </c>
      <c r="I17" s="42" t="s">
        <v>12</v>
      </c>
      <c r="J17" s="13">
        <v>7.9090909089999997</v>
      </c>
      <c r="K17" s="29">
        <f t="shared" si="0"/>
        <v>2</v>
      </c>
      <c r="L17" s="29">
        <f t="shared" si="1"/>
        <v>0</v>
      </c>
      <c r="M17" s="29">
        <f t="shared" si="2"/>
        <v>0</v>
      </c>
      <c r="N17" s="29">
        <f t="shared" si="3"/>
        <v>1</v>
      </c>
      <c r="O17" s="34"/>
      <c r="P17" s="41">
        <v>46</v>
      </c>
      <c r="Q17" s="41">
        <v>25</v>
      </c>
      <c r="R17" s="117">
        <v>1.84</v>
      </c>
      <c r="S17" s="42">
        <v>2</v>
      </c>
      <c r="T17" s="42"/>
      <c r="U17" s="43" t="s">
        <v>313</v>
      </c>
      <c r="V17" s="34">
        <v>1</v>
      </c>
      <c r="W17" s="29">
        <v>2</v>
      </c>
      <c r="X17" s="29">
        <f t="shared" si="4"/>
        <v>2</v>
      </c>
      <c r="Z17" s="6">
        <f t="shared" si="5"/>
        <v>1</v>
      </c>
      <c r="AA17" s="6">
        <f t="shared" si="6"/>
        <v>1</v>
      </c>
      <c r="AB17" s="29"/>
      <c r="AC17" s="29">
        <f t="shared" si="7"/>
        <v>1</v>
      </c>
      <c r="AE17" s="120">
        <f>IF(N17=1,IF(J17&gt;=1,2,0),0)</f>
        <v>2</v>
      </c>
      <c r="AF17" s="120">
        <f>IF(G17&gt;AI17,1,0)</f>
        <v>0</v>
      </c>
      <c r="AG17" s="120"/>
      <c r="AI17" s="29">
        <f t="shared" si="8"/>
        <v>8.5951903810000001</v>
      </c>
      <c r="AS17" s="29" t="s">
        <v>105</v>
      </c>
      <c r="AT17" s="29" t="s">
        <v>106</v>
      </c>
    </row>
    <row r="18" spans="1:46" ht="16.5" thickBot="1" x14ac:dyDescent="0.25">
      <c r="A18" s="38" t="s">
        <v>314</v>
      </c>
      <c r="B18" s="39" t="s">
        <v>153</v>
      </c>
      <c r="C18" s="40" t="s">
        <v>154</v>
      </c>
      <c r="D18" s="44">
        <v>12</v>
      </c>
      <c r="E18" s="41">
        <v>418</v>
      </c>
      <c r="F18" s="41">
        <v>9013</v>
      </c>
      <c r="G18" s="117">
        <v>4.6377454999999998E-2</v>
      </c>
      <c r="H18" s="42" t="s">
        <v>12</v>
      </c>
      <c r="I18" s="13">
        <v>51.327918251</v>
      </c>
      <c r="J18" s="42" t="s">
        <v>12</v>
      </c>
      <c r="K18" s="29">
        <f t="shared" si="0"/>
        <v>0</v>
      </c>
      <c r="L18" s="29">
        <f t="shared" si="1"/>
        <v>0</v>
      </c>
      <c r="M18" s="29">
        <f t="shared" si="2"/>
        <v>0</v>
      </c>
      <c r="N18" s="29">
        <f t="shared" si="3"/>
        <v>1</v>
      </c>
      <c r="O18" s="34"/>
      <c r="P18" s="41">
        <v>243</v>
      </c>
      <c r="Q18" s="41">
        <v>7929</v>
      </c>
      <c r="R18" s="117">
        <v>3.0646992000000001E-2</v>
      </c>
      <c r="S18" s="34">
        <v>0.5</v>
      </c>
      <c r="T18" s="34"/>
      <c r="U18" s="43" t="s">
        <v>315</v>
      </c>
      <c r="V18" s="34">
        <v>1</v>
      </c>
      <c r="W18" s="29">
        <v>1</v>
      </c>
      <c r="X18" s="29">
        <f t="shared" si="4"/>
        <v>1</v>
      </c>
      <c r="Z18" s="6">
        <f t="shared" si="5"/>
        <v>1</v>
      </c>
      <c r="AA18" s="6">
        <f t="shared" si="6"/>
        <v>0</v>
      </c>
      <c r="AB18" s="29"/>
      <c r="AC18" s="29">
        <f t="shared" si="7"/>
        <v>0</v>
      </c>
      <c r="AE18" s="120">
        <f>IF(N18=1,IF(OR(I18&gt;-5,I18=""),0,IF(I18&gt;=-10,0.5,1)),0)</f>
        <v>0</v>
      </c>
      <c r="AF18" s="120">
        <f>IF(G18&lt;AI18,0.5,0)</f>
        <v>0</v>
      </c>
      <c r="AG18" s="120">
        <f>IF(G18=AJ18,1,0)</f>
        <v>0</v>
      </c>
      <c r="AI18" s="29">
        <f t="shared" si="8"/>
        <v>4.0696577999999997E-2</v>
      </c>
      <c r="AJ18" s="29">
        <f>_xlfn.MINIFS($G$6:$G$2383,$N$6:$N$2383,1,$D$6:$D$2383,12)</f>
        <v>5.6550419999999999E-3</v>
      </c>
      <c r="AS18" s="29" t="s">
        <v>139</v>
      </c>
      <c r="AT18" s="29" t="s">
        <v>140</v>
      </c>
    </row>
    <row r="19" spans="1:46" ht="16.5" thickBot="1" x14ac:dyDescent="0.25">
      <c r="A19" s="38" t="s">
        <v>316</v>
      </c>
      <c r="B19" s="39" t="s">
        <v>153</v>
      </c>
      <c r="C19" s="40" t="s">
        <v>154</v>
      </c>
      <c r="D19" s="44">
        <v>13</v>
      </c>
      <c r="E19" s="41">
        <v>40</v>
      </c>
      <c r="F19" s="41">
        <v>249</v>
      </c>
      <c r="G19" s="117">
        <v>0.16064257000000001</v>
      </c>
      <c r="H19" s="42" t="s">
        <v>12</v>
      </c>
      <c r="I19" s="13">
        <v>-8.5229809210000003</v>
      </c>
      <c r="J19" s="42" t="s">
        <v>12</v>
      </c>
      <c r="K19" s="29">
        <f>_xlfn.IFS(AND(R19=0,G19=0),0,V19=0,0,V19=1,MAX(AE19:AG19))</f>
        <v>2</v>
      </c>
      <c r="L19" s="29">
        <f t="shared" si="1"/>
        <v>0</v>
      </c>
      <c r="M19" s="29">
        <f t="shared" si="2"/>
        <v>1</v>
      </c>
      <c r="N19" s="29">
        <f t="shared" si="3"/>
        <v>1</v>
      </c>
      <c r="O19" s="34"/>
      <c r="P19" s="41">
        <v>72</v>
      </c>
      <c r="Q19" s="41">
        <v>410</v>
      </c>
      <c r="R19" s="117">
        <v>0.17560975600000001</v>
      </c>
      <c r="S19" s="34">
        <v>2</v>
      </c>
      <c r="T19" s="34"/>
      <c r="U19" s="43" t="s">
        <v>317</v>
      </c>
      <c r="V19" s="34">
        <v>1</v>
      </c>
      <c r="W19" s="29">
        <v>2</v>
      </c>
      <c r="X19" s="29">
        <f t="shared" si="4"/>
        <v>2</v>
      </c>
      <c r="Z19" s="6">
        <f t="shared" si="5"/>
        <v>1</v>
      </c>
      <c r="AA19" s="6">
        <f t="shared" si="6"/>
        <v>1</v>
      </c>
      <c r="AB19" s="29"/>
      <c r="AC19" s="29">
        <f t="shared" si="7"/>
        <v>1</v>
      </c>
      <c r="AE19" s="120">
        <f>IF(N19=1,IF(OR(I19&gt;-3,I19=""),0,IF(I19&gt;=-7,1,2)),0)</f>
        <v>2</v>
      </c>
      <c r="AF19" s="120">
        <f>IF(G19&lt;AI19,1,0)</f>
        <v>1</v>
      </c>
      <c r="AG19" s="120">
        <f>IF(G19=AJ19,2,0)</f>
        <v>0</v>
      </c>
      <c r="AI19" s="29">
        <f t="shared" si="8"/>
        <v>0.30394431599999999</v>
      </c>
      <c r="AJ19" s="29">
        <f>_xlfn.MINIFS($G$6:$G$2383,$N$6:$N$2383,1,$D$6:$D$2383,13)</f>
        <v>0.11</v>
      </c>
      <c r="AS19" s="29" t="s">
        <v>99</v>
      </c>
      <c r="AT19" s="29" t="s">
        <v>100</v>
      </c>
    </row>
    <row r="20" spans="1:46" ht="16.5" thickBot="1" x14ac:dyDescent="0.25">
      <c r="A20" s="38" t="s">
        <v>318</v>
      </c>
      <c r="B20" s="39" t="s">
        <v>153</v>
      </c>
      <c r="C20" s="40" t="s">
        <v>154</v>
      </c>
      <c r="D20" s="44">
        <v>14</v>
      </c>
      <c r="E20" s="41">
        <v>1</v>
      </c>
      <c r="F20" s="41">
        <v>726</v>
      </c>
      <c r="G20" s="117">
        <v>1.3774099999999999E-3</v>
      </c>
      <c r="H20" s="42" t="s">
        <v>12</v>
      </c>
      <c r="I20" s="13">
        <v>0</v>
      </c>
      <c r="J20" s="42" t="s">
        <v>12</v>
      </c>
      <c r="K20" s="29">
        <f>_xlfn.IFS(AND(R20=0,G20=0),0,V20=0,0,V20=1,MAX(AE20:AG20))</f>
        <v>0.5</v>
      </c>
      <c r="L20" s="29">
        <f t="shared" si="1"/>
        <v>0</v>
      </c>
      <c r="M20" s="29">
        <f t="shared" si="2"/>
        <v>1</v>
      </c>
      <c r="N20" s="29">
        <f t="shared" si="3"/>
        <v>1</v>
      </c>
      <c r="O20" s="34"/>
      <c r="P20" s="41">
        <v>0</v>
      </c>
      <c r="Q20" s="41">
        <v>692</v>
      </c>
      <c r="R20" s="117">
        <v>0</v>
      </c>
      <c r="S20" s="34">
        <v>0</v>
      </c>
      <c r="T20" s="34"/>
      <c r="U20" s="43" t="s">
        <v>319</v>
      </c>
      <c r="V20" s="34">
        <v>1</v>
      </c>
      <c r="W20" s="29">
        <v>1</v>
      </c>
      <c r="X20" s="29">
        <f t="shared" si="4"/>
        <v>1</v>
      </c>
      <c r="Z20" s="6">
        <f t="shared" si="5"/>
        <v>1</v>
      </c>
      <c r="AA20" s="6">
        <f t="shared" si="6"/>
        <v>0</v>
      </c>
      <c r="AB20" s="29"/>
      <c r="AC20" s="29">
        <f t="shared" si="7"/>
        <v>0</v>
      </c>
      <c r="AE20" s="120">
        <f>IF(N20=1,IF(OR(I20&gt;-5,I20=""),0,IF(I20&gt;=-10,0.5,1)),0)</f>
        <v>0</v>
      </c>
      <c r="AF20" s="120">
        <f>IF(G20&lt;AI20,0.5,0)</f>
        <v>0.5</v>
      </c>
      <c r="AG20" s="120">
        <f>IF(G20=AJ20,1,0)</f>
        <v>0</v>
      </c>
      <c r="AI20" s="29">
        <f t="shared" si="8"/>
        <v>4.1435990000000004E-3</v>
      </c>
      <c r="AJ20" s="29">
        <f>_xlfn.MINIFS($G$6:$G$2383,$N$6:$N$2383,1,$D$6:$D$2383,14)</f>
        <v>0</v>
      </c>
      <c r="AS20" s="29" t="s">
        <v>181</v>
      </c>
      <c r="AT20" s="29" t="s">
        <v>182</v>
      </c>
    </row>
    <row r="21" spans="1:46" s="6" customFormat="1" ht="16.5" thickBot="1" x14ac:dyDescent="0.25">
      <c r="A21" s="30" t="s">
        <v>320</v>
      </c>
      <c r="B21" s="31" t="s">
        <v>153</v>
      </c>
      <c r="C21" s="32" t="s">
        <v>154</v>
      </c>
      <c r="D21" s="33"/>
      <c r="E21" s="41"/>
      <c r="F21" s="41"/>
      <c r="G21" s="117">
        <v>0</v>
      </c>
      <c r="H21" s="35"/>
      <c r="I21" s="35"/>
      <c r="J21" s="35"/>
      <c r="K21" s="36">
        <f>SUM(K22:K27)</f>
        <v>4</v>
      </c>
      <c r="L21" s="29">
        <f t="shared" si="1"/>
        <v>0</v>
      </c>
      <c r="M21" s="29">
        <f t="shared" si="2"/>
        <v>0</v>
      </c>
      <c r="N21" s="29"/>
      <c r="O21" s="34"/>
      <c r="P21" s="34"/>
      <c r="Q21" s="34"/>
      <c r="R21" s="117">
        <v>0</v>
      </c>
      <c r="S21" s="35">
        <v>5</v>
      </c>
      <c r="T21" s="35"/>
      <c r="U21" s="37" t="s">
        <v>321</v>
      </c>
      <c r="V21" s="35">
        <v>1</v>
      </c>
      <c r="X21" s="29">
        <f t="shared" si="4"/>
        <v>0</v>
      </c>
      <c r="AC21" s="29" t="str">
        <f t="shared" si="7"/>
        <v>не применяется</v>
      </c>
      <c r="AI21" s="29"/>
      <c r="AJ21" s="29"/>
      <c r="AS21" s="6" t="s">
        <v>157</v>
      </c>
      <c r="AT21" s="6" t="s">
        <v>158</v>
      </c>
    </row>
    <row r="22" spans="1:46" ht="16.5" thickBot="1" x14ac:dyDescent="0.25">
      <c r="A22" s="38" t="s">
        <v>322</v>
      </c>
      <c r="B22" s="39" t="s">
        <v>153</v>
      </c>
      <c r="C22" s="40" t="s">
        <v>154</v>
      </c>
      <c r="D22" s="44">
        <v>15</v>
      </c>
      <c r="E22" s="41">
        <v>816</v>
      </c>
      <c r="F22" s="41">
        <v>816</v>
      </c>
      <c r="G22" s="117">
        <v>1</v>
      </c>
      <c r="H22" s="45">
        <v>1</v>
      </c>
      <c r="I22" s="42" t="s">
        <v>12</v>
      </c>
      <c r="J22" s="13">
        <v>1</v>
      </c>
      <c r="K22" s="29">
        <f t="shared" ref="K22:K27" si="9">IF(V22=1,MAX(AE22:AG22),0)</f>
        <v>1</v>
      </c>
      <c r="L22" s="29">
        <f t="shared" si="1"/>
        <v>0</v>
      </c>
      <c r="M22" s="29">
        <f t="shared" si="2"/>
        <v>1</v>
      </c>
      <c r="N22" s="29">
        <f t="shared" ref="N22:N27" si="10">IF(AND(F22=0,V22=1),2,V22)</f>
        <v>1</v>
      </c>
      <c r="O22" s="34"/>
      <c r="P22" s="41">
        <v>0</v>
      </c>
      <c r="Q22" s="41">
        <v>0</v>
      </c>
      <c r="R22" s="117">
        <v>0</v>
      </c>
      <c r="S22" s="42">
        <v>1</v>
      </c>
      <c r="T22" s="42"/>
      <c r="U22" s="43" t="s">
        <v>323</v>
      </c>
      <c r="V22" s="34">
        <v>1</v>
      </c>
      <c r="W22" s="29">
        <v>1</v>
      </c>
      <c r="X22" s="29">
        <f t="shared" si="4"/>
        <v>1</v>
      </c>
      <c r="Z22" s="6">
        <f t="shared" ref="Z22:Z27" si="11">N22</f>
        <v>1</v>
      </c>
      <c r="AA22" s="6">
        <f t="shared" ref="AA22:AA27" si="12">IF(AE22&lt;=0,0,1)</f>
        <v>1</v>
      </c>
      <c r="AB22" s="29"/>
      <c r="AC22" s="29">
        <f t="shared" si="7"/>
        <v>1</v>
      </c>
      <c r="AE22" s="120">
        <f>IF(AND(J22&gt;=1,N22=1),1,0)</f>
        <v>1</v>
      </c>
      <c r="AF22" s="121">
        <f>IF(G22&gt;AI22,0.5,0)</f>
        <v>0.5</v>
      </c>
      <c r="AG22" s="120"/>
      <c r="AI22" s="29">
        <f t="shared" ref="AI22:AI27" si="13">ROUND(SUMIFS(E:E,D:D,D22,N:N,1)/SUMIFS(F:F,D:D,D22,N:N,1),9)</f>
        <v>0.955452521</v>
      </c>
      <c r="AS22" s="29" t="s">
        <v>161</v>
      </c>
      <c r="AT22" s="29" t="s">
        <v>162</v>
      </c>
    </row>
    <row r="23" spans="1:46" ht="16.5" thickBot="1" x14ac:dyDescent="0.25">
      <c r="A23" s="38" t="s">
        <v>324</v>
      </c>
      <c r="B23" s="39" t="s">
        <v>153</v>
      </c>
      <c r="C23" s="40" t="s">
        <v>154</v>
      </c>
      <c r="D23" s="44">
        <v>16</v>
      </c>
      <c r="E23" s="41">
        <v>4</v>
      </c>
      <c r="F23" s="41">
        <v>0</v>
      </c>
      <c r="G23" s="117">
        <v>0</v>
      </c>
      <c r="H23" s="45">
        <v>1</v>
      </c>
      <c r="I23" s="42" t="s">
        <v>12</v>
      </c>
      <c r="J23" s="13">
        <v>0</v>
      </c>
      <c r="K23" s="29">
        <f t="shared" si="9"/>
        <v>0</v>
      </c>
      <c r="L23" s="29">
        <f t="shared" si="1"/>
        <v>0</v>
      </c>
      <c r="M23" s="29">
        <f t="shared" si="2"/>
        <v>0</v>
      </c>
      <c r="N23" s="29">
        <f t="shared" si="10"/>
        <v>2</v>
      </c>
      <c r="O23" s="34"/>
      <c r="P23" s="41">
        <v>1</v>
      </c>
      <c r="Q23" s="41">
        <v>1</v>
      </c>
      <c r="R23" s="117">
        <v>1</v>
      </c>
      <c r="S23" s="42">
        <v>1</v>
      </c>
      <c r="T23" s="42"/>
      <c r="U23" s="43" t="s">
        <v>325</v>
      </c>
      <c r="V23" s="34">
        <v>1</v>
      </c>
      <c r="W23" s="29">
        <v>1</v>
      </c>
      <c r="X23" s="29">
        <f t="shared" si="4"/>
        <v>1</v>
      </c>
      <c r="Z23" s="6">
        <f t="shared" si="11"/>
        <v>2</v>
      </c>
      <c r="AA23" s="6">
        <f t="shared" si="12"/>
        <v>0</v>
      </c>
      <c r="AB23" s="29"/>
      <c r="AC23" s="29" t="str">
        <f>_xlfn.IFS(AND(Z23=1,AA23=1),1,AND(Z23=1,AA23=0),0,Z23=0,"не применяется",Z23=2,"не применяется")</f>
        <v>не применяется</v>
      </c>
      <c r="AE23" s="120">
        <f>IF(AND(J23&gt;=1,N23=1),1,0)</f>
        <v>0</v>
      </c>
      <c r="AF23" s="120">
        <f>IF(G23&gt;AI23,0.5,0)</f>
        <v>0</v>
      </c>
      <c r="AG23" s="120"/>
      <c r="AI23" s="29">
        <f t="shared" si="13"/>
        <v>27.65</v>
      </c>
      <c r="AS23" s="29" t="s">
        <v>71</v>
      </c>
      <c r="AT23" s="29" t="s">
        <v>72</v>
      </c>
    </row>
    <row r="24" spans="1:46" ht="16.5" thickBot="1" x14ac:dyDescent="0.25">
      <c r="A24" s="38" t="s">
        <v>326</v>
      </c>
      <c r="B24" s="39" t="s">
        <v>153</v>
      </c>
      <c r="C24" s="40" t="s">
        <v>154</v>
      </c>
      <c r="D24" s="44">
        <v>17</v>
      </c>
      <c r="E24" s="41">
        <v>294</v>
      </c>
      <c r="F24" s="41">
        <v>2</v>
      </c>
      <c r="G24" s="117">
        <v>147</v>
      </c>
      <c r="H24" s="45">
        <v>1</v>
      </c>
      <c r="I24" s="42" t="s">
        <v>12</v>
      </c>
      <c r="J24" s="13">
        <v>147</v>
      </c>
      <c r="K24" s="29">
        <f t="shared" si="9"/>
        <v>1</v>
      </c>
      <c r="L24" s="29">
        <f t="shared" si="1"/>
        <v>0</v>
      </c>
      <c r="M24" s="29">
        <f t="shared" si="2"/>
        <v>1</v>
      </c>
      <c r="N24" s="29">
        <f t="shared" si="10"/>
        <v>1</v>
      </c>
      <c r="O24" s="34"/>
      <c r="P24" s="41">
        <v>30</v>
      </c>
      <c r="Q24" s="41">
        <v>26</v>
      </c>
      <c r="R24" s="117">
        <v>1.153846154</v>
      </c>
      <c r="S24" s="42">
        <v>1</v>
      </c>
      <c r="T24" s="42"/>
      <c r="U24" s="43" t="s">
        <v>327</v>
      </c>
      <c r="V24" s="34">
        <v>1</v>
      </c>
      <c r="W24" s="29">
        <v>1</v>
      </c>
      <c r="X24" s="29">
        <f t="shared" si="4"/>
        <v>1</v>
      </c>
      <c r="Z24" s="6">
        <f t="shared" si="11"/>
        <v>1</v>
      </c>
      <c r="AA24" s="6">
        <f t="shared" si="12"/>
        <v>1</v>
      </c>
      <c r="AB24" s="29"/>
      <c r="AC24" s="29">
        <f>_xlfn.IFS(AND(Z24=1,AA24=1),1,AND(Z24=1,AA24=0),0,Z24=0,"не применяется")</f>
        <v>1</v>
      </c>
      <c r="AE24" s="120">
        <f>IF(AND(J24&gt;=1,N24=1),1,0)</f>
        <v>1</v>
      </c>
      <c r="AF24" s="120">
        <f>IF(G24&gt;AI24,0.5,0)</f>
        <v>0.5</v>
      </c>
      <c r="AG24" s="120"/>
      <c r="AI24" s="29">
        <f t="shared" si="13"/>
        <v>77.588235294</v>
      </c>
      <c r="AS24" s="29" t="s">
        <v>65</v>
      </c>
      <c r="AT24" s="29" t="s">
        <v>66</v>
      </c>
    </row>
    <row r="25" spans="1:46" ht="16.5" thickBot="1" x14ac:dyDescent="0.25">
      <c r="A25" s="38" t="s">
        <v>328</v>
      </c>
      <c r="B25" s="39" t="s">
        <v>153</v>
      </c>
      <c r="C25" s="40" t="s">
        <v>154</v>
      </c>
      <c r="D25" s="44">
        <v>18</v>
      </c>
      <c r="E25" s="41">
        <v>26</v>
      </c>
      <c r="F25" s="41">
        <v>0</v>
      </c>
      <c r="G25" s="117">
        <v>0</v>
      </c>
      <c r="H25" s="45">
        <v>1</v>
      </c>
      <c r="I25" s="42" t="s">
        <v>12</v>
      </c>
      <c r="J25" s="13">
        <v>0</v>
      </c>
      <c r="K25" s="29">
        <f t="shared" si="9"/>
        <v>0</v>
      </c>
      <c r="L25" s="29">
        <f t="shared" si="1"/>
        <v>0</v>
      </c>
      <c r="M25" s="29">
        <f t="shared" si="2"/>
        <v>0</v>
      </c>
      <c r="N25" s="29">
        <f t="shared" si="10"/>
        <v>2</v>
      </c>
      <c r="O25" s="34"/>
      <c r="P25" s="41">
        <v>4</v>
      </c>
      <c r="Q25" s="41">
        <v>5</v>
      </c>
      <c r="R25" s="117">
        <v>0.8</v>
      </c>
      <c r="S25" s="42">
        <v>0</v>
      </c>
      <c r="T25" s="42"/>
      <c r="U25" s="43" t="s">
        <v>329</v>
      </c>
      <c r="V25" s="34">
        <v>1</v>
      </c>
      <c r="W25" s="29">
        <v>1</v>
      </c>
      <c r="X25" s="29">
        <f t="shared" si="4"/>
        <v>1</v>
      </c>
      <c r="Z25" s="6">
        <f t="shared" si="11"/>
        <v>2</v>
      </c>
      <c r="AA25" s="6">
        <f t="shared" si="12"/>
        <v>0</v>
      </c>
      <c r="AB25" s="29"/>
      <c r="AC25" s="29" t="str">
        <f>_xlfn.IFS(AND(Z25=1,AA25=1),1,AND(Z25=1,AA25=0),0,Z25=0,"не применяется",Z25=2,"не применяется")</f>
        <v>не применяется</v>
      </c>
      <c r="AE25" s="120">
        <f>IF(AND(J25&gt;=1,N25=1),1,0)</f>
        <v>0</v>
      </c>
      <c r="AF25" s="120">
        <f>IF(G25&gt;AI25,0.5,0)</f>
        <v>0</v>
      </c>
      <c r="AG25" s="120"/>
      <c r="AI25" s="29">
        <f t="shared" si="13"/>
        <v>48.1875</v>
      </c>
      <c r="AS25" s="29" t="s">
        <v>93</v>
      </c>
      <c r="AT25" s="29" t="s">
        <v>94</v>
      </c>
    </row>
    <row r="26" spans="1:46" ht="16.5" thickBot="1" x14ac:dyDescent="0.25">
      <c r="A26" s="38" t="s">
        <v>330</v>
      </c>
      <c r="B26" s="39" t="s">
        <v>153</v>
      </c>
      <c r="C26" s="40" t="s">
        <v>154</v>
      </c>
      <c r="D26" s="44">
        <v>19</v>
      </c>
      <c r="E26" s="41">
        <v>4</v>
      </c>
      <c r="F26" s="41">
        <v>1</v>
      </c>
      <c r="G26" s="117">
        <v>4</v>
      </c>
      <c r="H26" s="45">
        <v>1</v>
      </c>
      <c r="I26" s="42" t="s">
        <v>12</v>
      </c>
      <c r="J26" s="13">
        <v>4</v>
      </c>
      <c r="K26" s="29">
        <f t="shared" si="9"/>
        <v>2</v>
      </c>
      <c r="L26" s="29">
        <f t="shared" si="1"/>
        <v>0</v>
      </c>
      <c r="M26" s="29">
        <f t="shared" si="2"/>
        <v>0</v>
      </c>
      <c r="N26" s="29">
        <f t="shared" si="10"/>
        <v>1</v>
      </c>
      <c r="O26" s="34"/>
      <c r="P26" s="41">
        <v>4</v>
      </c>
      <c r="Q26" s="41">
        <v>4</v>
      </c>
      <c r="R26" s="117">
        <v>1</v>
      </c>
      <c r="S26" s="42">
        <v>2</v>
      </c>
      <c r="T26" s="42"/>
      <c r="U26" s="43" t="s">
        <v>331</v>
      </c>
      <c r="V26" s="34">
        <v>1</v>
      </c>
      <c r="W26" s="29">
        <v>2</v>
      </c>
      <c r="X26" s="29">
        <f t="shared" si="4"/>
        <v>2</v>
      </c>
      <c r="Z26" s="6">
        <f t="shared" si="11"/>
        <v>1</v>
      </c>
      <c r="AA26" s="6">
        <f t="shared" si="12"/>
        <v>1</v>
      </c>
      <c r="AB26" s="29"/>
      <c r="AC26" s="29">
        <f>_xlfn.IFS(AND(Z26=1,AA26=1),1,AND(Z26=1,AA26=0),0,Z26=0,"не применяется")</f>
        <v>1</v>
      </c>
      <c r="AE26" s="120">
        <f>IF(AND(J26&gt;=1,N26=1),2,0)</f>
        <v>2</v>
      </c>
      <c r="AF26" s="120">
        <f>IF(G26&gt;AI26,1,0)</f>
        <v>0</v>
      </c>
      <c r="AG26" s="120"/>
      <c r="AI26" s="29">
        <f t="shared" si="13"/>
        <v>45.237288135999997</v>
      </c>
      <c r="AS26" s="29" t="s">
        <v>185</v>
      </c>
      <c r="AT26" s="29" t="s">
        <v>186</v>
      </c>
    </row>
    <row r="27" spans="1:46" ht="16.5" thickBot="1" x14ac:dyDescent="0.25">
      <c r="A27" s="38" t="s">
        <v>332</v>
      </c>
      <c r="B27" s="39" t="s">
        <v>153</v>
      </c>
      <c r="C27" s="40" t="s">
        <v>154</v>
      </c>
      <c r="D27" s="44">
        <v>20</v>
      </c>
      <c r="E27" s="41">
        <v>9</v>
      </c>
      <c r="F27" s="41">
        <v>0</v>
      </c>
      <c r="G27" s="117">
        <v>0</v>
      </c>
      <c r="H27" s="45">
        <v>1</v>
      </c>
      <c r="I27" s="42" t="s">
        <v>12</v>
      </c>
      <c r="J27" s="13">
        <v>0</v>
      </c>
      <c r="K27" s="29">
        <f t="shared" si="9"/>
        <v>0</v>
      </c>
      <c r="L27" s="29">
        <f t="shared" si="1"/>
        <v>0</v>
      </c>
      <c r="M27" s="29">
        <f t="shared" si="2"/>
        <v>0</v>
      </c>
      <c r="N27" s="29">
        <f t="shared" si="10"/>
        <v>2</v>
      </c>
      <c r="O27" s="34"/>
      <c r="P27" s="41">
        <v>0</v>
      </c>
      <c r="Q27" s="41">
        <v>2</v>
      </c>
      <c r="R27" s="117">
        <v>0</v>
      </c>
      <c r="S27" s="42">
        <v>0</v>
      </c>
      <c r="T27" s="42"/>
      <c r="U27" s="43" t="s">
        <v>333</v>
      </c>
      <c r="V27" s="34">
        <v>1</v>
      </c>
      <c r="W27" s="29">
        <v>1</v>
      </c>
      <c r="X27" s="29">
        <f t="shared" si="4"/>
        <v>1</v>
      </c>
      <c r="Z27" s="6">
        <f t="shared" si="11"/>
        <v>2</v>
      </c>
      <c r="AA27" s="6">
        <f t="shared" si="12"/>
        <v>0</v>
      </c>
      <c r="AB27" s="29"/>
      <c r="AC27" s="29" t="str">
        <f>_xlfn.IFS(AND(Z27=1,AA27=1),1,AND(Z27=1,AA27=0),0,Z27=0,"не применяется",Z27=2,"не применяется")</f>
        <v>не применяется</v>
      </c>
      <c r="AE27" s="120">
        <f>IF(AND(J27&gt;=1,N27=1),1,0)</f>
        <v>0</v>
      </c>
      <c r="AF27" s="120">
        <f>IF(G27&gt;AI27,0.5,0)</f>
        <v>0</v>
      </c>
      <c r="AG27" s="120"/>
      <c r="AI27" s="29">
        <f t="shared" si="13"/>
        <v>12.756097561000001</v>
      </c>
      <c r="AS27" s="29" t="s">
        <v>165</v>
      </c>
      <c r="AT27" s="29" t="s">
        <v>166</v>
      </c>
    </row>
    <row r="28" spans="1:46" s="6" customFormat="1" ht="16.5" thickBot="1" x14ac:dyDescent="0.25">
      <c r="A28" s="30" t="s">
        <v>320</v>
      </c>
      <c r="B28" s="31" t="s">
        <v>153</v>
      </c>
      <c r="C28" s="32" t="s">
        <v>154</v>
      </c>
      <c r="D28" s="33"/>
      <c r="E28" s="41"/>
      <c r="F28" s="41"/>
      <c r="G28" s="117">
        <v>0</v>
      </c>
      <c r="H28" s="35"/>
      <c r="I28" s="35"/>
      <c r="J28" s="35"/>
      <c r="K28" s="36">
        <f>SUM(K29:K33)</f>
        <v>1.5</v>
      </c>
      <c r="L28" s="29">
        <f t="shared" si="1"/>
        <v>1</v>
      </c>
      <c r="M28" s="29">
        <f t="shared" si="2"/>
        <v>0</v>
      </c>
      <c r="N28" s="29"/>
      <c r="O28" s="34"/>
      <c r="P28" s="34"/>
      <c r="Q28" s="34"/>
      <c r="R28" s="117">
        <v>0</v>
      </c>
      <c r="S28" s="35">
        <v>0.5</v>
      </c>
      <c r="T28" s="35"/>
      <c r="U28" s="37" t="s">
        <v>321</v>
      </c>
      <c r="V28" s="35">
        <v>1</v>
      </c>
      <c r="X28" s="29">
        <f t="shared" si="4"/>
        <v>0</v>
      </c>
      <c r="AC28" s="29" t="str">
        <f>_xlfn.IFS(AND(Z28=1,AA28=1),1,AND(Z28=1,AA28=0),0,Z28=0,"не применяется")</f>
        <v>не применяется</v>
      </c>
      <c r="AI28" s="29"/>
      <c r="AJ28" s="29"/>
      <c r="AS28" s="6" t="s">
        <v>61</v>
      </c>
      <c r="AT28" s="6" t="s">
        <v>62</v>
      </c>
    </row>
    <row r="29" spans="1:46" ht="16.5" thickBot="1" x14ac:dyDescent="0.25">
      <c r="A29" s="38" t="s">
        <v>334</v>
      </c>
      <c r="B29" s="39" t="s">
        <v>153</v>
      </c>
      <c r="C29" s="40" t="s">
        <v>154</v>
      </c>
      <c r="D29" s="44">
        <v>21</v>
      </c>
      <c r="E29" s="41">
        <v>7</v>
      </c>
      <c r="F29" s="41">
        <v>7</v>
      </c>
      <c r="G29" s="117">
        <v>1</v>
      </c>
      <c r="H29" s="42" t="s">
        <v>12</v>
      </c>
      <c r="I29" s="13">
        <v>0</v>
      </c>
      <c r="J29" s="42" t="s">
        <v>12</v>
      </c>
      <c r="K29" s="29">
        <f>IF(V29=1,MAX(AE29:AG29),0)</f>
        <v>1</v>
      </c>
      <c r="L29" s="29">
        <f t="shared" si="1"/>
        <v>0</v>
      </c>
      <c r="M29" s="29">
        <f t="shared" si="2"/>
        <v>1</v>
      </c>
      <c r="N29" s="29">
        <f>IF(AND(F29=0,V29=1),2,V29)</f>
        <v>1</v>
      </c>
      <c r="O29" s="34"/>
      <c r="P29" s="41">
        <v>0</v>
      </c>
      <c r="Q29" s="41">
        <v>0</v>
      </c>
      <c r="R29" s="117">
        <v>0</v>
      </c>
      <c r="S29" s="45">
        <v>0</v>
      </c>
      <c r="T29" s="45"/>
      <c r="U29" s="43" t="s">
        <v>335</v>
      </c>
      <c r="V29" s="34">
        <v>1</v>
      </c>
      <c r="W29" s="29">
        <v>1</v>
      </c>
      <c r="X29" s="29">
        <f t="shared" si="4"/>
        <v>1</v>
      </c>
      <c r="Z29" s="6">
        <f>N29</f>
        <v>1</v>
      </c>
      <c r="AA29" s="6">
        <f>IF(AE29&lt;=0,0,1)</f>
        <v>0</v>
      </c>
      <c r="AB29" s="29"/>
      <c r="AC29" s="29">
        <f>_xlfn.IFS(AND(Z29=1,AA29=1),1,AND(Z29=1,AA29=0),0,Z29=0,"не применяется",Z29=2,"не применяется")</f>
        <v>0</v>
      </c>
      <c r="AE29" s="120">
        <f>IF(N29=1,IF(OR(I29&lt;5,I29=""),0,IF(I29&gt;=10,1,0.5)),0)</f>
        <v>0</v>
      </c>
      <c r="AF29" s="120">
        <f>IF(G29&gt;AI29,0.5,0)</f>
        <v>0.5</v>
      </c>
      <c r="AG29" s="120">
        <f>IF(G29=AJ29,1,0)</f>
        <v>1</v>
      </c>
      <c r="AI29" s="29">
        <f>ROUND(SUMIFS(E:E,D:D,D29,N:N,1)/SUMIFS(F:F,D:D,D29,N:N,1),9)</f>
        <v>0.40586932399999998</v>
      </c>
      <c r="AJ29" s="29">
        <f>_xlfn.MAXIFS($G$7:$G$2383,$N$7:$N$2383,1,$D$7:$D$2383,21)</f>
        <v>1</v>
      </c>
      <c r="AS29" s="29" t="s">
        <v>39</v>
      </c>
      <c r="AT29" s="29" t="s">
        <v>40</v>
      </c>
    </row>
    <row r="30" spans="1:46" ht="16.5" thickBot="1" x14ac:dyDescent="0.25">
      <c r="A30" s="38" t="s">
        <v>336</v>
      </c>
      <c r="B30" s="39" t="s">
        <v>153</v>
      </c>
      <c r="C30" s="40" t="s">
        <v>154</v>
      </c>
      <c r="D30" s="44">
        <v>22</v>
      </c>
      <c r="E30" s="41">
        <v>60</v>
      </c>
      <c r="F30" s="41">
        <v>70</v>
      </c>
      <c r="G30" s="117">
        <v>0.85714285700000004</v>
      </c>
      <c r="H30" s="45">
        <v>1</v>
      </c>
      <c r="I30" s="42" t="s">
        <v>12</v>
      </c>
      <c r="J30" s="13">
        <v>0.85714285700000004</v>
      </c>
      <c r="K30" s="29">
        <f>IF(V30=1,MAX(AE30:AG30),0)</f>
        <v>0.5</v>
      </c>
      <c r="L30" s="29">
        <f t="shared" si="1"/>
        <v>0</v>
      </c>
      <c r="M30" s="29">
        <f t="shared" si="2"/>
        <v>1</v>
      </c>
      <c r="N30" s="29">
        <f>IF(AND(F30=0,V30=1),2,V30)</f>
        <v>1</v>
      </c>
      <c r="O30" s="34"/>
      <c r="P30" s="41">
        <v>0</v>
      </c>
      <c r="Q30" s="41">
        <v>0</v>
      </c>
      <c r="R30" s="117">
        <v>0</v>
      </c>
      <c r="S30" s="42">
        <v>0</v>
      </c>
      <c r="T30" s="42"/>
      <c r="U30" s="43" t="s">
        <v>337</v>
      </c>
      <c r="V30" s="34">
        <v>1</v>
      </c>
      <c r="W30" s="29">
        <v>1</v>
      </c>
      <c r="X30" s="29">
        <f t="shared" si="4"/>
        <v>1</v>
      </c>
      <c r="Z30" s="6">
        <f>N30</f>
        <v>1</v>
      </c>
      <c r="AA30" s="6">
        <f>IF(AE30&lt;=0,0,1)</f>
        <v>0</v>
      </c>
      <c r="AB30" s="29"/>
      <c r="AC30" s="29">
        <f>_xlfn.IFS(AND(Z30=1,AA30=1),1,AND(Z30=1,AA30=0),0,Z30=0,"не применяется")</f>
        <v>0</v>
      </c>
      <c r="AE30" s="120">
        <f>IF(AND(J30&gt;=1,N30=1),1,0)</f>
        <v>0</v>
      </c>
      <c r="AF30" s="120">
        <f>IF(G30&gt;AI30,0.5,0)</f>
        <v>0.5</v>
      </c>
      <c r="AG30" s="120"/>
      <c r="AI30" s="29">
        <f>ROUND(SUMIFS(E:E,D:D,D30,N:N,1)/SUMIFS(F:F,D:D,D30,N:N,1),9)</f>
        <v>0.59924209900000003</v>
      </c>
      <c r="AS30" s="29" t="s">
        <v>85</v>
      </c>
      <c r="AT30" s="29" t="s">
        <v>86</v>
      </c>
    </row>
    <row r="31" spans="1:46" ht="16.5" thickBot="1" x14ac:dyDescent="0.25">
      <c r="A31" s="38" t="s">
        <v>338</v>
      </c>
      <c r="B31" s="39" t="s">
        <v>153</v>
      </c>
      <c r="C31" s="40" t="s">
        <v>154</v>
      </c>
      <c r="D31" s="44">
        <v>23</v>
      </c>
      <c r="E31" s="41">
        <v>0</v>
      </c>
      <c r="F31" s="41">
        <v>0</v>
      </c>
      <c r="G31" s="117">
        <v>0</v>
      </c>
      <c r="H31" s="42" t="s">
        <v>12</v>
      </c>
      <c r="I31" s="13">
        <v>0</v>
      </c>
      <c r="J31" s="42" t="s">
        <v>12</v>
      </c>
      <c r="K31" s="29">
        <f>IF(V31=1,MAX(AE31:AG31),0)</f>
        <v>0</v>
      </c>
      <c r="L31" s="29">
        <f t="shared" si="1"/>
        <v>0</v>
      </c>
      <c r="M31" s="29">
        <f t="shared" si="2"/>
        <v>0</v>
      </c>
      <c r="N31" s="29">
        <f>IF(AND(F31=0,V31=1),2,V31)</f>
        <v>2</v>
      </c>
      <c r="O31" s="34"/>
      <c r="P31" s="41">
        <v>0</v>
      </c>
      <c r="Q31" s="41">
        <v>0</v>
      </c>
      <c r="R31" s="117">
        <v>0</v>
      </c>
      <c r="S31" s="45">
        <v>0</v>
      </c>
      <c r="T31" s="45"/>
      <c r="U31" s="43" t="s">
        <v>339</v>
      </c>
      <c r="V31" s="34">
        <v>1</v>
      </c>
      <c r="W31" s="29">
        <v>1</v>
      </c>
      <c r="X31" s="29">
        <f t="shared" si="4"/>
        <v>1</v>
      </c>
      <c r="Z31" s="6">
        <f>N31</f>
        <v>2</v>
      </c>
      <c r="AA31" s="6">
        <f>IF(AE31&lt;=0,0,1)</f>
        <v>0</v>
      </c>
      <c r="AB31" s="29"/>
      <c r="AC31" s="29" t="str">
        <f>_xlfn.IFS(AND(Z31=1,AA31=1),1,AND(Z31=1,AA31=0),0,Z31=0,"не применяется",Z31=2,"не применяется")</f>
        <v>не применяется</v>
      </c>
      <c r="AE31" s="120">
        <f>IF(N31=1,IF(OR(I31&lt;5,I31=""),0,IF(I31&gt;=10,1,0.5)),0)</f>
        <v>0</v>
      </c>
      <c r="AF31" s="120">
        <f>IF(G31&gt;AI31,0.5,0)</f>
        <v>0</v>
      </c>
      <c r="AG31" s="120">
        <f>IF(AND(G2458&lt;&gt;0,G31=AJ31),1,0)</f>
        <v>0</v>
      </c>
      <c r="AI31" s="29">
        <f>ROUND(SUMIFS(E:E,D:D,D31,N:N,1)/SUMIFS(F:F,D:D,D31,N:N,1),9)</f>
        <v>0.46666666699999998</v>
      </c>
      <c r="AJ31" s="29">
        <f>_xlfn.MAXIFS($G$7:$G$2383,$N$7:$N$2383,1,$D$7:$D$2383,23)</f>
        <v>6</v>
      </c>
      <c r="AS31" s="29" t="s">
        <v>103</v>
      </c>
      <c r="AT31" s="29" t="s">
        <v>104</v>
      </c>
    </row>
    <row r="32" spans="1:46" ht="16.5" thickBot="1" x14ac:dyDescent="0.25">
      <c r="A32" s="38" t="s">
        <v>340</v>
      </c>
      <c r="B32" s="39" t="s">
        <v>153</v>
      </c>
      <c r="C32" s="47" t="s">
        <v>154</v>
      </c>
      <c r="D32" s="44">
        <v>24</v>
      </c>
      <c r="E32" s="41">
        <v>1</v>
      </c>
      <c r="F32" s="41">
        <v>0</v>
      </c>
      <c r="G32" s="117">
        <v>0</v>
      </c>
      <c r="H32" s="42" t="s">
        <v>12</v>
      </c>
      <c r="I32" s="13">
        <v>-100</v>
      </c>
      <c r="J32" s="42" t="s">
        <v>12</v>
      </c>
      <c r="K32" s="29">
        <f>IF(V32=1,MAX(AE32:AG32),0)</f>
        <v>0</v>
      </c>
      <c r="L32" s="29">
        <f t="shared" si="1"/>
        <v>0</v>
      </c>
      <c r="M32" s="29">
        <f t="shared" si="2"/>
        <v>0</v>
      </c>
      <c r="N32" s="29">
        <f>IF(AND(F32=0,V32=1),2,V32)</f>
        <v>2</v>
      </c>
      <c r="O32" s="34"/>
      <c r="P32" s="41">
        <v>1</v>
      </c>
      <c r="Q32" s="41">
        <v>3</v>
      </c>
      <c r="R32" s="117">
        <v>0.33333333300000001</v>
      </c>
      <c r="S32" s="45">
        <v>0.5</v>
      </c>
      <c r="T32" s="45"/>
      <c r="U32" s="43" t="s">
        <v>341</v>
      </c>
      <c r="V32" s="34">
        <v>1</v>
      </c>
      <c r="W32" s="29">
        <v>1</v>
      </c>
      <c r="X32" s="29">
        <f t="shared" si="4"/>
        <v>1</v>
      </c>
      <c r="Z32" s="6">
        <f>N32</f>
        <v>2</v>
      </c>
      <c r="AA32" s="6">
        <f>IF(AE32&lt;=0,0,1)</f>
        <v>0</v>
      </c>
      <c r="AB32" s="29"/>
      <c r="AC32" s="29" t="str">
        <f>_xlfn.IFS(AND(Z32=1,AA32=1),1,AND(Z32=1,AA32=0),0,Z32=0,"не применяется",Z32=2,"не применяется")</f>
        <v>не применяется</v>
      </c>
      <c r="AE32" s="120">
        <f>IF(N32=1,IF(OR(I32&lt;5,I32=""),0,IF(I32&gt;=10,1,0.5)),0)</f>
        <v>0</v>
      </c>
      <c r="AF32" s="120">
        <f>IF(G32&gt;AI32,0.5,0)</f>
        <v>0</v>
      </c>
      <c r="AG32" s="120">
        <f>IF(G32=AJ32,1,0)</f>
        <v>0</v>
      </c>
      <c r="AI32" s="29">
        <f>ROUND(SUMIFS(E:E,D:D,D32,N:N,1)/SUMIFS(F:F,D:D,D32,N:N,1),9)</f>
        <v>0.91379310300000005</v>
      </c>
      <c r="AJ32" s="29">
        <f>_xlfn.MAXIFS($G$7:$G$2383,$N$7:$N$2383,1,$D$7:$D$2383,24)</f>
        <v>10</v>
      </c>
      <c r="AS32" s="29" t="s">
        <v>151</v>
      </c>
      <c r="AT32" s="29" t="s">
        <v>152</v>
      </c>
    </row>
    <row r="33" spans="1:46" ht="16.5" thickBot="1" x14ac:dyDescent="0.25">
      <c r="A33" s="48" t="s">
        <v>342</v>
      </c>
      <c r="B33" s="49" t="s">
        <v>153</v>
      </c>
      <c r="C33" s="50" t="s">
        <v>154</v>
      </c>
      <c r="D33" s="44">
        <v>25</v>
      </c>
      <c r="E33" s="41">
        <v>99</v>
      </c>
      <c r="F33" s="41">
        <v>108</v>
      </c>
      <c r="G33" s="117">
        <v>0.91666666699999999</v>
      </c>
      <c r="H33" s="45">
        <v>1</v>
      </c>
      <c r="I33" s="42" t="s">
        <v>12</v>
      </c>
      <c r="J33" s="13">
        <v>0.91666666699999999</v>
      </c>
      <c r="K33" s="29">
        <f>IF(V33=1,MAX(AE33:AG33),0)</f>
        <v>0</v>
      </c>
      <c r="L33" s="29">
        <f t="shared" si="1"/>
        <v>0</v>
      </c>
      <c r="M33" s="29">
        <f t="shared" si="2"/>
        <v>0</v>
      </c>
      <c r="N33" s="29">
        <f>IF(AND(F33=0,V33=1),2,V33)</f>
        <v>1</v>
      </c>
      <c r="O33" s="34"/>
      <c r="P33" s="41">
        <v>0</v>
      </c>
      <c r="Q33" s="41">
        <v>0</v>
      </c>
      <c r="R33" s="117">
        <v>0</v>
      </c>
      <c r="S33" s="42">
        <v>0</v>
      </c>
      <c r="T33" s="42"/>
      <c r="U33" s="43" t="s">
        <v>343</v>
      </c>
      <c r="V33" s="34">
        <v>1</v>
      </c>
      <c r="W33" s="29">
        <v>2</v>
      </c>
      <c r="X33" s="29">
        <f t="shared" si="4"/>
        <v>2</v>
      </c>
      <c r="Z33" s="6">
        <f>N33</f>
        <v>1</v>
      </c>
      <c r="AA33" s="6">
        <f>IF(AE33&lt;=0,0,1)</f>
        <v>0</v>
      </c>
      <c r="AB33" s="29"/>
      <c r="AC33" s="29">
        <f>_xlfn.IFS(AND(Z33=1,AA33=1),1,AND(Z33=1,AA33=0),0,Z33=0,"не применяется")</f>
        <v>0</v>
      </c>
      <c r="AE33" s="120">
        <f>IF(AND(J33&gt;=1,N33=1),2,0)</f>
        <v>0</v>
      </c>
      <c r="AF33" s="120">
        <f>IF(G33&gt;AI33,1,0)</f>
        <v>0</v>
      </c>
      <c r="AG33" s="120"/>
      <c r="AI33" s="29">
        <f>ROUND(SUMIFS(E:E,D:D,D33,N:N,1)/SUMIFS(F:F,D:D,D33,N:N,1),9)</f>
        <v>0.97028108999999996</v>
      </c>
      <c r="AS33" s="29" t="s">
        <v>73</v>
      </c>
      <c r="AT33" s="29" t="s">
        <v>74</v>
      </c>
    </row>
    <row r="34" spans="1:46" ht="16.5" thickBot="1" x14ac:dyDescent="0.25">
      <c r="A34" s="52" t="s">
        <v>344</v>
      </c>
      <c r="B34" s="39" t="s">
        <v>153</v>
      </c>
      <c r="C34" s="40" t="s">
        <v>154</v>
      </c>
      <c r="D34" s="51">
        <v>33</v>
      </c>
      <c r="E34" s="41"/>
      <c r="F34" s="41"/>
      <c r="G34" s="117">
        <v>0</v>
      </c>
      <c r="H34" s="45"/>
      <c r="I34" s="45"/>
      <c r="J34" s="45"/>
      <c r="K34" s="45">
        <f>K6+K21+K28</f>
        <v>19.5</v>
      </c>
      <c r="L34" s="29">
        <f t="shared" si="1"/>
        <v>0</v>
      </c>
      <c r="M34" s="29">
        <f t="shared" si="2"/>
        <v>0</v>
      </c>
      <c r="O34" s="34"/>
      <c r="P34" s="34"/>
      <c r="Q34" s="34"/>
      <c r="R34" s="117">
        <v>0</v>
      </c>
      <c r="S34" s="45">
        <v>19.5</v>
      </c>
      <c r="T34" s="45"/>
      <c r="U34" s="43" t="s">
        <v>321</v>
      </c>
      <c r="V34" s="45">
        <v>1</v>
      </c>
      <c r="X34" s="29">
        <f>SUM(X6:X33)</f>
        <v>32</v>
      </c>
      <c r="Y34" s="53">
        <f>K34/X34</f>
        <v>0.609375</v>
      </c>
      <c r="Z34" s="6">
        <f>SUM(Z6:Z33)</f>
        <v>30</v>
      </c>
      <c r="AA34" s="6">
        <f>SUM(AA6:AA33)</f>
        <v>12</v>
      </c>
      <c r="AB34" s="53">
        <f>AA34/Z34</f>
        <v>0.4</v>
      </c>
      <c r="AC34" s="29">
        <f>AB34</f>
        <v>0.4</v>
      </c>
      <c r="AF34" s="6"/>
    </row>
    <row r="35" spans="1:46" ht="16.5" thickBot="1" x14ac:dyDescent="0.25">
      <c r="A35" s="48" t="s">
        <v>237</v>
      </c>
      <c r="B35" s="49" t="s">
        <v>103</v>
      </c>
      <c r="C35" s="50" t="s">
        <v>104</v>
      </c>
      <c r="D35" s="33">
        <v>0</v>
      </c>
      <c r="E35" s="122"/>
      <c r="F35" s="122"/>
      <c r="G35" s="117">
        <v>0</v>
      </c>
      <c r="H35" s="35"/>
      <c r="I35" s="35"/>
      <c r="J35" s="35"/>
      <c r="K35" s="36">
        <f>SUM(K36:K49)</f>
        <v>14.5</v>
      </c>
      <c r="L35" s="29">
        <f t="shared" si="1"/>
        <v>0</v>
      </c>
      <c r="M35" s="29">
        <f t="shared" si="2"/>
        <v>0</v>
      </c>
      <c r="O35" s="34"/>
      <c r="P35" s="67"/>
      <c r="Q35" s="67"/>
      <c r="R35" s="117">
        <v>0</v>
      </c>
      <c r="S35" s="34">
        <v>14</v>
      </c>
      <c r="T35" s="34"/>
      <c r="U35" s="43" t="s">
        <v>321</v>
      </c>
      <c r="V35" s="35">
        <v>1</v>
      </c>
      <c r="W35" s="6"/>
      <c r="X35" s="6"/>
      <c r="Y35" s="6"/>
      <c r="AB35" s="6"/>
      <c r="AC35" s="6"/>
      <c r="AF35" s="6"/>
      <c r="AS35" s="29" t="s">
        <v>111</v>
      </c>
      <c r="AT35" s="29" t="s">
        <v>112</v>
      </c>
    </row>
    <row r="36" spans="1:46" ht="16.5" thickBot="1" x14ac:dyDescent="0.3">
      <c r="A36" s="48" t="s">
        <v>345</v>
      </c>
      <c r="B36" s="54" t="s">
        <v>103</v>
      </c>
      <c r="C36" s="55" t="s">
        <v>104</v>
      </c>
      <c r="D36" s="41">
        <v>1</v>
      </c>
      <c r="E36" s="41">
        <v>43497</v>
      </c>
      <c r="F36" s="41">
        <v>142142.90000000002</v>
      </c>
      <c r="G36" s="117">
        <v>0.30600895299999997</v>
      </c>
      <c r="H36" s="42" t="s">
        <v>12</v>
      </c>
      <c r="I36" s="13">
        <v>11.398190775</v>
      </c>
      <c r="J36" s="42" t="s">
        <v>12</v>
      </c>
      <c r="K36" s="29">
        <f t="shared" ref="K36:K47" si="14">IF(V36=1,MAX(AE36:AG36),0)</f>
        <v>1</v>
      </c>
      <c r="L36" s="29">
        <f t="shared" si="1"/>
        <v>0</v>
      </c>
      <c r="M36" s="29">
        <f t="shared" si="2"/>
        <v>1</v>
      </c>
      <c r="N36" s="29">
        <f t="shared" ref="N36:N49" si="15">IF(AND(F36=0,V36=1),2,V36)</f>
        <v>1</v>
      </c>
      <c r="O36" s="34"/>
      <c r="P36" s="41">
        <v>42213</v>
      </c>
      <c r="Q36" s="41">
        <v>153670.40000000002</v>
      </c>
      <c r="R36" s="117">
        <v>0.27469831500000003</v>
      </c>
      <c r="S36" s="34">
        <v>0.5</v>
      </c>
      <c r="T36" s="34"/>
      <c r="U36" s="43" t="s">
        <v>293</v>
      </c>
      <c r="V36" s="34">
        <v>1</v>
      </c>
      <c r="W36" s="29">
        <v>1</v>
      </c>
      <c r="X36" s="29">
        <f t="shared" ref="X36:X62" si="16">IF(V36=1,W36,0)</f>
        <v>1</v>
      </c>
      <c r="Z36" s="6">
        <f t="shared" ref="Z36:Z49" si="17">N36</f>
        <v>1</v>
      </c>
      <c r="AA36" s="6">
        <f t="shared" ref="AA36:AA49" si="18">IF(K36&lt;=0,0,1)</f>
        <v>1</v>
      </c>
      <c r="AB36" s="29"/>
      <c r="AC36" s="29">
        <f t="shared" ref="AC36:AC49" si="19">_xlfn.IFS(AND(Z36=1,AA36=1),1,AND(Z36=1,AA36=0),0,Z36=0,"не применяется")</f>
        <v>1</v>
      </c>
      <c r="AE36" s="120">
        <f>IF(N36=1,IF(OR(I36&lt;3,I36=""),0,IF(I36&gt;=7,1,0.5)),0)</f>
        <v>1</v>
      </c>
      <c r="AF36" s="120">
        <f>IF(G36&gt;AI36,0.5,0)</f>
        <v>0.5</v>
      </c>
      <c r="AG36" s="120">
        <f>IF(G36=AJ36,1,0)</f>
        <v>0</v>
      </c>
      <c r="AI36" s="29">
        <f t="shared" ref="AI36:AI49" si="20">ROUND(SUMIFS(E:E,D:D,D36,N:N,1)/SUMIFS(F:F,D:D,D36,N:N,1),9)</f>
        <v>0.26994277300000002</v>
      </c>
      <c r="AJ36" s="29">
        <f>ROUND(_xlfn.MAXIFS($G$7:$G$2383,$D$7:$D$2383,1,$V$7:$V$2383,1),9)</f>
        <v>0.87050933799999997</v>
      </c>
      <c r="AS36" s="29" t="s">
        <v>143</v>
      </c>
      <c r="AT36" s="29" t="s">
        <v>144</v>
      </c>
    </row>
    <row r="37" spans="1:46" ht="16.5" thickBot="1" x14ac:dyDescent="0.3">
      <c r="A37" s="48" t="s">
        <v>346</v>
      </c>
      <c r="B37" s="54" t="s">
        <v>103</v>
      </c>
      <c r="C37" s="55" t="s">
        <v>104</v>
      </c>
      <c r="D37" s="44">
        <v>2</v>
      </c>
      <c r="E37" s="41">
        <v>115</v>
      </c>
      <c r="F37" s="41">
        <v>126</v>
      </c>
      <c r="G37" s="117">
        <v>0.91269841299999999</v>
      </c>
      <c r="H37" s="42" t="s">
        <v>12</v>
      </c>
      <c r="I37" s="13">
        <v>87.307510234999995</v>
      </c>
      <c r="J37" s="42" t="s">
        <v>12</v>
      </c>
      <c r="K37" s="29">
        <f t="shared" si="14"/>
        <v>2</v>
      </c>
      <c r="L37" s="29">
        <f t="shared" si="1"/>
        <v>0</v>
      </c>
      <c r="M37" s="29">
        <f t="shared" si="2"/>
        <v>0</v>
      </c>
      <c r="N37" s="29">
        <f t="shared" si="15"/>
        <v>1</v>
      </c>
      <c r="O37" s="34"/>
      <c r="P37" s="41">
        <v>134</v>
      </c>
      <c r="Q37" s="41">
        <v>275</v>
      </c>
      <c r="R37" s="117">
        <v>0.48727272700000002</v>
      </c>
      <c r="S37" s="34">
        <v>2</v>
      </c>
      <c r="T37" s="34"/>
      <c r="U37" s="43" t="s">
        <v>295</v>
      </c>
      <c r="V37" s="34">
        <v>1</v>
      </c>
      <c r="W37" s="29">
        <v>2</v>
      </c>
      <c r="X37" s="29">
        <f t="shared" si="16"/>
        <v>2</v>
      </c>
      <c r="Z37" s="6">
        <f t="shared" si="17"/>
        <v>1</v>
      </c>
      <c r="AA37" s="6">
        <f t="shared" si="18"/>
        <v>1</v>
      </c>
      <c r="AB37" s="29"/>
      <c r="AC37" s="29">
        <f t="shared" si="19"/>
        <v>1</v>
      </c>
      <c r="AE37" s="120">
        <f>IF(N37=1,IF(OR(I37&lt;5,I37=""),0,IF(I37&gt;=10,2,1)),0)</f>
        <v>2</v>
      </c>
      <c r="AF37" s="120">
        <f>IF(G37&gt;AI37,1,0)</f>
        <v>0</v>
      </c>
      <c r="AG37" s="120">
        <f>IF(G37=AJ37,2,0)</f>
        <v>0</v>
      </c>
      <c r="AI37" s="29">
        <f t="shared" si="20"/>
        <v>0.94268468299999997</v>
      </c>
      <c r="AJ37" s="29">
        <f>ROUND(_xlfn.MAXIFS($G$7:$G$2383,$N$7:$N$2383,1,$D$7:$D$2383,2),9)</f>
        <v>0.994897959</v>
      </c>
      <c r="AS37" s="29" t="s">
        <v>131</v>
      </c>
      <c r="AT37" s="29" t="s">
        <v>132</v>
      </c>
    </row>
    <row r="38" spans="1:46" ht="16.5" thickBot="1" x14ac:dyDescent="0.3">
      <c r="A38" s="48" t="s">
        <v>347</v>
      </c>
      <c r="B38" s="54" t="s">
        <v>103</v>
      </c>
      <c r="C38" s="55" t="s">
        <v>104</v>
      </c>
      <c r="D38" s="44">
        <v>3</v>
      </c>
      <c r="E38" s="41">
        <v>2</v>
      </c>
      <c r="F38" s="41">
        <v>9</v>
      </c>
      <c r="G38" s="117">
        <v>0.222222222</v>
      </c>
      <c r="H38" s="42" t="s">
        <v>12</v>
      </c>
      <c r="I38" s="13">
        <v>-77.777777799999996</v>
      </c>
      <c r="J38" s="42" t="s">
        <v>12</v>
      </c>
      <c r="K38" s="29">
        <f t="shared" si="14"/>
        <v>0</v>
      </c>
      <c r="L38" s="29">
        <f t="shared" si="1"/>
        <v>1</v>
      </c>
      <c r="M38" s="29">
        <f t="shared" si="2"/>
        <v>0</v>
      </c>
      <c r="N38" s="29">
        <f t="shared" si="15"/>
        <v>1</v>
      </c>
      <c r="O38" s="34"/>
      <c r="P38" s="41">
        <v>1</v>
      </c>
      <c r="Q38" s="41">
        <v>1</v>
      </c>
      <c r="R38" s="117">
        <v>1</v>
      </c>
      <c r="S38" s="34">
        <v>1</v>
      </c>
      <c r="T38" s="34"/>
      <c r="U38" s="43" t="s">
        <v>297</v>
      </c>
      <c r="V38" s="34">
        <v>1</v>
      </c>
      <c r="W38" s="29">
        <v>1</v>
      </c>
      <c r="X38" s="29">
        <f t="shared" si="16"/>
        <v>1</v>
      </c>
      <c r="Z38" s="6">
        <f t="shared" si="17"/>
        <v>1</v>
      </c>
      <c r="AA38" s="6">
        <f t="shared" si="18"/>
        <v>0</v>
      </c>
      <c r="AB38" s="29"/>
      <c r="AC38" s="29">
        <f t="shared" si="19"/>
        <v>0</v>
      </c>
      <c r="AE38" s="120">
        <f>IF(N38=1,IF(OR(I38&lt;5,I38=""),0,IF(I38&gt;=10,1,0.5)),0)</f>
        <v>0</v>
      </c>
      <c r="AF38" s="120">
        <f>IF(G38&gt;AI38,0.5,0)</f>
        <v>0</v>
      </c>
      <c r="AG38" s="120">
        <f>IF(G38=AJ38,1,0)</f>
        <v>0</v>
      </c>
      <c r="AI38" s="29">
        <f t="shared" si="20"/>
        <v>0.630237826</v>
      </c>
      <c r="AJ38" s="29">
        <f>_xlfn.MAXIFS($G$7:$G$2383,$N$7:$N$2383,1,$D$7:$D$2383,3)</f>
        <v>1</v>
      </c>
      <c r="AS38" s="29" t="s">
        <v>115</v>
      </c>
      <c r="AT38" s="29" t="s">
        <v>116</v>
      </c>
    </row>
    <row r="39" spans="1:46" ht="16.5" thickBot="1" x14ac:dyDescent="0.3">
      <c r="A39" s="48" t="s">
        <v>348</v>
      </c>
      <c r="B39" s="54" t="s">
        <v>103</v>
      </c>
      <c r="C39" s="55" t="s">
        <v>104</v>
      </c>
      <c r="D39" s="44">
        <v>4</v>
      </c>
      <c r="E39" s="41">
        <v>1</v>
      </c>
      <c r="F39" s="41">
        <v>1</v>
      </c>
      <c r="G39" s="117">
        <v>1</v>
      </c>
      <c r="H39" s="42" t="s">
        <v>12</v>
      </c>
      <c r="I39" s="13">
        <v>300</v>
      </c>
      <c r="J39" s="42" t="s">
        <v>12</v>
      </c>
      <c r="K39" s="29">
        <f t="shared" si="14"/>
        <v>1</v>
      </c>
      <c r="L39" s="29">
        <f t="shared" si="1"/>
        <v>1</v>
      </c>
      <c r="M39" s="29">
        <f t="shared" si="2"/>
        <v>1</v>
      </c>
      <c r="N39" s="29">
        <f t="shared" si="15"/>
        <v>1</v>
      </c>
      <c r="O39" s="34"/>
      <c r="P39" s="41">
        <v>1</v>
      </c>
      <c r="Q39" s="41">
        <v>4</v>
      </c>
      <c r="R39" s="117">
        <v>0.25</v>
      </c>
      <c r="S39" s="34">
        <v>0</v>
      </c>
      <c r="T39" s="34"/>
      <c r="U39" s="43" t="s">
        <v>299</v>
      </c>
      <c r="V39" s="34">
        <v>1</v>
      </c>
      <c r="W39" s="29">
        <v>1</v>
      </c>
      <c r="X39" s="29">
        <f t="shared" si="16"/>
        <v>1</v>
      </c>
      <c r="Z39" s="6">
        <f t="shared" si="17"/>
        <v>1</v>
      </c>
      <c r="AA39" s="6">
        <f t="shared" si="18"/>
        <v>1</v>
      </c>
      <c r="AB39" s="29"/>
      <c r="AC39" s="29">
        <f t="shared" si="19"/>
        <v>1</v>
      </c>
      <c r="AE39" s="120">
        <f>IF(N39=1,IF(OR(I39&lt;5,I39=""),0,IF(I39&gt;=10,1,0.5)),0)</f>
        <v>1</v>
      </c>
      <c r="AF39" s="120">
        <f>IF(G39&gt;AI39,0.5,0)</f>
        <v>0.5</v>
      </c>
      <c r="AG39" s="120">
        <f>IF(G39=AJ39,1,0)</f>
        <v>1</v>
      </c>
      <c r="AI39" s="29">
        <f t="shared" si="20"/>
        <v>0.88328075699999997</v>
      </c>
      <c r="AJ39" s="29">
        <f>_xlfn.MAXIFS($G$7:$G$2383,$N$7:$N$2383,1,$D$7:$D$2383,4)</f>
        <v>1</v>
      </c>
      <c r="AS39" s="29" t="s">
        <v>79</v>
      </c>
      <c r="AT39" s="29" t="s">
        <v>80</v>
      </c>
    </row>
    <row r="40" spans="1:46" ht="16.5" thickBot="1" x14ac:dyDescent="0.3">
      <c r="A40" s="48" t="s">
        <v>349</v>
      </c>
      <c r="B40" s="54" t="s">
        <v>103</v>
      </c>
      <c r="C40" s="55" t="s">
        <v>104</v>
      </c>
      <c r="D40" s="44">
        <v>5</v>
      </c>
      <c r="E40" s="41">
        <v>12</v>
      </c>
      <c r="F40" s="41">
        <v>12</v>
      </c>
      <c r="G40" s="117">
        <v>1</v>
      </c>
      <c r="H40" s="42" t="s">
        <v>12</v>
      </c>
      <c r="I40" s="13">
        <v>350.00000045000002</v>
      </c>
      <c r="J40" s="42" t="s">
        <v>12</v>
      </c>
      <c r="K40" s="29">
        <f t="shared" si="14"/>
        <v>1</v>
      </c>
      <c r="L40" s="29">
        <f t="shared" si="1"/>
        <v>0</v>
      </c>
      <c r="M40" s="29">
        <f t="shared" si="2"/>
        <v>1</v>
      </c>
      <c r="N40" s="29">
        <f t="shared" si="15"/>
        <v>1</v>
      </c>
      <c r="O40" s="34"/>
      <c r="P40" s="41">
        <v>4</v>
      </c>
      <c r="Q40" s="41">
        <v>18</v>
      </c>
      <c r="R40" s="117">
        <v>0.222222222</v>
      </c>
      <c r="S40" s="34">
        <v>1</v>
      </c>
      <c r="T40" s="34"/>
      <c r="U40" s="43" t="s">
        <v>301</v>
      </c>
      <c r="V40" s="34">
        <v>1</v>
      </c>
      <c r="W40" s="29">
        <v>1</v>
      </c>
      <c r="X40" s="29">
        <f t="shared" si="16"/>
        <v>1</v>
      </c>
      <c r="Z40" s="6">
        <f t="shared" si="17"/>
        <v>1</v>
      </c>
      <c r="AA40" s="6">
        <f t="shared" si="18"/>
        <v>1</v>
      </c>
      <c r="AB40" s="29"/>
      <c r="AC40" s="29">
        <f t="shared" si="19"/>
        <v>1</v>
      </c>
      <c r="AE40" s="120">
        <f>IF(N40=1,IF(OR(I40&lt;5,I40=""),0,IF(I40&gt;=10,1,0.5)),0)</f>
        <v>1</v>
      </c>
      <c r="AF40" s="120">
        <f>IF(G40&gt;AI40,0.5,0)</f>
        <v>0.5</v>
      </c>
      <c r="AG40" s="120">
        <f>IF(G40=AJ40,1,0)</f>
        <v>1</v>
      </c>
      <c r="AI40" s="29">
        <f t="shared" si="20"/>
        <v>0.78056112200000005</v>
      </c>
      <c r="AJ40" s="29">
        <f>_xlfn.MAXIFS($G$7:$G$2383,$N$7:$N$2383,1,$D$7:$D$2383,5)</f>
        <v>1</v>
      </c>
      <c r="AS40" s="29" t="s">
        <v>163</v>
      </c>
      <c r="AT40" s="29" t="s">
        <v>164</v>
      </c>
    </row>
    <row r="41" spans="1:46" ht="16.5" thickBot="1" x14ac:dyDescent="0.3">
      <c r="A41" s="48" t="s">
        <v>350</v>
      </c>
      <c r="B41" s="54" t="s">
        <v>103</v>
      </c>
      <c r="C41" s="55" t="s">
        <v>104</v>
      </c>
      <c r="D41" s="44">
        <v>6</v>
      </c>
      <c r="E41" s="41">
        <v>591</v>
      </c>
      <c r="F41" s="41">
        <v>590</v>
      </c>
      <c r="G41" s="117">
        <v>1.0016949150000001</v>
      </c>
      <c r="H41" s="45">
        <v>1</v>
      </c>
      <c r="I41" s="42" t="s">
        <v>12</v>
      </c>
      <c r="J41" s="13">
        <v>1.0016949150000001</v>
      </c>
      <c r="K41" s="29">
        <f t="shared" si="14"/>
        <v>2</v>
      </c>
      <c r="L41" s="29">
        <f t="shared" si="1"/>
        <v>0</v>
      </c>
      <c r="M41" s="29">
        <f t="shared" si="2"/>
        <v>1</v>
      </c>
      <c r="N41" s="29">
        <f t="shared" si="15"/>
        <v>1</v>
      </c>
      <c r="O41" s="34"/>
      <c r="P41" s="41">
        <v>0</v>
      </c>
      <c r="Q41" s="41">
        <v>0</v>
      </c>
      <c r="R41" s="117">
        <v>0</v>
      </c>
      <c r="S41" s="42">
        <v>2</v>
      </c>
      <c r="T41" s="42"/>
      <c r="U41" s="43" t="s">
        <v>303</v>
      </c>
      <c r="V41" s="34">
        <v>1</v>
      </c>
      <c r="W41" s="29">
        <v>2</v>
      </c>
      <c r="X41" s="29">
        <f t="shared" si="16"/>
        <v>2</v>
      </c>
      <c r="Z41" s="6">
        <f t="shared" si="17"/>
        <v>1</v>
      </c>
      <c r="AA41" s="6">
        <f t="shared" si="18"/>
        <v>1</v>
      </c>
      <c r="AB41" s="29"/>
      <c r="AC41" s="29">
        <f t="shared" si="19"/>
        <v>1</v>
      </c>
      <c r="AE41" s="120">
        <f>IF(N41=1,IF(J41&gt;=1,2,0),0)</f>
        <v>2</v>
      </c>
      <c r="AF41" s="120">
        <f>IF(G41&gt;AI41,1,0)</f>
        <v>1</v>
      </c>
      <c r="AG41" s="120"/>
      <c r="AI41" s="29">
        <f t="shared" si="20"/>
        <v>1.0014544569999999</v>
      </c>
      <c r="AS41" s="29" t="s">
        <v>149</v>
      </c>
      <c r="AT41" s="29" t="s">
        <v>150</v>
      </c>
    </row>
    <row r="42" spans="1:46" ht="16.5" thickBot="1" x14ac:dyDescent="0.3">
      <c r="A42" s="48" t="s">
        <v>351</v>
      </c>
      <c r="B42" s="54" t="s">
        <v>103</v>
      </c>
      <c r="C42" s="55" t="s">
        <v>104</v>
      </c>
      <c r="D42" s="44">
        <v>7</v>
      </c>
      <c r="E42" s="41">
        <v>176</v>
      </c>
      <c r="F42" s="41">
        <v>219</v>
      </c>
      <c r="G42" s="117">
        <v>0.80365296799999997</v>
      </c>
      <c r="H42" s="42" t="s">
        <v>12</v>
      </c>
      <c r="I42" s="13">
        <v>15.726027466</v>
      </c>
      <c r="J42" s="42" t="s">
        <v>12</v>
      </c>
      <c r="K42" s="29">
        <f t="shared" si="14"/>
        <v>2</v>
      </c>
      <c r="L42" s="29">
        <f t="shared" si="1"/>
        <v>0</v>
      </c>
      <c r="M42" s="29">
        <f t="shared" si="2"/>
        <v>1</v>
      </c>
      <c r="N42" s="29">
        <f t="shared" si="15"/>
        <v>1</v>
      </c>
      <c r="O42" s="34"/>
      <c r="P42" s="41">
        <v>125</v>
      </c>
      <c r="Q42" s="41">
        <v>180</v>
      </c>
      <c r="R42" s="117">
        <v>0.69444444400000005</v>
      </c>
      <c r="S42" s="34">
        <v>0</v>
      </c>
      <c r="T42" s="34"/>
      <c r="U42" s="43" t="s">
        <v>305</v>
      </c>
      <c r="V42" s="34">
        <v>1</v>
      </c>
      <c r="W42" s="29">
        <v>2</v>
      </c>
      <c r="X42" s="29">
        <f t="shared" si="16"/>
        <v>2</v>
      </c>
      <c r="Z42" s="6">
        <f t="shared" si="17"/>
        <v>1</v>
      </c>
      <c r="AA42" s="6">
        <f t="shared" si="18"/>
        <v>1</v>
      </c>
      <c r="AB42" s="29"/>
      <c r="AC42" s="29">
        <f t="shared" si="19"/>
        <v>1</v>
      </c>
      <c r="AE42" s="120">
        <f>IF(N42=1,IF(OR(I42&lt;3,I42=""),0,IF(I42&gt;=7,2,1)),0)</f>
        <v>2</v>
      </c>
      <c r="AF42" s="120">
        <f>IF(G42&gt;AI42,1,0)</f>
        <v>1</v>
      </c>
      <c r="AG42" s="120">
        <f>IF(G42=AJ42,2,0)</f>
        <v>0</v>
      </c>
      <c r="AI42" s="29">
        <f t="shared" si="20"/>
        <v>0.78831324000000003</v>
      </c>
      <c r="AJ42" s="29">
        <f>_xlfn.MAXIFS($G$7:$G$2383,$N$7:$N$2383,1,$D$7:$D$2383,7)</f>
        <v>0.964028777</v>
      </c>
      <c r="AS42" s="29" t="s">
        <v>145</v>
      </c>
      <c r="AT42" s="29" t="s">
        <v>146</v>
      </c>
    </row>
    <row r="43" spans="1:46" ht="16.5" thickBot="1" x14ac:dyDescent="0.3">
      <c r="A43" s="48" t="s">
        <v>352</v>
      </c>
      <c r="B43" s="54" t="s">
        <v>103</v>
      </c>
      <c r="C43" s="55" t="s">
        <v>104</v>
      </c>
      <c r="D43" s="44">
        <v>8</v>
      </c>
      <c r="E43" s="41">
        <v>77</v>
      </c>
      <c r="F43" s="41">
        <v>219</v>
      </c>
      <c r="G43" s="117">
        <v>0.35159817399999999</v>
      </c>
      <c r="H43" s="42" t="s">
        <v>12</v>
      </c>
      <c r="I43" s="13">
        <v>21.707060183999999</v>
      </c>
      <c r="J43" s="42" t="s">
        <v>12</v>
      </c>
      <c r="K43" s="29">
        <f t="shared" si="14"/>
        <v>0.5</v>
      </c>
      <c r="L43" s="29">
        <f t="shared" si="1"/>
        <v>0</v>
      </c>
      <c r="M43" s="29">
        <f t="shared" si="2"/>
        <v>1</v>
      </c>
      <c r="N43" s="29">
        <f t="shared" si="15"/>
        <v>1</v>
      </c>
      <c r="O43" s="34"/>
      <c r="P43" s="41">
        <v>52</v>
      </c>
      <c r="Q43" s="41">
        <v>180</v>
      </c>
      <c r="R43" s="117">
        <v>0.28888888899999998</v>
      </c>
      <c r="S43" s="34">
        <v>1</v>
      </c>
      <c r="T43" s="34"/>
      <c r="U43" s="43" t="s">
        <v>307</v>
      </c>
      <c r="V43" s="34">
        <v>1</v>
      </c>
      <c r="W43" s="29">
        <v>1</v>
      </c>
      <c r="X43" s="29">
        <f t="shared" si="16"/>
        <v>1</v>
      </c>
      <c r="Z43" s="6">
        <f t="shared" si="17"/>
        <v>1</v>
      </c>
      <c r="AA43" s="6">
        <f t="shared" si="18"/>
        <v>1</v>
      </c>
      <c r="AB43" s="29"/>
      <c r="AC43" s="29">
        <f t="shared" si="19"/>
        <v>1</v>
      </c>
      <c r="AE43" s="120">
        <f>IF(N43=1,IF(OR(I43&gt;-5,I43=""),0,IF(I43&gt;=-10,0.5,1)),0)</f>
        <v>0</v>
      </c>
      <c r="AF43" s="120">
        <f>IF(G43&lt;AI43,0.5,0)</f>
        <v>0.5</v>
      </c>
      <c r="AG43" s="120">
        <f>IF(G43=AJ43,1,0)</f>
        <v>0</v>
      </c>
      <c r="AI43" s="29">
        <f t="shared" si="20"/>
        <v>0.38070670899999998</v>
      </c>
      <c r="AJ43" s="29">
        <f>_xlfn.MINIFS($G$6:$G$2383,$N$6:$N$2383,1,$D$6:$D$2383,8)</f>
        <v>1.9047618999999998E-2</v>
      </c>
      <c r="AS43" s="29" t="s">
        <v>129</v>
      </c>
      <c r="AT43" s="29" t="s">
        <v>130</v>
      </c>
    </row>
    <row r="44" spans="1:46" ht="16.5" thickBot="1" x14ac:dyDescent="0.3">
      <c r="A44" s="48" t="s">
        <v>353</v>
      </c>
      <c r="B44" s="54" t="s">
        <v>103</v>
      </c>
      <c r="C44" s="55" t="s">
        <v>104</v>
      </c>
      <c r="D44" s="44">
        <v>9</v>
      </c>
      <c r="E44" s="41">
        <v>708</v>
      </c>
      <c r="F44" s="41">
        <v>126</v>
      </c>
      <c r="G44" s="117">
        <v>5.6190476189999998</v>
      </c>
      <c r="H44" s="45">
        <v>1</v>
      </c>
      <c r="I44" s="42" t="s">
        <v>12</v>
      </c>
      <c r="J44" s="13">
        <v>5.6190476189999998</v>
      </c>
      <c r="K44" s="29">
        <f t="shared" si="14"/>
        <v>1</v>
      </c>
      <c r="L44" s="29">
        <f t="shared" si="1"/>
        <v>0</v>
      </c>
      <c r="M44" s="29">
        <f t="shared" si="2"/>
        <v>0</v>
      </c>
      <c r="N44" s="29">
        <f t="shared" si="15"/>
        <v>1</v>
      </c>
      <c r="O44" s="34"/>
      <c r="P44" s="41">
        <v>436</v>
      </c>
      <c r="Q44" s="41">
        <v>275</v>
      </c>
      <c r="R44" s="117">
        <v>1.5854545449999999</v>
      </c>
      <c r="S44" s="42">
        <v>1</v>
      </c>
      <c r="T44" s="42"/>
      <c r="U44" s="43" t="s">
        <v>309</v>
      </c>
      <c r="V44" s="34">
        <v>1</v>
      </c>
      <c r="W44" s="29">
        <v>1</v>
      </c>
      <c r="X44" s="29">
        <f t="shared" si="16"/>
        <v>1</v>
      </c>
      <c r="Z44" s="6">
        <f t="shared" si="17"/>
        <v>1</v>
      </c>
      <c r="AA44" s="6">
        <f t="shared" si="18"/>
        <v>1</v>
      </c>
      <c r="AB44" s="29"/>
      <c r="AC44" s="29">
        <f t="shared" si="19"/>
        <v>1</v>
      </c>
      <c r="AE44" s="120">
        <f>IF(N44=1,IF(J44&gt;=1,1,0),0)</f>
        <v>1</v>
      </c>
      <c r="AF44" s="120">
        <f>IF(G44&gt;AI44,0.5,0)</f>
        <v>0</v>
      </c>
      <c r="AG44" s="120"/>
      <c r="AI44" s="29">
        <f t="shared" si="20"/>
        <v>6.5856960899999999</v>
      </c>
      <c r="AS44" s="29" t="s">
        <v>43</v>
      </c>
      <c r="AT44" s="29" t="s">
        <v>44</v>
      </c>
    </row>
    <row r="45" spans="1:46" ht="16.5" thickBot="1" x14ac:dyDescent="0.3">
      <c r="A45" s="48" t="s">
        <v>354</v>
      </c>
      <c r="B45" s="54" t="s">
        <v>103</v>
      </c>
      <c r="C45" s="55" t="s">
        <v>104</v>
      </c>
      <c r="D45" s="44">
        <v>10</v>
      </c>
      <c r="E45" s="41">
        <v>21</v>
      </c>
      <c r="F45" s="41">
        <v>1</v>
      </c>
      <c r="G45" s="117">
        <v>21</v>
      </c>
      <c r="H45" s="45">
        <v>1</v>
      </c>
      <c r="I45" s="42" t="s">
        <v>12</v>
      </c>
      <c r="J45" s="13">
        <v>21</v>
      </c>
      <c r="K45" s="29">
        <f t="shared" si="14"/>
        <v>1</v>
      </c>
      <c r="L45" s="29">
        <f t="shared" si="1"/>
        <v>0</v>
      </c>
      <c r="M45" s="29">
        <f t="shared" si="2"/>
        <v>1</v>
      </c>
      <c r="N45" s="29">
        <f t="shared" si="15"/>
        <v>1</v>
      </c>
      <c r="O45" s="34"/>
      <c r="P45" s="41">
        <v>10</v>
      </c>
      <c r="Q45" s="41">
        <v>4</v>
      </c>
      <c r="R45" s="117">
        <v>2.5</v>
      </c>
      <c r="S45" s="42">
        <v>1</v>
      </c>
      <c r="T45" s="42"/>
      <c r="U45" s="43" t="s">
        <v>311</v>
      </c>
      <c r="V45" s="34">
        <v>1</v>
      </c>
      <c r="W45" s="29">
        <v>1</v>
      </c>
      <c r="X45" s="29">
        <f t="shared" si="16"/>
        <v>1</v>
      </c>
      <c r="Z45" s="6">
        <f t="shared" si="17"/>
        <v>1</v>
      </c>
      <c r="AA45" s="6">
        <f t="shared" si="18"/>
        <v>1</v>
      </c>
      <c r="AB45" s="29"/>
      <c r="AC45" s="29">
        <f t="shared" si="19"/>
        <v>1</v>
      </c>
      <c r="AE45" s="120">
        <f>IF(N45=1,IF(J45&gt;=1,1,0),0)</f>
        <v>1</v>
      </c>
      <c r="AF45" s="120">
        <f>IF(G45&gt;AI45,0.5,0)</f>
        <v>0.5</v>
      </c>
      <c r="AG45" s="120"/>
      <c r="AI45" s="29">
        <f t="shared" si="20"/>
        <v>8.2854889590000003</v>
      </c>
      <c r="AS45" s="29" t="s">
        <v>57</v>
      </c>
      <c r="AT45" s="29" t="s">
        <v>58</v>
      </c>
    </row>
    <row r="46" spans="1:46" ht="16.5" thickBot="1" x14ac:dyDescent="0.3">
      <c r="A46" s="48" t="s">
        <v>355</v>
      </c>
      <c r="B46" s="54" t="s">
        <v>103</v>
      </c>
      <c r="C46" s="55" t="s">
        <v>104</v>
      </c>
      <c r="D46" s="44">
        <v>11</v>
      </c>
      <c r="E46" s="41">
        <v>68</v>
      </c>
      <c r="F46" s="41">
        <v>12</v>
      </c>
      <c r="G46" s="117">
        <v>5.6666666670000003</v>
      </c>
      <c r="H46" s="45">
        <v>1</v>
      </c>
      <c r="I46" s="42" t="s">
        <v>12</v>
      </c>
      <c r="J46" s="13">
        <v>5.6666666670000003</v>
      </c>
      <c r="K46" s="29">
        <f t="shared" si="14"/>
        <v>2</v>
      </c>
      <c r="L46" s="29">
        <f t="shared" si="1"/>
        <v>0</v>
      </c>
      <c r="M46" s="29">
        <f t="shared" si="2"/>
        <v>0</v>
      </c>
      <c r="N46" s="29">
        <f t="shared" si="15"/>
        <v>1</v>
      </c>
      <c r="O46" s="34"/>
      <c r="P46" s="41">
        <v>54</v>
      </c>
      <c r="Q46" s="41">
        <v>18</v>
      </c>
      <c r="R46" s="117">
        <v>3</v>
      </c>
      <c r="S46" s="42">
        <v>2</v>
      </c>
      <c r="T46" s="42"/>
      <c r="U46" s="43" t="s">
        <v>313</v>
      </c>
      <c r="V46" s="34">
        <v>1</v>
      </c>
      <c r="W46" s="29">
        <v>2</v>
      </c>
      <c r="X46" s="29">
        <f t="shared" si="16"/>
        <v>2</v>
      </c>
      <c r="Z46" s="6">
        <f t="shared" si="17"/>
        <v>1</v>
      </c>
      <c r="AA46" s="6">
        <f t="shared" si="18"/>
        <v>1</v>
      </c>
      <c r="AB46" s="29"/>
      <c r="AC46" s="29">
        <f t="shared" si="19"/>
        <v>1</v>
      </c>
      <c r="AE46" s="120">
        <f>IF(N46=1,IF(J46&gt;=1,2,0),0)</f>
        <v>2</v>
      </c>
      <c r="AF46" s="120">
        <f>IF(G46&gt;AI46,1,0)</f>
        <v>0</v>
      </c>
      <c r="AG46" s="120"/>
      <c r="AI46" s="29">
        <f t="shared" si="20"/>
        <v>8.5951903810000001</v>
      </c>
      <c r="AS46" s="29" t="s">
        <v>175</v>
      </c>
      <c r="AT46" s="29" t="s">
        <v>176</v>
      </c>
    </row>
    <row r="47" spans="1:46" ht="16.5" thickBot="1" x14ac:dyDescent="0.3">
      <c r="A47" s="48" t="s">
        <v>356</v>
      </c>
      <c r="B47" s="54" t="s">
        <v>103</v>
      </c>
      <c r="C47" s="55" t="s">
        <v>104</v>
      </c>
      <c r="D47" s="44">
        <v>12</v>
      </c>
      <c r="E47" s="41">
        <v>369</v>
      </c>
      <c r="F47" s="41">
        <v>8634</v>
      </c>
      <c r="G47" s="117">
        <v>4.2738012999999998E-2</v>
      </c>
      <c r="H47" s="42" t="s">
        <v>12</v>
      </c>
      <c r="I47" s="13">
        <v>65.682416700000005</v>
      </c>
      <c r="J47" s="42" t="s">
        <v>12</v>
      </c>
      <c r="K47" s="29">
        <f t="shared" si="14"/>
        <v>0</v>
      </c>
      <c r="L47" s="29">
        <f t="shared" si="1"/>
        <v>0</v>
      </c>
      <c r="M47" s="29">
        <f t="shared" si="2"/>
        <v>0</v>
      </c>
      <c r="N47" s="29">
        <f t="shared" si="15"/>
        <v>1</v>
      </c>
      <c r="O47" s="34"/>
      <c r="P47" s="41">
        <v>206</v>
      </c>
      <c r="Q47" s="41">
        <v>7986</v>
      </c>
      <c r="R47" s="117">
        <v>2.5795141000000001E-2</v>
      </c>
      <c r="S47" s="34">
        <v>0.5</v>
      </c>
      <c r="T47" s="34"/>
      <c r="U47" s="43" t="s">
        <v>315</v>
      </c>
      <c r="V47" s="34">
        <v>1</v>
      </c>
      <c r="W47" s="29">
        <v>1</v>
      </c>
      <c r="X47" s="29">
        <f t="shared" si="16"/>
        <v>1</v>
      </c>
      <c r="Z47" s="6">
        <f t="shared" si="17"/>
        <v>1</v>
      </c>
      <c r="AA47" s="6">
        <f t="shared" si="18"/>
        <v>0</v>
      </c>
      <c r="AB47" s="29"/>
      <c r="AC47" s="29">
        <f t="shared" si="19"/>
        <v>0</v>
      </c>
      <c r="AE47" s="120">
        <f>IF(N47=1,IF(OR(I47&gt;-5,I47=""),0,IF(I47&gt;=-10,0.5,1)),0)</f>
        <v>0</v>
      </c>
      <c r="AF47" s="120">
        <f>IF(G47&lt;AI47,0.5,0)</f>
        <v>0</v>
      </c>
      <c r="AG47" s="120">
        <f>IF(G47=AJ47,1,0)</f>
        <v>0</v>
      </c>
      <c r="AI47" s="29">
        <f t="shared" si="20"/>
        <v>4.0696577999999997E-2</v>
      </c>
      <c r="AJ47" s="29">
        <f>_xlfn.MINIFS($G$6:$G$2383,$N$6:$N$2383,1,$D$6:$D$2383,12)</f>
        <v>5.6550419999999999E-3</v>
      </c>
      <c r="AS47" s="29" t="s">
        <v>101</v>
      </c>
      <c r="AT47" s="29" t="s">
        <v>102</v>
      </c>
    </row>
    <row r="48" spans="1:46" ht="16.5" thickBot="1" x14ac:dyDescent="0.3">
      <c r="A48" s="48" t="s">
        <v>357</v>
      </c>
      <c r="B48" s="54" t="s">
        <v>103</v>
      </c>
      <c r="C48" s="55" t="s">
        <v>104</v>
      </c>
      <c r="D48" s="44">
        <v>13</v>
      </c>
      <c r="E48" s="41">
        <v>38</v>
      </c>
      <c r="F48" s="41">
        <v>236</v>
      </c>
      <c r="G48" s="117">
        <v>0.16101694899999999</v>
      </c>
      <c r="H48" s="42" t="s">
        <v>12</v>
      </c>
      <c r="I48" s="13">
        <v>10.028248795</v>
      </c>
      <c r="J48" s="42" t="s">
        <v>12</v>
      </c>
      <c r="K48" s="29">
        <f>_xlfn.IFS(AND(R48=0,G48=0),0,V48=0,0,V48=1,MAX(AE48:AG48))</f>
        <v>1</v>
      </c>
      <c r="L48" s="29">
        <f t="shared" si="1"/>
        <v>1</v>
      </c>
      <c r="M48" s="29">
        <f t="shared" si="2"/>
        <v>1</v>
      </c>
      <c r="N48" s="29">
        <f t="shared" si="15"/>
        <v>1</v>
      </c>
      <c r="O48" s="34"/>
      <c r="P48" s="41">
        <v>48</v>
      </c>
      <c r="Q48" s="41">
        <v>328</v>
      </c>
      <c r="R48" s="117">
        <v>0.146341463</v>
      </c>
      <c r="S48" s="34">
        <v>2</v>
      </c>
      <c r="T48" s="34"/>
      <c r="U48" s="43" t="s">
        <v>317</v>
      </c>
      <c r="V48" s="34">
        <v>1</v>
      </c>
      <c r="W48" s="29">
        <v>2</v>
      </c>
      <c r="X48" s="29">
        <f t="shared" si="16"/>
        <v>2</v>
      </c>
      <c r="Z48" s="6">
        <f t="shared" si="17"/>
        <v>1</v>
      </c>
      <c r="AA48" s="6">
        <f t="shared" si="18"/>
        <v>1</v>
      </c>
      <c r="AB48" s="29"/>
      <c r="AC48" s="29">
        <f t="shared" si="19"/>
        <v>1</v>
      </c>
      <c r="AE48" s="120">
        <f>IF(N48=1,IF(OR(I48&gt;-3,I48=""),0,IF(I48&gt;=-7,1,2)),0)</f>
        <v>0</v>
      </c>
      <c r="AF48" s="120">
        <f>IF(G48&lt;AI48,1,0)</f>
        <v>1</v>
      </c>
      <c r="AG48" s="120">
        <f>IF(G48=AJ48,2,0)</f>
        <v>0</v>
      </c>
      <c r="AI48" s="29">
        <f t="shared" si="20"/>
        <v>0.30394431599999999</v>
      </c>
      <c r="AJ48" s="29">
        <f>_xlfn.MINIFS($G$6:$G$2383,$N$6:$N$2383,1,$D$6:$D$2383,13)</f>
        <v>0.11</v>
      </c>
      <c r="AS48" s="29" t="s">
        <v>135</v>
      </c>
      <c r="AT48" s="29" t="s">
        <v>136</v>
      </c>
    </row>
    <row r="49" spans="1:46" ht="16.5" thickBot="1" x14ac:dyDescent="0.3">
      <c r="A49" s="48" t="s">
        <v>358</v>
      </c>
      <c r="B49" s="54" t="s">
        <v>103</v>
      </c>
      <c r="C49" s="55" t="s">
        <v>104</v>
      </c>
      <c r="D49" s="44">
        <v>14</v>
      </c>
      <c r="E49" s="41">
        <v>0</v>
      </c>
      <c r="F49" s="41">
        <v>650</v>
      </c>
      <c r="G49" s="117">
        <v>0</v>
      </c>
      <c r="H49" s="42" t="s">
        <v>12</v>
      </c>
      <c r="I49" s="13">
        <v>0</v>
      </c>
      <c r="J49" s="42" t="s">
        <v>12</v>
      </c>
      <c r="K49" s="29">
        <f>_xlfn.IFS(AND(R49=0,G49=0),0,V49=0,0,V49=1,MAX(AE49:AG49))</f>
        <v>0</v>
      </c>
      <c r="L49" s="29">
        <f t="shared" si="1"/>
        <v>0</v>
      </c>
      <c r="M49" s="29">
        <f t="shared" si="2"/>
        <v>1</v>
      </c>
      <c r="N49" s="29">
        <f t="shared" si="15"/>
        <v>1</v>
      </c>
      <c r="O49" s="34"/>
      <c r="P49" s="41">
        <v>0</v>
      </c>
      <c r="Q49" s="41">
        <v>588</v>
      </c>
      <c r="R49" s="117">
        <v>0</v>
      </c>
      <c r="S49" s="34">
        <v>0</v>
      </c>
      <c r="T49" s="34"/>
      <c r="U49" s="43" t="s">
        <v>319</v>
      </c>
      <c r="V49" s="34">
        <v>1</v>
      </c>
      <c r="W49" s="29">
        <v>1</v>
      </c>
      <c r="X49" s="29">
        <f t="shared" si="16"/>
        <v>1</v>
      </c>
      <c r="Z49" s="6">
        <f t="shared" si="17"/>
        <v>1</v>
      </c>
      <c r="AA49" s="6">
        <f t="shared" si="18"/>
        <v>0</v>
      </c>
      <c r="AB49" s="29"/>
      <c r="AC49" s="29">
        <f t="shared" si="19"/>
        <v>0</v>
      </c>
      <c r="AE49" s="120">
        <f>IF(N49=1,IF(OR(I49&gt;-5,I49=""),0,IF(I49&gt;=-10,0.5,1)),0)</f>
        <v>0</v>
      </c>
      <c r="AF49" s="120">
        <f>IF(G49&lt;AI49,0.5,0)</f>
        <v>0.5</v>
      </c>
      <c r="AG49" s="120">
        <f>IF(G49=AJ49,1,0)</f>
        <v>1</v>
      </c>
      <c r="AI49" s="29">
        <f t="shared" si="20"/>
        <v>4.1435990000000004E-3</v>
      </c>
      <c r="AJ49" s="29">
        <f>_xlfn.MINIFS($G$6:$G$2383,$N$6:$N$2383,1,$D$6:$D$2383,14)</f>
        <v>0</v>
      </c>
      <c r="AS49" s="29" t="s">
        <v>153</v>
      </c>
      <c r="AT49" s="29" t="s">
        <v>154</v>
      </c>
    </row>
    <row r="50" spans="1:46" ht="16.5" thickBot="1" x14ac:dyDescent="0.3">
      <c r="A50" s="48" t="s">
        <v>359</v>
      </c>
      <c r="B50" s="54" t="s">
        <v>103</v>
      </c>
      <c r="C50" s="55" t="s">
        <v>104</v>
      </c>
      <c r="D50" s="33"/>
      <c r="E50" s="41"/>
      <c r="F50" s="41"/>
      <c r="G50" s="117">
        <v>0</v>
      </c>
      <c r="H50" s="35"/>
      <c r="I50" s="35"/>
      <c r="J50" s="35"/>
      <c r="K50" s="36">
        <f>SUM(K51:K56)</f>
        <v>2</v>
      </c>
      <c r="L50" s="29">
        <f t="shared" si="1"/>
        <v>0</v>
      </c>
      <c r="M50" s="29">
        <f t="shared" si="2"/>
        <v>0</v>
      </c>
      <c r="O50" s="34"/>
      <c r="P50" s="34"/>
      <c r="Q50" s="34"/>
      <c r="R50" s="117">
        <v>0</v>
      </c>
      <c r="S50" s="35">
        <v>3</v>
      </c>
      <c r="T50" s="35"/>
      <c r="U50" s="37" t="s">
        <v>321</v>
      </c>
      <c r="V50" s="35">
        <v>1</v>
      </c>
      <c r="W50" s="6"/>
      <c r="X50" s="29">
        <f t="shared" si="16"/>
        <v>0</v>
      </c>
      <c r="Y50" s="6"/>
      <c r="AB50" s="6"/>
      <c r="AC50" s="29" t="str">
        <f>_xlfn.IFS(AND(Z50=1,AA50=1),1,AND(Z50=1,AA50=0),0,Z50=0,"не применяется",Z50=2,"не применяется")</f>
        <v>не применяется</v>
      </c>
      <c r="AF50" s="6"/>
      <c r="AS50" s="29" t="s">
        <v>169</v>
      </c>
      <c r="AT50" s="29" t="s">
        <v>170</v>
      </c>
    </row>
    <row r="51" spans="1:46" ht="16.5" thickBot="1" x14ac:dyDescent="0.3">
      <c r="A51" s="48" t="s">
        <v>360</v>
      </c>
      <c r="B51" s="54" t="s">
        <v>103</v>
      </c>
      <c r="C51" s="55" t="s">
        <v>104</v>
      </c>
      <c r="D51" s="44">
        <v>15</v>
      </c>
      <c r="E51" s="41">
        <v>2348</v>
      </c>
      <c r="F51" s="41">
        <v>2268</v>
      </c>
      <c r="G51" s="117">
        <v>1.035273369</v>
      </c>
      <c r="H51" s="45">
        <v>1</v>
      </c>
      <c r="I51" s="42" t="s">
        <v>12</v>
      </c>
      <c r="J51" s="13">
        <v>1.035273369</v>
      </c>
      <c r="K51" s="29">
        <f t="shared" ref="K51:K56" si="21">IF(V51=1,MAX(AE51:AG51),0)</f>
        <v>1</v>
      </c>
      <c r="L51" s="29">
        <f t="shared" si="1"/>
        <v>0</v>
      </c>
      <c r="M51" s="29">
        <f t="shared" si="2"/>
        <v>1</v>
      </c>
      <c r="N51" s="29">
        <f t="shared" ref="N51:N56" si="22">IF(AND(F51=0,V51=1),2,V51)</f>
        <v>1</v>
      </c>
      <c r="O51" s="34"/>
      <c r="P51" s="41">
        <v>0</v>
      </c>
      <c r="Q51" s="41">
        <v>0</v>
      </c>
      <c r="R51" s="117">
        <v>0</v>
      </c>
      <c r="S51" s="42">
        <v>1</v>
      </c>
      <c r="T51" s="42"/>
      <c r="U51" s="43" t="s">
        <v>323</v>
      </c>
      <c r="V51" s="34">
        <v>1</v>
      </c>
      <c r="W51" s="29">
        <v>1</v>
      </c>
      <c r="X51" s="29">
        <f t="shared" si="16"/>
        <v>1</v>
      </c>
      <c r="Z51" s="6">
        <f t="shared" ref="Z51:Z56" si="23">N51</f>
        <v>1</v>
      </c>
      <c r="AA51" s="6">
        <f t="shared" ref="AA51:AA56" si="24">IF(K51&lt;=0,0,1)</f>
        <v>1</v>
      </c>
      <c r="AB51" s="29"/>
      <c r="AC51" s="29">
        <f>_xlfn.IFS(AND(Z51=1,AA51=1),1,AND(Z51=1,AA51=0),0,Z51=0,"не применяется")</f>
        <v>1</v>
      </c>
      <c r="AE51" s="120">
        <f>IF(AND(J51&gt;=1,N51=1),1,0)</f>
        <v>1</v>
      </c>
      <c r="AF51" s="121">
        <f>IF(G51&gt;AI51,0.5,0)</f>
        <v>0.5</v>
      </c>
      <c r="AG51" s="120"/>
      <c r="AI51" s="29">
        <f t="shared" ref="AI51:AI56" si="25">ROUND(SUMIFS(E:E,D:D,D51,N:N,1)/SUMIFS(F:F,D:D,D51,N:N,1),9)</f>
        <v>0.955452521</v>
      </c>
      <c r="AS51" s="29" t="s">
        <v>35</v>
      </c>
      <c r="AT51" s="29" t="s">
        <v>36</v>
      </c>
    </row>
    <row r="52" spans="1:46" ht="16.5" thickBot="1" x14ac:dyDescent="0.3">
      <c r="A52" s="48" t="s">
        <v>361</v>
      </c>
      <c r="B52" s="54" t="s">
        <v>103</v>
      </c>
      <c r="C52" s="55" t="s">
        <v>104</v>
      </c>
      <c r="D52" s="44">
        <v>16</v>
      </c>
      <c r="E52" s="41">
        <v>3</v>
      </c>
      <c r="F52" s="41">
        <v>0</v>
      </c>
      <c r="G52" s="117">
        <v>0</v>
      </c>
      <c r="H52" s="45">
        <v>1</v>
      </c>
      <c r="I52" s="42" t="s">
        <v>12</v>
      </c>
      <c r="J52" s="13">
        <v>0</v>
      </c>
      <c r="K52" s="29">
        <f t="shared" si="21"/>
        <v>0</v>
      </c>
      <c r="L52" s="29">
        <f t="shared" si="1"/>
        <v>0</v>
      </c>
      <c r="M52" s="29">
        <f t="shared" si="2"/>
        <v>0</v>
      </c>
      <c r="N52" s="29">
        <f t="shared" si="22"/>
        <v>2</v>
      </c>
      <c r="O52" s="34"/>
      <c r="P52" s="41">
        <v>1</v>
      </c>
      <c r="Q52" s="41">
        <v>2</v>
      </c>
      <c r="R52" s="117">
        <v>0.5</v>
      </c>
      <c r="S52" s="42">
        <v>0</v>
      </c>
      <c r="T52" s="42"/>
      <c r="U52" s="43" t="s">
        <v>325</v>
      </c>
      <c r="V52" s="34">
        <v>1</v>
      </c>
      <c r="W52" s="29">
        <v>1</v>
      </c>
      <c r="X52" s="29">
        <f t="shared" si="16"/>
        <v>1</v>
      </c>
      <c r="Z52" s="6">
        <f t="shared" si="23"/>
        <v>2</v>
      </c>
      <c r="AA52" s="6">
        <f t="shared" si="24"/>
        <v>0</v>
      </c>
      <c r="AB52" s="29"/>
      <c r="AC52" s="29" t="str">
        <f>_xlfn.IFS(AND(Z52=1,AA52=1),1,AND(Z52=1,AA52=0),0,Z52=0,"не применяется",Z52=2,"не применяется")</f>
        <v>не применяется</v>
      </c>
      <c r="AE52" s="120">
        <f>IF(AND(J52&gt;=1,N52=1),1,0)</f>
        <v>0</v>
      </c>
      <c r="AF52" s="120">
        <f>IF(G52&gt;AI52,0.5,0)</f>
        <v>0</v>
      </c>
      <c r="AG52" s="120"/>
      <c r="AI52" s="29">
        <f t="shared" si="25"/>
        <v>27.65</v>
      </c>
      <c r="AS52" s="29" t="s">
        <v>37</v>
      </c>
      <c r="AT52" s="29" t="s">
        <v>38</v>
      </c>
    </row>
    <row r="53" spans="1:46" ht="16.5" thickBot="1" x14ac:dyDescent="0.3">
      <c r="A53" s="48" t="s">
        <v>362</v>
      </c>
      <c r="B53" s="54" t="s">
        <v>103</v>
      </c>
      <c r="C53" s="55" t="s">
        <v>104</v>
      </c>
      <c r="D53" s="44">
        <v>17</v>
      </c>
      <c r="E53" s="41">
        <v>5</v>
      </c>
      <c r="F53" s="41">
        <v>0</v>
      </c>
      <c r="G53" s="117">
        <v>0</v>
      </c>
      <c r="H53" s="45">
        <v>1</v>
      </c>
      <c r="I53" s="42" t="s">
        <v>12</v>
      </c>
      <c r="J53" s="13">
        <v>0</v>
      </c>
      <c r="K53" s="29">
        <f t="shared" si="21"/>
        <v>0</v>
      </c>
      <c r="L53" s="29">
        <f t="shared" si="1"/>
        <v>0</v>
      </c>
      <c r="M53" s="29">
        <f t="shared" si="2"/>
        <v>0</v>
      </c>
      <c r="N53" s="29">
        <f t="shared" si="22"/>
        <v>2</v>
      </c>
      <c r="O53" s="34"/>
      <c r="P53" s="41">
        <v>3</v>
      </c>
      <c r="Q53" s="41">
        <v>35</v>
      </c>
      <c r="R53" s="117">
        <v>8.5714286000000001E-2</v>
      </c>
      <c r="S53" s="42">
        <v>0</v>
      </c>
      <c r="T53" s="42"/>
      <c r="U53" s="43" t="s">
        <v>327</v>
      </c>
      <c r="V53" s="34">
        <v>1</v>
      </c>
      <c r="W53" s="29">
        <v>1</v>
      </c>
      <c r="X53" s="29">
        <f t="shared" si="16"/>
        <v>1</v>
      </c>
      <c r="Z53" s="6">
        <f t="shared" si="23"/>
        <v>2</v>
      </c>
      <c r="AA53" s="6">
        <f t="shared" si="24"/>
        <v>0</v>
      </c>
      <c r="AB53" s="29"/>
      <c r="AC53" s="29" t="str">
        <f>_xlfn.IFS(AND(Z53=1,AA53=1),1,AND(Z53=1,AA53=0),0,Z53=0,"не применяется",Z53=2,"не применяется")</f>
        <v>не применяется</v>
      </c>
      <c r="AE53" s="120">
        <f>IF(AND(J53&gt;=1,N53=1),1,0)</f>
        <v>0</v>
      </c>
      <c r="AF53" s="120">
        <f>IF(G53&gt;AI53,0.5,0)</f>
        <v>0</v>
      </c>
      <c r="AG53" s="120"/>
      <c r="AI53" s="29">
        <f t="shared" si="25"/>
        <v>77.588235294</v>
      </c>
      <c r="AS53" s="29" t="s">
        <v>49</v>
      </c>
      <c r="AT53" s="29" t="s">
        <v>50</v>
      </c>
    </row>
    <row r="54" spans="1:46" ht="16.5" thickBot="1" x14ac:dyDescent="0.3">
      <c r="A54" s="48" t="s">
        <v>363</v>
      </c>
      <c r="B54" s="54" t="s">
        <v>103</v>
      </c>
      <c r="C54" s="55" t="s">
        <v>104</v>
      </c>
      <c r="D54" s="44">
        <v>18</v>
      </c>
      <c r="E54" s="41">
        <v>11</v>
      </c>
      <c r="F54" s="41">
        <v>0</v>
      </c>
      <c r="G54" s="117">
        <v>0</v>
      </c>
      <c r="H54" s="45">
        <v>1</v>
      </c>
      <c r="I54" s="42" t="s">
        <v>12</v>
      </c>
      <c r="J54" s="13">
        <v>0</v>
      </c>
      <c r="K54" s="29">
        <f t="shared" si="21"/>
        <v>0</v>
      </c>
      <c r="L54" s="29">
        <f t="shared" si="1"/>
        <v>0</v>
      </c>
      <c r="M54" s="29">
        <f t="shared" si="2"/>
        <v>0</v>
      </c>
      <c r="N54" s="29">
        <f t="shared" si="22"/>
        <v>2</v>
      </c>
      <c r="O54" s="34"/>
      <c r="P54" s="41">
        <v>0</v>
      </c>
      <c r="Q54" s="41">
        <v>0</v>
      </c>
      <c r="R54" s="117">
        <v>0</v>
      </c>
      <c r="S54" s="42">
        <v>0</v>
      </c>
      <c r="T54" s="42"/>
      <c r="U54" s="43" t="s">
        <v>329</v>
      </c>
      <c r="V54" s="34">
        <v>1</v>
      </c>
      <c r="W54" s="29">
        <v>1</v>
      </c>
      <c r="X54" s="29">
        <f t="shared" si="16"/>
        <v>1</v>
      </c>
      <c r="Z54" s="6">
        <f t="shared" si="23"/>
        <v>2</v>
      </c>
      <c r="AA54" s="6">
        <f t="shared" si="24"/>
        <v>0</v>
      </c>
      <c r="AB54" s="29"/>
      <c r="AC54" s="29" t="str">
        <f>_xlfn.IFS(AND(Z54=1,AA54=1),1,AND(Z54=1,AA54=0),0,Z54=0,"не применяется",Z54=2,"не применяется")</f>
        <v>не применяется</v>
      </c>
      <c r="AE54" s="120">
        <f>IF(AND(J54&gt;=1,N54=1),1,0)</f>
        <v>0</v>
      </c>
      <c r="AF54" s="120">
        <f>IF(G54&gt;AI54,0.5,0)</f>
        <v>0</v>
      </c>
      <c r="AG54" s="120"/>
      <c r="AI54" s="29">
        <f t="shared" si="25"/>
        <v>48.1875</v>
      </c>
      <c r="AS54" s="29" t="s">
        <v>41</v>
      </c>
      <c r="AT54" s="29" t="s">
        <v>42</v>
      </c>
    </row>
    <row r="55" spans="1:46" ht="16.5" thickBot="1" x14ac:dyDescent="0.3">
      <c r="A55" s="48" t="s">
        <v>364</v>
      </c>
      <c r="B55" s="54" t="s">
        <v>103</v>
      </c>
      <c r="C55" s="55" t="s">
        <v>104</v>
      </c>
      <c r="D55" s="44">
        <v>19</v>
      </c>
      <c r="E55" s="41">
        <v>11</v>
      </c>
      <c r="F55" s="41">
        <v>0</v>
      </c>
      <c r="G55" s="117">
        <v>0</v>
      </c>
      <c r="H55" s="45">
        <v>1</v>
      </c>
      <c r="I55" s="42" t="s">
        <v>12</v>
      </c>
      <c r="J55" s="13">
        <v>0</v>
      </c>
      <c r="K55" s="29">
        <f t="shared" si="21"/>
        <v>0</v>
      </c>
      <c r="L55" s="29">
        <f t="shared" si="1"/>
        <v>0</v>
      </c>
      <c r="M55" s="29">
        <f t="shared" si="2"/>
        <v>0</v>
      </c>
      <c r="N55" s="29">
        <f t="shared" si="22"/>
        <v>2</v>
      </c>
      <c r="O55" s="34"/>
      <c r="P55" s="41">
        <v>3</v>
      </c>
      <c r="Q55" s="41">
        <v>1</v>
      </c>
      <c r="R55" s="117">
        <v>3</v>
      </c>
      <c r="S55" s="42">
        <v>2</v>
      </c>
      <c r="T55" s="42"/>
      <c r="U55" s="43" t="s">
        <v>331</v>
      </c>
      <c r="V55" s="34">
        <v>1</v>
      </c>
      <c r="W55" s="29">
        <v>2</v>
      </c>
      <c r="X55" s="29">
        <f t="shared" si="16"/>
        <v>2</v>
      </c>
      <c r="Z55" s="6">
        <f t="shared" si="23"/>
        <v>2</v>
      </c>
      <c r="AA55" s="6">
        <f t="shared" si="24"/>
        <v>0</v>
      </c>
      <c r="AB55" s="29"/>
      <c r="AC55" s="29" t="str">
        <f>_xlfn.IFS(AND(Z55=1,AA55=1),1,AND(Z55=1,AA55=0),0,Z55=0,"не применяется",Z55=2,"не применяется")</f>
        <v>не применяется</v>
      </c>
      <c r="AE55" s="120">
        <f>IF(AND(J55&gt;=1,N55=1),2,0)</f>
        <v>0</v>
      </c>
      <c r="AF55" s="120">
        <f>IF(G55&gt;AI55,1,0)</f>
        <v>0</v>
      </c>
      <c r="AG55" s="120"/>
      <c r="AI55" s="29">
        <f t="shared" si="25"/>
        <v>45.237288135999997</v>
      </c>
      <c r="AS55" s="29" t="s">
        <v>47</v>
      </c>
      <c r="AT55" s="29" t="s">
        <v>48</v>
      </c>
    </row>
    <row r="56" spans="1:46" ht="16.5" thickBot="1" x14ac:dyDescent="0.3">
      <c r="A56" s="48" t="s">
        <v>365</v>
      </c>
      <c r="B56" s="54" t="s">
        <v>103</v>
      </c>
      <c r="C56" s="55" t="s">
        <v>104</v>
      </c>
      <c r="D56" s="44">
        <v>20</v>
      </c>
      <c r="E56" s="41">
        <v>3</v>
      </c>
      <c r="F56" s="41">
        <v>1</v>
      </c>
      <c r="G56" s="117">
        <v>3</v>
      </c>
      <c r="H56" s="45">
        <v>1</v>
      </c>
      <c r="I56" s="42" t="s">
        <v>12</v>
      </c>
      <c r="J56" s="13">
        <v>3</v>
      </c>
      <c r="K56" s="29">
        <f t="shared" si="21"/>
        <v>1</v>
      </c>
      <c r="L56" s="29">
        <f t="shared" si="1"/>
        <v>0</v>
      </c>
      <c r="M56" s="29">
        <f t="shared" si="2"/>
        <v>0</v>
      </c>
      <c r="N56" s="29">
        <f t="shared" si="22"/>
        <v>1</v>
      </c>
      <c r="O56" s="34"/>
      <c r="P56" s="41">
        <v>2</v>
      </c>
      <c r="Q56" s="41">
        <v>4</v>
      </c>
      <c r="R56" s="117">
        <v>0.5</v>
      </c>
      <c r="S56" s="42">
        <v>0</v>
      </c>
      <c r="T56" s="42"/>
      <c r="U56" s="43" t="s">
        <v>333</v>
      </c>
      <c r="V56" s="34">
        <v>1</v>
      </c>
      <c r="W56" s="29">
        <v>1</v>
      </c>
      <c r="X56" s="29">
        <f t="shared" si="16"/>
        <v>1</v>
      </c>
      <c r="Z56" s="6">
        <f t="shared" si="23"/>
        <v>1</v>
      </c>
      <c r="AA56" s="6">
        <f t="shared" si="24"/>
        <v>1</v>
      </c>
      <c r="AB56" s="29"/>
      <c r="AC56" s="29">
        <f>_xlfn.IFS(AND(Z56=1,AA56=1),1,AND(Z56=1,AA56=0),0,Z56=0,"не применяется")</f>
        <v>1</v>
      </c>
      <c r="AE56" s="120">
        <f>IF(AND(J56&gt;=1,N56=1),1,0)</f>
        <v>1</v>
      </c>
      <c r="AF56" s="120">
        <f>IF(G56&gt;AI56,0.5,0)</f>
        <v>0</v>
      </c>
      <c r="AG56" s="120"/>
      <c r="AI56" s="29">
        <f t="shared" si="25"/>
        <v>12.756097561000001</v>
      </c>
      <c r="AS56" s="29" t="s">
        <v>137</v>
      </c>
      <c r="AT56" s="29" t="s">
        <v>138</v>
      </c>
    </row>
    <row r="57" spans="1:46" ht="16.5" thickBot="1" x14ac:dyDescent="0.3">
      <c r="A57" s="48" t="s">
        <v>359</v>
      </c>
      <c r="B57" s="54" t="s">
        <v>103</v>
      </c>
      <c r="C57" s="55" t="s">
        <v>104</v>
      </c>
      <c r="D57" s="33"/>
      <c r="E57" s="41"/>
      <c r="F57" s="41"/>
      <c r="G57" s="117">
        <v>0</v>
      </c>
      <c r="H57" s="35"/>
      <c r="I57" s="35"/>
      <c r="J57" s="35"/>
      <c r="K57" s="36">
        <f>SUM(K58:K62)</f>
        <v>0.5</v>
      </c>
      <c r="L57" s="29">
        <f t="shared" si="1"/>
        <v>0</v>
      </c>
      <c r="M57" s="29">
        <f t="shared" si="2"/>
        <v>0</v>
      </c>
      <c r="O57" s="34"/>
      <c r="P57" s="34"/>
      <c r="Q57" s="34"/>
      <c r="R57" s="117">
        <v>0</v>
      </c>
      <c r="S57" s="35">
        <v>1.5</v>
      </c>
      <c r="T57" s="35"/>
      <c r="U57" s="37" t="s">
        <v>321</v>
      </c>
      <c r="V57" s="35">
        <v>1</v>
      </c>
      <c r="W57" s="6"/>
      <c r="X57" s="29">
        <f t="shared" si="16"/>
        <v>0</v>
      </c>
      <c r="Y57" s="6"/>
      <c r="AB57" s="6"/>
      <c r="AC57" s="29" t="str">
        <f>_xlfn.IFS(AND(Z57=1,AA57=1),1,AND(Z57=1,AA57=0),0,Z57=0,"не применяется")</f>
        <v>не применяется</v>
      </c>
      <c r="AF57" s="6"/>
      <c r="AS57" s="29" t="s">
        <v>75</v>
      </c>
      <c r="AT57" s="29" t="s">
        <v>76</v>
      </c>
    </row>
    <row r="58" spans="1:46" ht="16.5" thickBot="1" x14ac:dyDescent="0.3">
      <c r="A58" s="48" t="s">
        <v>366</v>
      </c>
      <c r="B58" s="54" t="s">
        <v>103</v>
      </c>
      <c r="C58" s="55" t="s">
        <v>104</v>
      </c>
      <c r="D58" s="44">
        <v>21</v>
      </c>
      <c r="E58" s="41">
        <v>0</v>
      </c>
      <c r="F58" s="41">
        <v>0</v>
      </c>
      <c r="G58" s="117">
        <v>0</v>
      </c>
      <c r="H58" s="42" t="s">
        <v>12</v>
      </c>
      <c r="I58" s="13">
        <v>-100</v>
      </c>
      <c r="J58" s="42" t="s">
        <v>12</v>
      </c>
      <c r="K58" s="29">
        <f>IF(V58=1,MAX(AE58:AG58),0)</f>
        <v>0</v>
      </c>
      <c r="L58" s="29">
        <f t="shared" si="1"/>
        <v>0</v>
      </c>
      <c r="M58" s="29">
        <f t="shared" si="2"/>
        <v>0</v>
      </c>
      <c r="N58" s="29">
        <f>IF(AND(F58=0,V58=1),2,V58)</f>
        <v>2</v>
      </c>
      <c r="O58" s="34"/>
      <c r="P58" s="41">
        <v>1</v>
      </c>
      <c r="Q58" s="41">
        <v>2</v>
      </c>
      <c r="R58" s="117">
        <v>0.5</v>
      </c>
      <c r="S58" s="45">
        <v>0.5</v>
      </c>
      <c r="T58" s="45"/>
      <c r="U58" s="43" t="s">
        <v>335</v>
      </c>
      <c r="V58" s="34">
        <v>1</v>
      </c>
      <c r="W58" s="29">
        <v>1</v>
      </c>
      <c r="X58" s="29">
        <f t="shared" si="16"/>
        <v>1</v>
      </c>
      <c r="Z58" s="6">
        <f>N58</f>
        <v>2</v>
      </c>
      <c r="AA58" s="6">
        <f>IF(K58&lt;=0,0,1)</f>
        <v>0</v>
      </c>
      <c r="AB58" s="29"/>
      <c r="AC58" s="29" t="str">
        <f>_xlfn.IFS(AND(Z58=1,AA58=1),1,AND(Z58=1,AA58=0),0,Z58=0,"не применяется",Z58=2,"не применяется")</f>
        <v>не применяется</v>
      </c>
      <c r="AE58" s="120">
        <f>IF(N58=1,IF(OR(I58&lt;5,I58=""),0,IF(I58&gt;=10,1,0.5)),0)</f>
        <v>0</v>
      </c>
      <c r="AF58" s="120">
        <f>IF(G58&gt;AI58,0.5,0)</f>
        <v>0</v>
      </c>
      <c r="AG58" s="120">
        <f>IF(G58=AJ58,1,0)</f>
        <v>0</v>
      </c>
      <c r="AI58" s="29">
        <f>ROUND(SUMIFS(E:E,D:D,D58,N:N,1)/SUMIFS(F:F,D:D,D58,N:N,1),9)</f>
        <v>0.40586932399999998</v>
      </c>
      <c r="AJ58" s="29">
        <f>_xlfn.MAXIFS($G$7:$G$2383,$N$7:$N$2383,1,$D$7:$D$2383,21)</f>
        <v>1</v>
      </c>
      <c r="AS58" s="29" t="s">
        <v>89</v>
      </c>
      <c r="AT58" s="29" t="s">
        <v>90</v>
      </c>
    </row>
    <row r="59" spans="1:46" ht="16.5" thickBot="1" x14ac:dyDescent="0.3">
      <c r="A59" s="48" t="s">
        <v>367</v>
      </c>
      <c r="B59" s="54" t="s">
        <v>103</v>
      </c>
      <c r="C59" s="55" t="s">
        <v>104</v>
      </c>
      <c r="D59" s="44">
        <v>22</v>
      </c>
      <c r="E59" s="41">
        <v>124</v>
      </c>
      <c r="F59" s="41">
        <v>135</v>
      </c>
      <c r="G59" s="117">
        <v>0.91851851900000003</v>
      </c>
      <c r="H59" s="45">
        <v>1</v>
      </c>
      <c r="I59" s="42" t="s">
        <v>12</v>
      </c>
      <c r="J59" s="13">
        <v>0.91851851900000003</v>
      </c>
      <c r="K59" s="29">
        <f>IF(V59=1,MAX(AE59:AG59),0)</f>
        <v>0.5</v>
      </c>
      <c r="L59" s="29">
        <f t="shared" si="1"/>
        <v>0</v>
      </c>
      <c r="M59" s="29">
        <f t="shared" si="2"/>
        <v>1</v>
      </c>
      <c r="N59" s="29">
        <f>IF(AND(F59=0,V59=1),2,V59)</f>
        <v>1</v>
      </c>
      <c r="O59" s="34"/>
      <c r="P59" s="41">
        <v>0</v>
      </c>
      <c r="Q59" s="41">
        <v>0</v>
      </c>
      <c r="R59" s="117">
        <v>0</v>
      </c>
      <c r="S59" s="42">
        <v>1</v>
      </c>
      <c r="T59" s="42"/>
      <c r="U59" s="43" t="s">
        <v>337</v>
      </c>
      <c r="V59" s="34">
        <v>1</v>
      </c>
      <c r="W59" s="29">
        <v>1</v>
      </c>
      <c r="X59" s="29">
        <f t="shared" si="16"/>
        <v>1</v>
      </c>
      <c r="Z59" s="6">
        <f>N59</f>
        <v>1</v>
      </c>
      <c r="AA59" s="6">
        <f>IF(K59&lt;=0,0,1)</f>
        <v>1</v>
      </c>
      <c r="AB59" s="29"/>
      <c r="AC59" s="29">
        <f>_xlfn.IFS(AND(Z59=1,AA59=1),1,AND(Z59=1,AA59=0),0,Z59=0,"не применяется")</f>
        <v>1</v>
      </c>
      <c r="AE59" s="120">
        <f>IF(AND(J59&gt;=1,N59=1),1,0)</f>
        <v>0</v>
      </c>
      <c r="AF59" s="120">
        <f>IF(G59&gt;AI59,0.5,0)</f>
        <v>0.5</v>
      </c>
      <c r="AG59" s="120"/>
      <c r="AI59" s="29">
        <f>ROUND(SUMIFS(E:E,D:D,D59,N:N,1)/SUMIFS(F:F,D:D,D59,N:N,1),9)</f>
        <v>0.59924209900000003</v>
      </c>
      <c r="AS59" s="29" t="s">
        <v>141</v>
      </c>
      <c r="AT59" s="29" t="s">
        <v>142</v>
      </c>
    </row>
    <row r="60" spans="1:46" ht="16.5" thickBot="1" x14ac:dyDescent="0.3">
      <c r="A60" s="48" t="s">
        <v>368</v>
      </c>
      <c r="B60" s="54" t="s">
        <v>103</v>
      </c>
      <c r="C60" s="55" t="s">
        <v>104</v>
      </c>
      <c r="D60" s="44">
        <v>23</v>
      </c>
      <c r="E60" s="41">
        <v>0</v>
      </c>
      <c r="F60" s="41">
        <v>0</v>
      </c>
      <c r="G60" s="117">
        <v>0</v>
      </c>
      <c r="H60" s="42" t="s">
        <v>12</v>
      </c>
      <c r="I60" s="13">
        <v>0</v>
      </c>
      <c r="J60" s="42" t="s">
        <v>12</v>
      </c>
      <c r="K60" s="29">
        <f>IF(V60=1,MAX(AE60:AG60),0)</f>
        <v>0</v>
      </c>
      <c r="L60" s="29">
        <f t="shared" si="1"/>
        <v>0</v>
      </c>
      <c r="M60" s="29">
        <f t="shared" si="2"/>
        <v>0</v>
      </c>
      <c r="N60" s="29">
        <f>IF(AND(F60=0,V60=1),2,V60)</f>
        <v>2</v>
      </c>
      <c r="O60" s="34"/>
      <c r="P60" s="41">
        <v>0</v>
      </c>
      <c r="Q60" s="41">
        <v>0</v>
      </c>
      <c r="R60" s="117">
        <v>0</v>
      </c>
      <c r="S60" s="45">
        <v>0</v>
      </c>
      <c r="T60" s="45"/>
      <c r="U60" s="43" t="s">
        <v>339</v>
      </c>
      <c r="V60" s="34">
        <v>1</v>
      </c>
      <c r="W60" s="29">
        <v>1</v>
      </c>
      <c r="X60" s="29">
        <f t="shared" si="16"/>
        <v>1</v>
      </c>
      <c r="Z60" s="6">
        <f>N60</f>
        <v>2</v>
      </c>
      <c r="AA60" s="6">
        <f>IF(K60&lt;=0,0,1)</f>
        <v>0</v>
      </c>
      <c r="AB60" s="29"/>
      <c r="AC60" s="29" t="str">
        <f>_xlfn.IFS(AND(Z60=1,AA60=1),1,AND(Z60=1,AA60=0),0,Z60=0,"не применяется",Z60=2,"не применяется")</f>
        <v>не применяется</v>
      </c>
      <c r="AE60" s="120">
        <f>IF(N60=1,IF(OR(I60&lt;5,I60=""),0,IF(I60&gt;=10,1,0.5)),0)</f>
        <v>0</v>
      </c>
      <c r="AF60" s="120">
        <f>IF(G60&gt;AI60,0.5,0)</f>
        <v>0</v>
      </c>
      <c r="AG60" s="120">
        <f>IF(AND(G2487&lt;&gt;0,G60=AJ60),1,0)</f>
        <v>0</v>
      </c>
      <c r="AI60" s="29">
        <f>ROUND(SUMIFS(E:E,D:D,D60,N:N,1)/SUMIFS(F:F,D:D,D60,N:N,1),9)</f>
        <v>0.46666666699999998</v>
      </c>
      <c r="AJ60" s="29">
        <f>_xlfn.MAXIFS($G$7:$G$2383,$N$7:$N$2383,1,$D$7:$D$2383,23)</f>
        <v>6</v>
      </c>
      <c r="AS60" s="29" t="s">
        <v>77</v>
      </c>
      <c r="AT60" s="29" t="s">
        <v>78</v>
      </c>
    </row>
    <row r="61" spans="1:46" ht="16.5" thickBot="1" x14ac:dyDescent="0.3">
      <c r="A61" s="48" t="s">
        <v>369</v>
      </c>
      <c r="B61" s="54" t="s">
        <v>103</v>
      </c>
      <c r="C61" s="55" t="s">
        <v>104</v>
      </c>
      <c r="D61" s="44">
        <v>24</v>
      </c>
      <c r="E61" s="41">
        <v>3</v>
      </c>
      <c r="F61" s="41">
        <v>0</v>
      </c>
      <c r="G61" s="117">
        <v>0</v>
      </c>
      <c r="H61" s="42" t="s">
        <v>12</v>
      </c>
      <c r="I61" s="13">
        <v>0</v>
      </c>
      <c r="J61" s="42" t="s">
        <v>12</v>
      </c>
      <c r="K61" s="29">
        <f>IF(V61=1,MAX(AE61:AG61),0)</f>
        <v>0</v>
      </c>
      <c r="L61" s="29">
        <f t="shared" si="1"/>
        <v>0</v>
      </c>
      <c r="M61" s="29">
        <f t="shared" si="2"/>
        <v>0</v>
      </c>
      <c r="N61" s="29">
        <f>IF(AND(F61=0,V61=1),2,V61)</f>
        <v>2</v>
      </c>
      <c r="O61" s="34"/>
      <c r="P61" s="41">
        <v>0</v>
      </c>
      <c r="Q61" s="41">
        <v>0</v>
      </c>
      <c r="R61" s="117">
        <v>0</v>
      </c>
      <c r="S61" s="45">
        <v>0</v>
      </c>
      <c r="T61" s="45"/>
      <c r="U61" s="43" t="s">
        <v>341</v>
      </c>
      <c r="V61" s="34">
        <v>1</v>
      </c>
      <c r="W61" s="29">
        <v>1</v>
      </c>
      <c r="X61" s="29">
        <f t="shared" si="16"/>
        <v>1</v>
      </c>
      <c r="Z61" s="6">
        <f>N61</f>
        <v>2</v>
      </c>
      <c r="AA61" s="6">
        <f>IF(K61&lt;=0,0,1)</f>
        <v>0</v>
      </c>
      <c r="AB61" s="29"/>
      <c r="AC61" s="29" t="str">
        <f>_xlfn.IFS(AND(Z61=1,AA61=1),1,AND(Z61=1,AA61=0),0,Z61=0,"не применяется",Z61=2,"не применяется")</f>
        <v>не применяется</v>
      </c>
      <c r="AE61" s="120">
        <f>IF(N61=1,IF(OR(I61&lt;5,I61=""),0,IF(I61&gt;=10,1,0.5)),0)</f>
        <v>0</v>
      </c>
      <c r="AF61" s="120">
        <f>IF(G61&gt;AI61,0.5,0)</f>
        <v>0</v>
      </c>
      <c r="AG61" s="120">
        <f>IF(G61=AJ61,1,0)</f>
        <v>0</v>
      </c>
      <c r="AI61" s="29">
        <f>ROUND(SUMIFS(E:E,D:D,D61,N:N,1)/SUMIFS(F:F,D:D,D61,N:N,1),9)</f>
        <v>0.91379310300000005</v>
      </c>
      <c r="AJ61" s="29">
        <f>_xlfn.MAXIFS($G$7:$G$2383,$N$7:$N$2383,1,$D$7:$D$2383,24)</f>
        <v>10</v>
      </c>
      <c r="AS61" s="29" t="s">
        <v>119</v>
      </c>
      <c r="AT61" s="29" t="s">
        <v>120</v>
      </c>
    </row>
    <row r="62" spans="1:46" ht="16.5" thickBot="1" x14ac:dyDescent="0.3">
      <c r="A62" s="48" t="s">
        <v>370</v>
      </c>
      <c r="B62" s="54" t="s">
        <v>103</v>
      </c>
      <c r="C62" s="55" t="s">
        <v>104</v>
      </c>
      <c r="D62" s="44">
        <v>25</v>
      </c>
      <c r="E62" s="41">
        <v>90</v>
      </c>
      <c r="F62" s="41">
        <v>94</v>
      </c>
      <c r="G62" s="117">
        <v>0.95744680900000001</v>
      </c>
      <c r="H62" s="45">
        <v>1</v>
      </c>
      <c r="I62" s="42" t="s">
        <v>12</v>
      </c>
      <c r="J62" s="13">
        <v>0.95744680900000001</v>
      </c>
      <c r="K62" s="29">
        <f>IF(V62=1,MAX(AE62:AG62),0)</f>
        <v>0</v>
      </c>
      <c r="L62" s="29">
        <f t="shared" si="1"/>
        <v>0</v>
      </c>
      <c r="M62" s="29">
        <f t="shared" si="2"/>
        <v>0</v>
      </c>
      <c r="N62" s="29">
        <f>IF(AND(F62=0,V62=1),2,V62)</f>
        <v>1</v>
      </c>
      <c r="O62" s="34"/>
      <c r="P62" s="41">
        <v>0</v>
      </c>
      <c r="Q62" s="41">
        <v>0</v>
      </c>
      <c r="R62" s="117">
        <v>0</v>
      </c>
      <c r="S62" s="42">
        <v>0</v>
      </c>
      <c r="T62" s="42"/>
      <c r="U62" s="43" t="s">
        <v>343</v>
      </c>
      <c r="V62" s="34">
        <v>1</v>
      </c>
      <c r="W62" s="29">
        <v>2</v>
      </c>
      <c r="X62" s="29">
        <f t="shared" si="16"/>
        <v>2</v>
      </c>
      <c r="Z62" s="6">
        <f>N62</f>
        <v>1</v>
      </c>
      <c r="AA62" s="6">
        <f>IF(K62&lt;=0,0,1)</f>
        <v>0</v>
      </c>
      <c r="AB62" s="29"/>
      <c r="AC62" s="29">
        <f>_xlfn.IFS(AND(Z62=1,AA62=1),1,AND(Z62=1,AA62=0),0,Z62=0,"не применяется")</f>
        <v>0</v>
      </c>
      <c r="AE62" s="120">
        <f>IF(AND(J62&gt;=1,N62=1),2,0)</f>
        <v>0</v>
      </c>
      <c r="AF62" s="120">
        <f>IF(G62&gt;AI62,1,0)</f>
        <v>0</v>
      </c>
      <c r="AG62" s="120"/>
      <c r="AI62" s="29">
        <f>ROUND(SUMIFS(E:E,D:D,D62,N:N,1)/SUMIFS(F:F,D:D,D62,N:N,1),9)</f>
        <v>0.97028108999999996</v>
      </c>
      <c r="AS62" s="29" t="s">
        <v>27</v>
      </c>
      <c r="AT62" s="29" t="s">
        <v>28</v>
      </c>
    </row>
    <row r="63" spans="1:46" ht="16.5" thickBot="1" x14ac:dyDescent="0.3">
      <c r="A63" s="48" t="s">
        <v>371</v>
      </c>
      <c r="B63" s="54" t="s">
        <v>103</v>
      </c>
      <c r="C63" s="55" t="s">
        <v>104</v>
      </c>
      <c r="D63" s="51">
        <v>33</v>
      </c>
      <c r="E63" s="41"/>
      <c r="F63" s="41"/>
      <c r="G63" s="117">
        <v>0</v>
      </c>
      <c r="H63" s="45"/>
      <c r="I63" s="45"/>
      <c r="J63" s="45"/>
      <c r="K63" s="45">
        <f>K35+K50+K57</f>
        <v>17</v>
      </c>
      <c r="L63" s="29">
        <f t="shared" si="1"/>
        <v>0</v>
      </c>
      <c r="M63" s="29">
        <f t="shared" si="2"/>
        <v>0</v>
      </c>
      <c r="O63" s="34"/>
      <c r="P63" s="34"/>
      <c r="Q63" s="34"/>
      <c r="R63" s="117">
        <v>0</v>
      </c>
      <c r="S63" s="45">
        <v>18.5</v>
      </c>
      <c r="T63" s="45"/>
      <c r="U63" s="43" t="s">
        <v>321</v>
      </c>
      <c r="V63" s="45">
        <v>1</v>
      </c>
      <c r="X63" s="29">
        <f>SUM(X35:X62)</f>
        <v>32</v>
      </c>
      <c r="Y63" s="53">
        <f>K63/X63</f>
        <v>0.53125</v>
      </c>
      <c r="Z63" s="6">
        <f>SUM(Z35:Z62)</f>
        <v>32</v>
      </c>
      <c r="AA63" s="6">
        <f>SUM(AA35:AA62)</f>
        <v>14</v>
      </c>
      <c r="AB63" s="53">
        <f>AA63/Z63</f>
        <v>0.4375</v>
      </c>
      <c r="AC63" s="29">
        <f>AB63</f>
        <v>0.4375</v>
      </c>
      <c r="AF63" s="6"/>
      <c r="AS63" s="29" t="s">
        <v>91</v>
      </c>
      <c r="AT63" s="29" t="s">
        <v>92</v>
      </c>
    </row>
    <row r="64" spans="1:46" ht="16.5" thickBot="1" x14ac:dyDescent="0.25">
      <c r="A64" s="48" t="s">
        <v>215</v>
      </c>
      <c r="B64" s="49" t="s">
        <v>147</v>
      </c>
      <c r="C64" s="50" t="s">
        <v>148</v>
      </c>
      <c r="D64" s="33">
        <v>0</v>
      </c>
      <c r="E64" s="122"/>
      <c r="F64" s="122"/>
      <c r="G64" s="117">
        <v>0</v>
      </c>
      <c r="H64" s="35"/>
      <c r="I64" s="35"/>
      <c r="J64" s="35"/>
      <c r="K64" s="36">
        <f>SUM(K65:K78)</f>
        <v>13.5</v>
      </c>
      <c r="L64" s="29">
        <f t="shared" si="1"/>
        <v>0</v>
      </c>
      <c r="M64" s="29">
        <f t="shared" si="2"/>
        <v>0</v>
      </c>
      <c r="O64" s="34"/>
      <c r="P64" s="67"/>
      <c r="Q64" s="67"/>
      <c r="R64" s="117">
        <v>0</v>
      </c>
      <c r="S64" s="34">
        <v>11</v>
      </c>
      <c r="T64" s="34"/>
      <c r="U64" s="43" t="s">
        <v>321</v>
      </c>
      <c r="V64" s="35">
        <v>1</v>
      </c>
      <c r="W64" s="6"/>
      <c r="X64" s="6"/>
      <c r="Y64" s="6"/>
      <c r="AB64" s="6"/>
      <c r="AC64" s="6"/>
      <c r="AF64" s="6"/>
      <c r="AS64" s="29" t="s">
        <v>29</v>
      </c>
      <c r="AT64" s="29" t="s">
        <v>30</v>
      </c>
    </row>
    <row r="65" spans="1:46" ht="16.5" thickBot="1" x14ac:dyDescent="0.3">
      <c r="A65" s="48" t="s">
        <v>372</v>
      </c>
      <c r="B65" s="54" t="s">
        <v>147</v>
      </c>
      <c r="C65" s="55" t="s">
        <v>148</v>
      </c>
      <c r="D65" s="41">
        <v>1</v>
      </c>
      <c r="E65" s="41">
        <v>111424</v>
      </c>
      <c r="F65" s="41">
        <v>394253</v>
      </c>
      <c r="G65" s="117">
        <v>0.282620551</v>
      </c>
      <c r="H65" s="42" t="s">
        <v>12</v>
      </c>
      <c r="I65" s="13">
        <v>11.245322634000001</v>
      </c>
      <c r="J65" s="42" t="s">
        <v>12</v>
      </c>
      <c r="K65" s="29">
        <f t="shared" ref="K65:K76" si="26">IF(V65=1,MAX(AE65:AG65),0)</f>
        <v>1</v>
      </c>
      <c r="L65" s="29">
        <f t="shared" si="1"/>
        <v>0</v>
      </c>
      <c r="M65" s="29">
        <f t="shared" si="2"/>
        <v>1</v>
      </c>
      <c r="N65" s="29">
        <f t="shared" ref="N65:N78" si="27">IF(AND(F65=0,V65=1),2,V65)</f>
        <v>1</v>
      </c>
      <c r="O65" s="34"/>
      <c r="P65" s="41">
        <v>95808</v>
      </c>
      <c r="Q65" s="41">
        <v>377120.2</v>
      </c>
      <c r="R65" s="117">
        <v>0.25405162599999997</v>
      </c>
      <c r="S65" s="34">
        <v>0</v>
      </c>
      <c r="T65" s="34"/>
      <c r="U65" s="43" t="s">
        <v>293</v>
      </c>
      <c r="V65" s="34">
        <v>1</v>
      </c>
      <c r="W65" s="29">
        <v>1</v>
      </c>
      <c r="X65" s="29">
        <f t="shared" ref="X65:X91" si="28">IF(V65=1,W65,0)</f>
        <v>1</v>
      </c>
      <c r="Z65" s="6">
        <f t="shared" ref="Z65:Z78" si="29">N65</f>
        <v>1</v>
      </c>
      <c r="AA65" s="6">
        <f t="shared" ref="AA65:AA78" si="30">IF(K65&lt;=0,0,1)</f>
        <v>1</v>
      </c>
      <c r="AB65" s="29"/>
      <c r="AC65" s="29">
        <f t="shared" ref="AC65:AC80" si="31">_xlfn.IFS(AND(Z65=1,AA65=1),1,AND(Z65=1,AA65=0),0,Z65=0,"не применяется")</f>
        <v>1</v>
      </c>
      <c r="AE65" s="120">
        <f>IF(N65=1,IF(OR(I65&lt;3,I65=""),0,IF(I65&gt;=7,1,0.5)),0)</f>
        <v>1</v>
      </c>
      <c r="AF65" s="120">
        <f>IF(G65&gt;AI65,0.5,0)</f>
        <v>0.5</v>
      </c>
      <c r="AG65" s="120">
        <f>IF(G65=AJ65,1,0)</f>
        <v>0</v>
      </c>
      <c r="AI65" s="29">
        <f t="shared" ref="AI65:AI78" si="32">ROUND(SUMIFS(E:E,D:D,D65,N:N,1)/SUMIFS(F:F,D:D,D65,N:N,1),9)</f>
        <v>0.26994277300000002</v>
      </c>
      <c r="AJ65" s="29">
        <f>ROUND(_xlfn.MAXIFS($G$7:$G$2383,$D$7:$D$2383,1,$V$7:$V$2383,1),9)</f>
        <v>0.87050933799999997</v>
      </c>
      <c r="AS65" s="29" t="s">
        <v>155</v>
      </c>
      <c r="AT65" s="29" t="s">
        <v>156</v>
      </c>
    </row>
    <row r="66" spans="1:46" ht="16.5" thickBot="1" x14ac:dyDescent="0.3">
      <c r="A66" s="48" t="s">
        <v>373</v>
      </c>
      <c r="B66" s="54" t="s">
        <v>147</v>
      </c>
      <c r="C66" s="55" t="s">
        <v>148</v>
      </c>
      <c r="D66" s="44">
        <v>2</v>
      </c>
      <c r="E66" s="41">
        <v>807</v>
      </c>
      <c r="F66" s="41">
        <v>858</v>
      </c>
      <c r="G66" s="117">
        <v>0.940559441</v>
      </c>
      <c r="H66" s="42" t="s">
        <v>12</v>
      </c>
      <c r="I66" s="13">
        <v>152.012491592</v>
      </c>
      <c r="J66" s="42" t="s">
        <v>12</v>
      </c>
      <c r="K66" s="29">
        <f t="shared" si="26"/>
        <v>2</v>
      </c>
      <c r="L66" s="29">
        <f t="shared" si="1"/>
        <v>0</v>
      </c>
      <c r="M66" s="29">
        <f t="shared" si="2"/>
        <v>0</v>
      </c>
      <c r="N66" s="29">
        <f t="shared" si="27"/>
        <v>1</v>
      </c>
      <c r="O66" s="34"/>
      <c r="P66" s="41">
        <v>262</v>
      </c>
      <c r="Q66" s="41">
        <v>702</v>
      </c>
      <c r="R66" s="117">
        <v>0.37321937300000002</v>
      </c>
      <c r="S66" s="34">
        <v>2</v>
      </c>
      <c r="T66" s="34"/>
      <c r="U66" s="43" t="s">
        <v>295</v>
      </c>
      <c r="V66" s="34">
        <v>1</v>
      </c>
      <c r="W66" s="29">
        <v>2</v>
      </c>
      <c r="X66" s="29">
        <f t="shared" si="28"/>
        <v>2</v>
      </c>
      <c r="Z66" s="6">
        <f t="shared" si="29"/>
        <v>1</v>
      </c>
      <c r="AA66" s="6">
        <f t="shared" si="30"/>
        <v>1</v>
      </c>
      <c r="AB66" s="29"/>
      <c r="AC66" s="29">
        <f t="shared" si="31"/>
        <v>1</v>
      </c>
      <c r="AE66" s="120">
        <f>IF(N66=1,IF(OR(I66&lt;5,I66=""),0,IF(I66&gt;=10,2,1)),0)</f>
        <v>2</v>
      </c>
      <c r="AF66" s="120">
        <f>IF(G66&gt;AI66,1,0)</f>
        <v>0</v>
      </c>
      <c r="AG66" s="120">
        <f>IF(G66=AJ66,2,0)</f>
        <v>0</v>
      </c>
      <c r="AI66" s="29">
        <f t="shared" si="32"/>
        <v>0.94268468299999997</v>
      </c>
      <c r="AJ66" s="29">
        <f>ROUND(_xlfn.MAXIFS($G$7:$G$2383,$N$7:$N$2383,1,$D$7:$D$2383,2),9)</f>
        <v>0.994897959</v>
      </c>
      <c r="AS66" s="29" t="s">
        <v>95</v>
      </c>
      <c r="AT66" s="29" t="s">
        <v>96</v>
      </c>
    </row>
    <row r="67" spans="1:46" ht="16.5" thickBot="1" x14ac:dyDescent="0.3">
      <c r="A67" s="48" t="s">
        <v>374</v>
      </c>
      <c r="B67" s="54" t="s">
        <v>147</v>
      </c>
      <c r="C67" s="55" t="s">
        <v>148</v>
      </c>
      <c r="D67" s="44">
        <v>3</v>
      </c>
      <c r="E67" s="41">
        <v>22</v>
      </c>
      <c r="F67" s="41">
        <v>26</v>
      </c>
      <c r="G67" s="117">
        <v>0.84615384599999999</v>
      </c>
      <c r="H67" s="42" t="s">
        <v>12</v>
      </c>
      <c r="I67" s="13">
        <v>-15.384615399999999</v>
      </c>
      <c r="J67" s="42" t="s">
        <v>12</v>
      </c>
      <c r="K67" s="29">
        <f t="shared" si="26"/>
        <v>0.5</v>
      </c>
      <c r="L67" s="29">
        <f t="shared" si="1"/>
        <v>0</v>
      </c>
      <c r="M67" s="29">
        <f t="shared" si="2"/>
        <v>1</v>
      </c>
      <c r="N67" s="29">
        <f t="shared" si="27"/>
        <v>1</v>
      </c>
      <c r="O67" s="34"/>
      <c r="P67" s="41">
        <v>3</v>
      </c>
      <c r="Q67" s="41">
        <v>3</v>
      </c>
      <c r="R67" s="117">
        <v>1</v>
      </c>
      <c r="S67" s="34">
        <v>1</v>
      </c>
      <c r="T67" s="34"/>
      <c r="U67" s="43" t="s">
        <v>297</v>
      </c>
      <c r="V67" s="34">
        <v>1</v>
      </c>
      <c r="W67" s="29">
        <v>1</v>
      </c>
      <c r="X67" s="29">
        <f t="shared" si="28"/>
        <v>1</v>
      </c>
      <c r="Z67" s="6">
        <f t="shared" si="29"/>
        <v>1</v>
      </c>
      <c r="AA67" s="6">
        <f t="shared" si="30"/>
        <v>1</v>
      </c>
      <c r="AB67" s="29"/>
      <c r="AC67" s="29">
        <f t="shared" si="31"/>
        <v>1</v>
      </c>
      <c r="AE67" s="120">
        <f>IF(N67=1,IF(OR(I67&lt;5,I67=""),0,IF(I67&gt;=10,1,0.5)),0)</f>
        <v>0</v>
      </c>
      <c r="AF67" s="120">
        <f>IF(G67&gt;AI67,0.5,0)</f>
        <v>0.5</v>
      </c>
      <c r="AG67" s="120">
        <f>IF(G67=AJ67,1,0)</f>
        <v>0</v>
      </c>
      <c r="AI67" s="29">
        <f t="shared" si="32"/>
        <v>0.630237826</v>
      </c>
      <c r="AJ67" s="29">
        <f>_xlfn.MAXIFS($G$7:$G$2383,$N$7:$N$2383,1,$D$7:$D$2383,3)</f>
        <v>1</v>
      </c>
      <c r="AS67" s="29" t="s">
        <v>97</v>
      </c>
      <c r="AT67" s="29" t="s">
        <v>98</v>
      </c>
    </row>
    <row r="68" spans="1:46" ht="16.5" thickBot="1" x14ac:dyDescent="0.3">
      <c r="A68" s="48" t="s">
        <v>375</v>
      </c>
      <c r="B68" s="54" t="s">
        <v>147</v>
      </c>
      <c r="C68" s="55" t="s">
        <v>148</v>
      </c>
      <c r="D68" s="44">
        <v>4</v>
      </c>
      <c r="E68" s="41">
        <v>8</v>
      </c>
      <c r="F68" s="41">
        <v>9</v>
      </c>
      <c r="G68" s="117">
        <v>0.88888888899999996</v>
      </c>
      <c r="H68" s="42" t="s">
        <v>12</v>
      </c>
      <c r="I68" s="13">
        <v>211.11111083899999</v>
      </c>
      <c r="J68" s="42" t="s">
        <v>12</v>
      </c>
      <c r="K68" s="29">
        <f t="shared" si="26"/>
        <v>1</v>
      </c>
      <c r="L68" s="29">
        <f t="shared" si="1"/>
        <v>0</v>
      </c>
      <c r="M68" s="29">
        <f t="shared" si="2"/>
        <v>1</v>
      </c>
      <c r="N68" s="29">
        <f t="shared" si="27"/>
        <v>1</v>
      </c>
      <c r="O68" s="34"/>
      <c r="P68" s="41">
        <v>2</v>
      </c>
      <c r="Q68" s="41">
        <v>7</v>
      </c>
      <c r="R68" s="117">
        <v>0.28571428599999998</v>
      </c>
      <c r="S68" s="34">
        <v>1</v>
      </c>
      <c r="T68" s="34"/>
      <c r="U68" s="43" t="s">
        <v>299</v>
      </c>
      <c r="V68" s="34">
        <v>1</v>
      </c>
      <c r="W68" s="29">
        <v>1</v>
      </c>
      <c r="X68" s="29">
        <f t="shared" si="28"/>
        <v>1</v>
      </c>
      <c r="Z68" s="6">
        <f t="shared" si="29"/>
        <v>1</v>
      </c>
      <c r="AA68" s="6">
        <f t="shared" si="30"/>
        <v>1</v>
      </c>
      <c r="AB68" s="29"/>
      <c r="AC68" s="29">
        <f t="shared" si="31"/>
        <v>1</v>
      </c>
      <c r="AE68" s="120">
        <f>IF(N68=1,IF(OR(I68&lt;5,I68=""),0,IF(I68&gt;=10,1,0.5)),0)</f>
        <v>1</v>
      </c>
      <c r="AF68" s="120">
        <f>IF(G68&gt;AI68,0.5,0)</f>
        <v>0.5</v>
      </c>
      <c r="AG68" s="120">
        <f>IF(G68=AJ68,1,0)</f>
        <v>0</v>
      </c>
      <c r="AI68" s="29">
        <f t="shared" si="32"/>
        <v>0.88328075699999997</v>
      </c>
      <c r="AJ68" s="29">
        <f>_xlfn.MAXIFS($G$7:$G$2383,$N$7:$N$2383,1,$D$7:$D$2383,4)</f>
        <v>1</v>
      </c>
      <c r="AS68" s="29" t="s">
        <v>53</v>
      </c>
      <c r="AT68" s="29" t="s">
        <v>54</v>
      </c>
    </row>
    <row r="69" spans="1:46" ht="16.5" thickBot="1" x14ac:dyDescent="0.3">
      <c r="A69" s="48" t="s">
        <v>376</v>
      </c>
      <c r="B69" s="54" t="s">
        <v>147</v>
      </c>
      <c r="C69" s="55" t="s">
        <v>148</v>
      </c>
      <c r="D69" s="44">
        <v>5</v>
      </c>
      <c r="E69" s="41">
        <v>30</v>
      </c>
      <c r="F69" s="41">
        <v>45</v>
      </c>
      <c r="G69" s="117">
        <v>0.66666666699999999</v>
      </c>
      <c r="H69" s="42" t="s">
        <v>12</v>
      </c>
      <c r="I69" s="13">
        <v>526.66666535100001</v>
      </c>
      <c r="J69" s="42" t="s">
        <v>12</v>
      </c>
      <c r="K69" s="29">
        <f t="shared" si="26"/>
        <v>1</v>
      </c>
      <c r="L69" s="29">
        <f t="shared" si="1"/>
        <v>0</v>
      </c>
      <c r="M69" s="29">
        <f t="shared" si="2"/>
        <v>0</v>
      </c>
      <c r="N69" s="29">
        <f t="shared" si="27"/>
        <v>1</v>
      </c>
      <c r="O69" s="34"/>
      <c r="P69" s="41">
        <v>15</v>
      </c>
      <c r="Q69" s="41">
        <v>141</v>
      </c>
      <c r="R69" s="117">
        <v>0.106382979</v>
      </c>
      <c r="S69" s="34">
        <v>1</v>
      </c>
      <c r="T69" s="34"/>
      <c r="U69" s="43" t="s">
        <v>301</v>
      </c>
      <c r="V69" s="34">
        <v>1</v>
      </c>
      <c r="W69" s="29">
        <v>1</v>
      </c>
      <c r="X69" s="29">
        <f t="shared" si="28"/>
        <v>1</v>
      </c>
      <c r="Z69" s="6">
        <f t="shared" si="29"/>
        <v>1</v>
      </c>
      <c r="AA69" s="6">
        <f t="shared" si="30"/>
        <v>1</v>
      </c>
      <c r="AB69" s="29"/>
      <c r="AC69" s="29">
        <f t="shared" si="31"/>
        <v>1</v>
      </c>
      <c r="AE69" s="120">
        <f>IF(N69=1,IF(OR(I69&lt;5,I69=""),0,IF(I69&gt;=10,1,0.5)),0)</f>
        <v>1</v>
      </c>
      <c r="AF69" s="120">
        <f>IF(G69&gt;AI69,0.5,0)</f>
        <v>0</v>
      </c>
      <c r="AG69" s="120">
        <f>IF(G69=AJ69,1,0)</f>
        <v>0</v>
      </c>
      <c r="AI69" s="29">
        <f t="shared" si="32"/>
        <v>0.78056112200000005</v>
      </c>
      <c r="AJ69" s="29">
        <f>_xlfn.MAXIFS($G$7:$G$2383,$N$7:$N$2383,1,$D$7:$D$2383,5)</f>
        <v>1</v>
      </c>
      <c r="AS69" s="29" t="s">
        <v>107</v>
      </c>
      <c r="AT69" s="29" t="s">
        <v>108</v>
      </c>
    </row>
    <row r="70" spans="1:46" ht="16.5" thickBot="1" x14ac:dyDescent="0.3">
      <c r="A70" s="48" t="s">
        <v>377</v>
      </c>
      <c r="B70" s="54" t="s">
        <v>147</v>
      </c>
      <c r="C70" s="55" t="s">
        <v>148</v>
      </c>
      <c r="D70" s="44">
        <v>6</v>
      </c>
      <c r="E70" s="41">
        <v>2626</v>
      </c>
      <c r="F70" s="41">
        <v>2625</v>
      </c>
      <c r="G70" s="117">
        <v>1.000380952</v>
      </c>
      <c r="H70" s="45">
        <v>1</v>
      </c>
      <c r="I70" s="42" t="s">
        <v>12</v>
      </c>
      <c r="J70" s="13">
        <v>1.000380952</v>
      </c>
      <c r="K70" s="29">
        <f t="shared" si="26"/>
        <v>2</v>
      </c>
      <c r="L70" s="29">
        <f t="shared" si="1"/>
        <v>0</v>
      </c>
      <c r="M70" s="29">
        <f t="shared" si="2"/>
        <v>0</v>
      </c>
      <c r="N70" s="29">
        <f t="shared" si="27"/>
        <v>1</v>
      </c>
      <c r="O70" s="34"/>
      <c r="P70" s="41">
        <v>0</v>
      </c>
      <c r="Q70" s="41">
        <v>0</v>
      </c>
      <c r="R70" s="117">
        <v>0</v>
      </c>
      <c r="S70" s="42">
        <v>2</v>
      </c>
      <c r="T70" s="42"/>
      <c r="U70" s="43" t="s">
        <v>303</v>
      </c>
      <c r="V70" s="34">
        <v>1</v>
      </c>
      <c r="W70" s="29">
        <v>2</v>
      </c>
      <c r="X70" s="29">
        <f t="shared" si="28"/>
        <v>2</v>
      </c>
      <c r="Z70" s="6">
        <f t="shared" si="29"/>
        <v>1</v>
      </c>
      <c r="AA70" s="6">
        <f t="shared" si="30"/>
        <v>1</v>
      </c>
      <c r="AB70" s="29"/>
      <c r="AC70" s="29">
        <f t="shared" si="31"/>
        <v>1</v>
      </c>
      <c r="AE70" s="120">
        <f>IF(N70=1,IF(J70&gt;=1,2,0),0)</f>
        <v>2</v>
      </c>
      <c r="AF70" s="120">
        <f>IF(G70&gt;AI70,1,0)</f>
        <v>0</v>
      </c>
      <c r="AG70" s="120"/>
      <c r="AI70" s="29">
        <f t="shared" si="32"/>
        <v>1.0014544569999999</v>
      </c>
      <c r="AS70" s="29" t="s">
        <v>51</v>
      </c>
      <c r="AT70" s="29" t="s">
        <v>52</v>
      </c>
    </row>
    <row r="71" spans="1:46" ht="16.5" thickBot="1" x14ac:dyDescent="0.3">
      <c r="A71" s="48" t="s">
        <v>378</v>
      </c>
      <c r="B71" s="54" t="s">
        <v>147</v>
      </c>
      <c r="C71" s="55" t="s">
        <v>148</v>
      </c>
      <c r="D71" s="44">
        <v>7</v>
      </c>
      <c r="E71" s="41">
        <v>637</v>
      </c>
      <c r="F71" s="41">
        <v>1112</v>
      </c>
      <c r="G71" s="117">
        <v>0.57284172700000002</v>
      </c>
      <c r="H71" s="42" t="s">
        <v>12</v>
      </c>
      <c r="I71" s="13">
        <v>2.5786349159999999</v>
      </c>
      <c r="J71" s="42" t="s">
        <v>12</v>
      </c>
      <c r="K71" s="29">
        <f t="shared" si="26"/>
        <v>0</v>
      </c>
      <c r="L71" s="29">
        <f t="shared" ref="L71:L134" si="33">IF(AG72=0,0,1)</f>
        <v>0</v>
      </c>
      <c r="M71" s="29">
        <f t="shared" ref="M71:M134" si="34">IF(AF71=0,0,1)</f>
        <v>0</v>
      </c>
      <c r="N71" s="29">
        <f t="shared" si="27"/>
        <v>1</v>
      </c>
      <c r="O71" s="34"/>
      <c r="P71" s="41">
        <v>516</v>
      </c>
      <c r="Q71" s="41">
        <v>924</v>
      </c>
      <c r="R71" s="117">
        <v>0.55844155799999995</v>
      </c>
      <c r="S71" s="34">
        <v>0</v>
      </c>
      <c r="T71" s="34"/>
      <c r="U71" s="43" t="s">
        <v>305</v>
      </c>
      <c r="V71" s="34">
        <v>1</v>
      </c>
      <c r="W71" s="29">
        <v>2</v>
      </c>
      <c r="X71" s="29">
        <f t="shared" si="28"/>
        <v>2</v>
      </c>
      <c r="Z71" s="6">
        <f t="shared" si="29"/>
        <v>1</v>
      </c>
      <c r="AA71" s="6">
        <f t="shared" si="30"/>
        <v>0</v>
      </c>
      <c r="AB71" s="29"/>
      <c r="AC71" s="29">
        <f t="shared" si="31"/>
        <v>0</v>
      </c>
      <c r="AE71" s="120">
        <f>IF(N71=1,IF(OR(I71&lt;3,I71=""),0,IF(I71&gt;=7,2,1)),0)</f>
        <v>0</v>
      </c>
      <c r="AF71" s="120">
        <f>IF(G71&gt;AI71,1,0)</f>
        <v>0</v>
      </c>
      <c r="AG71" s="120">
        <f>IF(G71=AJ71,2,0)</f>
        <v>0</v>
      </c>
      <c r="AI71" s="29">
        <f t="shared" si="32"/>
        <v>0.78831324000000003</v>
      </c>
      <c r="AJ71" s="29">
        <f>_xlfn.MAXIFS($G$7:$G$2383,$N$7:$N$2383,1,$D$7:$D$2383,7)</f>
        <v>0.964028777</v>
      </c>
      <c r="AS71" s="29" t="s">
        <v>109</v>
      </c>
      <c r="AT71" s="29" t="s">
        <v>110</v>
      </c>
    </row>
    <row r="72" spans="1:46" ht="16.5" thickBot="1" x14ac:dyDescent="0.3">
      <c r="A72" s="48" t="s">
        <v>379</v>
      </c>
      <c r="B72" s="54" t="s">
        <v>147</v>
      </c>
      <c r="C72" s="55" t="s">
        <v>148</v>
      </c>
      <c r="D72" s="44">
        <v>8</v>
      </c>
      <c r="E72" s="41">
        <v>702</v>
      </c>
      <c r="F72" s="41">
        <v>1112</v>
      </c>
      <c r="G72" s="117">
        <v>0.63129496399999996</v>
      </c>
      <c r="H72" s="42" t="s">
        <v>12</v>
      </c>
      <c r="I72" s="13">
        <v>-1.632960113</v>
      </c>
      <c r="J72" s="42" t="s">
        <v>12</v>
      </c>
      <c r="K72" s="29">
        <f t="shared" si="26"/>
        <v>0</v>
      </c>
      <c r="L72" s="29">
        <f t="shared" si="33"/>
        <v>0</v>
      </c>
      <c r="M72" s="29">
        <f t="shared" si="34"/>
        <v>0</v>
      </c>
      <c r="N72" s="29">
        <f t="shared" si="27"/>
        <v>1</v>
      </c>
      <c r="O72" s="34"/>
      <c r="P72" s="41">
        <v>593</v>
      </c>
      <c r="Q72" s="41">
        <v>924</v>
      </c>
      <c r="R72" s="117">
        <v>0.64177489200000004</v>
      </c>
      <c r="S72" s="34">
        <v>0</v>
      </c>
      <c r="T72" s="34"/>
      <c r="U72" s="43" t="s">
        <v>307</v>
      </c>
      <c r="V72" s="34">
        <v>1</v>
      </c>
      <c r="W72" s="29">
        <v>1</v>
      </c>
      <c r="X72" s="29">
        <f t="shared" si="28"/>
        <v>1</v>
      </c>
      <c r="Z72" s="6">
        <f t="shared" si="29"/>
        <v>1</v>
      </c>
      <c r="AA72" s="6">
        <f t="shared" si="30"/>
        <v>0</v>
      </c>
      <c r="AB72" s="29"/>
      <c r="AC72" s="29">
        <f t="shared" si="31"/>
        <v>0</v>
      </c>
      <c r="AE72" s="120">
        <f>IF(N72=1,IF(OR(I72&gt;-5,I72=""),0,IF(I72&gt;=-10,0.5,1)),0)</f>
        <v>0</v>
      </c>
      <c r="AF72" s="120">
        <f>IF(G72&lt;AI72,0.5,0)</f>
        <v>0</v>
      </c>
      <c r="AG72" s="120">
        <f>IF(G72=AJ72,1,0)</f>
        <v>0</v>
      </c>
      <c r="AI72" s="29">
        <f t="shared" si="32"/>
        <v>0.38070670899999998</v>
      </c>
      <c r="AJ72" s="29">
        <f>_xlfn.MINIFS($G$6:$G$2383,$N$6:$N$2383,1,$D$6:$D$2383,8)</f>
        <v>1.9047618999999998E-2</v>
      </c>
      <c r="AS72" s="29" t="s">
        <v>67</v>
      </c>
      <c r="AT72" s="29" t="s">
        <v>68</v>
      </c>
    </row>
    <row r="73" spans="1:46" ht="16.5" thickBot="1" x14ac:dyDescent="0.3">
      <c r="A73" s="48" t="s">
        <v>380</v>
      </c>
      <c r="B73" s="54" t="s">
        <v>147</v>
      </c>
      <c r="C73" s="55" t="s">
        <v>148</v>
      </c>
      <c r="D73" s="44">
        <v>9</v>
      </c>
      <c r="E73" s="41">
        <v>2325</v>
      </c>
      <c r="F73" s="41">
        <v>858</v>
      </c>
      <c r="G73" s="117">
        <v>2.70979021</v>
      </c>
      <c r="H73" s="45">
        <v>1</v>
      </c>
      <c r="I73" s="42" t="s">
        <v>12</v>
      </c>
      <c r="J73" s="13">
        <v>2.70979021</v>
      </c>
      <c r="K73" s="29">
        <f t="shared" si="26"/>
        <v>1</v>
      </c>
      <c r="L73" s="29">
        <f t="shared" si="33"/>
        <v>0</v>
      </c>
      <c r="M73" s="29">
        <f t="shared" si="34"/>
        <v>0</v>
      </c>
      <c r="N73" s="29">
        <f t="shared" si="27"/>
        <v>1</v>
      </c>
      <c r="O73" s="34"/>
      <c r="P73" s="41">
        <v>2177</v>
      </c>
      <c r="Q73" s="41">
        <v>702</v>
      </c>
      <c r="R73" s="117">
        <v>3.1011396009999999</v>
      </c>
      <c r="S73" s="42">
        <v>1</v>
      </c>
      <c r="T73" s="42"/>
      <c r="U73" s="43" t="s">
        <v>309</v>
      </c>
      <c r="V73" s="34">
        <v>1</v>
      </c>
      <c r="W73" s="29">
        <v>1</v>
      </c>
      <c r="X73" s="29">
        <f t="shared" si="28"/>
        <v>1</v>
      </c>
      <c r="Z73" s="6">
        <f t="shared" si="29"/>
        <v>1</v>
      </c>
      <c r="AA73" s="6">
        <f t="shared" si="30"/>
        <v>1</v>
      </c>
      <c r="AB73" s="29"/>
      <c r="AC73" s="29">
        <f t="shared" si="31"/>
        <v>1</v>
      </c>
      <c r="AE73" s="120">
        <f>IF(N73=1,IF(J73&gt;=1,1,0),0)</f>
        <v>1</v>
      </c>
      <c r="AF73" s="120">
        <f>IF(G73&gt;AI73,0.5,0)</f>
        <v>0</v>
      </c>
      <c r="AG73" s="120"/>
      <c r="AI73" s="29">
        <f t="shared" si="32"/>
        <v>6.5856960899999999</v>
      </c>
      <c r="AS73" s="29" t="s">
        <v>147</v>
      </c>
      <c r="AT73" s="29" t="s">
        <v>148</v>
      </c>
    </row>
    <row r="74" spans="1:46" ht="16.5" thickBot="1" x14ac:dyDescent="0.3">
      <c r="A74" s="48" t="s">
        <v>381</v>
      </c>
      <c r="B74" s="54" t="s">
        <v>147</v>
      </c>
      <c r="C74" s="55" t="s">
        <v>148</v>
      </c>
      <c r="D74" s="44">
        <v>10</v>
      </c>
      <c r="E74" s="41">
        <v>80</v>
      </c>
      <c r="F74" s="41">
        <v>9</v>
      </c>
      <c r="G74" s="117">
        <v>8.8888888890000004</v>
      </c>
      <c r="H74" s="45">
        <v>1</v>
      </c>
      <c r="I74" s="42" t="s">
        <v>12</v>
      </c>
      <c r="J74" s="13">
        <v>8.8888888890000004</v>
      </c>
      <c r="K74" s="29">
        <f t="shared" si="26"/>
        <v>1</v>
      </c>
      <c r="L74" s="29">
        <f t="shared" si="33"/>
        <v>0</v>
      </c>
      <c r="M74" s="29">
        <f t="shared" si="34"/>
        <v>1</v>
      </c>
      <c r="N74" s="29">
        <f t="shared" si="27"/>
        <v>1</v>
      </c>
      <c r="O74" s="34"/>
      <c r="P74" s="41">
        <v>82</v>
      </c>
      <c r="Q74" s="41">
        <v>7</v>
      </c>
      <c r="R74" s="117">
        <v>11.714285714000001</v>
      </c>
      <c r="S74" s="42">
        <v>1</v>
      </c>
      <c r="T74" s="42"/>
      <c r="U74" s="43" t="s">
        <v>311</v>
      </c>
      <c r="V74" s="34">
        <v>1</v>
      </c>
      <c r="W74" s="29">
        <v>1</v>
      </c>
      <c r="X74" s="29">
        <f t="shared" si="28"/>
        <v>1</v>
      </c>
      <c r="Z74" s="6">
        <f t="shared" si="29"/>
        <v>1</v>
      </c>
      <c r="AA74" s="6">
        <f t="shared" si="30"/>
        <v>1</v>
      </c>
      <c r="AB74" s="29"/>
      <c r="AC74" s="29">
        <f t="shared" si="31"/>
        <v>1</v>
      </c>
      <c r="AE74" s="120">
        <f>IF(N74=1,IF(J74&gt;=1,1,0),0)</f>
        <v>1</v>
      </c>
      <c r="AF74" s="120">
        <f>IF(G74&gt;AI74,0.5,0)</f>
        <v>0.5</v>
      </c>
      <c r="AG74" s="120"/>
      <c r="AI74" s="29">
        <f t="shared" si="32"/>
        <v>8.2854889590000003</v>
      </c>
      <c r="AS74" s="29" t="s">
        <v>125</v>
      </c>
      <c r="AT74" s="29" t="s">
        <v>126</v>
      </c>
    </row>
    <row r="75" spans="1:46" ht="16.5" thickBot="1" x14ac:dyDescent="0.3">
      <c r="A75" s="48" t="s">
        <v>382</v>
      </c>
      <c r="B75" s="54" t="s">
        <v>147</v>
      </c>
      <c r="C75" s="55" t="s">
        <v>148</v>
      </c>
      <c r="D75" s="44">
        <v>11</v>
      </c>
      <c r="E75" s="41">
        <v>186</v>
      </c>
      <c r="F75" s="41">
        <v>45</v>
      </c>
      <c r="G75" s="117">
        <v>4.1333333330000004</v>
      </c>
      <c r="H75" s="45">
        <v>1</v>
      </c>
      <c r="I75" s="42" t="s">
        <v>12</v>
      </c>
      <c r="J75" s="13">
        <v>4.1333333330000004</v>
      </c>
      <c r="K75" s="29">
        <f t="shared" si="26"/>
        <v>2</v>
      </c>
      <c r="L75" s="29">
        <f t="shared" si="33"/>
        <v>0</v>
      </c>
      <c r="M75" s="29">
        <f t="shared" si="34"/>
        <v>0</v>
      </c>
      <c r="N75" s="29">
        <f t="shared" si="27"/>
        <v>1</v>
      </c>
      <c r="O75" s="34"/>
      <c r="P75" s="41">
        <v>168</v>
      </c>
      <c r="Q75" s="41">
        <v>141</v>
      </c>
      <c r="R75" s="117">
        <v>1.191489362</v>
      </c>
      <c r="S75" s="42">
        <v>2</v>
      </c>
      <c r="T75" s="42"/>
      <c r="U75" s="43" t="s">
        <v>313</v>
      </c>
      <c r="V75" s="34">
        <v>1</v>
      </c>
      <c r="W75" s="29">
        <v>2</v>
      </c>
      <c r="X75" s="29">
        <f t="shared" si="28"/>
        <v>2</v>
      </c>
      <c r="Z75" s="6">
        <f t="shared" si="29"/>
        <v>1</v>
      </c>
      <c r="AA75" s="6">
        <f t="shared" si="30"/>
        <v>1</v>
      </c>
      <c r="AB75" s="29"/>
      <c r="AC75" s="29">
        <f t="shared" si="31"/>
        <v>1</v>
      </c>
      <c r="AE75" s="120">
        <f>IF(N75=1,IF(J75&gt;=1,2,0),0)</f>
        <v>2</v>
      </c>
      <c r="AF75" s="120">
        <f>IF(G75&gt;AI75,1,0)</f>
        <v>0</v>
      </c>
      <c r="AG75" s="120"/>
      <c r="AI75" s="29">
        <f t="shared" si="32"/>
        <v>8.5951903810000001</v>
      </c>
      <c r="AS75" s="29" t="s">
        <v>171</v>
      </c>
      <c r="AT75" s="29" t="s">
        <v>172</v>
      </c>
    </row>
    <row r="76" spans="1:46" ht="16.5" thickBot="1" x14ac:dyDescent="0.3">
      <c r="A76" s="48" t="s">
        <v>383</v>
      </c>
      <c r="B76" s="54" t="s">
        <v>147</v>
      </c>
      <c r="C76" s="55" t="s">
        <v>148</v>
      </c>
      <c r="D76" s="44">
        <v>12</v>
      </c>
      <c r="E76" s="41">
        <v>1194</v>
      </c>
      <c r="F76" s="41">
        <v>24848</v>
      </c>
      <c r="G76" s="117">
        <v>4.8052156999999998E-2</v>
      </c>
      <c r="H76" s="42" t="s">
        <v>12</v>
      </c>
      <c r="I76" s="13">
        <v>25.547923502</v>
      </c>
      <c r="J76" s="42" t="s">
        <v>12</v>
      </c>
      <c r="K76" s="29">
        <f t="shared" si="26"/>
        <v>0</v>
      </c>
      <c r="L76" s="29">
        <f t="shared" si="33"/>
        <v>0</v>
      </c>
      <c r="M76" s="29">
        <f t="shared" si="34"/>
        <v>0</v>
      </c>
      <c r="N76" s="29">
        <f t="shared" si="27"/>
        <v>1</v>
      </c>
      <c r="O76" s="34"/>
      <c r="P76" s="41">
        <v>824</v>
      </c>
      <c r="Q76" s="41">
        <v>21529</v>
      </c>
      <c r="R76" s="117">
        <v>3.8273955999999998E-2</v>
      </c>
      <c r="S76" s="34">
        <v>0</v>
      </c>
      <c r="T76" s="34"/>
      <c r="U76" s="43" t="s">
        <v>315</v>
      </c>
      <c r="V76" s="34">
        <v>1</v>
      </c>
      <c r="W76" s="29">
        <v>1</v>
      </c>
      <c r="X76" s="29">
        <f t="shared" si="28"/>
        <v>1</v>
      </c>
      <c r="Z76" s="6">
        <f t="shared" si="29"/>
        <v>1</v>
      </c>
      <c r="AA76" s="6">
        <f t="shared" si="30"/>
        <v>0</v>
      </c>
      <c r="AB76" s="29"/>
      <c r="AC76" s="29">
        <f t="shared" si="31"/>
        <v>0</v>
      </c>
      <c r="AE76" s="120">
        <f>IF(N76=1,IF(OR(I76&gt;-5,I76=""),0,IF(I76&gt;=-10,0.5,1)),0)</f>
        <v>0</v>
      </c>
      <c r="AF76" s="120">
        <f>IF(G76&lt;AI76,0.5,0)</f>
        <v>0</v>
      </c>
      <c r="AG76" s="120">
        <f>IF(G76=AJ76,1,0)</f>
        <v>0</v>
      </c>
      <c r="AI76" s="29">
        <f t="shared" si="32"/>
        <v>4.0696577999999997E-2</v>
      </c>
      <c r="AJ76" s="29">
        <f>_xlfn.MINIFS($G$6:$G$2383,$N$6:$N$2383,1,$D$6:$D$2383,12)</f>
        <v>5.6550419999999999E-3</v>
      </c>
      <c r="AS76" s="29" t="s">
        <v>121</v>
      </c>
      <c r="AT76" s="29" t="s">
        <v>122</v>
      </c>
    </row>
    <row r="77" spans="1:46" ht="16.5" thickBot="1" x14ac:dyDescent="0.3">
      <c r="A77" s="48" t="s">
        <v>384</v>
      </c>
      <c r="B77" s="54" t="s">
        <v>147</v>
      </c>
      <c r="C77" s="55" t="s">
        <v>148</v>
      </c>
      <c r="D77" s="44">
        <v>13</v>
      </c>
      <c r="E77" s="41">
        <v>324</v>
      </c>
      <c r="F77" s="41">
        <v>1225</v>
      </c>
      <c r="G77" s="117">
        <v>0.264489796</v>
      </c>
      <c r="H77" s="42" t="s">
        <v>12</v>
      </c>
      <c r="I77" s="13">
        <v>-23.697547959000001</v>
      </c>
      <c r="J77" s="42" t="s">
        <v>12</v>
      </c>
      <c r="K77" s="29">
        <f>_xlfn.IFS(AND(R77=0,G77=0),0,V77=0,0,V77=1,MAX(AE77:AG77))</f>
        <v>2</v>
      </c>
      <c r="L77" s="29">
        <f t="shared" si="33"/>
        <v>0</v>
      </c>
      <c r="M77" s="29">
        <f t="shared" si="34"/>
        <v>1</v>
      </c>
      <c r="N77" s="29">
        <f t="shared" si="27"/>
        <v>1</v>
      </c>
      <c r="O77" s="34"/>
      <c r="P77" s="41">
        <v>417</v>
      </c>
      <c r="Q77" s="41">
        <v>1203</v>
      </c>
      <c r="R77" s="117">
        <v>0.34663341600000003</v>
      </c>
      <c r="S77" s="34">
        <v>0</v>
      </c>
      <c r="T77" s="34"/>
      <c r="U77" s="43" t="s">
        <v>317</v>
      </c>
      <c r="V77" s="34">
        <v>1</v>
      </c>
      <c r="W77" s="29">
        <v>2</v>
      </c>
      <c r="X77" s="29">
        <f t="shared" si="28"/>
        <v>2</v>
      </c>
      <c r="Z77" s="6">
        <f t="shared" si="29"/>
        <v>1</v>
      </c>
      <c r="AA77" s="6">
        <f t="shared" si="30"/>
        <v>1</v>
      </c>
      <c r="AB77" s="29"/>
      <c r="AC77" s="29">
        <f t="shared" si="31"/>
        <v>1</v>
      </c>
      <c r="AE77" s="120">
        <f>IF(N77=1,IF(OR(I77&gt;-3,I77=""),0,IF(I77&gt;=-7,1,2)),0)</f>
        <v>2</v>
      </c>
      <c r="AF77" s="120">
        <f>IF(G77&lt;AI77,1,0)</f>
        <v>1</v>
      </c>
      <c r="AG77" s="120">
        <f>IF(G77=AJ77,2,0)</f>
        <v>0</v>
      </c>
      <c r="AI77" s="29">
        <f t="shared" si="32"/>
        <v>0.30394431599999999</v>
      </c>
      <c r="AJ77" s="29">
        <f>_xlfn.MINIFS($G$6:$G$2383,$N$6:$N$2383,1,$D$6:$D$2383,13)</f>
        <v>0.11</v>
      </c>
      <c r="AS77" s="29" t="s">
        <v>183</v>
      </c>
      <c r="AT77" s="29" t="s">
        <v>184</v>
      </c>
    </row>
    <row r="78" spans="1:46" ht="16.5" thickBot="1" x14ac:dyDescent="0.3">
      <c r="A78" s="48" t="s">
        <v>385</v>
      </c>
      <c r="B78" s="54" t="s">
        <v>147</v>
      </c>
      <c r="C78" s="55" t="s">
        <v>148</v>
      </c>
      <c r="D78" s="44">
        <v>14</v>
      </c>
      <c r="E78" s="41">
        <v>60</v>
      </c>
      <c r="F78" s="41">
        <v>1931</v>
      </c>
      <c r="G78" s="117">
        <v>3.1071983000000001E-2</v>
      </c>
      <c r="H78" s="42" t="s">
        <v>12</v>
      </c>
      <c r="I78" s="13">
        <v>223.514168329</v>
      </c>
      <c r="J78" s="42" t="s">
        <v>12</v>
      </c>
      <c r="K78" s="29">
        <f>_xlfn.IFS(AND(R78=0,G78=0),0,V78=0,0,V78=1,MAX(AE78:AG78))</f>
        <v>0</v>
      </c>
      <c r="L78" s="29">
        <f t="shared" si="33"/>
        <v>0</v>
      </c>
      <c r="M78" s="29">
        <f t="shared" si="34"/>
        <v>0</v>
      </c>
      <c r="N78" s="29">
        <f t="shared" si="27"/>
        <v>1</v>
      </c>
      <c r="O78" s="34"/>
      <c r="P78" s="41">
        <v>17</v>
      </c>
      <c r="Q78" s="41">
        <v>1770</v>
      </c>
      <c r="R78" s="117">
        <v>9.6045200000000001E-3</v>
      </c>
      <c r="S78" s="34">
        <v>0</v>
      </c>
      <c r="T78" s="34"/>
      <c r="U78" s="43" t="s">
        <v>319</v>
      </c>
      <c r="V78" s="34">
        <v>1</v>
      </c>
      <c r="W78" s="29">
        <v>1</v>
      </c>
      <c r="X78" s="29">
        <f t="shared" si="28"/>
        <v>1</v>
      </c>
      <c r="Z78" s="6">
        <f t="shared" si="29"/>
        <v>1</v>
      </c>
      <c r="AA78" s="6">
        <f t="shared" si="30"/>
        <v>0</v>
      </c>
      <c r="AB78" s="29"/>
      <c r="AC78" s="29">
        <f t="shared" si="31"/>
        <v>0</v>
      </c>
      <c r="AE78" s="120">
        <f>IF(N78=1,IF(OR(I78&gt;-5,I78=""),0,IF(I78&gt;=-10,0.5,1)),0)</f>
        <v>0</v>
      </c>
      <c r="AF78" s="120">
        <f>IF(G78&lt;AI78,0.5,0)</f>
        <v>0</v>
      </c>
      <c r="AG78" s="120">
        <f>IF(G78=AJ78,1,0)</f>
        <v>0</v>
      </c>
      <c r="AI78" s="29">
        <f t="shared" si="32"/>
        <v>4.1435990000000004E-3</v>
      </c>
      <c r="AJ78" s="29">
        <f>_xlfn.MINIFS($G$6:$G$2383,$N$6:$N$2383,1,$D$6:$D$2383,14)</f>
        <v>0</v>
      </c>
      <c r="AS78" s="29" t="s">
        <v>177</v>
      </c>
      <c r="AT78" s="29" t="s">
        <v>178</v>
      </c>
    </row>
    <row r="79" spans="1:46" ht="16.5" thickBot="1" x14ac:dyDescent="0.3">
      <c r="A79" s="48" t="s">
        <v>386</v>
      </c>
      <c r="B79" s="54" t="s">
        <v>147</v>
      </c>
      <c r="C79" s="55" t="s">
        <v>148</v>
      </c>
      <c r="D79" s="33"/>
      <c r="E79" s="41"/>
      <c r="F79" s="41"/>
      <c r="G79" s="117">
        <v>0</v>
      </c>
      <c r="H79" s="35"/>
      <c r="I79" s="35"/>
      <c r="J79" s="35"/>
      <c r="K79" s="36">
        <f>SUM(K80:K85)</f>
        <v>3</v>
      </c>
      <c r="L79" s="29">
        <f t="shared" si="33"/>
        <v>0</v>
      </c>
      <c r="M79" s="29">
        <f t="shared" si="34"/>
        <v>0</v>
      </c>
      <c r="O79" s="34"/>
      <c r="P79" s="34"/>
      <c r="Q79" s="34"/>
      <c r="R79" s="117">
        <v>0</v>
      </c>
      <c r="S79" s="35">
        <v>4.5</v>
      </c>
      <c r="T79" s="35"/>
      <c r="U79" s="37" t="s">
        <v>321</v>
      </c>
      <c r="V79" s="35">
        <v>1</v>
      </c>
      <c r="W79" s="6"/>
      <c r="X79" s="29">
        <f t="shared" si="28"/>
        <v>0</v>
      </c>
      <c r="Y79" s="6"/>
      <c r="AB79" s="6"/>
      <c r="AC79" s="29" t="str">
        <f t="shared" si="31"/>
        <v>не применяется</v>
      </c>
      <c r="AF79" s="6"/>
      <c r="AS79" s="29" t="s">
        <v>117</v>
      </c>
      <c r="AT79" s="29" t="s">
        <v>118</v>
      </c>
    </row>
    <row r="80" spans="1:46" ht="16.5" thickBot="1" x14ac:dyDescent="0.3">
      <c r="A80" s="48" t="s">
        <v>387</v>
      </c>
      <c r="B80" s="54" t="s">
        <v>147</v>
      </c>
      <c r="C80" s="55" t="s">
        <v>148</v>
      </c>
      <c r="D80" s="44">
        <v>15</v>
      </c>
      <c r="E80" s="41">
        <v>8933</v>
      </c>
      <c r="F80" s="41">
        <v>10985</v>
      </c>
      <c r="G80" s="117">
        <v>0.81319981799999996</v>
      </c>
      <c r="H80" s="45">
        <v>1</v>
      </c>
      <c r="I80" s="42" t="s">
        <v>12</v>
      </c>
      <c r="J80" s="13">
        <v>0.81319981799999996</v>
      </c>
      <c r="K80" s="29">
        <f t="shared" ref="K80:K85" si="35">IF(V80=1,MAX(AE80:AG80),0)</f>
        <v>0</v>
      </c>
      <c r="L80" s="29">
        <f t="shared" si="33"/>
        <v>0</v>
      </c>
      <c r="M80" s="29">
        <f t="shared" si="34"/>
        <v>0</v>
      </c>
      <c r="N80" s="29">
        <f t="shared" ref="N80:N85" si="36">IF(AND(F80=0,V80=1),2,V80)</f>
        <v>1</v>
      </c>
      <c r="O80" s="34"/>
      <c r="P80" s="41">
        <v>0</v>
      </c>
      <c r="Q80" s="41">
        <v>0</v>
      </c>
      <c r="R80" s="117">
        <v>0</v>
      </c>
      <c r="S80" s="42">
        <v>0</v>
      </c>
      <c r="T80" s="42"/>
      <c r="U80" s="43" t="s">
        <v>323</v>
      </c>
      <c r="V80" s="34">
        <v>1</v>
      </c>
      <c r="W80" s="29">
        <v>1</v>
      </c>
      <c r="X80" s="29">
        <f t="shared" si="28"/>
        <v>1</v>
      </c>
      <c r="Z80" s="6">
        <f t="shared" ref="Z80:Z85" si="37">N80</f>
        <v>1</v>
      </c>
      <c r="AA80" s="6">
        <f t="shared" ref="AA80:AA85" si="38">IF(K80&lt;=0,0,1)</f>
        <v>0</v>
      </c>
      <c r="AB80" s="29"/>
      <c r="AC80" s="29">
        <f t="shared" si="31"/>
        <v>0</v>
      </c>
      <c r="AE80" s="120">
        <f>IF(AND(J80&gt;=1,N80=1),1,0)</f>
        <v>0</v>
      </c>
      <c r="AF80" s="121">
        <f>IF(G80&gt;AI80,0.5,0)</f>
        <v>0</v>
      </c>
      <c r="AG80" s="120"/>
      <c r="AI80" s="29">
        <f t="shared" ref="AI80:AI85" si="39">ROUND(SUMIFS(E:E,D:D,D80,N:N,1)/SUMIFS(F:F,D:D,D80,N:N,1),9)</f>
        <v>0.955452521</v>
      </c>
      <c r="AS80" s="29" t="s">
        <v>63</v>
      </c>
      <c r="AT80" s="29" t="s">
        <v>64</v>
      </c>
    </row>
    <row r="81" spans="1:46" ht="16.5" thickBot="1" x14ac:dyDescent="0.3">
      <c r="A81" s="48" t="s">
        <v>388</v>
      </c>
      <c r="B81" s="54" t="s">
        <v>147</v>
      </c>
      <c r="C81" s="55" t="s">
        <v>148</v>
      </c>
      <c r="D81" s="44">
        <v>16</v>
      </c>
      <c r="E81" s="41">
        <v>15</v>
      </c>
      <c r="F81" s="41">
        <v>0</v>
      </c>
      <c r="G81" s="117">
        <v>0</v>
      </c>
      <c r="H81" s="45">
        <v>1</v>
      </c>
      <c r="I81" s="42" t="s">
        <v>12</v>
      </c>
      <c r="J81" s="13">
        <v>0</v>
      </c>
      <c r="K81" s="29">
        <f t="shared" si="35"/>
        <v>0</v>
      </c>
      <c r="L81" s="29">
        <f t="shared" si="33"/>
        <v>0</v>
      </c>
      <c r="M81" s="29">
        <f t="shared" si="34"/>
        <v>0</v>
      </c>
      <c r="N81" s="29">
        <f t="shared" si="36"/>
        <v>2</v>
      </c>
      <c r="O81" s="34"/>
      <c r="P81" s="41">
        <v>11</v>
      </c>
      <c r="Q81" s="41">
        <v>14</v>
      </c>
      <c r="R81" s="117">
        <v>0.78571428600000004</v>
      </c>
      <c r="S81" s="42">
        <v>0.5</v>
      </c>
      <c r="T81" s="42"/>
      <c r="U81" s="43" t="s">
        <v>325</v>
      </c>
      <c r="V81" s="34">
        <v>1</v>
      </c>
      <c r="W81" s="29">
        <v>1</v>
      </c>
      <c r="X81" s="29">
        <f t="shared" si="28"/>
        <v>1</v>
      </c>
      <c r="Z81" s="6">
        <f t="shared" si="37"/>
        <v>2</v>
      </c>
      <c r="AA81" s="6">
        <f t="shared" si="38"/>
        <v>0</v>
      </c>
      <c r="AB81" s="29"/>
      <c r="AC81" s="29" t="str">
        <f>_xlfn.IFS(AND(Z81=1,AA81=1),1,AND(Z81=1,AA81=0),0,Z81=0,"не применяется",Z81=2,"не применяется")</f>
        <v>не применяется</v>
      </c>
      <c r="AE81" s="120">
        <f>IF(AND(J81&gt;=1,N81=1),1,0)</f>
        <v>0</v>
      </c>
      <c r="AF81" s="120">
        <f>IF(G81&gt;AI81,0.5,0)</f>
        <v>0</v>
      </c>
      <c r="AG81" s="120"/>
      <c r="AI81" s="29">
        <f t="shared" si="39"/>
        <v>27.65</v>
      </c>
      <c r="AS81" s="29" t="s">
        <v>31</v>
      </c>
      <c r="AT81" s="29" t="s">
        <v>32</v>
      </c>
    </row>
    <row r="82" spans="1:46" ht="16.5" thickBot="1" x14ac:dyDescent="0.3">
      <c r="A82" s="48" t="s">
        <v>389</v>
      </c>
      <c r="B82" s="54" t="s">
        <v>147</v>
      </c>
      <c r="C82" s="55" t="s">
        <v>148</v>
      </c>
      <c r="D82" s="44">
        <v>17</v>
      </c>
      <c r="E82" s="41">
        <v>210</v>
      </c>
      <c r="F82" s="41">
        <v>0</v>
      </c>
      <c r="G82" s="117">
        <v>0</v>
      </c>
      <c r="H82" s="45">
        <v>1</v>
      </c>
      <c r="I82" s="42" t="s">
        <v>12</v>
      </c>
      <c r="J82" s="13">
        <v>0</v>
      </c>
      <c r="K82" s="29">
        <f t="shared" si="35"/>
        <v>0</v>
      </c>
      <c r="L82" s="29">
        <f t="shared" si="33"/>
        <v>0</v>
      </c>
      <c r="M82" s="29">
        <f t="shared" si="34"/>
        <v>0</v>
      </c>
      <c r="N82" s="29">
        <f t="shared" si="36"/>
        <v>2</v>
      </c>
      <c r="O82" s="34"/>
      <c r="P82" s="41">
        <v>43</v>
      </c>
      <c r="Q82" s="41">
        <v>51</v>
      </c>
      <c r="R82" s="117">
        <v>0.84313725500000003</v>
      </c>
      <c r="S82" s="42">
        <v>0</v>
      </c>
      <c r="T82" s="42"/>
      <c r="U82" s="43" t="s">
        <v>327</v>
      </c>
      <c r="V82" s="34">
        <v>1</v>
      </c>
      <c r="W82" s="29">
        <v>1</v>
      </c>
      <c r="X82" s="29">
        <f t="shared" si="28"/>
        <v>1</v>
      </c>
      <c r="Z82" s="6">
        <f t="shared" si="37"/>
        <v>2</v>
      </c>
      <c r="AA82" s="6">
        <f t="shared" si="38"/>
        <v>0</v>
      </c>
      <c r="AB82" s="29"/>
      <c r="AC82" s="29" t="str">
        <f>_xlfn.IFS(AND(Z82=1,AA82=1),1,AND(Z82=1,AA82=0),0,Z82=0,"не применяется",Z82=2,"не применяется")</f>
        <v>не применяется</v>
      </c>
      <c r="AE82" s="120">
        <f>IF(AND(J82&gt;=1,N82=1),1,0)</f>
        <v>0</v>
      </c>
      <c r="AF82" s="120">
        <f>IF(G82&gt;AI82,0.5,0)</f>
        <v>0</v>
      </c>
      <c r="AG82" s="120"/>
      <c r="AI82" s="29">
        <f t="shared" si="39"/>
        <v>77.588235294</v>
      </c>
      <c r="AS82" s="29" t="s">
        <v>187</v>
      </c>
      <c r="AT82" s="29" t="s">
        <v>188</v>
      </c>
    </row>
    <row r="83" spans="1:46" ht="16.5" thickBot="1" x14ac:dyDescent="0.3">
      <c r="A83" s="48" t="s">
        <v>390</v>
      </c>
      <c r="B83" s="54" t="s">
        <v>147</v>
      </c>
      <c r="C83" s="55" t="s">
        <v>148</v>
      </c>
      <c r="D83" s="44">
        <v>18</v>
      </c>
      <c r="E83" s="41">
        <v>39</v>
      </c>
      <c r="F83" s="41">
        <v>0</v>
      </c>
      <c r="G83" s="117">
        <v>0</v>
      </c>
      <c r="H83" s="45">
        <v>1</v>
      </c>
      <c r="I83" s="42" t="s">
        <v>12</v>
      </c>
      <c r="J83" s="13">
        <v>0</v>
      </c>
      <c r="K83" s="29">
        <f t="shared" si="35"/>
        <v>0</v>
      </c>
      <c r="L83" s="29">
        <f t="shared" si="33"/>
        <v>0</v>
      </c>
      <c r="M83" s="29">
        <f t="shared" si="34"/>
        <v>0</v>
      </c>
      <c r="N83" s="29">
        <f t="shared" si="36"/>
        <v>2</v>
      </c>
      <c r="O83" s="34"/>
      <c r="P83" s="41">
        <v>17</v>
      </c>
      <c r="Q83" s="41">
        <v>9</v>
      </c>
      <c r="R83" s="117">
        <v>1.888888889</v>
      </c>
      <c r="S83" s="42">
        <v>1</v>
      </c>
      <c r="T83" s="42"/>
      <c r="U83" s="43" t="s">
        <v>329</v>
      </c>
      <c r="V83" s="34">
        <v>1</v>
      </c>
      <c r="W83" s="29">
        <v>1</v>
      </c>
      <c r="X83" s="29">
        <f t="shared" si="28"/>
        <v>1</v>
      </c>
      <c r="Z83" s="6">
        <f t="shared" si="37"/>
        <v>2</v>
      </c>
      <c r="AA83" s="6">
        <f t="shared" si="38"/>
        <v>0</v>
      </c>
      <c r="AB83" s="29"/>
      <c r="AC83" s="29" t="str">
        <f>_xlfn.IFS(AND(Z83=1,AA83=1),1,AND(Z83=1,AA83=0),0,Z83=0,"не применяется",Z83=2,"не применяется")</f>
        <v>не применяется</v>
      </c>
      <c r="AE83" s="120">
        <f>IF(AND(J83&gt;=1,N83=1),1,0)</f>
        <v>0</v>
      </c>
      <c r="AF83" s="120">
        <f>IF(G83&gt;AI83,0.5,0)</f>
        <v>0</v>
      </c>
      <c r="AG83" s="120"/>
      <c r="AI83" s="29">
        <f t="shared" si="39"/>
        <v>48.1875</v>
      </c>
      <c r="AS83" s="29" t="s">
        <v>69</v>
      </c>
      <c r="AT83" s="29" t="s">
        <v>70</v>
      </c>
    </row>
    <row r="84" spans="1:46" ht="16.5" thickBot="1" x14ac:dyDescent="0.3">
      <c r="A84" s="48" t="s">
        <v>391</v>
      </c>
      <c r="B84" s="54" t="s">
        <v>147</v>
      </c>
      <c r="C84" s="55" t="s">
        <v>148</v>
      </c>
      <c r="D84" s="44">
        <v>19</v>
      </c>
      <c r="E84" s="41">
        <v>80</v>
      </c>
      <c r="F84" s="41">
        <v>3</v>
      </c>
      <c r="G84" s="117">
        <v>26.666666667000001</v>
      </c>
      <c r="H84" s="45">
        <v>1</v>
      </c>
      <c r="I84" s="42" t="s">
        <v>12</v>
      </c>
      <c r="J84" s="13">
        <v>26.666666667000001</v>
      </c>
      <c r="K84" s="29">
        <f t="shared" si="35"/>
        <v>2</v>
      </c>
      <c r="L84" s="29">
        <f t="shared" si="33"/>
        <v>0</v>
      </c>
      <c r="M84" s="29">
        <f t="shared" si="34"/>
        <v>0</v>
      </c>
      <c r="N84" s="29">
        <f t="shared" si="36"/>
        <v>1</v>
      </c>
      <c r="O84" s="34"/>
      <c r="P84" s="41">
        <v>34</v>
      </c>
      <c r="Q84" s="41">
        <v>21</v>
      </c>
      <c r="R84" s="117">
        <v>1.619047619</v>
      </c>
      <c r="S84" s="42">
        <v>2</v>
      </c>
      <c r="T84" s="42"/>
      <c r="U84" s="43" t="s">
        <v>331</v>
      </c>
      <c r="V84" s="34">
        <v>1</v>
      </c>
      <c r="W84" s="29">
        <v>2</v>
      </c>
      <c r="X84" s="29">
        <f t="shared" si="28"/>
        <v>2</v>
      </c>
      <c r="Z84" s="6">
        <f t="shared" si="37"/>
        <v>1</v>
      </c>
      <c r="AA84" s="6">
        <f t="shared" si="38"/>
        <v>1</v>
      </c>
      <c r="AB84" s="29"/>
      <c r="AC84" s="29">
        <f>_xlfn.IFS(AND(Z84=1,AA84=1),1,AND(Z84=1,AA84=0),0,Z84=0,"не применяется")</f>
        <v>1</v>
      </c>
      <c r="AE84" s="120">
        <f>IF(AND(J84&gt;=1,N84=1),2,0)</f>
        <v>2</v>
      </c>
      <c r="AF84" s="120">
        <f>IF(G84&gt;AI84,1,0)</f>
        <v>0</v>
      </c>
      <c r="AG84" s="120"/>
      <c r="AI84" s="29">
        <f t="shared" si="39"/>
        <v>45.237288135999997</v>
      </c>
      <c r="AS84" s="29" t="s">
        <v>179</v>
      </c>
      <c r="AT84" s="29" t="s">
        <v>180</v>
      </c>
    </row>
    <row r="85" spans="1:46" ht="16.5" thickBot="1" x14ac:dyDescent="0.3">
      <c r="A85" s="48" t="s">
        <v>392</v>
      </c>
      <c r="B85" s="54" t="s">
        <v>147</v>
      </c>
      <c r="C85" s="55" t="s">
        <v>148</v>
      </c>
      <c r="D85" s="44">
        <v>20</v>
      </c>
      <c r="E85" s="41">
        <v>6</v>
      </c>
      <c r="F85" s="41">
        <v>4</v>
      </c>
      <c r="G85" s="117">
        <v>1.5</v>
      </c>
      <c r="H85" s="45">
        <v>1</v>
      </c>
      <c r="I85" s="42" t="s">
        <v>12</v>
      </c>
      <c r="J85" s="13">
        <v>1.5</v>
      </c>
      <c r="K85" s="29">
        <f t="shared" si="35"/>
        <v>1</v>
      </c>
      <c r="L85" s="29">
        <f t="shared" si="33"/>
        <v>0</v>
      </c>
      <c r="M85" s="29">
        <f t="shared" si="34"/>
        <v>0</v>
      </c>
      <c r="N85" s="29">
        <f t="shared" si="36"/>
        <v>1</v>
      </c>
      <c r="O85" s="34"/>
      <c r="P85" s="41">
        <v>6</v>
      </c>
      <c r="Q85" s="41">
        <v>5</v>
      </c>
      <c r="R85" s="117">
        <v>1.2</v>
      </c>
      <c r="S85" s="42">
        <v>1</v>
      </c>
      <c r="T85" s="42"/>
      <c r="U85" s="43" t="s">
        <v>333</v>
      </c>
      <c r="V85" s="34">
        <v>1</v>
      </c>
      <c r="W85" s="29">
        <v>1</v>
      </c>
      <c r="X85" s="29">
        <f t="shared" si="28"/>
        <v>1</v>
      </c>
      <c r="Z85" s="6">
        <f t="shared" si="37"/>
        <v>1</v>
      </c>
      <c r="AA85" s="6">
        <f t="shared" si="38"/>
        <v>1</v>
      </c>
      <c r="AB85" s="29"/>
      <c r="AC85" s="29">
        <f>_xlfn.IFS(AND(Z85=1,AA85=1),1,AND(Z85=1,AA85=0),0,Z85=0,"не применяется")</f>
        <v>1</v>
      </c>
      <c r="AE85" s="120">
        <f>IF(AND(J85&gt;=1,N85=1),1,0)</f>
        <v>1</v>
      </c>
      <c r="AF85" s="120">
        <f>IF(G85&gt;AI85,0.5,0)</f>
        <v>0</v>
      </c>
      <c r="AG85" s="120"/>
      <c r="AI85" s="29">
        <f t="shared" si="39"/>
        <v>12.756097561000001</v>
      </c>
      <c r="AS85" s="29" t="s">
        <v>83</v>
      </c>
      <c r="AT85" s="29" t="s">
        <v>84</v>
      </c>
    </row>
    <row r="86" spans="1:46" ht="16.5" thickBot="1" x14ac:dyDescent="0.3">
      <c r="A86" s="48" t="s">
        <v>386</v>
      </c>
      <c r="B86" s="54" t="s">
        <v>147</v>
      </c>
      <c r="C86" s="55" t="s">
        <v>148</v>
      </c>
      <c r="D86" s="33"/>
      <c r="E86" s="41"/>
      <c r="F86" s="41"/>
      <c r="G86" s="117">
        <v>0</v>
      </c>
      <c r="H86" s="35"/>
      <c r="I86" s="35"/>
      <c r="J86" s="35"/>
      <c r="K86" s="36">
        <f>SUM(K87:K91)</f>
        <v>3</v>
      </c>
      <c r="L86" s="29">
        <f t="shared" si="33"/>
        <v>0</v>
      </c>
      <c r="M86" s="29">
        <f t="shared" si="34"/>
        <v>0</v>
      </c>
      <c r="O86" s="34"/>
      <c r="P86" s="34"/>
      <c r="Q86" s="34"/>
      <c r="R86" s="117">
        <v>0</v>
      </c>
      <c r="S86" s="35">
        <v>3.5</v>
      </c>
      <c r="T86" s="35"/>
      <c r="U86" s="37" t="s">
        <v>321</v>
      </c>
      <c r="V86" s="35">
        <v>1</v>
      </c>
      <c r="W86" s="6"/>
      <c r="X86" s="29">
        <f t="shared" si="28"/>
        <v>0</v>
      </c>
      <c r="Y86" s="6"/>
      <c r="AB86" s="6"/>
      <c r="AC86" s="29" t="str">
        <f>_xlfn.IFS(AND(Z86=1,AA86=1),1,AND(Z86=1,AA86=0),0,Z86=0,"не применяется")</f>
        <v>не применяется</v>
      </c>
      <c r="AF86" s="6"/>
      <c r="AS86" s="29" t="s">
        <v>173</v>
      </c>
      <c r="AT86" s="29" t="s">
        <v>174</v>
      </c>
    </row>
    <row r="87" spans="1:46" ht="16.5" thickBot="1" x14ac:dyDescent="0.3">
      <c r="A87" s="48" t="s">
        <v>393</v>
      </c>
      <c r="B87" s="54" t="s">
        <v>147</v>
      </c>
      <c r="C87" s="55" t="s">
        <v>148</v>
      </c>
      <c r="D87" s="44">
        <v>21</v>
      </c>
      <c r="E87" s="41">
        <v>14</v>
      </c>
      <c r="F87" s="41">
        <v>25</v>
      </c>
      <c r="G87" s="117">
        <v>0.56000000000000005</v>
      </c>
      <c r="H87" s="42" t="s">
        <v>12</v>
      </c>
      <c r="I87" s="13">
        <v>-3.9999999449999999</v>
      </c>
      <c r="J87" s="42" t="s">
        <v>12</v>
      </c>
      <c r="K87" s="29">
        <f>IF(V87=1,MAX(AE87:AG87),0)</f>
        <v>0.5</v>
      </c>
      <c r="L87" s="29">
        <f t="shared" si="33"/>
        <v>0</v>
      </c>
      <c r="M87" s="29">
        <f t="shared" si="34"/>
        <v>1</v>
      </c>
      <c r="N87" s="29">
        <f>IF(AND(F87=0,V87=1),2,V87)</f>
        <v>1</v>
      </c>
      <c r="O87" s="34"/>
      <c r="P87" s="41">
        <v>7</v>
      </c>
      <c r="Q87" s="41">
        <v>12</v>
      </c>
      <c r="R87" s="117">
        <v>0.58333333300000001</v>
      </c>
      <c r="S87" s="45">
        <v>0.5</v>
      </c>
      <c r="T87" s="45"/>
      <c r="U87" s="43" t="s">
        <v>335</v>
      </c>
      <c r="V87" s="34">
        <v>1</v>
      </c>
      <c r="W87" s="29">
        <v>1</v>
      </c>
      <c r="X87" s="29">
        <f t="shared" si="28"/>
        <v>1</v>
      </c>
      <c r="Z87" s="6">
        <f>N87</f>
        <v>1</v>
      </c>
      <c r="AA87" s="6">
        <f>IF(K87&lt;=0,0,1)</f>
        <v>1</v>
      </c>
      <c r="AB87" s="29"/>
      <c r="AC87" s="29">
        <f>_xlfn.IFS(AND(Z87=1,AA87=1),1,AND(Z87=1,AA87=0),0,Z87=0,"не применяется")</f>
        <v>1</v>
      </c>
      <c r="AE87" s="120">
        <f>IF(N87=1,IF(OR(I87&lt;5,I87=""),0,IF(I87&gt;=10,1,0.5)),0)</f>
        <v>0</v>
      </c>
      <c r="AF87" s="120">
        <f>IF(G87&gt;AI87,0.5,0)</f>
        <v>0.5</v>
      </c>
      <c r="AG87" s="120">
        <f>IF(G87=AJ87,1,0)</f>
        <v>0</v>
      </c>
      <c r="AI87" s="29">
        <f>ROUND(SUMIFS(E:E,D:D,D87,N:N,1)/SUMIFS(F:F,D:D,D87,N:N,1),9)</f>
        <v>0.40586932399999998</v>
      </c>
      <c r="AJ87" s="29">
        <f>_xlfn.MAXIFS($G$7:$G$2383,$N$7:$N$2383,1,$D$7:$D$2383,21)</f>
        <v>1</v>
      </c>
      <c r="AS87" s="29" t="s">
        <v>123</v>
      </c>
      <c r="AT87" s="29" t="s">
        <v>124</v>
      </c>
    </row>
    <row r="88" spans="1:46" ht="16.5" thickBot="1" x14ac:dyDescent="0.3">
      <c r="A88" s="48" t="s">
        <v>394</v>
      </c>
      <c r="B88" s="54" t="s">
        <v>147</v>
      </c>
      <c r="C88" s="55" t="s">
        <v>148</v>
      </c>
      <c r="D88" s="44">
        <v>22</v>
      </c>
      <c r="E88" s="41">
        <v>0</v>
      </c>
      <c r="F88" s="41">
        <v>0</v>
      </c>
      <c r="G88" s="117">
        <v>0</v>
      </c>
      <c r="H88" s="45">
        <v>1</v>
      </c>
      <c r="I88" s="42" t="s">
        <v>12</v>
      </c>
      <c r="J88" s="13">
        <v>0</v>
      </c>
      <c r="K88" s="29">
        <f>IF(V88=1,MAX(AE88:AG88),0)</f>
        <v>0</v>
      </c>
      <c r="L88" s="29">
        <f t="shared" si="33"/>
        <v>0</v>
      </c>
      <c r="M88" s="29">
        <f t="shared" si="34"/>
        <v>0</v>
      </c>
      <c r="N88" s="29">
        <f>IF(AND(F88=0,V88=1),2,V88)</f>
        <v>2</v>
      </c>
      <c r="O88" s="34"/>
      <c r="P88" s="41">
        <v>0</v>
      </c>
      <c r="Q88" s="41">
        <v>0</v>
      </c>
      <c r="R88" s="117">
        <v>0</v>
      </c>
      <c r="S88" s="42">
        <v>1</v>
      </c>
      <c r="T88" s="42"/>
      <c r="U88" s="43" t="s">
        <v>337</v>
      </c>
      <c r="V88" s="34">
        <v>1</v>
      </c>
      <c r="W88" s="29">
        <v>1</v>
      </c>
      <c r="X88" s="29">
        <f t="shared" si="28"/>
        <v>1</v>
      </c>
      <c r="Z88" s="6">
        <f>N88</f>
        <v>2</v>
      </c>
      <c r="AA88" s="6">
        <f>IF(K88&lt;=0,0,1)</f>
        <v>0</v>
      </c>
      <c r="AB88" s="29"/>
      <c r="AC88" s="29" t="str">
        <f>_xlfn.IFS(AND(Z88=1,AA88=1),1,AND(Z88=1,AA88=0),0,Z88=0,"не применяется",Z88=2,"не применяется")</f>
        <v>не применяется</v>
      </c>
      <c r="AE88" s="120">
        <f>IF(AND(J88&gt;=1,N88=1),1,0)</f>
        <v>0</v>
      </c>
      <c r="AF88" s="120">
        <f>IF(G88&gt;AI88,0.5,0)</f>
        <v>0</v>
      </c>
      <c r="AG88" s="120"/>
      <c r="AI88" s="29">
        <f>ROUND(SUMIFS(E:E,D:D,D88,N:N,1)/SUMIFS(F:F,D:D,D88,N:N,1),9)</f>
        <v>0.59924209900000003</v>
      </c>
      <c r="AS88" s="29" t="s">
        <v>87</v>
      </c>
      <c r="AT88" s="29" t="s">
        <v>88</v>
      </c>
    </row>
    <row r="89" spans="1:46" ht="16.5" thickBot="1" x14ac:dyDescent="0.3">
      <c r="A89" s="48" t="s">
        <v>395</v>
      </c>
      <c r="B89" s="54" t="s">
        <v>147</v>
      </c>
      <c r="C89" s="55" t="s">
        <v>148</v>
      </c>
      <c r="D89" s="44">
        <v>23</v>
      </c>
      <c r="E89" s="41">
        <v>0</v>
      </c>
      <c r="F89" s="41">
        <v>0</v>
      </c>
      <c r="G89" s="117">
        <v>0</v>
      </c>
      <c r="H89" s="42" t="s">
        <v>12</v>
      </c>
      <c r="I89" s="13">
        <v>0</v>
      </c>
      <c r="J89" s="42" t="s">
        <v>12</v>
      </c>
      <c r="K89" s="29">
        <f>IF(V89=1,MAX(AE89:AG89),0)</f>
        <v>0</v>
      </c>
      <c r="L89" s="29">
        <f t="shared" si="33"/>
        <v>0</v>
      </c>
      <c r="M89" s="29">
        <f t="shared" si="34"/>
        <v>0</v>
      </c>
      <c r="N89" s="29">
        <f>IF(AND(F89=0,V89=1),2,V89)</f>
        <v>2</v>
      </c>
      <c r="O89" s="34"/>
      <c r="P89" s="41">
        <v>0</v>
      </c>
      <c r="Q89" s="41">
        <v>2</v>
      </c>
      <c r="R89" s="117">
        <v>0</v>
      </c>
      <c r="S89" s="45">
        <v>0</v>
      </c>
      <c r="T89" s="45"/>
      <c r="U89" s="43" t="s">
        <v>339</v>
      </c>
      <c r="V89" s="34">
        <v>1</v>
      </c>
      <c r="W89" s="29">
        <v>1</v>
      </c>
      <c r="X89" s="29">
        <f t="shared" si="28"/>
        <v>1</v>
      </c>
      <c r="Z89" s="6">
        <f>N89</f>
        <v>2</v>
      </c>
      <c r="AA89" s="6">
        <f>IF(K89&lt;=0,0,1)</f>
        <v>0</v>
      </c>
      <c r="AB89" s="29"/>
      <c r="AC89" s="29" t="str">
        <f>_xlfn.IFS(AND(Z89=1,AA89=1),1,AND(Z89=1,AA89=0),0,Z89=0,"не применяется",Z89=2,"не применяется")</f>
        <v>не применяется</v>
      </c>
      <c r="AE89" s="120">
        <f>IF(N89=1,IF(OR(I89&lt;5,I89=""),0,IF(I89&gt;=10,1,0.5)),0)</f>
        <v>0</v>
      </c>
      <c r="AF89" s="120">
        <f>IF(G89&gt;AI89,0.5,0)</f>
        <v>0</v>
      </c>
      <c r="AG89" s="120">
        <f>IF(AND(G2516&lt;&gt;0,G89=AJ89),1,0)</f>
        <v>0</v>
      </c>
      <c r="AI89" s="29">
        <f>ROUND(SUMIFS(E:E,D:D,D89,N:N,1)/SUMIFS(F:F,D:D,D89,N:N,1),9)</f>
        <v>0.46666666699999998</v>
      </c>
      <c r="AJ89" s="29">
        <f>_xlfn.MAXIFS($G$7:$G$2383,$N$7:$N$2383,1,$D$7:$D$2383,23)</f>
        <v>6</v>
      </c>
      <c r="AS89" s="29" t="s">
        <v>167</v>
      </c>
      <c r="AT89" s="29" t="s">
        <v>168</v>
      </c>
    </row>
    <row r="90" spans="1:46" ht="16.5" thickBot="1" x14ac:dyDescent="0.3">
      <c r="A90" s="48" t="s">
        <v>396</v>
      </c>
      <c r="B90" s="54" t="s">
        <v>147</v>
      </c>
      <c r="C90" s="55" t="s">
        <v>148</v>
      </c>
      <c r="D90" s="44">
        <v>24</v>
      </c>
      <c r="E90" s="41">
        <v>1</v>
      </c>
      <c r="F90" s="41">
        <v>1</v>
      </c>
      <c r="G90" s="117">
        <v>1</v>
      </c>
      <c r="H90" s="42" t="s">
        <v>12</v>
      </c>
      <c r="I90" s="13">
        <v>0</v>
      </c>
      <c r="J90" s="42" t="s">
        <v>12</v>
      </c>
      <c r="K90" s="29">
        <f>IF(V90=1,MAX(AE90:AG90),0)</f>
        <v>0.5</v>
      </c>
      <c r="L90" s="29">
        <f t="shared" si="33"/>
        <v>0</v>
      </c>
      <c r="M90" s="29">
        <f t="shared" si="34"/>
        <v>1</v>
      </c>
      <c r="N90" s="29">
        <f>IF(AND(F90=0,V90=1),2,V90)</f>
        <v>1</v>
      </c>
      <c r="O90" s="34"/>
      <c r="P90" s="41">
        <v>0</v>
      </c>
      <c r="Q90" s="41">
        <v>4</v>
      </c>
      <c r="R90" s="117">
        <v>0</v>
      </c>
      <c r="S90" s="45">
        <v>0</v>
      </c>
      <c r="T90" s="45"/>
      <c r="U90" s="43" t="s">
        <v>341</v>
      </c>
      <c r="V90" s="34">
        <v>1</v>
      </c>
      <c r="W90" s="29">
        <v>1</v>
      </c>
      <c r="X90" s="29">
        <f t="shared" si="28"/>
        <v>1</v>
      </c>
      <c r="Z90" s="6">
        <f>N90</f>
        <v>1</v>
      </c>
      <c r="AA90" s="6">
        <f>IF(K90&lt;=0,0,1)</f>
        <v>1</v>
      </c>
      <c r="AB90" s="29"/>
      <c r="AC90" s="29">
        <f>_xlfn.IFS(AND(Z90=1,AA90=1),1,AND(Z90=1,AA90=0),0,Z90=0,"не применяется")</f>
        <v>1</v>
      </c>
      <c r="AE90" s="120">
        <f>IF(N90=1,IF(OR(I90&lt;5,I90=""),0,IF(I90&gt;=10,1,0.5)),0)</f>
        <v>0</v>
      </c>
      <c r="AF90" s="120">
        <f>IF(G90&gt;AI90,0.5,0)</f>
        <v>0.5</v>
      </c>
      <c r="AG90" s="120">
        <f>IF(G90=AJ90,1,0)</f>
        <v>0</v>
      </c>
      <c r="AI90" s="29">
        <f>ROUND(SUMIFS(E:E,D:D,D90,N:N,1)/SUMIFS(F:F,D:D,D90,N:N,1),9)</f>
        <v>0.91379310300000005</v>
      </c>
      <c r="AJ90" s="29">
        <f>_xlfn.MAXIFS($G$7:$G$2383,$N$7:$N$2383,1,$D$7:$D$2383,24)</f>
        <v>10</v>
      </c>
    </row>
    <row r="91" spans="1:46" ht="16.5" thickBot="1" x14ac:dyDescent="0.3">
      <c r="A91" s="48" t="s">
        <v>397</v>
      </c>
      <c r="B91" s="54" t="s">
        <v>147</v>
      </c>
      <c r="C91" s="55" t="s">
        <v>148</v>
      </c>
      <c r="D91" s="44">
        <v>25</v>
      </c>
      <c r="E91" s="41">
        <v>359</v>
      </c>
      <c r="F91" s="41">
        <v>359</v>
      </c>
      <c r="G91" s="117">
        <v>1</v>
      </c>
      <c r="H91" s="45">
        <v>1</v>
      </c>
      <c r="I91" s="42" t="s">
        <v>12</v>
      </c>
      <c r="J91" s="13">
        <v>1</v>
      </c>
      <c r="K91" s="29">
        <f>IF(V91=1,MAX(AE91:AG91),0)</f>
        <v>2</v>
      </c>
      <c r="L91" s="29">
        <f t="shared" si="33"/>
        <v>0</v>
      </c>
      <c r="M91" s="29">
        <f t="shared" si="34"/>
        <v>1</v>
      </c>
      <c r="N91" s="29">
        <f>IF(AND(F91=0,V91=1),2,V91)</f>
        <v>1</v>
      </c>
      <c r="O91" s="34"/>
      <c r="P91" s="41">
        <v>0</v>
      </c>
      <c r="Q91" s="41">
        <v>0</v>
      </c>
      <c r="R91" s="117">
        <v>0</v>
      </c>
      <c r="S91" s="42">
        <v>2</v>
      </c>
      <c r="T91" s="42"/>
      <c r="U91" s="43" t="s">
        <v>343</v>
      </c>
      <c r="V91" s="34">
        <v>1</v>
      </c>
      <c r="W91" s="29">
        <v>2</v>
      </c>
      <c r="X91" s="29">
        <f t="shared" si="28"/>
        <v>2</v>
      </c>
      <c r="Z91" s="6">
        <f>N91</f>
        <v>1</v>
      </c>
      <c r="AA91" s="6">
        <f>IF(K91&lt;=0,0,1)</f>
        <v>1</v>
      </c>
      <c r="AB91" s="29"/>
      <c r="AC91" s="29">
        <f>_xlfn.IFS(AND(Z91=1,AA91=1),1,AND(Z91=1,AA91=0),0,Z91=0,"не применяется")</f>
        <v>1</v>
      </c>
      <c r="AE91" s="120">
        <f>IF(AND(J91&gt;=1,N91=1),2,0)</f>
        <v>2</v>
      </c>
      <c r="AF91" s="120">
        <f>IF(G91&gt;AI91,1,0)</f>
        <v>1</v>
      </c>
      <c r="AG91" s="120"/>
      <c r="AI91" s="29">
        <f>ROUND(SUMIFS(E:E,D:D,D91,N:N,1)/SUMIFS(F:F,D:D,D91,N:N,1),9)</f>
        <v>0.97028108999999996</v>
      </c>
    </row>
    <row r="92" spans="1:46" ht="16.5" thickBot="1" x14ac:dyDescent="0.3">
      <c r="A92" s="48" t="s">
        <v>398</v>
      </c>
      <c r="B92" s="54" t="s">
        <v>147</v>
      </c>
      <c r="C92" s="55" t="s">
        <v>148</v>
      </c>
      <c r="D92" s="51">
        <v>33</v>
      </c>
      <c r="E92" s="41"/>
      <c r="F92" s="41"/>
      <c r="G92" s="117">
        <v>0</v>
      </c>
      <c r="H92" s="45"/>
      <c r="I92" s="45"/>
      <c r="J92" s="45"/>
      <c r="K92" s="45">
        <f>K64+K79+K86</f>
        <v>19.5</v>
      </c>
      <c r="L92" s="29">
        <f t="shared" si="33"/>
        <v>0</v>
      </c>
      <c r="M92" s="29">
        <f t="shared" si="34"/>
        <v>0</v>
      </c>
      <c r="O92" s="34"/>
      <c r="P92" s="34"/>
      <c r="Q92" s="34"/>
      <c r="R92" s="117">
        <v>0</v>
      </c>
      <c r="S92" s="45">
        <v>19</v>
      </c>
      <c r="T92" s="45"/>
      <c r="U92" s="43" t="s">
        <v>321</v>
      </c>
      <c r="V92" s="45">
        <v>1</v>
      </c>
      <c r="X92" s="29">
        <f>SUM(X64:X91)</f>
        <v>32</v>
      </c>
      <c r="Y92" s="53">
        <f>K92/X92</f>
        <v>0.609375</v>
      </c>
      <c r="Z92" s="6">
        <f>SUM(Z64:Z91)</f>
        <v>30</v>
      </c>
      <c r="AA92" s="6">
        <f>SUM(AA64:AA91)</f>
        <v>15</v>
      </c>
      <c r="AB92" s="53">
        <f>AA92/Z92</f>
        <v>0.5</v>
      </c>
      <c r="AC92" s="29">
        <f>AB92</f>
        <v>0.5</v>
      </c>
      <c r="AF92" s="6"/>
    </row>
    <row r="93" spans="1:46" ht="16.5" thickBot="1" x14ac:dyDescent="0.25">
      <c r="A93" s="48" t="s">
        <v>211</v>
      </c>
      <c r="B93" s="49" t="s">
        <v>155</v>
      </c>
      <c r="C93" s="50" t="s">
        <v>156</v>
      </c>
      <c r="D93" s="33">
        <v>0</v>
      </c>
      <c r="E93" s="122"/>
      <c r="F93" s="122"/>
      <c r="G93" s="117">
        <v>0</v>
      </c>
      <c r="H93" s="35"/>
      <c r="I93" s="35"/>
      <c r="J93" s="35"/>
      <c r="K93" s="36">
        <f>SUM(K94:K107)</f>
        <v>15.5</v>
      </c>
      <c r="L93" s="29">
        <f t="shared" si="33"/>
        <v>0</v>
      </c>
      <c r="M93" s="29">
        <f t="shared" si="34"/>
        <v>0</v>
      </c>
      <c r="O93" s="34"/>
      <c r="P93" s="67"/>
      <c r="Q93" s="67"/>
      <c r="R93" s="117">
        <v>0</v>
      </c>
      <c r="S93" s="34">
        <v>11</v>
      </c>
      <c r="T93" s="34"/>
      <c r="U93" s="43" t="s">
        <v>321</v>
      </c>
      <c r="V93" s="35">
        <v>1</v>
      </c>
      <c r="W93" s="6"/>
      <c r="X93" s="6"/>
      <c r="Y93" s="6"/>
      <c r="AB93" s="6"/>
      <c r="AC93" s="6"/>
      <c r="AF93" s="6"/>
    </row>
    <row r="94" spans="1:46" ht="16.5" thickBot="1" x14ac:dyDescent="0.3">
      <c r="A94" s="48" t="s">
        <v>399</v>
      </c>
      <c r="B94" s="54" t="s">
        <v>155</v>
      </c>
      <c r="C94" s="55" t="s">
        <v>156</v>
      </c>
      <c r="D94" s="41">
        <v>1</v>
      </c>
      <c r="E94" s="41">
        <v>44003</v>
      </c>
      <c r="F94" s="41">
        <v>130722.70000000001</v>
      </c>
      <c r="G94" s="117">
        <v>0.336613304</v>
      </c>
      <c r="H94" s="42" t="s">
        <v>12</v>
      </c>
      <c r="I94" s="13">
        <v>5.6950420279999996</v>
      </c>
      <c r="J94" s="42" t="s">
        <v>12</v>
      </c>
      <c r="K94" s="29">
        <f t="shared" ref="K94:K105" si="40">IF(V94=1,MAX(AE94:AG94),0)</f>
        <v>0.5</v>
      </c>
      <c r="L94" s="29">
        <f t="shared" si="33"/>
        <v>0</v>
      </c>
      <c r="M94" s="29">
        <f t="shared" si="34"/>
        <v>1</v>
      </c>
      <c r="N94" s="29">
        <f t="shared" ref="N94:N107" si="41">IF(AND(F94=0,V94=1),2,V94)</f>
        <v>1</v>
      </c>
      <c r="O94" s="34"/>
      <c r="P94" s="41">
        <v>34199</v>
      </c>
      <c r="Q94" s="41">
        <v>107383.3</v>
      </c>
      <c r="R94" s="117">
        <v>0.318475964</v>
      </c>
      <c r="S94" s="34">
        <v>0.5</v>
      </c>
      <c r="T94" s="34"/>
      <c r="U94" s="43" t="s">
        <v>293</v>
      </c>
      <c r="V94" s="34">
        <v>1</v>
      </c>
      <c r="W94" s="29">
        <v>1</v>
      </c>
      <c r="X94" s="29">
        <f t="shared" ref="X94:X120" si="42">IF(V94=1,W94,0)</f>
        <v>1</v>
      </c>
      <c r="Z94" s="6">
        <f t="shared" ref="Z94:Z107" si="43">N94</f>
        <v>1</v>
      </c>
      <c r="AA94" s="6">
        <f t="shared" ref="AA94:AA107" si="44">IF(K94&lt;=0,0,1)</f>
        <v>1</v>
      </c>
      <c r="AB94" s="29"/>
      <c r="AC94" s="29">
        <f t="shared" ref="AC94:AC109" si="45">_xlfn.IFS(AND(Z94=1,AA94=1),1,AND(Z94=1,AA94=0),0,Z94=0,"не применяется")</f>
        <v>1</v>
      </c>
      <c r="AE94" s="120">
        <f>IF(N94=1,IF(OR(I94&lt;3,I94=""),0,IF(I94&gt;=7,1,0.5)),0)</f>
        <v>0.5</v>
      </c>
      <c r="AF94" s="120">
        <f>IF(G94&gt;AI94,0.5,0)</f>
        <v>0.5</v>
      </c>
      <c r="AG94" s="120">
        <f>IF(G94=AJ94,1,0)</f>
        <v>0</v>
      </c>
      <c r="AI94" s="29">
        <f t="shared" ref="AI94:AI107" si="46">ROUND(SUMIFS(E:E,D:D,D94,N:N,1)/SUMIFS(F:F,D:D,D94,N:N,1),9)</f>
        <v>0.26994277300000002</v>
      </c>
      <c r="AJ94" s="29">
        <f>ROUND(_xlfn.MAXIFS($G$7:$G$2383,$D$7:$D$2383,1,$V$7:$V$2383,1),9)</f>
        <v>0.87050933799999997</v>
      </c>
    </row>
    <row r="95" spans="1:46" ht="16.5" thickBot="1" x14ac:dyDescent="0.3">
      <c r="A95" s="48" t="s">
        <v>400</v>
      </c>
      <c r="B95" s="54" t="s">
        <v>155</v>
      </c>
      <c r="C95" s="55" t="s">
        <v>156</v>
      </c>
      <c r="D95" s="44">
        <v>2</v>
      </c>
      <c r="E95" s="41">
        <v>279</v>
      </c>
      <c r="F95" s="41">
        <v>284</v>
      </c>
      <c r="G95" s="117">
        <v>0.98239436599999996</v>
      </c>
      <c r="H95" s="42" t="s">
        <v>12</v>
      </c>
      <c r="I95" s="13">
        <v>58.544833283999999</v>
      </c>
      <c r="J95" s="42" t="s">
        <v>12</v>
      </c>
      <c r="K95" s="29">
        <f t="shared" si="40"/>
        <v>2</v>
      </c>
      <c r="L95" s="29">
        <f t="shared" si="33"/>
        <v>0</v>
      </c>
      <c r="M95" s="29">
        <f t="shared" si="34"/>
        <v>1</v>
      </c>
      <c r="N95" s="29">
        <f t="shared" si="41"/>
        <v>1</v>
      </c>
      <c r="O95" s="34"/>
      <c r="P95" s="41">
        <v>101</v>
      </c>
      <c r="Q95" s="41">
        <v>163</v>
      </c>
      <c r="R95" s="117">
        <v>0.61963190199999996</v>
      </c>
      <c r="S95" s="34">
        <v>2</v>
      </c>
      <c r="T95" s="34"/>
      <c r="U95" s="43" t="s">
        <v>295</v>
      </c>
      <c r="V95" s="34">
        <v>1</v>
      </c>
      <c r="W95" s="29">
        <v>2</v>
      </c>
      <c r="X95" s="29">
        <f t="shared" si="42"/>
        <v>2</v>
      </c>
      <c r="Z95" s="6">
        <f t="shared" si="43"/>
        <v>1</v>
      </c>
      <c r="AA95" s="6">
        <f t="shared" si="44"/>
        <v>1</v>
      </c>
      <c r="AB95" s="29"/>
      <c r="AC95" s="29">
        <f t="shared" si="45"/>
        <v>1</v>
      </c>
      <c r="AE95" s="120">
        <f>IF(N95=1,IF(OR(I95&lt;5,I95=""),0,IF(I95&gt;=10,2,1)),0)</f>
        <v>2</v>
      </c>
      <c r="AF95" s="120">
        <f>IF(G95&gt;AI95,1,0)</f>
        <v>1</v>
      </c>
      <c r="AG95" s="120">
        <f>IF(G95=AJ95,2,0)</f>
        <v>0</v>
      </c>
      <c r="AI95" s="29">
        <f t="shared" si="46"/>
        <v>0.94268468299999997</v>
      </c>
      <c r="AJ95" s="29">
        <f>ROUND(_xlfn.MAXIFS($G$7:$G$2383,$N$7:$N$2383,1,$D$7:$D$2383,2),9)</f>
        <v>0.994897959</v>
      </c>
    </row>
    <row r="96" spans="1:46" ht="16.5" thickBot="1" x14ac:dyDescent="0.3">
      <c r="A96" s="48" t="s">
        <v>401</v>
      </c>
      <c r="B96" s="54" t="s">
        <v>155</v>
      </c>
      <c r="C96" s="55" t="s">
        <v>156</v>
      </c>
      <c r="D96" s="44">
        <v>3</v>
      </c>
      <c r="E96" s="41">
        <v>0</v>
      </c>
      <c r="F96" s="41">
        <v>2</v>
      </c>
      <c r="G96" s="117">
        <v>0</v>
      </c>
      <c r="H96" s="42" t="s">
        <v>12</v>
      </c>
      <c r="I96" s="13">
        <v>0</v>
      </c>
      <c r="J96" s="42" t="s">
        <v>12</v>
      </c>
      <c r="K96" s="29">
        <f t="shared" si="40"/>
        <v>0</v>
      </c>
      <c r="L96" s="29">
        <f t="shared" si="33"/>
        <v>1</v>
      </c>
      <c r="M96" s="29">
        <f t="shared" si="34"/>
        <v>0</v>
      </c>
      <c r="N96" s="29">
        <f t="shared" si="41"/>
        <v>1</v>
      </c>
      <c r="O96" s="34"/>
      <c r="P96" s="41">
        <v>0</v>
      </c>
      <c r="Q96" s="41">
        <v>1</v>
      </c>
      <c r="R96" s="117">
        <v>0</v>
      </c>
      <c r="S96" s="34">
        <v>0</v>
      </c>
      <c r="T96" s="34"/>
      <c r="U96" s="43" t="s">
        <v>297</v>
      </c>
      <c r="V96" s="34">
        <v>1</v>
      </c>
      <c r="W96" s="29">
        <v>1</v>
      </c>
      <c r="X96" s="29">
        <f t="shared" si="42"/>
        <v>1</v>
      </c>
      <c r="Z96" s="6">
        <f t="shared" si="43"/>
        <v>1</v>
      </c>
      <c r="AA96" s="6">
        <f t="shared" si="44"/>
        <v>0</v>
      </c>
      <c r="AB96" s="29"/>
      <c r="AC96" s="29">
        <f t="shared" si="45"/>
        <v>0</v>
      </c>
      <c r="AE96" s="120">
        <f>IF(N96=1,IF(OR(I96&lt;5,I96=""),0,IF(I96&gt;=10,1,0.5)),0)</f>
        <v>0</v>
      </c>
      <c r="AF96" s="120">
        <f>IF(G96&gt;AI96,0.5,0)</f>
        <v>0</v>
      </c>
      <c r="AG96" s="120">
        <f>IF(G96=AJ96,1,0)</f>
        <v>0</v>
      </c>
      <c r="AI96" s="29">
        <f t="shared" si="46"/>
        <v>0.630237826</v>
      </c>
      <c r="AJ96" s="29">
        <f>_xlfn.MAXIFS($G$7:$G$2383,$N$7:$N$2383,1,$D$7:$D$2383,3)</f>
        <v>1</v>
      </c>
    </row>
    <row r="97" spans="1:36" ht="16.5" thickBot="1" x14ac:dyDescent="0.3">
      <c r="A97" s="48" t="s">
        <v>402</v>
      </c>
      <c r="B97" s="54" t="s">
        <v>155</v>
      </c>
      <c r="C97" s="55" t="s">
        <v>156</v>
      </c>
      <c r="D97" s="44">
        <v>4</v>
      </c>
      <c r="E97" s="41">
        <v>2</v>
      </c>
      <c r="F97" s="41">
        <v>2</v>
      </c>
      <c r="G97" s="117">
        <v>1</v>
      </c>
      <c r="H97" s="42" t="s">
        <v>12</v>
      </c>
      <c r="I97" s="13">
        <v>400</v>
      </c>
      <c r="J97" s="42" t="s">
        <v>12</v>
      </c>
      <c r="K97" s="29">
        <f t="shared" si="40"/>
        <v>1</v>
      </c>
      <c r="L97" s="29">
        <f t="shared" si="33"/>
        <v>0</v>
      </c>
      <c r="M97" s="29">
        <f t="shared" si="34"/>
        <v>1</v>
      </c>
      <c r="N97" s="29">
        <f t="shared" si="41"/>
        <v>1</v>
      </c>
      <c r="O97" s="34"/>
      <c r="P97" s="41">
        <v>1</v>
      </c>
      <c r="Q97" s="41">
        <v>5</v>
      </c>
      <c r="R97" s="117">
        <v>0.2</v>
      </c>
      <c r="S97" s="34">
        <v>0</v>
      </c>
      <c r="T97" s="34"/>
      <c r="U97" s="43" t="s">
        <v>299</v>
      </c>
      <c r="V97" s="34">
        <v>1</v>
      </c>
      <c r="W97" s="29">
        <v>1</v>
      </c>
      <c r="X97" s="29">
        <f t="shared" si="42"/>
        <v>1</v>
      </c>
      <c r="Z97" s="6">
        <f t="shared" si="43"/>
        <v>1</v>
      </c>
      <c r="AA97" s="6">
        <f t="shared" si="44"/>
        <v>1</v>
      </c>
      <c r="AB97" s="29"/>
      <c r="AC97" s="29">
        <f t="shared" si="45"/>
        <v>1</v>
      </c>
      <c r="AE97" s="120">
        <f>IF(N97=1,IF(OR(I97&lt;5,I97=""),0,IF(I97&gt;=10,1,0.5)),0)</f>
        <v>1</v>
      </c>
      <c r="AF97" s="120">
        <f>IF(G97&gt;AI97,0.5,0)</f>
        <v>0.5</v>
      </c>
      <c r="AG97" s="120">
        <f>IF(G97=AJ97,1,0)</f>
        <v>1</v>
      </c>
      <c r="AI97" s="29">
        <f t="shared" si="46"/>
        <v>0.88328075699999997</v>
      </c>
      <c r="AJ97" s="29">
        <f>_xlfn.MAXIFS($G$7:$G$2383,$N$7:$N$2383,1,$D$7:$D$2383,4)</f>
        <v>1</v>
      </c>
    </row>
    <row r="98" spans="1:36" ht="16.5" thickBot="1" x14ac:dyDescent="0.3">
      <c r="A98" s="48" t="s">
        <v>403</v>
      </c>
      <c r="B98" s="54" t="s">
        <v>155</v>
      </c>
      <c r="C98" s="55" t="s">
        <v>156</v>
      </c>
      <c r="D98" s="44">
        <v>5</v>
      </c>
      <c r="E98" s="41">
        <v>23</v>
      </c>
      <c r="F98" s="41">
        <v>26</v>
      </c>
      <c r="G98" s="117">
        <v>0.88461538500000003</v>
      </c>
      <c r="H98" s="42" t="s">
        <v>12</v>
      </c>
      <c r="I98" s="13">
        <v>111.324786499</v>
      </c>
      <c r="J98" s="42" t="s">
        <v>12</v>
      </c>
      <c r="K98" s="29">
        <f t="shared" si="40"/>
        <v>1</v>
      </c>
      <c r="L98" s="29">
        <f t="shared" si="33"/>
        <v>0</v>
      </c>
      <c r="M98" s="29">
        <f t="shared" si="34"/>
        <v>1</v>
      </c>
      <c r="N98" s="29">
        <f t="shared" si="41"/>
        <v>1</v>
      </c>
      <c r="O98" s="34"/>
      <c r="P98" s="41">
        <v>18</v>
      </c>
      <c r="Q98" s="41">
        <v>43</v>
      </c>
      <c r="R98" s="117">
        <v>0.41860465099999999</v>
      </c>
      <c r="S98" s="34">
        <v>1</v>
      </c>
      <c r="T98" s="34"/>
      <c r="U98" s="43" t="s">
        <v>301</v>
      </c>
      <c r="V98" s="34">
        <v>1</v>
      </c>
      <c r="W98" s="29">
        <v>1</v>
      </c>
      <c r="X98" s="29">
        <f t="shared" si="42"/>
        <v>1</v>
      </c>
      <c r="Z98" s="6">
        <f t="shared" si="43"/>
        <v>1</v>
      </c>
      <c r="AA98" s="6">
        <f t="shared" si="44"/>
        <v>1</v>
      </c>
      <c r="AB98" s="29"/>
      <c r="AC98" s="29">
        <f t="shared" si="45"/>
        <v>1</v>
      </c>
      <c r="AE98" s="120">
        <f>IF(N98=1,IF(OR(I98&lt;5,I98=""),0,IF(I98&gt;=10,1,0.5)),0)</f>
        <v>1</v>
      </c>
      <c r="AF98" s="120">
        <f>IF(G98&gt;AI98,0.5,0)</f>
        <v>0.5</v>
      </c>
      <c r="AG98" s="120">
        <f>IF(G98=AJ98,1,0)</f>
        <v>0</v>
      </c>
      <c r="AI98" s="29">
        <f t="shared" si="46"/>
        <v>0.78056112200000005</v>
      </c>
      <c r="AJ98" s="29">
        <f>_xlfn.MAXIFS($G$7:$G$2383,$N$7:$N$2383,1,$D$7:$D$2383,5)</f>
        <v>1</v>
      </c>
    </row>
    <row r="99" spans="1:36" ht="16.5" thickBot="1" x14ac:dyDescent="0.3">
      <c r="A99" s="48" t="s">
        <v>404</v>
      </c>
      <c r="B99" s="54" t="s">
        <v>155</v>
      </c>
      <c r="C99" s="55" t="s">
        <v>156</v>
      </c>
      <c r="D99" s="44">
        <v>6</v>
      </c>
      <c r="E99" s="41">
        <v>679</v>
      </c>
      <c r="F99" s="41">
        <v>675</v>
      </c>
      <c r="G99" s="117">
        <v>1.005925926</v>
      </c>
      <c r="H99" s="45">
        <v>1</v>
      </c>
      <c r="I99" s="42" t="s">
        <v>12</v>
      </c>
      <c r="J99" s="13">
        <v>1.005925926</v>
      </c>
      <c r="K99" s="29">
        <f t="shared" si="40"/>
        <v>2</v>
      </c>
      <c r="L99" s="29">
        <f t="shared" si="33"/>
        <v>0</v>
      </c>
      <c r="M99" s="29">
        <f t="shared" si="34"/>
        <v>1</v>
      </c>
      <c r="N99" s="29">
        <f t="shared" si="41"/>
        <v>1</v>
      </c>
      <c r="O99" s="34"/>
      <c r="P99" s="41">
        <v>0</v>
      </c>
      <c r="Q99" s="41">
        <v>0</v>
      </c>
      <c r="R99" s="117">
        <v>0</v>
      </c>
      <c r="S99" s="42">
        <v>2</v>
      </c>
      <c r="T99" s="42"/>
      <c r="U99" s="43" t="s">
        <v>303</v>
      </c>
      <c r="V99" s="34">
        <v>1</v>
      </c>
      <c r="W99" s="29">
        <v>2</v>
      </c>
      <c r="X99" s="29">
        <f t="shared" si="42"/>
        <v>2</v>
      </c>
      <c r="Z99" s="6">
        <f t="shared" si="43"/>
        <v>1</v>
      </c>
      <c r="AA99" s="6">
        <f t="shared" si="44"/>
        <v>1</v>
      </c>
      <c r="AB99" s="29"/>
      <c r="AC99" s="29">
        <f t="shared" si="45"/>
        <v>1</v>
      </c>
      <c r="AE99" s="120">
        <f>IF(N99=1,IF(J99&gt;=1,2,0),0)</f>
        <v>2</v>
      </c>
      <c r="AF99" s="120">
        <f>IF(G99&gt;AI99,1,0)</f>
        <v>1</v>
      </c>
      <c r="AG99" s="120"/>
      <c r="AI99" s="29">
        <f t="shared" si="46"/>
        <v>1.0014544569999999</v>
      </c>
    </row>
    <row r="100" spans="1:36" ht="16.5" thickBot="1" x14ac:dyDescent="0.3">
      <c r="A100" s="48" t="s">
        <v>405</v>
      </c>
      <c r="B100" s="54" t="s">
        <v>155</v>
      </c>
      <c r="C100" s="55" t="s">
        <v>156</v>
      </c>
      <c r="D100" s="44">
        <v>7</v>
      </c>
      <c r="E100" s="41">
        <v>205</v>
      </c>
      <c r="F100" s="41">
        <v>281</v>
      </c>
      <c r="G100" s="117">
        <v>0.72953736700000005</v>
      </c>
      <c r="H100" s="42" t="s">
        <v>12</v>
      </c>
      <c r="I100" s="13">
        <v>32.900218070999998</v>
      </c>
      <c r="J100" s="42" t="s">
        <v>12</v>
      </c>
      <c r="K100" s="29">
        <f t="shared" si="40"/>
        <v>2</v>
      </c>
      <c r="L100" s="29">
        <f t="shared" si="33"/>
        <v>0</v>
      </c>
      <c r="M100" s="29">
        <f t="shared" si="34"/>
        <v>0</v>
      </c>
      <c r="N100" s="29">
        <f t="shared" si="41"/>
        <v>1</v>
      </c>
      <c r="O100" s="34"/>
      <c r="P100" s="41">
        <v>129</v>
      </c>
      <c r="Q100" s="41">
        <v>235</v>
      </c>
      <c r="R100" s="117">
        <v>0.54893616999999995</v>
      </c>
      <c r="S100" s="34">
        <v>0</v>
      </c>
      <c r="T100" s="34"/>
      <c r="U100" s="43" t="s">
        <v>305</v>
      </c>
      <c r="V100" s="34">
        <v>1</v>
      </c>
      <c r="W100" s="29">
        <v>2</v>
      </c>
      <c r="X100" s="29">
        <f t="shared" si="42"/>
        <v>2</v>
      </c>
      <c r="Z100" s="6">
        <f t="shared" si="43"/>
        <v>1</v>
      </c>
      <c r="AA100" s="6">
        <f t="shared" si="44"/>
        <v>1</v>
      </c>
      <c r="AB100" s="29"/>
      <c r="AC100" s="29">
        <f t="shared" si="45"/>
        <v>1</v>
      </c>
      <c r="AE100" s="120">
        <f>IF(N100=1,IF(OR(I100&lt;3,I100=""),0,IF(I100&gt;=7,2,1)),0)</f>
        <v>2</v>
      </c>
      <c r="AF100" s="120">
        <f>IF(G100&gt;AI100,1,0)</f>
        <v>0</v>
      </c>
      <c r="AG100" s="120">
        <f>IF(G100=AJ100,2,0)</f>
        <v>0</v>
      </c>
      <c r="AI100" s="29">
        <f t="shared" si="46"/>
        <v>0.78831324000000003</v>
      </c>
      <c r="AJ100" s="29">
        <f>_xlfn.MAXIFS($G$7:$G$2383,$N$7:$N$2383,1,$D$7:$D$2383,7)</f>
        <v>0.964028777</v>
      </c>
    </row>
    <row r="101" spans="1:36" ht="16.5" thickBot="1" x14ac:dyDescent="0.3">
      <c r="A101" s="48" t="s">
        <v>406</v>
      </c>
      <c r="B101" s="54" t="s">
        <v>155</v>
      </c>
      <c r="C101" s="55" t="s">
        <v>156</v>
      </c>
      <c r="D101" s="44">
        <v>8</v>
      </c>
      <c r="E101" s="41">
        <v>102</v>
      </c>
      <c r="F101" s="41">
        <v>281</v>
      </c>
      <c r="G101" s="117">
        <v>0.362989324</v>
      </c>
      <c r="H101" s="42" t="s">
        <v>12</v>
      </c>
      <c r="I101" s="13">
        <v>-28.317234375000002</v>
      </c>
      <c r="J101" s="42" t="s">
        <v>12</v>
      </c>
      <c r="K101" s="29">
        <f t="shared" si="40"/>
        <v>1</v>
      </c>
      <c r="L101" s="29">
        <f t="shared" si="33"/>
        <v>0</v>
      </c>
      <c r="M101" s="29">
        <f t="shared" si="34"/>
        <v>1</v>
      </c>
      <c r="N101" s="29">
        <f t="shared" si="41"/>
        <v>1</v>
      </c>
      <c r="O101" s="34"/>
      <c r="P101" s="41">
        <v>119</v>
      </c>
      <c r="Q101" s="41">
        <v>235</v>
      </c>
      <c r="R101" s="117">
        <v>0.50638297899999996</v>
      </c>
      <c r="S101" s="34">
        <v>0</v>
      </c>
      <c r="T101" s="34"/>
      <c r="U101" s="43" t="s">
        <v>307</v>
      </c>
      <c r="V101" s="34">
        <v>1</v>
      </c>
      <c r="W101" s="29">
        <v>1</v>
      </c>
      <c r="X101" s="29">
        <f t="shared" si="42"/>
        <v>1</v>
      </c>
      <c r="Z101" s="6">
        <f t="shared" si="43"/>
        <v>1</v>
      </c>
      <c r="AA101" s="6">
        <f t="shared" si="44"/>
        <v>1</v>
      </c>
      <c r="AB101" s="29"/>
      <c r="AC101" s="29">
        <f t="shared" si="45"/>
        <v>1</v>
      </c>
      <c r="AE101" s="120">
        <f>IF(N101=1,IF(OR(I101&gt;-5,I101=""),0,IF(I101&gt;=-10,0.5,1)),0)</f>
        <v>1</v>
      </c>
      <c r="AF101" s="120">
        <f>IF(G101&lt;AI101,0.5,0)</f>
        <v>0.5</v>
      </c>
      <c r="AG101" s="120">
        <f>IF(G101=AJ101,1,0)</f>
        <v>0</v>
      </c>
      <c r="AI101" s="29">
        <f t="shared" si="46"/>
        <v>0.38070670899999998</v>
      </c>
      <c r="AJ101" s="29">
        <f>_xlfn.MINIFS($G$6:$G$2383,$N$6:$N$2383,1,$D$6:$D$2383,8)</f>
        <v>1.9047618999999998E-2</v>
      </c>
    </row>
    <row r="102" spans="1:36" ht="16.5" thickBot="1" x14ac:dyDescent="0.3">
      <c r="A102" s="48" t="s">
        <v>407</v>
      </c>
      <c r="B102" s="54" t="s">
        <v>155</v>
      </c>
      <c r="C102" s="55" t="s">
        <v>156</v>
      </c>
      <c r="D102" s="44">
        <v>9</v>
      </c>
      <c r="E102" s="41">
        <v>1040</v>
      </c>
      <c r="F102" s="41">
        <v>284</v>
      </c>
      <c r="G102" s="117">
        <v>3.6619718309999998</v>
      </c>
      <c r="H102" s="45">
        <v>1</v>
      </c>
      <c r="I102" s="42" t="s">
        <v>12</v>
      </c>
      <c r="J102" s="13">
        <v>3.6619718309999998</v>
      </c>
      <c r="K102" s="29">
        <f t="shared" si="40"/>
        <v>1</v>
      </c>
      <c r="L102" s="29">
        <f t="shared" si="33"/>
        <v>0</v>
      </c>
      <c r="M102" s="29">
        <f t="shared" si="34"/>
        <v>0</v>
      </c>
      <c r="N102" s="29">
        <f t="shared" si="41"/>
        <v>1</v>
      </c>
      <c r="O102" s="34"/>
      <c r="P102" s="41">
        <v>438</v>
      </c>
      <c r="Q102" s="41">
        <v>163</v>
      </c>
      <c r="R102" s="117">
        <v>2.6871165640000001</v>
      </c>
      <c r="S102" s="42">
        <v>1</v>
      </c>
      <c r="T102" s="42"/>
      <c r="U102" s="43" t="s">
        <v>309</v>
      </c>
      <c r="V102" s="34">
        <v>1</v>
      </c>
      <c r="W102" s="29">
        <v>1</v>
      </c>
      <c r="X102" s="29">
        <f t="shared" si="42"/>
        <v>1</v>
      </c>
      <c r="Z102" s="6">
        <f t="shared" si="43"/>
        <v>1</v>
      </c>
      <c r="AA102" s="6">
        <f t="shared" si="44"/>
        <v>1</v>
      </c>
      <c r="AB102" s="29"/>
      <c r="AC102" s="29">
        <f t="shared" si="45"/>
        <v>1</v>
      </c>
      <c r="AE102" s="120">
        <f>IF(N102=1,IF(J102&gt;=1,1,0),0)</f>
        <v>1</v>
      </c>
      <c r="AF102" s="120">
        <f>IF(G102&gt;AI102,0.5,0)</f>
        <v>0</v>
      </c>
      <c r="AG102" s="120"/>
      <c r="AI102" s="29">
        <f t="shared" si="46"/>
        <v>6.5856960899999999</v>
      </c>
    </row>
    <row r="103" spans="1:36" ht="16.5" thickBot="1" x14ac:dyDescent="0.3">
      <c r="A103" s="48" t="s">
        <v>408</v>
      </c>
      <c r="B103" s="54" t="s">
        <v>155</v>
      </c>
      <c r="C103" s="55" t="s">
        <v>156</v>
      </c>
      <c r="D103" s="44">
        <v>10</v>
      </c>
      <c r="E103" s="41">
        <v>28</v>
      </c>
      <c r="F103" s="41">
        <v>2</v>
      </c>
      <c r="G103" s="117">
        <v>14</v>
      </c>
      <c r="H103" s="45">
        <v>1</v>
      </c>
      <c r="I103" s="42" t="s">
        <v>12</v>
      </c>
      <c r="J103" s="13">
        <v>14</v>
      </c>
      <c r="K103" s="29">
        <f t="shared" si="40"/>
        <v>1</v>
      </c>
      <c r="L103" s="29">
        <f t="shared" si="33"/>
        <v>0</v>
      </c>
      <c r="M103" s="29">
        <f t="shared" si="34"/>
        <v>1</v>
      </c>
      <c r="N103" s="29">
        <f t="shared" si="41"/>
        <v>1</v>
      </c>
      <c r="O103" s="34"/>
      <c r="P103" s="41">
        <v>12</v>
      </c>
      <c r="Q103" s="41">
        <v>5</v>
      </c>
      <c r="R103" s="117">
        <v>2.4</v>
      </c>
      <c r="S103" s="42">
        <v>1</v>
      </c>
      <c r="T103" s="42"/>
      <c r="U103" s="43" t="s">
        <v>311</v>
      </c>
      <c r="V103" s="34">
        <v>1</v>
      </c>
      <c r="W103" s="29">
        <v>1</v>
      </c>
      <c r="X103" s="29">
        <f t="shared" si="42"/>
        <v>1</v>
      </c>
      <c r="Z103" s="6">
        <f t="shared" si="43"/>
        <v>1</v>
      </c>
      <c r="AA103" s="6">
        <f t="shared" si="44"/>
        <v>1</v>
      </c>
      <c r="AB103" s="29"/>
      <c r="AC103" s="29">
        <f t="shared" si="45"/>
        <v>1</v>
      </c>
      <c r="AE103" s="120">
        <f>IF(N103=1,IF(J103&gt;=1,1,0),0)</f>
        <v>1</v>
      </c>
      <c r="AF103" s="120">
        <f>IF(G103&gt;AI103,0.5,0)</f>
        <v>0.5</v>
      </c>
      <c r="AG103" s="120"/>
      <c r="AI103" s="29">
        <f t="shared" si="46"/>
        <v>8.2854889590000003</v>
      </c>
    </row>
    <row r="104" spans="1:36" ht="16.5" thickBot="1" x14ac:dyDescent="0.3">
      <c r="A104" s="48" t="s">
        <v>409</v>
      </c>
      <c r="B104" s="54" t="s">
        <v>155</v>
      </c>
      <c r="C104" s="55" t="s">
        <v>156</v>
      </c>
      <c r="D104" s="44">
        <v>11</v>
      </c>
      <c r="E104" s="41">
        <v>128</v>
      </c>
      <c r="F104" s="41">
        <v>26</v>
      </c>
      <c r="G104" s="117">
        <v>4.923076923</v>
      </c>
      <c r="H104" s="45">
        <v>1</v>
      </c>
      <c r="I104" s="42" t="s">
        <v>12</v>
      </c>
      <c r="J104" s="13">
        <v>4.923076923</v>
      </c>
      <c r="K104" s="29">
        <f t="shared" si="40"/>
        <v>2</v>
      </c>
      <c r="L104" s="29">
        <f t="shared" si="33"/>
        <v>0</v>
      </c>
      <c r="M104" s="29">
        <f t="shared" si="34"/>
        <v>0</v>
      </c>
      <c r="N104" s="29">
        <f t="shared" si="41"/>
        <v>1</v>
      </c>
      <c r="O104" s="34"/>
      <c r="P104" s="41">
        <v>77</v>
      </c>
      <c r="Q104" s="41">
        <v>43</v>
      </c>
      <c r="R104" s="117">
        <v>1.790697674</v>
      </c>
      <c r="S104" s="42">
        <v>2</v>
      </c>
      <c r="T104" s="42"/>
      <c r="U104" s="43" t="s">
        <v>313</v>
      </c>
      <c r="V104" s="34">
        <v>1</v>
      </c>
      <c r="W104" s="29">
        <v>2</v>
      </c>
      <c r="X104" s="29">
        <f t="shared" si="42"/>
        <v>2</v>
      </c>
      <c r="Z104" s="6">
        <f t="shared" si="43"/>
        <v>1</v>
      </c>
      <c r="AA104" s="6">
        <f t="shared" si="44"/>
        <v>1</v>
      </c>
      <c r="AB104" s="29"/>
      <c r="AC104" s="29">
        <f t="shared" si="45"/>
        <v>1</v>
      </c>
      <c r="AE104" s="120">
        <f>IF(N104=1,IF(J104&gt;=1,2,0),0)</f>
        <v>2</v>
      </c>
      <c r="AF104" s="120">
        <f>IF(G104&gt;AI104,1,0)</f>
        <v>0</v>
      </c>
      <c r="AG104" s="120"/>
      <c r="AI104" s="29">
        <f t="shared" si="46"/>
        <v>8.5951903810000001</v>
      </c>
    </row>
    <row r="105" spans="1:36" ht="16.5" thickBot="1" x14ac:dyDescent="0.3">
      <c r="A105" s="48" t="s">
        <v>410</v>
      </c>
      <c r="B105" s="54" t="s">
        <v>155</v>
      </c>
      <c r="C105" s="55" t="s">
        <v>156</v>
      </c>
      <c r="D105" s="44">
        <v>12</v>
      </c>
      <c r="E105" s="41">
        <v>370</v>
      </c>
      <c r="F105" s="41">
        <v>7929</v>
      </c>
      <c r="G105" s="117">
        <v>4.6664143999999998E-2</v>
      </c>
      <c r="H105" s="42" t="s">
        <v>12</v>
      </c>
      <c r="I105" s="13">
        <v>110.704166691</v>
      </c>
      <c r="J105" s="42" t="s">
        <v>12</v>
      </c>
      <c r="K105" s="29">
        <f t="shared" si="40"/>
        <v>0</v>
      </c>
      <c r="L105" s="29">
        <f t="shared" si="33"/>
        <v>0</v>
      </c>
      <c r="M105" s="29">
        <f t="shared" si="34"/>
        <v>0</v>
      </c>
      <c r="N105" s="29">
        <f t="shared" si="41"/>
        <v>1</v>
      </c>
      <c r="O105" s="34"/>
      <c r="P105" s="41">
        <v>150</v>
      </c>
      <c r="Q105" s="41">
        <v>6773</v>
      </c>
      <c r="R105" s="117">
        <v>2.2146758999999999E-2</v>
      </c>
      <c r="S105" s="34">
        <v>0.5</v>
      </c>
      <c r="T105" s="34"/>
      <c r="U105" s="43" t="s">
        <v>315</v>
      </c>
      <c r="V105" s="34">
        <v>1</v>
      </c>
      <c r="W105" s="29">
        <v>1</v>
      </c>
      <c r="X105" s="29">
        <f t="shared" si="42"/>
        <v>1</v>
      </c>
      <c r="Z105" s="6">
        <f t="shared" si="43"/>
        <v>1</v>
      </c>
      <c r="AA105" s="6">
        <f t="shared" si="44"/>
        <v>0</v>
      </c>
      <c r="AB105" s="29"/>
      <c r="AC105" s="29">
        <f t="shared" si="45"/>
        <v>0</v>
      </c>
      <c r="AE105" s="120">
        <f>IF(N105=1,IF(OR(I105&gt;-5,I105=""),0,IF(I105&gt;=-10,0.5,1)),0)</f>
        <v>0</v>
      </c>
      <c r="AF105" s="120">
        <f>IF(G105&lt;AI105,0.5,0)</f>
        <v>0</v>
      </c>
      <c r="AG105" s="120">
        <f>IF(G105=AJ105,1,0)</f>
        <v>0</v>
      </c>
      <c r="AI105" s="29">
        <f t="shared" si="46"/>
        <v>4.0696577999999997E-2</v>
      </c>
      <c r="AJ105" s="29">
        <f>_xlfn.MINIFS($G$6:$G$2383,$N$6:$N$2383,1,$D$6:$D$2383,12)</f>
        <v>5.6550419999999999E-3</v>
      </c>
    </row>
    <row r="106" spans="1:36" ht="16.5" thickBot="1" x14ac:dyDescent="0.3">
      <c r="A106" s="48" t="s">
        <v>411</v>
      </c>
      <c r="B106" s="54" t="s">
        <v>155</v>
      </c>
      <c r="C106" s="55" t="s">
        <v>156</v>
      </c>
      <c r="D106" s="44">
        <v>13</v>
      </c>
      <c r="E106" s="41">
        <v>58</v>
      </c>
      <c r="F106" s="41">
        <v>317</v>
      </c>
      <c r="G106" s="117">
        <v>0.1829653</v>
      </c>
      <c r="H106" s="42" t="s">
        <v>12</v>
      </c>
      <c r="I106" s="13">
        <v>-20.715036745999999</v>
      </c>
      <c r="J106" s="42" t="s">
        <v>12</v>
      </c>
      <c r="K106" s="29">
        <f>_xlfn.IFS(AND(R106=0,G106=0),0,V106=0,0,V106=1,MAX(AE106:AG106))</f>
        <v>2</v>
      </c>
      <c r="L106" s="29">
        <f t="shared" si="33"/>
        <v>1</v>
      </c>
      <c r="M106" s="29">
        <f t="shared" si="34"/>
        <v>1</v>
      </c>
      <c r="N106" s="29">
        <f t="shared" si="41"/>
        <v>1</v>
      </c>
      <c r="O106" s="34"/>
      <c r="P106" s="41">
        <v>57</v>
      </c>
      <c r="Q106" s="41">
        <v>247</v>
      </c>
      <c r="R106" s="117">
        <v>0.23076923099999999</v>
      </c>
      <c r="S106" s="34">
        <v>1</v>
      </c>
      <c r="T106" s="34"/>
      <c r="U106" s="43" t="s">
        <v>317</v>
      </c>
      <c r="V106" s="34">
        <v>1</v>
      </c>
      <c r="W106" s="29">
        <v>2</v>
      </c>
      <c r="X106" s="29">
        <f t="shared" si="42"/>
        <v>2</v>
      </c>
      <c r="Z106" s="6">
        <f t="shared" si="43"/>
        <v>1</v>
      </c>
      <c r="AA106" s="6">
        <f t="shared" si="44"/>
        <v>1</v>
      </c>
      <c r="AB106" s="29"/>
      <c r="AC106" s="29">
        <f t="shared" si="45"/>
        <v>1</v>
      </c>
      <c r="AE106" s="120">
        <f>IF(N106=1,IF(OR(I106&gt;-3,I106=""),0,IF(I106&gt;=-7,1,2)),0)</f>
        <v>2</v>
      </c>
      <c r="AF106" s="120">
        <f>IF(G106&lt;AI106,1,0)</f>
        <v>1</v>
      </c>
      <c r="AG106" s="120">
        <f>IF(G106=AJ106,2,0)</f>
        <v>0</v>
      </c>
      <c r="AI106" s="29">
        <f t="shared" si="46"/>
        <v>0.30394431599999999</v>
      </c>
      <c r="AJ106" s="29">
        <f>_xlfn.MINIFS($G$6:$G$2383,$N$6:$N$2383,1,$D$6:$D$2383,13)</f>
        <v>0.11</v>
      </c>
    </row>
    <row r="107" spans="1:36" ht="16.5" thickBot="1" x14ac:dyDescent="0.3">
      <c r="A107" s="48" t="s">
        <v>412</v>
      </c>
      <c r="B107" s="54" t="s">
        <v>155</v>
      </c>
      <c r="C107" s="55" t="s">
        <v>156</v>
      </c>
      <c r="D107" s="44">
        <v>14</v>
      </c>
      <c r="E107" s="41">
        <v>0</v>
      </c>
      <c r="F107" s="41">
        <v>772</v>
      </c>
      <c r="G107" s="117">
        <v>0</v>
      </c>
      <c r="H107" s="42" t="s">
        <v>12</v>
      </c>
      <c r="I107" s="13">
        <v>0</v>
      </c>
      <c r="J107" s="42" t="s">
        <v>12</v>
      </c>
      <c r="K107" s="29">
        <f>_xlfn.IFS(AND(R107=0,G107=0),0,V107=0,0,V107=1,MAX(AE107:AG107))</f>
        <v>0</v>
      </c>
      <c r="L107" s="29">
        <f t="shared" si="33"/>
        <v>0</v>
      </c>
      <c r="M107" s="29">
        <f t="shared" si="34"/>
        <v>1</v>
      </c>
      <c r="N107" s="29">
        <f t="shared" si="41"/>
        <v>1</v>
      </c>
      <c r="O107" s="34"/>
      <c r="P107" s="41">
        <v>0</v>
      </c>
      <c r="Q107" s="41">
        <v>634</v>
      </c>
      <c r="R107" s="117">
        <v>0</v>
      </c>
      <c r="S107" s="34">
        <v>0</v>
      </c>
      <c r="T107" s="34"/>
      <c r="U107" s="43" t="s">
        <v>319</v>
      </c>
      <c r="V107" s="34">
        <v>1</v>
      </c>
      <c r="W107" s="29">
        <v>1</v>
      </c>
      <c r="X107" s="29">
        <f t="shared" si="42"/>
        <v>1</v>
      </c>
      <c r="Z107" s="6">
        <f t="shared" si="43"/>
        <v>1</v>
      </c>
      <c r="AA107" s="6">
        <f t="shared" si="44"/>
        <v>0</v>
      </c>
      <c r="AB107" s="29"/>
      <c r="AC107" s="29">
        <f t="shared" si="45"/>
        <v>0</v>
      </c>
      <c r="AE107" s="120">
        <f>IF(N107=1,IF(OR(I107&gt;-5,I107=""),0,IF(I107&gt;=-10,0.5,1)),0)</f>
        <v>0</v>
      </c>
      <c r="AF107" s="120">
        <f>IF(G107&lt;AI107,0.5,0)</f>
        <v>0.5</v>
      </c>
      <c r="AG107" s="120">
        <f>IF(G107=AJ107,1,0)</f>
        <v>1</v>
      </c>
      <c r="AI107" s="29">
        <f t="shared" si="46"/>
        <v>4.1435990000000004E-3</v>
      </c>
      <c r="AJ107" s="29">
        <f>_xlfn.MINIFS($G$6:$G$2383,$N$6:$N$2383,1,$D$6:$D$2383,14)</f>
        <v>0</v>
      </c>
    </row>
    <row r="108" spans="1:36" ht="16.5" thickBot="1" x14ac:dyDescent="0.3">
      <c r="A108" s="48" t="s">
        <v>413</v>
      </c>
      <c r="B108" s="54" t="s">
        <v>155</v>
      </c>
      <c r="C108" s="55" t="s">
        <v>156</v>
      </c>
      <c r="D108" s="33"/>
      <c r="E108" s="41"/>
      <c r="F108" s="41"/>
      <c r="G108" s="117">
        <v>0</v>
      </c>
      <c r="H108" s="35"/>
      <c r="I108" s="35"/>
      <c r="J108" s="35"/>
      <c r="K108" s="36">
        <f>SUM(K109:K114)</f>
        <v>2</v>
      </c>
      <c r="L108" s="29">
        <f t="shared" si="33"/>
        <v>0</v>
      </c>
      <c r="M108" s="29">
        <f t="shared" si="34"/>
        <v>0</v>
      </c>
      <c r="O108" s="34"/>
      <c r="P108" s="34"/>
      <c r="Q108" s="34"/>
      <c r="R108" s="117">
        <v>0</v>
      </c>
      <c r="S108" s="35">
        <v>2</v>
      </c>
      <c r="T108" s="35"/>
      <c r="U108" s="37" t="s">
        <v>321</v>
      </c>
      <c r="V108" s="35">
        <v>1</v>
      </c>
      <c r="W108" s="6"/>
      <c r="X108" s="29">
        <f t="shared" si="42"/>
        <v>0</v>
      </c>
      <c r="Y108" s="6"/>
      <c r="AB108" s="6"/>
      <c r="AC108" s="29" t="str">
        <f t="shared" si="45"/>
        <v>не применяется</v>
      </c>
      <c r="AF108" s="6"/>
    </row>
    <row r="109" spans="1:36" ht="16.5" thickBot="1" x14ac:dyDescent="0.3">
      <c r="A109" s="48" t="s">
        <v>414</v>
      </c>
      <c r="B109" s="54" t="s">
        <v>155</v>
      </c>
      <c r="C109" s="55" t="s">
        <v>156</v>
      </c>
      <c r="D109" s="44">
        <v>15</v>
      </c>
      <c r="E109" s="41">
        <v>757</v>
      </c>
      <c r="F109" s="41">
        <v>757</v>
      </c>
      <c r="G109" s="117">
        <v>1</v>
      </c>
      <c r="H109" s="45">
        <v>1</v>
      </c>
      <c r="I109" s="42" t="s">
        <v>12</v>
      </c>
      <c r="J109" s="13">
        <v>1</v>
      </c>
      <c r="K109" s="29">
        <f t="shared" ref="K109:K114" si="47">IF(V109=1,MAX(AE109:AG109),0)</f>
        <v>1</v>
      </c>
      <c r="L109" s="29">
        <f t="shared" si="33"/>
        <v>0</v>
      </c>
      <c r="M109" s="29">
        <f t="shared" si="34"/>
        <v>1</v>
      </c>
      <c r="N109" s="29">
        <f t="shared" ref="N109:N114" si="48">IF(AND(F109=0,V109=1),2,V109)</f>
        <v>1</v>
      </c>
      <c r="O109" s="34"/>
      <c r="P109" s="41">
        <v>0</v>
      </c>
      <c r="Q109" s="41">
        <v>0</v>
      </c>
      <c r="R109" s="117">
        <v>0</v>
      </c>
      <c r="S109" s="42">
        <v>1</v>
      </c>
      <c r="T109" s="42"/>
      <c r="U109" s="43" t="s">
        <v>323</v>
      </c>
      <c r="V109" s="34">
        <v>1</v>
      </c>
      <c r="W109" s="29">
        <v>1</v>
      </c>
      <c r="X109" s="29">
        <f t="shared" si="42"/>
        <v>1</v>
      </c>
      <c r="Z109" s="6">
        <f t="shared" ref="Z109:Z114" si="49">N109</f>
        <v>1</v>
      </c>
      <c r="AA109" s="6">
        <f t="shared" ref="AA109:AA114" si="50">IF(K109&lt;=0,0,1)</f>
        <v>1</v>
      </c>
      <c r="AB109" s="29"/>
      <c r="AC109" s="29">
        <f t="shared" si="45"/>
        <v>1</v>
      </c>
      <c r="AE109" s="120">
        <f>IF(AND(J109&gt;=1,N109=1),1,0)</f>
        <v>1</v>
      </c>
      <c r="AF109" s="121">
        <f>IF(G109&gt;AI109,0.5,0)</f>
        <v>0.5</v>
      </c>
      <c r="AG109" s="120"/>
      <c r="AI109" s="29">
        <f t="shared" ref="AI109:AI114" si="51">ROUND(SUMIFS(E:E,D:D,D109,N:N,1)/SUMIFS(F:F,D:D,D109,N:N,1),9)</f>
        <v>0.955452521</v>
      </c>
    </row>
    <row r="110" spans="1:36" ht="16.5" thickBot="1" x14ac:dyDescent="0.3">
      <c r="A110" s="48" t="s">
        <v>415</v>
      </c>
      <c r="B110" s="54" t="s">
        <v>155</v>
      </c>
      <c r="C110" s="55" t="s">
        <v>156</v>
      </c>
      <c r="D110" s="44">
        <v>16</v>
      </c>
      <c r="E110" s="41">
        <v>2</v>
      </c>
      <c r="F110" s="41">
        <v>0</v>
      </c>
      <c r="G110" s="117">
        <v>0</v>
      </c>
      <c r="H110" s="45">
        <v>1</v>
      </c>
      <c r="I110" s="42" t="s">
        <v>12</v>
      </c>
      <c r="J110" s="13">
        <v>0</v>
      </c>
      <c r="K110" s="29">
        <f t="shared" si="47"/>
        <v>0</v>
      </c>
      <c r="L110" s="29">
        <f t="shared" si="33"/>
        <v>0</v>
      </c>
      <c r="M110" s="29">
        <f t="shared" si="34"/>
        <v>0</v>
      </c>
      <c r="N110" s="29">
        <f t="shared" si="48"/>
        <v>2</v>
      </c>
      <c r="O110" s="34"/>
      <c r="P110" s="41">
        <v>0</v>
      </c>
      <c r="Q110" s="41">
        <v>0</v>
      </c>
      <c r="R110" s="117">
        <v>0</v>
      </c>
      <c r="S110" s="42">
        <v>0</v>
      </c>
      <c r="T110" s="42"/>
      <c r="U110" s="43" t="s">
        <v>325</v>
      </c>
      <c r="V110" s="34">
        <v>1</v>
      </c>
      <c r="W110" s="29">
        <v>1</v>
      </c>
      <c r="X110" s="29">
        <f t="shared" si="42"/>
        <v>1</v>
      </c>
      <c r="Z110" s="6">
        <f t="shared" si="49"/>
        <v>2</v>
      </c>
      <c r="AA110" s="6">
        <f t="shared" si="50"/>
        <v>0</v>
      </c>
      <c r="AB110" s="29"/>
      <c r="AC110" s="29" t="str">
        <f>_xlfn.IFS(AND(Z110=1,AA110=1),1,AND(Z110=1,AA110=0),0,Z110=0,"не применяется",Z110=2,"не применяется")</f>
        <v>не применяется</v>
      </c>
      <c r="AE110" s="120">
        <f>IF(AND(J110&gt;=1,N110=1),1,0)</f>
        <v>0</v>
      </c>
      <c r="AF110" s="120">
        <f>IF(G110&gt;AI110,0.5,0)</f>
        <v>0</v>
      </c>
      <c r="AG110" s="120"/>
      <c r="AI110" s="29">
        <f t="shared" si="51"/>
        <v>27.65</v>
      </c>
    </row>
    <row r="111" spans="1:36" ht="16.5" thickBot="1" x14ac:dyDescent="0.3">
      <c r="A111" s="48" t="s">
        <v>416</v>
      </c>
      <c r="B111" s="54" t="s">
        <v>155</v>
      </c>
      <c r="C111" s="55" t="s">
        <v>156</v>
      </c>
      <c r="D111" s="44">
        <v>17</v>
      </c>
      <c r="E111" s="41">
        <v>12</v>
      </c>
      <c r="F111" s="41">
        <v>2</v>
      </c>
      <c r="G111" s="117">
        <v>6</v>
      </c>
      <c r="H111" s="45">
        <v>1</v>
      </c>
      <c r="I111" s="42" t="s">
        <v>12</v>
      </c>
      <c r="J111" s="13">
        <v>6</v>
      </c>
      <c r="K111" s="29">
        <f t="shared" si="47"/>
        <v>1</v>
      </c>
      <c r="L111" s="29">
        <f t="shared" si="33"/>
        <v>0</v>
      </c>
      <c r="M111" s="29">
        <f t="shared" si="34"/>
        <v>0</v>
      </c>
      <c r="N111" s="29">
        <f t="shared" si="48"/>
        <v>1</v>
      </c>
      <c r="O111" s="34"/>
      <c r="P111" s="41">
        <v>1</v>
      </c>
      <c r="Q111" s="41">
        <v>39</v>
      </c>
      <c r="R111" s="117">
        <v>2.5641026000000001E-2</v>
      </c>
      <c r="S111" s="42">
        <v>0</v>
      </c>
      <c r="T111" s="42"/>
      <c r="U111" s="43" t="s">
        <v>327</v>
      </c>
      <c r="V111" s="34">
        <v>1</v>
      </c>
      <c r="W111" s="29">
        <v>1</v>
      </c>
      <c r="X111" s="29">
        <f t="shared" si="42"/>
        <v>1</v>
      </c>
      <c r="Z111" s="6">
        <f t="shared" si="49"/>
        <v>1</v>
      </c>
      <c r="AA111" s="6">
        <f t="shared" si="50"/>
        <v>1</v>
      </c>
      <c r="AB111" s="29"/>
      <c r="AC111" s="29">
        <f>_xlfn.IFS(AND(Z111=1,AA111=1),1,AND(Z111=1,AA111=0),0,Z111=0,"не применяется")</f>
        <v>1</v>
      </c>
      <c r="AE111" s="120">
        <f>IF(AND(J111&gt;=1,N111=1),1,0)</f>
        <v>1</v>
      </c>
      <c r="AF111" s="120">
        <f>IF(G111&gt;AI111,0.5,0)</f>
        <v>0</v>
      </c>
      <c r="AG111" s="120"/>
      <c r="AI111" s="29">
        <f t="shared" si="51"/>
        <v>77.588235294</v>
      </c>
    </row>
    <row r="112" spans="1:36" ht="16.5" thickBot="1" x14ac:dyDescent="0.3">
      <c r="A112" s="48" t="s">
        <v>417</v>
      </c>
      <c r="B112" s="54" t="s">
        <v>155</v>
      </c>
      <c r="C112" s="55" t="s">
        <v>156</v>
      </c>
      <c r="D112" s="44">
        <v>18</v>
      </c>
      <c r="E112" s="41">
        <v>8</v>
      </c>
      <c r="F112" s="41">
        <v>0</v>
      </c>
      <c r="G112" s="117">
        <v>0</v>
      </c>
      <c r="H112" s="45">
        <v>1</v>
      </c>
      <c r="I112" s="42" t="s">
        <v>12</v>
      </c>
      <c r="J112" s="13">
        <v>0</v>
      </c>
      <c r="K112" s="29">
        <f t="shared" si="47"/>
        <v>0</v>
      </c>
      <c r="L112" s="29">
        <f t="shared" si="33"/>
        <v>0</v>
      </c>
      <c r="M112" s="29">
        <f t="shared" si="34"/>
        <v>0</v>
      </c>
      <c r="N112" s="29">
        <f t="shared" si="48"/>
        <v>2</v>
      </c>
      <c r="O112" s="34"/>
      <c r="P112" s="41">
        <v>1</v>
      </c>
      <c r="Q112" s="41">
        <v>2</v>
      </c>
      <c r="R112" s="117">
        <v>0.5</v>
      </c>
      <c r="S112" s="42">
        <v>0</v>
      </c>
      <c r="T112" s="42"/>
      <c r="U112" s="43" t="s">
        <v>329</v>
      </c>
      <c r="V112" s="34">
        <v>1</v>
      </c>
      <c r="W112" s="29">
        <v>1</v>
      </c>
      <c r="X112" s="29">
        <f t="shared" si="42"/>
        <v>1</v>
      </c>
      <c r="Z112" s="6">
        <f t="shared" si="49"/>
        <v>2</v>
      </c>
      <c r="AA112" s="6">
        <f t="shared" si="50"/>
        <v>0</v>
      </c>
      <c r="AB112" s="29"/>
      <c r="AC112" s="29" t="str">
        <f>_xlfn.IFS(AND(Z112=1,AA112=1),1,AND(Z112=1,AA112=0),0,Z112=0,"не применяется",Z112=2,"не применяется")</f>
        <v>не применяется</v>
      </c>
      <c r="AE112" s="120">
        <f>IF(AND(J112&gt;=1,N112=1),1,0)</f>
        <v>0</v>
      </c>
      <c r="AF112" s="120">
        <f>IF(G112&gt;AI112,0.5,0)</f>
        <v>0</v>
      </c>
      <c r="AG112" s="120"/>
      <c r="AI112" s="29">
        <f t="shared" si="51"/>
        <v>48.1875</v>
      </c>
    </row>
    <row r="113" spans="1:36" ht="16.5" thickBot="1" x14ac:dyDescent="0.3">
      <c r="A113" s="48" t="s">
        <v>418</v>
      </c>
      <c r="B113" s="54" t="s">
        <v>155</v>
      </c>
      <c r="C113" s="55" t="s">
        <v>156</v>
      </c>
      <c r="D113" s="44">
        <v>19</v>
      </c>
      <c r="E113" s="41">
        <v>5</v>
      </c>
      <c r="F113" s="41">
        <v>0</v>
      </c>
      <c r="G113" s="117">
        <v>0</v>
      </c>
      <c r="H113" s="45">
        <v>1</v>
      </c>
      <c r="I113" s="42" t="s">
        <v>12</v>
      </c>
      <c r="J113" s="13">
        <v>0</v>
      </c>
      <c r="K113" s="29">
        <f t="shared" si="47"/>
        <v>0</v>
      </c>
      <c r="L113" s="29">
        <f t="shared" si="33"/>
        <v>0</v>
      </c>
      <c r="M113" s="29">
        <f t="shared" si="34"/>
        <v>0</v>
      </c>
      <c r="N113" s="29">
        <f t="shared" si="48"/>
        <v>2</v>
      </c>
      <c r="O113" s="34"/>
      <c r="P113" s="41">
        <v>0</v>
      </c>
      <c r="Q113" s="41">
        <v>2</v>
      </c>
      <c r="R113" s="117">
        <v>0</v>
      </c>
      <c r="S113" s="42">
        <v>0</v>
      </c>
      <c r="T113" s="42"/>
      <c r="U113" s="43" t="s">
        <v>331</v>
      </c>
      <c r="V113" s="34">
        <v>1</v>
      </c>
      <c r="W113" s="29">
        <v>2</v>
      </c>
      <c r="X113" s="29">
        <f t="shared" si="42"/>
        <v>2</v>
      </c>
      <c r="Z113" s="6">
        <f t="shared" si="49"/>
        <v>2</v>
      </c>
      <c r="AA113" s="6">
        <f t="shared" si="50"/>
        <v>0</v>
      </c>
      <c r="AB113" s="29"/>
      <c r="AC113" s="29" t="str">
        <f>_xlfn.IFS(AND(Z113=1,AA113=1),1,AND(Z113=1,AA113=0),0,Z113=0,"не применяется",Z113=2,"не применяется")</f>
        <v>не применяется</v>
      </c>
      <c r="AE113" s="120">
        <f>IF(AND(J113&gt;=1,N113=1),2,0)</f>
        <v>0</v>
      </c>
      <c r="AF113" s="120">
        <f>IF(G113&gt;AI113,1,0)</f>
        <v>0</v>
      </c>
      <c r="AG113" s="120"/>
      <c r="AI113" s="29">
        <f t="shared" si="51"/>
        <v>45.237288135999997</v>
      </c>
    </row>
    <row r="114" spans="1:36" ht="16.5" thickBot="1" x14ac:dyDescent="0.3">
      <c r="A114" s="48" t="s">
        <v>419</v>
      </c>
      <c r="B114" s="54" t="s">
        <v>155</v>
      </c>
      <c r="C114" s="55" t="s">
        <v>156</v>
      </c>
      <c r="D114" s="44">
        <v>20</v>
      </c>
      <c r="E114" s="41">
        <v>2</v>
      </c>
      <c r="F114" s="41">
        <v>0</v>
      </c>
      <c r="G114" s="117">
        <v>0</v>
      </c>
      <c r="H114" s="45">
        <v>1</v>
      </c>
      <c r="I114" s="42" t="s">
        <v>12</v>
      </c>
      <c r="J114" s="13">
        <v>0</v>
      </c>
      <c r="K114" s="29">
        <f t="shared" si="47"/>
        <v>0</v>
      </c>
      <c r="L114" s="29">
        <f t="shared" si="33"/>
        <v>0</v>
      </c>
      <c r="M114" s="29">
        <f t="shared" si="34"/>
        <v>0</v>
      </c>
      <c r="N114" s="29">
        <f t="shared" si="48"/>
        <v>2</v>
      </c>
      <c r="O114" s="34"/>
      <c r="P114" s="41">
        <v>3</v>
      </c>
      <c r="Q114" s="41">
        <v>3</v>
      </c>
      <c r="R114" s="117">
        <v>1</v>
      </c>
      <c r="S114" s="42">
        <v>1</v>
      </c>
      <c r="T114" s="42"/>
      <c r="U114" s="43" t="s">
        <v>333</v>
      </c>
      <c r="V114" s="34">
        <v>1</v>
      </c>
      <c r="W114" s="29">
        <v>1</v>
      </c>
      <c r="X114" s="29">
        <f t="shared" si="42"/>
        <v>1</v>
      </c>
      <c r="Z114" s="6">
        <f t="shared" si="49"/>
        <v>2</v>
      </c>
      <c r="AA114" s="6">
        <f t="shared" si="50"/>
        <v>0</v>
      </c>
      <c r="AB114" s="29"/>
      <c r="AC114" s="29" t="str">
        <f>_xlfn.IFS(AND(Z114=1,AA114=1),1,AND(Z114=1,AA114=0),0,Z114=0,"не применяется",Z114=2,"не применяется")</f>
        <v>не применяется</v>
      </c>
      <c r="AE114" s="120">
        <f>IF(AND(J114&gt;=1,N114=1),1,0)</f>
        <v>0</v>
      </c>
      <c r="AF114" s="120">
        <f>IF(G114&gt;AI114,0.5,0)</f>
        <v>0</v>
      </c>
      <c r="AG114" s="120"/>
      <c r="AI114" s="29">
        <f t="shared" si="51"/>
        <v>12.756097561000001</v>
      </c>
    </row>
    <row r="115" spans="1:36" ht="16.5" thickBot="1" x14ac:dyDescent="0.3">
      <c r="A115" s="48" t="s">
        <v>413</v>
      </c>
      <c r="B115" s="54" t="s">
        <v>155</v>
      </c>
      <c r="C115" s="55" t="s">
        <v>156</v>
      </c>
      <c r="D115" s="33"/>
      <c r="E115" s="41"/>
      <c r="F115" s="41"/>
      <c r="G115" s="117">
        <v>0</v>
      </c>
      <c r="H115" s="35"/>
      <c r="I115" s="35"/>
      <c r="J115" s="35"/>
      <c r="K115" s="36">
        <f>SUM(K116:K120)</f>
        <v>1</v>
      </c>
      <c r="L115" s="29">
        <f t="shared" si="33"/>
        <v>0</v>
      </c>
      <c r="M115" s="29">
        <f t="shared" si="34"/>
        <v>0</v>
      </c>
      <c r="O115" s="34"/>
      <c r="P115" s="34"/>
      <c r="Q115" s="34"/>
      <c r="R115" s="117">
        <v>0</v>
      </c>
      <c r="S115" s="35">
        <v>1.5</v>
      </c>
      <c r="T115" s="35"/>
      <c r="U115" s="37" t="s">
        <v>321</v>
      </c>
      <c r="V115" s="35">
        <v>1</v>
      </c>
      <c r="W115" s="6"/>
      <c r="X115" s="29">
        <f t="shared" si="42"/>
        <v>0</v>
      </c>
      <c r="Y115" s="6"/>
      <c r="AB115" s="6"/>
      <c r="AC115" s="29" t="str">
        <f>_xlfn.IFS(AND(Z115=1,AA115=1),1,AND(Z115=1,AA115=0),0,Z115=0,"не применяется")</f>
        <v>не применяется</v>
      </c>
      <c r="AF115" s="6"/>
    </row>
    <row r="116" spans="1:36" ht="16.5" thickBot="1" x14ac:dyDescent="0.3">
      <c r="A116" s="48" t="s">
        <v>420</v>
      </c>
      <c r="B116" s="54" t="s">
        <v>155</v>
      </c>
      <c r="C116" s="55" t="s">
        <v>156</v>
      </c>
      <c r="D116" s="44">
        <v>21</v>
      </c>
      <c r="E116" s="41">
        <v>5</v>
      </c>
      <c r="F116" s="41">
        <v>12</v>
      </c>
      <c r="G116" s="117">
        <v>0.41666666699999999</v>
      </c>
      <c r="H116" s="42" t="s">
        <v>12</v>
      </c>
      <c r="I116" s="13">
        <v>-16.666666599999999</v>
      </c>
      <c r="J116" s="42" t="s">
        <v>12</v>
      </c>
      <c r="K116" s="29">
        <f>IF(V116=1,MAX(AE116:AG116),0)</f>
        <v>0.5</v>
      </c>
      <c r="L116" s="29">
        <f t="shared" si="33"/>
        <v>0</v>
      </c>
      <c r="M116" s="29">
        <f t="shared" si="34"/>
        <v>1</v>
      </c>
      <c r="N116" s="29">
        <f>IF(AND(F116=0,V116=1),2,V116)</f>
        <v>1</v>
      </c>
      <c r="O116" s="34"/>
      <c r="P116" s="41">
        <v>3</v>
      </c>
      <c r="Q116" s="41">
        <v>6</v>
      </c>
      <c r="R116" s="117">
        <v>0.5</v>
      </c>
      <c r="S116" s="45">
        <v>0.5</v>
      </c>
      <c r="T116" s="45"/>
      <c r="U116" s="43" t="s">
        <v>335</v>
      </c>
      <c r="V116" s="34">
        <v>1</v>
      </c>
      <c r="W116" s="29">
        <v>1</v>
      </c>
      <c r="X116" s="29">
        <f t="shared" si="42"/>
        <v>1</v>
      </c>
      <c r="Z116" s="6">
        <f>N116</f>
        <v>1</v>
      </c>
      <c r="AA116" s="6">
        <f>IF(K116&lt;=0,0,1)</f>
        <v>1</v>
      </c>
      <c r="AB116" s="29"/>
      <c r="AC116" s="29">
        <f>_xlfn.IFS(AND(Z116=1,AA116=1),1,AND(Z116=1,AA116=0),0,Z116=0,"не применяется")</f>
        <v>1</v>
      </c>
      <c r="AE116" s="120">
        <f>IF(N116=1,IF(OR(I116&lt;5,I116=""),0,IF(I116&gt;=10,1,0.5)),0)</f>
        <v>0</v>
      </c>
      <c r="AF116" s="120">
        <f>IF(G116&gt;AI116,0.5,0)</f>
        <v>0.5</v>
      </c>
      <c r="AG116" s="120">
        <f>IF(G116=AJ116,1,0)</f>
        <v>0</v>
      </c>
      <c r="AI116" s="29">
        <f>ROUND(SUMIFS(E:E,D:D,D116,N:N,1)/SUMIFS(F:F,D:D,D116,N:N,1),9)</f>
        <v>0.40586932399999998</v>
      </c>
      <c r="AJ116" s="29">
        <f>_xlfn.MAXIFS($G$7:$G$2383,$N$7:$N$2383,1,$D$7:$D$2383,21)</f>
        <v>1</v>
      </c>
    </row>
    <row r="117" spans="1:36" ht="16.5" thickBot="1" x14ac:dyDescent="0.3">
      <c r="A117" s="48" t="s">
        <v>421</v>
      </c>
      <c r="B117" s="54" t="s">
        <v>155</v>
      </c>
      <c r="C117" s="55" t="s">
        <v>156</v>
      </c>
      <c r="D117" s="44">
        <v>22</v>
      </c>
      <c r="E117" s="41">
        <v>37</v>
      </c>
      <c r="F117" s="41">
        <v>48</v>
      </c>
      <c r="G117" s="117">
        <v>0.77083333300000001</v>
      </c>
      <c r="H117" s="45">
        <v>1</v>
      </c>
      <c r="I117" s="42" t="s">
        <v>12</v>
      </c>
      <c r="J117" s="13">
        <v>0.77083333300000001</v>
      </c>
      <c r="K117" s="29">
        <f>IF(V117=1,MAX(AE117:AG117),0)</f>
        <v>0.5</v>
      </c>
      <c r="L117" s="29">
        <f t="shared" si="33"/>
        <v>0</v>
      </c>
      <c r="M117" s="29">
        <f t="shared" si="34"/>
        <v>1</v>
      </c>
      <c r="N117" s="29">
        <f>IF(AND(F117=0,V117=1),2,V117)</f>
        <v>1</v>
      </c>
      <c r="O117" s="34"/>
      <c r="P117" s="41">
        <v>0</v>
      </c>
      <c r="Q117" s="41">
        <v>0</v>
      </c>
      <c r="R117" s="117">
        <v>0</v>
      </c>
      <c r="S117" s="42">
        <v>1</v>
      </c>
      <c r="T117" s="42"/>
      <c r="U117" s="43" t="s">
        <v>337</v>
      </c>
      <c r="V117" s="34">
        <v>1</v>
      </c>
      <c r="W117" s="29">
        <v>1</v>
      </c>
      <c r="X117" s="29">
        <f t="shared" si="42"/>
        <v>1</v>
      </c>
      <c r="Z117" s="6">
        <f>N117</f>
        <v>1</v>
      </c>
      <c r="AA117" s="6">
        <f>IF(K117&lt;=0,0,1)</f>
        <v>1</v>
      </c>
      <c r="AB117" s="29"/>
      <c r="AC117" s="29">
        <f>_xlfn.IFS(AND(Z117=1,AA117=1),1,AND(Z117=1,AA117=0),0,Z117=0,"не применяется")</f>
        <v>1</v>
      </c>
      <c r="AE117" s="120">
        <f>IF(AND(J117&gt;=1,N117=1),1,0)</f>
        <v>0</v>
      </c>
      <c r="AF117" s="120">
        <f>IF(G117&gt;AI117,0.5,0)</f>
        <v>0.5</v>
      </c>
      <c r="AG117" s="120"/>
      <c r="AI117" s="29">
        <f>ROUND(SUMIFS(E:E,D:D,D117,N:N,1)/SUMIFS(F:F,D:D,D117,N:N,1),9)</f>
        <v>0.59924209900000003</v>
      </c>
    </row>
    <row r="118" spans="1:36" ht="16.5" thickBot="1" x14ac:dyDescent="0.3">
      <c r="A118" s="48" t="s">
        <v>422</v>
      </c>
      <c r="B118" s="54" t="s">
        <v>155</v>
      </c>
      <c r="C118" s="55" t="s">
        <v>156</v>
      </c>
      <c r="D118" s="44">
        <v>23</v>
      </c>
      <c r="E118" s="41">
        <v>0</v>
      </c>
      <c r="F118" s="41">
        <v>0</v>
      </c>
      <c r="G118" s="117">
        <v>0</v>
      </c>
      <c r="H118" s="42" t="s">
        <v>12</v>
      </c>
      <c r="I118" s="13">
        <v>0</v>
      </c>
      <c r="J118" s="42" t="s">
        <v>12</v>
      </c>
      <c r="K118" s="29">
        <f>IF(V118=1,MAX(AE118:AG118),0)</f>
        <v>0</v>
      </c>
      <c r="L118" s="29">
        <f t="shared" si="33"/>
        <v>0</v>
      </c>
      <c r="M118" s="29">
        <f t="shared" si="34"/>
        <v>0</v>
      </c>
      <c r="N118" s="29">
        <f>IF(AND(F118=0,V118=1),2,V118)</f>
        <v>2</v>
      </c>
      <c r="O118" s="34"/>
      <c r="P118" s="41">
        <v>0</v>
      </c>
      <c r="Q118" s="41">
        <v>0</v>
      </c>
      <c r="R118" s="117">
        <v>0</v>
      </c>
      <c r="S118" s="45">
        <v>0</v>
      </c>
      <c r="T118" s="45"/>
      <c r="U118" s="43" t="s">
        <v>339</v>
      </c>
      <c r="V118" s="34">
        <v>1</v>
      </c>
      <c r="W118" s="29">
        <v>1</v>
      </c>
      <c r="X118" s="29">
        <f t="shared" si="42"/>
        <v>1</v>
      </c>
      <c r="Z118" s="6">
        <f>N118</f>
        <v>2</v>
      </c>
      <c r="AA118" s="6">
        <f>IF(K118&lt;=0,0,1)</f>
        <v>0</v>
      </c>
      <c r="AB118" s="29"/>
      <c r="AC118" s="29" t="str">
        <f>_xlfn.IFS(AND(Z118=1,AA118=1),1,AND(Z118=1,AA118=0),0,Z118=0,"не применяется",Z118=2,"не применяется")</f>
        <v>не применяется</v>
      </c>
      <c r="AE118" s="120">
        <f>IF(N118=1,IF(OR(I118&lt;5,I118=""),0,IF(I118&gt;=10,1,0.5)),0)</f>
        <v>0</v>
      </c>
      <c r="AF118" s="120">
        <f>IF(G118&gt;AI118,0.5,0)</f>
        <v>0</v>
      </c>
      <c r="AG118" s="120">
        <f>IF(AND(G2545&lt;&gt;0,G118=AJ118),1,0)</f>
        <v>0</v>
      </c>
      <c r="AI118" s="29">
        <f>ROUND(SUMIFS(E:E,D:D,D118,N:N,1)/SUMIFS(F:F,D:D,D118,N:N,1),9)</f>
        <v>0.46666666699999998</v>
      </c>
      <c r="AJ118" s="29">
        <f>_xlfn.MAXIFS($G$7:$G$2383,$N$7:$N$2383,1,$D$7:$D$2383,23)</f>
        <v>6</v>
      </c>
    </row>
    <row r="119" spans="1:36" ht="16.5" thickBot="1" x14ac:dyDescent="0.3">
      <c r="A119" s="48" t="s">
        <v>423</v>
      </c>
      <c r="B119" s="54" t="s">
        <v>155</v>
      </c>
      <c r="C119" s="55" t="s">
        <v>156</v>
      </c>
      <c r="D119" s="44">
        <v>24</v>
      </c>
      <c r="E119" s="41">
        <v>0</v>
      </c>
      <c r="F119" s="41">
        <v>0</v>
      </c>
      <c r="G119" s="117">
        <v>0</v>
      </c>
      <c r="H119" s="42" t="s">
        <v>12</v>
      </c>
      <c r="I119" s="13">
        <v>0</v>
      </c>
      <c r="J119" s="42" t="s">
        <v>12</v>
      </c>
      <c r="K119" s="29">
        <f>IF(V119=1,MAX(AE119:AG119),0)</f>
        <v>0</v>
      </c>
      <c r="L119" s="29">
        <f t="shared" si="33"/>
        <v>0</v>
      </c>
      <c r="M119" s="29">
        <f t="shared" si="34"/>
        <v>0</v>
      </c>
      <c r="N119" s="29">
        <f>IF(AND(F119=0,V119=1),2,V119)</f>
        <v>2</v>
      </c>
      <c r="O119" s="34"/>
      <c r="P119" s="41">
        <v>0</v>
      </c>
      <c r="Q119" s="41">
        <v>0</v>
      </c>
      <c r="R119" s="117">
        <v>0</v>
      </c>
      <c r="S119" s="45">
        <v>0</v>
      </c>
      <c r="T119" s="45"/>
      <c r="U119" s="43" t="s">
        <v>341</v>
      </c>
      <c r="V119" s="34">
        <v>1</v>
      </c>
      <c r="W119" s="29">
        <v>1</v>
      </c>
      <c r="X119" s="29">
        <f t="shared" si="42"/>
        <v>1</v>
      </c>
      <c r="Z119" s="6">
        <f>N119</f>
        <v>2</v>
      </c>
      <c r="AA119" s="6">
        <f>IF(K119&lt;=0,0,1)</f>
        <v>0</v>
      </c>
      <c r="AB119" s="29"/>
      <c r="AC119" s="29" t="str">
        <f>_xlfn.IFS(AND(Z119=1,AA119=1),1,AND(Z119=1,AA119=0),0,Z119=0,"не применяется",Z119=2,"не применяется")</f>
        <v>не применяется</v>
      </c>
      <c r="AE119" s="120">
        <f>IF(N119=1,IF(OR(I119&lt;5,I119=""),0,IF(I119&gt;=10,1,0.5)),0)</f>
        <v>0</v>
      </c>
      <c r="AF119" s="120">
        <f>IF(G119&gt;AI119,0.5,0)</f>
        <v>0</v>
      </c>
      <c r="AG119" s="120">
        <f>IF(G119=AJ119,1,0)</f>
        <v>0</v>
      </c>
      <c r="AI119" s="29">
        <f>ROUND(SUMIFS(E:E,D:D,D119,N:N,1)/SUMIFS(F:F,D:D,D119,N:N,1),9)</f>
        <v>0.91379310300000005</v>
      </c>
      <c r="AJ119" s="29">
        <f>_xlfn.MAXIFS($G$7:$G$2383,$N$7:$N$2383,1,$D$7:$D$2383,24)</f>
        <v>10</v>
      </c>
    </row>
    <row r="120" spans="1:36" ht="16.5" thickBot="1" x14ac:dyDescent="0.3">
      <c r="A120" s="48" t="s">
        <v>424</v>
      </c>
      <c r="B120" s="54" t="s">
        <v>155</v>
      </c>
      <c r="C120" s="55" t="s">
        <v>156</v>
      </c>
      <c r="D120" s="44">
        <v>25</v>
      </c>
      <c r="E120" s="41">
        <v>60</v>
      </c>
      <c r="F120" s="41">
        <v>62</v>
      </c>
      <c r="G120" s="117">
        <v>0.96774193500000005</v>
      </c>
      <c r="H120" s="45">
        <v>1</v>
      </c>
      <c r="I120" s="42" t="s">
        <v>12</v>
      </c>
      <c r="J120" s="13">
        <v>0.96774193500000005</v>
      </c>
      <c r="K120" s="29">
        <f>IF(V120=1,MAX(AE120:AG120),0)</f>
        <v>0</v>
      </c>
      <c r="L120" s="29">
        <f t="shared" si="33"/>
        <v>0</v>
      </c>
      <c r="M120" s="29">
        <f t="shared" si="34"/>
        <v>0</v>
      </c>
      <c r="N120" s="29">
        <f>IF(AND(F120=0,V120=1),2,V120)</f>
        <v>1</v>
      </c>
      <c r="O120" s="34"/>
      <c r="P120" s="41">
        <v>0</v>
      </c>
      <c r="Q120" s="41">
        <v>0</v>
      </c>
      <c r="R120" s="117">
        <v>0</v>
      </c>
      <c r="S120" s="42">
        <v>0</v>
      </c>
      <c r="T120" s="42"/>
      <c r="U120" s="43" t="s">
        <v>343</v>
      </c>
      <c r="V120" s="34">
        <v>1</v>
      </c>
      <c r="W120" s="29">
        <v>2</v>
      </c>
      <c r="X120" s="29">
        <f t="shared" si="42"/>
        <v>2</v>
      </c>
      <c r="Z120" s="6">
        <f>N120</f>
        <v>1</v>
      </c>
      <c r="AA120" s="6">
        <f>IF(K120&lt;=0,0,1)</f>
        <v>0</v>
      </c>
      <c r="AB120" s="29"/>
      <c r="AC120" s="29">
        <f>_xlfn.IFS(AND(Z120=1,AA120=1),1,AND(Z120=1,AA120=0),0,Z120=0,"не применяется")</f>
        <v>0</v>
      </c>
      <c r="AE120" s="120">
        <f>IF(AND(J120&gt;=1,N120=1),2,0)</f>
        <v>0</v>
      </c>
      <c r="AF120" s="120">
        <f>IF(G120&gt;AI120,1,0)</f>
        <v>0</v>
      </c>
      <c r="AG120" s="120"/>
      <c r="AI120" s="29">
        <f>ROUND(SUMIFS(E:E,D:D,D120,N:N,1)/SUMIFS(F:F,D:D,D120,N:N,1),9)</f>
        <v>0.97028108999999996</v>
      </c>
    </row>
    <row r="121" spans="1:36" ht="16.5" thickBot="1" x14ac:dyDescent="0.3">
      <c r="A121" s="48" t="s">
        <v>425</v>
      </c>
      <c r="B121" s="54" t="s">
        <v>155</v>
      </c>
      <c r="C121" s="55" t="s">
        <v>156</v>
      </c>
      <c r="D121" s="51">
        <v>33</v>
      </c>
      <c r="E121" s="41"/>
      <c r="F121" s="41"/>
      <c r="G121" s="117">
        <v>0</v>
      </c>
      <c r="H121" s="45"/>
      <c r="I121" s="45"/>
      <c r="J121" s="45"/>
      <c r="K121" s="45">
        <f>K93+K108+K115</f>
        <v>18.5</v>
      </c>
      <c r="L121" s="29">
        <f t="shared" si="33"/>
        <v>0</v>
      </c>
      <c r="M121" s="29">
        <f t="shared" si="34"/>
        <v>0</v>
      </c>
      <c r="O121" s="34"/>
      <c r="P121" s="34"/>
      <c r="Q121" s="34"/>
      <c r="R121" s="117">
        <v>0</v>
      </c>
      <c r="S121" s="45">
        <v>14.5</v>
      </c>
      <c r="T121" s="45"/>
      <c r="U121" s="43" t="s">
        <v>321</v>
      </c>
      <c r="V121" s="45">
        <v>1</v>
      </c>
      <c r="X121" s="29">
        <f>SUM(X93:X120)</f>
        <v>32</v>
      </c>
      <c r="Y121" s="53">
        <f>K121/X121</f>
        <v>0.578125</v>
      </c>
      <c r="Z121" s="6">
        <f>SUM(Z93:Z120)</f>
        <v>31</v>
      </c>
      <c r="AA121" s="6">
        <f>SUM(AA93:AA120)</f>
        <v>15</v>
      </c>
      <c r="AB121" s="53">
        <f>AA121/Z121</f>
        <v>0.4838709677419355</v>
      </c>
      <c r="AC121" s="29">
        <f>AB121</f>
        <v>0.4838709677419355</v>
      </c>
      <c r="AF121" s="6"/>
    </row>
    <row r="122" spans="1:36" ht="16.5" thickBot="1" x14ac:dyDescent="0.25">
      <c r="A122" s="48" t="s">
        <v>238</v>
      </c>
      <c r="B122" s="49" t="s">
        <v>101</v>
      </c>
      <c r="C122" s="50" t="s">
        <v>102</v>
      </c>
      <c r="D122" s="33">
        <v>0</v>
      </c>
      <c r="E122" s="122"/>
      <c r="F122" s="122"/>
      <c r="G122" s="117">
        <v>0</v>
      </c>
      <c r="H122" s="35"/>
      <c r="I122" s="35"/>
      <c r="J122" s="35"/>
      <c r="K122" s="36">
        <f>SUM(K123:K136)</f>
        <v>14.5</v>
      </c>
      <c r="L122" s="29">
        <f t="shared" si="33"/>
        <v>0</v>
      </c>
      <c r="M122" s="29">
        <f t="shared" si="34"/>
        <v>0</v>
      </c>
      <c r="O122" s="34"/>
      <c r="P122" s="67"/>
      <c r="Q122" s="67"/>
      <c r="R122" s="117">
        <v>0</v>
      </c>
      <c r="S122" s="34">
        <v>14</v>
      </c>
      <c r="T122" s="34"/>
      <c r="U122" s="43" t="s">
        <v>321</v>
      </c>
      <c r="V122" s="35">
        <v>1</v>
      </c>
      <c r="W122" s="6"/>
      <c r="X122" s="6"/>
      <c r="Y122" s="6"/>
      <c r="AB122" s="6"/>
      <c r="AC122" s="6"/>
      <c r="AF122" s="6"/>
    </row>
    <row r="123" spans="1:36" ht="16.5" thickBot="1" x14ac:dyDescent="0.3">
      <c r="A123" s="48" t="s">
        <v>426</v>
      </c>
      <c r="B123" s="54" t="s">
        <v>101</v>
      </c>
      <c r="C123" s="55" t="s">
        <v>102</v>
      </c>
      <c r="D123" s="41">
        <v>1</v>
      </c>
      <c r="E123" s="41">
        <v>52814</v>
      </c>
      <c r="F123" s="41">
        <v>115097.8</v>
      </c>
      <c r="G123" s="117">
        <v>0.45886194200000002</v>
      </c>
      <c r="H123" s="42" t="s">
        <v>12</v>
      </c>
      <c r="I123" s="13">
        <v>-6.6221171029999999</v>
      </c>
      <c r="J123" s="42" t="s">
        <v>12</v>
      </c>
      <c r="K123" s="29">
        <f t="shared" ref="K123:K134" si="52">IF(V123=1,MAX(AE123:AG123),0)</f>
        <v>0.5</v>
      </c>
      <c r="L123" s="29">
        <f t="shared" si="33"/>
        <v>0</v>
      </c>
      <c r="M123" s="29">
        <f t="shared" si="34"/>
        <v>1</v>
      </c>
      <c r="N123" s="29">
        <f t="shared" ref="N123:N136" si="53">IF(AND(F123=0,V123=1),2,V123)</f>
        <v>1</v>
      </c>
      <c r="O123" s="34"/>
      <c r="P123" s="41">
        <v>66776</v>
      </c>
      <c r="Q123" s="41">
        <v>135888.4</v>
      </c>
      <c r="R123" s="117">
        <v>0.49140324000000002</v>
      </c>
      <c r="S123" s="34">
        <v>1</v>
      </c>
      <c r="T123" s="34"/>
      <c r="U123" s="43" t="s">
        <v>293</v>
      </c>
      <c r="V123" s="34">
        <v>1</v>
      </c>
      <c r="W123" s="29">
        <v>1</v>
      </c>
      <c r="X123" s="29">
        <f t="shared" ref="X123:X149" si="54">IF(V123=1,W123,0)</f>
        <v>1</v>
      </c>
      <c r="Z123" s="6">
        <f t="shared" ref="Z123:Z136" si="55">N123</f>
        <v>1</v>
      </c>
      <c r="AA123" s="6">
        <f t="shared" ref="AA123:AA136" si="56">IF(K123&lt;=0,0,1)</f>
        <v>1</v>
      </c>
      <c r="AB123" s="29"/>
      <c r="AC123" s="29">
        <f t="shared" ref="AC123:AC138" si="57">_xlfn.IFS(AND(Z123=1,AA123=1),1,AND(Z123=1,AA123=0),0,Z123=0,"не применяется")</f>
        <v>1</v>
      </c>
      <c r="AE123" s="120">
        <f>IF(N123=1,IF(OR(I123&lt;3,I123=""),0,IF(I123&gt;=7,1,0.5)),0)</f>
        <v>0</v>
      </c>
      <c r="AF123" s="120">
        <f>IF(G123&gt;AI123,0.5,0)</f>
        <v>0.5</v>
      </c>
      <c r="AG123" s="120">
        <f>IF(G123=AJ123,1,0)</f>
        <v>0</v>
      </c>
      <c r="AI123" s="29">
        <f t="shared" ref="AI123:AI136" si="58">ROUND(SUMIFS(E:E,D:D,D123,N:N,1)/SUMIFS(F:F,D:D,D123,N:N,1),9)</f>
        <v>0.26994277300000002</v>
      </c>
      <c r="AJ123" s="29">
        <f>ROUND(_xlfn.MAXIFS($G$7:$G$2383,$D$7:$D$2383,1,$V$7:$V$2383,1),9)</f>
        <v>0.87050933799999997</v>
      </c>
    </row>
    <row r="124" spans="1:36" ht="16.5" thickBot="1" x14ac:dyDescent="0.3">
      <c r="A124" s="48" t="s">
        <v>427</v>
      </c>
      <c r="B124" s="54" t="s">
        <v>101</v>
      </c>
      <c r="C124" s="55" t="s">
        <v>102</v>
      </c>
      <c r="D124" s="44">
        <v>2</v>
      </c>
      <c r="E124" s="41">
        <v>232</v>
      </c>
      <c r="F124" s="41">
        <v>240</v>
      </c>
      <c r="G124" s="117">
        <v>0.96666666700000003</v>
      </c>
      <c r="H124" s="42" t="s">
        <v>12</v>
      </c>
      <c r="I124" s="13">
        <v>156.09794607200001</v>
      </c>
      <c r="J124" s="42" t="s">
        <v>12</v>
      </c>
      <c r="K124" s="29">
        <f t="shared" si="52"/>
        <v>2</v>
      </c>
      <c r="L124" s="29">
        <f t="shared" si="33"/>
        <v>0</v>
      </c>
      <c r="M124" s="29">
        <f t="shared" si="34"/>
        <v>1</v>
      </c>
      <c r="N124" s="29">
        <f t="shared" si="53"/>
        <v>1</v>
      </c>
      <c r="O124" s="34"/>
      <c r="P124" s="41">
        <v>211</v>
      </c>
      <c r="Q124" s="41">
        <v>559</v>
      </c>
      <c r="R124" s="117">
        <v>0.37745974999999998</v>
      </c>
      <c r="S124" s="34">
        <v>2</v>
      </c>
      <c r="T124" s="34"/>
      <c r="U124" s="43" t="s">
        <v>295</v>
      </c>
      <c r="V124" s="34">
        <v>1</v>
      </c>
      <c r="W124" s="29">
        <v>2</v>
      </c>
      <c r="X124" s="29">
        <f t="shared" si="54"/>
        <v>2</v>
      </c>
      <c r="Z124" s="6">
        <f t="shared" si="55"/>
        <v>1</v>
      </c>
      <c r="AA124" s="6">
        <f t="shared" si="56"/>
        <v>1</v>
      </c>
      <c r="AB124" s="29"/>
      <c r="AC124" s="29">
        <f t="shared" si="57"/>
        <v>1</v>
      </c>
      <c r="AE124" s="120">
        <f>IF(N124=1,IF(OR(I124&lt;5,I124=""),0,IF(I124&gt;=10,2,1)),0)</f>
        <v>2</v>
      </c>
      <c r="AF124" s="120">
        <f>IF(G124&gt;AI124,1,0)</f>
        <v>1</v>
      </c>
      <c r="AG124" s="120">
        <f>IF(G124=AJ124,2,0)</f>
        <v>0</v>
      </c>
      <c r="AI124" s="29">
        <f t="shared" si="58"/>
        <v>0.94268468299999997</v>
      </c>
      <c r="AJ124" s="29">
        <f>ROUND(_xlfn.MAXIFS($G$7:$G$2383,$N$7:$N$2383,1,$D$7:$D$2383,2),9)</f>
        <v>0.994897959</v>
      </c>
    </row>
    <row r="125" spans="1:36" ht="16.5" thickBot="1" x14ac:dyDescent="0.3">
      <c r="A125" s="48" t="s">
        <v>428</v>
      </c>
      <c r="B125" s="54" t="s">
        <v>101</v>
      </c>
      <c r="C125" s="55" t="s">
        <v>102</v>
      </c>
      <c r="D125" s="44">
        <v>3</v>
      </c>
      <c r="E125" s="41">
        <v>2</v>
      </c>
      <c r="F125" s="41">
        <v>9</v>
      </c>
      <c r="G125" s="117">
        <v>0.222222222</v>
      </c>
      <c r="H125" s="42" t="s">
        <v>12</v>
      </c>
      <c r="I125" s="13">
        <v>-73.015873051</v>
      </c>
      <c r="J125" s="42" t="s">
        <v>12</v>
      </c>
      <c r="K125" s="29">
        <f t="shared" si="52"/>
        <v>0</v>
      </c>
      <c r="L125" s="29">
        <f t="shared" si="33"/>
        <v>1</v>
      </c>
      <c r="M125" s="29">
        <f t="shared" si="34"/>
        <v>0</v>
      </c>
      <c r="N125" s="29">
        <f t="shared" si="53"/>
        <v>1</v>
      </c>
      <c r="O125" s="34"/>
      <c r="P125" s="41">
        <v>14</v>
      </c>
      <c r="Q125" s="41">
        <v>17</v>
      </c>
      <c r="R125" s="117">
        <v>0.82352941199999996</v>
      </c>
      <c r="S125" s="34">
        <v>0.5</v>
      </c>
      <c r="T125" s="34"/>
      <c r="U125" s="43" t="s">
        <v>297</v>
      </c>
      <c r="V125" s="34">
        <v>1</v>
      </c>
      <c r="W125" s="29">
        <v>1</v>
      </c>
      <c r="X125" s="29">
        <f t="shared" si="54"/>
        <v>1</v>
      </c>
      <c r="Z125" s="6">
        <f t="shared" si="55"/>
        <v>1</v>
      </c>
      <c r="AA125" s="6">
        <f t="shared" si="56"/>
        <v>0</v>
      </c>
      <c r="AB125" s="29"/>
      <c r="AC125" s="29">
        <f t="shared" si="57"/>
        <v>0</v>
      </c>
      <c r="AE125" s="120">
        <f>IF(N125=1,IF(OR(I125&lt;5,I125=""),0,IF(I125&gt;=10,1,0.5)),0)</f>
        <v>0</v>
      </c>
      <c r="AF125" s="120">
        <f>IF(G125&gt;AI125,0.5,0)</f>
        <v>0</v>
      </c>
      <c r="AG125" s="120">
        <f>IF(G125=AJ125,1,0)</f>
        <v>0</v>
      </c>
      <c r="AI125" s="29">
        <f t="shared" si="58"/>
        <v>0.630237826</v>
      </c>
      <c r="AJ125" s="29">
        <f>_xlfn.MAXIFS($G$7:$G$2383,$N$7:$N$2383,1,$D$7:$D$2383,3)</f>
        <v>1</v>
      </c>
    </row>
    <row r="126" spans="1:36" ht="16.5" thickBot="1" x14ac:dyDescent="0.3">
      <c r="A126" s="48" t="s">
        <v>429</v>
      </c>
      <c r="B126" s="54" t="s">
        <v>101</v>
      </c>
      <c r="C126" s="55" t="s">
        <v>102</v>
      </c>
      <c r="D126" s="44">
        <v>4</v>
      </c>
      <c r="E126" s="41">
        <v>4</v>
      </c>
      <c r="F126" s="41">
        <v>4</v>
      </c>
      <c r="G126" s="117">
        <v>1</v>
      </c>
      <c r="H126" s="42" t="s">
        <v>12</v>
      </c>
      <c r="I126" s="13">
        <v>825.00000092499999</v>
      </c>
      <c r="J126" s="42" t="s">
        <v>12</v>
      </c>
      <c r="K126" s="29">
        <f t="shared" si="52"/>
        <v>1</v>
      </c>
      <c r="L126" s="29">
        <f t="shared" si="33"/>
        <v>1</v>
      </c>
      <c r="M126" s="29">
        <f t="shared" si="34"/>
        <v>1</v>
      </c>
      <c r="N126" s="29">
        <f t="shared" si="53"/>
        <v>1</v>
      </c>
      <c r="O126" s="34"/>
      <c r="P126" s="41">
        <v>4</v>
      </c>
      <c r="Q126" s="41">
        <v>37</v>
      </c>
      <c r="R126" s="117">
        <v>0.10810810799999999</v>
      </c>
      <c r="S126" s="34">
        <v>0</v>
      </c>
      <c r="T126" s="34"/>
      <c r="U126" s="43" t="s">
        <v>299</v>
      </c>
      <c r="V126" s="34">
        <v>1</v>
      </c>
      <c r="W126" s="29">
        <v>1</v>
      </c>
      <c r="X126" s="29">
        <f t="shared" si="54"/>
        <v>1</v>
      </c>
      <c r="Z126" s="6">
        <f t="shared" si="55"/>
        <v>1</v>
      </c>
      <c r="AA126" s="6">
        <f t="shared" si="56"/>
        <v>1</v>
      </c>
      <c r="AB126" s="29"/>
      <c r="AC126" s="29">
        <f t="shared" si="57"/>
        <v>1</v>
      </c>
      <c r="AE126" s="120">
        <f>IF(N126=1,IF(OR(I126&lt;5,I126=""),0,IF(I126&gt;=10,1,0.5)),0)</f>
        <v>1</v>
      </c>
      <c r="AF126" s="120">
        <f>IF(G126&gt;AI126,0.5,0)</f>
        <v>0.5</v>
      </c>
      <c r="AG126" s="120">
        <f>IF(G126=AJ126,1,0)</f>
        <v>1</v>
      </c>
      <c r="AI126" s="29">
        <f t="shared" si="58"/>
        <v>0.88328075699999997</v>
      </c>
      <c r="AJ126" s="29">
        <f>_xlfn.MAXIFS($G$7:$G$2383,$N$7:$N$2383,1,$D$7:$D$2383,4)</f>
        <v>1</v>
      </c>
    </row>
    <row r="127" spans="1:36" ht="16.5" thickBot="1" x14ac:dyDescent="0.3">
      <c r="A127" s="48" t="s">
        <v>430</v>
      </c>
      <c r="B127" s="54" t="s">
        <v>101</v>
      </c>
      <c r="C127" s="55" t="s">
        <v>102</v>
      </c>
      <c r="D127" s="44">
        <v>5</v>
      </c>
      <c r="E127" s="41">
        <v>17</v>
      </c>
      <c r="F127" s="41">
        <v>17</v>
      </c>
      <c r="G127" s="117">
        <v>1</v>
      </c>
      <c r="H127" s="42" t="s">
        <v>12</v>
      </c>
      <c r="I127" s="13">
        <v>462.49999929699999</v>
      </c>
      <c r="J127" s="42" t="s">
        <v>12</v>
      </c>
      <c r="K127" s="29">
        <f t="shared" si="52"/>
        <v>1</v>
      </c>
      <c r="L127" s="29">
        <f t="shared" si="33"/>
        <v>0</v>
      </c>
      <c r="M127" s="29">
        <f t="shared" si="34"/>
        <v>1</v>
      </c>
      <c r="N127" s="29">
        <f t="shared" si="53"/>
        <v>1</v>
      </c>
      <c r="O127" s="34"/>
      <c r="P127" s="41">
        <v>8</v>
      </c>
      <c r="Q127" s="41">
        <v>45</v>
      </c>
      <c r="R127" s="117">
        <v>0.177777778</v>
      </c>
      <c r="S127" s="34">
        <v>0.5</v>
      </c>
      <c r="T127" s="34"/>
      <c r="U127" s="43" t="s">
        <v>301</v>
      </c>
      <c r="V127" s="34">
        <v>1</v>
      </c>
      <c r="W127" s="29">
        <v>1</v>
      </c>
      <c r="X127" s="29">
        <f t="shared" si="54"/>
        <v>1</v>
      </c>
      <c r="Z127" s="6">
        <f t="shared" si="55"/>
        <v>1</v>
      </c>
      <c r="AA127" s="6">
        <f t="shared" si="56"/>
        <v>1</v>
      </c>
      <c r="AB127" s="29"/>
      <c r="AC127" s="29">
        <f t="shared" si="57"/>
        <v>1</v>
      </c>
      <c r="AE127" s="120">
        <f>IF(N127=1,IF(OR(I127&lt;5,I127=""),0,IF(I127&gt;=10,1,0.5)),0)</f>
        <v>1</v>
      </c>
      <c r="AF127" s="120">
        <f>IF(G127&gt;AI127,0.5,0)</f>
        <v>0.5</v>
      </c>
      <c r="AG127" s="120">
        <f>IF(G127=AJ127,1,0)</f>
        <v>1</v>
      </c>
      <c r="AI127" s="29">
        <f t="shared" si="58"/>
        <v>0.78056112200000005</v>
      </c>
      <c r="AJ127" s="29">
        <f>_xlfn.MAXIFS($G$7:$G$2383,$N$7:$N$2383,1,$D$7:$D$2383,5)</f>
        <v>1</v>
      </c>
    </row>
    <row r="128" spans="1:36" ht="16.5" thickBot="1" x14ac:dyDescent="0.3">
      <c r="A128" s="48" t="s">
        <v>431</v>
      </c>
      <c r="B128" s="54" t="s">
        <v>101</v>
      </c>
      <c r="C128" s="55" t="s">
        <v>102</v>
      </c>
      <c r="D128" s="44">
        <v>6</v>
      </c>
      <c r="E128" s="41">
        <v>2751</v>
      </c>
      <c r="F128" s="41">
        <v>2750</v>
      </c>
      <c r="G128" s="117">
        <v>1.0003636359999999</v>
      </c>
      <c r="H128" s="45">
        <v>1</v>
      </c>
      <c r="I128" s="42" t="s">
        <v>12</v>
      </c>
      <c r="J128" s="13">
        <v>1.0003636359999999</v>
      </c>
      <c r="K128" s="29">
        <f t="shared" si="52"/>
        <v>2</v>
      </c>
      <c r="L128" s="29">
        <f t="shared" si="33"/>
        <v>0</v>
      </c>
      <c r="M128" s="29">
        <f t="shared" si="34"/>
        <v>0</v>
      </c>
      <c r="N128" s="29">
        <f t="shared" si="53"/>
        <v>1</v>
      </c>
      <c r="O128" s="34"/>
      <c r="P128" s="41">
        <v>0</v>
      </c>
      <c r="Q128" s="41">
        <v>0</v>
      </c>
      <c r="R128" s="117">
        <v>0</v>
      </c>
      <c r="S128" s="42">
        <v>2</v>
      </c>
      <c r="T128" s="42"/>
      <c r="U128" s="43" t="s">
        <v>303</v>
      </c>
      <c r="V128" s="34">
        <v>1</v>
      </c>
      <c r="W128" s="29">
        <v>2</v>
      </c>
      <c r="X128" s="29">
        <f t="shared" si="54"/>
        <v>2</v>
      </c>
      <c r="Z128" s="6">
        <f t="shared" si="55"/>
        <v>1</v>
      </c>
      <c r="AA128" s="6">
        <f t="shared" si="56"/>
        <v>1</v>
      </c>
      <c r="AB128" s="29"/>
      <c r="AC128" s="29">
        <f t="shared" si="57"/>
        <v>1</v>
      </c>
      <c r="AE128" s="120">
        <f>IF(N128=1,IF(J128&gt;=1,2,0),0)</f>
        <v>2</v>
      </c>
      <c r="AF128" s="120">
        <f>IF(G128&gt;AI128,1,0)</f>
        <v>0</v>
      </c>
      <c r="AG128" s="120"/>
      <c r="AI128" s="29">
        <f t="shared" si="58"/>
        <v>1.0014544569999999</v>
      </c>
    </row>
    <row r="129" spans="1:36" ht="16.5" thickBot="1" x14ac:dyDescent="0.3">
      <c r="A129" s="48" t="s">
        <v>432</v>
      </c>
      <c r="B129" s="54" t="s">
        <v>101</v>
      </c>
      <c r="C129" s="55" t="s">
        <v>102</v>
      </c>
      <c r="D129" s="44">
        <v>7</v>
      </c>
      <c r="E129" s="41">
        <v>341</v>
      </c>
      <c r="F129" s="41">
        <v>363</v>
      </c>
      <c r="G129" s="117">
        <v>0.93939393900000001</v>
      </c>
      <c r="H129" s="42" t="s">
        <v>12</v>
      </c>
      <c r="I129" s="13">
        <v>12.862437322</v>
      </c>
      <c r="J129" s="42" t="s">
        <v>12</v>
      </c>
      <c r="K129" s="29">
        <f t="shared" si="52"/>
        <v>2</v>
      </c>
      <c r="L129" s="29">
        <f t="shared" si="33"/>
        <v>0</v>
      </c>
      <c r="M129" s="29">
        <f t="shared" si="34"/>
        <v>1</v>
      </c>
      <c r="N129" s="29">
        <f t="shared" si="53"/>
        <v>1</v>
      </c>
      <c r="O129" s="34"/>
      <c r="P129" s="41">
        <v>278</v>
      </c>
      <c r="Q129" s="41">
        <v>334</v>
      </c>
      <c r="R129" s="117">
        <v>0.83233532899999996</v>
      </c>
      <c r="S129" s="34">
        <v>2</v>
      </c>
      <c r="T129" s="34"/>
      <c r="U129" s="43" t="s">
        <v>305</v>
      </c>
      <c r="V129" s="34">
        <v>1</v>
      </c>
      <c r="W129" s="29">
        <v>2</v>
      </c>
      <c r="X129" s="29">
        <f t="shared" si="54"/>
        <v>2</v>
      </c>
      <c r="Z129" s="6">
        <f t="shared" si="55"/>
        <v>1</v>
      </c>
      <c r="AA129" s="6">
        <f t="shared" si="56"/>
        <v>1</v>
      </c>
      <c r="AB129" s="29"/>
      <c r="AC129" s="29">
        <f t="shared" si="57"/>
        <v>1</v>
      </c>
      <c r="AE129" s="120">
        <f>IF(N129=1,IF(OR(I129&lt;3,I129=""),0,IF(I129&gt;=7,2,1)),0)</f>
        <v>2</v>
      </c>
      <c r="AF129" s="120">
        <f>IF(G129&gt;AI129,1,0)</f>
        <v>1</v>
      </c>
      <c r="AG129" s="120">
        <f>IF(G129=AJ129,2,0)</f>
        <v>0</v>
      </c>
      <c r="AI129" s="29">
        <f t="shared" si="58"/>
        <v>0.78831324000000003</v>
      </c>
      <c r="AJ129" s="29">
        <f>_xlfn.MAXIFS($G$7:$G$2383,$N$7:$N$2383,1,$D$7:$D$2383,7)</f>
        <v>0.964028777</v>
      </c>
    </row>
    <row r="130" spans="1:36" ht="16.5" thickBot="1" x14ac:dyDescent="0.3">
      <c r="A130" s="48" t="s">
        <v>433</v>
      </c>
      <c r="B130" s="54" t="s">
        <v>101</v>
      </c>
      <c r="C130" s="55" t="s">
        <v>102</v>
      </c>
      <c r="D130" s="44">
        <v>8</v>
      </c>
      <c r="E130" s="41">
        <v>90</v>
      </c>
      <c r="F130" s="41">
        <v>363</v>
      </c>
      <c r="G130" s="117">
        <v>0.24793388399999999</v>
      </c>
      <c r="H130" s="42" t="s">
        <v>12</v>
      </c>
      <c r="I130" s="13">
        <v>-12.831666131</v>
      </c>
      <c r="J130" s="42" t="s">
        <v>12</v>
      </c>
      <c r="K130" s="29">
        <f t="shared" si="52"/>
        <v>1</v>
      </c>
      <c r="L130" s="29">
        <f t="shared" si="33"/>
        <v>0</v>
      </c>
      <c r="M130" s="29">
        <f t="shared" si="34"/>
        <v>1</v>
      </c>
      <c r="N130" s="29">
        <f t="shared" si="53"/>
        <v>1</v>
      </c>
      <c r="O130" s="34"/>
      <c r="P130" s="41">
        <v>95</v>
      </c>
      <c r="Q130" s="41">
        <v>334</v>
      </c>
      <c r="R130" s="117">
        <v>0.28443113799999997</v>
      </c>
      <c r="S130" s="34">
        <v>1</v>
      </c>
      <c r="T130" s="34"/>
      <c r="U130" s="43" t="s">
        <v>307</v>
      </c>
      <c r="V130" s="34">
        <v>1</v>
      </c>
      <c r="W130" s="29">
        <v>1</v>
      </c>
      <c r="X130" s="29">
        <f t="shared" si="54"/>
        <v>1</v>
      </c>
      <c r="Z130" s="6">
        <f t="shared" si="55"/>
        <v>1</v>
      </c>
      <c r="AA130" s="6">
        <f t="shared" si="56"/>
        <v>1</v>
      </c>
      <c r="AB130" s="29"/>
      <c r="AC130" s="29">
        <f t="shared" si="57"/>
        <v>1</v>
      </c>
      <c r="AE130" s="120">
        <f>IF(N130=1,IF(OR(I130&gt;-5,I130=""),0,IF(I130&gt;=-10,0.5,1)),0)</f>
        <v>1</v>
      </c>
      <c r="AF130" s="120">
        <f>IF(G130&lt;AI130,0.5,0)</f>
        <v>0.5</v>
      </c>
      <c r="AG130" s="120">
        <f>IF(G130=AJ130,1,0)</f>
        <v>0</v>
      </c>
      <c r="AI130" s="29">
        <f t="shared" si="58"/>
        <v>0.38070670899999998</v>
      </c>
      <c r="AJ130" s="29">
        <f>_xlfn.MINIFS($G$6:$G$2383,$N$6:$N$2383,1,$D$6:$D$2383,8)</f>
        <v>1.9047618999999998E-2</v>
      </c>
    </row>
    <row r="131" spans="1:36" ht="16.5" thickBot="1" x14ac:dyDescent="0.3">
      <c r="A131" s="48" t="s">
        <v>434</v>
      </c>
      <c r="B131" s="54" t="s">
        <v>101</v>
      </c>
      <c r="C131" s="55" t="s">
        <v>102</v>
      </c>
      <c r="D131" s="44">
        <v>9</v>
      </c>
      <c r="E131" s="41">
        <v>1061</v>
      </c>
      <c r="F131" s="41">
        <v>240</v>
      </c>
      <c r="G131" s="117">
        <v>4.420833333</v>
      </c>
      <c r="H131" s="45">
        <v>1</v>
      </c>
      <c r="I131" s="42" t="s">
        <v>12</v>
      </c>
      <c r="J131" s="13">
        <v>4.420833333</v>
      </c>
      <c r="K131" s="29">
        <f t="shared" si="52"/>
        <v>1</v>
      </c>
      <c r="L131" s="29">
        <f t="shared" si="33"/>
        <v>0</v>
      </c>
      <c r="M131" s="29">
        <f t="shared" si="34"/>
        <v>0</v>
      </c>
      <c r="N131" s="29">
        <f t="shared" si="53"/>
        <v>1</v>
      </c>
      <c r="O131" s="34"/>
      <c r="P131" s="41">
        <v>1421</v>
      </c>
      <c r="Q131" s="41">
        <v>559</v>
      </c>
      <c r="R131" s="117">
        <v>2.5420393560000001</v>
      </c>
      <c r="S131" s="42">
        <v>1</v>
      </c>
      <c r="T131" s="42"/>
      <c r="U131" s="43" t="s">
        <v>309</v>
      </c>
      <c r="V131" s="34">
        <v>1</v>
      </c>
      <c r="W131" s="29">
        <v>1</v>
      </c>
      <c r="X131" s="29">
        <f t="shared" si="54"/>
        <v>1</v>
      </c>
      <c r="Z131" s="6">
        <f t="shared" si="55"/>
        <v>1</v>
      </c>
      <c r="AA131" s="6">
        <f t="shared" si="56"/>
        <v>1</v>
      </c>
      <c r="AB131" s="29"/>
      <c r="AC131" s="29">
        <f t="shared" si="57"/>
        <v>1</v>
      </c>
      <c r="AE131" s="120">
        <f>IF(N131=1,IF(J131&gt;=1,1,0),0)</f>
        <v>1</v>
      </c>
      <c r="AF131" s="120">
        <f>IF(G131&gt;AI131,0.5,0)</f>
        <v>0</v>
      </c>
      <c r="AG131" s="120"/>
      <c r="AI131" s="29">
        <f t="shared" si="58"/>
        <v>6.5856960899999999</v>
      </c>
    </row>
    <row r="132" spans="1:36" ht="16.5" thickBot="1" x14ac:dyDescent="0.3">
      <c r="A132" s="48" t="s">
        <v>435</v>
      </c>
      <c r="B132" s="54" t="s">
        <v>101</v>
      </c>
      <c r="C132" s="55" t="s">
        <v>102</v>
      </c>
      <c r="D132" s="44">
        <v>10</v>
      </c>
      <c r="E132" s="41">
        <v>78</v>
      </c>
      <c r="F132" s="41">
        <v>4</v>
      </c>
      <c r="G132" s="117">
        <v>19.5</v>
      </c>
      <c r="H132" s="45">
        <v>1</v>
      </c>
      <c r="I132" s="42" t="s">
        <v>12</v>
      </c>
      <c r="J132" s="13">
        <v>19.5</v>
      </c>
      <c r="K132" s="29">
        <f t="shared" si="52"/>
        <v>1</v>
      </c>
      <c r="L132" s="29">
        <f t="shared" si="33"/>
        <v>0</v>
      </c>
      <c r="M132" s="29">
        <f t="shared" si="34"/>
        <v>1</v>
      </c>
      <c r="N132" s="29">
        <f t="shared" si="53"/>
        <v>1</v>
      </c>
      <c r="O132" s="34"/>
      <c r="P132" s="41">
        <v>68</v>
      </c>
      <c r="Q132" s="41">
        <v>37</v>
      </c>
      <c r="R132" s="117">
        <v>1.837837838</v>
      </c>
      <c r="S132" s="42">
        <v>1</v>
      </c>
      <c r="T132" s="42"/>
      <c r="U132" s="43" t="s">
        <v>311</v>
      </c>
      <c r="V132" s="34">
        <v>1</v>
      </c>
      <c r="W132" s="29">
        <v>1</v>
      </c>
      <c r="X132" s="29">
        <f t="shared" si="54"/>
        <v>1</v>
      </c>
      <c r="Z132" s="6">
        <f t="shared" si="55"/>
        <v>1</v>
      </c>
      <c r="AA132" s="6">
        <f t="shared" si="56"/>
        <v>1</v>
      </c>
      <c r="AB132" s="29"/>
      <c r="AC132" s="29">
        <f t="shared" si="57"/>
        <v>1</v>
      </c>
      <c r="AE132" s="120">
        <f>IF(N132=1,IF(J132&gt;=1,1,0),0)</f>
        <v>1</v>
      </c>
      <c r="AF132" s="120">
        <f>IF(G132&gt;AI132,0.5,0)</f>
        <v>0.5</v>
      </c>
      <c r="AG132" s="120"/>
      <c r="AI132" s="29">
        <f t="shared" si="58"/>
        <v>8.2854889590000003</v>
      </c>
    </row>
    <row r="133" spans="1:36" ht="16.5" thickBot="1" x14ac:dyDescent="0.3">
      <c r="A133" s="48" t="s">
        <v>436</v>
      </c>
      <c r="B133" s="54" t="s">
        <v>101</v>
      </c>
      <c r="C133" s="55" t="s">
        <v>102</v>
      </c>
      <c r="D133" s="44">
        <v>11</v>
      </c>
      <c r="E133" s="41">
        <v>88</v>
      </c>
      <c r="F133" s="41">
        <v>17</v>
      </c>
      <c r="G133" s="117">
        <v>5.1764705879999999</v>
      </c>
      <c r="H133" s="45">
        <v>1</v>
      </c>
      <c r="I133" s="42" t="s">
        <v>12</v>
      </c>
      <c r="J133" s="13">
        <v>5.1764705879999999</v>
      </c>
      <c r="K133" s="29">
        <f t="shared" si="52"/>
        <v>2</v>
      </c>
      <c r="L133" s="29">
        <f t="shared" si="33"/>
        <v>0</v>
      </c>
      <c r="M133" s="29">
        <f t="shared" si="34"/>
        <v>0</v>
      </c>
      <c r="N133" s="29">
        <f t="shared" si="53"/>
        <v>1</v>
      </c>
      <c r="O133" s="34"/>
      <c r="P133" s="41">
        <v>66</v>
      </c>
      <c r="Q133" s="41">
        <v>45</v>
      </c>
      <c r="R133" s="117">
        <v>1.4666666669999999</v>
      </c>
      <c r="S133" s="42">
        <v>2</v>
      </c>
      <c r="T133" s="42"/>
      <c r="U133" s="43" t="s">
        <v>313</v>
      </c>
      <c r="V133" s="34">
        <v>1</v>
      </c>
      <c r="W133" s="29">
        <v>2</v>
      </c>
      <c r="X133" s="29">
        <f t="shared" si="54"/>
        <v>2</v>
      </c>
      <c r="Z133" s="6">
        <f t="shared" si="55"/>
        <v>1</v>
      </c>
      <c r="AA133" s="6">
        <f t="shared" si="56"/>
        <v>1</v>
      </c>
      <c r="AB133" s="29"/>
      <c r="AC133" s="29">
        <f t="shared" si="57"/>
        <v>1</v>
      </c>
      <c r="AE133" s="120">
        <f>IF(N133=1,IF(J133&gt;=1,2,0),0)</f>
        <v>2</v>
      </c>
      <c r="AF133" s="120">
        <f>IF(G133&gt;AI133,1,0)</f>
        <v>0</v>
      </c>
      <c r="AG133" s="120"/>
      <c r="AI133" s="29">
        <f t="shared" si="58"/>
        <v>8.5951903810000001</v>
      </c>
    </row>
    <row r="134" spans="1:36" ht="16.5" thickBot="1" x14ac:dyDescent="0.3">
      <c r="A134" s="48" t="s">
        <v>437</v>
      </c>
      <c r="B134" s="54" t="s">
        <v>101</v>
      </c>
      <c r="C134" s="55" t="s">
        <v>102</v>
      </c>
      <c r="D134" s="44">
        <v>12</v>
      </c>
      <c r="E134" s="41">
        <v>488</v>
      </c>
      <c r="F134" s="41">
        <v>10981</v>
      </c>
      <c r="G134" s="117">
        <v>4.4440397E-2</v>
      </c>
      <c r="H134" s="42" t="s">
        <v>12</v>
      </c>
      <c r="I134" s="13">
        <v>5.7937208939999998</v>
      </c>
      <c r="J134" s="42" t="s">
        <v>12</v>
      </c>
      <c r="K134" s="29">
        <f t="shared" si="52"/>
        <v>0</v>
      </c>
      <c r="L134" s="29">
        <f t="shared" si="33"/>
        <v>0</v>
      </c>
      <c r="M134" s="29">
        <f t="shared" si="34"/>
        <v>0</v>
      </c>
      <c r="N134" s="29">
        <f t="shared" si="53"/>
        <v>1</v>
      </c>
      <c r="O134" s="34"/>
      <c r="P134" s="41">
        <v>417</v>
      </c>
      <c r="Q134" s="41">
        <v>9927</v>
      </c>
      <c r="R134" s="117">
        <v>4.2006649E-2</v>
      </c>
      <c r="S134" s="34">
        <v>0</v>
      </c>
      <c r="T134" s="34"/>
      <c r="U134" s="43" t="s">
        <v>315</v>
      </c>
      <c r="V134" s="34">
        <v>1</v>
      </c>
      <c r="W134" s="29">
        <v>1</v>
      </c>
      <c r="X134" s="29">
        <f t="shared" si="54"/>
        <v>1</v>
      </c>
      <c r="Z134" s="6">
        <f t="shared" si="55"/>
        <v>1</v>
      </c>
      <c r="AA134" s="6">
        <f t="shared" si="56"/>
        <v>0</v>
      </c>
      <c r="AB134" s="29"/>
      <c r="AC134" s="29">
        <f t="shared" si="57"/>
        <v>0</v>
      </c>
      <c r="AE134" s="120">
        <f>IF(N134=1,IF(OR(I134&gt;-5,I134=""),0,IF(I134&gt;=-10,0.5,1)),0)</f>
        <v>0</v>
      </c>
      <c r="AF134" s="120">
        <f>IF(G134&lt;AI134,0.5,0)</f>
        <v>0</v>
      </c>
      <c r="AG134" s="120">
        <f>IF(G134=AJ134,1,0)</f>
        <v>0</v>
      </c>
      <c r="AI134" s="29">
        <f t="shared" si="58"/>
        <v>4.0696577999999997E-2</v>
      </c>
      <c r="AJ134" s="29">
        <f>_xlfn.MINIFS($G$6:$G$2383,$N$6:$N$2383,1,$D$6:$D$2383,12)</f>
        <v>5.6550419999999999E-3</v>
      </c>
    </row>
    <row r="135" spans="1:36" ht="16.5" thickBot="1" x14ac:dyDescent="0.3">
      <c r="A135" s="48" t="s">
        <v>438</v>
      </c>
      <c r="B135" s="54" t="s">
        <v>101</v>
      </c>
      <c r="C135" s="55" t="s">
        <v>102</v>
      </c>
      <c r="D135" s="44">
        <v>13</v>
      </c>
      <c r="E135" s="41">
        <v>56</v>
      </c>
      <c r="F135" s="41">
        <v>239</v>
      </c>
      <c r="G135" s="117">
        <v>0.23430962299999999</v>
      </c>
      <c r="H135" s="42" t="s">
        <v>12</v>
      </c>
      <c r="I135" s="13">
        <v>-4.1460631440000002</v>
      </c>
      <c r="J135" s="42" t="s">
        <v>12</v>
      </c>
      <c r="K135" s="29">
        <f>_xlfn.IFS(AND(R135=0,G135=0),0,V135=0,0,V135=1,MAX(AE135:AG135))</f>
        <v>1</v>
      </c>
      <c r="L135" s="29">
        <f t="shared" ref="L135:L198" si="59">IF(AG136=0,0,1)</f>
        <v>0</v>
      </c>
      <c r="M135" s="29">
        <f t="shared" ref="M135:M198" si="60">IF(AF135=0,0,1)</f>
        <v>1</v>
      </c>
      <c r="N135" s="29">
        <f t="shared" si="53"/>
        <v>1</v>
      </c>
      <c r="O135" s="34"/>
      <c r="P135" s="41">
        <v>88</v>
      </c>
      <c r="Q135" s="41">
        <v>360</v>
      </c>
      <c r="R135" s="117">
        <v>0.24444444400000001</v>
      </c>
      <c r="S135" s="34">
        <v>1</v>
      </c>
      <c r="T135" s="34"/>
      <c r="U135" s="43" t="s">
        <v>317</v>
      </c>
      <c r="V135" s="34">
        <v>1</v>
      </c>
      <c r="W135" s="29">
        <v>2</v>
      </c>
      <c r="X135" s="29">
        <f t="shared" si="54"/>
        <v>2</v>
      </c>
      <c r="Z135" s="6">
        <f t="shared" si="55"/>
        <v>1</v>
      </c>
      <c r="AA135" s="6">
        <f t="shared" si="56"/>
        <v>1</v>
      </c>
      <c r="AB135" s="29"/>
      <c r="AC135" s="29">
        <f t="shared" si="57"/>
        <v>1</v>
      </c>
      <c r="AE135" s="120">
        <f>IF(N135=1,IF(OR(I135&gt;-3,I135=""),0,IF(I135&gt;=-7,1,2)),0)</f>
        <v>1</v>
      </c>
      <c r="AF135" s="120">
        <f>IF(G135&lt;AI135,1,0)</f>
        <v>1</v>
      </c>
      <c r="AG135" s="120">
        <f>IF(G135=AJ135,2,0)</f>
        <v>0</v>
      </c>
      <c r="AI135" s="29">
        <f t="shared" si="58"/>
        <v>0.30394431599999999</v>
      </c>
      <c r="AJ135" s="29">
        <f>_xlfn.MINIFS($G$6:$G$2383,$N$6:$N$2383,1,$D$6:$D$2383,13)</f>
        <v>0.11</v>
      </c>
    </row>
    <row r="136" spans="1:36" ht="16.5" thickBot="1" x14ac:dyDescent="0.3">
      <c r="A136" s="48" t="s">
        <v>439</v>
      </c>
      <c r="B136" s="54" t="s">
        <v>101</v>
      </c>
      <c r="C136" s="55" t="s">
        <v>102</v>
      </c>
      <c r="D136" s="44">
        <v>14</v>
      </c>
      <c r="E136" s="41">
        <v>4</v>
      </c>
      <c r="F136" s="41">
        <v>704</v>
      </c>
      <c r="G136" s="117">
        <v>5.6818179999999999E-3</v>
      </c>
      <c r="H136" s="42" t="s">
        <v>12</v>
      </c>
      <c r="I136" s="13">
        <v>78.409106252000001</v>
      </c>
      <c r="J136" s="42" t="s">
        <v>12</v>
      </c>
      <c r="K136" s="29">
        <f>_xlfn.IFS(AND(R136=0,G136=0),0,V136=0,0,V136=1,MAX(AE136:AG136))</f>
        <v>0</v>
      </c>
      <c r="L136" s="29">
        <f t="shared" si="59"/>
        <v>0</v>
      </c>
      <c r="M136" s="29">
        <f t="shared" si="60"/>
        <v>0</v>
      </c>
      <c r="N136" s="29">
        <f t="shared" si="53"/>
        <v>1</v>
      </c>
      <c r="O136" s="34"/>
      <c r="P136" s="41">
        <v>2</v>
      </c>
      <c r="Q136" s="41">
        <v>628</v>
      </c>
      <c r="R136" s="117">
        <v>3.184713E-3</v>
      </c>
      <c r="S136" s="34">
        <v>0</v>
      </c>
      <c r="T136" s="34"/>
      <c r="U136" s="43" t="s">
        <v>319</v>
      </c>
      <c r="V136" s="34">
        <v>1</v>
      </c>
      <c r="W136" s="29">
        <v>1</v>
      </c>
      <c r="X136" s="29">
        <f t="shared" si="54"/>
        <v>1</v>
      </c>
      <c r="Z136" s="6">
        <f t="shared" si="55"/>
        <v>1</v>
      </c>
      <c r="AA136" s="6">
        <f t="shared" si="56"/>
        <v>0</v>
      </c>
      <c r="AB136" s="29"/>
      <c r="AC136" s="29">
        <f t="shared" si="57"/>
        <v>0</v>
      </c>
      <c r="AE136" s="120">
        <f>IF(N136=1,IF(OR(I136&gt;-5,I136=""),0,IF(I136&gt;=-10,0.5,1)),0)</f>
        <v>0</v>
      </c>
      <c r="AF136" s="120">
        <f>IF(G136&lt;AI136,0.5,0)</f>
        <v>0</v>
      </c>
      <c r="AG136" s="120">
        <f>IF(G136=AJ136,1,0)</f>
        <v>0</v>
      </c>
      <c r="AI136" s="29">
        <f t="shared" si="58"/>
        <v>4.1435990000000004E-3</v>
      </c>
      <c r="AJ136" s="29">
        <f>_xlfn.MINIFS($G$6:$G$2383,$N$6:$N$2383,1,$D$6:$D$2383,14)</f>
        <v>0</v>
      </c>
    </row>
    <row r="137" spans="1:36" ht="16.5" thickBot="1" x14ac:dyDescent="0.3">
      <c r="A137" s="48" t="s">
        <v>440</v>
      </c>
      <c r="B137" s="54" t="s">
        <v>101</v>
      </c>
      <c r="C137" s="55" t="s">
        <v>102</v>
      </c>
      <c r="D137" s="33"/>
      <c r="E137" s="41"/>
      <c r="F137" s="41"/>
      <c r="G137" s="117">
        <v>0</v>
      </c>
      <c r="H137" s="35"/>
      <c r="I137" s="35"/>
      <c r="J137" s="35"/>
      <c r="K137" s="36">
        <f>SUM(K138:K143)</f>
        <v>1</v>
      </c>
      <c r="L137" s="29">
        <f t="shared" si="59"/>
        <v>0</v>
      </c>
      <c r="M137" s="29">
        <f t="shared" si="60"/>
        <v>0</v>
      </c>
      <c r="O137" s="34"/>
      <c r="P137" s="34"/>
      <c r="Q137" s="34"/>
      <c r="R137" s="117">
        <v>0</v>
      </c>
      <c r="S137" s="35">
        <v>4.5</v>
      </c>
      <c r="T137" s="35"/>
      <c r="U137" s="37" t="s">
        <v>321</v>
      </c>
      <c r="V137" s="35">
        <v>1</v>
      </c>
      <c r="W137" s="6"/>
      <c r="X137" s="29">
        <f t="shared" si="54"/>
        <v>0</v>
      </c>
      <c r="Y137" s="6"/>
      <c r="AB137" s="6"/>
      <c r="AC137" s="29" t="str">
        <f t="shared" si="57"/>
        <v>не применяется</v>
      </c>
      <c r="AF137" s="6"/>
    </row>
    <row r="138" spans="1:36" ht="16.5" thickBot="1" x14ac:dyDescent="0.3">
      <c r="A138" s="48" t="s">
        <v>441</v>
      </c>
      <c r="B138" s="54" t="s">
        <v>101</v>
      </c>
      <c r="C138" s="55" t="s">
        <v>102</v>
      </c>
      <c r="D138" s="44">
        <v>15</v>
      </c>
      <c r="E138" s="41">
        <v>3735</v>
      </c>
      <c r="F138" s="41">
        <v>3735</v>
      </c>
      <c r="G138" s="117">
        <v>1</v>
      </c>
      <c r="H138" s="45">
        <v>1</v>
      </c>
      <c r="I138" s="42" t="s">
        <v>12</v>
      </c>
      <c r="J138" s="13">
        <v>1</v>
      </c>
      <c r="K138" s="29">
        <f t="shared" ref="K138:K143" si="61">IF(V138=1,MAX(AE138:AG138),0)</f>
        <v>1</v>
      </c>
      <c r="L138" s="29">
        <f t="shared" si="59"/>
        <v>0</v>
      </c>
      <c r="M138" s="29">
        <f t="shared" si="60"/>
        <v>1</v>
      </c>
      <c r="N138" s="29">
        <f t="shared" ref="N138:N143" si="62">IF(AND(F138=0,V138=1),2,V138)</f>
        <v>1</v>
      </c>
      <c r="O138" s="34"/>
      <c r="P138" s="41">
        <v>0</v>
      </c>
      <c r="Q138" s="41">
        <v>0</v>
      </c>
      <c r="R138" s="117">
        <v>0</v>
      </c>
      <c r="S138" s="42">
        <v>0.5</v>
      </c>
      <c r="T138" s="42"/>
      <c r="U138" s="43" t="s">
        <v>323</v>
      </c>
      <c r="V138" s="34">
        <v>1</v>
      </c>
      <c r="W138" s="29">
        <v>1</v>
      </c>
      <c r="X138" s="29">
        <f t="shared" si="54"/>
        <v>1</v>
      </c>
      <c r="Z138" s="6">
        <f t="shared" ref="Z138:Z143" si="63">N138</f>
        <v>1</v>
      </c>
      <c r="AA138" s="6">
        <f t="shared" ref="AA138:AA143" si="64">IF(K138&lt;=0,0,1)</f>
        <v>1</v>
      </c>
      <c r="AB138" s="29"/>
      <c r="AC138" s="29">
        <f t="shared" si="57"/>
        <v>1</v>
      </c>
      <c r="AE138" s="120">
        <f>IF(AND(J138&gt;=1,N138=1),1,0)</f>
        <v>1</v>
      </c>
      <c r="AF138" s="121">
        <f>IF(G138&gt;AI138,0.5,0)</f>
        <v>0.5</v>
      </c>
      <c r="AG138" s="120"/>
      <c r="AI138" s="29">
        <f t="shared" ref="AI138:AI143" si="65">ROUND(SUMIFS(E:E,D:D,D138,N:N,1)/SUMIFS(F:F,D:D,D138,N:N,1),9)</f>
        <v>0.955452521</v>
      </c>
    </row>
    <row r="139" spans="1:36" ht="16.5" thickBot="1" x14ac:dyDescent="0.3">
      <c r="A139" s="48" t="s">
        <v>442</v>
      </c>
      <c r="B139" s="54" t="s">
        <v>101</v>
      </c>
      <c r="C139" s="55" t="s">
        <v>102</v>
      </c>
      <c r="D139" s="44">
        <v>16</v>
      </c>
      <c r="E139" s="41">
        <v>2</v>
      </c>
      <c r="F139" s="41">
        <v>0</v>
      </c>
      <c r="G139" s="117">
        <v>0</v>
      </c>
      <c r="H139" s="45">
        <v>1</v>
      </c>
      <c r="I139" s="42" t="s">
        <v>12</v>
      </c>
      <c r="J139" s="13">
        <v>0</v>
      </c>
      <c r="K139" s="29">
        <f t="shared" si="61"/>
        <v>0</v>
      </c>
      <c r="L139" s="29">
        <f t="shared" si="59"/>
        <v>0</v>
      </c>
      <c r="M139" s="29">
        <f t="shared" si="60"/>
        <v>0</v>
      </c>
      <c r="N139" s="29">
        <f t="shared" si="62"/>
        <v>2</v>
      </c>
      <c r="O139" s="34"/>
      <c r="P139" s="41">
        <v>1</v>
      </c>
      <c r="Q139" s="41">
        <v>1</v>
      </c>
      <c r="R139" s="117">
        <v>1</v>
      </c>
      <c r="S139" s="42">
        <v>1</v>
      </c>
      <c r="T139" s="42"/>
      <c r="U139" s="43" t="s">
        <v>325</v>
      </c>
      <c r="V139" s="34">
        <v>1</v>
      </c>
      <c r="W139" s="29">
        <v>1</v>
      </c>
      <c r="X139" s="29">
        <f t="shared" si="54"/>
        <v>1</v>
      </c>
      <c r="Z139" s="6">
        <f t="shared" si="63"/>
        <v>2</v>
      </c>
      <c r="AA139" s="6">
        <f t="shared" si="64"/>
        <v>0</v>
      </c>
      <c r="AB139" s="29"/>
      <c r="AC139" s="29" t="str">
        <f>_xlfn.IFS(AND(Z139=1,AA139=1),1,AND(Z139=1,AA139=0),0,Z139=0,"не применяется",Z139=2,"не применяется")</f>
        <v>не применяется</v>
      </c>
      <c r="AE139" s="120">
        <f>IF(AND(J139&gt;=1,N139=1),1,0)</f>
        <v>0</v>
      </c>
      <c r="AF139" s="120">
        <f>IF(G139&gt;AI139,0.5,0)</f>
        <v>0</v>
      </c>
      <c r="AG139" s="120"/>
      <c r="AI139" s="29">
        <f t="shared" si="65"/>
        <v>27.65</v>
      </c>
    </row>
    <row r="140" spans="1:36" ht="16.5" thickBot="1" x14ac:dyDescent="0.3">
      <c r="A140" s="48" t="s">
        <v>443</v>
      </c>
      <c r="B140" s="54" t="s">
        <v>101</v>
      </c>
      <c r="C140" s="55" t="s">
        <v>102</v>
      </c>
      <c r="D140" s="44">
        <v>17</v>
      </c>
      <c r="E140" s="41">
        <v>61</v>
      </c>
      <c r="F140" s="41">
        <v>0</v>
      </c>
      <c r="G140" s="117">
        <v>0</v>
      </c>
      <c r="H140" s="45">
        <v>1</v>
      </c>
      <c r="I140" s="42" t="s">
        <v>12</v>
      </c>
      <c r="J140" s="13">
        <v>0</v>
      </c>
      <c r="K140" s="29">
        <f t="shared" si="61"/>
        <v>0</v>
      </c>
      <c r="L140" s="29">
        <f t="shared" si="59"/>
        <v>0</v>
      </c>
      <c r="M140" s="29">
        <f t="shared" si="60"/>
        <v>0</v>
      </c>
      <c r="N140" s="29">
        <f t="shared" si="62"/>
        <v>2</v>
      </c>
      <c r="O140" s="34"/>
      <c r="P140" s="41">
        <v>0</v>
      </c>
      <c r="Q140" s="41">
        <v>9</v>
      </c>
      <c r="R140" s="117">
        <v>0</v>
      </c>
      <c r="S140" s="42">
        <v>0</v>
      </c>
      <c r="T140" s="42"/>
      <c r="U140" s="43" t="s">
        <v>327</v>
      </c>
      <c r="V140" s="34">
        <v>1</v>
      </c>
      <c r="W140" s="29">
        <v>1</v>
      </c>
      <c r="X140" s="29">
        <f t="shared" si="54"/>
        <v>1</v>
      </c>
      <c r="Z140" s="6">
        <f t="shared" si="63"/>
        <v>2</v>
      </c>
      <c r="AA140" s="6">
        <f t="shared" si="64"/>
        <v>0</v>
      </c>
      <c r="AB140" s="29"/>
      <c r="AC140" s="29" t="str">
        <f>_xlfn.IFS(AND(Z140=1,AA140=1),1,AND(Z140=1,AA140=0),0,Z140=0,"не применяется",Z140=2,"не применяется")</f>
        <v>не применяется</v>
      </c>
      <c r="AE140" s="120">
        <f>IF(AND(J140&gt;=1,N140=1),1,0)</f>
        <v>0</v>
      </c>
      <c r="AF140" s="120">
        <f>IF(G140&gt;AI140,0.5,0)</f>
        <v>0</v>
      </c>
      <c r="AG140" s="120"/>
      <c r="AI140" s="29">
        <f t="shared" si="65"/>
        <v>77.588235294</v>
      </c>
    </row>
    <row r="141" spans="1:36" ht="16.5" thickBot="1" x14ac:dyDescent="0.3">
      <c r="A141" s="48" t="s">
        <v>444</v>
      </c>
      <c r="B141" s="54" t="s">
        <v>101</v>
      </c>
      <c r="C141" s="55" t="s">
        <v>102</v>
      </c>
      <c r="D141" s="44">
        <v>18</v>
      </c>
      <c r="E141" s="41">
        <v>36</v>
      </c>
      <c r="F141" s="41">
        <v>0</v>
      </c>
      <c r="G141" s="117">
        <v>0</v>
      </c>
      <c r="H141" s="45">
        <v>1</v>
      </c>
      <c r="I141" s="42" t="s">
        <v>12</v>
      </c>
      <c r="J141" s="13">
        <v>0</v>
      </c>
      <c r="K141" s="29">
        <f t="shared" si="61"/>
        <v>0</v>
      </c>
      <c r="L141" s="29">
        <f t="shared" si="59"/>
        <v>0</v>
      </c>
      <c r="M141" s="29">
        <f t="shared" si="60"/>
        <v>0</v>
      </c>
      <c r="N141" s="29">
        <f t="shared" si="62"/>
        <v>2</v>
      </c>
      <c r="O141" s="34"/>
      <c r="P141" s="41">
        <v>17</v>
      </c>
      <c r="Q141" s="41">
        <v>1</v>
      </c>
      <c r="R141" s="117">
        <v>17</v>
      </c>
      <c r="S141" s="42">
        <v>1</v>
      </c>
      <c r="T141" s="42"/>
      <c r="U141" s="43" t="s">
        <v>329</v>
      </c>
      <c r="V141" s="34">
        <v>1</v>
      </c>
      <c r="W141" s="29">
        <v>1</v>
      </c>
      <c r="X141" s="29">
        <f t="shared" si="54"/>
        <v>1</v>
      </c>
      <c r="Z141" s="6">
        <f t="shared" si="63"/>
        <v>2</v>
      </c>
      <c r="AA141" s="6">
        <f t="shared" si="64"/>
        <v>0</v>
      </c>
      <c r="AB141" s="29"/>
      <c r="AC141" s="29" t="str">
        <f>_xlfn.IFS(AND(Z141=1,AA141=1),1,AND(Z141=1,AA141=0),0,Z141=0,"не применяется",Z141=2,"не применяется")</f>
        <v>не применяется</v>
      </c>
      <c r="AE141" s="120">
        <f>IF(AND(J141&gt;=1,N141=1),1,0)</f>
        <v>0</v>
      </c>
      <c r="AF141" s="120">
        <f>IF(G141&gt;AI141,0.5,0)</f>
        <v>0</v>
      </c>
      <c r="AG141" s="120"/>
      <c r="AI141" s="29">
        <f t="shared" si="65"/>
        <v>48.1875</v>
      </c>
    </row>
    <row r="142" spans="1:36" ht="16.5" thickBot="1" x14ac:dyDescent="0.3">
      <c r="A142" s="48" t="s">
        <v>445</v>
      </c>
      <c r="B142" s="54" t="s">
        <v>101</v>
      </c>
      <c r="C142" s="55" t="s">
        <v>102</v>
      </c>
      <c r="D142" s="44">
        <v>19</v>
      </c>
      <c r="E142" s="41">
        <v>23</v>
      </c>
      <c r="F142" s="41">
        <v>0</v>
      </c>
      <c r="G142" s="117">
        <v>0</v>
      </c>
      <c r="H142" s="45">
        <v>1</v>
      </c>
      <c r="I142" s="42" t="s">
        <v>12</v>
      </c>
      <c r="J142" s="13">
        <v>0</v>
      </c>
      <c r="K142" s="29">
        <f t="shared" si="61"/>
        <v>0</v>
      </c>
      <c r="L142" s="29">
        <f t="shared" si="59"/>
        <v>0</v>
      </c>
      <c r="M142" s="29">
        <f t="shared" si="60"/>
        <v>0</v>
      </c>
      <c r="N142" s="29">
        <f t="shared" si="62"/>
        <v>2</v>
      </c>
      <c r="O142" s="34"/>
      <c r="P142" s="41">
        <v>41</v>
      </c>
      <c r="Q142" s="41">
        <v>4</v>
      </c>
      <c r="R142" s="117">
        <v>10.25</v>
      </c>
      <c r="S142" s="42">
        <v>2</v>
      </c>
      <c r="T142" s="42"/>
      <c r="U142" s="43" t="s">
        <v>331</v>
      </c>
      <c r="V142" s="34">
        <v>1</v>
      </c>
      <c r="W142" s="29">
        <v>2</v>
      </c>
      <c r="X142" s="29">
        <f t="shared" si="54"/>
        <v>2</v>
      </c>
      <c r="Z142" s="6">
        <f t="shared" si="63"/>
        <v>2</v>
      </c>
      <c r="AA142" s="6">
        <f t="shared" si="64"/>
        <v>0</v>
      </c>
      <c r="AB142" s="29"/>
      <c r="AC142" s="29" t="str">
        <f>_xlfn.IFS(AND(Z142=1,AA142=1),1,AND(Z142=1,AA142=0),0,Z142=0,"не применяется",Z142=2,"не применяется")</f>
        <v>не применяется</v>
      </c>
      <c r="AE142" s="120">
        <f>IF(AND(J142&gt;=1,N142=1),2,0)</f>
        <v>0</v>
      </c>
      <c r="AF142" s="120">
        <f>IF(G142&gt;AI142,1,0)</f>
        <v>0</v>
      </c>
      <c r="AG142" s="120"/>
      <c r="AI142" s="29">
        <f t="shared" si="65"/>
        <v>45.237288135999997</v>
      </c>
    </row>
    <row r="143" spans="1:36" ht="16.5" thickBot="1" x14ac:dyDescent="0.3">
      <c r="A143" s="48" t="s">
        <v>446</v>
      </c>
      <c r="B143" s="54" t="s">
        <v>101</v>
      </c>
      <c r="C143" s="55" t="s">
        <v>102</v>
      </c>
      <c r="D143" s="44">
        <v>20</v>
      </c>
      <c r="E143" s="41">
        <v>6</v>
      </c>
      <c r="F143" s="41">
        <v>0</v>
      </c>
      <c r="G143" s="117">
        <v>0</v>
      </c>
      <c r="H143" s="45">
        <v>1</v>
      </c>
      <c r="I143" s="42" t="s">
        <v>12</v>
      </c>
      <c r="J143" s="13">
        <v>0</v>
      </c>
      <c r="K143" s="29">
        <f t="shared" si="61"/>
        <v>0</v>
      </c>
      <c r="L143" s="29">
        <f t="shared" si="59"/>
        <v>0</v>
      </c>
      <c r="M143" s="29">
        <f t="shared" si="60"/>
        <v>0</v>
      </c>
      <c r="N143" s="29">
        <f t="shared" si="62"/>
        <v>2</v>
      </c>
      <c r="O143" s="34"/>
      <c r="P143" s="41">
        <v>7</v>
      </c>
      <c r="Q143" s="41">
        <v>0</v>
      </c>
      <c r="R143" s="117">
        <v>0</v>
      </c>
      <c r="S143" s="42">
        <v>0</v>
      </c>
      <c r="T143" s="42"/>
      <c r="U143" s="43" t="s">
        <v>333</v>
      </c>
      <c r="V143" s="34">
        <v>1</v>
      </c>
      <c r="W143" s="29">
        <v>1</v>
      </c>
      <c r="X143" s="29">
        <f t="shared" si="54"/>
        <v>1</v>
      </c>
      <c r="Z143" s="6">
        <f t="shared" si="63"/>
        <v>2</v>
      </c>
      <c r="AA143" s="6">
        <f t="shared" si="64"/>
        <v>0</v>
      </c>
      <c r="AB143" s="29"/>
      <c r="AC143" s="29" t="str">
        <f>_xlfn.IFS(AND(Z143=1,AA143=1),1,AND(Z143=1,AA143=0),0,Z143=0,"не применяется",Z143=2,"не применяется")</f>
        <v>не применяется</v>
      </c>
      <c r="AE143" s="120">
        <f>IF(AND(J143&gt;=1,N143=1),1,0)</f>
        <v>0</v>
      </c>
      <c r="AF143" s="120">
        <f>IF(G143&gt;AI143,0.5,0)</f>
        <v>0</v>
      </c>
      <c r="AG143" s="120"/>
      <c r="AI143" s="29">
        <f t="shared" si="65"/>
        <v>12.756097561000001</v>
      </c>
    </row>
    <row r="144" spans="1:36" ht="16.5" thickBot="1" x14ac:dyDescent="0.3">
      <c r="A144" s="48" t="s">
        <v>440</v>
      </c>
      <c r="B144" s="54" t="s">
        <v>101</v>
      </c>
      <c r="C144" s="55" t="s">
        <v>102</v>
      </c>
      <c r="D144" s="33"/>
      <c r="E144" s="41"/>
      <c r="F144" s="41"/>
      <c r="G144" s="117">
        <v>0</v>
      </c>
      <c r="H144" s="35"/>
      <c r="I144" s="35"/>
      <c r="J144" s="35"/>
      <c r="K144" s="36">
        <f>SUM(K145:K149)</f>
        <v>1.5</v>
      </c>
      <c r="L144" s="29">
        <f t="shared" si="59"/>
        <v>0</v>
      </c>
      <c r="M144" s="29">
        <f t="shared" si="60"/>
        <v>0</v>
      </c>
      <c r="O144" s="34"/>
      <c r="P144" s="34"/>
      <c r="Q144" s="34"/>
      <c r="R144" s="117">
        <v>0</v>
      </c>
      <c r="S144" s="35">
        <v>2</v>
      </c>
      <c r="T144" s="35"/>
      <c r="U144" s="37" t="s">
        <v>321</v>
      </c>
      <c r="V144" s="35">
        <v>1</v>
      </c>
      <c r="W144" s="6"/>
      <c r="X144" s="29">
        <f t="shared" si="54"/>
        <v>0</v>
      </c>
      <c r="Y144" s="6"/>
      <c r="AB144" s="6"/>
      <c r="AC144" s="29" t="str">
        <f>_xlfn.IFS(AND(Z144=1,AA144=1),1,AND(Z144=1,AA144=0),0,Z144=0,"не применяется")</f>
        <v>не применяется</v>
      </c>
      <c r="AF144" s="6"/>
    </row>
    <row r="145" spans="1:36" ht="16.5" thickBot="1" x14ac:dyDescent="0.3">
      <c r="A145" s="48" t="s">
        <v>447</v>
      </c>
      <c r="B145" s="54" t="s">
        <v>101</v>
      </c>
      <c r="C145" s="55" t="s">
        <v>102</v>
      </c>
      <c r="D145" s="44">
        <v>21</v>
      </c>
      <c r="E145" s="41">
        <v>1</v>
      </c>
      <c r="F145" s="41">
        <v>4</v>
      </c>
      <c r="G145" s="117">
        <v>0.25</v>
      </c>
      <c r="H145" s="42" t="s">
        <v>12</v>
      </c>
      <c r="I145" s="13">
        <v>0</v>
      </c>
      <c r="J145" s="42" t="s">
        <v>12</v>
      </c>
      <c r="K145" s="29">
        <f>IF(V145=1,MAX(AE145:AG145),0)</f>
        <v>0</v>
      </c>
      <c r="L145" s="29">
        <f t="shared" si="59"/>
        <v>0</v>
      </c>
      <c r="M145" s="29">
        <f t="shared" si="60"/>
        <v>0</v>
      </c>
      <c r="N145" s="29">
        <f>IF(AND(F145=0,V145=1),2,V145)</f>
        <v>1</v>
      </c>
      <c r="O145" s="34"/>
      <c r="P145" s="41">
        <v>0</v>
      </c>
      <c r="Q145" s="41">
        <v>3</v>
      </c>
      <c r="R145" s="117">
        <v>0</v>
      </c>
      <c r="S145" s="45">
        <v>0</v>
      </c>
      <c r="T145" s="45"/>
      <c r="U145" s="43" t="s">
        <v>335</v>
      </c>
      <c r="V145" s="34">
        <v>1</v>
      </c>
      <c r="W145" s="29">
        <v>1</v>
      </c>
      <c r="X145" s="29">
        <f t="shared" si="54"/>
        <v>1</v>
      </c>
      <c r="Z145" s="6">
        <f>N145</f>
        <v>1</v>
      </c>
      <c r="AA145" s="6">
        <f>IF(K145&lt;=0,0,1)</f>
        <v>0</v>
      </c>
      <c r="AB145" s="29"/>
      <c r="AC145" s="29">
        <f>_xlfn.IFS(AND(Z145=1,AA145=1),1,AND(Z145=1,AA145=0),0,Z145=0,"не применяется")</f>
        <v>0</v>
      </c>
      <c r="AE145" s="120">
        <f>IF(N145=1,IF(OR(I145&lt;5,I145=""),0,IF(I145&gt;=10,1,0.5)),0)</f>
        <v>0</v>
      </c>
      <c r="AF145" s="120">
        <f>IF(G145&gt;AI145,0.5,0)</f>
        <v>0</v>
      </c>
      <c r="AG145" s="120">
        <f>IF(G145=AJ145,1,0)</f>
        <v>0</v>
      </c>
      <c r="AI145" s="29">
        <f>ROUND(SUMIFS(E:E,D:D,D145,N:N,1)/SUMIFS(F:F,D:D,D145,N:N,1),9)</f>
        <v>0.40586932399999998</v>
      </c>
      <c r="AJ145" s="29">
        <f>_xlfn.MAXIFS($G$7:$G$2383,$N$7:$N$2383,1,$D$7:$D$2383,21)</f>
        <v>1</v>
      </c>
    </row>
    <row r="146" spans="1:36" ht="16.5" thickBot="1" x14ac:dyDescent="0.3">
      <c r="A146" s="48" t="s">
        <v>448</v>
      </c>
      <c r="B146" s="54" t="s">
        <v>101</v>
      </c>
      <c r="C146" s="55" t="s">
        <v>102</v>
      </c>
      <c r="D146" s="44">
        <v>22</v>
      </c>
      <c r="E146" s="41">
        <v>68</v>
      </c>
      <c r="F146" s="41">
        <v>78</v>
      </c>
      <c r="G146" s="117">
        <v>0.87179487200000005</v>
      </c>
      <c r="H146" s="45">
        <v>1</v>
      </c>
      <c r="I146" s="42" t="s">
        <v>12</v>
      </c>
      <c r="J146" s="13">
        <v>0.87179487200000005</v>
      </c>
      <c r="K146" s="29">
        <f>IF(V146=1,MAX(AE146:AG146),0)</f>
        <v>0.5</v>
      </c>
      <c r="L146" s="29">
        <f t="shared" si="59"/>
        <v>0</v>
      </c>
      <c r="M146" s="29">
        <f t="shared" si="60"/>
        <v>1</v>
      </c>
      <c r="N146" s="29">
        <f>IF(AND(F146=0,V146=1),2,V146)</f>
        <v>1</v>
      </c>
      <c r="O146" s="34"/>
      <c r="P146" s="41">
        <v>0</v>
      </c>
      <c r="Q146" s="41">
        <v>0</v>
      </c>
      <c r="R146" s="117">
        <v>0</v>
      </c>
      <c r="S146" s="42">
        <v>0</v>
      </c>
      <c r="T146" s="42"/>
      <c r="U146" s="43" t="s">
        <v>337</v>
      </c>
      <c r="V146" s="34">
        <v>1</v>
      </c>
      <c r="W146" s="29">
        <v>1</v>
      </c>
      <c r="X146" s="29">
        <f t="shared" si="54"/>
        <v>1</v>
      </c>
      <c r="Z146" s="6">
        <f>N146</f>
        <v>1</v>
      </c>
      <c r="AA146" s="6">
        <f>IF(K146&lt;=0,0,1)</f>
        <v>1</v>
      </c>
      <c r="AB146" s="29"/>
      <c r="AC146" s="29">
        <f>_xlfn.IFS(AND(Z146=1,AA146=1),1,AND(Z146=1,AA146=0),0,Z146=0,"не применяется")</f>
        <v>1</v>
      </c>
      <c r="AE146" s="120">
        <f>IF(AND(J146&gt;=1,N146=1),1,0)</f>
        <v>0</v>
      </c>
      <c r="AF146" s="120">
        <f>IF(G146&gt;AI146,0.5,0)</f>
        <v>0.5</v>
      </c>
      <c r="AG146" s="120"/>
      <c r="AI146" s="29">
        <f>ROUND(SUMIFS(E:E,D:D,D146,N:N,1)/SUMIFS(F:F,D:D,D146,N:N,1),9)</f>
        <v>0.59924209900000003</v>
      </c>
    </row>
    <row r="147" spans="1:36" ht="16.5" thickBot="1" x14ac:dyDescent="0.3">
      <c r="A147" s="48" t="s">
        <v>449</v>
      </c>
      <c r="B147" s="54" t="s">
        <v>101</v>
      </c>
      <c r="C147" s="55" t="s">
        <v>102</v>
      </c>
      <c r="D147" s="44">
        <v>23</v>
      </c>
      <c r="E147" s="41">
        <v>0</v>
      </c>
      <c r="F147" s="41">
        <v>0</v>
      </c>
      <c r="G147" s="117">
        <v>0</v>
      </c>
      <c r="H147" s="42" t="s">
        <v>12</v>
      </c>
      <c r="I147" s="13">
        <v>0</v>
      </c>
      <c r="J147" s="42" t="s">
        <v>12</v>
      </c>
      <c r="K147" s="29">
        <f>IF(V147=1,MAX(AE147:AG147),0)</f>
        <v>0</v>
      </c>
      <c r="L147" s="29">
        <f t="shared" si="59"/>
        <v>0</v>
      </c>
      <c r="M147" s="29">
        <f t="shared" si="60"/>
        <v>0</v>
      </c>
      <c r="N147" s="29">
        <f>IF(AND(F147=0,V147=1),2,V147)</f>
        <v>2</v>
      </c>
      <c r="O147" s="34"/>
      <c r="P147" s="41">
        <v>0</v>
      </c>
      <c r="Q147" s="41">
        <v>0</v>
      </c>
      <c r="R147" s="117">
        <v>0</v>
      </c>
      <c r="S147" s="45">
        <v>0</v>
      </c>
      <c r="T147" s="45"/>
      <c r="U147" s="43" t="s">
        <v>339</v>
      </c>
      <c r="V147" s="34">
        <v>1</v>
      </c>
      <c r="W147" s="29">
        <v>1</v>
      </c>
      <c r="X147" s="29">
        <f t="shared" si="54"/>
        <v>1</v>
      </c>
      <c r="Z147" s="6">
        <f>N147</f>
        <v>2</v>
      </c>
      <c r="AA147" s="6">
        <f>IF(K147&lt;=0,0,1)</f>
        <v>0</v>
      </c>
      <c r="AB147" s="29"/>
      <c r="AC147" s="29" t="str">
        <f>_xlfn.IFS(AND(Z147=1,AA147=1),1,AND(Z147=1,AA147=0),0,Z147=0,"не применяется",Z147=2,"не применяется")</f>
        <v>не применяется</v>
      </c>
      <c r="AE147" s="120">
        <f>IF(N147=1,IF(OR(I147&lt;5,I147=""),0,IF(I147&gt;=10,1,0.5)),0)</f>
        <v>0</v>
      </c>
      <c r="AF147" s="120">
        <f>IF(G147&gt;AI147,0.5,0)</f>
        <v>0</v>
      </c>
      <c r="AG147" s="120">
        <f>IF(AND(G2574&lt;&gt;0,G147=AJ147),1,0)</f>
        <v>0</v>
      </c>
      <c r="AI147" s="29">
        <f>ROUND(SUMIFS(E:E,D:D,D147,N:N,1)/SUMIFS(F:F,D:D,D147,N:N,1),9)</f>
        <v>0.46666666699999998</v>
      </c>
      <c r="AJ147" s="29">
        <f>_xlfn.MAXIFS($G$7:$G$2383,$N$7:$N$2383,1,$D$7:$D$2383,23)</f>
        <v>6</v>
      </c>
    </row>
    <row r="148" spans="1:36" ht="16.5" thickBot="1" x14ac:dyDescent="0.3">
      <c r="A148" s="48" t="s">
        <v>450</v>
      </c>
      <c r="B148" s="54" t="s">
        <v>101</v>
      </c>
      <c r="C148" s="55" t="s">
        <v>102</v>
      </c>
      <c r="D148" s="44">
        <v>24</v>
      </c>
      <c r="E148" s="41">
        <v>0</v>
      </c>
      <c r="F148" s="41">
        <v>0</v>
      </c>
      <c r="G148" s="117">
        <v>0</v>
      </c>
      <c r="H148" s="42" t="s">
        <v>12</v>
      </c>
      <c r="I148" s="13">
        <v>-100</v>
      </c>
      <c r="J148" s="42" t="s">
        <v>12</v>
      </c>
      <c r="K148" s="29">
        <f>IF(V148=1,MAX(AE148:AG148),0)</f>
        <v>0</v>
      </c>
      <c r="L148" s="29">
        <f t="shared" si="59"/>
        <v>0</v>
      </c>
      <c r="M148" s="29">
        <f t="shared" si="60"/>
        <v>0</v>
      </c>
      <c r="N148" s="29">
        <f>IF(AND(F148=0,V148=1),2,V148)</f>
        <v>2</v>
      </c>
      <c r="O148" s="34"/>
      <c r="P148" s="41">
        <v>1</v>
      </c>
      <c r="Q148" s="41">
        <v>1</v>
      </c>
      <c r="R148" s="117">
        <v>1</v>
      </c>
      <c r="S148" s="45">
        <v>1</v>
      </c>
      <c r="T148" s="45"/>
      <c r="U148" s="43" t="s">
        <v>341</v>
      </c>
      <c r="V148" s="34">
        <v>1</v>
      </c>
      <c r="W148" s="29">
        <v>1</v>
      </c>
      <c r="X148" s="29">
        <f t="shared" si="54"/>
        <v>1</v>
      </c>
      <c r="Z148" s="6">
        <f>N148</f>
        <v>2</v>
      </c>
      <c r="AA148" s="6">
        <f>IF(K148&lt;=0,0,1)</f>
        <v>0</v>
      </c>
      <c r="AB148" s="29"/>
      <c r="AC148" s="29" t="str">
        <f>_xlfn.IFS(AND(Z148=1,AA148=1),1,AND(Z148=1,AA148=0),0,Z148=0,"не применяется",Z148=2,"не применяется")</f>
        <v>не применяется</v>
      </c>
      <c r="AE148" s="120">
        <f>IF(N148=1,IF(OR(I148&lt;5,I148=""),0,IF(I148&gt;=10,1,0.5)),0)</f>
        <v>0</v>
      </c>
      <c r="AF148" s="120">
        <f>IF(G148&gt;AI148,0.5,0)</f>
        <v>0</v>
      </c>
      <c r="AG148" s="120">
        <f>IF(G148=AJ148,1,0)</f>
        <v>0</v>
      </c>
      <c r="AI148" s="29">
        <f>ROUND(SUMIFS(E:E,D:D,D148,N:N,1)/SUMIFS(F:F,D:D,D148,N:N,1),9)</f>
        <v>0.91379310300000005</v>
      </c>
      <c r="AJ148" s="29">
        <f>_xlfn.MAXIFS($G$7:$G$2383,$N$7:$N$2383,1,$D$7:$D$2383,24)</f>
        <v>10</v>
      </c>
    </row>
    <row r="149" spans="1:36" ht="16.5" thickBot="1" x14ac:dyDescent="0.3">
      <c r="A149" s="48" t="s">
        <v>451</v>
      </c>
      <c r="B149" s="54" t="s">
        <v>101</v>
      </c>
      <c r="C149" s="55" t="s">
        <v>102</v>
      </c>
      <c r="D149" s="44">
        <v>25</v>
      </c>
      <c r="E149" s="41">
        <v>183</v>
      </c>
      <c r="F149" s="41">
        <v>188</v>
      </c>
      <c r="G149" s="117">
        <v>0.97340425500000005</v>
      </c>
      <c r="H149" s="45">
        <v>1</v>
      </c>
      <c r="I149" s="42" t="s">
        <v>12</v>
      </c>
      <c r="J149" s="13">
        <v>0.97340425500000005</v>
      </c>
      <c r="K149" s="29">
        <f>IF(V149=1,MAX(AE149:AG149),0)</f>
        <v>1</v>
      </c>
      <c r="L149" s="29">
        <f t="shared" si="59"/>
        <v>0</v>
      </c>
      <c r="M149" s="29">
        <f t="shared" si="60"/>
        <v>1</v>
      </c>
      <c r="N149" s="29">
        <f>IF(AND(F149=0,V149=1),2,V149)</f>
        <v>1</v>
      </c>
      <c r="O149" s="34"/>
      <c r="P149" s="41">
        <v>0</v>
      </c>
      <c r="Q149" s="41">
        <v>0</v>
      </c>
      <c r="R149" s="117">
        <v>0</v>
      </c>
      <c r="S149" s="42">
        <v>1</v>
      </c>
      <c r="T149" s="42"/>
      <c r="U149" s="43" t="s">
        <v>343</v>
      </c>
      <c r="V149" s="34">
        <v>1</v>
      </c>
      <c r="W149" s="29">
        <v>2</v>
      </c>
      <c r="X149" s="29">
        <f t="shared" si="54"/>
        <v>2</v>
      </c>
      <c r="Z149" s="6">
        <f>N149</f>
        <v>1</v>
      </c>
      <c r="AA149" s="6">
        <f>IF(K149&lt;=0,0,1)</f>
        <v>1</v>
      </c>
      <c r="AB149" s="29"/>
      <c r="AC149" s="29">
        <f>_xlfn.IFS(AND(Z149=1,AA149=1),1,AND(Z149=1,AA149=0),0,Z149=0,"не применяется")</f>
        <v>1</v>
      </c>
      <c r="AE149" s="120">
        <f>IF(AND(J149&gt;=1,N149=1),2,0)</f>
        <v>0</v>
      </c>
      <c r="AF149" s="120">
        <f>IF(G149&gt;AI149,1,0)</f>
        <v>1</v>
      </c>
      <c r="AG149" s="120"/>
      <c r="AI149" s="29">
        <f>ROUND(SUMIFS(E:E,D:D,D149,N:N,1)/SUMIFS(F:F,D:D,D149,N:N,1),9)</f>
        <v>0.97028108999999996</v>
      </c>
    </row>
    <row r="150" spans="1:36" ht="16.5" thickBot="1" x14ac:dyDescent="0.3">
      <c r="A150" s="48" t="s">
        <v>452</v>
      </c>
      <c r="B150" s="54" t="s">
        <v>101</v>
      </c>
      <c r="C150" s="55" t="s">
        <v>102</v>
      </c>
      <c r="D150" s="51">
        <v>33</v>
      </c>
      <c r="E150" s="41"/>
      <c r="F150" s="41"/>
      <c r="G150" s="117">
        <v>0</v>
      </c>
      <c r="H150" s="45"/>
      <c r="I150" s="45"/>
      <c r="J150" s="45"/>
      <c r="K150" s="45">
        <f>K122+K137+K144</f>
        <v>17</v>
      </c>
      <c r="L150" s="29">
        <f t="shared" si="59"/>
        <v>0</v>
      </c>
      <c r="M150" s="29">
        <f t="shared" si="60"/>
        <v>0</v>
      </c>
      <c r="O150" s="34"/>
      <c r="P150" s="34"/>
      <c r="Q150" s="34"/>
      <c r="R150" s="117">
        <v>0</v>
      </c>
      <c r="S150" s="45">
        <v>20.5</v>
      </c>
      <c r="T150" s="45"/>
      <c r="U150" s="43" t="s">
        <v>321</v>
      </c>
      <c r="V150" s="45">
        <v>1</v>
      </c>
      <c r="X150" s="29">
        <f>SUM(X122:X149)</f>
        <v>32</v>
      </c>
      <c r="Y150" s="53">
        <f>K150/X150</f>
        <v>0.53125</v>
      </c>
      <c r="Z150" s="6">
        <f>SUM(Z122:Z149)</f>
        <v>32</v>
      </c>
      <c r="AA150" s="6">
        <f>SUM(AA122:AA149)</f>
        <v>14</v>
      </c>
      <c r="AB150" s="53">
        <f>AA150/Z150</f>
        <v>0.4375</v>
      </c>
      <c r="AC150" s="29">
        <f>AB150</f>
        <v>0.4375</v>
      </c>
      <c r="AF150" s="6"/>
    </row>
    <row r="151" spans="1:36" ht="16.5" thickBot="1" x14ac:dyDescent="0.25">
      <c r="A151" s="48" t="s">
        <v>263</v>
      </c>
      <c r="B151" s="49" t="s">
        <v>51</v>
      </c>
      <c r="C151" s="50" t="s">
        <v>52</v>
      </c>
      <c r="D151" s="33">
        <v>0</v>
      </c>
      <c r="E151" s="122"/>
      <c r="F151" s="122"/>
      <c r="G151" s="117">
        <v>0</v>
      </c>
      <c r="H151" s="35"/>
      <c r="I151" s="35"/>
      <c r="J151" s="35"/>
      <c r="K151" s="36">
        <f>SUM(K152:K165)</f>
        <v>16.5</v>
      </c>
      <c r="L151" s="29">
        <f t="shared" si="59"/>
        <v>0</v>
      </c>
      <c r="M151" s="29">
        <f t="shared" si="60"/>
        <v>0</v>
      </c>
      <c r="O151" s="34"/>
      <c r="P151" s="67"/>
      <c r="Q151" s="67"/>
      <c r="R151" s="117">
        <v>0</v>
      </c>
      <c r="S151" s="34">
        <v>9</v>
      </c>
      <c r="T151" s="34"/>
      <c r="U151" s="43" t="s">
        <v>321</v>
      </c>
      <c r="V151" s="35">
        <v>1</v>
      </c>
      <c r="W151" s="6"/>
      <c r="X151" s="6"/>
      <c r="Y151" s="6"/>
      <c r="AB151" s="6"/>
      <c r="AC151" s="6"/>
      <c r="AF151" s="6"/>
    </row>
    <row r="152" spans="1:36" ht="16.5" thickBot="1" x14ac:dyDescent="0.3">
      <c r="A152" s="48" t="s">
        <v>453</v>
      </c>
      <c r="B152" s="54" t="s">
        <v>51</v>
      </c>
      <c r="C152" s="55" t="s">
        <v>52</v>
      </c>
      <c r="D152" s="41">
        <v>1</v>
      </c>
      <c r="E152" s="41">
        <v>241553</v>
      </c>
      <c r="F152" s="41">
        <v>1044854.3</v>
      </c>
      <c r="G152" s="117">
        <v>0.231183429</v>
      </c>
      <c r="H152" s="42" t="s">
        <v>12</v>
      </c>
      <c r="I152" s="13">
        <v>8.2093258559999995</v>
      </c>
      <c r="J152" s="42" t="s">
        <v>12</v>
      </c>
      <c r="K152" s="29">
        <f t="shared" ref="K152:K163" si="66">IF(V152=1,MAX(AE152:AG152),0)</f>
        <v>1</v>
      </c>
      <c r="L152" s="29">
        <f t="shared" si="59"/>
        <v>0</v>
      </c>
      <c r="M152" s="29">
        <f t="shared" si="60"/>
        <v>0</v>
      </c>
      <c r="N152" s="29">
        <f t="shared" ref="N152:N165" si="67">IF(AND(F152=0,V152=1),2,V152)</f>
        <v>1</v>
      </c>
      <c r="O152" s="34"/>
      <c r="P152" s="41">
        <v>224300</v>
      </c>
      <c r="Q152" s="41">
        <v>1049874.2000000002</v>
      </c>
      <c r="R152" s="117">
        <v>0.21364464399999999</v>
      </c>
      <c r="S152" s="34">
        <v>0.5</v>
      </c>
      <c r="T152" s="34"/>
      <c r="U152" s="43" t="s">
        <v>293</v>
      </c>
      <c r="V152" s="34">
        <v>1</v>
      </c>
      <c r="W152" s="29">
        <v>1</v>
      </c>
      <c r="X152" s="29">
        <f t="shared" ref="X152:X178" si="68">IF(V152=1,W152,0)</f>
        <v>1</v>
      </c>
      <c r="Z152" s="6">
        <f t="shared" ref="Z152:Z165" si="69">N152</f>
        <v>1</v>
      </c>
      <c r="AA152" s="6">
        <f t="shared" ref="AA152:AA165" si="70">IF(K152&lt;=0,0,1)</f>
        <v>1</v>
      </c>
      <c r="AB152" s="29"/>
      <c r="AC152" s="29">
        <f t="shared" ref="AC152:AC167" si="71">_xlfn.IFS(AND(Z152=1,AA152=1),1,AND(Z152=1,AA152=0),0,Z152=0,"не применяется")</f>
        <v>1</v>
      </c>
      <c r="AE152" s="120">
        <f>IF(N152=1,IF(OR(I152&lt;3,I152=""),0,IF(I152&gt;=7,1,0.5)),0)</f>
        <v>1</v>
      </c>
      <c r="AF152" s="120">
        <f>IF(G152&gt;AI152,0.5,0)</f>
        <v>0</v>
      </c>
      <c r="AG152" s="120">
        <f>IF(G152=AJ152,1,0)</f>
        <v>0</v>
      </c>
      <c r="AI152" s="29">
        <f t="shared" ref="AI152:AI165" si="72">ROUND(SUMIFS(E:E,D:D,D152,N:N,1)/SUMIFS(F:F,D:D,D152,N:N,1),9)</f>
        <v>0.26994277300000002</v>
      </c>
      <c r="AJ152" s="29">
        <f>ROUND(_xlfn.MAXIFS($G$7:$G$2383,$D$7:$D$2383,1,$V$7:$V$2383,1),9)</f>
        <v>0.87050933799999997</v>
      </c>
    </row>
    <row r="153" spans="1:36" ht="16.5" thickBot="1" x14ac:dyDescent="0.3">
      <c r="A153" s="48" t="s">
        <v>454</v>
      </c>
      <c r="B153" s="54" t="s">
        <v>51</v>
      </c>
      <c r="C153" s="55" t="s">
        <v>52</v>
      </c>
      <c r="D153" s="44">
        <v>2</v>
      </c>
      <c r="E153" s="41">
        <v>1141</v>
      </c>
      <c r="F153" s="41">
        <v>1183</v>
      </c>
      <c r="G153" s="117">
        <v>0.964497041</v>
      </c>
      <c r="H153" s="42" t="s">
        <v>12</v>
      </c>
      <c r="I153" s="13">
        <v>274.25202031399999</v>
      </c>
      <c r="J153" s="42" t="s">
        <v>12</v>
      </c>
      <c r="K153" s="29">
        <f t="shared" si="66"/>
        <v>2</v>
      </c>
      <c r="L153" s="29">
        <f t="shared" si="59"/>
        <v>0</v>
      </c>
      <c r="M153" s="29">
        <f t="shared" si="60"/>
        <v>1</v>
      </c>
      <c r="N153" s="29">
        <f t="shared" si="67"/>
        <v>1</v>
      </c>
      <c r="O153" s="34"/>
      <c r="P153" s="41">
        <v>284</v>
      </c>
      <c r="Q153" s="41">
        <v>1102</v>
      </c>
      <c r="R153" s="117">
        <v>0.25771324899999998</v>
      </c>
      <c r="S153" s="34">
        <v>0</v>
      </c>
      <c r="T153" s="34"/>
      <c r="U153" s="43" t="s">
        <v>295</v>
      </c>
      <c r="V153" s="34">
        <v>1</v>
      </c>
      <c r="W153" s="29">
        <v>2</v>
      </c>
      <c r="X153" s="29">
        <f t="shared" si="68"/>
        <v>2</v>
      </c>
      <c r="Z153" s="6">
        <f t="shared" si="69"/>
        <v>1</v>
      </c>
      <c r="AA153" s="6">
        <f t="shared" si="70"/>
        <v>1</v>
      </c>
      <c r="AB153" s="29"/>
      <c r="AC153" s="29">
        <f t="shared" si="71"/>
        <v>1</v>
      </c>
      <c r="AE153" s="120">
        <f>IF(N153=1,IF(OR(I153&lt;5,I153=""),0,IF(I153&gt;=10,2,1)),0)</f>
        <v>2</v>
      </c>
      <c r="AF153" s="120">
        <f>IF(G153&gt;AI153,1,0)</f>
        <v>1</v>
      </c>
      <c r="AG153" s="120">
        <f>IF(G153=AJ153,2,0)</f>
        <v>0</v>
      </c>
      <c r="AI153" s="29">
        <f t="shared" si="72"/>
        <v>0.94268468299999997</v>
      </c>
      <c r="AJ153" s="29">
        <f>ROUND(_xlfn.MAXIFS($G$7:$G$2383,$N$7:$N$2383,1,$D$7:$D$2383,2),9)</f>
        <v>0.994897959</v>
      </c>
    </row>
    <row r="154" spans="1:36" ht="16.5" thickBot="1" x14ac:dyDescent="0.3">
      <c r="A154" s="48" t="s">
        <v>455</v>
      </c>
      <c r="B154" s="54" t="s">
        <v>51</v>
      </c>
      <c r="C154" s="55" t="s">
        <v>52</v>
      </c>
      <c r="D154" s="44">
        <v>3</v>
      </c>
      <c r="E154" s="41">
        <v>21</v>
      </c>
      <c r="F154" s="41">
        <v>33</v>
      </c>
      <c r="G154" s="117">
        <v>0.63636363600000001</v>
      </c>
      <c r="H154" s="42" t="s">
        <v>12</v>
      </c>
      <c r="I154" s="13">
        <v>0</v>
      </c>
      <c r="J154" s="42" t="s">
        <v>12</v>
      </c>
      <c r="K154" s="29">
        <f t="shared" si="66"/>
        <v>0.5</v>
      </c>
      <c r="L154" s="29">
        <f t="shared" si="59"/>
        <v>1</v>
      </c>
      <c r="M154" s="29">
        <f t="shared" si="60"/>
        <v>1</v>
      </c>
      <c r="N154" s="29">
        <f t="shared" si="67"/>
        <v>1</v>
      </c>
      <c r="O154" s="34"/>
      <c r="P154" s="41">
        <v>0</v>
      </c>
      <c r="Q154" s="41">
        <v>7</v>
      </c>
      <c r="R154" s="117">
        <v>0</v>
      </c>
      <c r="S154" s="34">
        <v>0</v>
      </c>
      <c r="T154" s="34"/>
      <c r="U154" s="43" t="s">
        <v>297</v>
      </c>
      <c r="V154" s="34">
        <v>1</v>
      </c>
      <c r="W154" s="29">
        <v>1</v>
      </c>
      <c r="X154" s="29">
        <f t="shared" si="68"/>
        <v>1</v>
      </c>
      <c r="Z154" s="6">
        <f t="shared" si="69"/>
        <v>1</v>
      </c>
      <c r="AA154" s="6">
        <f t="shared" si="70"/>
        <v>1</v>
      </c>
      <c r="AB154" s="29"/>
      <c r="AC154" s="29">
        <f t="shared" si="71"/>
        <v>1</v>
      </c>
      <c r="AE154" s="120">
        <f>IF(N154=1,IF(OR(I154&lt;5,I154=""),0,IF(I154&gt;=10,1,0.5)),0)</f>
        <v>0</v>
      </c>
      <c r="AF154" s="120">
        <f>IF(G154&gt;AI154,0.5,0)</f>
        <v>0.5</v>
      </c>
      <c r="AG154" s="120">
        <f>IF(G154=AJ154,1,0)</f>
        <v>0</v>
      </c>
      <c r="AI154" s="29">
        <f t="shared" si="72"/>
        <v>0.630237826</v>
      </c>
      <c r="AJ154" s="29">
        <f>_xlfn.MAXIFS($G$7:$G$2383,$N$7:$N$2383,1,$D$7:$D$2383,3)</f>
        <v>1</v>
      </c>
    </row>
    <row r="155" spans="1:36" ht="16.5" thickBot="1" x14ac:dyDescent="0.3">
      <c r="A155" s="48" t="s">
        <v>456</v>
      </c>
      <c r="B155" s="54" t="s">
        <v>51</v>
      </c>
      <c r="C155" s="55" t="s">
        <v>52</v>
      </c>
      <c r="D155" s="44">
        <v>4</v>
      </c>
      <c r="E155" s="41">
        <v>4</v>
      </c>
      <c r="F155" s="41">
        <v>4</v>
      </c>
      <c r="G155" s="117">
        <v>1</v>
      </c>
      <c r="H155" s="42" t="s">
        <v>12</v>
      </c>
      <c r="I155" s="13">
        <v>950.00000262499998</v>
      </c>
      <c r="J155" s="42" t="s">
        <v>12</v>
      </c>
      <c r="K155" s="29">
        <f t="shared" si="66"/>
        <v>1</v>
      </c>
      <c r="L155" s="29">
        <f t="shared" si="59"/>
        <v>0</v>
      </c>
      <c r="M155" s="29">
        <f t="shared" si="60"/>
        <v>1</v>
      </c>
      <c r="N155" s="29">
        <f t="shared" si="67"/>
        <v>1</v>
      </c>
      <c r="O155" s="34"/>
      <c r="P155" s="41">
        <v>2</v>
      </c>
      <c r="Q155" s="41">
        <v>21</v>
      </c>
      <c r="R155" s="117">
        <v>9.5238094999999995E-2</v>
      </c>
      <c r="S155" s="34">
        <v>0</v>
      </c>
      <c r="T155" s="34"/>
      <c r="U155" s="43" t="s">
        <v>299</v>
      </c>
      <c r="V155" s="34">
        <v>1</v>
      </c>
      <c r="W155" s="29">
        <v>1</v>
      </c>
      <c r="X155" s="29">
        <f t="shared" si="68"/>
        <v>1</v>
      </c>
      <c r="Z155" s="6">
        <f t="shared" si="69"/>
        <v>1</v>
      </c>
      <c r="AA155" s="6">
        <f t="shared" si="70"/>
        <v>1</v>
      </c>
      <c r="AB155" s="29"/>
      <c r="AC155" s="29">
        <f t="shared" si="71"/>
        <v>1</v>
      </c>
      <c r="AE155" s="120">
        <f>IF(N155=1,IF(OR(I155&lt;5,I155=""),0,IF(I155&gt;=10,1,0.5)),0)</f>
        <v>1</v>
      </c>
      <c r="AF155" s="120">
        <f>IF(G155&gt;AI155,0.5,0)</f>
        <v>0.5</v>
      </c>
      <c r="AG155" s="120">
        <f>IF(G155=AJ155,1,0)</f>
        <v>1</v>
      </c>
      <c r="AI155" s="29">
        <f t="shared" si="72"/>
        <v>0.88328075699999997</v>
      </c>
      <c r="AJ155" s="29">
        <f>_xlfn.MAXIFS($G$7:$G$2383,$N$7:$N$2383,1,$D$7:$D$2383,4)</f>
        <v>1</v>
      </c>
    </row>
    <row r="156" spans="1:36" ht="16.5" thickBot="1" x14ac:dyDescent="0.3">
      <c r="A156" s="48" t="s">
        <v>457</v>
      </c>
      <c r="B156" s="54" t="s">
        <v>51</v>
      </c>
      <c r="C156" s="55" t="s">
        <v>52</v>
      </c>
      <c r="D156" s="44">
        <v>5</v>
      </c>
      <c r="E156" s="41">
        <v>109</v>
      </c>
      <c r="F156" s="41">
        <v>115</v>
      </c>
      <c r="G156" s="117">
        <v>0.94782608700000004</v>
      </c>
      <c r="H156" s="42" t="s">
        <v>12</v>
      </c>
      <c r="I156" s="13">
        <v>5136.7389892829997</v>
      </c>
      <c r="J156" s="42" t="s">
        <v>12</v>
      </c>
      <c r="K156" s="29">
        <f t="shared" si="66"/>
        <v>1</v>
      </c>
      <c r="L156" s="29">
        <f t="shared" si="59"/>
        <v>0</v>
      </c>
      <c r="M156" s="29">
        <f t="shared" si="60"/>
        <v>1</v>
      </c>
      <c r="N156" s="29">
        <f t="shared" si="67"/>
        <v>1</v>
      </c>
      <c r="O156" s="34"/>
      <c r="P156" s="41">
        <v>4</v>
      </c>
      <c r="Q156" s="41">
        <v>221</v>
      </c>
      <c r="R156" s="117">
        <v>1.8099548E-2</v>
      </c>
      <c r="S156" s="34">
        <v>0.5</v>
      </c>
      <c r="T156" s="34"/>
      <c r="U156" s="43" t="s">
        <v>301</v>
      </c>
      <c r="V156" s="34">
        <v>1</v>
      </c>
      <c r="W156" s="29">
        <v>1</v>
      </c>
      <c r="X156" s="29">
        <f t="shared" si="68"/>
        <v>1</v>
      </c>
      <c r="Z156" s="6">
        <f t="shared" si="69"/>
        <v>1</v>
      </c>
      <c r="AA156" s="6">
        <f t="shared" si="70"/>
        <v>1</v>
      </c>
      <c r="AB156" s="29"/>
      <c r="AC156" s="29">
        <f t="shared" si="71"/>
        <v>1</v>
      </c>
      <c r="AE156" s="120">
        <f>IF(N156=1,IF(OR(I156&lt;5,I156=""),0,IF(I156&gt;=10,1,0.5)),0)</f>
        <v>1</v>
      </c>
      <c r="AF156" s="120">
        <f>IF(G156&gt;AI156,0.5,0)</f>
        <v>0.5</v>
      </c>
      <c r="AG156" s="120">
        <f>IF(G156=AJ156,1,0)</f>
        <v>0</v>
      </c>
      <c r="AI156" s="29">
        <f t="shared" si="72"/>
        <v>0.78056112200000005</v>
      </c>
      <c r="AJ156" s="29">
        <f>_xlfn.MAXIFS($G$7:$G$2383,$N$7:$N$2383,1,$D$7:$D$2383,5)</f>
        <v>1</v>
      </c>
    </row>
    <row r="157" spans="1:36" ht="16.5" thickBot="1" x14ac:dyDescent="0.3">
      <c r="A157" s="48" t="s">
        <v>458</v>
      </c>
      <c r="B157" s="54" t="s">
        <v>51</v>
      </c>
      <c r="C157" s="55" t="s">
        <v>52</v>
      </c>
      <c r="D157" s="44">
        <v>6</v>
      </c>
      <c r="E157" s="41">
        <v>4648</v>
      </c>
      <c r="F157" s="41">
        <v>4640</v>
      </c>
      <c r="G157" s="117">
        <v>1.0017241379999999</v>
      </c>
      <c r="H157" s="45">
        <v>1</v>
      </c>
      <c r="I157" s="42" t="s">
        <v>12</v>
      </c>
      <c r="J157" s="13">
        <v>1.0017241379999999</v>
      </c>
      <c r="K157" s="29">
        <f t="shared" si="66"/>
        <v>2</v>
      </c>
      <c r="L157" s="29">
        <f t="shared" si="59"/>
        <v>0</v>
      </c>
      <c r="M157" s="29">
        <f t="shared" si="60"/>
        <v>1</v>
      </c>
      <c r="N157" s="29">
        <f t="shared" si="67"/>
        <v>1</v>
      </c>
      <c r="O157" s="34"/>
      <c r="P157" s="41">
        <v>0</v>
      </c>
      <c r="Q157" s="41">
        <v>0</v>
      </c>
      <c r="R157" s="117">
        <v>0</v>
      </c>
      <c r="S157" s="42">
        <v>2</v>
      </c>
      <c r="T157" s="42"/>
      <c r="U157" s="43" t="s">
        <v>303</v>
      </c>
      <c r="V157" s="34">
        <v>1</v>
      </c>
      <c r="W157" s="29">
        <v>2</v>
      </c>
      <c r="X157" s="29">
        <f t="shared" si="68"/>
        <v>2</v>
      </c>
      <c r="Z157" s="6">
        <f t="shared" si="69"/>
        <v>1</v>
      </c>
      <c r="AA157" s="6">
        <f t="shared" si="70"/>
        <v>1</v>
      </c>
      <c r="AB157" s="29"/>
      <c r="AC157" s="29">
        <f t="shared" si="71"/>
        <v>1</v>
      </c>
      <c r="AE157" s="120">
        <f>IF(N157=1,IF(J157&gt;=1,2,0),0)</f>
        <v>2</v>
      </c>
      <c r="AF157" s="120">
        <f>IF(G157&gt;AI157,1,0)</f>
        <v>1</v>
      </c>
      <c r="AG157" s="120"/>
      <c r="AI157" s="29">
        <f t="shared" si="72"/>
        <v>1.0014544569999999</v>
      </c>
    </row>
    <row r="158" spans="1:36" ht="16.5" thickBot="1" x14ac:dyDescent="0.3">
      <c r="A158" s="48" t="s">
        <v>459</v>
      </c>
      <c r="B158" s="54" t="s">
        <v>51</v>
      </c>
      <c r="C158" s="55" t="s">
        <v>52</v>
      </c>
      <c r="D158" s="44">
        <v>7</v>
      </c>
      <c r="E158" s="41">
        <v>1352</v>
      </c>
      <c r="F158" s="41">
        <v>2065</v>
      </c>
      <c r="G158" s="117">
        <v>0.65472154999999999</v>
      </c>
      <c r="H158" s="42" t="s">
        <v>12</v>
      </c>
      <c r="I158" s="13">
        <v>11.557187157</v>
      </c>
      <c r="J158" s="42" t="s">
        <v>12</v>
      </c>
      <c r="K158" s="29">
        <f t="shared" si="66"/>
        <v>2</v>
      </c>
      <c r="L158" s="29">
        <f t="shared" si="59"/>
        <v>0</v>
      </c>
      <c r="M158" s="29">
        <f t="shared" si="60"/>
        <v>0</v>
      </c>
      <c r="N158" s="29">
        <f t="shared" si="67"/>
        <v>1</v>
      </c>
      <c r="O158" s="34"/>
      <c r="P158" s="41">
        <v>1209</v>
      </c>
      <c r="Q158" s="41">
        <v>2060</v>
      </c>
      <c r="R158" s="117">
        <v>0.586893204</v>
      </c>
      <c r="S158" s="34">
        <v>2</v>
      </c>
      <c r="T158" s="34"/>
      <c r="U158" s="43" t="s">
        <v>305</v>
      </c>
      <c r="V158" s="34">
        <v>1</v>
      </c>
      <c r="W158" s="29">
        <v>2</v>
      </c>
      <c r="X158" s="29">
        <f t="shared" si="68"/>
        <v>2</v>
      </c>
      <c r="Z158" s="6">
        <f t="shared" si="69"/>
        <v>1</v>
      </c>
      <c r="AA158" s="6">
        <f t="shared" si="70"/>
        <v>1</v>
      </c>
      <c r="AB158" s="29"/>
      <c r="AC158" s="29">
        <f t="shared" si="71"/>
        <v>1</v>
      </c>
      <c r="AE158" s="120">
        <f>IF(N158=1,IF(OR(I158&lt;3,I158=""),0,IF(I158&gt;=7,2,1)),0)</f>
        <v>2</v>
      </c>
      <c r="AF158" s="120">
        <f>IF(G158&gt;AI158,1,0)</f>
        <v>0</v>
      </c>
      <c r="AG158" s="120">
        <f>IF(G158=AJ158,2,0)</f>
        <v>0</v>
      </c>
      <c r="AI158" s="29">
        <f t="shared" si="72"/>
        <v>0.78831324000000003</v>
      </c>
      <c r="AJ158" s="29">
        <f>_xlfn.MAXIFS($G$7:$G$2383,$N$7:$N$2383,1,$D$7:$D$2383,7)</f>
        <v>0.964028777</v>
      </c>
    </row>
    <row r="159" spans="1:36" ht="16.5" thickBot="1" x14ac:dyDescent="0.3">
      <c r="A159" s="48" t="s">
        <v>460</v>
      </c>
      <c r="B159" s="54" t="s">
        <v>51</v>
      </c>
      <c r="C159" s="55" t="s">
        <v>52</v>
      </c>
      <c r="D159" s="44">
        <v>8</v>
      </c>
      <c r="E159" s="41">
        <v>1179</v>
      </c>
      <c r="F159" s="41">
        <v>2065</v>
      </c>
      <c r="G159" s="117">
        <v>0.57094431000000001</v>
      </c>
      <c r="H159" s="42" t="s">
        <v>12</v>
      </c>
      <c r="I159" s="13">
        <v>-5.9835907779999999</v>
      </c>
      <c r="J159" s="42" t="s">
        <v>12</v>
      </c>
      <c r="K159" s="29">
        <f t="shared" si="66"/>
        <v>0.5</v>
      </c>
      <c r="L159" s="29">
        <f t="shared" si="59"/>
        <v>0</v>
      </c>
      <c r="M159" s="29">
        <f t="shared" si="60"/>
        <v>0</v>
      </c>
      <c r="N159" s="29">
        <f t="shared" si="67"/>
        <v>1</v>
      </c>
      <c r="O159" s="34"/>
      <c r="P159" s="41">
        <v>1251</v>
      </c>
      <c r="Q159" s="41">
        <v>2060</v>
      </c>
      <c r="R159" s="117">
        <v>0.60728155299999997</v>
      </c>
      <c r="S159" s="34">
        <v>0</v>
      </c>
      <c r="T159" s="34"/>
      <c r="U159" s="43" t="s">
        <v>307</v>
      </c>
      <c r="V159" s="34">
        <v>1</v>
      </c>
      <c r="W159" s="29">
        <v>1</v>
      </c>
      <c r="X159" s="29">
        <f t="shared" si="68"/>
        <v>1</v>
      </c>
      <c r="Z159" s="6">
        <f t="shared" si="69"/>
        <v>1</v>
      </c>
      <c r="AA159" s="6">
        <f t="shared" si="70"/>
        <v>1</v>
      </c>
      <c r="AB159" s="29"/>
      <c r="AC159" s="29">
        <f t="shared" si="71"/>
        <v>1</v>
      </c>
      <c r="AE159" s="120">
        <f>IF(N159=1,IF(OR(I159&gt;-5,I159=""),0,IF(I159&gt;=-10,0.5,1)),0)</f>
        <v>0.5</v>
      </c>
      <c r="AF159" s="120">
        <f>IF(G159&lt;AI159,0.5,0)</f>
        <v>0</v>
      </c>
      <c r="AG159" s="120">
        <f>IF(G159=AJ159,1,0)</f>
        <v>0</v>
      </c>
      <c r="AI159" s="29">
        <f t="shared" si="72"/>
        <v>0.38070670899999998</v>
      </c>
      <c r="AJ159" s="29">
        <f>_xlfn.MINIFS($G$6:$G$2383,$N$6:$N$2383,1,$D$6:$D$2383,8)</f>
        <v>1.9047618999999998E-2</v>
      </c>
    </row>
    <row r="160" spans="1:36" ht="16.5" thickBot="1" x14ac:dyDescent="0.3">
      <c r="A160" s="48" t="s">
        <v>461</v>
      </c>
      <c r="B160" s="54" t="s">
        <v>51</v>
      </c>
      <c r="C160" s="55" t="s">
        <v>52</v>
      </c>
      <c r="D160" s="44">
        <v>9</v>
      </c>
      <c r="E160" s="41">
        <v>6584</v>
      </c>
      <c r="F160" s="41">
        <v>1183</v>
      </c>
      <c r="G160" s="117">
        <v>5.5655114120000002</v>
      </c>
      <c r="H160" s="45">
        <v>1</v>
      </c>
      <c r="I160" s="42" t="s">
        <v>12</v>
      </c>
      <c r="J160" s="13">
        <v>5.5655114120000002</v>
      </c>
      <c r="K160" s="29">
        <f t="shared" si="66"/>
        <v>1</v>
      </c>
      <c r="L160" s="29">
        <f t="shared" si="59"/>
        <v>0</v>
      </c>
      <c r="M160" s="29">
        <f t="shared" si="60"/>
        <v>0</v>
      </c>
      <c r="N160" s="29">
        <f t="shared" si="67"/>
        <v>1</v>
      </c>
      <c r="O160" s="34"/>
      <c r="P160" s="41">
        <v>8811</v>
      </c>
      <c r="Q160" s="41">
        <v>1102</v>
      </c>
      <c r="R160" s="117">
        <v>7.9954627949999999</v>
      </c>
      <c r="S160" s="42">
        <v>1</v>
      </c>
      <c r="T160" s="42"/>
      <c r="U160" s="43" t="s">
        <v>309</v>
      </c>
      <c r="V160" s="34">
        <v>1</v>
      </c>
      <c r="W160" s="29">
        <v>1</v>
      </c>
      <c r="X160" s="29">
        <f t="shared" si="68"/>
        <v>1</v>
      </c>
      <c r="Z160" s="6">
        <f t="shared" si="69"/>
        <v>1</v>
      </c>
      <c r="AA160" s="6">
        <f t="shared" si="70"/>
        <v>1</v>
      </c>
      <c r="AB160" s="29"/>
      <c r="AC160" s="29">
        <f t="shared" si="71"/>
        <v>1</v>
      </c>
      <c r="AE160" s="120">
        <f>IF(N160=1,IF(J160&gt;=1,1,0),0)</f>
        <v>1</v>
      </c>
      <c r="AF160" s="120">
        <f>IF(G160&gt;AI160,0.5,0)</f>
        <v>0</v>
      </c>
      <c r="AG160" s="120"/>
      <c r="AI160" s="29">
        <f t="shared" si="72"/>
        <v>6.5856960899999999</v>
      </c>
    </row>
    <row r="161" spans="1:36" ht="16.5" thickBot="1" x14ac:dyDescent="0.3">
      <c r="A161" s="48" t="s">
        <v>462</v>
      </c>
      <c r="B161" s="54" t="s">
        <v>51</v>
      </c>
      <c r="C161" s="55" t="s">
        <v>52</v>
      </c>
      <c r="D161" s="44">
        <v>10</v>
      </c>
      <c r="E161" s="41">
        <v>110</v>
      </c>
      <c r="F161" s="41">
        <v>4</v>
      </c>
      <c r="G161" s="117">
        <v>27.5</v>
      </c>
      <c r="H161" s="45">
        <v>1</v>
      </c>
      <c r="I161" s="42" t="s">
        <v>12</v>
      </c>
      <c r="J161" s="13">
        <v>27.5</v>
      </c>
      <c r="K161" s="29">
        <f t="shared" si="66"/>
        <v>1</v>
      </c>
      <c r="L161" s="29">
        <f t="shared" si="59"/>
        <v>0</v>
      </c>
      <c r="M161" s="29">
        <f t="shared" si="60"/>
        <v>1</v>
      </c>
      <c r="N161" s="29">
        <f t="shared" si="67"/>
        <v>1</v>
      </c>
      <c r="O161" s="34"/>
      <c r="P161" s="41">
        <v>114</v>
      </c>
      <c r="Q161" s="41">
        <v>21</v>
      </c>
      <c r="R161" s="117">
        <v>5.4285714289999998</v>
      </c>
      <c r="S161" s="42">
        <v>1</v>
      </c>
      <c r="T161" s="42"/>
      <c r="U161" s="43" t="s">
        <v>311</v>
      </c>
      <c r="V161" s="34">
        <v>1</v>
      </c>
      <c r="W161" s="29">
        <v>1</v>
      </c>
      <c r="X161" s="29">
        <f t="shared" si="68"/>
        <v>1</v>
      </c>
      <c r="Z161" s="6">
        <f t="shared" si="69"/>
        <v>1</v>
      </c>
      <c r="AA161" s="6">
        <f t="shared" si="70"/>
        <v>1</v>
      </c>
      <c r="AB161" s="29"/>
      <c r="AC161" s="29">
        <f t="shared" si="71"/>
        <v>1</v>
      </c>
      <c r="AE161" s="120">
        <f>IF(N161=1,IF(J161&gt;=1,1,0),0)</f>
        <v>1</v>
      </c>
      <c r="AF161" s="120">
        <f>IF(G161&gt;AI161,0.5,0)</f>
        <v>0.5</v>
      </c>
      <c r="AG161" s="120"/>
      <c r="AI161" s="29">
        <f t="shared" si="72"/>
        <v>8.2854889590000003</v>
      </c>
    </row>
    <row r="162" spans="1:36" ht="16.5" thickBot="1" x14ac:dyDescent="0.3">
      <c r="A162" s="48" t="s">
        <v>463</v>
      </c>
      <c r="B162" s="54" t="s">
        <v>51</v>
      </c>
      <c r="C162" s="55" t="s">
        <v>52</v>
      </c>
      <c r="D162" s="44">
        <v>11</v>
      </c>
      <c r="E162" s="41">
        <v>633</v>
      </c>
      <c r="F162" s="41">
        <v>115</v>
      </c>
      <c r="G162" s="117">
        <v>5.5043478260000001</v>
      </c>
      <c r="H162" s="45">
        <v>1</v>
      </c>
      <c r="I162" s="42" t="s">
        <v>12</v>
      </c>
      <c r="J162" s="13">
        <v>5.5043478260000001</v>
      </c>
      <c r="K162" s="29">
        <f t="shared" si="66"/>
        <v>2</v>
      </c>
      <c r="L162" s="29">
        <f t="shared" si="59"/>
        <v>0</v>
      </c>
      <c r="M162" s="29">
        <f t="shared" si="60"/>
        <v>0</v>
      </c>
      <c r="N162" s="29">
        <f t="shared" si="67"/>
        <v>1</v>
      </c>
      <c r="O162" s="34"/>
      <c r="P162" s="41">
        <v>392</v>
      </c>
      <c r="Q162" s="41">
        <v>221</v>
      </c>
      <c r="R162" s="117">
        <v>1.7737556560000001</v>
      </c>
      <c r="S162" s="42">
        <v>2</v>
      </c>
      <c r="T162" s="42"/>
      <c r="U162" s="43" t="s">
        <v>313</v>
      </c>
      <c r="V162" s="34">
        <v>1</v>
      </c>
      <c r="W162" s="29">
        <v>2</v>
      </c>
      <c r="X162" s="29">
        <f t="shared" si="68"/>
        <v>2</v>
      </c>
      <c r="Z162" s="6">
        <f t="shared" si="69"/>
        <v>1</v>
      </c>
      <c r="AA162" s="6">
        <f t="shared" si="70"/>
        <v>1</v>
      </c>
      <c r="AB162" s="29"/>
      <c r="AC162" s="29">
        <f t="shared" si="71"/>
        <v>1</v>
      </c>
      <c r="AE162" s="120">
        <f>IF(N162=1,IF(J162&gt;=1,2,0),0)</f>
        <v>2</v>
      </c>
      <c r="AF162" s="120">
        <f>IF(G162&gt;AI162,1,0)</f>
        <v>0</v>
      </c>
      <c r="AG162" s="120"/>
      <c r="AI162" s="29">
        <f t="shared" si="72"/>
        <v>8.5951903810000001</v>
      </c>
    </row>
    <row r="163" spans="1:36" ht="16.5" thickBot="1" x14ac:dyDescent="0.3">
      <c r="A163" s="48" t="s">
        <v>464</v>
      </c>
      <c r="B163" s="54" t="s">
        <v>51</v>
      </c>
      <c r="C163" s="55" t="s">
        <v>52</v>
      </c>
      <c r="D163" s="44">
        <v>12</v>
      </c>
      <c r="E163" s="41">
        <v>2724</v>
      </c>
      <c r="F163" s="41">
        <v>60862</v>
      </c>
      <c r="G163" s="117">
        <v>4.4756991000000003E-2</v>
      </c>
      <c r="H163" s="42" t="s">
        <v>12</v>
      </c>
      <c r="I163" s="13">
        <v>15.407935948</v>
      </c>
      <c r="J163" s="42" t="s">
        <v>12</v>
      </c>
      <c r="K163" s="29">
        <f t="shared" si="66"/>
        <v>0</v>
      </c>
      <c r="L163" s="29">
        <f t="shared" si="59"/>
        <v>0</v>
      </c>
      <c r="M163" s="29">
        <f t="shared" si="60"/>
        <v>0</v>
      </c>
      <c r="N163" s="29">
        <f t="shared" si="67"/>
        <v>1</v>
      </c>
      <c r="O163" s="34"/>
      <c r="P163" s="41">
        <v>2200</v>
      </c>
      <c r="Q163" s="41">
        <v>56728</v>
      </c>
      <c r="R163" s="117">
        <v>3.8781554000000003E-2</v>
      </c>
      <c r="S163" s="34">
        <v>0</v>
      </c>
      <c r="T163" s="34"/>
      <c r="U163" s="43" t="s">
        <v>315</v>
      </c>
      <c r="V163" s="34">
        <v>1</v>
      </c>
      <c r="W163" s="29">
        <v>1</v>
      </c>
      <c r="X163" s="29">
        <f t="shared" si="68"/>
        <v>1</v>
      </c>
      <c r="Z163" s="6">
        <f t="shared" si="69"/>
        <v>1</v>
      </c>
      <c r="AA163" s="6">
        <f t="shared" si="70"/>
        <v>0</v>
      </c>
      <c r="AB163" s="29"/>
      <c r="AC163" s="29">
        <f t="shared" si="71"/>
        <v>0</v>
      </c>
      <c r="AE163" s="120">
        <f>IF(N163=1,IF(OR(I163&gt;-5,I163=""),0,IF(I163&gt;=-10,0.5,1)),0)</f>
        <v>0</v>
      </c>
      <c r="AF163" s="120">
        <f>IF(G163&lt;AI163,0.5,0)</f>
        <v>0</v>
      </c>
      <c r="AG163" s="120">
        <f>IF(G163=AJ163,1,0)</f>
        <v>0</v>
      </c>
      <c r="AI163" s="29">
        <f t="shared" si="72"/>
        <v>4.0696577999999997E-2</v>
      </c>
      <c r="AJ163" s="29">
        <f>_xlfn.MINIFS($G$6:$G$2383,$N$6:$N$2383,1,$D$6:$D$2383,12)</f>
        <v>5.6550419999999999E-3</v>
      </c>
    </row>
    <row r="164" spans="1:36" ht="16.5" thickBot="1" x14ac:dyDescent="0.3">
      <c r="A164" s="48" t="s">
        <v>465</v>
      </c>
      <c r="B164" s="54" t="s">
        <v>51</v>
      </c>
      <c r="C164" s="55" t="s">
        <v>52</v>
      </c>
      <c r="D164" s="44">
        <v>13</v>
      </c>
      <c r="E164" s="41">
        <v>1124</v>
      </c>
      <c r="F164" s="41">
        <v>3194</v>
      </c>
      <c r="G164" s="117">
        <v>0.35190983100000001</v>
      </c>
      <c r="H164" s="42" t="s">
        <v>12</v>
      </c>
      <c r="I164" s="13">
        <v>-7.1724023849999998</v>
      </c>
      <c r="J164" s="42" t="s">
        <v>12</v>
      </c>
      <c r="K164" s="29">
        <f>_xlfn.IFS(AND(R164=0,G164=0),0,V164=0,0,V164=1,MAX(AE164:AG164))</f>
        <v>2</v>
      </c>
      <c r="L164" s="29">
        <f t="shared" si="59"/>
        <v>0</v>
      </c>
      <c r="M164" s="29">
        <f t="shared" si="60"/>
        <v>0</v>
      </c>
      <c r="N164" s="29">
        <f t="shared" si="67"/>
        <v>1</v>
      </c>
      <c r="O164" s="34"/>
      <c r="P164" s="41">
        <v>1121</v>
      </c>
      <c r="Q164" s="41">
        <v>2957</v>
      </c>
      <c r="R164" s="117">
        <v>0.37910043999999998</v>
      </c>
      <c r="S164" s="34">
        <v>0</v>
      </c>
      <c r="T164" s="34"/>
      <c r="U164" s="43" t="s">
        <v>317</v>
      </c>
      <c r="V164" s="34">
        <v>1</v>
      </c>
      <c r="W164" s="29">
        <v>2</v>
      </c>
      <c r="X164" s="29">
        <f t="shared" si="68"/>
        <v>2</v>
      </c>
      <c r="Z164" s="6">
        <f t="shared" si="69"/>
        <v>1</v>
      </c>
      <c r="AA164" s="6">
        <f t="shared" si="70"/>
        <v>1</v>
      </c>
      <c r="AB164" s="29"/>
      <c r="AC164" s="29">
        <f t="shared" si="71"/>
        <v>1</v>
      </c>
      <c r="AE164" s="120">
        <f>IF(N164=1,IF(OR(I164&gt;-3,I164=""),0,IF(I164&gt;=-7,1,2)),0)</f>
        <v>2</v>
      </c>
      <c r="AF164" s="120">
        <f>IF(G164&lt;AI164,1,0)</f>
        <v>0</v>
      </c>
      <c r="AG164" s="120">
        <f>IF(G164=AJ164,2,0)</f>
        <v>0</v>
      </c>
      <c r="AI164" s="29">
        <f t="shared" si="72"/>
        <v>0.30394431599999999</v>
      </c>
      <c r="AJ164" s="29">
        <f>_xlfn.MINIFS($G$6:$G$2383,$N$6:$N$2383,1,$D$6:$D$2383,13)</f>
        <v>0.11</v>
      </c>
    </row>
    <row r="165" spans="1:36" ht="16.5" thickBot="1" x14ac:dyDescent="0.3">
      <c r="A165" s="48" t="s">
        <v>466</v>
      </c>
      <c r="B165" s="54" t="s">
        <v>51</v>
      </c>
      <c r="C165" s="55" t="s">
        <v>52</v>
      </c>
      <c r="D165" s="44">
        <v>14</v>
      </c>
      <c r="E165" s="41">
        <v>10</v>
      </c>
      <c r="F165" s="41">
        <v>5520</v>
      </c>
      <c r="G165" s="117">
        <v>1.8115939999999999E-3</v>
      </c>
      <c r="H165" s="42" t="s">
        <v>12</v>
      </c>
      <c r="I165" s="13">
        <v>0</v>
      </c>
      <c r="J165" s="42" t="s">
        <v>12</v>
      </c>
      <c r="K165" s="29">
        <f>_xlfn.IFS(AND(R165=0,G165=0),0,V165=0,0,V165=1,MAX(AE165:AG165))</f>
        <v>0.5</v>
      </c>
      <c r="L165" s="29">
        <f t="shared" si="59"/>
        <v>0</v>
      </c>
      <c r="M165" s="29">
        <f t="shared" si="60"/>
        <v>1</v>
      </c>
      <c r="N165" s="29">
        <f t="shared" si="67"/>
        <v>1</v>
      </c>
      <c r="O165" s="34"/>
      <c r="P165" s="41">
        <v>0</v>
      </c>
      <c r="Q165" s="41">
        <v>5081</v>
      </c>
      <c r="R165" s="117">
        <v>0</v>
      </c>
      <c r="S165" s="34">
        <v>0</v>
      </c>
      <c r="T165" s="34"/>
      <c r="U165" s="43" t="s">
        <v>319</v>
      </c>
      <c r="V165" s="34">
        <v>1</v>
      </c>
      <c r="W165" s="29">
        <v>1</v>
      </c>
      <c r="X165" s="29">
        <f t="shared" si="68"/>
        <v>1</v>
      </c>
      <c r="Z165" s="6">
        <f t="shared" si="69"/>
        <v>1</v>
      </c>
      <c r="AA165" s="6">
        <f t="shared" si="70"/>
        <v>1</v>
      </c>
      <c r="AB165" s="29"/>
      <c r="AC165" s="29">
        <f t="shared" si="71"/>
        <v>1</v>
      </c>
      <c r="AE165" s="120">
        <f>IF(N165=1,IF(OR(I165&gt;-5,I165=""),0,IF(I165&gt;=-10,0.5,1)),0)</f>
        <v>0</v>
      </c>
      <c r="AF165" s="120">
        <f>IF(G165&lt;AI165,0.5,0)</f>
        <v>0.5</v>
      </c>
      <c r="AG165" s="120">
        <f>IF(G165=AJ165,1,0)</f>
        <v>0</v>
      </c>
      <c r="AI165" s="29">
        <f t="shared" si="72"/>
        <v>4.1435990000000004E-3</v>
      </c>
      <c r="AJ165" s="29">
        <f>_xlfn.MINIFS($G$6:$G$2383,$N$6:$N$2383,1,$D$6:$D$2383,14)</f>
        <v>0</v>
      </c>
    </row>
    <row r="166" spans="1:36" ht="16.5" thickBot="1" x14ac:dyDescent="0.3">
      <c r="A166" s="48" t="s">
        <v>467</v>
      </c>
      <c r="B166" s="54" t="s">
        <v>51</v>
      </c>
      <c r="C166" s="55" t="s">
        <v>52</v>
      </c>
      <c r="D166" s="33"/>
      <c r="E166" s="41"/>
      <c r="F166" s="41"/>
      <c r="G166" s="117">
        <v>0</v>
      </c>
      <c r="H166" s="35"/>
      <c r="I166" s="35"/>
      <c r="J166" s="35"/>
      <c r="K166" s="36">
        <f>SUM(K167:K172)</f>
        <v>1.5</v>
      </c>
      <c r="L166" s="29">
        <f t="shared" si="59"/>
        <v>0</v>
      </c>
      <c r="M166" s="29">
        <f t="shared" si="60"/>
        <v>0</v>
      </c>
      <c r="O166" s="34"/>
      <c r="P166" s="34"/>
      <c r="Q166" s="34"/>
      <c r="R166" s="117">
        <v>0</v>
      </c>
      <c r="S166" s="35">
        <v>5.5</v>
      </c>
      <c r="T166" s="35"/>
      <c r="U166" s="37" t="s">
        <v>321</v>
      </c>
      <c r="V166" s="35">
        <v>1</v>
      </c>
      <c r="W166" s="6"/>
      <c r="X166" s="29">
        <f t="shared" si="68"/>
        <v>0</v>
      </c>
      <c r="Y166" s="6"/>
      <c r="AB166" s="6"/>
      <c r="AC166" s="29" t="str">
        <f t="shared" si="71"/>
        <v>не применяется</v>
      </c>
      <c r="AF166" s="6"/>
    </row>
    <row r="167" spans="1:36" ht="16.5" thickBot="1" x14ac:dyDescent="0.3">
      <c r="A167" s="48" t="s">
        <v>468</v>
      </c>
      <c r="B167" s="54" t="s">
        <v>51</v>
      </c>
      <c r="C167" s="55" t="s">
        <v>52</v>
      </c>
      <c r="D167" s="44">
        <v>15</v>
      </c>
      <c r="E167" s="41">
        <v>21907</v>
      </c>
      <c r="F167" s="41">
        <v>22361</v>
      </c>
      <c r="G167" s="117">
        <v>0.97969679399999998</v>
      </c>
      <c r="H167" s="45">
        <v>1</v>
      </c>
      <c r="I167" s="42" t="s">
        <v>12</v>
      </c>
      <c r="J167" s="13">
        <v>0.97969679399999998</v>
      </c>
      <c r="K167" s="29">
        <f t="shared" ref="K167:K172" si="73">IF(V167=1,MAX(AE167:AG167),0)</f>
        <v>0.5</v>
      </c>
      <c r="L167" s="29">
        <f t="shared" si="59"/>
        <v>0</v>
      </c>
      <c r="M167" s="29">
        <f t="shared" si="60"/>
        <v>1</v>
      </c>
      <c r="N167" s="29">
        <f t="shared" ref="N167:N172" si="74">IF(AND(F167=0,V167=1),2,V167)</f>
        <v>1</v>
      </c>
      <c r="O167" s="34"/>
      <c r="P167" s="41">
        <v>0</v>
      </c>
      <c r="Q167" s="41">
        <v>0</v>
      </c>
      <c r="R167" s="117">
        <v>0</v>
      </c>
      <c r="S167" s="42">
        <v>0.5</v>
      </c>
      <c r="T167" s="42"/>
      <c r="U167" s="43" t="s">
        <v>323</v>
      </c>
      <c r="V167" s="34">
        <v>1</v>
      </c>
      <c r="W167" s="29">
        <v>1</v>
      </c>
      <c r="X167" s="29">
        <f t="shared" si="68"/>
        <v>1</v>
      </c>
      <c r="Z167" s="6">
        <f t="shared" ref="Z167:Z172" si="75">N167</f>
        <v>1</v>
      </c>
      <c r="AA167" s="6">
        <f t="shared" ref="AA167:AA172" si="76">IF(K167&lt;=0,0,1)</f>
        <v>1</v>
      </c>
      <c r="AB167" s="29"/>
      <c r="AC167" s="29">
        <f t="shared" si="71"/>
        <v>1</v>
      </c>
      <c r="AE167" s="120">
        <f>IF(AND(J167&gt;=1,N167=1),1,0)</f>
        <v>0</v>
      </c>
      <c r="AF167" s="121">
        <f>IF(G167&gt;AI167,0.5,0)</f>
        <v>0.5</v>
      </c>
      <c r="AG167" s="120"/>
      <c r="AI167" s="29">
        <f t="shared" ref="AI167:AI172" si="77">ROUND(SUMIFS(E:E,D:D,D167,N:N,1)/SUMIFS(F:F,D:D,D167,N:N,1),9)</f>
        <v>0.955452521</v>
      </c>
    </row>
    <row r="168" spans="1:36" ht="16.5" thickBot="1" x14ac:dyDescent="0.3">
      <c r="A168" s="48" t="s">
        <v>469</v>
      </c>
      <c r="B168" s="54" t="s">
        <v>51</v>
      </c>
      <c r="C168" s="55" t="s">
        <v>52</v>
      </c>
      <c r="D168" s="44">
        <v>16</v>
      </c>
      <c r="E168" s="41">
        <v>28</v>
      </c>
      <c r="F168" s="41">
        <v>0</v>
      </c>
      <c r="G168" s="117">
        <v>0</v>
      </c>
      <c r="H168" s="45">
        <v>1</v>
      </c>
      <c r="I168" s="42" t="s">
        <v>12</v>
      </c>
      <c r="J168" s="13">
        <v>0</v>
      </c>
      <c r="K168" s="29">
        <f t="shared" si="73"/>
        <v>0</v>
      </c>
      <c r="L168" s="29">
        <f t="shared" si="59"/>
        <v>0</v>
      </c>
      <c r="M168" s="29">
        <f t="shared" si="60"/>
        <v>0</v>
      </c>
      <c r="N168" s="29">
        <f t="shared" si="74"/>
        <v>2</v>
      </c>
      <c r="O168" s="34"/>
      <c r="P168" s="41">
        <v>4</v>
      </c>
      <c r="Q168" s="41">
        <v>3</v>
      </c>
      <c r="R168" s="117">
        <v>1.3333333329999999</v>
      </c>
      <c r="S168" s="42">
        <v>1</v>
      </c>
      <c r="T168" s="42"/>
      <c r="U168" s="43" t="s">
        <v>325</v>
      </c>
      <c r="V168" s="34">
        <v>1</v>
      </c>
      <c r="W168" s="29">
        <v>1</v>
      </c>
      <c r="X168" s="29">
        <f t="shared" si="68"/>
        <v>1</v>
      </c>
      <c r="Z168" s="6">
        <f t="shared" si="75"/>
        <v>2</v>
      </c>
      <c r="AA168" s="6">
        <f t="shared" si="76"/>
        <v>0</v>
      </c>
      <c r="AB168" s="29"/>
      <c r="AC168" s="29" t="str">
        <f>_xlfn.IFS(AND(Z168=1,AA168=1),1,AND(Z168=1,AA168=0),0,Z168=0,"не применяется",Z168=2,"не применяется")</f>
        <v>не применяется</v>
      </c>
      <c r="AE168" s="120">
        <f>IF(AND(J168&gt;=1,N168=1),1,0)</f>
        <v>0</v>
      </c>
      <c r="AF168" s="120">
        <f>IF(G168&gt;AI168,0.5,0)</f>
        <v>0</v>
      </c>
      <c r="AG168" s="120"/>
      <c r="AI168" s="29">
        <f t="shared" si="77"/>
        <v>27.65</v>
      </c>
    </row>
    <row r="169" spans="1:36" ht="16.5" thickBot="1" x14ac:dyDescent="0.3">
      <c r="A169" s="48" t="s">
        <v>470</v>
      </c>
      <c r="B169" s="54" t="s">
        <v>51</v>
      </c>
      <c r="C169" s="55" t="s">
        <v>52</v>
      </c>
      <c r="D169" s="44">
        <v>17</v>
      </c>
      <c r="E169" s="41">
        <v>1615</v>
      </c>
      <c r="F169" s="41">
        <v>3</v>
      </c>
      <c r="G169" s="117">
        <v>538.33333333300004</v>
      </c>
      <c r="H169" s="45">
        <v>1</v>
      </c>
      <c r="I169" s="42" t="s">
        <v>12</v>
      </c>
      <c r="J169" s="13">
        <v>538.33333333300004</v>
      </c>
      <c r="K169" s="29">
        <f t="shared" si="73"/>
        <v>1</v>
      </c>
      <c r="L169" s="29">
        <f t="shared" si="59"/>
        <v>0</v>
      </c>
      <c r="M169" s="29">
        <f t="shared" si="60"/>
        <v>1</v>
      </c>
      <c r="N169" s="29">
        <f t="shared" si="74"/>
        <v>1</v>
      </c>
      <c r="O169" s="34"/>
      <c r="P169" s="41">
        <v>271</v>
      </c>
      <c r="Q169" s="41">
        <v>499</v>
      </c>
      <c r="R169" s="117">
        <v>0.54308617199999998</v>
      </c>
      <c r="S169" s="42">
        <v>0</v>
      </c>
      <c r="T169" s="42"/>
      <c r="U169" s="43" t="s">
        <v>327</v>
      </c>
      <c r="V169" s="34">
        <v>1</v>
      </c>
      <c r="W169" s="29">
        <v>1</v>
      </c>
      <c r="X169" s="29">
        <f t="shared" si="68"/>
        <v>1</v>
      </c>
      <c r="Z169" s="6">
        <f t="shared" si="75"/>
        <v>1</v>
      </c>
      <c r="AA169" s="6">
        <f t="shared" si="76"/>
        <v>1</v>
      </c>
      <c r="AB169" s="29"/>
      <c r="AC169" s="29">
        <f>_xlfn.IFS(AND(Z169=1,AA169=1),1,AND(Z169=1,AA169=0),0,Z169=0,"не применяется")</f>
        <v>1</v>
      </c>
      <c r="AE169" s="120">
        <f>IF(AND(J169&gt;=1,N169=1),1,0)</f>
        <v>1</v>
      </c>
      <c r="AF169" s="120">
        <f>IF(G169&gt;AI169,0.5,0)</f>
        <v>0.5</v>
      </c>
      <c r="AG169" s="120"/>
      <c r="AI169" s="29">
        <f t="shared" si="77"/>
        <v>77.588235294</v>
      </c>
    </row>
    <row r="170" spans="1:36" ht="16.5" thickBot="1" x14ac:dyDescent="0.3">
      <c r="A170" s="48" t="s">
        <v>471</v>
      </c>
      <c r="B170" s="54" t="s">
        <v>51</v>
      </c>
      <c r="C170" s="55" t="s">
        <v>52</v>
      </c>
      <c r="D170" s="44">
        <v>18</v>
      </c>
      <c r="E170" s="41">
        <v>75</v>
      </c>
      <c r="F170" s="41">
        <v>0</v>
      </c>
      <c r="G170" s="117">
        <v>0</v>
      </c>
      <c r="H170" s="45">
        <v>1</v>
      </c>
      <c r="I170" s="42" t="s">
        <v>12</v>
      </c>
      <c r="J170" s="13">
        <v>0</v>
      </c>
      <c r="K170" s="29">
        <f t="shared" si="73"/>
        <v>0</v>
      </c>
      <c r="L170" s="29">
        <f t="shared" si="59"/>
        <v>0</v>
      </c>
      <c r="M170" s="29">
        <f t="shared" si="60"/>
        <v>0</v>
      </c>
      <c r="N170" s="29">
        <f t="shared" si="74"/>
        <v>2</v>
      </c>
      <c r="O170" s="34"/>
      <c r="P170" s="41">
        <v>73</v>
      </c>
      <c r="Q170" s="41">
        <v>7</v>
      </c>
      <c r="R170" s="117">
        <v>10.428571429</v>
      </c>
      <c r="S170" s="42">
        <v>1</v>
      </c>
      <c r="T170" s="42"/>
      <c r="U170" s="43" t="s">
        <v>329</v>
      </c>
      <c r="V170" s="34">
        <v>1</v>
      </c>
      <c r="W170" s="29">
        <v>1</v>
      </c>
      <c r="X170" s="29">
        <f t="shared" si="68"/>
        <v>1</v>
      </c>
      <c r="Z170" s="6">
        <f t="shared" si="75"/>
        <v>2</v>
      </c>
      <c r="AA170" s="6">
        <f t="shared" si="76"/>
        <v>0</v>
      </c>
      <c r="AB170" s="29"/>
      <c r="AC170" s="29" t="str">
        <f>_xlfn.IFS(AND(Z170=1,AA170=1),1,AND(Z170=1,AA170=0),0,Z170=0,"не применяется",Z170=2,"не применяется")</f>
        <v>не применяется</v>
      </c>
      <c r="AE170" s="120">
        <f>IF(AND(J170&gt;=1,N170=1),1,0)</f>
        <v>0</v>
      </c>
      <c r="AF170" s="120">
        <f>IF(G170&gt;AI170,0.5,0)</f>
        <v>0</v>
      </c>
      <c r="AG170" s="120"/>
      <c r="AI170" s="29">
        <f t="shared" si="77"/>
        <v>48.1875</v>
      </c>
    </row>
    <row r="171" spans="1:36" ht="16.5" thickBot="1" x14ac:dyDescent="0.3">
      <c r="A171" s="48" t="s">
        <v>472</v>
      </c>
      <c r="B171" s="54" t="s">
        <v>51</v>
      </c>
      <c r="C171" s="55" t="s">
        <v>52</v>
      </c>
      <c r="D171" s="44">
        <v>19</v>
      </c>
      <c r="E171" s="41">
        <v>55</v>
      </c>
      <c r="F171" s="41">
        <v>0</v>
      </c>
      <c r="G171" s="117">
        <v>0</v>
      </c>
      <c r="H171" s="45">
        <v>1</v>
      </c>
      <c r="I171" s="42" t="s">
        <v>12</v>
      </c>
      <c r="J171" s="13">
        <v>0</v>
      </c>
      <c r="K171" s="29">
        <f t="shared" si="73"/>
        <v>0</v>
      </c>
      <c r="L171" s="29">
        <f t="shared" si="59"/>
        <v>0</v>
      </c>
      <c r="M171" s="29">
        <f t="shared" si="60"/>
        <v>0</v>
      </c>
      <c r="N171" s="29">
        <f t="shared" si="74"/>
        <v>2</v>
      </c>
      <c r="O171" s="34"/>
      <c r="P171" s="41">
        <v>42</v>
      </c>
      <c r="Q171" s="41">
        <v>25</v>
      </c>
      <c r="R171" s="117">
        <v>1.68</v>
      </c>
      <c r="S171" s="42">
        <v>2</v>
      </c>
      <c r="T171" s="42"/>
      <c r="U171" s="43" t="s">
        <v>331</v>
      </c>
      <c r="V171" s="34">
        <v>1</v>
      </c>
      <c r="W171" s="29">
        <v>2</v>
      </c>
      <c r="X171" s="29">
        <f t="shared" si="68"/>
        <v>2</v>
      </c>
      <c r="Z171" s="6">
        <f t="shared" si="75"/>
        <v>2</v>
      </c>
      <c r="AA171" s="6">
        <f t="shared" si="76"/>
        <v>0</v>
      </c>
      <c r="AB171" s="29"/>
      <c r="AC171" s="29" t="str">
        <f>_xlfn.IFS(AND(Z171=1,AA171=1),1,AND(Z171=1,AA171=0),0,Z171=0,"не применяется",Z171=2,"не применяется")</f>
        <v>не применяется</v>
      </c>
      <c r="AE171" s="120">
        <f>IF(AND(J171&gt;=1,N171=1),2,0)</f>
        <v>0</v>
      </c>
      <c r="AF171" s="120">
        <f>IF(G171&gt;AI171,1,0)</f>
        <v>0</v>
      </c>
      <c r="AG171" s="120"/>
      <c r="AI171" s="29">
        <f t="shared" si="77"/>
        <v>45.237288135999997</v>
      </c>
    </row>
    <row r="172" spans="1:36" ht="16.5" thickBot="1" x14ac:dyDescent="0.3">
      <c r="A172" s="48" t="s">
        <v>473</v>
      </c>
      <c r="B172" s="54" t="s">
        <v>51</v>
      </c>
      <c r="C172" s="55" t="s">
        <v>52</v>
      </c>
      <c r="D172" s="44">
        <v>20</v>
      </c>
      <c r="E172" s="41">
        <v>28</v>
      </c>
      <c r="F172" s="41">
        <v>0</v>
      </c>
      <c r="G172" s="117">
        <v>0</v>
      </c>
      <c r="H172" s="45">
        <v>1</v>
      </c>
      <c r="I172" s="42" t="s">
        <v>12</v>
      </c>
      <c r="J172" s="13">
        <v>0</v>
      </c>
      <c r="K172" s="29">
        <f t="shared" si="73"/>
        <v>0</v>
      </c>
      <c r="L172" s="29">
        <f t="shared" si="59"/>
        <v>0</v>
      </c>
      <c r="M172" s="29">
        <f t="shared" si="60"/>
        <v>0</v>
      </c>
      <c r="N172" s="29">
        <f t="shared" si="74"/>
        <v>2</v>
      </c>
      <c r="O172" s="34"/>
      <c r="P172" s="41">
        <v>11</v>
      </c>
      <c r="Q172" s="41">
        <v>4</v>
      </c>
      <c r="R172" s="117">
        <v>2.75</v>
      </c>
      <c r="S172" s="42">
        <v>1</v>
      </c>
      <c r="T172" s="42"/>
      <c r="U172" s="43" t="s">
        <v>333</v>
      </c>
      <c r="V172" s="34">
        <v>1</v>
      </c>
      <c r="W172" s="29">
        <v>1</v>
      </c>
      <c r="X172" s="29">
        <f t="shared" si="68"/>
        <v>1</v>
      </c>
      <c r="Z172" s="6">
        <f t="shared" si="75"/>
        <v>2</v>
      </c>
      <c r="AA172" s="6">
        <f t="shared" si="76"/>
        <v>0</v>
      </c>
      <c r="AB172" s="29"/>
      <c r="AC172" s="29" t="str">
        <f>_xlfn.IFS(AND(Z172=1,AA172=1),1,AND(Z172=1,AA172=0),0,Z172=0,"не применяется",Z172=2,"не применяется")</f>
        <v>не применяется</v>
      </c>
      <c r="AE172" s="120">
        <f>IF(AND(J172&gt;=1,N172=1),1,0)</f>
        <v>0</v>
      </c>
      <c r="AF172" s="120">
        <f>IF(G172&gt;AI172,0.5,0)</f>
        <v>0</v>
      </c>
      <c r="AG172" s="120"/>
      <c r="AI172" s="29">
        <f t="shared" si="77"/>
        <v>12.756097561000001</v>
      </c>
    </row>
    <row r="173" spans="1:36" ht="16.5" thickBot="1" x14ac:dyDescent="0.3">
      <c r="A173" s="48" t="s">
        <v>467</v>
      </c>
      <c r="B173" s="54" t="s">
        <v>51</v>
      </c>
      <c r="C173" s="55" t="s">
        <v>52</v>
      </c>
      <c r="D173" s="33"/>
      <c r="E173" s="41"/>
      <c r="F173" s="41"/>
      <c r="G173" s="117">
        <v>0</v>
      </c>
      <c r="H173" s="35"/>
      <c r="I173" s="35"/>
      <c r="J173" s="35"/>
      <c r="K173" s="36">
        <f>SUM(K174:K178)</f>
        <v>4.5</v>
      </c>
      <c r="L173" s="29">
        <f t="shared" si="59"/>
        <v>0</v>
      </c>
      <c r="M173" s="29">
        <f t="shared" si="60"/>
        <v>0</v>
      </c>
      <c r="O173" s="34"/>
      <c r="P173" s="34"/>
      <c r="Q173" s="34"/>
      <c r="R173" s="117">
        <v>0</v>
      </c>
      <c r="S173" s="35">
        <v>1</v>
      </c>
      <c r="T173" s="35"/>
      <c r="U173" s="37" t="s">
        <v>321</v>
      </c>
      <c r="V173" s="35">
        <v>1</v>
      </c>
      <c r="W173" s="6"/>
      <c r="X173" s="29">
        <f t="shared" si="68"/>
        <v>0</v>
      </c>
      <c r="Y173" s="6"/>
      <c r="AB173" s="6"/>
      <c r="AC173" s="29" t="str">
        <f>_xlfn.IFS(AND(Z173=1,AA173=1),1,AND(Z173=1,AA173=0),0,Z173=0,"не применяется")</f>
        <v>не применяется</v>
      </c>
      <c r="AF173" s="6"/>
    </row>
    <row r="174" spans="1:36" ht="16.5" thickBot="1" x14ac:dyDescent="0.3">
      <c r="A174" s="48" t="s">
        <v>474</v>
      </c>
      <c r="B174" s="54" t="s">
        <v>51</v>
      </c>
      <c r="C174" s="55" t="s">
        <v>52</v>
      </c>
      <c r="D174" s="44">
        <v>21</v>
      </c>
      <c r="E174" s="41">
        <v>11</v>
      </c>
      <c r="F174" s="41">
        <v>58</v>
      </c>
      <c r="G174" s="117">
        <v>0.18965517200000001</v>
      </c>
      <c r="H174" s="42" t="s">
        <v>12</v>
      </c>
      <c r="I174" s="13">
        <v>58.045976666999998</v>
      </c>
      <c r="J174" s="42" t="s">
        <v>12</v>
      </c>
      <c r="K174" s="29">
        <f>IF(V174=1,MAX(AE174:AG174),0)</f>
        <v>1</v>
      </c>
      <c r="L174" s="29">
        <f t="shared" si="59"/>
        <v>0</v>
      </c>
      <c r="M174" s="29">
        <f t="shared" si="60"/>
        <v>0</v>
      </c>
      <c r="N174" s="29">
        <f>IF(AND(F174=0,V174=1),2,V174)</f>
        <v>1</v>
      </c>
      <c r="O174" s="34"/>
      <c r="P174" s="41">
        <v>6</v>
      </c>
      <c r="Q174" s="41">
        <v>50</v>
      </c>
      <c r="R174" s="117">
        <v>0.12</v>
      </c>
      <c r="S174" s="45">
        <v>1</v>
      </c>
      <c r="T174" s="45"/>
      <c r="U174" s="43" t="s">
        <v>335</v>
      </c>
      <c r="V174" s="34">
        <v>1</v>
      </c>
      <c r="W174" s="29">
        <v>1</v>
      </c>
      <c r="X174" s="29">
        <f t="shared" si="68"/>
        <v>1</v>
      </c>
      <c r="Z174" s="6">
        <f>N174</f>
        <v>1</v>
      </c>
      <c r="AA174" s="6">
        <f>IF(K174&lt;=0,0,1)</f>
        <v>1</v>
      </c>
      <c r="AB174" s="29"/>
      <c r="AC174" s="29">
        <f>_xlfn.IFS(AND(Z174=1,AA174=1),1,AND(Z174=1,AA174=0),0,Z174=0,"не применяется")</f>
        <v>1</v>
      </c>
      <c r="AE174" s="120">
        <f>IF(N174=1,IF(OR(I174&lt;5,I174=""),0,IF(I174&gt;=10,1,0.5)),0)</f>
        <v>1</v>
      </c>
      <c r="AF174" s="120">
        <f>IF(G174&gt;AI174,0.5,0)</f>
        <v>0</v>
      </c>
      <c r="AG174" s="120">
        <f>IF(G174=AJ174,1,0)</f>
        <v>0</v>
      </c>
      <c r="AI174" s="29">
        <f>ROUND(SUMIFS(E:E,D:D,D174,N:N,1)/SUMIFS(F:F,D:D,D174,N:N,1),9)</f>
        <v>0.40586932399999998</v>
      </c>
      <c r="AJ174" s="29">
        <f>_xlfn.MAXIFS($G$7:$G$2383,$N$7:$N$2383,1,$D$7:$D$2383,21)</f>
        <v>1</v>
      </c>
    </row>
    <row r="175" spans="1:36" ht="16.5" thickBot="1" x14ac:dyDescent="0.3">
      <c r="A175" s="48" t="s">
        <v>475</v>
      </c>
      <c r="B175" s="54" t="s">
        <v>51</v>
      </c>
      <c r="C175" s="55" t="s">
        <v>52</v>
      </c>
      <c r="D175" s="44">
        <v>22</v>
      </c>
      <c r="E175" s="41">
        <v>507</v>
      </c>
      <c r="F175" s="41">
        <v>754</v>
      </c>
      <c r="G175" s="117">
        <v>0.67241379300000004</v>
      </c>
      <c r="H175" s="45">
        <v>1</v>
      </c>
      <c r="I175" s="42" t="s">
        <v>12</v>
      </c>
      <c r="J175" s="13">
        <v>0.67241379300000004</v>
      </c>
      <c r="K175" s="29">
        <f>IF(V175=1,MAX(AE175:AG175),0)</f>
        <v>0.5</v>
      </c>
      <c r="L175" s="29">
        <f t="shared" si="59"/>
        <v>0</v>
      </c>
      <c r="M175" s="29">
        <f t="shared" si="60"/>
        <v>1</v>
      </c>
      <c r="N175" s="29">
        <f>IF(AND(F175=0,V175=1),2,V175)</f>
        <v>1</v>
      </c>
      <c r="O175" s="34"/>
      <c r="P175" s="41">
        <v>0</v>
      </c>
      <c r="Q175" s="41">
        <v>0</v>
      </c>
      <c r="R175" s="117">
        <v>0</v>
      </c>
      <c r="S175" s="42">
        <v>0</v>
      </c>
      <c r="T175" s="42"/>
      <c r="U175" s="43" t="s">
        <v>337</v>
      </c>
      <c r="V175" s="34">
        <v>1</v>
      </c>
      <c r="W175" s="29">
        <v>1</v>
      </c>
      <c r="X175" s="29">
        <f t="shared" si="68"/>
        <v>1</v>
      </c>
      <c r="Z175" s="6">
        <f>N175</f>
        <v>1</v>
      </c>
      <c r="AA175" s="6">
        <f>IF(K175&lt;=0,0,1)</f>
        <v>1</v>
      </c>
      <c r="AB175" s="29"/>
      <c r="AC175" s="29">
        <f>_xlfn.IFS(AND(Z175=1,AA175=1),1,AND(Z175=1,AA175=0),0,Z175=0,"не применяется")</f>
        <v>1</v>
      </c>
      <c r="AE175" s="120">
        <f>IF(AND(J175&gt;=1,N175=1),1,0)</f>
        <v>0</v>
      </c>
      <c r="AF175" s="120">
        <f>IF(G175&gt;AI175,0.5,0)</f>
        <v>0.5</v>
      </c>
      <c r="AG175" s="120"/>
      <c r="AI175" s="29">
        <f>ROUND(SUMIFS(E:E,D:D,D175,N:N,1)/SUMIFS(F:F,D:D,D175,N:N,1),9)</f>
        <v>0.59924209900000003</v>
      </c>
    </row>
    <row r="176" spans="1:36" ht="16.5" thickBot="1" x14ac:dyDescent="0.3">
      <c r="A176" s="48" t="s">
        <v>476</v>
      </c>
      <c r="B176" s="54" t="s">
        <v>51</v>
      </c>
      <c r="C176" s="55" t="s">
        <v>52</v>
      </c>
      <c r="D176" s="44">
        <v>23</v>
      </c>
      <c r="E176" s="41">
        <v>0</v>
      </c>
      <c r="F176" s="41">
        <v>0</v>
      </c>
      <c r="G176" s="117">
        <v>0</v>
      </c>
      <c r="H176" s="42" t="s">
        <v>12</v>
      </c>
      <c r="I176" s="13">
        <v>0</v>
      </c>
      <c r="J176" s="42" t="s">
        <v>12</v>
      </c>
      <c r="K176" s="29">
        <f>IF(V176=1,MAX(AE176:AG176),0)</f>
        <v>0</v>
      </c>
      <c r="L176" s="29">
        <f t="shared" si="59"/>
        <v>0</v>
      </c>
      <c r="M176" s="29">
        <f t="shared" si="60"/>
        <v>0</v>
      </c>
      <c r="N176" s="29">
        <f>IF(AND(F176=0,V176=1),2,V176)</f>
        <v>2</v>
      </c>
      <c r="O176" s="34"/>
      <c r="P176" s="41">
        <v>0</v>
      </c>
      <c r="Q176" s="41">
        <v>2</v>
      </c>
      <c r="R176" s="117">
        <v>0</v>
      </c>
      <c r="S176" s="45">
        <v>0</v>
      </c>
      <c r="T176" s="45"/>
      <c r="U176" s="43" t="s">
        <v>339</v>
      </c>
      <c r="V176" s="34">
        <v>1</v>
      </c>
      <c r="W176" s="29">
        <v>1</v>
      </c>
      <c r="X176" s="29">
        <f t="shared" si="68"/>
        <v>1</v>
      </c>
      <c r="Z176" s="6">
        <f>N176</f>
        <v>2</v>
      </c>
      <c r="AA176" s="6">
        <f>IF(K176&lt;=0,0,1)</f>
        <v>0</v>
      </c>
      <c r="AB176" s="29"/>
      <c r="AC176" s="29" t="str">
        <f>_xlfn.IFS(AND(Z176=1,AA176=1),1,AND(Z176=1,AA176=0),0,Z176=0,"не применяется",Z176=2,"не применяется")</f>
        <v>не применяется</v>
      </c>
      <c r="AE176" s="120">
        <f>IF(N176=1,IF(OR(I176&lt;5,I176=""),0,IF(I176&gt;=10,1,0.5)),0)</f>
        <v>0</v>
      </c>
      <c r="AF176" s="120">
        <f>IF(G176&gt;AI176,0.5,0)</f>
        <v>0</v>
      </c>
      <c r="AG176" s="120">
        <f>IF(AND(G2603&lt;&gt;0,G176=AJ176),1,0)</f>
        <v>0</v>
      </c>
      <c r="AI176" s="29">
        <f>ROUND(SUMIFS(E:E,D:D,D176,N:N,1)/SUMIFS(F:F,D:D,D176,N:N,1),9)</f>
        <v>0.46666666699999998</v>
      </c>
      <c r="AJ176" s="29">
        <f>_xlfn.MAXIFS($G$7:$G$2383,$N$7:$N$2383,1,$D$7:$D$2383,23)</f>
        <v>6</v>
      </c>
    </row>
    <row r="177" spans="1:36" ht="16.5" thickBot="1" x14ac:dyDescent="0.3">
      <c r="A177" s="48" t="s">
        <v>477</v>
      </c>
      <c r="B177" s="54" t="s">
        <v>51</v>
      </c>
      <c r="C177" s="55" t="s">
        <v>52</v>
      </c>
      <c r="D177" s="44">
        <v>24</v>
      </c>
      <c r="E177" s="41">
        <v>4</v>
      </c>
      <c r="F177" s="41">
        <v>6</v>
      </c>
      <c r="G177" s="117">
        <v>0.66666666699999999</v>
      </c>
      <c r="H177" s="42" t="s">
        <v>12</v>
      </c>
      <c r="I177" s="13">
        <v>1033.3333418330001</v>
      </c>
      <c r="J177" s="42" t="s">
        <v>12</v>
      </c>
      <c r="K177" s="29">
        <f>IF(V177=1,MAX(AE177:AG177),0)</f>
        <v>1</v>
      </c>
      <c r="L177" s="29">
        <f t="shared" si="59"/>
        <v>0</v>
      </c>
      <c r="M177" s="29">
        <f t="shared" si="60"/>
        <v>0</v>
      </c>
      <c r="N177" s="29">
        <f>IF(AND(F177=0,V177=1),2,V177)</f>
        <v>1</v>
      </c>
      <c r="O177" s="34"/>
      <c r="P177" s="41">
        <v>2</v>
      </c>
      <c r="Q177" s="41">
        <v>34</v>
      </c>
      <c r="R177" s="117">
        <v>5.8823528999999999E-2</v>
      </c>
      <c r="S177" s="45">
        <v>0</v>
      </c>
      <c r="T177" s="45"/>
      <c r="U177" s="43" t="s">
        <v>341</v>
      </c>
      <c r="V177" s="34">
        <v>1</v>
      </c>
      <c r="W177" s="29">
        <v>1</v>
      </c>
      <c r="X177" s="29">
        <f t="shared" si="68"/>
        <v>1</v>
      </c>
      <c r="Z177" s="6">
        <f>N177</f>
        <v>1</v>
      </c>
      <c r="AA177" s="6">
        <f>IF(K177&lt;=0,0,1)</f>
        <v>1</v>
      </c>
      <c r="AB177" s="29"/>
      <c r="AC177" s="29">
        <f>_xlfn.IFS(AND(Z177=1,AA177=1),1,AND(Z177=1,AA177=0),0,Z177=0,"не применяется")</f>
        <v>1</v>
      </c>
      <c r="AE177" s="120">
        <f>IF(N177=1,IF(OR(I177&lt;5,I177=""),0,IF(I177&gt;=10,1,0.5)),0)</f>
        <v>1</v>
      </c>
      <c r="AF177" s="120">
        <f>IF(G177&gt;AI177,0.5,0)</f>
        <v>0</v>
      </c>
      <c r="AG177" s="120">
        <f>IF(G177=AJ177,1,0)</f>
        <v>0</v>
      </c>
      <c r="AI177" s="29">
        <f>ROUND(SUMIFS(E:E,D:D,D177,N:N,1)/SUMIFS(F:F,D:D,D177,N:N,1),9)</f>
        <v>0.91379310300000005</v>
      </c>
      <c r="AJ177" s="29">
        <f>_xlfn.MAXIFS($G$7:$G$2383,$N$7:$N$2383,1,$D$7:$D$2383,24)</f>
        <v>10</v>
      </c>
    </row>
    <row r="178" spans="1:36" ht="16.5" thickBot="1" x14ac:dyDescent="0.3">
      <c r="A178" s="48" t="s">
        <v>478</v>
      </c>
      <c r="B178" s="54" t="s">
        <v>51</v>
      </c>
      <c r="C178" s="55" t="s">
        <v>52</v>
      </c>
      <c r="D178" s="44">
        <v>25</v>
      </c>
      <c r="E178" s="41">
        <v>1118</v>
      </c>
      <c r="F178" s="41">
        <v>1118</v>
      </c>
      <c r="G178" s="117">
        <v>1</v>
      </c>
      <c r="H178" s="45">
        <v>1</v>
      </c>
      <c r="I178" s="42" t="s">
        <v>12</v>
      </c>
      <c r="J178" s="13">
        <v>1</v>
      </c>
      <c r="K178" s="29">
        <f>IF(V178=1,MAX(AE178:AG178),0)</f>
        <v>2</v>
      </c>
      <c r="L178" s="29">
        <f t="shared" si="59"/>
        <v>0</v>
      </c>
      <c r="M178" s="29">
        <f t="shared" si="60"/>
        <v>1</v>
      </c>
      <c r="N178" s="29">
        <f>IF(AND(F178=0,V178=1),2,V178)</f>
        <v>1</v>
      </c>
      <c r="O178" s="34"/>
      <c r="P178" s="41">
        <v>0</v>
      </c>
      <c r="Q178" s="41">
        <v>0</v>
      </c>
      <c r="R178" s="117">
        <v>0</v>
      </c>
      <c r="S178" s="42">
        <v>0</v>
      </c>
      <c r="T178" s="42"/>
      <c r="U178" s="43" t="s">
        <v>343</v>
      </c>
      <c r="V178" s="34">
        <v>1</v>
      </c>
      <c r="W178" s="29">
        <v>2</v>
      </c>
      <c r="X178" s="29">
        <f t="shared" si="68"/>
        <v>2</v>
      </c>
      <c r="Z178" s="6">
        <f>N178</f>
        <v>1</v>
      </c>
      <c r="AA178" s="6">
        <f>IF(K178&lt;=0,0,1)</f>
        <v>1</v>
      </c>
      <c r="AB178" s="29"/>
      <c r="AC178" s="29">
        <f>_xlfn.IFS(AND(Z178=1,AA178=1),1,AND(Z178=1,AA178=0),0,Z178=0,"не применяется")</f>
        <v>1</v>
      </c>
      <c r="AE178" s="120">
        <f>IF(AND(J178&gt;=1,N178=1),2,0)</f>
        <v>2</v>
      </c>
      <c r="AF178" s="120">
        <f>IF(G178&gt;AI178,1,0)</f>
        <v>1</v>
      </c>
      <c r="AG178" s="120"/>
      <c r="AI178" s="29">
        <f>ROUND(SUMIFS(E:E,D:D,D178,N:N,1)/SUMIFS(F:F,D:D,D178,N:N,1),9)</f>
        <v>0.97028108999999996</v>
      </c>
    </row>
    <row r="179" spans="1:36" ht="16.5" thickBot="1" x14ac:dyDescent="0.3">
      <c r="A179" s="48" t="s">
        <v>479</v>
      </c>
      <c r="B179" s="54" t="s">
        <v>51</v>
      </c>
      <c r="C179" s="55" t="s">
        <v>52</v>
      </c>
      <c r="D179" s="51">
        <v>33</v>
      </c>
      <c r="E179" s="41"/>
      <c r="F179" s="41"/>
      <c r="G179" s="117">
        <v>0</v>
      </c>
      <c r="H179" s="45"/>
      <c r="I179" s="45"/>
      <c r="J179" s="45"/>
      <c r="K179" s="45">
        <f>K151+K166+K173</f>
        <v>22.5</v>
      </c>
      <c r="L179" s="29">
        <f t="shared" si="59"/>
        <v>0</v>
      </c>
      <c r="M179" s="29">
        <f t="shared" si="60"/>
        <v>0</v>
      </c>
      <c r="O179" s="34"/>
      <c r="P179" s="34"/>
      <c r="Q179" s="34"/>
      <c r="R179" s="117">
        <v>0</v>
      </c>
      <c r="S179" s="45">
        <v>15.5</v>
      </c>
      <c r="T179" s="45"/>
      <c r="U179" s="43" t="s">
        <v>321</v>
      </c>
      <c r="V179" s="45">
        <v>1</v>
      </c>
      <c r="X179" s="29">
        <f>SUM(X151:X178)</f>
        <v>32</v>
      </c>
      <c r="Y179" s="53">
        <f>K179/X179</f>
        <v>0.703125</v>
      </c>
      <c r="Z179" s="6">
        <f>SUM(Z151:Z178)</f>
        <v>30</v>
      </c>
      <c r="AA179" s="6">
        <f>SUM(AA151:AA178)</f>
        <v>19</v>
      </c>
      <c r="AB179" s="53">
        <f>AA179/Z179</f>
        <v>0.6333333333333333</v>
      </c>
      <c r="AC179" s="29">
        <f>AB179</f>
        <v>0.6333333333333333</v>
      </c>
      <c r="AF179" s="6"/>
    </row>
    <row r="180" spans="1:36" ht="16.5" thickBot="1" x14ac:dyDescent="0.25">
      <c r="A180" s="48" t="s">
        <v>206</v>
      </c>
      <c r="B180" s="49" t="s">
        <v>169</v>
      </c>
      <c r="C180" s="50" t="s">
        <v>170</v>
      </c>
      <c r="D180" s="33">
        <v>0</v>
      </c>
      <c r="E180" s="122"/>
      <c r="F180" s="122"/>
      <c r="G180" s="117">
        <v>0</v>
      </c>
      <c r="H180" s="35"/>
      <c r="I180" s="35"/>
      <c r="J180" s="35"/>
      <c r="K180" s="36">
        <f>SUM(K181:K194)</f>
        <v>15.5</v>
      </c>
      <c r="L180" s="29">
        <f t="shared" si="59"/>
        <v>0</v>
      </c>
      <c r="M180" s="29">
        <f t="shared" si="60"/>
        <v>0</v>
      </c>
      <c r="O180" s="34"/>
      <c r="P180" s="67"/>
      <c r="Q180" s="67"/>
      <c r="R180" s="117">
        <v>0</v>
      </c>
      <c r="S180" s="34">
        <v>16</v>
      </c>
      <c r="T180" s="34"/>
      <c r="U180" s="43" t="s">
        <v>321</v>
      </c>
      <c r="V180" s="35">
        <v>1</v>
      </c>
      <c r="W180" s="6"/>
      <c r="X180" s="6"/>
      <c r="Y180" s="6"/>
      <c r="AB180" s="6"/>
      <c r="AC180" s="6"/>
      <c r="AF180" s="6"/>
    </row>
    <row r="181" spans="1:36" ht="16.5" thickBot="1" x14ac:dyDescent="0.3">
      <c r="A181" s="48" t="s">
        <v>480</v>
      </c>
      <c r="B181" s="54" t="s">
        <v>169</v>
      </c>
      <c r="C181" s="55" t="s">
        <v>170</v>
      </c>
      <c r="D181" s="41">
        <v>1</v>
      </c>
      <c r="E181" s="41">
        <v>118471</v>
      </c>
      <c r="F181" s="41">
        <v>398197.4</v>
      </c>
      <c r="G181" s="117">
        <v>0.29751826599999998</v>
      </c>
      <c r="H181" s="42" t="s">
        <v>12</v>
      </c>
      <c r="I181" s="13">
        <v>-1.4772697260000001</v>
      </c>
      <c r="J181" s="42" t="s">
        <v>12</v>
      </c>
      <c r="K181" s="29">
        <f t="shared" ref="K181:K192" si="78">IF(V181=1,MAX(AE181:AG181),0)</f>
        <v>0.5</v>
      </c>
      <c r="L181" s="29">
        <f t="shared" si="59"/>
        <v>0</v>
      </c>
      <c r="M181" s="29">
        <f t="shared" si="60"/>
        <v>1</v>
      </c>
      <c r="N181" s="29">
        <f t="shared" ref="N181:N194" si="79">IF(AND(F181=0,V181=1),2,V181)</f>
        <v>1</v>
      </c>
      <c r="O181" s="34"/>
      <c r="P181" s="41">
        <v>125319</v>
      </c>
      <c r="Q181" s="41">
        <v>414992</v>
      </c>
      <c r="R181" s="117">
        <v>0.30197931500000003</v>
      </c>
      <c r="S181" s="34">
        <v>1</v>
      </c>
      <c r="T181" s="34"/>
      <c r="U181" s="43" t="s">
        <v>293</v>
      </c>
      <c r="V181" s="34">
        <v>1</v>
      </c>
      <c r="W181" s="29">
        <v>1</v>
      </c>
      <c r="X181" s="29">
        <f t="shared" ref="X181:X207" si="80">IF(V181=1,W181,0)</f>
        <v>1</v>
      </c>
      <c r="Z181" s="6">
        <f t="shared" ref="Z181:Z194" si="81">N181</f>
        <v>1</v>
      </c>
      <c r="AA181" s="6">
        <f t="shared" ref="AA181:AA194" si="82">IF(K181&lt;=0,0,1)</f>
        <v>1</v>
      </c>
      <c r="AB181" s="29"/>
      <c r="AC181" s="29">
        <f t="shared" ref="AC181:AC196" si="83">_xlfn.IFS(AND(Z181=1,AA181=1),1,AND(Z181=1,AA181=0),0,Z181=0,"не применяется")</f>
        <v>1</v>
      </c>
      <c r="AE181" s="120">
        <f>IF(N181=1,IF(OR(I181&lt;3,I181=""),0,IF(I181&gt;=7,1,0.5)),0)</f>
        <v>0</v>
      </c>
      <c r="AF181" s="120">
        <f>IF(G181&gt;AI181,0.5,0)</f>
        <v>0.5</v>
      </c>
      <c r="AG181" s="120">
        <f>IF(G181=AJ181,1,0)</f>
        <v>0</v>
      </c>
      <c r="AI181" s="29">
        <f t="shared" ref="AI181:AI194" si="84">ROUND(SUMIFS(E:E,D:D,D181,N:N,1)/SUMIFS(F:F,D:D,D181,N:N,1),9)</f>
        <v>0.26994277300000002</v>
      </c>
      <c r="AJ181" s="29">
        <f>ROUND(_xlfn.MAXIFS($G$7:$G$2383,$D$7:$D$2383,1,$V$7:$V$2383,1),9)</f>
        <v>0.87050933799999997</v>
      </c>
    </row>
    <row r="182" spans="1:36" ht="16.5" thickBot="1" x14ac:dyDescent="0.3">
      <c r="A182" s="48" t="s">
        <v>481</v>
      </c>
      <c r="B182" s="54" t="s">
        <v>169</v>
      </c>
      <c r="C182" s="55" t="s">
        <v>170</v>
      </c>
      <c r="D182" s="44">
        <v>2</v>
      </c>
      <c r="E182" s="41">
        <v>876</v>
      </c>
      <c r="F182" s="41">
        <v>913</v>
      </c>
      <c r="G182" s="117">
        <v>0.95947426099999999</v>
      </c>
      <c r="H182" s="42" t="s">
        <v>12</v>
      </c>
      <c r="I182" s="13">
        <v>89.361586903000003</v>
      </c>
      <c r="J182" s="42" t="s">
        <v>12</v>
      </c>
      <c r="K182" s="29">
        <f t="shared" si="78"/>
        <v>2</v>
      </c>
      <c r="L182" s="29">
        <f t="shared" si="59"/>
        <v>0</v>
      </c>
      <c r="M182" s="29">
        <f t="shared" si="60"/>
        <v>1</v>
      </c>
      <c r="N182" s="29">
        <f t="shared" si="79"/>
        <v>1</v>
      </c>
      <c r="O182" s="34"/>
      <c r="P182" s="41">
        <v>606</v>
      </c>
      <c r="Q182" s="41">
        <v>1196</v>
      </c>
      <c r="R182" s="117">
        <v>0.50668896299999999</v>
      </c>
      <c r="S182" s="34">
        <v>2</v>
      </c>
      <c r="T182" s="34"/>
      <c r="U182" s="43" t="s">
        <v>295</v>
      </c>
      <c r="V182" s="34">
        <v>1</v>
      </c>
      <c r="W182" s="29">
        <v>2</v>
      </c>
      <c r="X182" s="29">
        <f t="shared" si="80"/>
        <v>2</v>
      </c>
      <c r="Z182" s="6">
        <f t="shared" si="81"/>
        <v>1</v>
      </c>
      <c r="AA182" s="6">
        <f t="shared" si="82"/>
        <v>1</v>
      </c>
      <c r="AB182" s="29"/>
      <c r="AC182" s="29">
        <f t="shared" si="83"/>
        <v>1</v>
      </c>
      <c r="AE182" s="120">
        <f>IF(N182=1,IF(OR(I182&lt;5,I182=""),0,IF(I182&gt;=10,2,1)),0)</f>
        <v>2</v>
      </c>
      <c r="AF182" s="120">
        <f>IF(G182&gt;AI182,1,0)</f>
        <v>1</v>
      </c>
      <c r="AG182" s="120">
        <f>IF(G182=AJ182,2,0)</f>
        <v>0</v>
      </c>
      <c r="AI182" s="29">
        <f t="shared" si="84"/>
        <v>0.94268468299999997</v>
      </c>
      <c r="AJ182" s="29">
        <f>ROUND(_xlfn.MAXIFS($G$7:$G$2383,$N$7:$N$2383,1,$D$7:$D$2383,2),9)</f>
        <v>0.994897959</v>
      </c>
    </row>
    <row r="183" spans="1:36" ht="16.5" thickBot="1" x14ac:dyDescent="0.3">
      <c r="A183" s="48" t="s">
        <v>482</v>
      </c>
      <c r="B183" s="54" t="s">
        <v>169</v>
      </c>
      <c r="C183" s="55" t="s">
        <v>170</v>
      </c>
      <c r="D183" s="44">
        <v>3</v>
      </c>
      <c r="E183" s="41">
        <v>14</v>
      </c>
      <c r="F183" s="41">
        <v>106</v>
      </c>
      <c r="G183" s="117">
        <v>0.132075472</v>
      </c>
      <c r="H183" s="42" t="s">
        <v>12</v>
      </c>
      <c r="I183" s="13">
        <v>-79.363207500000001</v>
      </c>
      <c r="J183" s="42" t="s">
        <v>12</v>
      </c>
      <c r="K183" s="29">
        <f t="shared" si="78"/>
        <v>0</v>
      </c>
      <c r="L183" s="29">
        <f t="shared" si="59"/>
        <v>1</v>
      </c>
      <c r="M183" s="29">
        <f t="shared" si="60"/>
        <v>0</v>
      </c>
      <c r="N183" s="29">
        <f t="shared" si="79"/>
        <v>1</v>
      </c>
      <c r="O183" s="34"/>
      <c r="P183" s="41">
        <v>32</v>
      </c>
      <c r="Q183" s="41">
        <v>50</v>
      </c>
      <c r="R183" s="117">
        <v>0.64</v>
      </c>
      <c r="S183" s="34">
        <v>1</v>
      </c>
      <c r="T183" s="34"/>
      <c r="U183" s="43" t="s">
        <v>297</v>
      </c>
      <c r="V183" s="34">
        <v>1</v>
      </c>
      <c r="W183" s="29">
        <v>1</v>
      </c>
      <c r="X183" s="29">
        <f t="shared" si="80"/>
        <v>1</v>
      </c>
      <c r="Z183" s="6">
        <f t="shared" si="81"/>
        <v>1</v>
      </c>
      <c r="AA183" s="6">
        <f t="shared" si="82"/>
        <v>0</v>
      </c>
      <c r="AB183" s="29"/>
      <c r="AC183" s="29">
        <f t="shared" si="83"/>
        <v>0</v>
      </c>
      <c r="AE183" s="120">
        <f>IF(N183=1,IF(OR(I183&lt;5,I183=""),0,IF(I183&gt;=10,1,0.5)),0)</f>
        <v>0</v>
      </c>
      <c r="AF183" s="120">
        <f>IF(G183&gt;AI183,0.5,0)</f>
        <v>0</v>
      </c>
      <c r="AG183" s="120">
        <f>IF(G183=AJ183,1,0)</f>
        <v>0</v>
      </c>
      <c r="AI183" s="29">
        <f t="shared" si="84"/>
        <v>0.630237826</v>
      </c>
      <c r="AJ183" s="29">
        <f>_xlfn.MAXIFS($G$7:$G$2383,$N$7:$N$2383,1,$D$7:$D$2383,3)</f>
        <v>1</v>
      </c>
    </row>
    <row r="184" spans="1:36" ht="16.5" thickBot="1" x14ac:dyDescent="0.3">
      <c r="A184" s="48" t="s">
        <v>483</v>
      </c>
      <c r="B184" s="54" t="s">
        <v>169</v>
      </c>
      <c r="C184" s="55" t="s">
        <v>170</v>
      </c>
      <c r="D184" s="44">
        <v>4</v>
      </c>
      <c r="E184" s="41">
        <v>1</v>
      </c>
      <c r="F184" s="41">
        <v>1</v>
      </c>
      <c r="G184" s="117">
        <v>1</v>
      </c>
      <c r="H184" s="42" t="s">
        <v>12</v>
      </c>
      <c r="I184" s="13">
        <v>300</v>
      </c>
      <c r="J184" s="42" t="s">
        <v>12</v>
      </c>
      <c r="K184" s="29">
        <f t="shared" si="78"/>
        <v>1</v>
      </c>
      <c r="L184" s="29">
        <f t="shared" si="59"/>
        <v>0</v>
      </c>
      <c r="M184" s="29">
        <f t="shared" si="60"/>
        <v>1</v>
      </c>
      <c r="N184" s="29">
        <f t="shared" si="79"/>
        <v>1</v>
      </c>
      <c r="O184" s="34"/>
      <c r="P184" s="41">
        <v>1</v>
      </c>
      <c r="Q184" s="41">
        <v>4</v>
      </c>
      <c r="R184" s="117">
        <v>0.25</v>
      </c>
      <c r="S184" s="34">
        <v>1</v>
      </c>
      <c r="T184" s="34"/>
      <c r="U184" s="43" t="s">
        <v>299</v>
      </c>
      <c r="V184" s="34">
        <v>1</v>
      </c>
      <c r="W184" s="29">
        <v>1</v>
      </c>
      <c r="X184" s="29">
        <f t="shared" si="80"/>
        <v>1</v>
      </c>
      <c r="Z184" s="6">
        <f t="shared" si="81"/>
        <v>1</v>
      </c>
      <c r="AA184" s="6">
        <f t="shared" si="82"/>
        <v>1</v>
      </c>
      <c r="AB184" s="29"/>
      <c r="AC184" s="29">
        <f t="shared" si="83"/>
        <v>1</v>
      </c>
      <c r="AE184" s="120">
        <f>IF(N184=1,IF(OR(I184&lt;5,I184=""),0,IF(I184&gt;=10,1,0.5)),0)</f>
        <v>1</v>
      </c>
      <c r="AF184" s="120">
        <f>IF(G184&gt;AI184,0.5,0)</f>
        <v>0.5</v>
      </c>
      <c r="AG184" s="120">
        <f>IF(G184=AJ184,1,0)</f>
        <v>1</v>
      </c>
      <c r="AI184" s="29">
        <f t="shared" si="84"/>
        <v>0.88328075699999997</v>
      </c>
      <c r="AJ184" s="29">
        <f>_xlfn.MAXIFS($G$7:$G$2383,$N$7:$N$2383,1,$D$7:$D$2383,4)</f>
        <v>1</v>
      </c>
    </row>
    <row r="185" spans="1:36" ht="16.5" thickBot="1" x14ac:dyDescent="0.3">
      <c r="A185" s="48" t="s">
        <v>484</v>
      </c>
      <c r="B185" s="54" t="s">
        <v>169</v>
      </c>
      <c r="C185" s="55" t="s">
        <v>170</v>
      </c>
      <c r="D185" s="44">
        <v>5</v>
      </c>
      <c r="E185" s="41">
        <v>75</v>
      </c>
      <c r="F185" s="41">
        <v>76</v>
      </c>
      <c r="G185" s="117">
        <v>0.98684210500000002</v>
      </c>
      <c r="H185" s="42" t="s">
        <v>12</v>
      </c>
      <c r="I185" s="13">
        <v>530.72082376799995</v>
      </c>
      <c r="J185" s="42" t="s">
        <v>12</v>
      </c>
      <c r="K185" s="29">
        <f t="shared" si="78"/>
        <v>1</v>
      </c>
      <c r="L185" s="29">
        <f t="shared" si="59"/>
        <v>0</v>
      </c>
      <c r="M185" s="29">
        <f t="shared" si="60"/>
        <v>1</v>
      </c>
      <c r="N185" s="29">
        <f t="shared" si="79"/>
        <v>1</v>
      </c>
      <c r="O185" s="34"/>
      <c r="P185" s="41">
        <v>23</v>
      </c>
      <c r="Q185" s="41">
        <v>147</v>
      </c>
      <c r="R185" s="117">
        <v>0.15646258499999999</v>
      </c>
      <c r="S185" s="34">
        <v>1</v>
      </c>
      <c r="T185" s="34"/>
      <c r="U185" s="43" t="s">
        <v>301</v>
      </c>
      <c r="V185" s="34">
        <v>1</v>
      </c>
      <c r="W185" s="29">
        <v>1</v>
      </c>
      <c r="X185" s="29">
        <f t="shared" si="80"/>
        <v>1</v>
      </c>
      <c r="Z185" s="6">
        <f t="shared" si="81"/>
        <v>1</v>
      </c>
      <c r="AA185" s="6">
        <f t="shared" si="82"/>
        <v>1</v>
      </c>
      <c r="AB185" s="29"/>
      <c r="AC185" s="29">
        <f t="shared" si="83"/>
        <v>1</v>
      </c>
      <c r="AE185" s="120">
        <f>IF(N185=1,IF(OR(I185&lt;5,I185=""),0,IF(I185&gt;=10,1,0.5)),0)</f>
        <v>1</v>
      </c>
      <c r="AF185" s="120">
        <f>IF(G185&gt;AI185,0.5,0)</f>
        <v>0.5</v>
      </c>
      <c r="AG185" s="120">
        <f>IF(G185=AJ185,1,0)</f>
        <v>0</v>
      </c>
      <c r="AI185" s="29">
        <f t="shared" si="84"/>
        <v>0.78056112200000005</v>
      </c>
      <c r="AJ185" s="29">
        <f>_xlfn.MAXIFS($G$7:$G$2383,$N$7:$N$2383,1,$D$7:$D$2383,5)</f>
        <v>1</v>
      </c>
    </row>
    <row r="186" spans="1:36" ht="16.5" thickBot="1" x14ac:dyDescent="0.3">
      <c r="A186" s="48" t="s">
        <v>485</v>
      </c>
      <c r="B186" s="54" t="s">
        <v>169</v>
      </c>
      <c r="C186" s="55" t="s">
        <v>170</v>
      </c>
      <c r="D186" s="44">
        <v>6</v>
      </c>
      <c r="E186" s="41">
        <v>2445</v>
      </c>
      <c r="F186" s="41">
        <v>2440</v>
      </c>
      <c r="G186" s="117">
        <v>1.00204918</v>
      </c>
      <c r="H186" s="45">
        <v>1</v>
      </c>
      <c r="I186" s="42" t="s">
        <v>12</v>
      </c>
      <c r="J186" s="13">
        <v>1.00204918</v>
      </c>
      <c r="K186" s="29">
        <f t="shared" si="78"/>
        <v>2</v>
      </c>
      <c r="L186" s="29">
        <f t="shared" si="59"/>
        <v>0</v>
      </c>
      <c r="M186" s="29">
        <f t="shared" si="60"/>
        <v>1</v>
      </c>
      <c r="N186" s="29">
        <f t="shared" si="79"/>
        <v>1</v>
      </c>
      <c r="O186" s="34"/>
      <c r="P186" s="41">
        <v>0</v>
      </c>
      <c r="Q186" s="41">
        <v>0</v>
      </c>
      <c r="R186" s="117">
        <v>0</v>
      </c>
      <c r="S186" s="42">
        <v>2</v>
      </c>
      <c r="T186" s="42"/>
      <c r="U186" s="43" t="s">
        <v>303</v>
      </c>
      <c r="V186" s="34">
        <v>1</v>
      </c>
      <c r="W186" s="29">
        <v>2</v>
      </c>
      <c r="X186" s="29">
        <f t="shared" si="80"/>
        <v>2</v>
      </c>
      <c r="Z186" s="6">
        <f t="shared" si="81"/>
        <v>1</v>
      </c>
      <c r="AA186" s="6">
        <f t="shared" si="82"/>
        <v>1</v>
      </c>
      <c r="AB186" s="29"/>
      <c r="AC186" s="29">
        <f t="shared" si="83"/>
        <v>1</v>
      </c>
      <c r="AE186" s="120">
        <f>IF(N186=1,IF(J186&gt;=1,2,0),0)</f>
        <v>2</v>
      </c>
      <c r="AF186" s="120">
        <f>IF(G186&gt;AI186,1,0)</f>
        <v>1</v>
      </c>
      <c r="AG186" s="120"/>
      <c r="AI186" s="29">
        <f t="shared" si="84"/>
        <v>1.0014544569999999</v>
      </c>
    </row>
    <row r="187" spans="1:36" ht="16.5" thickBot="1" x14ac:dyDescent="0.3">
      <c r="A187" s="48" t="s">
        <v>486</v>
      </c>
      <c r="B187" s="54" t="s">
        <v>169</v>
      </c>
      <c r="C187" s="55" t="s">
        <v>170</v>
      </c>
      <c r="D187" s="44">
        <v>7</v>
      </c>
      <c r="E187" s="41">
        <v>608</v>
      </c>
      <c r="F187" s="41">
        <v>673</v>
      </c>
      <c r="G187" s="117">
        <v>0.90341753300000005</v>
      </c>
      <c r="H187" s="42" t="s">
        <v>12</v>
      </c>
      <c r="I187" s="13">
        <v>9.2116574589999995</v>
      </c>
      <c r="J187" s="42" t="s">
        <v>12</v>
      </c>
      <c r="K187" s="29">
        <f t="shared" si="78"/>
        <v>2</v>
      </c>
      <c r="L187" s="29">
        <f t="shared" si="59"/>
        <v>0</v>
      </c>
      <c r="M187" s="29">
        <f t="shared" si="60"/>
        <v>1</v>
      </c>
      <c r="N187" s="29">
        <f t="shared" si="79"/>
        <v>1</v>
      </c>
      <c r="O187" s="34"/>
      <c r="P187" s="41">
        <v>541</v>
      </c>
      <c r="Q187" s="41">
        <v>654</v>
      </c>
      <c r="R187" s="117">
        <v>0.827217125</v>
      </c>
      <c r="S187" s="34">
        <v>2</v>
      </c>
      <c r="T187" s="34"/>
      <c r="U187" s="43" t="s">
        <v>305</v>
      </c>
      <c r="V187" s="34">
        <v>1</v>
      </c>
      <c r="W187" s="29">
        <v>2</v>
      </c>
      <c r="X187" s="29">
        <f t="shared" si="80"/>
        <v>2</v>
      </c>
      <c r="Z187" s="6">
        <f t="shared" si="81"/>
        <v>1</v>
      </c>
      <c r="AA187" s="6">
        <f t="shared" si="82"/>
        <v>1</v>
      </c>
      <c r="AB187" s="29"/>
      <c r="AC187" s="29">
        <f t="shared" si="83"/>
        <v>1</v>
      </c>
      <c r="AE187" s="120">
        <f>IF(N187=1,IF(OR(I187&lt;3,I187=""),0,IF(I187&gt;=7,2,1)),0)</f>
        <v>2</v>
      </c>
      <c r="AF187" s="120">
        <f>IF(G187&gt;AI187,1,0)</f>
        <v>1</v>
      </c>
      <c r="AG187" s="120">
        <f>IF(G187=AJ187,2,0)</f>
        <v>0</v>
      </c>
      <c r="AI187" s="29">
        <f t="shared" si="84"/>
        <v>0.78831324000000003</v>
      </c>
      <c r="AJ187" s="29">
        <f>_xlfn.MAXIFS($G$7:$G$2383,$N$7:$N$2383,1,$D$7:$D$2383,7)</f>
        <v>0.964028777</v>
      </c>
    </row>
    <row r="188" spans="1:36" ht="16.5" thickBot="1" x14ac:dyDescent="0.3">
      <c r="A188" s="48" t="s">
        <v>487</v>
      </c>
      <c r="B188" s="54" t="s">
        <v>169</v>
      </c>
      <c r="C188" s="55" t="s">
        <v>170</v>
      </c>
      <c r="D188" s="44">
        <v>8</v>
      </c>
      <c r="E188" s="41">
        <v>211</v>
      </c>
      <c r="F188" s="41">
        <v>673</v>
      </c>
      <c r="G188" s="117">
        <v>0.31352154500000001</v>
      </c>
      <c r="H188" s="42" t="s">
        <v>12</v>
      </c>
      <c r="I188" s="13">
        <v>7.3524032430000004</v>
      </c>
      <c r="J188" s="42" t="s">
        <v>12</v>
      </c>
      <c r="K188" s="29">
        <f t="shared" si="78"/>
        <v>0.5</v>
      </c>
      <c r="L188" s="29">
        <f t="shared" si="59"/>
        <v>0</v>
      </c>
      <c r="M188" s="29">
        <f t="shared" si="60"/>
        <v>1</v>
      </c>
      <c r="N188" s="29">
        <f t="shared" si="79"/>
        <v>1</v>
      </c>
      <c r="O188" s="34"/>
      <c r="P188" s="41">
        <v>191</v>
      </c>
      <c r="Q188" s="41">
        <v>654</v>
      </c>
      <c r="R188" s="117">
        <v>0.29204892999999998</v>
      </c>
      <c r="S188" s="34">
        <v>1</v>
      </c>
      <c r="T188" s="34"/>
      <c r="U188" s="43" t="s">
        <v>307</v>
      </c>
      <c r="V188" s="34">
        <v>1</v>
      </c>
      <c r="W188" s="29">
        <v>1</v>
      </c>
      <c r="X188" s="29">
        <f t="shared" si="80"/>
        <v>1</v>
      </c>
      <c r="Z188" s="6">
        <f t="shared" si="81"/>
        <v>1</v>
      </c>
      <c r="AA188" s="6">
        <f t="shared" si="82"/>
        <v>1</v>
      </c>
      <c r="AB188" s="29"/>
      <c r="AC188" s="29">
        <f t="shared" si="83"/>
        <v>1</v>
      </c>
      <c r="AE188" s="120">
        <f>IF(N188=1,IF(OR(I188&gt;-5,I188=""),0,IF(I188&gt;=-10,0.5,1)),0)</f>
        <v>0</v>
      </c>
      <c r="AF188" s="120">
        <f>IF(G188&lt;AI188,0.5,0)</f>
        <v>0.5</v>
      </c>
      <c r="AG188" s="120">
        <f>IF(G188=AJ188,1,0)</f>
        <v>0</v>
      </c>
      <c r="AI188" s="29">
        <f t="shared" si="84"/>
        <v>0.38070670899999998</v>
      </c>
      <c r="AJ188" s="29">
        <f>_xlfn.MINIFS($G$6:$G$2383,$N$6:$N$2383,1,$D$6:$D$2383,8)</f>
        <v>1.9047618999999998E-2</v>
      </c>
    </row>
    <row r="189" spans="1:36" ht="16.5" thickBot="1" x14ac:dyDescent="0.3">
      <c r="A189" s="48" t="s">
        <v>488</v>
      </c>
      <c r="B189" s="54" t="s">
        <v>169</v>
      </c>
      <c r="C189" s="55" t="s">
        <v>170</v>
      </c>
      <c r="D189" s="44">
        <v>9</v>
      </c>
      <c r="E189" s="41">
        <v>3898</v>
      </c>
      <c r="F189" s="41">
        <v>913</v>
      </c>
      <c r="G189" s="117">
        <v>4.269441402</v>
      </c>
      <c r="H189" s="45">
        <v>1</v>
      </c>
      <c r="I189" s="42" t="s">
        <v>12</v>
      </c>
      <c r="J189" s="13">
        <v>4.269441402</v>
      </c>
      <c r="K189" s="29">
        <f t="shared" si="78"/>
        <v>1</v>
      </c>
      <c r="L189" s="29">
        <f t="shared" si="59"/>
        <v>0</v>
      </c>
      <c r="M189" s="29">
        <f t="shared" si="60"/>
        <v>0</v>
      </c>
      <c r="N189" s="29">
        <f t="shared" si="79"/>
        <v>1</v>
      </c>
      <c r="O189" s="34"/>
      <c r="P189" s="41">
        <v>4515</v>
      </c>
      <c r="Q189" s="41">
        <v>1196</v>
      </c>
      <c r="R189" s="117">
        <v>3.775083612</v>
      </c>
      <c r="S189" s="42">
        <v>1</v>
      </c>
      <c r="T189" s="42"/>
      <c r="U189" s="43" t="s">
        <v>309</v>
      </c>
      <c r="V189" s="34">
        <v>1</v>
      </c>
      <c r="W189" s="29">
        <v>1</v>
      </c>
      <c r="X189" s="29">
        <f t="shared" si="80"/>
        <v>1</v>
      </c>
      <c r="Z189" s="6">
        <f t="shared" si="81"/>
        <v>1</v>
      </c>
      <c r="AA189" s="6">
        <f t="shared" si="82"/>
        <v>1</v>
      </c>
      <c r="AB189" s="29"/>
      <c r="AC189" s="29">
        <f t="shared" si="83"/>
        <v>1</v>
      </c>
      <c r="AE189" s="120">
        <f>IF(N189=1,IF(J189&gt;=1,1,0),0)</f>
        <v>1</v>
      </c>
      <c r="AF189" s="120">
        <f>IF(G189&gt;AI189,0.5,0)</f>
        <v>0</v>
      </c>
      <c r="AG189" s="120"/>
      <c r="AI189" s="29">
        <f t="shared" si="84"/>
        <v>6.5856960899999999</v>
      </c>
    </row>
    <row r="190" spans="1:36" ht="16.5" thickBot="1" x14ac:dyDescent="0.3">
      <c r="A190" s="48" t="s">
        <v>489</v>
      </c>
      <c r="B190" s="54" t="s">
        <v>169</v>
      </c>
      <c r="C190" s="55" t="s">
        <v>170</v>
      </c>
      <c r="D190" s="44">
        <v>10</v>
      </c>
      <c r="E190" s="41">
        <v>37</v>
      </c>
      <c r="F190" s="41">
        <v>1</v>
      </c>
      <c r="G190" s="117">
        <v>37</v>
      </c>
      <c r="H190" s="45">
        <v>1</v>
      </c>
      <c r="I190" s="42" t="s">
        <v>12</v>
      </c>
      <c r="J190" s="13">
        <v>37</v>
      </c>
      <c r="K190" s="29">
        <f t="shared" si="78"/>
        <v>1</v>
      </c>
      <c r="L190" s="29">
        <f t="shared" si="59"/>
        <v>0</v>
      </c>
      <c r="M190" s="29">
        <f t="shared" si="60"/>
        <v>1</v>
      </c>
      <c r="N190" s="29">
        <f t="shared" si="79"/>
        <v>1</v>
      </c>
      <c r="O190" s="34"/>
      <c r="P190" s="41">
        <v>38</v>
      </c>
      <c r="Q190" s="41">
        <v>4</v>
      </c>
      <c r="R190" s="117">
        <v>9.5</v>
      </c>
      <c r="S190" s="42">
        <v>1</v>
      </c>
      <c r="T190" s="42"/>
      <c r="U190" s="43" t="s">
        <v>311</v>
      </c>
      <c r="V190" s="34">
        <v>1</v>
      </c>
      <c r="W190" s="29">
        <v>1</v>
      </c>
      <c r="X190" s="29">
        <f t="shared" si="80"/>
        <v>1</v>
      </c>
      <c r="Z190" s="6">
        <f t="shared" si="81"/>
        <v>1</v>
      </c>
      <c r="AA190" s="6">
        <f t="shared" si="82"/>
        <v>1</v>
      </c>
      <c r="AB190" s="29"/>
      <c r="AC190" s="29">
        <f t="shared" si="83"/>
        <v>1</v>
      </c>
      <c r="AE190" s="120">
        <f>IF(N190=1,IF(J190&gt;=1,1,0),0)</f>
        <v>1</v>
      </c>
      <c r="AF190" s="120">
        <f>IF(G190&gt;AI190,0.5,0)</f>
        <v>0.5</v>
      </c>
      <c r="AG190" s="120"/>
      <c r="AI190" s="29">
        <f t="shared" si="84"/>
        <v>8.2854889590000003</v>
      </c>
    </row>
    <row r="191" spans="1:36" ht="16.5" thickBot="1" x14ac:dyDescent="0.3">
      <c r="A191" s="48" t="s">
        <v>490</v>
      </c>
      <c r="B191" s="54" t="s">
        <v>169</v>
      </c>
      <c r="C191" s="55" t="s">
        <v>170</v>
      </c>
      <c r="D191" s="44">
        <v>11</v>
      </c>
      <c r="E191" s="41">
        <v>236</v>
      </c>
      <c r="F191" s="41">
        <v>76</v>
      </c>
      <c r="G191" s="117">
        <v>3.1052631580000001</v>
      </c>
      <c r="H191" s="45">
        <v>1</v>
      </c>
      <c r="I191" s="42" t="s">
        <v>12</v>
      </c>
      <c r="J191" s="13">
        <v>3.1052631580000001</v>
      </c>
      <c r="K191" s="29">
        <f t="shared" si="78"/>
        <v>2</v>
      </c>
      <c r="L191" s="29">
        <f t="shared" si="59"/>
        <v>0</v>
      </c>
      <c r="M191" s="29">
        <f t="shared" si="60"/>
        <v>0</v>
      </c>
      <c r="N191" s="29">
        <f t="shared" si="79"/>
        <v>1</v>
      </c>
      <c r="O191" s="34"/>
      <c r="P191" s="41">
        <v>235</v>
      </c>
      <c r="Q191" s="41">
        <v>147</v>
      </c>
      <c r="R191" s="117">
        <v>1.5986394559999999</v>
      </c>
      <c r="S191" s="42">
        <v>2</v>
      </c>
      <c r="T191" s="42"/>
      <c r="U191" s="43" t="s">
        <v>313</v>
      </c>
      <c r="V191" s="34">
        <v>1</v>
      </c>
      <c r="W191" s="29">
        <v>2</v>
      </c>
      <c r="X191" s="29">
        <f t="shared" si="80"/>
        <v>2</v>
      </c>
      <c r="Z191" s="6">
        <f t="shared" si="81"/>
        <v>1</v>
      </c>
      <c r="AA191" s="6">
        <f t="shared" si="82"/>
        <v>1</v>
      </c>
      <c r="AB191" s="29"/>
      <c r="AC191" s="29">
        <f t="shared" si="83"/>
        <v>1</v>
      </c>
      <c r="AE191" s="120">
        <f>IF(N191=1,IF(J191&gt;=1,2,0),0)</f>
        <v>2</v>
      </c>
      <c r="AF191" s="120">
        <f>IF(G191&gt;AI191,1,0)</f>
        <v>0</v>
      </c>
      <c r="AG191" s="120"/>
      <c r="AI191" s="29">
        <f t="shared" si="84"/>
        <v>8.5951903810000001</v>
      </c>
    </row>
    <row r="192" spans="1:36" ht="16.5" thickBot="1" x14ac:dyDescent="0.3">
      <c r="A192" s="48" t="s">
        <v>491</v>
      </c>
      <c r="B192" s="54" t="s">
        <v>169</v>
      </c>
      <c r="C192" s="55" t="s">
        <v>170</v>
      </c>
      <c r="D192" s="44">
        <v>12</v>
      </c>
      <c r="E192" s="41">
        <v>1338</v>
      </c>
      <c r="F192" s="41">
        <v>24493</v>
      </c>
      <c r="G192" s="117">
        <v>5.4627852999999997E-2</v>
      </c>
      <c r="H192" s="42" t="s">
        <v>12</v>
      </c>
      <c r="I192" s="13">
        <v>23.644649283</v>
      </c>
      <c r="J192" s="42" t="s">
        <v>12</v>
      </c>
      <c r="K192" s="29">
        <f t="shared" si="78"/>
        <v>0</v>
      </c>
      <c r="L192" s="29">
        <f t="shared" si="59"/>
        <v>0</v>
      </c>
      <c r="M192" s="29">
        <f t="shared" si="60"/>
        <v>0</v>
      </c>
      <c r="N192" s="29">
        <f t="shared" si="79"/>
        <v>1</v>
      </c>
      <c r="O192" s="34"/>
      <c r="P192" s="41">
        <v>959</v>
      </c>
      <c r="Q192" s="41">
        <v>21706</v>
      </c>
      <c r="R192" s="117">
        <v>4.4181331999999997E-2</v>
      </c>
      <c r="S192" s="34">
        <v>0</v>
      </c>
      <c r="T192" s="34"/>
      <c r="U192" s="43" t="s">
        <v>315</v>
      </c>
      <c r="V192" s="34">
        <v>1</v>
      </c>
      <c r="W192" s="29">
        <v>1</v>
      </c>
      <c r="X192" s="29">
        <f t="shared" si="80"/>
        <v>1</v>
      </c>
      <c r="Z192" s="6">
        <f t="shared" si="81"/>
        <v>1</v>
      </c>
      <c r="AA192" s="6">
        <f t="shared" si="82"/>
        <v>0</v>
      </c>
      <c r="AB192" s="29"/>
      <c r="AC192" s="29">
        <f t="shared" si="83"/>
        <v>0</v>
      </c>
      <c r="AE192" s="120">
        <f>IF(N192=1,IF(OR(I192&gt;-5,I192=""),0,IF(I192&gt;=-10,0.5,1)),0)</f>
        <v>0</v>
      </c>
      <c r="AF192" s="120">
        <f>IF(G192&lt;AI192,0.5,0)</f>
        <v>0</v>
      </c>
      <c r="AG192" s="120">
        <f>IF(G192=AJ192,1,0)</f>
        <v>0</v>
      </c>
      <c r="AI192" s="29">
        <f t="shared" si="84"/>
        <v>4.0696577999999997E-2</v>
      </c>
      <c r="AJ192" s="29">
        <f>_xlfn.MINIFS($G$6:$G$2383,$N$6:$N$2383,1,$D$6:$D$2383,12)</f>
        <v>5.6550419999999999E-3</v>
      </c>
    </row>
    <row r="193" spans="1:36" ht="16.5" thickBot="1" x14ac:dyDescent="0.3">
      <c r="A193" s="48" t="s">
        <v>492</v>
      </c>
      <c r="B193" s="54" t="s">
        <v>169</v>
      </c>
      <c r="C193" s="55" t="s">
        <v>170</v>
      </c>
      <c r="D193" s="44">
        <v>13</v>
      </c>
      <c r="E193" s="41">
        <v>278</v>
      </c>
      <c r="F193" s="41">
        <v>1165</v>
      </c>
      <c r="G193" s="117">
        <v>0.23862660899999999</v>
      </c>
      <c r="H193" s="42" t="s">
        <v>12</v>
      </c>
      <c r="I193" s="13">
        <v>-12.671286225999999</v>
      </c>
      <c r="J193" s="42" t="s">
        <v>12</v>
      </c>
      <c r="K193" s="29">
        <f>_xlfn.IFS(AND(R193=0,G193=0),0,V193=0,0,V193=1,MAX(AE193:AG193))</f>
        <v>2</v>
      </c>
      <c r="L193" s="29">
        <f t="shared" si="59"/>
        <v>0</v>
      </c>
      <c r="M193" s="29">
        <f t="shared" si="60"/>
        <v>1</v>
      </c>
      <c r="N193" s="29">
        <f t="shared" si="79"/>
        <v>1</v>
      </c>
      <c r="O193" s="34"/>
      <c r="P193" s="41">
        <v>332</v>
      </c>
      <c r="Q193" s="41">
        <v>1215</v>
      </c>
      <c r="R193" s="117">
        <v>0.27325102899999998</v>
      </c>
      <c r="S193" s="34">
        <v>1</v>
      </c>
      <c r="T193" s="34"/>
      <c r="U193" s="43" t="s">
        <v>317</v>
      </c>
      <c r="V193" s="34">
        <v>1</v>
      </c>
      <c r="W193" s="29">
        <v>2</v>
      </c>
      <c r="X193" s="29">
        <f t="shared" si="80"/>
        <v>2</v>
      </c>
      <c r="Z193" s="6">
        <f t="shared" si="81"/>
        <v>1</v>
      </c>
      <c r="AA193" s="6">
        <f t="shared" si="82"/>
        <v>1</v>
      </c>
      <c r="AB193" s="29"/>
      <c r="AC193" s="29">
        <f t="shared" si="83"/>
        <v>1</v>
      </c>
      <c r="AE193" s="120">
        <f>IF(N193=1,IF(OR(I193&gt;-3,I193=""),0,IF(I193&gt;=-7,1,2)),0)</f>
        <v>2</v>
      </c>
      <c r="AF193" s="120">
        <f>IF(G193&lt;AI193,1,0)</f>
        <v>1</v>
      </c>
      <c r="AG193" s="120">
        <f>IF(G193=AJ193,2,0)</f>
        <v>0</v>
      </c>
      <c r="AI193" s="29">
        <f t="shared" si="84"/>
        <v>0.30394431599999999</v>
      </c>
      <c r="AJ193" s="29">
        <f>_xlfn.MINIFS($G$6:$G$2383,$N$6:$N$2383,1,$D$6:$D$2383,13)</f>
        <v>0.11</v>
      </c>
    </row>
    <row r="194" spans="1:36" ht="16.5" thickBot="1" x14ac:dyDescent="0.3">
      <c r="A194" s="48" t="s">
        <v>493</v>
      </c>
      <c r="B194" s="54" t="s">
        <v>169</v>
      </c>
      <c r="C194" s="55" t="s">
        <v>170</v>
      </c>
      <c r="D194" s="44">
        <v>14</v>
      </c>
      <c r="E194" s="41">
        <v>2</v>
      </c>
      <c r="F194" s="41">
        <v>2070</v>
      </c>
      <c r="G194" s="117">
        <v>9.6618400000000003E-4</v>
      </c>
      <c r="H194" s="42" t="s">
        <v>12</v>
      </c>
      <c r="I194" s="13">
        <v>0</v>
      </c>
      <c r="J194" s="42" t="s">
        <v>12</v>
      </c>
      <c r="K194" s="29">
        <f>_xlfn.IFS(AND(R194=0,G194=0),0,V194=0,0,V194=1,MAX(AE194:AG194))</f>
        <v>0.5</v>
      </c>
      <c r="L194" s="29">
        <f t="shared" si="59"/>
        <v>0</v>
      </c>
      <c r="M194" s="29">
        <f t="shared" si="60"/>
        <v>1</v>
      </c>
      <c r="N194" s="29">
        <f t="shared" si="79"/>
        <v>1</v>
      </c>
      <c r="O194" s="34"/>
      <c r="P194" s="41">
        <v>0</v>
      </c>
      <c r="Q194" s="41">
        <v>1921</v>
      </c>
      <c r="R194" s="117">
        <v>0</v>
      </c>
      <c r="S194" s="34">
        <v>0</v>
      </c>
      <c r="T194" s="34"/>
      <c r="U194" s="43" t="s">
        <v>319</v>
      </c>
      <c r="V194" s="34">
        <v>1</v>
      </c>
      <c r="W194" s="29">
        <v>1</v>
      </c>
      <c r="X194" s="29">
        <f t="shared" si="80"/>
        <v>1</v>
      </c>
      <c r="Z194" s="6">
        <f t="shared" si="81"/>
        <v>1</v>
      </c>
      <c r="AA194" s="6">
        <f t="shared" si="82"/>
        <v>1</v>
      </c>
      <c r="AB194" s="29"/>
      <c r="AC194" s="29">
        <f t="shared" si="83"/>
        <v>1</v>
      </c>
      <c r="AE194" s="120">
        <f>IF(N194=1,IF(OR(I194&gt;-5,I194=""),0,IF(I194&gt;=-10,0.5,1)),0)</f>
        <v>0</v>
      </c>
      <c r="AF194" s="120">
        <f>IF(G194&lt;AI194,0.5,0)</f>
        <v>0.5</v>
      </c>
      <c r="AG194" s="120">
        <f>IF(G194=AJ194,1,0)</f>
        <v>0</v>
      </c>
      <c r="AI194" s="29">
        <f t="shared" si="84"/>
        <v>4.1435990000000004E-3</v>
      </c>
      <c r="AJ194" s="29">
        <f>_xlfn.MINIFS($G$6:$G$2383,$N$6:$N$2383,1,$D$6:$D$2383,14)</f>
        <v>0</v>
      </c>
    </row>
    <row r="195" spans="1:36" ht="16.5" thickBot="1" x14ac:dyDescent="0.3">
      <c r="A195" s="48" t="s">
        <v>494</v>
      </c>
      <c r="B195" s="54" t="s">
        <v>169</v>
      </c>
      <c r="C195" s="55" t="s">
        <v>170</v>
      </c>
      <c r="D195" s="33"/>
      <c r="E195" s="41"/>
      <c r="F195" s="41"/>
      <c r="G195" s="117">
        <v>0</v>
      </c>
      <c r="H195" s="35"/>
      <c r="I195" s="35"/>
      <c r="J195" s="35"/>
      <c r="K195" s="36">
        <f>SUM(K196:K201)</f>
        <v>0.5</v>
      </c>
      <c r="L195" s="29">
        <f t="shared" si="59"/>
        <v>0</v>
      </c>
      <c r="M195" s="29">
        <f t="shared" si="60"/>
        <v>0</v>
      </c>
      <c r="O195" s="34"/>
      <c r="P195" s="34"/>
      <c r="Q195" s="34"/>
      <c r="R195" s="117">
        <v>0</v>
      </c>
      <c r="S195" s="35">
        <v>1.5</v>
      </c>
      <c r="T195" s="35"/>
      <c r="U195" s="37" t="s">
        <v>321</v>
      </c>
      <c r="V195" s="35">
        <v>1</v>
      </c>
      <c r="W195" s="6"/>
      <c r="X195" s="29">
        <f t="shared" si="80"/>
        <v>0</v>
      </c>
      <c r="Y195" s="6"/>
      <c r="AB195" s="6"/>
      <c r="AC195" s="29" t="str">
        <f t="shared" si="83"/>
        <v>не применяется</v>
      </c>
      <c r="AF195" s="6"/>
    </row>
    <row r="196" spans="1:36" ht="16.5" thickBot="1" x14ac:dyDescent="0.3">
      <c r="A196" s="48" t="s">
        <v>495</v>
      </c>
      <c r="B196" s="54" t="s">
        <v>169</v>
      </c>
      <c r="C196" s="55" t="s">
        <v>170</v>
      </c>
      <c r="D196" s="44">
        <v>15</v>
      </c>
      <c r="E196" s="41">
        <v>758</v>
      </c>
      <c r="F196" s="41">
        <v>774</v>
      </c>
      <c r="G196" s="117">
        <v>0.97932816499999997</v>
      </c>
      <c r="H196" s="45">
        <v>1</v>
      </c>
      <c r="I196" s="42" t="s">
        <v>12</v>
      </c>
      <c r="J196" s="13">
        <v>0.97932816499999997</v>
      </c>
      <c r="K196" s="29">
        <f t="shared" ref="K196:K201" si="85">IF(V196=1,MAX(AE196:AG196),0)</f>
        <v>0.5</v>
      </c>
      <c r="L196" s="29">
        <f t="shared" si="59"/>
        <v>0</v>
      </c>
      <c r="M196" s="29">
        <f t="shared" si="60"/>
        <v>1</v>
      </c>
      <c r="N196" s="29">
        <f t="shared" ref="N196:N201" si="86">IF(AND(F196=0,V196=1),2,V196)</f>
        <v>1</v>
      </c>
      <c r="O196" s="34"/>
      <c r="P196" s="41">
        <v>0</v>
      </c>
      <c r="Q196" s="41">
        <v>0</v>
      </c>
      <c r="R196" s="117">
        <v>0</v>
      </c>
      <c r="S196" s="42">
        <v>0.5</v>
      </c>
      <c r="T196" s="42"/>
      <c r="U196" s="43" t="s">
        <v>323</v>
      </c>
      <c r="V196" s="34">
        <v>1</v>
      </c>
      <c r="W196" s="29">
        <v>1</v>
      </c>
      <c r="X196" s="29">
        <f t="shared" si="80"/>
        <v>1</v>
      </c>
      <c r="Z196" s="6">
        <f t="shared" ref="Z196:Z201" si="87">N196</f>
        <v>1</v>
      </c>
      <c r="AA196" s="6">
        <f t="shared" ref="AA196:AA201" si="88">IF(K196&lt;=0,0,1)</f>
        <v>1</v>
      </c>
      <c r="AB196" s="29"/>
      <c r="AC196" s="29">
        <f t="shared" si="83"/>
        <v>1</v>
      </c>
      <c r="AE196" s="120">
        <f>IF(AND(J196&gt;=1,N196=1),1,0)</f>
        <v>0</v>
      </c>
      <c r="AF196" s="121">
        <f>IF(G196&gt;AI196,0.5,0)</f>
        <v>0.5</v>
      </c>
      <c r="AG196" s="120"/>
      <c r="AI196" s="29">
        <f t="shared" ref="AI196:AI201" si="89">ROUND(SUMIFS(E:E,D:D,D196,N:N,1)/SUMIFS(F:F,D:D,D196,N:N,1),9)</f>
        <v>0.955452521</v>
      </c>
    </row>
    <row r="197" spans="1:36" ht="16.5" thickBot="1" x14ac:dyDescent="0.3">
      <c r="A197" s="48" t="s">
        <v>496</v>
      </c>
      <c r="B197" s="54" t="s">
        <v>169</v>
      </c>
      <c r="C197" s="55" t="s">
        <v>170</v>
      </c>
      <c r="D197" s="44">
        <v>16</v>
      </c>
      <c r="E197" s="41">
        <v>0</v>
      </c>
      <c r="F197" s="41">
        <v>0</v>
      </c>
      <c r="G197" s="117">
        <v>0</v>
      </c>
      <c r="H197" s="45">
        <v>1</v>
      </c>
      <c r="I197" s="42" t="s">
        <v>12</v>
      </c>
      <c r="J197" s="13">
        <v>0</v>
      </c>
      <c r="K197" s="29">
        <f t="shared" si="85"/>
        <v>0</v>
      </c>
      <c r="L197" s="29">
        <f t="shared" si="59"/>
        <v>0</v>
      </c>
      <c r="M197" s="29">
        <f t="shared" si="60"/>
        <v>0</v>
      </c>
      <c r="N197" s="29">
        <f t="shared" si="86"/>
        <v>2</v>
      </c>
      <c r="O197" s="34"/>
      <c r="P197" s="41">
        <v>4</v>
      </c>
      <c r="Q197" s="41">
        <v>0</v>
      </c>
      <c r="R197" s="117">
        <v>0</v>
      </c>
      <c r="S197" s="42">
        <v>0</v>
      </c>
      <c r="T197" s="42"/>
      <c r="U197" s="43" t="s">
        <v>325</v>
      </c>
      <c r="V197" s="34">
        <v>1</v>
      </c>
      <c r="W197" s="29">
        <v>1</v>
      </c>
      <c r="X197" s="29">
        <f t="shared" si="80"/>
        <v>1</v>
      </c>
      <c r="Z197" s="6">
        <f t="shared" si="87"/>
        <v>2</v>
      </c>
      <c r="AA197" s="6">
        <f t="shared" si="88"/>
        <v>0</v>
      </c>
      <c r="AB197" s="29"/>
      <c r="AC197" s="29" t="str">
        <f>_xlfn.IFS(AND(Z197=1,AA197=1),1,AND(Z197=1,AA197=0),0,Z197=0,"не применяется",Z197=2,"не применяется")</f>
        <v>не применяется</v>
      </c>
      <c r="AE197" s="120">
        <f>IF(AND(J197&gt;=1,N197=1),1,0)</f>
        <v>0</v>
      </c>
      <c r="AF197" s="120">
        <f>IF(G197&gt;AI197,0.5,0)</f>
        <v>0</v>
      </c>
      <c r="AG197" s="120"/>
      <c r="AI197" s="29">
        <f t="shared" si="89"/>
        <v>27.65</v>
      </c>
    </row>
    <row r="198" spans="1:36" ht="16.5" thickBot="1" x14ac:dyDescent="0.3">
      <c r="A198" s="48" t="s">
        <v>497</v>
      </c>
      <c r="B198" s="54" t="s">
        <v>169</v>
      </c>
      <c r="C198" s="55" t="s">
        <v>170</v>
      </c>
      <c r="D198" s="44">
        <v>17</v>
      </c>
      <c r="E198" s="41">
        <v>30</v>
      </c>
      <c r="F198" s="41">
        <v>0</v>
      </c>
      <c r="G198" s="117">
        <v>0</v>
      </c>
      <c r="H198" s="45">
        <v>1</v>
      </c>
      <c r="I198" s="42" t="s">
        <v>12</v>
      </c>
      <c r="J198" s="13">
        <v>0</v>
      </c>
      <c r="K198" s="29">
        <f t="shared" si="85"/>
        <v>0</v>
      </c>
      <c r="L198" s="29">
        <f t="shared" si="59"/>
        <v>0</v>
      </c>
      <c r="M198" s="29">
        <f t="shared" si="60"/>
        <v>0</v>
      </c>
      <c r="N198" s="29">
        <f t="shared" si="86"/>
        <v>2</v>
      </c>
      <c r="O198" s="34"/>
      <c r="P198" s="41">
        <v>63</v>
      </c>
      <c r="Q198" s="41">
        <v>78</v>
      </c>
      <c r="R198" s="117">
        <v>0.80769230800000003</v>
      </c>
      <c r="S198" s="42">
        <v>0</v>
      </c>
      <c r="T198" s="42"/>
      <c r="U198" s="43" t="s">
        <v>327</v>
      </c>
      <c r="V198" s="34">
        <v>1</v>
      </c>
      <c r="W198" s="29">
        <v>1</v>
      </c>
      <c r="X198" s="29">
        <f t="shared" si="80"/>
        <v>1</v>
      </c>
      <c r="Z198" s="6">
        <f t="shared" si="87"/>
        <v>2</v>
      </c>
      <c r="AA198" s="6">
        <f t="shared" si="88"/>
        <v>0</v>
      </c>
      <c r="AB198" s="29"/>
      <c r="AC198" s="29" t="str">
        <f>_xlfn.IFS(AND(Z198=1,AA198=1),1,AND(Z198=1,AA198=0),0,Z198=0,"не применяется",Z198=2,"не применяется")</f>
        <v>не применяется</v>
      </c>
      <c r="AE198" s="120">
        <f>IF(AND(J198&gt;=1,N198=1),1,0)</f>
        <v>0</v>
      </c>
      <c r="AF198" s="120">
        <f>IF(G198&gt;AI198,0.5,0)</f>
        <v>0</v>
      </c>
      <c r="AG198" s="120"/>
      <c r="AI198" s="29">
        <f t="shared" si="89"/>
        <v>77.588235294</v>
      </c>
    </row>
    <row r="199" spans="1:36" ht="16.5" thickBot="1" x14ac:dyDescent="0.3">
      <c r="A199" s="48" t="s">
        <v>498</v>
      </c>
      <c r="B199" s="54" t="s">
        <v>169</v>
      </c>
      <c r="C199" s="55" t="s">
        <v>170</v>
      </c>
      <c r="D199" s="44">
        <v>18</v>
      </c>
      <c r="E199" s="41">
        <v>25</v>
      </c>
      <c r="F199" s="41">
        <v>0</v>
      </c>
      <c r="G199" s="117">
        <v>0</v>
      </c>
      <c r="H199" s="45">
        <v>1</v>
      </c>
      <c r="I199" s="42" t="s">
        <v>12</v>
      </c>
      <c r="J199" s="13">
        <v>0</v>
      </c>
      <c r="K199" s="29">
        <f t="shared" si="85"/>
        <v>0</v>
      </c>
      <c r="L199" s="29">
        <f t="shared" ref="L199:L262" si="90">IF(AG200=0,0,1)</f>
        <v>0</v>
      </c>
      <c r="M199" s="29">
        <f t="shared" ref="M199:M262" si="91">IF(AF199=0,0,1)</f>
        <v>0</v>
      </c>
      <c r="N199" s="29">
        <f t="shared" si="86"/>
        <v>2</v>
      </c>
      <c r="O199" s="34"/>
      <c r="P199" s="41">
        <v>10</v>
      </c>
      <c r="Q199" s="41">
        <v>5</v>
      </c>
      <c r="R199" s="117">
        <v>2</v>
      </c>
      <c r="S199" s="42">
        <v>1</v>
      </c>
      <c r="T199" s="42"/>
      <c r="U199" s="43" t="s">
        <v>329</v>
      </c>
      <c r="V199" s="34">
        <v>1</v>
      </c>
      <c r="W199" s="29">
        <v>1</v>
      </c>
      <c r="X199" s="29">
        <f t="shared" si="80"/>
        <v>1</v>
      </c>
      <c r="Z199" s="6">
        <f t="shared" si="87"/>
        <v>2</v>
      </c>
      <c r="AA199" s="6">
        <f t="shared" si="88"/>
        <v>0</v>
      </c>
      <c r="AB199" s="29"/>
      <c r="AC199" s="29" t="str">
        <f>_xlfn.IFS(AND(Z199=1,AA199=1),1,AND(Z199=1,AA199=0),0,Z199=0,"не применяется",Z199=2,"не применяется")</f>
        <v>не применяется</v>
      </c>
      <c r="AE199" s="120">
        <f>IF(AND(J199&gt;=1,N199=1),1,0)</f>
        <v>0</v>
      </c>
      <c r="AF199" s="120">
        <f>IF(G199&gt;AI199,0.5,0)</f>
        <v>0</v>
      </c>
      <c r="AG199" s="120"/>
      <c r="AI199" s="29">
        <f t="shared" si="89"/>
        <v>48.1875</v>
      </c>
    </row>
    <row r="200" spans="1:36" ht="16.5" thickBot="1" x14ac:dyDescent="0.3">
      <c r="A200" s="48" t="s">
        <v>499</v>
      </c>
      <c r="B200" s="54" t="s">
        <v>169</v>
      </c>
      <c r="C200" s="55" t="s">
        <v>170</v>
      </c>
      <c r="D200" s="44">
        <v>19</v>
      </c>
      <c r="E200" s="41">
        <v>28</v>
      </c>
      <c r="F200" s="41">
        <v>0</v>
      </c>
      <c r="G200" s="117">
        <v>0</v>
      </c>
      <c r="H200" s="45">
        <v>1</v>
      </c>
      <c r="I200" s="42" t="s">
        <v>12</v>
      </c>
      <c r="J200" s="13">
        <v>0</v>
      </c>
      <c r="K200" s="29">
        <f t="shared" si="85"/>
        <v>0</v>
      </c>
      <c r="L200" s="29">
        <f t="shared" si="90"/>
        <v>0</v>
      </c>
      <c r="M200" s="29">
        <f t="shared" si="91"/>
        <v>0</v>
      </c>
      <c r="N200" s="29">
        <f t="shared" si="86"/>
        <v>2</v>
      </c>
      <c r="O200" s="34"/>
      <c r="P200" s="41">
        <v>17</v>
      </c>
      <c r="Q200" s="41">
        <v>21</v>
      </c>
      <c r="R200" s="117">
        <v>0.80952380999999995</v>
      </c>
      <c r="S200" s="42">
        <v>0</v>
      </c>
      <c r="T200" s="42"/>
      <c r="U200" s="43" t="s">
        <v>331</v>
      </c>
      <c r="V200" s="34">
        <v>1</v>
      </c>
      <c r="W200" s="29">
        <v>2</v>
      </c>
      <c r="X200" s="29">
        <f t="shared" si="80"/>
        <v>2</v>
      </c>
      <c r="Z200" s="6">
        <f t="shared" si="87"/>
        <v>2</v>
      </c>
      <c r="AA200" s="6">
        <f t="shared" si="88"/>
        <v>0</v>
      </c>
      <c r="AB200" s="29"/>
      <c r="AC200" s="29" t="str">
        <f>_xlfn.IFS(AND(Z200=1,AA200=1),1,AND(Z200=1,AA200=0),0,Z200=0,"не применяется",Z200=2,"не применяется")</f>
        <v>не применяется</v>
      </c>
      <c r="AE200" s="120">
        <f>IF(AND(J200&gt;=1,N200=1),2,0)</f>
        <v>0</v>
      </c>
      <c r="AF200" s="120">
        <f>IF(G200&gt;AI200,1,0)</f>
        <v>0</v>
      </c>
      <c r="AG200" s="120"/>
      <c r="AI200" s="29">
        <f t="shared" si="89"/>
        <v>45.237288135999997</v>
      </c>
    </row>
    <row r="201" spans="1:36" ht="16.5" thickBot="1" x14ac:dyDescent="0.3">
      <c r="A201" s="48" t="s">
        <v>500</v>
      </c>
      <c r="B201" s="54" t="s">
        <v>169</v>
      </c>
      <c r="C201" s="55" t="s">
        <v>170</v>
      </c>
      <c r="D201" s="44">
        <v>20</v>
      </c>
      <c r="E201" s="41">
        <v>4</v>
      </c>
      <c r="F201" s="41">
        <v>0</v>
      </c>
      <c r="G201" s="117">
        <v>0</v>
      </c>
      <c r="H201" s="45">
        <v>1</v>
      </c>
      <c r="I201" s="42" t="s">
        <v>12</v>
      </c>
      <c r="J201" s="13">
        <v>0</v>
      </c>
      <c r="K201" s="29">
        <f t="shared" si="85"/>
        <v>0</v>
      </c>
      <c r="L201" s="29">
        <f t="shared" si="90"/>
        <v>0</v>
      </c>
      <c r="M201" s="29">
        <f t="shared" si="91"/>
        <v>0</v>
      </c>
      <c r="N201" s="29">
        <f t="shared" si="86"/>
        <v>2</v>
      </c>
      <c r="O201" s="34"/>
      <c r="P201" s="41">
        <v>2</v>
      </c>
      <c r="Q201" s="41">
        <v>11</v>
      </c>
      <c r="R201" s="117">
        <v>0.18181818199999999</v>
      </c>
      <c r="S201" s="42">
        <v>0</v>
      </c>
      <c r="T201" s="42"/>
      <c r="U201" s="43" t="s">
        <v>333</v>
      </c>
      <c r="V201" s="34">
        <v>1</v>
      </c>
      <c r="W201" s="29">
        <v>1</v>
      </c>
      <c r="X201" s="29">
        <f t="shared" si="80"/>
        <v>1</v>
      </c>
      <c r="Z201" s="6">
        <f t="shared" si="87"/>
        <v>2</v>
      </c>
      <c r="AA201" s="6">
        <f t="shared" si="88"/>
        <v>0</v>
      </c>
      <c r="AB201" s="29"/>
      <c r="AC201" s="29" t="str">
        <f>_xlfn.IFS(AND(Z201=1,AA201=1),1,AND(Z201=1,AA201=0),0,Z201=0,"не применяется",Z201=2,"не применяется")</f>
        <v>не применяется</v>
      </c>
      <c r="AE201" s="120">
        <f>IF(AND(J201&gt;=1,N201=1),1,0)</f>
        <v>0</v>
      </c>
      <c r="AF201" s="120">
        <f>IF(G201&gt;AI201,0.5,0)</f>
        <v>0</v>
      </c>
      <c r="AG201" s="120"/>
      <c r="AI201" s="29">
        <f t="shared" si="89"/>
        <v>12.756097561000001</v>
      </c>
    </row>
    <row r="202" spans="1:36" ht="16.5" thickBot="1" x14ac:dyDescent="0.3">
      <c r="A202" s="48" t="s">
        <v>494</v>
      </c>
      <c r="B202" s="54" t="s">
        <v>169</v>
      </c>
      <c r="C202" s="55" t="s">
        <v>170</v>
      </c>
      <c r="D202" s="33"/>
      <c r="E202" s="41"/>
      <c r="F202" s="41"/>
      <c r="G202" s="117">
        <v>0</v>
      </c>
      <c r="H202" s="35"/>
      <c r="I202" s="35"/>
      <c r="J202" s="35"/>
      <c r="K202" s="36">
        <f>SUM(K203:K207)</f>
        <v>2.5</v>
      </c>
      <c r="L202" s="29">
        <f t="shared" si="90"/>
        <v>0</v>
      </c>
      <c r="M202" s="29">
        <f t="shared" si="91"/>
        <v>0</v>
      </c>
      <c r="O202" s="34"/>
      <c r="P202" s="34"/>
      <c r="Q202" s="34"/>
      <c r="R202" s="117">
        <v>0</v>
      </c>
      <c r="S202" s="35">
        <v>2</v>
      </c>
      <c r="T202" s="35"/>
      <c r="U202" s="37" t="s">
        <v>321</v>
      </c>
      <c r="V202" s="35">
        <v>1</v>
      </c>
      <c r="W202" s="6"/>
      <c r="X202" s="29">
        <f t="shared" si="80"/>
        <v>0</v>
      </c>
      <c r="Y202" s="6"/>
      <c r="AB202" s="6"/>
      <c r="AC202" s="29" t="str">
        <f>_xlfn.IFS(AND(Z202=1,AA202=1),1,AND(Z202=1,AA202=0),0,Z202=0,"не применяется")</f>
        <v>не применяется</v>
      </c>
      <c r="AF202" s="6"/>
    </row>
    <row r="203" spans="1:36" ht="16.5" thickBot="1" x14ac:dyDescent="0.3">
      <c r="A203" s="48" t="s">
        <v>501</v>
      </c>
      <c r="B203" s="54" t="s">
        <v>169</v>
      </c>
      <c r="C203" s="55" t="s">
        <v>170</v>
      </c>
      <c r="D203" s="44">
        <v>21</v>
      </c>
      <c r="E203" s="41">
        <v>19</v>
      </c>
      <c r="F203" s="41">
        <v>43</v>
      </c>
      <c r="G203" s="117">
        <v>0.44186046499999998</v>
      </c>
      <c r="H203" s="42" t="s">
        <v>12</v>
      </c>
      <c r="I203" s="13">
        <v>496.511628347</v>
      </c>
      <c r="J203" s="42" t="s">
        <v>12</v>
      </c>
      <c r="K203" s="29">
        <f>IF(V203=1,MAX(AE203:AG203),0)</f>
        <v>1</v>
      </c>
      <c r="L203" s="29">
        <f t="shared" si="90"/>
        <v>0</v>
      </c>
      <c r="M203" s="29">
        <f t="shared" si="91"/>
        <v>1</v>
      </c>
      <c r="N203" s="29">
        <f>IF(AND(F203=0,V203=1),2,V203)</f>
        <v>1</v>
      </c>
      <c r="O203" s="34"/>
      <c r="P203" s="41">
        <v>2</v>
      </c>
      <c r="Q203" s="41">
        <v>27</v>
      </c>
      <c r="R203" s="117">
        <v>7.4074074000000004E-2</v>
      </c>
      <c r="S203" s="45">
        <v>0</v>
      </c>
      <c r="T203" s="45"/>
      <c r="U203" s="43" t="s">
        <v>335</v>
      </c>
      <c r="V203" s="34">
        <v>1</v>
      </c>
      <c r="W203" s="29">
        <v>1</v>
      </c>
      <c r="X203" s="29">
        <f t="shared" si="80"/>
        <v>1</v>
      </c>
      <c r="Z203" s="6">
        <f>N203</f>
        <v>1</v>
      </c>
      <c r="AA203" s="6">
        <f>IF(K203&lt;=0,0,1)</f>
        <v>1</v>
      </c>
      <c r="AB203" s="29"/>
      <c r="AC203" s="29">
        <f>_xlfn.IFS(AND(Z203=1,AA203=1),1,AND(Z203=1,AA203=0),0,Z203=0,"не применяется")</f>
        <v>1</v>
      </c>
      <c r="AE203" s="120">
        <f>IF(N203=1,IF(OR(I203&lt;5,I203=""),0,IF(I203&gt;=10,1,0.5)),0)</f>
        <v>1</v>
      </c>
      <c r="AF203" s="120">
        <f>IF(G203&gt;AI203,0.5,0)</f>
        <v>0.5</v>
      </c>
      <c r="AG203" s="120">
        <f>IF(G203=AJ203,1,0)</f>
        <v>0</v>
      </c>
      <c r="AI203" s="29">
        <f>ROUND(SUMIFS(E:E,D:D,D203,N:N,1)/SUMIFS(F:F,D:D,D203,N:N,1),9)</f>
        <v>0.40586932399999998</v>
      </c>
      <c r="AJ203" s="29">
        <f>_xlfn.MAXIFS($G$7:$G$2383,$N$7:$N$2383,1,$D$7:$D$2383,21)</f>
        <v>1</v>
      </c>
    </row>
    <row r="204" spans="1:36" ht="16.5" thickBot="1" x14ac:dyDescent="0.3">
      <c r="A204" s="48" t="s">
        <v>502</v>
      </c>
      <c r="B204" s="54" t="s">
        <v>169</v>
      </c>
      <c r="C204" s="55" t="s">
        <v>170</v>
      </c>
      <c r="D204" s="44">
        <v>22</v>
      </c>
      <c r="E204" s="41">
        <v>149</v>
      </c>
      <c r="F204" s="41">
        <v>237</v>
      </c>
      <c r="G204" s="117">
        <v>0.62869198299999995</v>
      </c>
      <c r="H204" s="45">
        <v>1</v>
      </c>
      <c r="I204" s="42" t="s">
        <v>12</v>
      </c>
      <c r="J204" s="13">
        <v>0.62869198299999995</v>
      </c>
      <c r="K204" s="29">
        <f>IF(V204=1,MAX(AE204:AG204),0)</f>
        <v>0.5</v>
      </c>
      <c r="L204" s="29">
        <f t="shared" si="90"/>
        <v>0</v>
      </c>
      <c r="M204" s="29">
        <f t="shared" si="91"/>
        <v>1</v>
      </c>
      <c r="N204" s="29">
        <f>IF(AND(F204=0,V204=1),2,V204)</f>
        <v>1</v>
      </c>
      <c r="O204" s="34"/>
      <c r="P204" s="41">
        <v>0</v>
      </c>
      <c r="Q204" s="41">
        <v>0</v>
      </c>
      <c r="R204" s="117">
        <v>0</v>
      </c>
      <c r="S204" s="42">
        <v>1</v>
      </c>
      <c r="T204" s="42"/>
      <c r="U204" s="43" t="s">
        <v>337</v>
      </c>
      <c r="V204" s="34">
        <v>1</v>
      </c>
      <c r="W204" s="29">
        <v>1</v>
      </c>
      <c r="X204" s="29">
        <f t="shared" si="80"/>
        <v>1</v>
      </c>
      <c r="Z204" s="6">
        <f>N204</f>
        <v>1</v>
      </c>
      <c r="AA204" s="6">
        <f>IF(K204&lt;=0,0,1)</f>
        <v>1</v>
      </c>
      <c r="AB204" s="29"/>
      <c r="AC204" s="29">
        <f>_xlfn.IFS(AND(Z204=1,AA204=1),1,AND(Z204=1,AA204=0),0,Z204=0,"не применяется")</f>
        <v>1</v>
      </c>
      <c r="AE204" s="120">
        <f>IF(AND(J204&gt;=1,N204=1),1,0)</f>
        <v>0</v>
      </c>
      <c r="AF204" s="120">
        <f>IF(G204&gt;AI204,0.5,0)</f>
        <v>0.5</v>
      </c>
      <c r="AG204" s="120"/>
      <c r="AI204" s="29">
        <f>ROUND(SUMIFS(E:E,D:D,D204,N:N,1)/SUMIFS(F:F,D:D,D204,N:N,1),9)</f>
        <v>0.59924209900000003</v>
      </c>
    </row>
    <row r="205" spans="1:36" ht="16.5" thickBot="1" x14ac:dyDescent="0.3">
      <c r="A205" s="48" t="s">
        <v>503</v>
      </c>
      <c r="B205" s="54" t="s">
        <v>169</v>
      </c>
      <c r="C205" s="55" t="s">
        <v>170</v>
      </c>
      <c r="D205" s="44">
        <v>23</v>
      </c>
      <c r="E205" s="41">
        <v>0</v>
      </c>
      <c r="F205" s="41">
        <v>0</v>
      </c>
      <c r="G205" s="117">
        <v>0</v>
      </c>
      <c r="H205" s="42" t="s">
        <v>12</v>
      </c>
      <c r="I205" s="13">
        <v>0</v>
      </c>
      <c r="J205" s="42" t="s">
        <v>12</v>
      </c>
      <c r="K205" s="29">
        <f>IF(V205=1,MAX(AE205:AG205),0)</f>
        <v>0</v>
      </c>
      <c r="L205" s="29">
        <f t="shared" si="90"/>
        <v>0</v>
      </c>
      <c r="M205" s="29">
        <f t="shared" si="91"/>
        <v>0</v>
      </c>
      <c r="N205" s="29">
        <f>IF(AND(F205=0,V205=1),2,V205)</f>
        <v>2</v>
      </c>
      <c r="O205" s="34"/>
      <c r="P205" s="41">
        <v>0</v>
      </c>
      <c r="Q205" s="41">
        <v>5</v>
      </c>
      <c r="R205" s="117">
        <v>0</v>
      </c>
      <c r="S205" s="45">
        <v>0</v>
      </c>
      <c r="T205" s="45"/>
      <c r="U205" s="43" t="s">
        <v>339</v>
      </c>
      <c r="V205" s="34">
        <v>1</v>
      </c>
      <c r="W205" s="29">
        <v>1</v>
      </c>
      <c r="X205" s="29">
        <f t="shared" si="80"/>
        <v>1</v>
      </c>
      <c r="Z205" s="6">
        <f>N205</f>
        <v>2</v>
      </c>
      <c r="AA205" s="6">
        <f>IF(K205&lt;=0,0,1)</f>
        <v>0</v>
      </c>
      <c r="AB205" s="29"/>
      <c r="AC205" s="29" t="str">
        <f>_xlfn.IFS(AND(Z205=1,AA205=1),1,AND(Z205=1,AA205=0),0,Z205=0,"не применяется",Z205=2,"не применяется")</f>
        <v>не применяется</v>
      </c>
      <c r="AE205" s="120">
        <f>IF(N205=1,IF(OR(I205&lt;5,I205=""),0,IF(I205&gt;=10,1,0.5)),0)</f>
        <v>0</v>
      </c>
      <c r="AF205" s="120">
        <f>IF(G205&gt;AI205,0.5,0)</f>
        <v>0</v>
      </c>
      <c r="AG205" s="120">
        <f>IF(AND(G2632&lt;&gt;0,G205=AJ205),1,0)</f>
        <v>0</v>
      </c>
      <c r="AI205" s="29">
        <f>ROUND(SUMIFS(E:E,D:D,D205,N:N,1)/SUMIFS(F:F,D:D,D205,N:N,1),9)</f>
        <v>0.46666666699999998</v>
      </c>
      <c r="AJ205" s="29">
        <f>_xlfn.MAXIFS($G$7:$G$2383,$N$7:$N$2383,1,$D$7:$D$2383,23)</f>
        <v>6</v>
      </c>
    </row>
    <row r="206" spans="1:36" ht="16.5" thickBot="1" x14ac:dyDescent="0.3">
      <c r="A206" s="48" t="s">
        <v>504</v>
      </c>
      <c r="B206" s="54" t="s">
        <v>169</v>
      </c>
      <c r="C206" s="55" t="s">
        <v>170</v>
      </c>
      <c r="D206" s="44">
        <v>24</v>
      </c>
      <c r="E206" s="41">
        <v>3</v>
      </c>
      <c r="F206" s="41">
        <v>5</v>
      </c>
      <c r="G206" s="117">
        <v>0.6</v>
      </c>
      <c r="H206" s="42" t="s">
        <v>12</v>
      </c>
      <c r="I206" s="13">
        <v>0</v>
      </c>
      <c r="J206" s="42" t="s">
        <v>12</v>
      </c>
      <c r="K206" s="29">
        <f>IF(V206=1,MAX(AE206:AG206),0)</f>
        <v>0</v>
      </c>
      <c r="L206" s="29">
        <f t="shared" si="90"/>
        <v>0</v>
      </c>
      <c r="M206" s="29">
        <f t="shared" si="91"/>
        <v>0</v>
      </c>
      <c r="N206" s="29">
        <f>IF(AND(F206=0,V206=1),2,V206)</f>
        <v>1</v>
      </c>
      <c r="O206" s="34"/>
      <c r="P206" s="41">
        <v>0</v>
      </c>
      <c r="Q206" s="41">
        <v>8</v>
      </c>
      <c r="R206" s="117">
        <v>0</v>
      </c>
      <c r="S206" s="45">
        <v>0</v>
      </c>
      <c r="T206" s="45"/>
      <c r="U206" s="43" t="s">
        <v>341</v>
      </c>
      <c r="V206" s="34">
        <v>1</v>
      </c>
      <c r="W206" s="29">
        <v>1</v>
      </c>
      <c r="X206" s="29">
        <f t="shared" si="80"/>
        <v>1</v>
      </c>
      <c r="Z206" s="6">
        <f>N206</f>
        <v>1</v>
      </c>
      <c r="AA206" s="6">
        <f>IF(K206&lt;=0,0,1)</f>
        <v>0</v>
      </c>
      <c r="AB206" s="29"/>
      <c r="AC206" s="29">
        <f>_xlfn.IFS(AND(Z206=1,AA206=1),1,AND(Z206=1,AA206=0),0,Z206=0,"не применяется")</f>
        <v>0</v>
      </c>
      <c r="AE206" s="120">
        <f>IF(N206=1,IF(OR(I206&lt;5,I206=""),0,IF(I206&gt;=10,1,0.5)),0)</f>
        <v>0</v>
      </c>
      <c r="AF206" s="120">
        <f>IF(G206&gt;AI206,0.5,0)</f>
        <v>0</v>
      </c>
      <c r="AG206" s="120">
        <f>IF(G206=AJ206,1,0)</f>
        <v>0</v>
      </c>
      <c r="AI206" s="29">
        <f>ROUND(SUMIFS(E:E,D:D,D206,N:N,1)/SUMIFS(F:F,D:D,D206,N:N,1),9)</f>
        <v>0.91379310300000005</v>
      </c>
      <c r="AJ206" s="29">
        <f>_xlfn.MAXIFS($G$7:$G$2383,$N$7:$N$2383,1,$D$7:$D$2383,24)</f>
        <v>10</v>
      </c>
    </row>
    <row r="207" spans="1:36" ht="16.5" thickBot="1" x14ac:dyDescent="0.3">
      <c r="A207" s="48" t="s">
        <v>505</v>
      </c>
      <c r="B207" s="54" t="s">
        <v>169</v>
      </c>
      <c r="C207" s="55" t="s">
        <v>170</v>
      </c>
      <c r="D207" s="44">
        <v>25</v>
      </c>
      <c r="E207" s="41">
        <v>562</v>
      </c>
      <c r="F207" s="41">
        <v>574</v>
      </c>
      <c r="G207" s="117">
        <v>0.97909407699999995</v>
      </c>
      <c r="H207" s="45">
        <v>1</v>
      </c>
      <c r="I207" s="42" t="s">
        <v>12</v>
      </c>
      <c r="J207" s="13">
        <v>0.97909407699999995</v>
      </c>
      <c r="K207" s="29">
        <f>IF(V207=1,MAX(AE207:AG207),0)</f>
        <v>1</v>
      </c>
      <c r="L207" s="29">
        <f t="shared" si="90"/>
        <v>0</v>
      </c>
      <c r="M207" s="29">
        <f t="shared" si="91"/>
        <v>1</v>
      </c>
      <c r="N207" s="29">
        <f>IF(AND(F207=0,V207=1),2,V207)</f>
        <v>1</v>
      </c>
      <c r="O207" s="34"/>
      <c r="P207" s="41">
        <v>0</v>
      </c>
      <c r="Q207" s="41">
        <v>0</v>
      </c>
      <c r="R207" s="117">
        <v>0</v>
      </c>
      <c r="S207" s="42">
        <v>1</v>
      </c>
      <c r="T207" s="42"/>
      <c r="U207" s="43" t="s">
        <v>343</v>
      </c>
      <c r="V207" s="34">
        <v>1</v>
      </c>
      <c r="W207" s="29">
        <v>2</v>
      </c>
      <c r="X207" s="29">
        <f t="shared" si="80"/>
        <v>2</v>
      </c>
      <c r="Z207" s="6">
        <f>N207</f>
        <v>1</v>
      </c>
      <c r="AA207" s="6">
        <f>IF(K207&lt;=0,0,1)</f>
        <v>1</v>
      </c>
      <c r="AB207" s="29"/>
      <c r="AC207" s="29">
        <f>_xlfn.IFS(AND(Z207=1,AA207=1),1,AND(Z207=1,AA207=0),0,Z207=0,"не применяется")</f>
        <v>1</v>
      </c>
      <c r="AE207" s="120">
        <f>IF(AND(J207&gt;=1,N207=1),2,0)</f>
        <v>0</v>
      </c>
      <c r="AF207" s="120">
        <f>IF(G207&gt;AI207,1,0)</f>
        <v>1</v>
      </c>
      <c r="AG207" s="120"/>
      <c r="AI207" s="29">
        <f>ROUND(SUMIFS(E:E,D:D,D207,N:N,1)/SUMIFS(F:F,D:D,D207,N:N,1),9)</f>
        <v>0.97028108999999996</v>
      </c>
    </row>
    <row r="208" spans="1:36" s="112" customFormat="1" ht="16.5" thickBot="1" x14ac:dyDescent="0.3">
      <c r="A208" s="127" t="s">
        <v>506</v>
      </c>
      <c r="B208" s="126" t="s">
        <v>169</v>
      </c>
      <c r="C208" s="125" t="s">
        <v>170</v>
      </c>
      <c r="D208" s="51">
        <v>33</v>
      </c>
      <c r="E208" s="41"/>
      <c r="F208" s="41"/>
      <c r="G208" s="117">
        <v>0</v>
      </c>
      <c r="H208" s="46"/>
      <c r="I208" s="46"/>
      <c r="J208" s="46"/>
      <c r="K208" s="45">
        <f>K180+K195+K202</f>
        <v>18.5</v>
      </c>
      <c r="L208" s="29">
        <f t="shared" si="90"/>
        <v>0</v>
      </c>
      <c r="M208" s="29">
        <f t="shared" si="91"/>
        <v>0</v>
      </c>
      <c r="N208" s="29"/>
      <c r="O208" s="117"/>
      <c r="P208" s="34"/>
      <c r="Q208" s="34"/>
      <c r="R208" s="117">
        <v>0</v>
      </c>
      <c r="S208" s="46">
        <v>19.5</v>
      </c>
      <c r="T208" s="46"/>
      <c r="U208" s="124" t="s">
        <v>321</v>
      </c>
      <c r="V208" s="46">
        <v>1</v>
      </c>
      <c r="X208" s="112">
        <f>SUM(X180:X207)</f>
        <v>32</v>
      </c>
      <c r="Y208" s="123">
        <f>K208/X208</f>
        <v>0.578125</v>
      </c>
      <c r="Z208" s="6">
        <f>SUM(Z180:Z207)</f>
        <v>31</v>
      </c>
      <c r="AA208" s="6">
        <f>SUM(AA180:AA207)</f>
        <v>16</v>
      </c>
      <c r="AB208" s="53">
        <f>AA208/Z208</f>
        <v>0.5161290322580645</v>
      </c>
      <c r="AC208" s="29">
        <f>AB208</f>
        <v>0.5161290322580645</v>
      </c>
      <c r="AE208" s="6"/>
      <c r="AF208" s="6"/>
      <c r="AG208" s="6"/>
      <c r="AI208" s="29"/>
      <c r="AJ208" s="29"/>
    </row>
    <row r="209" spans="1:36" ht="16.5" thickBot="1" x14ac:dyDescent="0.25">
      <c r="A209" s="48" t="s">
        <v>261</v>
      </c>
      <c r="B209" s="49" t="s">
        <v>55</v>
      </c>
      <c r="C209" s="50" t="s">
        <v>56</v>
      </c>
      <c r="D209" s="33">
        <v>0</v>
      </c>
      <c r="E209" s="122"/>
      <c r="F209" s="122"/>
      <c r="G209" s="117">
        <v>0</v>
      </c>
      <c r="H209" s="35"/>
      <c r="I209" s="35"/>
      <c r="J209" s="35"/>
      <c r="K209" s="36">
        <f>SUM(K210:K223)</f>
        <v>14.5</v>
      </c>
      <c r="L209" s="29">
        <f t="shared" si="90"/>
        <v>0</v>
      </c>
      <c r="M209" s="29">
        <f t="shared" si="91"/>
        <v>0</v>
      </c>
      <c r="O209" s="34"/>
      <c r="P209" s="67"/>
      <c r="Q209" s="67"/>
      <c r="R209" s="117">
        <v>0</v>
      </c>
      <c r="S209" s="34">
        <v>13.5</v>
      </c>
      <c r="T209" s="34"/>
      <c r="U209" s="43" t="s">
        <v>321</v>
      </c>
      <c r="V209" s="35">
        <v>1</v>
      </c>
      <c r="W209" s="6"/>
      <c r="X209" s="6"/>
      <c r="Y209" s="6"/>
      <c r="AB209" s="6"/>
      <c r="AC209" s="6"/>
      <c r="AF209" s="6"/>
    </row>
    <row r="210" spans="1:36" ht="16.5" thickBot="1" x14ac:dyDescent="0.3">
      <c r="A210" s="48" t="s">
        <v>507</v>
      </c>
      <c r="B210" s="54" t="s">
        <v>55</v>
      </c>
      <c r="C210" s="55" t="s">
        <v>56</v>
      </c>
      <c r="D210" s="41">
        <v>1</v>
      </c>
      <c r="E210" s="41">
        <v>41078</v>
      </c>
      <c r="F210" s="41">
        <v>148517.20000000001</v>
      </c>
      <c r="G210" s="117">
        <v>0.27658749300000002</v>
      </c>
      <c r="H210" s="42" t="s">
        <v>12</v>
      </c>
      <c r="I210" s="13">
        <v>-3.8955557629999999</v>
      </c>
      <c r="J210" s="42" t="s">
        <v>12</v>
      </c>
      <c r="K210" s="29">
        <f t="shared" ref="K210:K221" si="92">IF(V210=1,MAX(AE210:AG210),0)</f>
        <v>0.5</v>
      </c>
      <c r="L210" s="29">
        <f t="shared" si="90"/>
        <v>0</v>
      </c>
      <c r="M210" s="29">
        <f t="shared" si="91"/>
        <v>1</v>
      </c>
      <c r="N210" s="29">
        <f t="shared" ref="N210:N223" si="93">IF(AND(F210=0,V210=1),2,V210)</f>
        <v>1</v>
      </c>
      <c r="O210" s="34"/>
      <c r="P210" s="41">
        <v>39880</v>
      </c>
      <c r="Q210" s="41">
        <v>138569</v>
      </c>
      <c r="R210" s="117">
        <v>0.28779885799999999</v>
      </c>
      <c r="S210" s="34">
        <v>1</v>
      </c>
      <c r="T210" s="34"/>
      <c r="U210" s="43" t="s">
        <v>293</v>
      </c>
      <c r="V210" s="34">
        <v>1</v>
      </c>
      <c r="W210" s="29">
        <v>1</v>
      </c>
      <c r="X210" s="29">
        <f t="shared" ref="X210:X236" si="94">IF(V210=1,W210,0)</f>
        <v>1</v>
      </c>
      <c r="Z210" s="6">
        <f t="shared" ref="Z210:Z223" si="95">N210</f>
        <v>1</v>
      </c>
      <c r="AA210" s="6">
        <f t="shared" ref="AA210:AA223" si="96">IF(K210&lt;=0,0,1)</f>
        <v>1</v>
      </c>
      <c r="AB210" s="29"/>
      <c r="AC210" s="29">
        <f t="shared" ref="AC210:AC225" si="97">_xlfn.IFS(AND(Z210=1,AA210=1),1,AND(Z210=1,AA210=0),0,Z210=0,"не применяется")</f>
        <v>1</v>
      </c>
      <c r="AE210" s="120">
        <f>IF(N210=1,IF(OR(I210&lt;3,I210=""),0,IF(I210&gt;=7,1,0.5)),0)</f>
        <v>0</v>
      </c>
      <c r="AF210" s="120">
        <f>IF(G210&gt;AI210,0.5,0)</f>
        <v>0.5</v>
      </c>
      <c r="AG210" s="120">
        <f>IF(G210=AJ210,1,0)</f>
        <v>0</v>
      </c>
      <c r="AI210" s="29">
        <f t="shared" ref="AI210:AI223" si="98">ROUND(SUMIFS(E:E,D:D,D210,N:N,1)/SUMIFS(F:F,D:D,D210,N:N,1),9)</f>
        <v>0.26994277300000002</v>
      </c>
      <c r="AJ210" s="29">
        <f>ROUND(_xlfn.MAXIFS($G$7:$G$2383,$D$7:$D$2383,1,$V$7:$V$2383,1),9)</f>
        <v>0.87050933799999997</v>
      </c>
    </row>
    <row r="211" spans="1:36" ht="16.5" thickBot="1" x14ac:dyDescent="0.3">
      <c r="A211" s="48" t="s">
        <v>508</v>
      </c>
      <c r="B211" s="54" t="s">
        <v>55</v>
      </c>
      <c r="C211" s="55" t="s">
        <v>56</v>
      </c>
      <c r="D211" s="44">
        <v>2</v>
      </c>
      <c r="E211" s="41">
        <v>152</v>
      </c>
      <c r="F211" s="41">
        <v>168</v>
      </c>
      <c r="G211" s="117">
        <v>0.90476190499999998</v>
      </c>
      <c r="H211" s="42" t="s">
        <v>12</v>
      </c>
      <c r="I211" s="13">
        <v>332.58928540900001</v>
      </c>
      <c r="J211" s="42" t="s">
        <v>12</v>
      </c>
      <c r="K211" s="29">
        <f t="shared" si="92"/>
        <v>2</v>
      </c>
      <c r="L211" s="29">
        <f t="shared" si="90"/>
        <v>0</v>
      </c>
      <c r="M211" s="29">
        <f t="shared" si="91"/>
        <v>0</v>
      </c>
      <c r="N211" s="29">
        <f t="shared" si="93"/>
        <v>1</v>
      </c>
      <c r="O211" s="34"/>
      <c r="P211" s="41">
        <v>64</v>
      </c>
      <c r="Q211" s="41">
        <v>306</v>
      </c>
      <c r="R211" s="117">
        <v>0.209150327</v>
      </c>
      <c r="S211" s="34">
        <v>2</v>
      </c>
      <c r="T211" s="34"/>
      <c r="U211" s="43" t="s">
        <v>295</v>
      </c>
      <c r="V211" s="34">
        <v>1</v>
      </c>
      <c r="W211" s="29">
        <v>2</v>
      </c>
      <c r="X211" s="29">
        <f t="shared" si="94"/>
        <v>2</v>
      </c>
      <c r="Z211" s="6">
        <f t="shared" si="95"/>
        <v>1</v>
      </c>
      <c r="AA211" s="6">
        <f t="shared" si="96"/>
        <v>1</v>
      </c>
      <c r="AB211" s="29"/>
      <c r="AC211" s="29">
        <f t="shared" si="97"/>
        <v>1</v>
      </c>
      <c r="AE211" s="120">
        <f>IF(N211=1,IF(OR(I211&lt;5,I211=""),0,IF(I211&gt;=10,2,1)),0)</f>
        <v>2</v>
      </c>
      <c r="AF211" s="120">
        <f>IF(G211&gt;AI211,1,0)</f>
        <v>0</v>
      </c>
      <c r="AG211" s="120">
        <f>IF(G211=AJ211,2,0)</f>
        <v>0</v>
      </c>
      <c r="AI211" s="29">
        <f t="shared" si="98"/>
        <v>0.94268468299999997</v>
      </c>
      <c r="AJ211" s="29">
        <f>ROUND(_xlfn.MAXIFS($G$7:$G$2383,$N$7:$N$2383,1,$D$7:$D$2383,2),9)</f>
        <v>0.994897959</v>
      </c>
    </row>
    <row r="212" spans="1:36" ht="16.5" thickBot="1" x14ac:dyDescent="0.3">
      <c r="A212" s="48" t="s">
        <v>509</v>
      </c>
      <c r="B212" s="54" t="s">
        <v>55</v>
      </c>
      <c r="C212" s="55" t="s">
        <v>56</v>
      </c>
      <c r="D212" s="44">
        <v>3</v>
      </c>
      <c r="E212" s="41">
        <v>1</v>
      </c>
      <c r="F212" s="41">
        <v>2</v>
      </c>
      <c r="G212" s="117">
        <v>0.5</v>
      </c>
      <c r="H212" s="42" t="s">
        <v>12</v>
      </c>
      <c r="I212" s="13">
        <v>0</v>
      </c>
      <c r="J212" s="42" t="s">
        <v>12</v>
      </c>
      <c r="K212" s="29">
        <f t="shared" si="92"/>
        <v>0</v>
      </c>
      <c r="L212" s="29">
        <f t="shared" si="90"/>
        <v>0</v>
      </c>
      <c r="M212" s="29">
        <f t="shared" si="91"/>
        <v>0</v>
      </c>
      <c r="N212" s="29">
        <f t="shared" si="93"/>
        <v>1</v>
      </c>
      <c r="O212" s="34"/>
      <c r="P212" s="41">
        <v>1</v>
      </c>
      <c r="Q212" s="41">
        <v>2</v>
      </c>
      <c r="R212" s="117">
        <v>0.5</v>
      </c>
      <c r="S212" s="34">
        <v>0</v>
      </c>
      <c r="T212" s="34"/>
      <c r="U212" s="43" t="s">
        <v>297</v>
      </c>
      <c r="V212" s="34">
        <v>1</v>
      </c>
      <c r="W212" s="29">
        <v>1</v>
      </c>
      <c r="X212" s="29">
        <f t="shared" si="94"/>
        <v>1</v>
      </c>
      <c r="Z212" s="6">
        <f t="shared" si="95"/>
        <v>1</v>
      </c>
      <c r="AA212" s="6">
        <f t="shared" si="96"/>
        <v>0</v>
      </c>
      <c r="AB212" s="29"/>
      <c r="AC212" s="29">
        <f t="shared" si="97"/>
        <v>0</v>
      </c>
      <c r="AE212" s="120">
        <f>IF(N212=1,IF(OR(I212&lt;5,I212=""),0,IF(I212&gt;=10,1,0.5)),0)</f>
        <v>0</v>
      </c>
      <c r="AF212" s="120">
        <f>IF(G212&gt;AI212,0.5,0)</f>
        <v>0</v>
      </c>
      <c r="AG212" s="120">
        <f>IF(G212=AJ212,1,0)</f>
        <v>0</v>
      </c>
      <c r="AI212" s="29">
        <f t="shared" si="98"/>
        <v>0.630237826</v>
      </c>
      <c r="AJ212" s="29">
        <f>_xlfn.MAXIFS($G$7:$G$2383,$N$7:$N$2383,1,$D$7:$D$2383,3)</f>
        <v>1</v>
      </c>
    </row>
    <row r="213" spans="1:36" ht="16.5" thickBot="1" x14ac:dyDescent="0.3">
      <c r="A213" s="48" t="s">
        <v>510</v>
      </c>
      <c r="B213" s="54" t="s">
        <v>55</v>
      </c>
      <c r="C213" s="55" t="s">
        <v>56</v>
      </c>
      <c r="D213" s="44">
        <v>4</v>
      </c>
      <c r="E213" s="41">
        <v>8</v>
      </c>
      <c r="F213" s="41">
        <v>10</v>
      </c>
      <c r="G213" s="117">
        <v>0.8</v>
      </c>
      <c r="H213" s="42" t="s">
        <v>12</v>
      </c>
      <c r="I213" s="13">
        <v>379.99999903999998</v>
      </c>
      <c r="J213" s="42" t="s">
        <v>12</v>
      </c>
      <c r="K213" s="29">
        <f t="shared" si="92"/>
        <v>1</v>
      </c>
      <c r="L213" s="29">
        <f t="shared" si="90"/>
        <v>0</v>
      </c>
      <c r="M213" s="29">
        <f t="shared" si="91"/>
        <v>0</v>
      </c>
      <c r="N213" s="29">
        <f t="shared" si="93"/>
        <v>1</v>
      </c>
      <c r="O213" s="34"/>
      <c r="P213" s="41">
        <v>1</v>
      </c>
      <c r="Q213" s="41">
        <v>6</v>
      </c>
      <c r="R213" s="117">
        <v>0.16666666699999999</v>
      </c>
      <c r="S213" s="34">
        <v>0</v>
      </c>
      <c r="T213" s="34"/>
      <c r="U213" s="43" t="s">
        <v>299</v>
      </c>
      <c r="V213" s="34">
        <v>1</v>
      </c>
      <c r="W213" s="29">
        <v>1</v>
      </c>
      <c r="X213" s="29">
        <f t="shared" si="94"/>
        <v>1</v>
      </c>
      <c r="Z213" s="6">
        <f t="shared" si="95"/>
        <v>1</v>
      </c>
      <c r="AA213" s="6">
        <f t="shared" si="96"/>
        <v>1</v>
      </c>
      <c r="AB213" s="29"/>
      <c r="AC213" s="29">
        <f t="shared" si="97"/>
        <v>1</v>
      </c>
      <c r="AE213" s="120">
        <f>IF(N213=1,IF(OR(I213&lt;5,I213=""),0,IF(I213&gt;=10,1,0.5)),0)</f>
        <v>1</v>
      </c>
      <c r="AF213" s="120">
        <f>IF(G213&gt;AI213,0.5,0)</f>
        <v>0</v>
      </c>
      <c r="AG213" s="120">
        <f>IF(G213=AJ213,1,0)</f>
        <v>0</v>
      </c>
      <c r="AI213" s="29">
        <f t="shared" si="98"/>
        <v>0.88328075699999997</v>
      </c>
      <c r="AJ213" s="29">
        <f>_xlfn.MAXIFS($G$7:$G$2383,$N$7:$N$2383,1,$D$7:$D$2383,4)</f>
        <v>1</v>
      </c>
    </row>
    <row r="214" spans="1:36" ht="16.5" thickBot="1" x14ac:dyDescent="0.3">
      <c r="A214" s="48" t="s">
        <v>511</v>
      </c>
      <c r="B214" s="54" t="s">
        <v>55</v>
      </c>
      <c r="C214" s="55" t="s">
        <v>56</v>
      </c>
      <c r="D214" s="44">
        <v>5</v>
      </c>
      <c r="E214" s="41">
        <v>26</v>
      </c>
      <c r="F214" s="41">
        <v>28</v>
      </c>
      <c r="G214" s="117">
        <v>0.928571429</v>
      </c>
      <c r="H214" s="42" t="s">
        <v>12</v>
      </c>
      <c r="I214" s="13">
        <v>382.85714385300003</v>
      </c>
      <c r="J214" s="42" t="s">
        <v>12</v>
      </c>
      <c r="K214" s="29">
        <f t="shared" si="92"/>
        <v>1</v>
      </c>
      <c r="L214" s="29">
        <f t="shared" si="90"/>
        <v>0</v>
      </c>
      <c r="M214" s="29">
        <f t="shared" si="91"/>
        <v>1</v>
      </c>
      <c r="N214" s="29">
        <f t="shared" si="93"/>
        <v>1</v>
      </c>
      <c r="O214" s="34"/>
      <c r="P214" s="41">
        <v>10</v>
      </c>
      <c r="Q214" s="41">
        <v>52</v>
      </c>
      <c r="R214" s="117">
        <v>0.192307692</v>
      </c>
      <c r="S214" s="34">
        <v>0.5</v>
      </c>
      <c r="T214" s="34"/>
      <c r="U214" s="43" t="s">
        <v>301</v>
      </c>
      <c r="V214" s="34">
        <v>1</v>
      </c>
      <c r="W214" s="29">
        <v>1</v>
      </c>
      <c r="X214" s="29">
        <f t="shared" si="94"/>
        <v>1</v>
      </c>
      <c r="Z214" s="6">
        <f t="shared" si="95"/>
        <v>1</v>
      </c>
      <c r="AA214" s="6">
        <f t="shared" si="96"/>
        <v>1</v>
      </c>
      <c r="AB214" s="29"/>
      <c r="AC214" s="29">
        <f t="shared" si="97"/>
        <v>1</v>
      </c>
      <c r="AE214" s="120">
        <f>IF(N214=1,IF(OR(I214&lt;5,I214=""),0,IF(I214&gt;=10,1,0.5)),0)</f>
        <v>1</v>
      </c>
      <c r="AF214" s="120">
        <f>IF(G214&gt;AI214,0.5,0)</f>
        <v>0.5</v>
      </c>
      <c r="AG214" s="120">
        <f>IF(G214=AJ214,1,0)</f>
        <v>0</v>
      </c>
      <c r="AI214" s="29">
        <f t="shared" si="98"/>
        <v>0.78056112200000005</v>
      </c>
      <c r="AJ214" s="29">
        <f>_xlfn.MAXIFS($G$7:$G$2383,$N$7:$N$2383,1,$D$7:$D$2383,5)</f>
        <v>1</v>
      </c>
    </row>
    <row r="215" spans="1:36" ht="16.5" thickBot="1" x14ac:dyDescent="0.3">
      <c r="A215" s="48" t="s">
        <v>512</v>
      </c>
      <c r="B215" s="54" t="s">
        <v>55</v>
      </c>
      <c r="C215" s="55" t="s">
        <v>56</v>
      </c>
      <c r="D215" s="44">
        <v>6</v>
      </c>
      <c r="E215" s="41">
        <v>1186</v>
      </c>
      <c r="F215" s="41">
        <v>1185</v>
      </c>
      <c r="G215" s="117">
        <v>1.0008438820000001</v>
      </c>
      <c r="H215" s="45">
        <v>1</v>
      </c>
      <c r="I215" s="42" t="s">
        <v>12</v>
      </c>
      <c r="J215" s="13">
        <v>1.0008438820000001</v>
      </c>
      <c r="K215" s="29">
        <f t="shared" si="92"/>
        <v>2</v>
      </c>
      <c r="L215" s="29">
        <f t="shared" si="90"/>
        <v>0</v>
      </c>
      <c r="M215" s="29">
        <f t="shared" si="91"/>
        <v>0</v>
      </c>
      <c r="N215" s="29">
        <f t="shared" si="93"/>
        <v>1</v>
      </c>
      <c r="O215" s="34"/>
      <c r="P215" s="41">
        <v>0</v>
      </c>
      <c r="Q215" s="41">
        <v>0</v>
      </c>
      <c r="R215" s="117">
        <v>0</v>
      </c>
      <c r="S215" s="42">
        <v>2</v>
      </c>
      <c r="T215" s="42"/>
      <c r="U215" s="43" t="s">
        <v>303</v>
      </c>
      <c r="V215" s="34">
        <v>1</v>
      </c>
      <c r="W215" s="29">
        <v>2</v>
      </c>
      <c r="X215" s="29">
        <f t="shared" si="94"/>
        <v>2</v>
      </c>
      <c r="Z215" s="6">
        <f t="shared" si="95"/>
        <v>1</v>
      </c>
      <c r="AA215" s="6">
        <f t="shared" si="96"/>
        <v>1</v>
      </c>
      <c r="AB215" s="29"/>
      <c r="AC215" s="29">
        <f t="shared" si="97"/>
        <v>1</v>
      </c>
      <c r="AE215" s="120">
        <f>IF(N215=1,IF(J215&gt;=1,2,0),0)</f>
        <v>2</v>
      </c>
      <c r="AF215" s="120">
        <f>IF(G215&gt;AI215,1,0)</f>
        <v>0</v>
      </c>
      <c r="AG215" s="120"/>
      <c r="AI215" s="29">
        <f t="shared" si="98"/>
        <v>1.0014544569999999</v>
      </c>
    </row>
    <row r="216" spans="1:36" ht="16.5" thickBot="1" x14ac:dyDescent="0.3">
      <c r="A216" s="48" t="s">
        <v>513</v>
      </c>
      <c r="B216" s="54" t="s">
        <v>55</v>
      </c>
      <c r="C216" s="55" t="s">
        <v>56</v>
      </c>
      <c r="D216" s="44">
        <v>7</v>
      </c>
      <c r="E216" s="41">
        <v>159</v>
      </c>
      <c r="F216" s="41">
        <v>173</v>
      </c>
      <c r="G216" s="117">
        <v>0.91907514499999998</v>
      </c>
      <c r="H216" s="42" t="s">
        <v>12</v>
      </c>
      <c r="I216" s="13">
        <v>8.5101622189999997</v>
      </c>
      <c r="J216" s="42" t="s">
        <v>12</v>
      </c>
      <c r="K216" s="29">
        <f t="shared" si="92"/>
        <v>2</v>
      </c>
      <c r="L216" s="29">
        <f t="shared" si="90"/>
        <v>0</v>
      </c>
      <c r="M216" s="29">
        <f t="shared" si="91"/>
        <v>1</v>
      </c>
      <c r="N216" s="29">
        <f t="shared" si="93"/>
        <v>1</v>
      </c>
      <c r="O216" s="34"/>
      <c r="P216" s="41">
        <v>155</v>
      </c>
      <c r="Q216" s="41">
        <v>183</v>
      </c>
      <c r="R216" s="117">
        <v>0.84699453599999996</v>
      </c>
      <c r="S216" s="34">
        <v>1</v>
      </c>
      <c r="T216" s="34"/>
      <c r="U216" s="43" t="s">
        <v>305</v>
      </c>
      <c r="V216" s="34">
        <v>1</v>
      </c>
      <c r="W216" s="29">
        <v>2</v>
      </c>
      <c r="X216" s="29">
        <f t="shared" si="94"/>
        <v>2</v>
      </c>
      <c r="Z216" s="6">
        <f t="shared" si="95"/>
        <v>1</v>
      </c>
      <c r="AA216" s="6">
        <f t="shared" si="96"/>
        <v>1</v>
      </c>
      <c r="AB216" s="29"/>
      <c r="AC216" s="29">
        <f t="shared" si="97"/>
        <v>1</v>
      </c>
      <c r="AE216" s="120">
        <f>IF(N216=1,IF(OR(I216&lt;3,I216=""),0,IF(I216&gt;=7,2,1)),0)</f>
        <v>2</v>
      </c>
      <c r="AF216" s="120">
        <f>IF(G216&gt;AI216,1,0)</f>
        <v>1</v>
      </c>
      <c r="AG216" s="120">
        <f>IF(G216=AJ216,2,0)</f>
        <v>0</v>
      </c>
      <c r="AI216" s="29">
        <f t="shared" si="98"/>
        <v>0.78831324000000003</v>
      </c>
      <c r="AJ216" s="29">
        <f>_xlfn.MAXIFS($G$7:$G$2383,$N$7:$N$2383,1,$D$7:$D$2383,7)</f>
        <v>0.964028777</v>
      </c>
    </row>
    <row r="217" spans="1:36" ht="16.5" thickBot="1" x14ac:dyDescent="0.3">
      <c r="A217" s="48" t="s">
        <v>514</v>
      </c>
      <c r="B217" s="54" t="s">
        <v>55</v>
      </c>
      <c r="C217" s="55" t="s">
        <v>56</v>
      </c>
      <c r="D217" s="44">
        <v>8</v>
      </c>
      <c r="E217" s="41">
        <v>55</v>
      </c>
      <c r="F217" s="41">
        <v>173</v>
      </c>
      <c r="G217" s="117">
        <v>0.317919075</v>
      </c>
      <c r="H217" s="42" t="s">
        <v>12</v>
      </c>
      <c r="I217" s="13">
        <v>21.206647328999999</v>
      </c>
      <c r="J217" s="42" t="s">
        <v>12</v>
      </c>
      <c r="K217" s="29">
        <f t="shared" si="92"/>
        <v>0.5</v>
      </c>
      <c r="L217" s="29">
        <f t="shared" si="90"/>
        <v>0</v>
      </c>
      <c r="M217" s="29">
        <f t="shared" si="91"/>
        <v>1</v>
      </c>
      <c r="N217" s="29">
        <f t="shared" si="93"/>
        <v>1</v>
      </c>
      <c r="O217" s="34"/>
      <c r="P217" s="41">
        <v>48</v>
      </c>
      <c r="Q217" s="41">
        <v>183</v>
      </c>
      <c r="R217" s="117">
        <v>0.26229508200000001</v>
      </c>
      <c r="S217" s="34">
        <v>0.5</v>
      </c>
      <c r="T217" s="34"/>
      <c r="U217" s="43" t="s">
        <v>307</v>
      </c>
      <c r="V217" s="34">
        <v>1</v>
      </c>
      <c r="W217" s="29">
        <v>1</v>
      </c>
      <c r="X217" s="29">
        <f t="shared" si="94"/>
        <v>1</v>
      </c>
      <c r="Z217" s="6">
        <f t="shared" si="95"/>
        <v>1</v>
      </c>
      <c r="AA217" s="6">
        <f t="shared" si="96"/>
        <v>1</v>
      </c>
      <c r="AB217" s="29"/>
      <c r="AC217" s="29">
        <f t="shared" si="97"/>
        <v>1</v>
      </c>
      <c r="AE217" s="120">
        <f>IF(N217=1,IF(OR(I217&gt;-5,I217=""),0,IF(I217&gt;=-10,0.5,1)),0)</f>
        <v>0</v>
      </c>
      <c r="AF217" s="120">
        <f>IF(G217&lt;AI217,0.5,0)</f>
        <v>0.5</v>
      </c>
      <c r="AG217" s="120">
        <f>IF(G217=AJ217,1,0)</f>
        <v>0</v>
      </c>
      <c r="AI217" s="29">
        <f t="shared" si="98"/>
        <v>0.38070670899999998</v>
      </c>
      <c r="AJ217" s="29">
        <f>_xlfn.MINIFS($G$6:$G$2383,$N$6:$N$2383,1,$D$6:$D$2383,8)</f>
        <v>1.9047618999999998E-2</v>
      </c>
    </row>
    <row r="218" spans="1:36" ht="16.5" thickBot="1" x14ac:dyDescent="0.3">
      <c r="A218" s="48" t="s">
        <v>515</v>
      </c>
      <c r="B218" s="54" t="s">
        <v>55</v>
      </c>
      <c r="C218" s="55" t="s">
        <v>56</v>
      </c>
      <c r="D218" s="44">
        <v>9</v>
      </c>
      <c r="E218" s="41">
        <v>580</v>
      </c>
      <c r="F218" s="41">
        <v>168</v>
      </c>
      <c r="G218" s="117">
        <v>3.4523809519999999</v>
      </c>
      <c r="H218" s="45">
        <v>1</v>
      </c>
      <c r="I218" s="42" t="s">
        <v>12</v>
      </c>
      <c r="J218" s="13">
        <v>3.4523809519999999</v>
      </c>
      <c r="K218" s="29">
        <f t="shared" si="92"/>
        <v>1</v>
      </c>
      <c r="L218" s="29">
        <f t="shared" si="90"/>
        <v>0</v>
      </c>
      <c r="M218" s="29">
        <f t="shared" si="91"/>
        <v>0</v>
      </c>
      <c r="N218" s="29">
        <f t="shared" si="93"/>
        <v>1</v>
      </c>
      <c r="O218" s="34"/>
      <c r="P218" s="41">
        <v>726</v>
      </c>
      <c r="Q218" s="41">
        <v>306</v>
      </c>
      <c r="R218" s="117">
        <v>2.3725490200000001</v>
      </c>
      <c r="S218" s="42">
        <v>1</v>
      </c>
      <c r="T218" s="42"/>
      <c r="U218" s="43" t="s">
        <v>309</v>
      </c>
      <c r="V218" s="34">
        <v>1</v>
      </c>
      <c r="W218" s="29">
        <v>1</v>
      </c>
      <c r="X218" s="29">
        <f t="shared" si="94"/>
        <v>1</v>
      </c>
      <c r="Z218" s="6">
        <f t="shared" si="95"/>
        <v>1</v>
      </c>
      <c r="AA218" s="6">
        <f t="shared" si="96"/>
        <v>1</v>
      </c>
      <c r="AB218" s="29"/>
      <c r="AC218" s="29">
        <f t="shared" si="97"/>
        <v>1</v>
      </c>
      <c r="AE218" s="120">
        <f>IF(N218=1,IF(J218&gt;=1,1,0),0)</f>
        <v>1</v>
      </c>
      <c r="AF218" s="120">
        <f>IF(G218&gt;AI218,0.5,0)</f>
        <v>0</v>
      </c>
      <c r="AG218" s="120"/>
      <c r="AI218" s="29">
        <f t="shared" si="98"/>
        <v>6.5856960899999999</v>
      </c>
    </row>
    <row r="219" spans="1:36" ht="16.5" thickBot="1" x14ac:dyDescent="0.3">
      <c r="A219" s="48" t="s">
        <v>516</v>
      </c>
      <c r="B219" s="54" t="s">
        <v>55</v>
      </c>
      <c r="C219" s="55" t="s">
        <v>56</v>
      </c>
      <c r="D219" s="44">
        <v>10</v>
      </c>
      <c r="E219" s="41">
        <v>23</v>
      </c>
      <c r="F219" s="41">
        <v>10</v>
      </c>
      <c r="G219" s="117">
        <v>2.2999999999999998</v>
      </c>
      <c r="H219" s="45">
        <v>1</v>
      </c>
      <c r="I219" s="42" t="s">
        <v>12</v>
      </c>
      <c r="J219" s="13">
        <v>2.2999999999999998</v>
      </c>
      <c r="K219" s="29">
        <f t="shared" si="92"/>
        <v>1</v>
      </c>
      <c r="L219" s="29">
        <f t="shared" si="90"/>
        <v>0</v>
      </c>
      <c r="M219" s="29">
        <f t="shared" si="91"/>
        <v>0</v>
      </c>
      <c r="N219" s="29">
        <f t="shared" si="93"/>
        <v>1</v>
      </c>
      <c r="O219" s="34"/>
      <c r="P219" s="41">
        <v>11</v>
      </c>
      <c r="Q219" s="41">
        <v>6</v>
      </c>
      <c r="R219" s="117">
        <v>1.8333333329999999</v>
      </c>
      <c r="S219" s="42">
        <v>1</v>
      </c>
      <c r="T219" s="42"/>
      <c r="U219" s="43" t="s">
        <v>311</v>
      </c>
      <c r="V219" s="34">
        <v>1</v>
      </c>
      <c r="W219" s="29">
        <v>1</v>
      </c>
      <c r="X219" s="29">
        <f t="shared" si="94"/>
        <v>1</v>
      </c>
      <c r="Z219" s="6">
        <f t="shared" si="95"/>
        <v>1</v>
      </c>
      <c r="AA219" s="6">
        <f t="shared" si="96"/>
        <v>1</v>
      </c>
      <c r="AB219" s="29"/>
      <c r="AC219" s="29">
        <f t="shared" si="97"/>
        <v>1</v>
      </c>
      <c r="AE219" s="120">
        <f>IF(N219=1,IF(J219&gt;=1,1,0),0)</f>
        <v>1</v>
      </c>
      <c r="AF219" s="120">
        <f>IF(G219&gt;AI219,0.5,0)</f>
        <v>0</v>
      </c>
      <c r="AG219" s="120"/>
      <c r="AI219" s="29">
        <f t="shared" si="98"/>
        <v>8.2854889590000003</v>
      </c>
    </row>
    <row r="220" spans="1:36" ht="16.5" thickBot="1" x14ac:dyDescent="0.3">
      <c r="A220" s="48" t="s">
        <v>517</v>
      </c>
      <c r="B220" s="54" t="s">
        <v>55</v>
      </c>
      <c r="C220" s="55" t="s">
        <v>56</v>
      </c>
      <c r="D220" s="44">
        <v>11</v>
      </c>
      <c r="E220" s="41">
        <v>107</v>
      </c>
      <c r="F220" s="41">
        <v>28</v>
      </c>
      <c r="G220" s="117">
        <v>3.8214285710000002</v>
      </c>
      <c r="H220" s="45">
        <v>1</v>
      </c>
      <c r="I220" s="42" t="s">
        <v>12</v>
      </c>
      <c r="J220" s="13">
        <v>3.8214285710000002</v>
      </c>
      <c r="K220" s="29">
        <f t="shared" si="92"/>
        <v>2</v>
      </c>
      <c r="L220" s="29">
        <f t="shared" si="90"/>
        <v>0</v>
      </c>
      <c r="M220" s="29">
        <f t="shared" si="91"/>
        <v>0</v>
      </c>
      <c r="N220" s="29">
        <f t="shared" si="93"/>
        <v>1</v>
      </c>
      <c r="O220" s="34"/>
      <c r="P220" s="41">
        <v>76</v>
      </c>
      <c r="Q220" s="41">
        <v>52</v>
      </c>
      <c r="R220" s="117">
        <v>1.461538462</v>
      </c>
      <c r="S220" s="42">
        <v>2</v>
      </c>
      <c r="T220" s="42"/>
      <c r="U220" s="43" t="s">
        <v>313</v>
      </c>
      <c r="V220" s="34">
        <v>1</v>
      </c>
      <c r="W220" s="29">
        <v>2</v>
      </c>
      <c r="X220" s="29">
        <f t="shared" si="94"/>
        <v>2</v>
      </c>
      <c r="Z220" s="6">
        <f t="shared" si="95"/>
        <v>1</v>
      </c>
      <c r="AA220" s="6">
        <f t="shared" si="96"/>
        <v>1</v>
      </c>
      <c r="AB220" s="29"/>
      <c r="AC220" s="29">
        <f t="shared" si="97"/>
        <v>1</v>
      </c>
      <c r="AE220" s="120">
        <f>IF(N220=1,IF(J220&gt;=1,2,0),0)</f>
        <v>2</v>
      </c>
      <c r="AF220" s="120">
        <f>IF(G220&gt;AI220,1,0)</f>
        <v>0</v>
      </c>
      <c r="AG220" s="120"/>
      <c r="AI220" s="29">
        <f t="shared" si="98"/>
        <v>8.5951903810000001</v>
      </c>
    </row>
    <row r="221" spans="1:36" ht="16.5" thickBot="1" x14ac:dyDescent="0.3">
      <c r="A221" s="48" t="s">
        <v>518</v>
      </c>
      <c r="B221" s="54" t="s">
        <v>55</v>
      </c>
      <c r="C221" s="55" t="s">
        <v>56</v>
      </c>
      <c r="D221" s="44">
        <v>12</v>
      </c>
      <c r="E221" s="41">
        <v>269</v>
      </c>
      <c r="F221" s="41">
        <v>8087</v>
      </c>
      <c r="G221" s="117">
        <v>3.3263262000000002E-2</v>
      </c>
      <c r="H221" s="42" t="s">
        <v>12</v>
      </c>
      <c r="I221" s="13">
        <v>15.702665101999999</v>
      </c>
      <c r="J221" s="42" t="s">
        <v>12</v>
      </c>
      <c r="K221" s="29">
        <f t="shared" si="92"/>
        <v>0.5</v>
      </c>
      <c r="L221" s="29">
        <f t="shared" si="90"/>
        <v>0</v>
      </c>
      <c r="M221" s="29">
        <f t="shared" si="91"/>
        <v>1</v>
      </c>
      <c r="N221" s="29">
        <f t="shared" si="93"/>
        <v>1</v>
      </c>
      <c r="O221" s="34"/>
      <c r="P221" s="41">
        <v>199</v>
      </c>
      <c r="Q221" s="41">
        <v>6922</v>
      </c>
      <c r="R221" s="117">
        <v>2.8748915999999999E-2</v>
      </c>
      <c r="S221" s="34">
        <v>0.5</v>
      </c>
      <c r="T221" s="34"/>
      <c r="U221" s="43" t="s">
        <v>315</v>
      </c>
      <c r="V221" s="34">
        <v>1</v>
      </c>
      <c r="W221" s="29">
        <v>1</v>
      </c>
      <c r="X221" s="29">
        <f t="shared" si="94"/>
        <v>1</v>
      </c>
      <c r="Z221" s="6">
        <f t="shared" si="95"/>
        <v>1</v>
      </c>
      <c r="AA221" s="6">
        <f t="shared" si="96"/>
        <v>1</v>
      </c>
      <c r="AB221" s="29"/>
      <c r="AC221" s="29">
        <f t="shared" si="97"/>
        <v>1</v>
      </c>
      <c r="AE221" s="120">
        <f>IF(N221=1,IF(OR(I221&gt;-5,I221=""),0,IF(I221&gt;=-10,0.5,1)),0)</f>
        <v>0</v>
      </c>
      <c r="AF221" s="120">
        <f>IF(G221&lt;AI221,0.5,0)</f>
        <v>0.5</v>
      </c>
      <c r="AG221" s="120">
        <f>IF(G221=AJ221,1,0)</f>
        <v>0</v>
      </c>
      <c r="AI221" s="29">
        <f t="shared" si="98"/>
        <v>4.0696577999999997E-2</v>
      </c>
      <c r="AJ221" s="29">
        <f>_xlfn.MINIFS($G$6:$G$2383,$N$6:$N$2383,1,$D$6:$D$2383,12)</f>
        <v>5.6550419999999999E-3</v>
      </c>
    </row>
    <row r="222" spans="1:36" ht="16.5" thickBot="1" x14ac:dyDescent="0.3">
      <c r="A222" s="48" t="s">
        <v>519</v>
      </c>
      <c r="B222" s="54" t="s">
        <v>55</v>
      </c>
      <c r="C222" s="55" t="s">
        <v>56</v>
      </c>
      <c r="D222" s="44">
        <v>13</v>
      </c>
      <c r="E222" s="41">
        <v>54</v>
      </c>
      <c r="F222" s="41">
        <v>195</v>
      </c>
      <c r="G222" s="117">
        <v>0.27692307700000002</v>
      </c>
      <c r="H222" s="42" t="s">
        <v>12</v>
      </c>
      <c r="I222" s="13">
        <v>-1.5384615109999999</v>
      </c>
      <c r="J222" s="42" t="s">
        <v>12</v>
      </c>
      <c r="K222" s="29">
        <f>_xlfn.IFS(AND(R222=0,G222=0),0,V222=0,0,V222=1,MAX(AE222:AG222))</f>
        <v>1</v>
      </c>
      <c r="L222" s="29">
        <f t="shared" si="90"/>
        <v>0</v>
      </c>
      <c r="M222" s="29">
        <f t="shared" si="91"/>
        <v>1</v>
      </c>
      <c r="N222" s="29">
        <f t="shared" si="93"/>
        <v>1</v>
      </c>
      <c r="O222" s="34"/>
      <c r="P222" s="41">
        <v>54</v>
      </c>
      <c r="Q222" s="41">
        <v>192</v>
      </c>
      <c r="R222" s="117">
        <v>0.28125</v>
      </c>
      <c r="S222" s="34">
        <v>1</v>
      </c>
      <c r="T222" s="34"/>
      <c r="U222" s="43" t="s">
        <v>317</v>
      </c>
      <c r="V222" s="34">
        <v>1</v>
      </c>
      <c r="W222" s="29">
        <v>2</v>
      </c>
      <c r="X222" s="29">
        <f t="shared" si="94"/>
        <v>2</v>
      </c>
      <c r="Z222" s="6">
        <f t="shared" si="95"/>
        <v>1</v>
      </c>
      <c r="AA222" s="6">
        <f t="shared" si="96"/>
        <v>1</v>
      </c>
      <c r="AB222" s="29"/>
      <c r="AC222" s="29">
        <f t="shared" si="97"/>
        <v>1</v>
      </c>
      <c r="AE222" s="120">
        <f>IF(N222=1,IF(OR(I222&gt;-3,I222=""),0,IF(I222&gt;=-7,1,2)),0)</f>
        <v>0</v>
      </c>
      <c r="AF222" s="120">
        <f>IF(G222&lt;AI222,1,0)</f>
        <v>1</v>
      </c>
      <c r="AG222" s="120">
        <f>IF(G222=AJ222,2,0)</f>
        <v>0</v>
      </c>
      <c r="AI222" s="29">
        <f t="shared" si="98"/>
        <v>0.30394431599999999</v>
      </c>
      <c r="AJ222" s="29">
        <f>_xlfn.MINIFS($G$6:$G$2383,$N$6:$N$2383,1,$D$6:$D$2383,13)</f>
        <v>0.11</v>
      </c>
    </row>
    <row r="223" spans="1:36" ht="16.5" thickBot="1" x14ac:dyDescent="0.3">
      <c r="A223" s="48" t="s">
        <v>520</v>
      </c>
      <c r="B223" s="54" t="s">
        <v>55</v>
      </c>
      <c r="C223" s="55" t="s">
        <v>56</v>
      </c>
      <c r="D223" s="44">
        <v>14</v>
      </c>
      <c r="E223" s="41">
        <v>5</v>
      </c>
      <c r="F223" s="41">
        <v>926</v>
      </c>
      <c r="G223" s="117">
        <v>5.3995680000000004E-3</v>
      </c>
      <c r="H223" s="42" t="s">
        <v>12</v>
      </c>
      <c r="I223" s="13">
        <v>0</v>
      </c>
      <c r="J223" s="42" t="s">
        <v>12</v>
      </c>
      <c r="K223" s="29">
        <f>_xlfn.IFS(AND(R223=0,G223=0),0,V223=0,0,V223=1,MAX(AE223:AG223))</f>
        <v>0</v>
      </c>
      <c r="L223" s="29">
        <f t="shared" si="90"/>
        <v>0</v>
      </c>
      <c r="M223" s="29">
        <f t="shared" si="91"/>
        <v>0</v>
      </c>
      <c r="N223" s="29">
        <f t="shared" si="93"/>
        <v>1</v>
      </c>
      <c r="O223" s="34"/>
      <c r="P223" s="41">
        <v>0</v>
      </c>
      <c r="Q223" s="41">
        <v>856</v>
      </c>
      <c r="R223" s="117">
        <v>0</v>
      </c>
      <c r="S223" s="34">
        <v>1</v>
      </c>
      <c r="T223" s="34"/>
      <c r="U223" s="43" t="s">
        <v>319</v>
      </c>
      <c r="V223" s="34">
        <v>1</v>
      </c>
      <c r="W223" s="29">
        <v>1</v>
      </c>
      <c r="X223" s="29">
        <f t="shared" si="94"/>
        <v>1</v>
      </c>
      <c r="Z223" s="6">
        <f t="shared" si="95"/>
        <v>1</v>
      </c>
      <c r="AA223" s="6">
        <f t="shared" si="96"/>
        <v>0</v>
      </c>
      <c r="AB223" s="29"/>
      <c r="AC223" s="29">
        <f t="shared" si="97"/>
        <v>0</v>
      </c>
      <c r="AE223" s="120">
        <f>IF(N223=1,IF(OR(I223&gt;-5,I223=""),0,IF(I223&gt;=-10,0.5,1)),0)</f>
        <v>0</v>
      </c>
      <c r="AF223" s="120">
        <f>IF(G223&lt;AI223,0.5,0)</f>
        <v>0</v>
      </c>
      <c r="AG223" s="120">
        <f>IF(G223=AJ223,1,0)</f>
        <v>0</v>
      </c>
      <c r="AI223" s="29">
        <f t="shared" si="98"/>
        <v>4.1435990000000004E-3</v>
      </c>
      <c r="AJ223" s="29">
        <f>_xlfn.MINIFS($G$6:$G$2383,$N$6:$N$2383,1,$D$6:$D$2383,14)</f>
        <v>0</v>
      </c>
    </row>
    <row r="224" spans="1:36" ht="16.5" thickBot="1" x14ac:dyDescent="0.3">
      <c r="A224" s="48" t="s">
        <v>521</v>
      </c>
      <c r="B224" s="54" t="s">
        <v>55</v>
      </c>
      <c r="C224" s="55" t="s">
        <v>56</v>
      </c>
      <c r="D224" s="33"/>
      <c r="E224" s="41"/>
      <c r="F224" s="41"/>
      <c r="G224" s="117">
        <v>0</v>
      </c>
      <c r="H224" s="35"/>
      <c r="I224" s="35"/>
      <c r="J224" s="35"/>
      <c r="K224" s="36">
        <f>SUM(K225:K230)</f>
        <v>1</v>
      </c>
      <c r="L224" s="29">
        <f t="shared" si="90"/>
        <v>0</v>
      </c>
      <c r="M224" s="29">
        <f t="shared" si="91"/>
        <v>0</v>
      </c>
      <c r="O224" s="34"/>
      <c r="P224" s="34"/>
      <c r="Q224" s="34"/>
      <c r="R224" s="117">
        <v>0</v>
      </c>
      <c r="S224" s="35">
        <v>6</v>
      </c>
      <c r="T224" s="35"/>
      <c r="U224" s="37" t="s">
        <v>321</v>
      </c>
      <c r="V224" s="35">
        <v>1</v>
      </c>
      <c r="W224" s="6"/>
      <c r="X224" s="29">
        <f t="shared" si="94"/>
        <v>0</v>
      </c>
      <c r="Y224" s="6"/>
      <c r="AB224" s="6"/>
      <c r="AC224" s="29" t="str">
        <f t="shared" si="97"/>
        <v>не применяется</v>
      </c>
      <c r="AF224" s="6"/>
    </row>
    <row r="225" spans="1:36" ht="16.5" thickBot="1" x14ac:dyDescent="0.3">
      <c r="A225" s="48" t="s">
        <v>522</v>
      </c>
      <c r="B225" s="54" t="s">
        <v>55</v>
      </c>
      <c r="C225" s="55" t="s">
        <v>56</v>
      </c>
      <c r="D225" s="44">
        <v>15</v>
      </c>
      <c r="E225" s="41">
        <v>2471</v>
      </c>
      <c r="F225" s="41">
        <v>2471</v>
      </c>
      <c r="G225" s="117">
        <v>1</v>
      </c>
      <c r="H225" s="45">
        <v>1</v>
      </c>
      <c r="I225" s="42" t="s">
        <v>12</v>
      </c>
      <c r="J225" s="13">
        <v>1</v>
      </c>
      <c r="K225" s="29">
        <f t="shared" ref="K225:K230" si="99">IF(V225=1,MAX(AE225:AG225),0)</f>
        <v>1</v>
      </c>
      <c r="L225" s="29">
        <f t="shared" si="90"/>
        <v>0</v>
      </c>
      <c r="M225" s="29">
        <f t="shared" si="91"/>
        <v>1</v>
      </c>
      <c r="N225" s="29">
        <f t="shared" ref="N225:N230" si="100">IF(AND(F225=0,V225=1),2,V225)</f>
        <v>1</v>
      </c>
      <c r="O225" s="34"/>
      <c r="P225" s="41">
        <v>0</v>
      </c>
      <c r="Q225" s="41">
        <v>0</v>
      </c>
      <c r="R225" s="117">
        <v>0</v>
      </c>
      <c r="S225" s="42">
        <v>1</v>
      </c>
      <c r="T225" s="42"/>
      <c r="U225" s="43" t="s">
        <v>323</v>
      </c>
      <c r="V225" s="34">
        <v>1</v>
      </c>
      <c r="W225" s="29">
        <v>1</v>
      </c>
      <c r="X225" s="29">
        <f t="shared" si="94"/>
        <v>1</v>
      </c>
      <c r="Z225" s="6">
        <f t="shared" ref="Z225:Z230" si="101">N225</f>
        <v>1</v>
      </c>
      <c r="AA225" s="6">
        <f t="shared" ref="AA225:AA230" si="102">IF(K225&lt;=0,0,1)</f>
        <v>1</v>
      </c>
      <c r="AB225" s="29"/>
      <c r="AC225" s="29">
        <f t="shared" si="97"/>
        <v>1</v>
      </c>
      <c r="AE225" s="120">
        <f>IF(AND(J225&gt;=1,N225=1),1,0)</f>
        <v>1</v>
      </c>
      <c r="AF225" s="121">
        <f>IF(G225&gt;AI225,0.5,0)</f>
        <v>0.5</v>
      </c>
      <c r="AG225" s="120"/>
      <c r="AI225" s="29">
        <f t="shared" ref="AI225:AI230" si="103">ROUND(SUMIFS(E:E,D:D,D225,N:N,1)/SUMIFS(F:F,D:D,D225,N:N,1),9)</f>
        <v>0.955452521</v>
      </c>
    </row>
    <row r="226" spans="1:36" ht="16.5" thickBot="1" x14ac:dyDescent="0.3">
      <c r="A226" s="48" t="s">
        <v>523</v>
      </c>
      <c r="B226" s="54" t="s">
        <v>55</v>
      </c>
      <c r="C226" s="55" t="s">
        <v>56</v>
      </c>
      <c r="D226" s="44">
        <v>16</v>
      </c>
      <c r="E226" s="41">
        <v>1</v>
      </c>
      <c r="F226" s="41">
        <v>0</v>
      </c>
      <c r="G226" s="117">
        <v>0</v>
      </c>
      <c r="H226" s="45">
        <v>1</v>
      </c>
      <c r="I226" s="42" t="s">
        <v>12</v>
      </c>
      <c r="J226" s="13">
        <v>0</v>
      </c>
      <c r="K226" s="29">
        <f t="shared" si="99"/>
        <v>0</v>
      </c>
      <c r="L226" s="29">
        <f t="shared" si="90"/>
        <v>0</v>
      </c>
      <c r="M226" s="29">
        <f t="shared" si="91"/>
        <v>0</v>
      </c>
      <c r="N226" s="29">
        <f t="shared" si="100"/>
        <v>2</v>
      </c>
      <c r="O226" s="34"/>
      <c r="P226" s="41">
        <v>1</v>
      </c>
      <c r="Q226" s="41">
        <v>0</v>
      </c>
      <c r="R226" s="117">
        <v>0</v>
      </c>
      <c r="S226" s="42">
        <v>0</v>
      </c>
      <c r="T226" s="42"/>
      <c r="U226" s="43" t="s">
        <v>325</v>
      </c>
      <c r="V226" s="34">
        <v>1</v>
      </c>
      <c r="W226" s="29">
        <v>1</v>
      </c>
      <c r="X226" s="29">
        <f t="shared" si="94"/>
        <v>1</v>
      </c>
      <c r="Z226" s="6">
        <f t="shared" si="101"/>
        <v>2</v>
      </c>
      <c r="AA226" s="6">
        <f t="shared" si="102"/>
        <v>0</v>
      </c>
      <c r="AB226" s="29"/>
      <c r="AC226" s="29" t="str">
        <f>_xlfn.IFS(AND(Z226=1,AA226=1),1,AND(Z226=1,AA226=0),0,Z226=0,"не применяется",Z226=2,"не применяется")</f>
        <v>не применяется</v>
      </c>
      <c r="AE226" s="120">
        <f>IF(AND(J226&gt;=1,N226=1),1,0)</f>
        <v>0</v>
      </c>
      <c r="AF226" s="120">
        <f>IF(G226&gt;AI226,0.5,0)</f>
        <v>0</v>
      </c>
      <c r="AG226" s="120"/>
      <c r="AI226" s="29">
        <f t="shared" si="103"/>
        <v>27.65</v>
      </c>
    </row>
    <row r="227" spans="1:36" ht="16.5" thickBot="1" x14ac:dyDescent="0.3">
      <c r="A227" s="48" t="s">
        <v>524</v>
      </c>
      <c r="B227" s="54" t="s">
        <v>55</v>
      </c>
      <c r="C227" s="55" t="s">
        <v>56</v>
      </c>
      <c r="D227" s="44">
        <v>17</v>
      </c>
      <c r="E227" s="41">
        <v>42</v>
      </c>
      <c r="F227" s="41">
        <v>0</v>
      </c>
      <c r="G227" s="117">
        <v>0</v>
      </c>
      <c r="H227" s="45">
        <v>1</v>
      </c>
      <c r="I227" s="42" t="s">
        <v>12</v>
      </c>
      <c r="J227" s="13">
        <v>0</v>
      </c>
      <c r="K227" s="29">
        <f t="shared" si="99"/>
        <v>0</v>
      </c>
      <c r="L227" s="29">
        <f t="shared" si="90"/>
        <v>0</v>
      </c>
      <c r="M227" s="29">
        <f t="shared" si="91"/>
        <v>0</v>
      </c>
      <c r="N227" s="29">
        <f t="shared" si="100"/>
        <v>2</v>
      </c>
      <c r="O227" s="34"/>
      <c r="P227" s="41">
        <v>9</v>
      </c>
      <c r="Q227" s="41">
        <v>2</v>
      </c>
      <c r="R227" s="117">
        <v>4.5</v>
      </c>
      <c r="S227" s="42">
        <v>1</v>
      </c>
      <c r="T227" s="42"/>
      <c r="U227" s="43" t="s">
        <v>327</v>
      </c>
      <c r="V227" s="34">
        <v>1</v>
      </c>
      <c r="W227" s="29">
        <v>1</v>
      </c>
      <c r="X227" s="29">
        <f t="shared" si="94"/>
        <v>1</v>
      </c>
      <c r="Z227" s="6">
        <f t="shared" si="101"/>
        <v>2</v>
      </c>
      <c r="AA227" s="6">
        <f t="shared" si="102"/>
        <v>0</v>
      </c>
      <c r="AB227" s="29"/>
      <c r="AC227" s="29" t="str">
        <f>_xlfn.IFS(AND(Z227=1,AA227=1),1,AND(Z227=1,AA227=0),0,Z227=0,"не применяется",Z227=2,"не применяется")</f>
        <v>не применяется</v>
      </c>
      <c r="AE227" s="120">
        <f>IF(AND(J227&gt;=1,N227=1),1,0)</f>
        <v>0</v>
      </c>
      <c r="AF227" s="120">
        <f>IF(G227&gt;AI227,0.5,0)</f>
        <v>0</v>
      </c>
      <c r="AG227" s="120"/>
      <c r="AI227" s="29">
        <f t="shared" si="103"/>
        <v>77.588235294</v>
      </c>
    </row>
    <row r="228" spans="1:36" ht="16.5" thickBot="1" x14ac:dyDescent="0.3">
      <c r="A228" s="48" t="s">
        <v>525</v>
      </c>
      <c r="B228" s="54" t="s">
        <v>55</v>
      </c>
      <c r="C228" s="55" t="s">
        <v>56</v>
      </c>
      <c r="D228" s="44">
        <v>18</v>
      </c>
      <c r="E228" s="41">
        <v>15</v>
      </c>
      <c r="F228" s="41">
        <v>0</v>
      </c>
      <c r="G228" s="117">
        <v>0</v>
      </c>
      <c r="H228" s="45">
        <v>1</v>
      </c>
      <c r="I228" s="42" t="s">
        <v>12</v>
      </c>
      <c r="J228" s="13">
        <v>0</v>
      </c>
      <c r="K228" s="29">
        <f t="shared" si="99"/>
        <v>0</v>
      </c>
      <c r="L228" s="29">
        <f t="shared" si="90"/>
        <v>0</v>
      </c>
      <c r="M228" s="29">
        <f t="shared" si="91"/>
        <v>0</v>
      </c>
      <c r="N228" s="29">
        <f t="shared" si="100"/>
        <v>2</v>
      </c>
      <c r="O228" s="34"/>
      <c r="P228" s="41">
        <v>3</v>
      </c>
      <c r="Q228" s="41">
        <v>1</v>
      </c>
      <c r="R228" s="117">
        <v>3</v>
      </c>
      <c r="S228" s="42">
        <v>1</v>
      </c>
      <c r="T228" s="42"/>
      <c r="U228" s="43" t="s">
        <v>329</v>
      </c>
      <c r="V228" s="34">
        <v>1</v>
      </c>
      <c r="W228" s="29">
        <v>1</v>
      </c>
      <c r="X228" s="29">
        <f t="shared" si="94"/>
        <v>1</v>
      </c>
      <c r="Z228" s="6">
        <f t="shared" si="101"/>
        <v>2</v>
      </c>
      <c r="AA228" s="6">
        <f t="shared" si="102"/>
        <v>0</v>
      </c>
      <c r="AB228" s="29"/>
      <c r="AC228" s="29" t="str">
        <f>_xlfn.IFS(AND(Z228=1,AA228=1),1,AND(Z228=1,AA228=0),0,Z228=0,"не применяется",Z228=2,"не применяется")</f>
        <v>не применяется</v>
      </c>
      <c r="AE228" s="120">
        <f>IF(AND(J228&gt;=1,N228=1),1,0)</f>
        <v>0</v>
      </c>
      <c r="AF228" s="120">
        <f>IF(G228&gt;AI228,0.5,0)</f>
        <v>0</v>
      </c>
      <c r="AG228" s="120"/>
      <c r="AI228" s="29">
        <f t="shared" si="103"/>
        <v>48.1875</v>
      </c>
    </row>
    <row r="229" spans="1:36" ht="16.5" thickBot="1" x14ac:dyDescent="0.3">
      <c r="A229" s="48" t="s">
        <v>526</v>
      </c>
      <c r="B229" s="54" t="s">
        <v>55</v>
      </c>
      <c r="C229" s="55" t="s">
        <v>56</v>
      </c>
      <c r="D229" s="44">
        <v>19</v>
      </c>
      <c r="E229" s="41">
        <v>7</v>
      </c>
      <c r="F229" s="41">
        <v>0</v>
      </c>
      <c r="G229" s="117">
        <v>0</v>
      </c>
      <c r="H229" s="45">
        <v>1</v>
      </c>
      <c r="I229" s="42" t="s">
        <v>12</v>
      </c>
      <c r="J229" s="13">
        <v>0</v>
      </c>
      <c r="K229" s="29">
        <f t="shared" si="99"/>
        <v>0</v>
      </c>
      <c r="L229" s="29">
        <f t="shared" si="90"/>
        <v>0</v>
      </c>
      <c r="M229" s="29">
        <f t="shared" si="91"/>
        <v>0</v>
      </c>
      <c r="N229" s="29">
        <f t="shared" si="100"/>
        <v>2</v>
      </c>
      <c r="O229" s="34"/>
      <c r="P229" s="41">
        <v>14</v>
      </c>
      <c r="Q229" s="41">
        <v>4</v>
      </c>
      <c r="R229" s="117">
        <v>3.5</v>
      </c>
      <c r="S229" s="42">
        <v>2</v>
      </c>
      <c r="T229" s="42"/>
      <c r="U229" s="43" t="s">
        <v>331</v>
      </c>
      <c r="V229" s="34">
        <v>1</v>
      </c>
      <c r="W229" s="29">
        <v>2</v>
      </c>
      <c r="X229" s="29">
        <f t="shared" si="94"/>
        <v>2</v>
      </c>
      <c r="Z229" s="6">
        <f t="shared" si="101"/>
        <v>2</v>
      </c>
      <c r="AA229" s="6">
        <f t="shared" si="102"/>
        <v>0</v>
      </c>
      <c r="AB229" s="29"/>
      <c r="AC229" s="29" t="str">
        <f>_xlfn.IFS(AND(Z229=1,AA229=1),1,AND(Z229=1,AA229=0),0,Z229=0,"не применяется",Z229=2,"не применяется")</f>
        <v>не применяется</v>
      </c>
      <c r="AE229" s="120">
        <f>IF(AND(J229&gt;=1,N229=1),2,0)</f>
        <v>0</v>
      </c>
      <c r="AF229" s="120">
        <f>IF(G229&gt;AI229,1,0)</f>
        <v>0</v>
      </c>
      <c r="AG229" s="120"/>
      <c r="AI229" s="29">
        <f t="shared" si="103"/>
        <v>45.237288135999997</v>
      </c>
    </row>
    <row r="230" spans="1:36" ht="16.5" thickBot="1" x14ac:dyDescent="0.3">
      <c r="A230" s="48" t="s">
        <v>527</v>
      </c>
      <c r="B230" s="54" t="s">
        <v>55</v>
      </c>
      <c r="C230" s="55" t="s">
        <v>56</v>
      </c>
      <c r="D230" s="44">
        <v>20</v>
      </c>
      <c r="E230" s="41">
        <v>1</v>
      </c>
      <c r="F230" s="41">
        <v>0</v>
      </c>
      <c r="G230" s="117">
        <v>0</v>
      </c>
      <c r="H230" s="45">
        <v>1</v>
      </c>
      <c r="I230" s="42" t="s">
        <v>12</v>
      </c>
      <c r="J230" s="13">
        <v>0</v>
      </c>
      <c r="K230" s="29">
        <f t="shared" si="99"/>
        <v>0</v>
      </c>
      <c r="L230" s="29">
        <f t="shared" si="90"/>
        <v>0</v>
      </c>
      <c r="M230" s="29">
        <f t="shared" si="91"/>
        <v>0</v>
      </c>
      <c r="N230" s="29">
        <f t="shared" si="100"/>
        <v>2</v>
      </c>
      <c r="O230" s="34"/>
      <c r="P230" s="41">
        <v>2</v>
      </c>
      <c r="Q230" s="41">
        <v>2</v>
      </c>
      <c r="R230" s="117">
        <v>1</v>
      </c>
      <c r="S230" s="42">
        <v>1</v>
      </c>
      <c r="T230" s="42"/>
      <c r="U230" s="43" t="s">
        <v>333</v>
      </c>
      <c r="V230" s="34">
        <v>1</v>
      </c>
      <c r="W230" s="29">
        <v>1</v>
      </c>
      <c r="X230" s="29">
        <f t="shared" si="94"/>
        <v>1</v>
      </c>
      <c r="Z230" s="6">
        <f t="shared" si="101"/>
        <v>2</v>
      </c>
      <c r="AA230" s="6">
        <f t="shared" si="102"/>
        <v>0</v>
      </c>
      <c r="AB230" s="29"/>
      <c r="AC230" s="29" t="str">
        <f>_xlfn.IFS(AND(Z230=1,AA230=1),1,AND(Z230=1,AA230=0),0,Z230=0,"не применяется",Z230=2,"не применяется")</f>
        <v>не применяется</v>
      </c>
      <c r="AE230" s="120">
        <f>IF(AND(J230&gt;=1,N230=1),1,0)</f>
        <v>0</v>
      </c>
      <c r="AF230" s="120">
        <f>IF(G230&gt;AI230,0.5,0)</f>
        <v>0</v>
      </c>
      <c r="AG230" s="120"/>
      <c r="AI230" s="29">
        <f t="shared" si="103"/>
        <v>12.756097561000001</v>
      </c>
    </row>
    <row r="231" spans="1:36" ht="16.5" thickBot="1" x14ac:dyDescent="0.3">
      <c r="A231" s="48" t="s">
        <v>521</v>
      </c>
      <c r="B231" s="54" t="s">
        <v>55</v>
      </c>
      <c r="C231" s="55" t="s">
        <v>56</v>
      </c>
      <c r="D231" s="33"/>
      <c r="E231" s="41"/>
      <c r="F231" s="41"/>
      <c r="G231" s="117">
        <v>0</v>
      </c>
      <c r="H231" s="35"/>
      <c r="I231" s="35"/>
      <c r="J231" s="35"/>
      <c r="K231" s="36">
        <f>SUM(K232:K236)</f>
        <v>0</v>
      </c>
      <c r="L231" s="29">
        <f t="shared" si="90"/>
        <v>0</v>
      </c>
      <c r="M231" s="29">
        <f t="shared" si="91"/>
        <v>0</v>
      </c>
      <c r="O231" s="34"/>
      <c r="P231" s="34"/>
      <c r="Q231" s="34"/>
      <c r="R231" s="117">
        <v>0</v>
      </c>
      <c r="S231" s="35">
        <v>1</v>
      </c>
      <c r="T231" s="35"/>
      <c r="U231" s="37" t="s">
        <v>321</v>
      </c>
      <c r="V231" s="35">
        <v>1</v>
      </c>
      <c r="W231" s="6"/>
      <c r="X231" s="29">
        <f t="shared" si="94"/>
        <v>0</v>
      </c>
      <c r="Y231" s="6"/>
      <c r="AB231" s="6"/>
      <c r="AC231" s="29" t="str">
        <f>_xlfn.IFS(AND(Z231=1,AA231=1),1,AND(Z231=1,AA231=0),0,Z231=0,"не применяется")</f>
        <v>не применяется</v>
      </c>
      <c r="AF231" s="6"/>
    </row>
    <row r="232" spans="1:36" ht="16.5" thickBot="1" x14ac:dyDescent="0.3">
      <c r="A232" s="48" t="s">
        <v>528</v>
      </c>
      <c r="B232" s="54" t="s">
        <v>55</v>
      </c>
      <c r="C232" s="55" t="s">
        <v>56</v>
      </c>
      <c r="D232" s="44">
        <v>21</v>
      </c>
      <c r="E232" s="41">
        <v>0</v>
      </c>
      <c r="F232" s="41">
        <v>0</v>
      </c>
      <c r="G232" s="117">
        <v>0</v>
      </c>
      <c r="H232" s="42" t="s">
        <v>12</v>
      </c>
      <c r="I232" s="13">
        <v>0</v>
      </c>
      <c r="J232" s="42" t="s">
        <v>12</v>
      </c>
      <c r="K232" s="29">
        <f>IF(V232=1,MAX(AE232:AG232),0)</f>
        <v>0</v>
      </c>
      <c r="L232" s="29">
        <f t="shared" si="90"/>
        <v>0</v>
      </c>
      <c r="M232" s="29">
        <f t="shared" si="91"/>
        <v>0</v>
      </c>
      <c r="N232" s="29">
        <f>IF(AND(F232=0,V232=1),2,V232)</f>
        <v>2</v>
      </c>
      <c r="O232" s="34"/>
      <c r="P232" s="41">
        <v>0</v>
      </c>
      <c r="Q232" s="41">
        <v>0</v>
      </c>
      <c r="R232" s="117">
        <v>0</v>
      </c>
      <c r="S232" s="45">
        <v>0</v>
      </c>
      <c r="T232" s="45"/>
      <c r="U232" s="43" t="s">
        <v>335</v>
      </c>
      <c r="V232" s="34">
        <v>1</v>
      </c>
      <c r="W232" s="29">
        <v>1</v>
      </c>
      <c r="X232" s="29">
        <f t="shared" si="94"/>
        <v>1</v>
      </c>
      <c r="Z232" s="6">
        <f>N232</f>
        <v>2</v>
      </c>
      <c r="AA232" s="6">
        <f>IF(K232&lt;=0,0,1)</f>
        <v>0</v>
      </c>
      <c r="AB232" s="29"/>
      <c r="AC232" s="29" t="str">
        <f>_xlfn.IFS(AND(Z232=1,AA232=1),1,AND(Z232=1,AA232=0),0,Z232=0,"не применяется",Z232=2,"не применяется")</f>
        <v>не применяется</v>
      </c>
      <c r="AE232" s="120">
        <f>IF(N232=1,IF(OR(I232&lt;5,I232=""),0,IF(I232&gt;=10,1,0.5)),0)</f>
        <v>0</v>
      </c>
      <c r="AF232" s="120">
        <f>IF(G232&gt;AI232,0.5,0)</f>
        <v>0</v>
      </c>
      <c r="AG232" s="120">
        <f>IF(G232=AJ232,1,0)</f>
        <v>0</v>
      </c>
      <c r="AI232" s="29">
        <f>ROUND(SUMIFS(E:E,D:D,D232,N:N,1)/SUMIFS(F:F,D:D,D232,N:N,1),9)</f>
        <v>0.40586932399999998</v>
      </c>
      <c r="AJ232" s="29">
        <f>_xlfn.MAXIFS($G$7:$G$2383,$N$7:$N$2383,1,$D$7:$D$2383,21)</f>
        <v>1</v>
      </c>
    </row>
    <row r="233" spans="1:36" ht="16.5" thickBot="1" x14ac:dyDescent="0.3">
      <c r="A233" s="48" t="s">
        <v>529</v>
      </c>
      <c r="B233" s="54" t="s">
        <v>55</v>
      </c>
      <c r="C233" s="55" t="s">
        <v>56</v>
      </c>
      <c r="D233" s="44">
        <v>22</v>
      </c>
      <c r="E233" s="41">
        <v>20</v>
      </c>
      <c r="F233" s="41">
        <v>178</v>
      </c>
      <c r="G233" s="117">
        <v>0.112359551</v>
      </c>
      <c r="H233" s="45">
        <v>1</v>
      </c>
      <c r="I233" s="42" t="s">
        <v>12</v>
      </c>
      <c r="J233" s="13">
        <v>0.112359551</v>
      </c>
      <c r="K233" s="29">
        <f>IF(V233=1,MAX(AE233:AG233),0)</f>
        <v>0</v>
      </c>
      <c r="L233" s="29">
        <f t="shared" si="90"/>
        <v>0</v>
      </c>
      <c r="M233" s="29">
        <f t="shared" si="91"/>
        <v>0</v>
      </c>
      <c r="N233" s="29">
        <f>IF(AND(F233=0,V233=1),2,V233)</f>
        <v>1</v>
      </c>
      <c r="O233" s="34"/>
      <c r="P233" s="41">
        <v>0</v>
      </c>
      <c r="Q233" s="41">
        <v>0</v>
      </c>
      <c r="R233" s="117">
        <v>0</v>
      </c>
      <c r="S233" s="42">
        <v>1</v>
      </c>
      <c r="T233" s="42"/>
      <c r="U233" s="43" t="s">
        <v>337</v>
      </c>
      <c r="V233" s="34">
        <v>1</v>
      </c>
      <c r="W233" s="29">
        <v>1</v>
      </c>
      <c r="X233" s="29">
        <f t="shared" si="94"/>
        <v>1</v>
      </c>
      <c r="Z233" s="6">
        <f>N233</f>
        <v>1</v>
      </c>
      <c r="AA233" s="6">
        <f>IF(K233&lt;=0,0,1)</f>
        <v>0</v>
      </c>
      <c r="AB233" s="29"/>
      <c r="AC233" s="29">
        <f>_xlfn.IFS(AND(Z233=1,AA233=1),1,AND(Z233=1,AA233=0),0,Z233=0,"не применяется")</f>
        <v>0</v>
      </c>
      <c r="AE233" s="120">
        <f>IF(AND(J233&gt;=1,N233=1),1,0)</f>
        <v>0</v>
      </c>
      <c r="AF233" s="120">
        <f>IF(G233&gt;AI233,0.5,0)</f>
        <v>0</v>
      </c>
      <c r="AG233" s="120"/>
      <c r="AI233" s="29">
        <f>ROUND(SUMIFS(E:E,D:D,D233,N:N,1)/SUMIFS(F:F,D:D,D233,N:N,1),9)</f>
        <v>0.59924209900000003</v>
      </c>
    </row>
    <row r="234" spans="1:36" ht="16.5" thickBot="1" x14ac:dyDescent="0.3">
      <c r="A234" s="48" t="s">
        <v>530</v>
      </c>
      <c r="B234" s="54" t="s">
        <v>55</v>
      </c>
      <c r="C234" s="55" t="s">
        <v>56</v>
      </c>
      <c r="D234" s="44">
        <v>23</v>
      </c>
      <c r="E234" s="41">
        <v>1</v>
      </c>
      <c r="F234" s="41">
        <v>0</v>
      </c>
      <c r="G234" s="117">
        <v>0</v>
      </c>
      <c r="H234" s="42" t="s">
        <v>12</v>
      </c>
      <c r="I234" s="13">
        <v>0</v>
      </c>
      <c r="J234" s="42" t="s">
        <v>12</v>
      </c>
      <c r="K234" s="29">
        <f>IF(V234=1,MAX(AE234:AG234),0)</f>
        <v>0</v>
      </c>
      <c r="L234" s="29">
        <f t="shared" si="90"/>
        <v>0</v>
      </c>
      <c r="M234" s="29">
        <f t="shared" si="91"/>
        <v>0</v>
      </c>
      <c r="N234" s="29">
        <f>IF(AND(F234=0,V234=1),2,V234)</f>
        <v>2</v>
      </c>
      <c r="O234" s="34"/>
      <c r="P234" s="41">
        <v>0</v>
      </c>
      <c r="Q234" s="41">
        <v>0</v>
      </c>
      <c r="R234" s="117">
        <v>0</v>
      </c>
      <c r="S234" s="45">
        <v>0</v>
      </c>
      <c r="T234" s="45"/>
      <c r="U234" s="43" t="s">
        <v>339</v>
      </c>
      <c r="V234" s="34">
        <v>1</v>
      </c>
      <c r="W234" s="29">
        <v>1</v>
      </c>
      <c r="X234" s="29">
        <f t="shared" si="94"/>
        <v>1</v>
      </c>
      <c r="Z234" s="6">
        <f>N234</f>
        <v>2</v>
      </c>
      <c r="AA234" s="6">
        <f>IF(K234&lt;=0,0,1)</f>
        <v>0</v>
      </c>
      <c r="AB234" s="29"/>
      <c r="AC234" s="29" t="str">
        <f>_xlfn.IFS(AND(Z234=1,AA234=1),1,AND(Z234=1,AA234=0),0,Z234=0,"не применяется",Z234=2,"не применяется")</f>
        <v>не применяется</v>
      </c>
      <c r="AE234" s="120">
        <f>IF(N234=1,IF(OR(I234&lt;5,I234=""),0,IF(I234&gt;=10,1,0.5)),0)</f>
        <v>0</v>
      </c>
      <c r="AF234" s="120">
        <f>IF(G234&gt;AI234,0.5,0)</f>
        <v>0</v>
      </c>
      <c r="AG234" s="120">
        <f>IF(AND(G2661&lt;&gt;0,G234=AJ234),1,0)</f>
        <v>0</v>
      </c>
      <c r="AI234" s="29">
        <f>ROUND(SUMIFS(E:E,D:D,D234,N:N,1)/SUMIFS(F:F,D:D,D234,N:N,1),9)</f>
        <v>0.46666666699999998</v>
      </c>
      <c r="AJ234" s="29">
        <f>_xlfn.MAXIFS($G$7:$G$2383,$N$7:$N$2383,1,$D$7:$D$2383,23)</f>
        <v>6</v>
      </c>
    </row>
    <row r="235" spans="1:36" ht="16.5" thickBot="1" x14ac:dyDescent="0.3">
      <c r="A235" s="48" t="s">
        <v>531</v>
      </c>
      <c r="B235" s="54" t="s">
        <v>55</v>
      </c>
      <c r="C235" s="55" t="s">
        <v>56</v>
      </c>
      <c r="D235" s="44">
        <v>24</v>
      </c>
      <c r="E235" s="41">
        <v>0</v>
      </c>
      <c r="F235" s="41">
        <v>0</v>
      </c>
      <c r="G235" s="117">
        <v>0</v>
      </c>
      <c r="H235" s="42" t="s">
        <v>12</v>
      </c>
      <c r="I235" s="13">
        <v>0</v>
      </c>
      <c r="J235" s="42" t="s">
        <v>12</v>
      </c>
      <c r="K235" s="29">
        <f>IF(V235=1,MAX(AE235:AG235),0)</f>
        <v>0</v>
      </c>
      <c r="L235" s="29">
        <f t="shared" si="90"/>
        <v>0</v>
      </c>
      <c r="M235" s="29">
        <f t="shared" si="91"/>
        <v>0</v>
      </c>
      <c r="N235" s="29">
        <f>IF(AND(F235=0,V235=1),2,V235)</f>
        <v>2</v>
      </c>
      <c r="O235" s="34"/>
      <c r="P235" s="41">
        <v>0</v>
      </c>
      <c r="Q235" s="41">
        <v>1</v>
      </c>
      <c r="R235" s="117">
        <v>0</v>
      </c>
      <c r="S235" s="45">
        <v>0</v>
      </c>
      <c r="T235" s="45"/>
      <c r="U235" s="43" t="s">
        <v>341</v>
      </c>
      <c r="V235" s="34">
        <v>1</v>
      </c>
      <c r="W235" s="29">
        <v>1</v>
      </c>
      <c r="X235" s="29">
        <f t="shared" si="94"/>
        <v>1</v>
      </c>
      <c r="Z235" s="6">
        <f>N235</f>
        <v>2</v>
      </c>
      <c r="AA235" s="6">
        <f>IF(K235&lt;=0,0,1)</f>
        <v>0</v>
      </c>
      <c r="AB235" s="29"/>
      <c r="AC235" s="29" t="str">
        <f>_xlfn.IFS(AND(Z235=1,AA235=1),1,AND(Z235=1,AA235=0),0,Z235=0,"не применяется",Z235=2,"не применяется")</f>
        <v>не применяется</v>
      </c>
      <c r="AE235" s="120">
        <f>IF(N235=1,IF(OR(I235&lt;5,I235=""),0,IF(I235&gt;=10,1,0.5)),0)</f>
        <v>0</v>
      </c>
      <c r="AF235" s="120">
        <f>IF(G235&gt;AI235,0.5,0)</f>
        <v>0</v>
      </c>
      <c r="AG235" s="120">
        <f>IF(G235=AJ235,1,0)</f>
        <v>0</v>
      </c>
      <c r="AI235" s="29">
        <f>ROUND(SUMIFS(E:E,D:D,D235,N:N,1)/SUMIFS(F:F,D:D,D235,N:N,1),9)</f>
        <v>0.91379310300000005</v>
      </c>
      <c r="AJ235" s="29">
        <f>_xlfn.MAXIFS($G$7:$G$2383,$N$7:$N$2383,1,$D$7:$D$2383,24)</f>
        <v>10</v>
      </c>
    </row>
    <row r="236" spans="1:36" ht="16.5" thickBot="1" x14ac:dyDescent="0.3">
      <c r="A236" s="48" t="s">
        <v>532</v>
      </c>
      <c r="B236" s="54" t="s">
        <v>55</v>
      </c>
      <c r="C236" s="55" t="s">
        <v>56</v>
      </c>
      <c r="D236" s="44">
        <v>25</v>
      </c>
      <c r="E236" s="41">
        <v>95</v>
      </c>
      <c r="F236" s="41">
        <v>114</v>
      </c>
      <c r="G236" s="117">
        <v>0.83333333300000001</v>
      </c>
      <c r="H236" s="45">
        <v>1</v>
      </c>
      <c r="I236" s="42" t="s">
        <v>12</v>
      </c>
      <c r="J236" s="13">
        <v>0.83333333300000001</v>
      </c>
      <c r="K236" s="29">
        <f>IF(V236=1,MAX(AE236:AG236),0)</f>
        <v>0</v>
      </c>
      <c r="L236" s="29">
        <f t="shared" si="90"/>
        <v>0</v>
      </c>
      <c r="M236" s="29">
        <f t="shared" si="91"/>
        <v>0</v>
      </c>
      <c r="N236" s="29">
        <f>IF(AND(F236=0,V236=1),2,V236)</f>
        <v>1</v>
      </c>
      <c r="O236" s="34"/>
      <c r="P236" s="41">
        <v>0</v>
      </c>
      <c r="Q236" s="41">
        <v>0</v>
      </c>
      <c r="R236" s="117">
        <v>0</v>
      </c>
      <c r="S236" s="42">
        <v>0</v>
      </c>
      <c r="T236" s="42"/>
      <c r="U236" s="43" t="s">
        <v>343</v>
      </c>
      <c r="V236" s="34">
        <v>1</v>
      </c>
      <c r="W236" s="29">
        <v>2</v>
      </c>
      <c r="X236" s="29">
        <f t="shared" si="94"/>
        <v>2</v>
      </c>
      <c r="Z236" s="6">
        <f>N236</f>
        <v>1</v>
      </c>
      <c r="AA236" s="6">
        <f>IF(K236&lt;=0,0,1)</f>
        <v>0</v>
      </c>
      <c r="AB236" s="29"/>
      <c r="AC236" s="29">
        <f>_xlfn.IFS(AND(Z236=1,AA236=1),1,AND(Z236=1,AA236=0),0,Z236=0,"не применяется")</f>
        <v>0</v>
      </c>
      <c r="AE236" s="120">
        <f>IF(AND(J236&gt;=1,N236=1),2,0)</f>
        <v>0</v>
      </c>
      <c r="AF236" s="120">
        <f>IF(G236&gt;AI236,1,0)</f>
        <v>0</v>
      </c>
      <c r="AG236" s="120"/>
      <c r="AI236" s="29">
        <f>ROUND(SUMIFS(E:E,D:D,D236,N:N,1)/SUMIFS(F:F,D:D,D236,N:N,1),9)</f>
        <v>0.97028108999999996</v>
      </c>
    </row>
    <row r="237" spans="1:36" ht="16.5" thickBot="1" x14ac:dyDescent="0.3">
      <c r="A237" s="48" t="s">
        <v>533</v>
      </c>
      <c r="B237" s="54" t="s">
        <v>55</v>
      </c>
      <c r="C237" s="55" t="s">
        <v>56</v>
      </c>
      <c r="D237" s="51">
        <v>33</v>
      </c>
      <c r="E237" s="41"/>
      <c r="F237" s="41"/>
      <c r="G237" s="117">
        <v>0</v>
      </c>
      <c r="H237" s="45"/>
      <c r="I237" s="45"/>
      <c r="J237" s="45"/>
      <c r="K237" s="45">
        <f>K209+K224+K231</f>
        <v>15.5</v>
      </c>
      <c r="L237" s="29">
        <f t="shared" si="90"/>
        <v>0</v>
      </c>
      <c r="M237" s="29">
        <f t="shared" si="91"/>
        <v>0</v>
      </c>
      <c r="O237" s="34"/>
      <c r="P237" s="34"/>
      <c r="Q237" s="34"/>
      <c r="R237" s="117">
        <v>0</v>
      </c>
      <c r="S237" s="45">
        <v>20.5</v>
      </c>
      <c r="T237" s="45"/>
      <c r="U237" s="43" t="s">
        <v>321</v>
      </c>
      <c r="V237" s="45">
        <v>1</v>
      </c>
      <c r="X237" s="29">
        <f>SUM(X209:X236)</f>
        <v>32</v>
      </c>
      <c r="Y237" s="53">
        <f>K237/X237</f>
        <v>0.484375</v>
      </c>
      <c r="Z237" s="6">
        <f>SUM(Z209:Z236)</f>
        <v>33</v>
      </c>
      <c r="AA237" s="6">
        <f>SUM(AA209:AA236)</f>
        <v>13</v>
      </c>
      <c r="AB237" s="53">
        <f>AA237/Z237</f>
        <v>0.39393939393939392</v>
      </c>
      <c r="AC237" s="29">
        <f>AB237</f>
        <v>0.39393939393939392</v>
      </c>
      <c r="AF237" s="6"/>
    </row>
    <row r="238" spans="1:36" ht="16.5" thickBot="1" x14ac:dyDescent="0.25">
      <c r="A238" s="48" t="s">
        <v>213</v>
      </c>
      <c r="B238" s="49" t="s">
        <v>151</v>
      </c>
      <c r="C238" s="50" t="s">
        <v>152</v>
      </c>
      <c r="D238" s="33">
        <v>0</v>
      </c>
      <c r="E238" s="122"/>
      <c r="F238" s="122"/>
      <c r="G238" s="117">
        <v>0</v>
      </c>
      <c r="H238" s="35"/>
      <c r="I238" s="35"/>
      <c r="J238" s="35"/>
      <c r="K238" s="36">
        <f>SUM(K239:K252)</f>
        <v>16</v>
      </c>
      <c r="L238" s="29">
        <f t="shared" si="90"/>
        <v>0</v>
      </c>
      <c r="M238" s="29">
        <f t="shared" si="91"/>
        <v>0</v>
      </c>
      <c r="O238" s="34"/>
      <c r="P238" s="67"/>
      <c r="Q238" s="67"/>
      <c r="R238" s="117">
        <v>0</v>
      </c>
      <c r="S238" s="34">
        <v>14.5</v>
      </c>
      <c r="T238" s="34"/>
      <c r="U238" s="43" t="s">
        <v>321</v>
      </c>
      <c r="V238" s="35">
        <v>1</v>
      </c>
      <c r="W238" s="6"/>
      <c r="X238" s="6"/>
      <c r="Y238" s="6"/>
      <c r="AB238" s="6"/>
      <c r="AC238" s="6"/>
      <c r="AF238" s="6"/>
    </row>
    <row r="239" spans="1:36" ht="16.5" thickBot="1" x14ac:dyDescent="0.3">
      <c r="A239" s="48" t="s">
        <v>534</v>
      </c>
      <c r="B239" s="54" t="s">
        <v>151</v>
      </c>
      <c r="C239" s="55" t="s">
        <v>152</v>
      </c>
      <c r="D239" s="41">
        <v>1</v>
      </c>
      <c r="E239" s="41">
        <v>35744</v>
      </c>
      <c r="F239" s="41">
        <v>87640</v>
      </c>
      <c r="G239" s="117">
        <v>0.40785029699999997</v>
      </c>
      <c r="H239" s="42" t="s">
        <v>12</v>
      </c>
      <c r="I239" s="13">
        <v>16.907543949000001</v>
      </c>
      <c r="J239" s="42" t="s">
        <v>12</v>
      </c>
      <c r="K239" s="29">
        <f t="shared" ref="K239:K250" si="104">IF(V239=1,MAX(AE239:AG239),0)</f>
        <v>1</v>
      </c>
      <c r="L239" s="29">
        <f t="shared" si="90"/>
        <v>0</v>
      </c>
      <c r="M239" s="29">
        <f t="shared" si="91"/>
        <v>1</v>
      </c>
      <c r="N239" s="29">
        <f t="shared" ref="N239:N252" si="105">IF(AND(F239=0,V239=1),2,V239)</f>
        <v>1</v>
      </c>
      <c r="O239" s="34"/>
      <c r="P239" s="41">
        <v>28355</v>
      </c>
      <c r="Q239" s="41">
        <v>81277.700000000012</v>
      </c>
      <c r="R239" s="117">
        <v>0.34886567899999998</v>
      </c>
      <c r="S239" s="34">
        <v>1</v>
      </c>
      <c r="T239" s="34"/>
      <c r="U239" s="43" t="s">
        <v>293</v>
      </c>
      <c r="V239" s="34">
        <v>1</v>
      </c>
      <c r="W239" s="29">
        <v>1</v>
      </c>
      <c r="X239" s="29">
        <f t="shared" ref="X239:X265" si="106">IF(V239=1,W239,0)</f>
        <v>1</v>
      </c>
      <c r="Z239" s="6">
        <f t="shared" ref="Z239:Z252" si="107">N239</f>
        <v>1</v>
      </c>
      <c r="AA239" s="6">
        <f t="shared" ref="AA239:AA252" si="108">IF(K239&lt;=0,0,1)</f>
        <v>1</v>
      </c>
      <c r="AB239" s="29"/>
      <c r="AC239" s="29">
        <f>_xlfn.IFS(AND(Z239=1,AA239=1),1,AND(Z239=1,AA239=0),0,Z239=0,"не применяется")</f>
        <v>1</v>
      </c>
      <c r="AE239" s="120">
        <f>IF(N239=1,IF(OR(I239&lt;3,I239=""),0,IF(I239&gt;=7,1,0.5)),0)</f>
        <v>1</v>
      </c>
      <c r="AF239" s="120">
        <f>IF(G239&gt;AI239,0.5,0)</f>
        <v>0.5</v>
      </c>
      <c r="AG239" s="120">
        <f>IF(G239=AJ239,1,0)</f>
        <v>0</v>
      </c>
      <c r="AI239" s="29">
        <f t="shared" ref="AI239:AI252" si="109">ROUND(SUMIFS(E:E,D:D,D239,N:N,1)/SUMIFS(F:F,D:D,D239,N:N,1),9)</f>
        <v>0.26994277300000002</v>
      </c>
      <c r="AJ239" s="29">
        <f>ROUND(_xlfn.MAXIFS($G$7:$G$2383,$D$7:$D$2383,1,$V$7:$V$2383,1),9)</f>
        <v>0.87050933799999997</v>
      </c>
    </row>
    <row r="240" spans="1:36" ht="16.5" thickBot="1" x14ac:dyDescent="0.3">
      <c r="A240" s="48" t="s">
        <v>535</v>
      </c>
      <c r="B240" s="54" t="s">
        <v>151</v>
      </c>
      <c r="C240" s="55" t="s">
        <v>152</v>
      </c>
      <c r="D240" s="44">
        <v>2</v>
      </c>
      <c r="E240" s="41">
        <v>164</v>
      </c>
      <c r="F240" s="41">
        <v>177</v>
      </c>
      <c r="G240" s="117">
        <v>0.92655367200000005</v>
      </c>
      <c r="H240" s="42" t="s">
        <v>12</v>
      </c>
      <c r="I240" s="13">
        <v>32.646437622000001</v>
      </c>
      <c r="J240" s="42" t="s">
        <v>12</v>
      </c>
      <c r="K240" s="29">
        <f t="shared" si="104"/>
        <v>2</v>
      </c>
      <c r="L240" s="29">
        <f t="shared" si="90"/>
        <v>0</v>
      </c>
      <c r="M240" s="29">
        <f t="shared" si="91"/>
        <v>0</v>
      </c>
      <c r="N240" s="29">
        <f t="shared" si="105"/>
        <v>1</v>
      </c>
      <c r="O240" s="34"/>
      <c r="P240" s="41">
        <v>329</v>
      </c>
      <c r="Q240" s="41">
        <v>471</v>
      </c>
      <c r="R240" s="117">
        <v>0.69851379999999996</v>
      </c>
      <c r="S240" s="34">
        <v>2</v>
      </c>
      <c r="T240" s="34"/>
      <c r="U240" s="43" t="s">
        <v>295</v>
      </c>
      <c r="V240" s="34">
        <v>1</v>
      </c>
      <c r="W240" s="29">
        <v>2</v>
      </c>
      <c r="X240" s="29">
        <f t="shared" si="106"/>
        <v>2</v>
      </c>
      <c r="Z240" s="6">
        <f t="shared" si="107"/>
        <v>1</v>
      </c>
      <c r="AA240" s="6">
        <f t="shared" si="108"/>
        <v>1</v>
      </c>
      <c r="AB240" s="29"/>
      <c r="AC240" s="29">
        <f>_xlfn.IFS(AND(Z240=1,AA240=1),1,AND(Z240=1,AA240=0),0,Z240=0,"не применяется")</f>
        <v>1</v>
      </c>
      <c r="AE240" s="120">
        <f>IF(N240=1,IF(OR(I240&lt;5,I240=""),0,IF(I240&gt;=10,2,1)),0)</f>
        <v>2</v>
      </c>
      <c r="AF240" s="120">
        <f>IF(G240&gt;AI240,1,0)</f>
        <v>0</v>
      </c>
      <c r="AG240" s="120">
        <f>IF(G240=AJ240,2,0)</f>
        <v>0</v>
      </c>
      <c r="AI240" s="29">
        <f t="shared" si="109"/>
        <v>0.94268468299999997</v>
      </c>
      <c r="AJ240" s="29">
        <f>ROUND(_xlfn.MAXIFS($G$7:$G$2383,$N$7:$N$2383,1,$D$7:$D$2383,2),9)</f>
        <v>0.994897959</v>
      </c>
    </row>
    <row r="241" spans="1:36" ht="16.5" thickBot="1" x14ac:dyDescent="0.3">
      <c r="A241" s="48" t="s">
        <v>536</v>
      </c>
      <c r="B241" s="54" t="s">
        <v>151</v>
      </c>
      <c r="C241" s="55" t="s">
        <v>152</v>
      </c>
      <c r="D241" s="44">
        <v>3</v>
      </c>
      <c r="E241" s="41">
        <v>5</v>
      </c>
      <c r="F241" s="41">
        <v>13</v>
      </c>
      <c r="G241" s="117">
        <v>0.38461538499999998</v>
      </c>
      <c r="H241" s="42" t="s">
        <v>12</v>
      </c>
      <c r="I241" s="13">
        <v>0</v>
      </c>
      <c r="J241" s="42" t="s">
        <v>12</v>
      </c>
      <c r="K241" s="29">
        <f t="shared" si="104"/>
        <v>0</v>
      </c>
      <c r="L241" s="29">
        <f t="shared" si="90"/>
        <v>1</v>
      </c>
      <c r="M241" s="29">
        <f t="shared" si="91"/>
        <v>0</v>
      </c>
      <c r="N241" s="29">
        <f t="shared" si="105"/>
        <v>1</v>
      </c>
      <c r="O241" s="34"/>
      <c r="P241" s="41">
        <v>0</v>
      </c>
      <c r="Q241" s="41">
        <v>0</v>
      </c>
      <c r="R241" s="117">
        <v>0</v>
      </c>
      <c r="S241" s="34">
        <v>0</v>
      </c>
      <c r="T241" s="34"/>
      <c r="U241" s="43" t="s">
        <v>297</v>
      </c>
      <c r="V241" s="34">
        <v>1</v>
      </c>
      <c r="W241" s="29">
        <v>1</v>
      </c>
      <c r="X241" s="29">
        <f t="shared" si="106"/>
        <v>1</v>
      </c>
      <c r="Z241" s="6">
        <f t="shared" si="107"/>
        <v>1</v>
      </c>
      <c r="AA241" s="6">
        <f t="shared" si="108"/>
        <v>0</v>
      </c>
      <c r="AB241" s="29"/>
      <c r="AC241" s="29">
        <f>_xlfn.IFS(AND(Z241=1,AA241=1),1,AND(Z241=1,AA241=0),0,Z241=0,"не применяется",Z241=2,"не применяется")</f>
        <v>0</v>
      </c>
      <c r="AE241" s="120">
        <f>IF(N241=1,IF(OR(I241&lt;5,I241=""),0,IF(I241&gt;=10,1,0.5)),0)</f>
        <v>0</v>
      </c>
      <c r="AF241" s="120">
        <f>IF(G241&gt;AI241,0.5,0)</f>
        <v>0</v>
      </c>
      <c r="AG241" s="120">
        <f>IF(G241=AJ241,1,0)</f>
        <v>0</v>
      </c>
      <c r="AI241" s="29">
        <f t="shared" si="109"/>
        <v>0.630237826</v>
      </c>
      <c r="AJ241" s="29">
        <f>_xlfn.MAXIFS($G$7:$G$2383,$N$7:$N$2383,1,$D$7:$D$2383,3)</f>
        <v>1</v>
      </c>
    </row>
    <row r="242" spans="1:36" ht="16.5" thickBot="1" x14ac:dyDescent="0.3">
      <c r="A242" s="48" t="s">
        <v>537</v>
      </c>
      <c r="B242" s="54" t="s">
        <v>151</v>
      </c>
      <c r="C242" s="55" t="s">
        <v>152</v>
      </c>
      <c r="D242" s="44">
        <v>4</v>
      </c>
      <c r="E242" s="41">
        <v>1</v>
      </c>
      <c r="F242" s="41">
        <v>1</v>
      </c>
      <c r="G242" s="117">
        <v>1</v>
      </c>
      <c r="H242" s="42" t="s">
        <v>12</v>
      </c>
      <c r="I242" s="13">
        <v>0</v>
      </c>
      <c r="J242" s="42" t="s">
        <v>12</v>
      </c>
      <c r="K242" s="29">
        <f t="shared" si="104"/>
        <v>1</v>
      </c>
      <c r="L242" s="29">
        <f t="shared" si="90"/>
        <v>1</v>
      </c>
      <c r="M242" s="29">
        <f t="shared" si="91"/>
        <v>1</v>
      </c>
      <c r="N242" s="29">
        <f t="shared" si="105"/>
        <v>1</v>
      </c>
      <c r="O242" s="34"/>
      <c r="P242" s="41">
        <v>0</v>
      </c>
      <c r="Q242" s="41">
        <v>11</v>
      </c>
      <c r="R242" s="117">
        <v>0</v>
      </c>
      <c r="S242" s="34">
        <v>0</v>
      </c>
      <c r="T242" s="34"/>
      <c r="U242" s="43" t="s">
        <v>299</v>
      </c>
      <c r="V242" s="34">
        <v>1</v>
      </c>
      <c r="W242" s="29">
        <v>1</v>
      </c>
      <c r="X242" s="29">
        <f t="shared" si="106"/>
        <v>1</v>
      </c>
      <c r="Z242" s="6">
        <f t="shared" si="107"/>
        <v>1</v>
      </c>
      <c r="AA242" s="6">
        <f t="shared" si="108"/>
        <v>1</v>
      </c>
      <c r="AB242" s="29"/>
      <c r="AC242" s="29">
        <f t="shared" ref="AC242:AC254" si="110">_xlfn.IFS(AND(Z242=1,AA242=1),1,AND(Z242=1,AA242=0),0,Z242=0,"не применяется")</f>
        <v>1</v>
      </c>
      <c r="AE242" s="120">
        <f>IF(N242=1,IF(OR(I242&lt;5,I242=""),0,IF(I242&gt;=10,1,0.5)),0)</f>
        <v>0</v>
      </c>
      <c r="AF242" s="120">
        <f>IF(G242&gt;AI242,0.5,0)</f>
        <v>0.5</v>
      </c>
      <c r="AG242" s="120">
        <f>IF(G242=AJ242,1,0)</f>
        <v>1</v>
      </c>
      <c r="AI242" s="29">
        <f t="shared" si="109"/>
        <v>0.88328075699999997</v>
      </c>
      <c r="AJ242" s="29">
        <f>_xlfn.MAXIFS($G$7:$G$2383,$N$7:$N$2383,1,$D$7:$D$2383,4)</f>
        <v>1</v>
      </c>
    </row>
    <row r="243" spans="1:36" ht="16.5" thickBot="1" x14ac:dyDescent="0.3">
      <c r="A243" s="48" t="s">
        <v>538</v>
      </c>
      <c r="B243" s="54" t="s">
        <v>151</v>
      </c>
      <c r="C243" s="55" t="s">
        <v>152</v>
      </c>
      <c r="D243" s="44">
        <v>5</v>
      </c>
      <c r="E243" s="41">
        <v>23</v>
      </c>
      <c r="F243" s="41">
        <v>23</v>
      </c>
      <c r="G243" s="117">
        <v>1</v>
      </c>
      <c r="H243" s="42" t="s">
        <v>12</v>
      </c>
      <c r="I243" s="13">
        <v>183.33333371099999</v>
      </c>
      <c r="J243" s="42" t="s">
        <v>12</v>
      </c>
      <c r="K243" s="29">
        <f t="shared" si="104"/>
        <v>1</v>
      </c>
      <c r="L243" s="29">
        <f t="shared" si="90"/>
        <v>0</v>
      </c>
      <c r="M243" s="29">
        <f t="shared" si="91"/>
        <v>1</v>
      </c>
      <c r="N243" s="29">
        <f t="shared" si="105"/>
        <v>1</v>
      </c>
      <c r="O243" s="34"/>
      <c r="P243" s="41">
        <v>6</v>
      </c>
      <c r="Q243" s="41">
        <v>17</v>
      </c>
      <c r="R243" s="117">
        <v>0.35294117600000002</v>
      </c>
      <c r="S243" s="34">
        <v>1</v>
      </c>
      <c r="T243" s="34"/>
      <c r="U243" s="43" t="s">
        <v>301</v>
      </c>
      <c r="V243" s="34">
        <v>1</v>
      </c>
      <c r="W243" s="29">
        <v>1</v>
      </c>
      <c r="X243" s="29">
        <f t="shared" si="106"/>
        <v>1</v>
      </c>
      <c r="Z243" s="6">
        <f t="shared" si="107"/>
        <v>1</v>
      </c>
      <c r="AA243" s="6">
        <f t="shared" si="108"/>
        <v>1</v>
      </c>
      <c r="AB243" s="29"/>
      <c r="AC243" s="29">
        <f t="shared" si="110"/>
        <v>1</v>
      </c>
      <c r="AE243" s="120">
        <f>IF(N243=1,IF(OR(I243&lt;5,I243=""),0,IF(I243&gt;=10,1,0.5)),0)</f>
        <v>1</v>
      </c>
      <c r="AF243" s="120">
        <f>IF(G243&gt;AI243,0.5,0)</f>
        <v>0.5</v>
      </c>
      <c r="AG243" s="120">
        <f>IF(G243=AJ243,1,0)</f>
        <v>1</v>
      </c>
      <c r="AI243" s="29">
        <f t="shared" si="109"/>
        <v>0.78056112200000005</v>
      </c>
      <c r="AJ243" s="29">
        <f>_xlfn.MAXIFS($G$7:$G$2383,$N$7:$N$2383,1,$D$7:$D$2383,5)</f>
        <v>1</v>
      </c>
    </row>
    <row r="244" spans="1:36" ht="16.5" thickBot="1" x14ac:dyDescent="0.3">
      <c r="A244" s="48" t="s">
        <v>539</v>
      </c>
      <c r="B244" s="54" t="s">
        <v>151</v>
      </c>
      <c r="C244" s="55" t="s">
        <v>152</v>
      </c>
      <c r="D244" s="44">
        <v>6</v>
      </c>
      <c r="E244" s="41">
        <v>1439</v>
      </c>
      <c r="F244" s="41">
        <v>1435</v>
      </c>
      <c r="G244" s="117">
        <v>1.0027874560000001</v>
      </c>
      <c r="H244" s="45">
        <v>1</v>
      </c>
      <c r="I244" s="42" t="s">
        <v>12</v>
      </c>
      <c r="J244" s="13">
        <v>1.0027874560000001</v>
      </c>
      <c r="K244" s="29">
        <f t="shared" si="104"/>
        <v>2</v>
      </c>
      <c r="L244" s="29">
        <f t="shared" si="90"/>
        <v>0</v>
      </c>
      <c r="M244" s="29">
        <f t="shared" si="91"/>
        <v>1</v>
      </c>
      <c r="N244" s="29">
        <f t="shared" si="105"/>
        <v>1</v>
      </c>
      <c r="O244" s="34"/>
      <c r="P244" s="41">
        <v>0</v>
      </c>
      <c r="Q244" s="41">
        <v>0</v>
      </c>
      <c r="R244" s="117">
        <v>0</v>
      </c>
      <c r="S244" s="42">
        <v>2</v>
      </c>
      <c r="T244" s="42"/>
      <c r="U244" s="43" t="s">
        <v>303</v>
      </c>
      <c r="V244" s="34">
        <v>1</v>
      </c>
      <c r="W244" s="29">
        <v>2</v>
      </c>
      <c r="X244" s="29">
        <f t="shared" si="106"/>
        <v>2</v>
      </c>
      <c r="Z244" s="6">
        <f t="shared" si="107"/>
        <v>1</v>
      </c>
      <c r="AA244" s="6">
        <f t="shared" si="108"/>
        <v>1</v>
      </c>
      <c r="AB244" s="29"/>
      <c r="AC244" s="29">
        <f t="shared" si="110"/>
        <v>1</v>
      </c>
      <c r="AE244" s="120">
        <f>IF(N244=1,IF(J244&gt;=1,2,0),0)</f>
        <v>2</v>
      </c>
      <c r="AF244" s="120">
        <f>IF(G244&gt;AI244,1,0)</f>
        <v>1</v>
      </c>
      <c r="AG244" s="120"/>
      <c r="AI244" s="29">
        <f t="shared" si="109"/>
        <v>1.0014544569999999</v>
      </c>
    </row>
    <row r="245" spans="1:36" ht="16.5" thickBot="1" x14ac:dyDescent="0.3">
      <c r="A245" s="48" t="s">
        <v>540</v>
      </c>
      <c r="B245" s="54" t="s">
        <v>151</v>
      </c>
      <c r="C245" s="55" t="s">
        <v>152</v>
      </c>
      <c r="D245" s="44">
        <v>7</v>
      </c>
      <c r="E245" s="41">
        <v>249</v>
      </c>
      <c r="F245" s="41">
        <v>266</v>
      </c>
      <c r="G245" s="117">
        <v>0.93609022600000003</v>
      </c>
      <c r="H245" s="42" t="s">
        <v>12</v>
      </c>
      <c r="I245" s="13">
        <v>9.8206410880000004</v>
      </c>
      <c r="J245" s="42" t="s">
        <v>12</v>
      </c>
      <c r="K245" s="29">
        <f t="shared" si="104"/>
        <v>2</v>
      </c>
      <c r="L245" s="29">
        <f t="shared" si="90"/>
        <v>0</v>
      </c>
      <c r="M245" s="29">
        <f t="shared" si="91"/>
        <v>1</v>
      </c>
      <c r="N245" s="29">
        <f t="shared" si="105"/>
        <v>1</v>
      </c>
      <c r="O245" s="34"/>
      <c r="P245" s="41">
        <v>179</v>
      </c>
      <c r="Q245" s="41">
        <v>210</v>
      </c>
      <c r="R245" s="117">
        <v>0.85238095199999997</v>
      </c>
      <c r="S245" s="34">
        <v>2</v>
      </c>
      <c r="T245" s="34"/>
      <c r="U245" s="43" t="s">
        <v>305</v>
      </c>
      <c r="V245" s="34">
        <v>1</v>
      </c>
      <c r="W245" s="29">
        <v>2</v>
      </c>
      <c r="X245" s="29">
        <f t="shared" si="106"/>
        <v>2</v>
      </c>
      <c r="Z245" s="6">
        <f t="shared" si="107"/>
        <v>1</v>
      </c>
      <c r="AA245" s="6">
        <f t="shared" si="108"/>
        <v>1</v>
      </c>
      <c r="AB245" s="29"/>
      <c r="AC245" s="29">
        <f t="shared" si="110"/>
        <v>1</v>
      </c>
      <c r="AE245" s="120">
        <f>IF(N245=1,IF(OR(I245&lt;3,I245=""),0,IF(I245&gt;=7,2,1)),0)</f>
        <v>2</v>
      </c>
      <c r="AF245" s="120">
        <f>IF(G245&gt;AI245,1,0)</f>
        <v>1</v>
      </c>
      <c r="AG245" s="120">
        <f>IF(G245=AJ245,2,0)</f>
        <v>0</v>
      </c>
      <c r="AI245" s="29">
        <f t="shared" si="109"/>
        <v>0.78831324000000003</v>
      </c>
      <c r="AJ245" s="29">
        <f>_xlfn.MAXIFS($G$7:$G$2383,$N$7:$N$2383,1,$D$7:$D$2383,7)</f>
        <v>0.964028777</v>
      </c>
    </row>
    <row r="246" spans="1:36" ht="16.5" thickBot="1" x14ac:dyDescent="0.3">
      <c r="A246" s="48" t="s">
        <v>541</v>
      </c>
      <c r="B246" s="54" t="s">
        <v>151</v>
      </c>
      <c r="C246" s="55" t="s">
        <v>152</v>
      </c>
      <c r="D246" s="44">
        <v>8</v>
      </c>
      <c r="E246" s="41">
        <v>29</v>
      </c>
      <c r="F246" s="41">
        <v>266</v>
      </c>
      <c r="G246" s="117">
        <v>0.10902255600000001</v>
      </c>
      <c r="H246" s="42" t="s">
        <v>12</v>
      </c>
      <c r="I246" s="13">
        <v>-63.073005195999997</v>
      </c>
      <c r="J246" s="42" t="s">
        <v>12</v>
      </c>
      <c r="K246" s="29">
        <f t="shared" si="104"/>
        <v>1</v>
      </c>
      <c r="L246" s="29">
        <f t="shared" si="90"/>
        <v>0</v>
      </c>
      <c r="M246" s="29">
        <f t="shared" si="91"/>
        <v>1</v>
      </c>
      <c r="N246" s="29">
        <f t="shared" si="105"/>
        <v>1</v>
      </c>
      <c r="O246" s="34"/>
      <c r="P246" s="41">
        <v>62</v>
      </c>
      <c r="Q246" s="41">
        <v>210</v>
      </c>
      <c r="R246" s="117">
        <v>0.29523809499999998</v>
      </c>
      <c r="S246" s="34">
        <v>1</v>
      </c>
      <c r="T246" s="34"/>
      <c r="U246" s="43" t="s">
        <v>307</v>
      </c>
      <c r="V246" s="34">
        <v>1</v>
      </c>
      <c r="W246" s="29">
        <v>1</v>
      </c>
      <c r="X246" s="29">
        <f t="shared" si="106"/>
        <v>1</v>
      </c>
      <c r="Z246" s="6">
        <f t="shared" si="107"/>
        <v>1</v>
      </c>
      <c r="AA246" s="6">
        <f t="shared" si="108"/>
        <v>1</v>
      </c>
      <c r="AB246" s="29"/>
      <c r="AC246" s="29">
        <f t="shared" si="110"/>
        <v>1</v>
      </c>
      <c r="AE246" s="120">
        <f>IF(N246=1,IF(OR(I246&gt;-5,I246=""),0,IF(I246&gt;=-10,0.5,1)),0)</f>
        <v>1</v>
      </c>
      <c r="AF246" s="120">
        <f>IF(G246&lt;AI246,0.5,0)</f>
        <v>0.5</v>
      </c>
      <c r="AG246" s="120">
        <f>IF(G246=AJ246,1,0)</f>
        <v>0</v>
      </c>
      <c r="AI246" s="29">
        <f t="shared" si="109"/>
        <v>0.38070670899999998</v>
      </c>
      <c r="AJ246" s="29">
        <f>_xlfn.MINIFS($G$6:$G$2383,$N$6:$N$2383,1,$D$6:$D$2383,8)</f>
        <v>1.9047618999999998E-2</v>
      </c>
    </row>
    <row r="247" spans="1:36" ht="16.5" thickBot="1" x14ac:dyDescent="0.3">
      <c r="A247" s="48" t="s">
        <v>542</v>
      </c>
      <c r="B247" s="54" t="s">
        <v>151</v>
      </c>
      <c r="C247" s="55" t="s">
        <v>152</v>
      </c>
      <c r="D247" s="44">
        <v>9</v>
      </c>
      <c r="E247" s="41">
        <v>1678</v>
      </c>
      <c r="F247" s="41">
        <v>177</v>
      </c>
      <c r="G247" s="117">
        <v>9.4802259889999991</v>
      </c>
      <c r="H247" s="45">
        <v>1</v>
      </c>
      <c r="I247" s="42" t="s">
        <v>12</v>
      </c>
      <c r="J247" s="13">
        <v>9.4802259889999991</v>
      </c>
      <c r="K247" s="29">
        <f t="shared" si="104"/>
        <v>1</v>
      </c>
      <c r="L247" s="29">
        <f t="shared" si="90"/>
        <v>0</v>
      </c>
      <c r="M247" s="29">
        <f t="shared" si="91"/>
        <v>1</v>
      </c>
      <c r="N247" s="29">
        <f t="shared" si="105"/>
        <v>1</v>
      </c>
      <c r="O247" s="34"/>
      <c r="P247" s="41">
        <v>1314</v>
      </c>
      <c r="Q247" s="41">
        <v>471</v>
      </c>
      <c r="R247" s="117">
        <v>2.7898089170000002</v>
      </c>
      <c r="S247" s="42">
        <v>1</v>
      </c>
      <c r="T247" s="42"/>
      <c r="U247" s="43" t="s">
        <v>309</v>
      </c>
      <c r="V247" s="34">
        <v>1</v>
      </c>
      <c r="W247" s="29">
        <v>1</v>
      </c>
      <c r="X247" s="29">
        <f t="shared" si="106"/>
        <v>1</v>
      </c>
      <c r="Z247" s="6">
        <f t="shared" si="107"/>
        <v>1</v>
      </c>
      <c r="AA247" s="6">
        <f t="shared" si="108"/>
        <v>1</v>
      </c>
      <c r="AB247" s="29"/>
      <c r="AC247" s="29">
        <f t="shared" si="110"/>
        <v>1</v>
      </c>
      <c r="AE247" s="120">
        <f>IF(N247=1,IF(J247&gt;=1,1,0),0)</f>
        <v>1</v>
      </c>
      <c r="AF247" s="120">
        <f>IF(G247&gt;AI247,0.5,0)</f>
        <v>0.5</v>
      </c>
      <c r="AG247" s="120"/>
      <c r="AI247" s="29">
        <f t="shared" si="109"/>
        <v>6.5856960899999999</v>
      </c>
    </row>
    <row r="248" spans="1:36" ht="16.5" thickBot="1" x14ac:dyDescent="0.3">
      <c r="A248" s="48" t="s">
        <v>543</v>
      </c>
      <c r="B248" s="54" t="s">
        <v>151</v>
      </c>
      <c r="C248" s="55" t="s">
        <v>152</v>
      </c>
      <c r="D248" s="44">
        <v>10</v>
      </c>
      <c r="E248" s="41">
        <v>25</v>
      </c>
      <c r="F248" s="41">
        <v>1</v>
      </c>
      <c r="G248" s="117">
        <v>25</v>
      </c>
      <c r="H248" s="45">
        <v>1</v>
      </c>
      <c r="I248" s="42" t="s">
        <v>12</v>
      </c>
      <c r="J248" s="13">
        <v>25</v>
      </c>
      <c r="K248" s="29">
        <f t="shared" si="104"/>
        <v>1</v>
      </c>
      <c r="L248" s="29">
        <f t="shared" si="90"/>
        <v>0</v>
      </c>
      <c r="M248" s="29">
        <f t="shared" si="91"/>
        <v>1</v>
      </c>
      <c r="N248" s="29">
        <f t="shared" si="105"/>
        <v>1</v>
      </c>
      <c r="O248" s="34"/>
      <c r="P248" s="41">
        <v>16</v>
      </c>
      <c r="Q248" s="41">
        <v>11</v>
      </c>
      <c r="R248" s="117">
        <v>1.4545454550000001</v>
      </c>
      <c r="S248" s="42">
        <v>1</v>
      </c>
      <c r="T248" s="42"/>
      <c r="U248" s="43" t="s">
        <v>311</v>
      </c>
      <c r="V248" s="34">
        <v>1</v>
      </c>
      <c r="W248" s="29">
        <v>1</v>
      </c>
      <c r="X248" s="29">
        <f t="shared" si="106"/>
        <v>1</v>
      </c>
      <c r="Z248" s="6">
        <f t="shared" si="107"/>
        <v>1</v>
      </c>
      <c r="AA248" s="6">
        <f t="shared" si="108"/>
        <v>1</v>
      </c>
      <c r="AB248" s="29"/>
      <c r="AC248" s="29">
        <f t="shared" si="110"/>
        <v>1</v>
      </c>
      <c r="AE248" s="120">
        <f>IF(N248=1,IF(J248&gt;=1,1,0),0)</f>
        <v>1</v>
      </c>
      <c r="AF248" s="120">
        <f>IF(G248&gt;AI248,0.5,0)</f>
        <v>0.5</v>
      </c>
      <c r="AG248" s="120"/>
      <c r="AI248" s="29">
        <f t="shared" si="109"/>
        <v>8.2854889590000003</v>
      </c>
    </row>
    <row r="249" spans="1:36" ht="16.5" thickBot="1" x14ac:dyDescent="0.3">
      <c r="A249" s="48" t="s">
        <v>544</v>
      </c>
      <c r="B249" s="54" t="s">
        <v>151</v>
      </c>
      <c r="C249" s="55" t="s">
        <v>152</v>
      </c>
      <c r="D249" s="44">
        <v>11</v>
      </c>
      <c r="E249" s="41">
        <v>135</v>
      </c>
      <c r="F249" s="41">
        <v>23</v>
      </c>
      <c r="G249" s="117">
        <v>5.8695652169999999</v>
      </c>
      <c r="H249" s="45">
        <v>1</v>
      </c>
      <c r="I249" s="42" t="s">
        <v>12</v>
      </c>
      <c r="J249" s="13">
        <v>5.8695652169999999</v>
      </c>
      <c r="K249" s="29">
        <f t="shared" si="104"/>
        <v>2</v>
      </c>
      <c r="L249" s="29">
        <f t="shared" si="90"/>
        <v>0</v>
      </c>
      <c r="M249" s="29">
        <f t="shared" si="91"/>
        <v>0</v>
      </c>
      <c r="N249" s="29">
        <f t="shared" si="105"/>
        <v>1</v>
      </c>
      <c r="O249" s="34"/>
      <c r="P249" s="41">
        <v>72</v>
      </c>
      <c r="Q249" s="41">
        <v>17</v>
      </c>
      <c r="R249" s="117">
        <v>4.2352941179999997</v>
      </c>
      <c r="S249" s="42">
        <v>2</v>
      </c>
      <c r="T249" s="42"/>
      <c r="U249" s="43" t="s">
        <v>313</v>
      </c>
      <c r="V249" s="34">
        <v>1</v>
      </c>
      <c r="W249" s="29">
        <v>2</v>
      </c>
      <c r="X249" s="29">
        <f t="shared" si="106"/>
        <v>2</v>
      </c>
      <c r="Z249" s="6">
        <f t="shared" si="107"/>
        <v>1</v>
      </c>
      <c r="AA249" s="6">
        <f t="shared" si="108"/>
        <v>1</v>
      </c>
      <c r="AB249" s="29"/>
      <c r="AC249" s="29">
        <f t="shared" si="110"/>
        <v>1</v>
      </c>
      <c r="AE249" s="120">
        <f>IF(N249=1,IF(J249&gt;=1,2,0),0)</f>
        <v>2</v>
      </c>
      <c r="AF249" s="120">
        <f>IF(G249&gt;AI249,1,0)</f>
        <v>0</v>
      </c>
      <c r="AG249" s="120"/>
      <c r="AI249" s="29">
        <f t="shared" si="109"/>
        <v>8.5951903810000001</v>
      </c>
    </row>
    <row r="250" spans="1:36" ht="16.5" thickBot="1" x14ac:dyDescent="0.3">
      <c r="A250" s="48" t="s">
        <v>545</v>
      </c>
      <c r="B250" s="54" t="s">
        <v>151</v>
      </c>
      <c r="C250" s="55" t="s">
        <v>152</v>
      </c>
      <c r="D250" s="44">
        <v>12</v>
      </c>
      <c r="E250" s="41">
        <v>522</v>
      </c>
      <c r="F250" s="41">
        <v>9796</v>
      </c>
      <c r="G250" s="117">
        <v>5.3287055999999999E-2</v>
      </c>
      <c r="H250" s="42" t="s">
        <v>12</v>
      </c>
      <c r="I250" s="13">
        <v>115.88658995500001</v>
      </c>
      <c r="J250" s="42" t="s">
        <v>12</v>
      </c>
      <c r="K250" s="29">
        <f t="shared" si="104"/>
        <v>0</v>
      </c>
      <c r="L250" s="29">
        <f t="shared" si="90"/>
        <v>0</v>
      </c>
      <c r="M250" s="29">
        <f t="shared" si="91"/>
        <v>0</v>
      </c>
      <c r="N250" s="29">
        <f t="shared" si="105"/>
        <v>1</v>
      </c>
      <c r="O250" s="34"/>
      <c r="P250" s="41">
        <v>216</v>
      </c>
      <c r="Q250" s="41">
        <v>8751</v>
      </c>
      <c r="R250" s="117">
        <v>2.4682893000000001E-2</v>
      </c>
      <c r="S250" s="34">
        <v>0.5</v>
      </c>
      <c r="T250" s="34"/>
      <c r="U250" s="43" t="s">
        <v>315</v>
      </c>
      <c r="V250" s="34">
        <v>1</v>
      </c>
      <c r="W250" s="29">
        <v>1</v>
      </c>
      <c r="X250" s="29">
        <f t="shared" si="106"/>
        <v>1</v>
      </c>
      <c r="Z250" s="6">
        <f t="shared" si="107"/>
        <v>1</v>
      </c>
      <c r="AA250" s="6">
        <f t="shared" si="108"/>
        <v>0</v>
      </c>
      <c r="AB250" s="29"/>
      <c r="AC250" s="29">
        <f t="shared" si="110"/>
        <v>0</v>
      </c>
      <c r="AE250" s="120">
        <f>IF(N250=1,IF(OR(I250&gt;-5,I250=""),0,IF(I250&gt;=-10,0.5,1)),0)</f>
        <v>0</v>
      </c>
      <c r="AF250" s="120">
        <f>IF(G250&lt;AI250,0.5,0)</f>
        <v>0</v>
      </c>
      <c r="AG250" s="120">
        <f>IF(G250=AJ250,1,0)</f>
        <v>0</v>
      </c>
      <c r="AI250" s="29">
        <f t="shared" si="109"/>
        <v>4.0696577999999997E-2</v>
      </c>
      <c r="AJ250" s="29">
        <f>_xlfn.MINIFS($G$6:$G$2383,$N$6:$N$2383,1,$D$6:$D$2383,12)</f>
        <v>5.6550419999999999E-3</v>
      </c>
    </row>
    <row r="251" spans="1:36" ht="16.5" thickBot="1" x14ac:dyDescent="0.3">
      <c r="A251" s="48" t="s">
        <v>546</v>
      </c>
      <c r="B251" s="54" t="s">
        <v>151</v>
      </c>
      <c r="C251" s="55" t="s">
        <v>152</v>
      </c>
      <c r="D251" s="44">
        <v>13</v>
      </c>
      <c r="E251" s="41">
        <v>107</v>
      </c>
      <c r="F251" s="41">
        <v>373</v>
      </c>
      <c r="G251" s="117">
        <v>0.28686327099999998</v>
      </c>
      <c r="H251" s="42" t="s">
        <v>12</v>
      </c>
      <c r="I251" s="13">
        <v>-19.156714610000002</v>
      </c>
      <c r="J251" s="42" t="s">
        <v>12</v>
      </c>
      <c r="K251" s="29">
        <f>_xlfn.IFS(AND(R251=0,G251=0),0,V251=0,0,V251=1,MAX(AE251:AG251))</f>
        <v>2</v>
      </c>
      <c r="L251" s="29">
        <f t="shared" si="90"/>
        <v>0</v>
      </c>
      <c r="M251" s="29">
        <f t="shared" si="91"/>
        <v>1</v>
      </c>
      <c r="N251" s="29">
        <f t="shared" si="105"/>
        <v>1</v>
      </c>
      <c r="O251" s="34"/>
      <c r="P251" s="41">
        <v>143</v>
      </c>
      <c r="Q251" s="41">
        <v>403</v>
      </c>
      <c r="R251" s="117">
        <v>0.35483871</v>
      </c>
      <c r="S251" s="34">
        <v>0</v>
      </c>
      <c r="T251" s="34"/>
      <c r="U251" s="43" t="s">
        <v>317</v>
      </c>
      <c r="V251" s="34">
        <v>1</v>
      </c>
      <c r="W251" s="29">
        <v>2</v>
      </c>
      <c r="X251" s="29">
        <f t="shared" si="106"/>
        <v>2</v>
      </c>
      <c r="Z251" s="6">
        <f t="shared" si="107"/>
        <v>1</v>
      </c>
      <c r="AA251" s="6">
        <f t="shared" si="108"/>
        <v>1</v>
      </c>
      <c r="AB251" s="29"/>
      <c r="AC251" s="29">
        <f t="shared" si="110"/>
        <v>1</v>
      </c>
      <c r="AE251" s="120">
        <f>IF(N251=1,IF(OR(I251&gt;-3,I251=""),0,IF(I251&gt;=-7,1,2)),0)</f>
        <v>2</v>
      </c>
      <c r="AF251" s="120">
        <f>IF(G251&lt;AI251,1,0)</f>
        <v>1</v>
      </c>
      <c r="AG251" s="120">
        <f>IF(G251=AJ251,2,0)</f>
        <v>0</v>
      </c>
      <c r="AI251" s="29">
        <f t="shared" si="109"/>
        <v>0.30394431599999999</v>
      </c>
      <c r="AJ251" s="29">
        <f>_xlfn.MINIFS($G$6:$G$2383,$N$6:$N$2383,1,$D$6:$D$2383,13)</f>
        <v>0.11</v>
      </c>
    </row>
    <row r="252" spans="1:36" ht="16.5" thickBot="1" x14ac:dyDescent="0.3">
      <c r="A252" s="48" t="s">
        <v>547</v>
      </c>
      <c r="B252" s="54" t="s">
        <v>151</v>
      </c>
      <c r="C252" s="55" t="s">
        <v>152</v>
      </c>
      <c r="D252" s="44">
        <v>14</v>
      </c>
      <c r="E252" s="41">
        <v>80</v>
      </c>
      <c r="F252" s="41">
        <v>738</v>
      </c>
      <c r="G252" s="117">
        <v>0.10840108399999999</v>
      </c>
      <c r="H252" s="42" t="s">
        <v>12</v>
      </c>
      <c r="I252" s="13">
        <v>1350.4064174759999</v>
      </c>
      <c r="J252" s="42" t="s">
        <v>12</v>
      </c>
      <c r="K252" s="29">
        <f>_xlfn.IFS(AND(R252=0,G252=0),0,V252=0,0,V252=1,MAX(AE252:AG252))</f>
        <v>0</v>
      </c>
      <c r="L252" s="29">
        <f t="shared" si="90"/>
        <v>0</v>
      </c>
      <c r="M252" s="29">
        <f t="shared" si="91"/>
        <v>0</v>
      </c>
      <c r="N252" s="29">
        <f t="shared" si="105"/>
        <v>1</v>
      </c>
      <c r="O252" s="34"/>
      <c r="P252" s="41">
        <v>5</v>
      </c>
      <c r="Q252" s="41">
        <v>669</v>
      </c>
      <c r="R252" s="117">
        <v>7.4738419999999996E-3</v>
      </c>
      <c r="S252" s="34">
        <v>1</v>
      </c>
      <c r="T252" s="34"/>
      <c r="U252" s="43" t="s">
        <v>319</v>
      </c>
      <c r="V252" s="34">
        <v>1</v>
      </c>
      <c r="W252" s="29">
        <v>1</v>
      </c>
      <c r="X252" s="29">
        <f t="shared" si="106"/>
        <v>1</v>
      </c>
      <c r="Z252" s="6">
        <f t="shared" si="107"/>
        <v>1</v>
      </c>
      <c r="AA252" s="6">
        <f t="shared" si="108"/>
        <v>0</v>
      </c>
      <c r="AB252" s="29"/>
      <c r="AC252" s="29">
        <f t="shared" si="110"/>
        <v>0</v>
      </c>
      <c r="AE252" s="120">
        <f>IF(N252=1,IF(OR(I252&gt;-5,I252=""),0,IF(I252&gt;=-10,0.5,1)),0)</f>
        <v>0</v>
      </c>
      <c r="AF252" s="120">
        <f>IF(G252&lt;AI252,0.5,0)</f>
        <v>0</v>
      </c>
      <c r="AG252" s="120">
        <f>IF(G252=AJ252,1,0)</f>
        <v>0</v>
      </c>
      <c r="AI252" s="29">
        <f t="shared" si="109"/>
        <v>4.1435990000000004E-3</v>
      </c>
      <c r="AJ252" s="29">
        <f>_xlfn.MINIFS($G$6:$G$2383,$N$6:$N$2383,1,$D$6:$D$2383,14)</f>
        <v>0</v>
      </c>
    </row>
    <row r="253" spans="1:36" ht="16.5" thickBot="1" x14ac:dyDescent="0.3">
      <c r="A253" s="48" t="s">
        <v>548</v>
      </c>
      <c r="B253" s="54" t="s">
        <v>151</v>
      </c>
      <c r="C253" s="55" t="s">
        <v>152</v>
      </c>
      <c r="D253" s="33"/>
      <c r="E253" s="41"/>
      <c r="F253" s="41"/>
      <c r="G253" s="117">
        <v>0</v>
      </c>
      <c r="H253" s="35"/>
      <c r="I253" s="35"/>
      <c r="J253" s="35"/>
      <c r="K253" s="36">
        <f>SUM(K254:K259)</f>
        <v>1.5</v>
      </c>
      <c r="L253" s="29">
        <f t="shared" si="90"/>
        <v>0</v>
      </c>
      <c r="M253" s="29">
        <f t="shared" si="91"/>
        <v>0</v>
      </c>
      <c r="O253" s="34"/>
      <c r="P253" s="34"/>
      <c r="Q253" s="34"/>
      <c r="R253" s="117">
        <v>0</v>
      </c>
      <c r="S253" s="35">
        <v>3.5</v>
      </c>
      <c r="T253" s="35"/>
      <c r="U253" s="37" t="s">
        <v>321</v>
      </c>
      <c r="V253" s="35">
        <v>1</v>
      </c>
      <c r="W253" s="6"/>
      <c r="X253" s="29">
        <f t="shared" si="106"/>
        <v>0</v>
      </c>
      <c r="Y253" s="6"/>
      <c r="AB253" s="6"/>
      <c r="AC253" s="29" t="str">
        <f t="shared" si="110"/>
        <v>не применяется</v>
      </c>
      <c r="AF253" s="6"/>
    </row>
    <row r="254" spans="1:36" ht="16.5" thickBot="1" x14ac:dyDescent="0.3">
      <c r="A254" s="48" t="s">
        <v>549</v>
      </c>
      <c r="B254" s="54" t="s">
        <v>151</v>
      </c>
      <c r="C254" s="55" t="s">
        <v>152</v>
      </c>
      <c r="D254" s="44">
        <v>15</v>
      </c>
      <c r="E254" s="41">
        <v>142</v>
      </c>
      <c r="F254" s="41">
        <v>145</v>
      </c>
      <c r="G254" s="117">
        <v>0.97931034500000003</v>
      </c>
      <c r="H254" s="45">
        <v>1</v>
      </c>
      <c r="I254" s="42" t="s">
        <v>12</v>
      </c>
      <c r="J254" s="13">
        <v>0.97931034500000003</v>
      </c>
      <c r="K254" s="29">
        <f t="shared" ref="K254:K259" si="111">IF(V254=1,MAX(AE254:AG254),0)</f>
        <v>0.5</v>
      </c>
      <c r="L254" s="29">
        <f t="shared" si="90"/>
        <v>0</v>
      </c>
      <c r="M254" s="29">
        <f t="shared" si="91"/>
        <v>1</v>
      </c>
      <c r="N254" s="29">
        <f t="shared" ref="N254:N259" si="112">IF(AND(F254=0,V254=1),2,V254)</f>
        <v>1</v>
      </c>
      <c r="O254" s="34"/>
      <c r="P254" s="41">
        <v>0</v>
      </c>
      <c r="Q254" s="41">
        <v>0</v>
      </c>
      <c r="R254" s="117">
        <v>0</v>
      </c>
      <c r="S254" s="42">
        <v>0.5</v>
      </c>
      <c r="T254" s="42"/>
      <c r="U254" s="43" t="s">
        <v>323</v>
      </c>
      <c r="V254" s="34">
        <v>1</v>
      </c>
      <c r="W254" s="29">
        <v>1</v>
      </c>
      <c r="X254" s="29">
        <f t="shared" si="106"/>
        <v>1</v>
      </c>
      <c r="Z254" s="6">
        <f t="shared" ref="Z254:Z259" si="113">N254</f>
        <v>1</v>
      </c>
      <c r="AA254" s="6">
        <f t="shared" ref="AA254:AA259" si="114">IF(K254&lt;=0,0,1)</f>
        <v>1</v>
      </c>
      <c r="AB254" s="29"/>
      <c r="AC254" s="29">
        <f t="shared" si="110"/>
        <v>1</v>
      </c>
      <c r="AE254" s="120">
        <f>IF(AND(J254&gt;=1,N254=1),1,0)</f>
        <v>0</v>
      </c>
      <c r="AF254" s="121">
        <f>IF(G254&gt;AI254,0.5,0)</f>
        <v>0.5</v>
      </c>
      <c r="AG254" s="120"/>
      <c r="AI254" s="29">
        <f t="shared" ref="AI254:AI259" si="115">ROUND(SUMIFS(E:E,D:D,D254,N:N,1)/SUMIFS(F:F,D:D,D254,N:N,1),9)</f>
        <v>0.955452521</v>
      </c>
    </row>
    <row r="255" spans="1:36" ht="16.5" thickBot="1" x14ac:dyDescent="0.3">
      <c r="A255" s="48" t="s">
        <v>550</v>
      </c>
      <c r="B255" s="54" t="s">
        <v>151</v>
      </c>
      <c r="C255" s="55" t="s">
        <v>152</v>
      </c>
      <c r="D255" s="44">
        <v>16</v>
      </c>
      <c r="E255" s="41">
        <v>0</v>
      </c>
      <c r="F255" s="41">
        <v>0</v>
      </c>
      <c r="G255" s="117">
        <v>0</v>
      </c>
      <c r="H255" s="45">
        <v>1</v>
      </c>
      <c r="I255" s="42" t="s">
        <v>12</v>
      </c>
      <c r="J255" s="13">
        <v>0</v>
      </c>
      <c r="K255" s="29">
        <f t="shared" si="111"/>
        <v>0</v>
      </c>
      <c r="L255" s="29">
        <f t="shared" si="90"/>
        <v>0</v>
      </c>
      <c r="M255" s="29">
        <f t="shared" si="91"/>
        <v>0</v>
      </c>
      <c r="N255" s="29">
        <f t="shared" si="112"/>
        <v>2</v>
      </c>
      <c r="O255" s="34"/>
      <c r="P255" s="41">
        <v>1</v>
      </c>
      <c r="Q255" s="41">
        <v>1</v>
      </c>
      <c r="R255" s="117">
        <v>1</v>
      </c>
      <c r="S255" s="42">
        <v>1</v>
      </c>
      <c r="T255" s="42"/>
      <c r="U255" s="43" t="s">
        <v>325</v>
      </c>
      <c r="V255" s="34">
        <v>1</v>
      </c>
      <c r="W255" s="29">
        <v>1</v>
      </c>
      <c r="X255" s="29">
        <f t="shared" si="106"/>
        <v>1</v>
      </c>
      <c r="Z255" s="6">
        <f t="shared" si="113"/>
        <v>2</v>
      </c>
      <c r="AA255" s="6">
        <f t="shared" si="114"/>
        <v>0</v>
      </c>
      <c r="AB255" s="29"/>
      <c r="AC255" s="29" t="str">
        <f>_xlfn.IFS(AND(Z255=1,AA255=1),1,AND(Z255=1,AA255=0),0,Z255=0,"не применяется",Z255=2,"не применяется")</f>
        <v>не применяется</v>
      </c>
      <c r="AE255" s="120">
        <f>IF(AND(J255&gt;=1,N255=1),1,0)</f>
        <v>0</v>
      </c>
      <c r="AF255" s="120">
        <f>IF(G255&gt;AI255,0.5,0)</f>
        <v>0</v>
      </c>
      <c r="AG255" s="120"/>
      <c r="AI255" s="29">
        <f t="shared" si="115"/>
        <v>27.65</v>
      </c>
    </row>
    <row r="256" spans="1:36" ht="16.5" thickBot="1" x14ac:dyDescent="0.3">
      <c r="A256" s="48" t="s">
        <v>551</v>
      </c>
      <c r="B256" s="54" t="s">
        <v>151</v>
      </c>
      <c r="C256" s="55" t="s">
        <v>152</v>
      </c>
      <c r="D256" s="44">
        <v>17</v>
      </c>
      <c r="E256" s="41">
        <v>124</v>
      </c>
      <c r="F256" s="41">
        <v>0</v>
      </c>
      <c r="G256" s="117">
        <v>0</v>
      </c>
      <c r="H256" s="45">
        <v>1</v>
      </c>
      <c r="I256" s="42" t="s">
        <v>12</v>
      </c>
      <c r="J256" s="13">
        <v>0</v>
      </c>
      <c r="K256" s="29">
        <f t="shared" si="111"/>
        <v>0</v>
      </c>
      <c r="L256" s="29">
        <f t="shared" si="90"/>
        <v>0</v>
      </c>
      <c r="M256" s="29">
        <f t="shared" si="91"/>
        <v>0</v>
      </c>
      <c r="N256" s="29">
        <f t="shared" si="112"/>
        <v>2</v>
      </c>
      <c r="O256" s="34"/>
      <c r="P256" s="41">
        <v>1</v>
      </c>
      <c r="Q256" s="41">
        <v>5</v>
      </c>
      <c r="R256" s="117">
        <v>0.2</v>
      </c>
      <c r="S256" s="42">
        <v>0</v>
      </c>
      <c r="T256" s="42"/>
      <c r="U256" s="43" t="s">
        <v>327</v>
      </c>
      <c r="V256" s="34">
        <v>1</v>
      </c>
      <c r="W256" s="29">
        <v>1</v>
      </c>
      <c r="X256" s="29">
        <f t="shared" si="106"/>
        <v>1</v>
      </c>
      <c r="Z256" s="6">
        <f t="shared" si="113"/>
        <v>2</v>
      </c>
      <c r="AA256" s="6">
        <f t="shared" si="114"/>
        <v>0</v>
      </c>
      <c r="AB256" s="29"/>
      <c r="AC256" s="29" t="str">
        <f>_xlfn.IFS(AND(Z256=1,AA256=1),1,AND(Z256=1,AA256=0),0,Z256=0,"не применяется",Z256=2,"не применяется")</f>
        <v>не применяется</v>
      </c>
      <c r="AE256" s="120">
        <f>IF(AND(J256&gt;=1,N256=1),1,0)</f>
        <v>0</v>
      </c>
      <c r="AF256" s="120">
        <f>IF(G256&gt;AI256,0.5,0)</f>
        <v>0</v>
      </c>
      <c r="AG256" s="120"/>
      <c r="AI256" s="29">
        <f t="shared" si="115"/>
        <v>77.588235294</v>
      </c>
    </row>
    <row r="257" spans="1:36" ht="16.5" thickBot="1" x14ac:dyDescent="0.3">
      <c r="A257" s="48" t="s">
        <v>552</v>
      </c>
      <c r="B257" s="54" t="s">
        <v>151</v>
      </c>
      <c r="C257" s="55" t="s">
        <v>152</v>
      </c>
      <c r="D257" s="44">
        <v>18</v>
      </c>
      <c r="E257" s="41">
        <v>27</v>
      </c>
      <c r="F257" s="41">
        <v>2</v>
      </c>
      <c r="G257" s="117">
        <v>13.5</v>
      </c>
      <c r="H257" s="45">
        <v>1</v>
      </c>
      <c r="I257" s="42" t="s">
        <v>12</v>
      </c>
      <c r="J257" s="13">
        <v>13.5</v>
      </c>
      <c r="K257" s="29">
        <f t="shared" si="111"/>
        <v>1</v>
      </c>
      <c r="L257" s="29">
        <f t="shared" si="90"/>
        <v>0</v>
      </c>
      <c r="M257" s="29">
        <f t="shared" si="91"/>
        <v>0</v>
      </c>
      <c r="N257" s="29">
        <f t="shared" si="112"/>
        <v>1</v>
      </c>
      <c r="O257" s="34"/>
      <c r="P257" s="41">
        <v>9</v>
      </c>
      <c r="Q257" s="41">
        <v>4</v>
      </c>
      <c r="R257" s="117">
        <v>2.25</v>
      </c>
      <c r="S257" s="42">
        <v>1</v>
      </c>
      <c r="T257" s="42"/>
      <c r="U257" s="43" t="s">
        <v>329</v>
      </c>
      <c r="V257" s="34">
        <v>1</v>
      </c>
      <c r="W257" s="29">
        <v>1</v>
      </c>
      <c r="X257" s="29">
        <f t="shared" si="106"/>
        <v>1</v>
      </c>
      <c r="Z257" s="6">
        <f t="shared" si="113"/>
        <v>1</v>
      </c>
      <c r="AA257" s="6">
        <f t="shared" si="114"/>
        <v>1</v>
      </c>
      <c r="AB257" s="29"/>
      <c r="AC257" s="29">
        <f>_xlfn.IFS(AND(Z257=1,AA257=1),1,AND(Z257=1,AA257=0),0,Z257=0,"не применяется")</f>
        <v>1</v>
      </c>
      <c r="AE257" s="120">
        <f>IF(AND(J257&gt;=1,N257=1),1,0)</f>
        <v>1</v>
      </c>
      <c r="AF257" s="120">
        <f>IF(G257&gt;AI257,0.5,0)</f>
        <v>0</v>
      </c>
      <c r="AG257" s="120"/>
      <c r="AI257" s="29">
        <f t="shared" si="115"/>
        <v>48.1875</v>
      </c>
    </row>
    <row r="258" spans="1:36" ht="16.5" thickBot="1" x14ac:dyDescent="0.3">
      <c r="A258" s="48" t="s">
        <v>553</v>
      </c>
      <c r="B258" s="54" t="s">
        <v>151</v>
      </c>
      <c r="C258" s="55" t="s">
        <v>152</v>
      </c>
      <c r="D258" s="44">
        <v>19</v>
      </c>
      <c r="E258" s="41">
        <v>18</v>
      </c>
      <c r="F258" s="41">
        <v>0</v>
      </c>
      <c r="G258" s="117">
        <v>0</v>
      </c>
      <c r="H258" s="45">
        <v>1</v>
      </c>
      <c r="I258" s="42" t="s">
        <v>12</v>
      </c>
      <c r="J258" s="13">
        <v>0</v>
      </c>
      <c r="K258" s="29">
        <f t="shared" si="111"/>
        <v>0</v>
      </c>
      <c r="L258" s="29">
        <f t="shared" si="90"/>
        <v>0</v>
      </c>
      <c r="M258" s="29">
        <f t="shared" si="91"/>
        <v>0</v>
      </c>
      <c r="N258" s="29">
        <f t="shared" si="112"/>
        <v>2</v>
      </c>
      <c r="O258" s="34"/>
      <c r="P258" s="41">
        <v>6</v>
      </c>
      <c r="Q258" s="41">
        <v>19</v>
      </c>
      <c r="R258" s="117">
        <v>0.31578947400000001</v>
      </c>
      <c r="S258" s="42">
        <v>0</v>
      </c>
      <c r="T258" s="42"/>
      <c r="U258" s="43" t="s">
        <v>331</v>
      </c>
      <c r="V258" s="34">
        <v>1</v>
      </c>
      <c r="W258" s="29">
        <v>2</v>
      </c>
      <c r="X258" s="29">
        <f t="shared" si="106"/>
        <v>2</v>
      </c>
      <c r="Z258" s="6">
        <f t="shared" si="113"/>
        <v>2</v>
      </c>
      <c r="AA258" s="6">
        <f t="shared" si="114"/>
        <v>0</v>
      </c>
      <c r="AB258" s="29"/>
      <c r="AC258" s="29" t="str">
        <f>_xlfn.IFS(AND(Z258=1,AA258=1),1,AND(Z258=1,AA258=0),0,Z258=0,"не применяется",Z258=2,"не применяется")</f>
        <v>не применяется</v>
      </c>
      <c r="AE258" s="120">
        <f>IF(AND(J258&gt;=1,N258=1),2,0)</f>
        <v>0</v>
      </c>
      <c r="AF258" s="120">
        <f>IF(G258&gt;AI258,1,0)</f>
        <v>0</v>
      </c>
      <c r="AG258" s="120"/>
      <c r="AI258" s="29">
        <f t="shared" si="115"/>
        <v>45.237288135999997</v>
      </c>
    </row>
    <row r="259" spans="1:36" ht="16.5" thickBot="1" x14ac:dyDescent="0.3">
      <c r="A259" s="48" t="s">
        <v>554</v>
      </c>
      <c r="B259" s="54" t="s">
        <v>151</v>
      </c>
      <c r="C259" s="55" t="s">
        <v>152</v>
      </c>
      <c r="D259" s="44">
        <v>20</v>
      </c>
      <c r="E259" s="41">
        <v>3</v>
      </c>
      <c r="F259" s="41">
        <v>0</v>
      </c>
      <c r="G259" s="117">
        <v>0</v>
      </c>
      <c r="H259" s="45">
        <v>1</v>
      </c>
      <c r="I259" s="42" t="s">
        <v>12</v>
      </c>
      <c r="J259" s="13">
        <v>0</v>
      </c>
      <c r="K259" s="29">
        <f t="shared" si="111"/>
        <v>0</v>
      </c>
      <c r="L259" s="29">
        <f t="shared" si="90"/>
        <v>0</v>
      </c>
      <c r="M259" s="29">
        <f t="shared" si="91"/>
        <v>0</v>
      </c>
      <c r="N259" s="29">
        <f t="shared" si="112"/>
        <v>2</v>
      </c>
      <c r="O259" s="34"/>
      <c r="P259" s="41">
        <v>1</v>
      </c>
      <c r="Q259" s="41">
        <v>1</v>
      </c>
      <c r="R259" s="117">
        <v>1</v>
      </c>
      <c r="S259" s="42">
        <v>1</v>
      </c>
      <c r="T259" s="42"/>
      <c r="U259" s="43" t="s">
        <v>333</v>
      </c>
      <c r="V259" s="34">
        <v>1</v>
      </c>
      <c r="W259" s="29">
        <v>1</v>
      </c>
      <c r="X259" s="29">
        <f t="shared" si="106"/>
        <v>1</v>
      </c>
      <c r="Z259" s="6">
        <f t="shared" si="113"/>
        <v>2</v>
      </c>
      <c r="AA259" s="6">
        <f t="shared" si="114"/>
        <v>0</v>
      </c>
      <c r="AB259" s="29"/>
      <c r="AC259" s="29" t="str">
        <f>_xlfn.IFS(AND(Z259=1,AA259=1),1,AND(Z259=1,AA259=0),0,Z259=0,"не применяется",Z259=2,"не применяется")</f>
        <v>не применяется</v>
      </c>
      <c r="AE259" s="120">
        <f>IF(AND(J259&gt;=1,N259=1),1,0)</f>
        <v>0</v>
      </c>
      <c r="AF259" s="120">
        <f>IF(G259&gt;AI259,0.5,0)</f>
        <v>0</v>
      </c>
      <c r="AG259" s="120"/>
      <c r="AI259" s="29">
        <f t="shared" si="115"/>
        <v>12.756097561000001</v>
      </c>
    </row>
    <row r="260" spans="1:36" ht="16.5" thickBot="1" x14ac:dyDescent="0.3">
      <c r="A260" s="48" t="s">
        <v>548</v>
      </c>
      <c r="B260" s="54" t="s">
        <v>151</v>
      </c>
      <c r="C260" s="55" t="s">
        <v>152</v>
      </c>
      <c r="D260" s="33"/>
      <c r="E260" s="41"/>
      <c r="F260" s="41"/>
      <c r="G260" s="117">
        <v>0</v>
      </c>
      <c r="H260" s="35"/>
      <c r="I260" s="35"/>
      <c r="J260" s="35"/>
      <c r="K260" s="36">
        <f>SUM(K261:K265)</f>
        <v>3.5</v>
      </c>
      <c r="L260" s="29">
        <f t="shared" si="90"/>
        <v>0</v>
      </c>
      <c r="M260" s="29">
        <f t="shared" si="91"/>
        <v>0</v>
      </c>
      <c r="O260" s="34"/>
      <c r="P260" s="34"/>
      <c r="Q260" s="34"/>
      <c r="R260" s="117">
        <v>0</v>
      </c>
      <c r="S260" s="35">
        <v>2.5</v>
      </c>
      <c r="T260" s="35"/>
      <c r="U260" s="37" t="s">
        <v>321</v>
      </c>
      <c r="V260" s="35">
        <v>1</v>
      </c>
      <c r="W260" s="6"/>
      <c r="X260" s="29">
        <f t="shared" si="106"/>
        <v>0</v>
      </c>
      <c r="Y260" s="6"/>
      <c r="AB260" s="6"/>
      <c r="AC260" s="29" t="str">
        <f>_xlfn.IFS(AND(Z260=1,AA260=1),1,AND(Z260=1,AA260=0),0,Z260=0,"не применяется")</f>
        <v>не применяется</v>
      </c>
      <c r="AF260" s="6"/>
    </row>
    <row r="261" spans="1:36" ht="16.5" thickBot="1" x14ac:dyDescent="0.3">
      <c r="A261" s="48" t="s">
        <v>555</v>
      </c>
      <c r="B261" s="54" t="s">
        <v>151</v>
      </c>
      <c r="C261" s="55" t="s">
        <v>152</v>
      </c>
      <c r="D261" s="44">
        <v>21</v>
      </c>
      <c r="E261" s="41">
        <v>5</v>
      </c>
      <c r="F261" s="41">
        <v>9</v>
      </c>
      <c r="G261" s="117">
        <v>0.55555555599999995</v>
      </c>
      <c r="H261" s="42" t="s">
        <v>12</v>
      </c>
      <c r="I261" s="13">
        <v>-1.234567822</v>
      </c>
      <c r="J261" s="42" t="s">
        <v>12</v>
      </c>
      <c r="K261" s="29">
        <f>IF(V261=1,MAX(AE261:AG261),0)</f>
        <v>0.5</v>
      </c>
      <c r="L261" s="29">
        <f t="shared" si="90"/>
        <v>0</v>
      </c>
      <c r="M261" s="29">
        <f t="shared" si="91"/>
        <v>1</v>
      </c>
      <c r="N261" s="29">
        <f>IF(AND(F261=0,V261=1),2,V261)</f>
        <v>1</v>
      </c>
      <c r="O261" s="34"/>
      <c r="P261" s="41">
        <v>9</v>
      </c>
      <c r="Q261" s="41">
        <v>16</v>
      </c>
      <c r="R261" s="117">
        <v>0.5625</v>
      </c>
      <c r="S261" s="45">
        <v>0.5</v>
      </c>
      <c r="T261" s="45"/>
      <c r="U261" s="43" t="s">
        <v>335</v>
      </c>
      <c r="V261" s="34">
        <v>1</v>
      </c>
      <c r="W261" s="29">
        <v>1</v>
      </c>
      <c r="X261" s="29">
        <f t="shared" si="106"/>
        <v>1</v>
      </c>
      <c r="Z261" s="6">
        <f>N261</f>
        <v>1</v>
      </c>
      <c r="AA261" s="6">
        <f>IF(K261&lt;=0,0,1)</f>
        <v>1</v>
      </c>
      <c r="AB261" s="29"/>
      <c r="AC261" s="29">
        <f>_xlfn.IFS(AND(Z261=1,AA261=1),1,AND(Z261=1,AA261=0),0,Z261=0,"не применяется")</f>
        <v>1</v>
      </c>
      <c r="AE261" s="120">
        <f>IF(N261=1,IF(OR(I261&lt;5,I261=""),0,IF(I261&gt;=10,1,0.5)),0)</f>
        <v>0</v>
      </c>
      <c r="AF261" s="120">
        <f>IF(G261&gt;AI261,0.5,0)</f>
        <v>0.5</v>
      </c>
      <c r="AG261" s="120">
        <f>IF(G261=AJ261,1,0)</f>
        <v>0</v>
      </c>
      <c r="AI261" s="29">
        <f>ROUND(SUMIFS(E:E,D:D,D261,N:N,1)/SUMIFS(F:F,D:D,D261,N:N,1),9)</f>
        <v>0.40586932399999998</v>
      </c>
      <c r="AJ261" s="29">
        <f>_xlfn.MAXIFS($G$7:$G$2383,$N$7:$N$2383,1,$D$7:$D$2383,21)</f>
        <v>1</v>
      </c>
    </row>
    <row r="262" spans="1:36" ht="16.5" thickBot="1" x14ac:dyDescent="0.3">
      <c r="A262" s="48" t="s">
        <v>556</v>
      </c>
      <c r="B262" s="54" t="s">
        <v>151</v>
      </c>
      <c r="C262" s="55" t="s">
        <v>152</v>
      </c>
      <c r="D262" s="44">
        <v>22</v>
      </c>
      <c r="E262" s="41">
        <v>64</v>
      </c>
      <c r="F262" s="41">
        <v>64</v>
      </c>
      <c r="G262" s="117">
        <v>1</v>
      </c>
      <c r="H262" s="45">
        <v>1</v>
      </c>
      <c r="I262" s="42" t="s">
        <v>12</v>
      </c>
      <c r="J262" s="13">
        <v>1</v>
      </c>
      <c r="K262" s="29">
        <f>IF(V262=1,MAX(AE262:AG262),0)</f>
        <v>1</v>
      </c>
      <c r="L262" s="29">
        <f t="shared" si="90"/>
        <v>0</v>
      </c>
      <c r="M262" s="29">
        <f t="shared" si="91"/>
        <v>1</v>
      </c>
      <c r="N262" s="29">
        <f>IF(AND(F262=0,V262=1),2,V262)</f>
        <v>1</v>
      </c>
      <c r="O262" s="34"/>
      <c r="P262" s="41">
        <v>0</v>
      </c>
      <c r="Q262" s="41">
        <v>0</v>
      </c>
      <c r="R262" s="117">
        <v>0</v>
      </c>
      <c r="S262" s="42">
        <v>1</v>
      </c>
      <c r="T262" s="42"/>
      <c r="U262" s="43" t="s">
        <v>337</v>
      </c>
      <c r="V262" s="34">
        <v>1</v>
      </c>
      <c r="W262" s="29">
        <v>1</v>
      </c>
      <c r="X262" s="29">
        <f t="shared" si="106"/>
        <v>1</v>
      </c>
      <c r="Z262" s="6">
        <f>N262</f>
        <v>1</v>
      </c>
      <c r="AA262" s="6">
        <f>IF(K262&lt;=0,0,1)</f>
        <v>1</v>
      </c>
      <c r="AB262" s="29"/>
      <c r="AC262" s="29">
        <f>_xlfn.IFS(AND(Z262=1,AA262=1),1,AND(Z262=1,AA262=0),0,Z262=0,"не применяется")</f>
        <v>1</v>
      </c>
      <c r="AE262" s="120">
        <f>IF(AND(J262&gt;=1,N262=1),1,0)</f>
        <v>1</v>
      </c>
      <c r="AF262" s="120">
        <f>IF(G262&gt;AI262,0.5,0)</f>
        <v>0.5</v>
      </c>
      <c r="AG262" s="120"/>
      <c r="AI262" s="29">
        <f>ROUND(SUMIFS(E:E,D:D,D262,N:N,1)/SUMIFS(F:F,D:D,D262,N:N,1),9)</f>
        <v>0.59924209900000003</v>
      </c>
    </row>
    <row r="263" spans="1:36" ht="16.5" thickBot="1" x14ac:dyDescent="0.3">
      <c r="A263" s="48" t="s">
        <v>557</v>
      </c>
      <c r="B263" s="54" t="s">
        <v>151</v>
      </c>
      <c r="C263" s="55" t="s">
        <v>152</v>
      </c>
      <c r="D263" s="44">
        <v>23</v>
      </c>
      <c r="E263" s="41">
        <v>0</v>
      </c>
      <c r="F263" s="41">
        <v>0</v>
      </c>
      <c r="G263" s="117">
        <v>0</v>
      </c>
      <c r="H263" s="42" t="s">
        <v>12</v>
      </c>
      <c r="I263" s="13">
        <v>0</v>
      </c>
      <c r="J263" s="42" t="s">
        <v>12</v>
      </c>
      <c r="K263" s="29">
        <f>IF(V263=1,MAX(AE263:AG263),0)</f>
        <v>0</v>
      </c>
      <c r="L263" s="29">
        <f t="shared" ref="L263:L326" si="116">IF(AG264=0,0,1)</f>
        <v>0</v>
      </c>
      <c r="M263" s="29">
        <f t="shared" ref="M263:M326" si="117">IF(AF263=0,0,1)</f>
        <v>0</v>
      </c>
      <c r="N263" s="29">
        <f>IF(AND(F263=0,V263=1),2,V263)</f>
        <v>2</v>
      </c>
      <c r="O263" s="34"/>
      <c r="P263" s="41">
        <v>0</v>
      </c>
      <c r="Q263" s="41">
        <v>1</v>
      </c>
      <c r="R263" s="117">
        <v>0</v>
      </c>
      <c r="S263" s="45">
        <v>0</v>
      </c>
      <c r="T263" s="45"/>
      <c r="U263" s="43" t="s">
        <v>339</v>
      </c>
      <c r="V263" s="34">
        <v>1</v>
      </c>
      <c r="W263" s="29">
        <v>1</v>
      </c>
      <c r="X263" s="29">
        <f t="shared" si="106"/>
        <v>1</v>
      </c>
      <c r="Z263" s="6">
        <f>N263</f>
        <v>2</v>
      </c>
      <c r="AA263" s="6">
        <f>IF(K263&lt;=0,0,1)</f>
        <v>0</v>
      </c>
      <c r="AB263" s="29"/>
      <c r="AC263" s="29" t="str">
        <f>_xlfn.IFS(AND(Z263=1,AA263=1),1,AND(Z263=1,AA263=0),0,Z263=0,"не применяется",Z263=2,"не применяется")</f>
        <v>не применяется</v>
      </c>
      <c r="AE263" s="120">
        <f>IF(N263=1,IF(OR(I263&lt;5,I263=""),0,IF(I263&gt;=10,1,0.5)),0)</f>
        <v>0</v>
      </c>
      <c r="AF263" s="120">
        <f>IF(G263&gt;AI263,0.5,0)</f>
        <v>0</v>
      </c>
      <c r="AG263" s="120">
        <f>IF(AND(G2690&lt;&gt;0,G263=AJ263),1,0)</f>
        <v>0</v>
      </c>
      <c r="AI263" s="29">
        <f>ROUND(SUMIFS(E:E,D:D,D263,N:N,1)/SUMIFS(F:F,D:D,D263,N:N,1),9)</f>
        <v>0.46666666699999998</v>
      </c>
      <c r="AJ263" s="29">
        <f>_xlfn.MAXIFS($G$7:$G$2383,$N$7:$N$2383,1,$D$7:$D$2383,23)</f>
        <v>6</v>
      </c>
    </row>
    <row r="264" spans="1:36" ht="16.5" thickBot="1" x14ac:dyDescent="0.3">
      <c r="A264" s="48" t="s">
        <v>558</v>
      </c>
      <c r="B264" s="54" t="s">
        <v>151</v>
      </c>
      <c r="C264" s="55" t="s">
        <v>152</v>
      </c>
      <c r="D264" s="44">
        <v>24</v>
      </c>
      <c r="E264" s="41">
        <v>1</v>
      </c>
      <c r="F264" s="41">
        <v>0</v>
      </c>
      <c r="G264" s="117">
        <v>0</v>
      </c>
      <c r="H264" s="42" t="s">
        <v>12</v>
      </c>
      <c r="I264" s="13">
        <v>0</v>
      </c>
      <c r="J264" s="42" t="s">
        <v>12</v>
      </c>
      <c r="K264" s="29">
        <f>IF(V264=1,MAX(AE264:AG264),0)</f>
        <v>0</v>
      </c>
      <c r="L264" s="29">
        <f t="shared" si="116"/>
        <v>0</v>
      </c>
      <c r="M264" s="29">
        <f t="shared" si="117"/>
        <v>0</v>
      </c>
      <c r="N264" s="29">
        <f>IF(AND(F264=0,V264=1),2,V264)</f>
        <v>2</v>
      </c>
      <c r="O264" s="34"/>
      <c r="P264" s="41">
        <v>0</v>
      </c>
      <c r="Q264" s="41">
        <v>3</v>
      </c>
      <c r="R264" s="117">
        <v>0</v>
      </c>
      <c r="S264" s="45">
        <v>0</v>
      </c>
      <c r="T264" s="45"/>
      <c r="U264" s="43" t="s">
        <v>341</v>
      </c>
      <c r="V264" s="34">
        <v>1</v>
      </c>
      <c r="W264" s="29">
        <v>1</v>
      </c>
      <c r="X264" s="29">
        <f t="shared" si="106"/>
        <v>1</v>
      </c>
      <c r="Z264" s="6">
        <f>N264</f>
        <v>2</v>
      </c>
      <c r="AA264" s="6">
        <f>IF(K264&lt;=0,0,1)</f>
        <v>0</v>
      </c>
      <c r="AB264" s="29"/>
      <c r="AC264" s="29" t="str">
        <f>_xlfn.IFS(AND(Z264=1,AA264=1),1,AND(Z264=1,AA264=0),0,Z264=0,"не применяется",Z264=2,"не применяется")</f>
        <v>не применяется</v>
      </c>
      <c r="AE264" s="120">
        <f>IF(N264=1,IF(OR(I264&lt;5,I264=""),0,IF(I264&gt;=10,1,0.5)),0)</f>
        <v>0</v>
      </c>
      <c r="AF264" s="120">
        <f>IF(G264&gt;AI264,0.5,0)</f>
        <v>0</v>
      </c>
      <c r="AG264" s="120">
        <f>IF(G264=AJ264,1,0)</f>
        <v>0</v>
      </c>
      <c r="AI264" s="29">
        <f>ROUND(SUMIFS(E:E,D:D,D264,N:N,1)/SUMIFS(F:F,D:D,D264,N:N,1),9)</f>
        <v>0.91379310300000005</v>
      </c>
      <c r="AJ264" s="29">
        <f>_xlfn.MAXIFS($G$7:$G$2383,$N$7:$N$2383,1,$D$7:$D$2383,24)</f>
        <v>10</v>
      </c>
    </row>
    <row r="265" spans="1:36" ht="16.5" thickBot="1" x14ac:dyDescent="0.3">
      <c r="A265" s="48" t="s">
        <v>559</v>
      </c>
      <c r="B265" s="54" t="s">
        <v>151</v>
      </c>
      <c r="C265" s="55" t="s">
        <v>152</v>
      </c>
      <c r="D265" s="44">
        <v>25</v>
      </c>
      <c r="E265" s="41">
        <v>70</v>
      </c>
      <c r="F265" s="41">
        <v>70</v>
      </c>
      <c r="G265" s="117">
        <v>1</v>
      </c>
      <c r="H265" s="45">
        <v>1</v>
      </c>
      <c r="I265" s="42" t="s">
        <v>12</v>
      </c>
      <c r="J265" s="13">
        <v>1</v>
      </c>
      <c r="K265" s="29">
        <f>IF(V265=1,MAX(AE265:AG265),0)</f>
        <v>2</v>
      </c>
      <c r="L265" s="29">
        <f t="shared" si="116"/>
        <v>0</v>
      </c>
      <c r="M265" s="29">
        <f t="shared" si="117"/>
        <v>1</v>
      </c>
      <c r="N265" s="29">
        <f>IF(AND(F265=0,V265=1),2,V265)</f>
        <v>1</v>
      </c>
      <c r="O265" s="34"/>
      <c r="P265" s="41">
        <v>0</v>
      </c>
      <c r="Q265" s="41">
        <v>0</v>
      </c>
      <c r="R265" s="117">
        <v>0</v>
      </c>
      <c r="S265" s="42">
        <v>1</v>
      </c>
      <c r="T265" s="42"/>
      <c r="U265" s="43" t="s">
        <v>343</v>
      </c>
      <c r="V265" s="34">
        <v>1</v>
      </c>
      <c r="W265" s="29">
        <v>2</v>
      </c>
      <c r="X265" s="29">
        <f t="shared" si="106"/>
        <v>2</v>
      </c>
      <c r="Z265" s="6">
        <f>N265</f>
        <v>1</v>
      </c>
      <c r="AA265" s="6">
        <f>IF(K265&lt;=0,0,1)</f>
        <v>1</v>
      </c>
      <c r="AB265" s="29"/>
      <c r="AC265" s="29">
        <f>_xlfn.IFS(AND(Z265=1,AA265=1),1,AND(Z265=1,AA265=0),0,Z265=0,"не применяется")</f>
        <v>1</v>
      </c>
      <c r="AE265" s="120">
        <f>IF(AND(J265&gt;=1,N265=1),2,0)</f>
        <v>2</v>
      </c>
      <c r="AF265" s="120">
        <f>IF(G265&gt;AI265,1,0)</f>
        <v>1</v>
      </c>
      <c r="AG265" s="120"/>
      <c r="AI265" s="29">
        <f>ROUND(SUMIFS(E:E,D:D,D265,N:N,1)/SUMIFS(F:F,D:D,D265,N:N,1),9)</f>
        <v>0.97028108999999996</v>
      </c>
    </row>
    <row r="266" spans="1:36" ht="16.5" thickBot="1" x14ac:dyDescent="0.3">
      <c r="A266" s="48" t="s">
        <v>560</v>
      </c>
      <c r="B266" s="54" t="s">
        <v>151</v>
      </c>
      <c r="C266" s="55" t="s">
        <v>152</v>
      </c>
      <c r="D266" s="51">
        <v>33</v>
      </c>
      <c r="E266" s="41"/>
      <c r="F266" s="41"/>
      <c r="G266" s="117">
        <v>0</v>
      </c>
      <c r="H266" s="45"/>
      <c r="I266" s="45"/>
      <c r="J266" s="45"/>
      <c r="K266" s="45">
        <f>K238+K253+K260</f>
        <v>21</v>
      </c>
      <c r="L266" s="29">
        <f t="shared" si="116"/>
        <v>0</v>
      </c>
      <c r="M266" s="29">
        <f t="shared" si="117"/>
        <v>0</v>
      </c>
      <c r="O266" s="34"/>
      <c r="P266" s="34"/>
      <c r="Q266" s="34"/>
      <c r="R266" s="117">
        <v>0</v>
      </c>
      <c r="S266" s="45">
        <v>20.5</v>
      </c>
      <c r="T266" s="45"/>
      <c r="U266" s="43" t="s">
        <v>321</v>
      </c>
      <c r="V266" s="45">
        <v>1</v>
      </c>
      <c r="X266" s="29">
        <f>SUM(X238:X265)</f>
        <v>32</v>
      </c>
      <c r="Y266" s="53">
        <f>K266/X266</f>
        <v>0.65625</v>
      </c>
      <c r="Z266" s="6">
        <f>SUM(Z238:Z265)</f>
        <v>31</v>
      </c>
      <c r="AA266" s="6">
        <f>SUM(AA238:AA265)</f>
        <v>16</v>
      </c>
      <c r="AB266" s="53">
        <f>AA266/Z266</f>
        <v>0.5161290322580645</v>
      </c>
      <c r="AC266" s="29">
        <f>AB266</f>
        <v>0.5161290322580645</v>
      </c>
      <c r="AF266" s="6"/>
    </row>
    <row r="267" spans="1:36" ht="16.5" thickBot="1" x14ac:dyDescent="0.25">
      <c r="A267" s="48" t="s">
        <v>262</v>
      </c>
      <c r="B267" s="49" t="s">
        <v>53</v>
      </c>
      <c r="C267" s="50" t="s">
        <v>54</v>
      </c>
      <c r="D267" s="33">
        <v>0</v>
      </c>
      <c r="E267" s="122"/>
      <c r="F267" s="122"/>
      <c r="G267" s="117">
        <v>0</v>
      </c>
      <c r="H267" s="35"/>
      <c r="I267" s="35"/>
      <c r="J267" s="35"/>
      <c r="K267" s="36">
        <f>SUM(K268:K281)</f>
        <v>14</v>
      </c>
      <c r="L267" s="29">
        <f t="shared" si="116"/>
        <v>0</v>
      </c>
      <c r="M267" s="29">
        <f t="shared" si="117"/>
        <v>0</v>
      </c>
      <c r="O267" s="34"/>
      <c r="P267" s="67"/>
      <c r="Q267" s="67"/>
      <c r="R267" s="117">
        <v>0</v>
      </c>
      <c r="S267" s="34">
        <v>12.5</v>
      </c>
      <c r="T267" s="34"/>
      <c r="U267" s="43" t="s">
        <v>321</v>
      </c>
      <c r="V267" s="35">
        <v>1</v>
      </c>
      <c r="W267" s="6"/>
      <c r="X267" s="6"/>
      <c r="Y267" s="6"/>
      <c r="AB267" s="6"/>
      <c r="AC267" s="6"/>
      <c r="AF267" s="6"/>
    </row>
    <row r="268" spans="1:36" ht="16.5" thickBot="1" x14ac:dyDescent="0.3">
      <c r="A268" s="48" t="s">
        <v>561</v>
      </c>
      <c r="B268" s="54" t="s">
        <v>53</v>
      </c>
      <c r="C268" s="55" t="s">
        <v>54</v>
      </c>
      <c r="D268" s="41">
        <v>1</v>
      </c>
      <c r="E268" s="41">
        <v>61899</v>
      </c>
      <c r="F268" s="41">
        <v>172464.8</v>
      </c>
      <c r="G268" s="117">
        <v>0.35890802100000002</v>
      </c>
      <c r="H268" s="42" t="s">
        <v>12</v>
      </c>
      <c r="I268" s="13">
        <v>-0.347787611</v>
      </c>
      <c r="J268" s="42" t="s">
        <v>12</v>
      </c>
      <c r="K268" s="29">
        <f t="shared" ref="K268:K279" si="118">IF(V268=1,MAX(AE268:AG268),0)</f>
        <v>0.5</v>
      </c>
      <c r="L268" s="29">
        <f t="shared" si="116"/>
        <v>0</v>
      </c>
      <c r="M268" s="29">
        <f t="shared" si="117"/>
        <v>1</v>
      </c>
      <c r="N268" s="29">
        <f t="shared" ref="N268:N281" si="119">IF(AND(F268=0,V268=1),2,V268)</f>
        <v>1</v>
      </c>
      <c r="O268" s="34"/>
      <c r="P268" s="41">
        <v>64814</v>
      </c>
      <c r="Q268" s="41">
        <v>179958.6</v>
      </c>
      <c r="R268" s="117">
        <v>0.36016061500000002</v>
      </c>
      <c r="S268" s="34">
        <v>1</v>
      </c>
      <c r="T268" s="34"/>
      <c r="U268" s="43" t="s">
        <v>293</v>
      </c>
      <c r="V268" s="34">
        <v>1</v>
      </c>
      <c r="W268" s="29">
        <v>1</v>
      </c>
      <c r="X268" s="29">
        <f t="shared" ref="X268:X294" si="120">IF(V268=1,W268,0)</f>
        <v>1</v>
      </c>
      <c r="Z268" s="6">
        <f t="shared" ref="Z268:Z281" si="121">N268</f>
        <v>1</v>
      </c>
      <c r="AA268" s="6">
        <f t="shared" ref="AA268:AA281" si="122">IF(K268&lt;=0,0,1)</f>
        <v>1</v>
      </c>
      <c r="AB268" s="29"/>
      <c r="AC268" s="29">
        <f t="shared" ref="AC268:AC283" si="123">_xlfn.IFS(AND(Z268=1,AA268=1),1,AND(Z268=1,AA268=0),0,Z268=0,"не применяется")</f>
        <v>1</v>
      </c>
      <c r="AE268" s="120">
        <f>IF(N268=1,IF(OR(I268&lt;3,I268=""),0,IF(I268&gt;=7,1,0.5)),0)</f>
        <v>0</v>
      </c>
      <c r="AF268" s="120">
        <f>IF(G268&gt;AI268,0.5,0)</f>
        <v>0.5</v>
      </c>
      <c r="AG268" s="120">
        <f>IF(G268=AJ268,1,0)</f>
        <v>0</v>
      </c>
      <c r="AI268" s="29">
        <f t="shared" ref="AI268:AI281" si="124">ROUND(SUMIFS(E:E,D:D,D268,N:N,1)/SUMIFS(F:F,D:D,D268,N:N,1),9)</f>
        <v>0.26994277300000002</v>
      </c>
      <c r="AJ268" s="29">
        <f>ROUND(_xlfn.MAXIFS($G$7:$G$2383,$D$7:$D$2383,1,$V$7:$V$2383,1),9)</f>
        <v>0.87050933799999997</v>
      </c>
    </row>
    <row r="269" spans="1:36" ht="16.5" thickBot="1" x14ac:dyDescent="0.3">
      <c r="A269" s="48" t="s">
        <v>562</v>
      </c>
      <c r="B269" s="54" t="s">
        <v>53</v>
      </c>
      <c r="C269" s="55" t="s">
        <v>54</v>
      </c>
      <c r="D269" s="44">
        <v>2</v>
      </c>
      <c r="E269" s="41">
        <v>167</v>
      </c>
      <c r="F269" s="41">
        <v>195</v>
      </c>
      <c r="G269" s="117">
        <v>0.85641025599999998</v>
      </c>
      <c r="H269" s="42" t="s">
        <v>12</v>
      </c>
      <c r="I269" s="13">
        <v>155.94432191000001</v>
      </c>
      <c r="J269" s="42" t="s">
        <v>12</v>
      </c>
      <c r="K269" s="29">
        <f t="shared" si="118"/>
        <v>2</v>
      </c>
      <c r="L269" s="29">
        <f t="shared" si="116"/>
        <v>0</v>
      </c>
      <c r="M269" s="29">
        <f t="shared" si="117"/>
        <v>0</v>
      </c>
      <c r="N269" s="29">
        <f t="shared" si="119"/>
        <v>1</v>
      </c>
      <c r="O269" s="34"/>
      <c r="P269" s="41">
        <v>175</v>
      </c>
      <c r="Q269" s="41">
        <v>523</v>
      </c>
      <c r="R269" s="117">
        <v>0.33460803099999997</v>
      </c>
      <c r="S269" s="34">
        <v>0</v>
      </c>
      <c r="T269" s="34"/>
      <c r="U269" s="43" t="s">
        <v>295</v>
      </c>
      <c r="V269" s="34">
        <v>1</v>
      </c>
      <c r="W269" s="29">
        <v>2</v>
      </c>
      <c r="X269" s="29">
        <f t="shared" si="120"/>
        <v>2</v>
      </c>
      <c r="Z269" s="6">
        <f t="shared" si="121"/>
        <v>1</v>
      </c>
      <c r="AA269" s="6">
        <f t="shared" si="122"/>
        <v>1</v>
      </c>
      <c r="AB269" s="29"/>
      <c r="AC269" s="29">
        <f t="shared" si="123"/>
        <v>1</v>
      </c>
      <c r="AE269" s="120">
        <f>IF(N269=1,IF(OR(I269&lt;5,I269=""),0,IF(I269&gt;=10,2,1)),0)</f>
        <v>2</v>
      </c>
      <c r="AF269" s="120">
        <f>IF(G269&gt;AI269,1,0)</f>
        <v>0</v>
      </c>
      <c r="AG269" s="120">
        <f>IF(G269=AJ269,2,0)</f>
        <v>0</v>
      </c>
      <c r="AI269" s="29">
        <f t="shared" si="124"/>
        <v>0.94268468299999997</v>
      </c>
      <c r="AJ269" s="29">
        <f>ROUND(_xlfn.MAXIFS($G$7:$G$2383,$N$7:$N$2383,1,$D$7:$D$2383,2),9)</f>
        <v>0.994897959</v>
      </c>
    </row>
    <row r="270" spans="1:36" ht="16.5" thickBot="1" x14ac:dyDescent="0.3">
      <c r="A270" s="48" t="s">
        <v>563</v>
      </c>
      <c r="B270" s="54" t="s">
        <v>53</v>
      </c>
      <c r="C270" s="55" t="s">
        <v>54</v>
      </c>
      <c r="D270" s="44">
        <v>3</v>
      </c>
      <c r="E270" s="41">
        <v>2</v>
      </c>
      <c r="F270" s="41">
        <v>7</v>
      </c>
      <c r="G270" s="117">
        <v>0.28571428599999998</v>
      </c>
      <c r="H270" s="42" t="s">
        <v>12</v>
      </c>
      <c r="I270" s="13">
        <v>0</v>
      </c>
      <c r="J270" s="42" t="s">
        <v>12</v>
      </c>
      <c r="K270" s="29">
        <f t="shared" si="118"/>
        <v>0</v>
      </c>
      <c r="L270" s="29">
        <f t="shared" si="116"/>
        <v>1</v>
      </c>
      <c r="M270" s="29">
        <f t="shared" si="117"/>
        <v>0</v>
      </c>
      <c r="N270" s="29">
        <f t="shared" si="119"/>
        <v>1</v>
      </c>
      <c r="O270" s="34"/>
      <c r="P270" s="41">
        <v>0</v>
      </c>
      <c r="Q270" s="41">
        <v>1</v>
      </c>
      <c r="R270" s="117">
        <v>0</v>
      </c>
      <c r="S270" s="34">
        <v>0</v>
      </c>
      <c r="T270" s="34"/>
      <c r="U270" s="43" t="s">
        <v>297</v>
      </c>
      <c r="V270" s="34">
        <v>1</v>
      </c>
      <c r="W270" s="29">
        <v>1</v>
      </c>
      <c r="X270" s="29">
        <f t="shared" si="120"/>
        <v>1</v>
      </c>
      <c r="Z270" s="6">
        <f t="shared" si="121"/>
        <v>1</v>
      </c>
      <c r="AA270" s="6">
        <f t="shared" si="122"/>
        <v>0</v>
      </c>
      <c r="AB270" s="29"/>
      <c r="AC270" s="29">
        <f t="shared" si="123"/>
        <v>0</v>
      </c>
      <c r="AE270" s="120">
        <f>IF(N270=1,IF(OR(I270&lt;5,I270=""),0,IF(I270&gt;=10,1,0.5)),0)</f>
        <v>0</v>
      </c>
      <c r="AF270" s="120">
        <f>IF(G270&gt;AI270,0.5,0)</f>
        <v>0</v>
      </c>
      <c r="AG270" s="120">
        <f>IF(G270=AJ270,1,0)</f>
        <v>0</v>
      </c>
      <c r="AI270" s="29">
        <f t="shared" si="124"/>
        <v>0.630237826</v>
      </c>
      <c r="AJ270" s="29">
        <f>_xlfn.MAXIFS($G$7:$G$2383,$N$7:$N$2383,1,$D$7:$D$2383,3)</f>
        <v>1</v>
      </c>
    </row>
    <row r="271" spans="1:36" ht="16.5" thickBot="1" x14ac:dyDescent="0.3">
      <c r="A271" s="48" t="s">
        <v>564</v>
      </c>
      <c r="B271" s="54" t="s">
        <v>53</v>
      </c>
      <c r="C271" s="55" t="s">
        <v>54</v>
      </c>
      <c r="D271" s="44">
        <v>4</v>
      </c>
      <c r="E271" s="41">
        <v>6</v>
      </c>
      <c r="F271" s="41">
        <v>6</v>
      </c>
      <c r="G271" s="117">
        <v>1</v>
      </c>
      <c r="H271" s="42" t="s">
        <v>12</v>
      </c>
      <c r="I271" s="13">
        <v>274.99999953100001</v>
      </c>
      <c r="J271" s="42" t="s">
        <v>12</v>
      </c>
      <c r="K271" s="29">
        <f t="shared" si="118"/>
        <v>1</v>
      </c>
      <c r="L271" s="29">
        <f t="shared" si="116"/>
        <v>0</v>
      </c>
      <c r="M271" s="29">
        <f t="shared" si="117"/>
        <v>1</v>
      </c>
      <c r="N271" s="29">
        <f t="shared" si="119"/>
        <v>1</v>
      </c>
      <c r="O271" s="34"/>
      <c r="P271" s="41">
        <v>8</v>
      </c>
      <c r="Q271" s="41">
        <v>30</v>
      </c>
      <c r="R271" s="117">
        <v>0.26666666700000002</v>
      </c>
      <c r="S271" s="34">
        <v>1</v>
      </c>
      <c r="T271" s="34"/>
      <c r="U271" s="43" t="s">
        <v>299</v>
      </c>
      <c r="V271" s="34">
        <v>1</v>
      </c>
      <c r="W271" s="29">
        <v>1</v>
      </c>
      <c r="X271" s="29">
        <f t="shared" si="120"/>
        <v>1</v>
      </c>
      <c r="Z271" s="6">
        <f t="shared" si="121"/>
        <v>1</v>
      </c>
      <c r="AA271" s="6">
        <f t="shared" si="122"/>
        <v>1</v>
      </c>
      <c r="AB271" s="29"/>
      <c r="AC271" s="29">
        <f t="shared" si="123"/>
        <v>1</v>
      </c>
      <c r="AE271" s="120">
        <f>IF(N271=1,IF(OR(I271&lt;5,I271=""),0,IF(I271&gt;=10,1,0.5)),0)</f>
        <v>1</v>
      </c>
      <c r="AF271" s="120">
        <f>IF(G271&gt;AI271,0.5,0)</f>
        <v>0.5</v>
      </c>
      <c r="AG271" s="120">
        <f>IF(G271=AJ271,1,0)</f>
        <v>1</v>
      </c>
      <c r="AI271" s="29">
        <f t="shared" si="124"/>
        <v>0.88328075699999997</v>
      </c>
      <c r="AJ271" s="29">
        <f>_xlfn.MAXIFS($G$7:$G$2383,$N$7:$N$2383,1,$D$7:$D$2383,4)</f>
        <v>1</v>
      </c>
    </row>
    <row r="272" spans="1:36" ht="16.5" thickBot="1" x14ac:dyDescent="0.3">
      <c r="A272" s="48" t="s">
        <v>565</v>
      </c>
      <c r="B272" s="54" t="s">
        <v>53</v>
      </c>
      <c r="C272" s="55" t="s">
        <v>54</v>
      </c>
      <c r="D272" s="44">
        <v>5</v>
      </c>
      <c r="E272" s="41">
        <v>15</v>
      </c>
      <c r="F272" s="41">
        <v>17</v>
      </c>
      <c r="G272" s="117">
        <v>0.88235294099999995</v>
      </c>
      <c r="H272" s="42" t="s">
        <v>12</v>
      </c>
      <c r="I272" s="13">
        <v>305.88235350899998</v>
      </c>
      <c r="J272" s="42" t="s">
        <v>12</v>
      </c>
      <c r="K272" s="29">
        <f t="shared" si="118"/>
        <v>1</v>
      </c>
      <c r="L272" s="29">
        <f t="shared" si="116"/>
        <v>0</v>
      </c>
      <c r="M272" s="29">
        <f t="shared" si="117"/>
        <v>1</v>
      </c>
      <c r="N272" s="29">
        <f t="shared" si="119"/>
        <v>1</v>
      </c>
      <c r="O272" s="34"/>
      <c r="P272" s="41">
        <v>20</v>
      </c>
      <c r="Q272" s="41">
        <v>92</v>
      </c>
      <c r="R272" s="117">
        <v>0.21739130400000001</v>
      </c>
      <c r="S272" s="34">
        <v>0.5</v>
      </c>
      <c r="T272" s="34"/>
      <c r="U272" s="43" t="s">
        <v>301</v>
      </c>
      <c r="V272" s="34">
        <v>1</v>
      </c>
      <c r="W272" s="29">
        <v>1</v>
      </c>
      <c r="X272" s="29">
        <f t="shared" si="120"/>
        <v>1</v>
      </c>
      <c r="Z272" s="6">
        <f t="shared" si="121"/>
        <v>1</v>
      </c>
      <c r="AA272" s="6">
        <f t="shared" si="122"/>
        <v>1</v>
      </c>
      <c r="AB272" s="29"/>
      <c r="AC272" s="29">
        <f t="shared" si="123"/>
        <v>1</v>
      </c>
      <c r="AE272" s="120">
        <f>IF(N272=1,IF(OR(I272&lt;5,I272=""),0,IF(I272&gt;=10,1,0.5)),0)</f>
        <v>1</v>
      </c>
      <c r="AF272" s="120">
        <f>IF(G272&gt;AI272,0.5,0)</f>
        <v>0.5</v>
      </c>
      <c r="AG272" s="120">
        <f>IF(G272=AJ272,1,0)</f>
        <v>0</v>
      </c>
      <c r="AI272" s="29">
        <f t="shared" si="124"/>
        <v>0.78056112200000005</v>
      </c>
      <c r="AJ272" s="29">
        <f>_xlfn.MAXIFS($G$7:$G$2383,$N$7:$N$2383,1,$D$7:$D$2383,5)</f>
        <v>1</v>
      </c>
    </row>
    <row r="273" spans="1:36" ht="16.5" thickBot="1" x14ac:dyDescent="0.3">
      <c r="A273" s="48" t="s">
        <v>566</v>
      </c>
      <c r="B273" s="54" t="s">
        <v>53</v>
      </c>
      <c r="C273" s="55" t="s">
        <v>54</v>
      </c>
      <c r="D273" s="44">
        <v>6</v>
      </c>
      <c r="E273" s="41">
        <v>984</v>
      </c>
      <c r="F273" s="41">
        <v>980</v>
      </c>
      <c r="G273" s="117">
        <v>1.004081633</v>
      </c>
      <c r="H273" s="45">
        <v>1</v>
      </c>
      <c r="I273" s="42" t="s">
        <v>12</v>
      </c>
      <c r="J273" s="13">
        <v>1.004081633</v>
      </c>
      <c r="K273" s="29">
        <f t="shared" si="118"/>
        <v>2</v>
      </c>
      <c r="L273" s="29">
        <f t="shared" si="116"/>
        <v>0</v>
      </c>
      <c r="M273" s="29">
        <f t="shared" si="117"/>
        <v>1</v>
      </c>
      <c r="N273" s="29">
        <f t="shared" si="119"/>
        <v>1</v>
      </c>
      <c r="O273" s="34"/>
      <c r="P273" s="41">
        <v>0</v>
      </c>
      <c r="Q273" s="41">
        <v>0</v>
      </c>
      <c r="R273" s="117">
        <v>0</v>
      </c>
      <c r="S273" s="42">
        <v>2</v>
      </c>
      <c r="T273" s="42"/>
      <c r="U273" s="43" t="s">
        <v>303</v>
      </c>
      <c r="V273" s="34">
        <v>1</v>
      </c>
      <c r="W273" s="29">
        <v>2</v>
      </c>
      <c r="X273" s="29">
        <f t="shared" si="120"/>
        <v>2</v>
      </c>
      <c r="Z273" s="6">
        <f t="shared" si="121"/>
        <v>1</v>
      </c>
      <c r="AA273" s="6">
        <f t="shared" si="122"/>
        <v>1</v>
      </c>
      <c r="AB273" s="29"/>
      <c r="AC273" s="29">
        <f t="shared" si="123"/>
        <v>1</v>
      </c>
      <c r="AE273" s="120">
        <f>IF(N273=1,IF(J273&gt;=1,2,0),0)</f>
        <v>2</v>
      </c>
      <c r="AF273" s="120">
        <f>IF(G273&gt;AI273,1,0)</f>
        <v>1</v>
      </c>
      <c r="AG273" s="120"/>
      <c r="AI273" s="29">
        <f t="shared" si="124"/>
        <v>1.0014544569999999</v>
      </c>
    </row>
    <row r="274" spans="1:36" ht="16.5" thickBot="1" x14ac:dyDescent="0.3">
      <c r="A274" s="48" t="s">
        <v>567</v>
      </c>
      <c r="B274" s="54" t="s">
        <v>53</v>
      </c>
      <c r="C274" s="55" t="s">
        <v>54</v>
      </c>
      <c r="D274" s="44">
        <v>7</v>
      </c>
      <c r="E274" s="41">
        <v>236</v>
      </c>
      <c r="F274" s="41">
        <v>269</v>
      </c>
      <c r="G274" s="117">
        <v>0.87732341999999996</v>
      </c>
      <c r="H274" s="42" t="s">
        <v>12</v>
      </c>
      <c r="I274" s="13">
        <v>4.405456708</v>
      </c>
      <c r="J274" s="42" t="s">
        <v>12</v>
      </c>
      <c r="K274" s="29">
        <f t="shared" si="118"/>
        <v>1</v>
      </c>
      <c r="L274" s="29">
        <f t="shared" si="116"/>
        <v>0</v>
      </c>
      <c r="M274" s="29">
        <f t="shared" si="117"/>
        <v>1</v>
      </c>
      <c r="N274" s="29">
        <f t="shared" si="119"/>
        <v>1</v>
      </c>
      <c r="O274" s="34"/>
      <c r="P274" s="41">
        <v>221</v>
      </c>
      <c r="Q274" s="41">
        <v>263</v>
      </c>
      <c r="R274" s="117">
        <v>0.84030418299999998</v>
      </c>
      <c r="S274" s="34">
        <v>1</v>
      </c>
      <c r="T274" s="34"/>
      <c r="U274" s="43" t="s">
        <v>305</v>
      </c>
      <c r="V274" s="34">
        <v>1</v>
      </c>
      <c r="W274" s="29">
        <v>2</v>
      </c>
      <c r="X274" s="29">
        <f t="shared" si="120"/>
        <v>2</v>
      </c>
      <c r="Z274" s="6">
        <f t="shared" si="121"/>
        <v>1</v>
      </c>
      <c r="AA274" s="6">
        <f t="shared" si="122"/>
        <v>1</v>
      </c>
      <c r="AB274" s="29"/>
      <c r="AC274" s="29">
        <f t="shared" si="123"/>
        <v>1</v>
      </c>
      <c r="AE274" s="120">
        <f>IF(N274=1,IF(OR(I274&lt;3,I274=""),0,IF(I274&gt;=7,2,1)),0)</f>
        <v>1</v>
      </c>
      <c r="AF274" s="120">
        <f>IF(G274&gt;AI274,1,0)</f>
        <v>1</v>
      </c>
      <c r="AG274" s="120">
        <f>IF(G274=AJ274,2,0)</f>
        <v>0</v>
      </c>
      <c r="AI274" s="29">
        <f t="shared" si="124"/>
        <v>0.78831324000000003</v>
      </c>
      <c r="AJ274" s="29">
        <f>_xlfn.MAXIFS($G$7:$G$2383,$N$7:$N$2383,1,$D$7:$D$2383,7)</f>
        <v>0.964028777</v>
      </c>
    </row>
    <row r="275" spans="1:36" ht="16.5" thickBot="1" x14ac:dyDescent="0.3">
      <c r="A275" s="48" t="s">
        <v>568</v>
      </c>
      <c r="B275" s="54" t="s">
        <v>53</v>
      </c>
      <c r="C275" s="55" t="s">
        <v>54</v>
      </c>
      <c r="D275" s="44">
        <v>8</v>
      </c>
      <c r="E275" s="41">
        <v>76</v>
      </c>
      <c r="F275" s="41">
        <v>269</v>
      </c>
      <c r="G275" s="117">
        <v>0.28252788099999998</v>
      </c>
      <c r="H275" s="42" t="s">
        <v>12</v>
      </c>
      <c r="I275" s="13">
        <v>-8.265638676</v>
      </c>
      <c r="J275" s="42" t="s">
        <v>12</v>
      </c>
      <c r="K275" s="29">
        <f t="shared" si="118"/>
        <v>0.5</v>
      </c>
      <c r="L275" s="29">
        <f t="shared" si="116"/>
        <v>0</v>
      </c>
      <c r="M275" s="29">
        <f t="shared" si="117"/>
        <v>1</v>
      </c>
      <c r="N275" s="29">
        <f t="shared" si="119"/>
        <v>1</v>
      </c>
      <c r="O275" s="34"/>
      <c r="P275" s="41">
        <v>81</v>
      </c>
      <c r="Q275" s="41">
        <v>263</v>
      </c>
      <c r="R275" s="117">
        <v>0.30798479099999998</v>
      </c>
      <c r="S275" s="34">
        <v>1</v>
      </c>
      <c r="T275" s="34"/>
      <c r="U275" s="43" t="s">
        <v>307</v>
      </c>
      <c r="V275" s="34">
        <v>1</v>
      </c>
      <c r="W275" s="29">
        <v>1</v>
      </c>
      <c r="X275" s="29">
        <f t="shared" si="120"/>
        <v>1</v>
      </c>
      <c r="Z275" s="6">
        <f t="shared" si="121"/>
        <v>1</v>
      </c>
      <c r="AA275" s="6">
        <f t="shared" si="122"/>
        <v>1</v>
      </c>
      <c r="AB275" s="29"/>
      <c r="AC275" s="29">
        <f t="shared" si="123"/>
        <v>1</v>
      </c>
      <c r="AE275" s="120">
        <f>IF(N275=1,IF(OR(I275&gt;-5,I275=""),0,IF(I275&gt;=-10,0.5,1)),0)</f>
        <v>0.5</v>
      </c>
      <c r="AF275" s="120">
        <f>IF(G275&lt;AI275,0.5,0)</f>
        <v>0.5</v>
      </c>
      <c r="AG275" s="120">
        <f>IF(G275=AJ275,1,0)</f>
        <v>0</v>
      </c>
      <c r="AI275" s="29">
        <f t="shared" si="124"/>
        <v>0.38070670899999998</v>
      </c>
      <c r="AJ275" s="29">
        <f>_xlfn.MINIFS($G$6:$G$2383,$N$6:$N$2383,1,$D$6:$D$2383,8)</f>
        <v>1.9047618999999998E-2</v>
      </c>
    </row>
    <row r="276" spans="1:36" ht="16.5" thickBot="1" x14ac:dyDescent="0.3">
      <c r="A276" s="48" t="s">
        <v>569</v>
      </c>
      <c r="B276" s="54" t="s">
        <v>53</v>
      </c>
      <c r="C276" s="55" t="s">
        <v>54</v>
      </c>
      <c r="D276" s="44">
        <v>9</v>
      </c>
      <c r="E276" s="41">
        <v>1618</v>
      </c>
      <c r="F276" s="41">
        <v>195</v>
      </c>
      <c r="G276" s="117">
        <v>8.2974358969999997</v>
      </c>
      <c r="H276" s="45">
        <v>1</v>
      </c>
      <c r="I276" s="42" t="s">
        <v>12</v>
      </c>
      <c r="J276" s="13">
        <v>8.2974358969999997</v>
      </c>
      <c r="K276" s="29">
        <f t="shared" si="118"/>
        <v>1</v>
      </c>
      <c r="L276" s="29">
        <f t="shared" si="116"/>
        <v>0</v>
      </c>
      <c r="M276" s="29">
        <f t="shared" si="117"/>
        <v>1</v>
      </c>
      <c r="N276" s="29">
        <f t="shared" si="119"/>
        <v>1</v>
      </c>
      <c r="O276" s="34"/>
      <c r="P276" s="41">
        <v>1498</v>
      </c>
      <c r="Q276" s="41">
        <v>523</v>
      </c>
      <c r="R276" s="117">
        <v>2.8642447419999999</v>
      </c>
      <c r="S276" s="42">
        <v>1</v>
      </c>
      <c r="T276" s="42"/>
      <c r="U276" s="43" t="s">
        <v>309</v>
      </c>
      <c r="V276" s="34">
        <v>1</v>
      </c>
      <c r="W276" s="29">
        <v>1</v>
      </c>
      <c r="X276" s="29">
        <f t="shared" si="120"/>
        <v>1</v>
      </c>
      <c r="Z276" s="6">
        <f t="shared" si="121"/>
        <v>1</v>
      </c>
      <c r="AA276" s="6">
        <f t="shared" si="122"/>
        <v>1</v>
      </c>
      <c r="AB276" s="29"/>
      <c r="AC276" s="29">
        <f t="shared" si="123"/>
        <v>1</v>
      </c>
      <c r="AE276" s="120">
        <f>IF(N276=1,IF(J276&gt;=1,1,0),0)</f>
        <v>1</v>
      </c>
      <c r="AF276" s="120">
        <f>IF(G276&gt;AI276,0.5,0)</f>
        <v>0.5</v>
      </c>
      <c r="AG276" s="120"/>
      <c r="AI276" s="29">
        <f t="shared" si="124"/>
        <v>6.5856960899999999</v>
      </c>
    </row>
    <row r="277" spans="1:36" ht="16.5" thickBot="1" x14ac:dyDescent="0.3">
      <c r="A277" s="48" t="s">
        <v>570</v>
      </c>
      <c r="B277" s="54" t="s">
        <v>53</v>
      </c>
      <c r="C277" s="55" t="s">
        <v>54</v>
      </c>
      <c r="D277" s="44">
        <v>10</v>
      </c>
      <c r="E277" s="41">
        <v>41</v>
      </c>
      <c r="F277" s="41">
        <v>6</v>
      </c>
      <c r="G277" s="117">
        <v>6.8333333329999997</v>
      </c>
      <c r="H277" s="45">
        <v>1</v>
      </c>
      <c r="I277" s="42" t="s">
        <v>12</v>
      </c>
      <c r="J277" s="13">
        <v>6.8333333329999997</v>
      </c>
      <c r="K277" s="29">
        <f t="shared" si="118"/>
        <v>1</v>
      </c>
      <c r="L277" s="29">
        <f t="shared" si="116"/>
        <v>0</v>
      </c>
      <c r="M277" s="29">
        <f t="shared" si="117"/>
        <v>0</v>
      </c>
      <c r="N277" s="29">
        <f t="shared" si="119"/>
        <v>1</v>
      </c>
      <c r="O277" s="34"/>
      <c r="P277" s="41">
        <v>35</v>
      </c>
      <c r="Q277" s="41">
        <v>30</v>
      </c>
      <c r="R277" s="117">
        <v>1.1666666670000001</v>
      </c>
      <c r="S277" s="42">
        <v>1</v>
      </c>
      <c r="T277" s="42"/>
      <c r="U277" s="43" t="s">
        <v>311</v>
      </c>
      <c r="V277" s="34">
        <v>1</v>
      </c>
      <c r="W277" s="29">
        <v>1</v>
      </c>
      <c r="X277" s="29">
        <f t="shared" si="120"/>
        <v>1</v>
      </c>
      <c r="Z277" s="6">
        <f t="shared" si="121"/>
        <v>1</v>
      </c>
      <c r="AA277" s="6">
        <f t="shared" si="122"/>
        <v>1</v>
      </c>
      <c r="AB277" s="29"/>
      <c r="AC277" s="29">
        <f t="shared" si="123"/>
        <v>1</v>
      </c>
      <c r="AE277" s="120">
        <f>IF(N277=1,IF(J277&gt;=1,1,0),0)</f>
        <v>1</v>
      </c>
      <c r="AF277" s="120">
        <f>IF(G277&gt;AI277,0.5,0)</f>
        <v>0</v>
      </c>
      <c r="AG277" s="120"/>
      <c r="AI277" s="29">
        <f t="shared" si="124"/>
        <v>8.2854889590000003</v>
      </c>
    </row>
    <row r="278" spans="1:36" ht="16.5" thickBot="1" x14ac:dyDescent="0.3">
      <c r="A278" s="48" t="s">
        <v>571</v>
      </c>
      <c r="B278" s="54" t="s">
        <v>53</v>
      </c>
      <c r="C278" s="55" t="s">
        <v>54</v>
      </c>
      <c r="D278" s="44">
        <v>11</v>
      </c>
      <c r="E278" s="41">
        <v>124</v>
      </c>
      <c r="F278" s="41">
        <v>17</v>
      </c>
      <c r="G278" s="117">
        <v>7.2941176470000002</v>
      </c>
      <c r="H278" s="45">
        <v>1</v>
      </c>
      <c r="I278" s="42" t="s">
        <v>12</v>
      </c>
      <c r="J278" s="13">
        <v>7.2941176470000002</v>
      </c>
      <c r="K278" s="29">
        <f t="shared" si="118"/>
        <v>2</v>
      </c>
      <c r="L278" s="29">
        <f t="shared" si="116"/>
        <v>0</v>
      </c>
      <c r="M278" s="29">
        <f t="shared" si="117"/>
        <v>0</v>
      </c>
      <c r="N278" s="29">
        <f t="shared" si="119"/>
        <v>1</v>
      </c>
      <c r="O278" s="34"/>
      <c r="P278" s="41">
        <v>141</v>
      </c>
      <c r="Q278" s="41">
        <v>92</v>
      </c>
      <c r="R278" s="117">
        <v>1.532608696</v>
      </c>
      <c r="S278" s="42">
        <v>2</v>
      </c>
      <c r="T278" s="42"/>
      <c r="U278" s="43" t="s">
        <v>313</v>
      </c>
      <c r="V278" s="34">
        <v>1</v>
      </c>
      <c r="W278" s="29">
        <v>2</v>
      </c>
      <c r="X278" s="29">
        <f t="shared" si="120"/>
        <v>2</v>
      </c>
      <c r="Z278" s="6">
        <f t="shared" si="121"/>
        <v>1</v>
      </c>
      <c r="AA278" s="6">
        <f t="shared" si="122"/>
        <v>1</v>
      </c>
      <c r="AB278" s="29"/>
      <c r="AC278" s="29">
        <f t="shared" si="123"/>
        <v>1</v>
      </c>
      <c r="AE278" s="120">
        <f>IF(N278=1,IF(J278&gt;=1,2,0),0)</f>
        <v>2</v>
      </c>
      <c r="AF278" s="120">
        <f>IF(G278&gt;AI278,1,0)</f>
        <v>0</v>
      </c>
      <c r="AG278" s="120"/>
      <c r="AI278" s="29">
        <f t="shared" si="124"/>
        <v>8.5951903810000001</v>
      </c>
    </row>
    <row r="279" spans="1:36" ht="16.5" thickBot="1" x14ac:dyDescent="0.3">
      <c r="A279" s="48" t="s">
        <v>572</v>
      </c>
      <c r="B279" s="54" t="s">
        <v>53</v>
      </c>
      <c r="C279" s="55" t="s">
        <v>54</v>
      </c>
      <c r="D279" s="44">
        <v>12</v>
      </c>
      <c r="E279" s="41">
        <v>538</v>
      </c>
      <c r="F279" s="41">
        <v>12537</v>
      </c>
      <c r="G279" s="117">
        <v>4.2912977999999997E-2</v>
      </c>
      <c r="H279" s="42" t="s">
        <v>12</v>
      </c>
      <c r="I279" s="13">
        <v>10.947501403</v>
      </c>
      <c r="J279" s="42" t="s">
        <v>12</v>
      </c>
      <c r="K279" s="29">
        <f t="shared" si="118"/>
        <v>0</v>
      </c>
      <c r="L279" s="29">
        <f t="shared" si="116"/>
        <v>0</v>
      </c>
      <c r="M279" s="29">
        <f t="shared" si="117"/>
        <v>0</v>
      </c>
      <c r="N279" s="29">
        <f t="shared" si="119"/>
        <v>1</v>
      </c>
      <c r="O279" s="34"/>
      <c r="P279" s="41">
        <v>418</v>
      </c>
      <c r="Q279" s="41">
        <v>10807</v>
      </c>
      <c r="R279" s="117">
        <v>3.8678634000000003E-2</v>
      </c>
      <c r="S279" s="34">
        <v>0</v>
      </c>
      <c r="T279" s="34"/>
      <c r="U279" s="43" t="s">
        <v>315</v>
      </c>
      <c r="V279" s="34">
        <v>1</v>
      </c>
      <c r="W279" s="29">
        <v>1</v>
      </c>
      <c r="X279" s="29">
        <f t="shared" si="120"/>
        <v>1</v>
      </c>
      <c r="Z279" s="6">
        <f t="shared" si="121"/>
        <v>1</v>
      </c>
      <c r="AA279" s="6">
        <f t="shared" si="122"/>
        <v>0</v>
      </c>
      <c r="AB279" s="29"/>
      <c r="AC279" s="29">
        <f t="shared" si="123"/>
        <v>0</v>
      </c>
      <c r="AE279" s="120">
        <f>IF(N279=1,IF(OR(I279&gt;-5,I279=""),0,IF(I279&gt;=-10,0.5,1)),0)</f>
        <v>0</v>
      </c>
      <c r="AF279" s="120">
        <f>IF(G279&lt;AI279,0.5,0)</f>
        <v>0</v>
      </c>
      <c r="AG279" s="120">
        <f>IF(G279=AJ279,1,0)</f>
        <v>0</v>
      </c>
      <c r="AI279" s="29">
        <f t="shared" si="124"/>
        <v>4.0696577999999997E-2</v>
      </c>
      <c r="AJ279" s="29">
        <f>_xlfn.MINIFS($G$6:$G$2383,$N$6:$N$2383,1,$D$6:$D$2383,12)</f>
        <v>5.6550419999999999E-3</v>
      </c>
    </row>
    <row r="280" spans="1:36" ht="16.5" thickBot="1" x14ac:dyDescent="0.3">
      <c r="A280" s="48" t="s">
        <v>573</v>
      </c>
      <c r="B280" s="54" t="s">
        <v>53</v>
      </c>
      <c r="C280" s="55" t="s">
        <v>54</v>
      </c>
      <c r="D280" s="44">
        <v>13</v>
      </c>
      <c r="E280" s="41">
        <v>71</v>
      </c>
      <c r="F280" s="41">
        <v>343</v>
      </c>
      <c r="G280" s="117">
        <v>0.206997085</v>
      </c>
      <c r="H280" s="42" t="s">
        <v>12</v>
      </c>
      <c r="I280" s="13">
        <v>7.3624878389999999</v>
      </c>
      <c r="J280" s="42" t="s">
        <v>12</v>
      </c>
      <c r="K280" s="29">
        <f>_xlfn.IFS(AND(R280=0,G280=0),0,V280=0,0,V280=1,MAX(AE280:AG280))</f>
        <v>1</v>
      </c>
      <c r="L280" s="29">
        <f t="shared" si="116"/>
        <v>1</v>
      </c>
      <c r="M280" s="29">
        <f t="shared" si="117"/>
        <v>1</v>
      </c>
      <c r="N280" s="29">
        <f t="shared" si="119"/>
        <v>1</v>
      </c>
      <c r="O280" s="34"/>
      <c r="P280" s="41">
        <v>75</v>
      </c>
      <c r="Q280" s="41">
        <v>389</v>
      </c>
      <c r="R280" s="117">
        <v>0.192802057</v>
      </c>
      <c r="S280" s="34">
        <v>2</v>
      </c>
      <c r="T280" s="34"/>
      <c r="U280" s="43" t="s">
        <v>317</v>
      </c>
      <c r="V280" s="34">
        <v>1</v>
      </c>
      <c r="W280" s="29">
        <v>2</v>
      </c>
      <c r="X280" s="29">
        <f t="shared" si="120"/>
        <v>2</v>
      </c>
      <c r="Z280" s="6">
        <f t="shared" si="121"/>
        <v>1</v>
      </c>
      <c r="AA280" s="6">
        <f t="shared" si="122"/>
        <v>1</v>
      </c>
      <c r="AB280" s="29"/>
      <c r="AC280" s="29">
        <f t="shared" si="123"/>
        <v>1</v>
      </c>
      <c r="AE280" s="120">
        <f>IF(N280=1,IF(OR(I280&gt;-3,I280=""),0,IF(I280&gt;=-7,1,2)),0)</f>
        <v>0</v>
      </c>
      <c r="AF280" s="120">
        <f>IF(G280&lt;AI280,1,0)</f>
        <v>1</v>
      </c>
      <c r="AG280" s="120">
        <f>IF(G280=AJ280,2,0)</f>
        <v>0</v>
      </c>
      <c r="AI280" s="29">
        <f t="shared" si="124"/>
        <v>0.30394431599999999</v>
      </c>
      <c r="AJ280" s="29">
        <f>_xlfn.MINIFS($G$6:$G$2383,$N$6:$N$2383,1,$D$6:$D$2383,13)</f>
        <v>0.11</v>
      </c>
    </row>
    <row r="281" spans="1:36" ht="16.5" thickBot="1" x14ac:dyDescent="0.3">
      <c r="A281" s="48" t="s">
        <v>574</v>
      </c>
      <c r="B281" s="54" t="s">
        <v>53</v>
      </c>
      <c r="C281" s="55" t="s">
        <v>54</v>
      </c>
      <c r="D281" s="44">
        <v>14</v>
      </c>
      <c r="E281" s="41">
        <v>0</v>
      </c>
      <c r="F281" s="41">
        <v>1128</v>
      </c>
      <c r="G281" s="117">
        <v>0</v>
      </c>
      <c r="H281" s="42" t="s">
        <v>12</v>
      </c>
      <c r="I281" s="13">
        <v>-100</v>
      </c>
      <c r="J281" s="42" t="s">
        <v>12</v>
      </c>
      <c r="K281" s="29">
        <f>_xlfn.IFS(AND(R281=0,G281=0),0,V281=0,0,V281=1,MAX(AE281:AG281))</f>
        <v>1</v>
      </c>
      <c r="L281" s="29">
        <f t="shared" si="116"/>
        <v>0</v>
      </c>
      <c r="M281" s="29">
        <f t="shared" si="117"/>
        <v>1</v>
      </c>
      <c r="N281" s="29">
        <f t="shared" si="119"/>
        <v>1</v>
      </c>
      <c r="O281" s="34"/>
      <c r="P281" s="41">
        <v>1</v>
      </c>
      <c r="Q281" s="41">
        <v>1029</v>
      </c>
      <c r="R281" s="117">
        <v>9.7181700000000004E-4</v>
      </c>
      <c r="S281" s="34">
        <v>0</v>
      </c>
      <c r="T281" s="34"/>
      <c r="U281" s="43" t="s">
        <v>319</v>
      </c>
      <c r="V281" s="34">
        <v>1</v>
      </c>
      <c r="W281" s="29">
        <v>1</v>
      </c>
      <c r="X281" s="29">
        <f t="shared" si="120"/>
        <v>1</v>
      </c>
      <c r="Z281" s="6">
        <f t="shared" si="121"/>
        <v>1</v>
      </c>
      <c r="AA281" s="6">
        <f t="shared" si="122"/>
        <v>1</v>
      </c>
      <c r="AB281" s="29"/>
      <c r="AC281" s="29">
        <f t="shared" si="123"/>
        <v>1</v>
      </c>
      <c r="AE281" s="120">
        <f>IF(N281=1,IF(OR(I281&gt;-5,I281=""),0,IF(I281&gt;=-10,0.5,1)),0)</f>
        <v>1</v>
      </c>
      <c r="AF281" s="120">
        <f>IF(G281&lt;AI281,0.5,0)</f>
        <v>0.5</v>
      </c>
      <c r="AG281" s="120">
        <f>IF(G281=AJ281,1,0)</f>
        <v>1</v>
      </c>
      <c r="AI281" s="29">
        <f t="shared" si="124"/>
        <v>4.1435990000000004E-3</v>
      </c>
      <c r="AJ281" s="29">
        <f>_xlfn.MINIFS($G$6:$G$2383,$N$6:$N$2383,1,$D$6:$D$2383,14)</f>
        <v>0</v>
      </c>
    </row>
    <row r="282" spans="1:36" ht="16.5" thickBot="1" x14ac:dyDescent="0.3">
      <c r="A282" s="48" t="s">
        <v>575</v>
      </c>
      <c r="B282" s="54" t="s">
        <v>53</v>
      </c>
      <c r="C282" s="55" t="s">
        <v>54</v>
      </c>
      <c r="D282" s="33"/>
      <c r="E282" s="41"/>
      <c r="F282" s="41"/>
      <c r="G282" s="117">
        <v>0</v>
      </c>
      <c r="H282" s="35"/>
      <c r="I282" s="35"/>
      <c r="J282" s="35"/>
      <c r="K282" s="36">
        <f>SUM(K283:K288)</f>
        <v>1</v>
      </c>
      <c r="L282" s="29">
        <f t="shared" si="116"/>
        <v>0</v>
      </c>
      <c r="M282" s="29">
        <f t="shared" si="117"/>
        <v>0</v>
      </c>
      <c r="O282" s="34"/>
      <c r="P282" s="34"/>
      <c r="Q282" s="34"/>
      <c r="R282" s="117">
        <v>0</v>
      </c>
      <c r="S282" s="35">
        <v>5</v>
      </c>
      <c r="T282" s="35"/>
      <c r="U282" s="37" t="s">
        <v>321</v>
      </c>
      <c r="V282" s="35">
        <v>1</v>
      </c>
      <c r="W282" s="6"/>
      <c r="X282" s="29">
        <f t="shared" si="120"/>
        <v>0</v>
      </c>
      <c r="Y282" s="6"/>
      <c r="AB282" s="6"/>
      <c r="AC282" s="29" t="str">
        <f t="shared" si="123"/>
        <v>не применяется</v>
      </c>
      <c r="AF282" s="6"/>
    </row>
    <row r="283" spans="1:36" ht="16.5" thickBot="1" x14ac:dyDescent="0.3">
      <c r="A283" s="48" t="s">
        <v>576</v>
      </c>
      <c r="B283" s="54" t="s">
        <v>53</v>
      </c>
      <c r="C283" s="55" t="s">
        <v>54</v>
      </c>
      <c r="D283" s="44">
        <v>15</v>
      </c>
      <c r="E283" s="41">
        <v>2140</v>
      </c>
      <c r="F283" s="41">
        <v>2140</v>
      </c>
      <c r="G283" s="117">
        <v>1</v>
      </c>
      <c r="H283" s="45">
        <v>1</v>
      </c>
      <c r="I283" s="42" t="s">
        <v>12</v>
      </c>
      <c r="J283" s="13">
        <v>1</v>
      </c>
      <c r="K283" s="29">
        <f t="shared" ref="K283:K288" si="125">IF(V283=1,MAX(AE283:AG283),0)</f>
        <v>1</v>
      </c>
      <c r="L283" s="29">
        <f t="shared" si="116"/>
        <v>0</v>
      </c>
      <c r="M283" s="29">
        <f t="shared" si="117"/>
        <v>1</v>
      </c>
      <c r="N283" s="29">
        <f t="shared" ref="N283:N288" si="126">IF(AND(F283=0,V283=1),2,V283)</f>
        <v>1</v>
      </c>
      <c r="O283" s="34"/>
      <c r="P283" s="41">
        <v>0</v>
      </c>
      <c r="Q283" s="41">
        <v>0</v>
      </c>
      <c r="R283" s="117">
        <v>0</v>
      </c>
      <c r="S283" s="42">
        <v>1</v>
      </c>
      <c r="T283" s="42"/>
      <c r="U283" s="43" t="s">
        <v>323</v>
      </c>
      <c r="V283" s="34">
        <v>1</v>
      </c>
      <c r="W283" s="29">
        <v>1</v>
      </c>
      <c r="X283" s="29">
        <f t="shared" si="120"/>
        <v>1</v>
      </c>
      <c r="Z283" s="6">
        <f t="shared" ref="Z283:Z288" si="127">N283</f>
        <v>1</v>
      </c>
      <c r="AA283" s="6">
        <f t="shared" ref="AA283:AA288" si="128">IF(K283&lt;=0,0,1)</f>
        <v>1</v>
      </c>
      <c r="AB283" s="29"/>
      <c r="AC283" s="29">
        <f t="shared" si="123"/>
        <v>1</v>
      </c>
      <c r="AE283" s="120">
        <f>IF(AND(J283&gt;=1,N283=1),1,0)</f>
        <v>1</v>
      </c>
      <c r="AF283" s="121">
        <f>IF(G283&gt;AI283,0.5,0)</f>
        <v>0.5</v>
      </c>
      <c r="AG283" s="120"/>
      <c r="AI283" s="29">
        <f t="shared" ref="AI283:AI288" si="129">ROUND(SUMIFS(E:E,D:D,D283,N:N,1)/SUMIFS(F:F,D:D,D283,N:N,1),9)</f>
        <v>0.955452521</v>
      </c>
    </row>
    <row r="284" spans="1:36" ht="16.5" thickBot="1" x14ac:dyDescent="0.3">
      <c r="A284" s="48" t="s">
        <v>577</v>
      </c>
      <c r="B284" s="54" t="s">
        <v>53</v>
      </c>
      <c r="C284" s="55" t="s">
        <v>54</v>
      </c>
      <c r="D284" s="44">
        <v>16</v>
      </c>
      <c r="E284" s="41">
        <v>14</v>
      </c>
      <c r="F284" s="41">
        <v>0</v>
      </c>
      <c r="G284" s="117">
        <v>0</v>
      </c>
      <c r="H284" s="45">
        <v>1</v>
      </c>
      <c r="I284" s="42" t="s">
        <v>12</v>
      </c>
      <c r="J284" s="13">
        <v>0</v>
      </c>
      <c r="K284" s="29">
        <f t="shared" si="125"/>
        <v>0</v>
      </c>
      <c r="L284" s="29">
        <f t="shared" si="116"/>
        <v>0</v>
      </c>
      <c r="M284" s="29">
        <f t="shared" si="117"/>
        <v>0</v>
      </c>
      <c r="N284" s="29">
        <f t="shared" si="126"/>
        <v>2</v>
      </c>
      <c r="O284" s="34"/>
      <c r="P284" s="41">
        <v>6</v>
      </c>
      <c r="Q284" s="41">
        <v>50</v>
      </c>
      <c r="R284" s="117">
        <v>0.12</v>
      </c>
      <c r="S284" s="42">
        <v>0</v>
      </c>
      <c r="T284" s="42"/>
      <c r="U284" s="43" t="s">
        <v>325</v>
      </c>
      <c r="V284" s="34">
        <v>1</v>
      </c>
      <c r="W284" s="29">
        <v>1</v>
      </c>
      <c r="X284" s="29">
        <f t="shared" si="120"/>
        <v>1</v>
      </c>
      <c r="Z284" s="6">
        <f t="shared" si="127"/>
        <v>2</v>
      </c>
      <c r="AA284" s="6">
        <f t="shared" si="128"/>
        <v>0</v>
      </c>
      <c r="AB284" s="29"/>
      <c r="AC284" s="29" t="str">
        <f>_xlfn.IFS(AND(Z284=1,AA284=1),1,AND(Z284=1,AA284=0),0,Z284=0,"не применяется",Z284=2,"не применяется")</f>
        <v>не применяется</v>
      </c>
      <c r="AE284" s="120">
        <f>IF(AND(J284&gt;=1,N284=1),1,0)</f>
        <v>0</v>
      </c>
      <c r="AF284" s="120">
        <f>IF(G284&gt;AI284,0.5,0)</f>
        <v>0</v>
      </c>
      <c r="AG284" s="120"/>
      <c r="AI284" s="29">
        <f t="shared" si="129"/>
        <v>27.65</v>
      </c>
    </row>
    <row r="285" spans="1:36" ht="16.5" thickBot="1" x14ac:dyDescent="0.3">
      <c r="A285" s="48" t="s">
        <v>578</v>
      </c>
      <c r="B285" s="54" t="s">
        <v>53</v>
      </c>
      <c r="C285" s="55" t="s">
        <v>54</v>
      </c>
      <c r="D285" s="44">
        <v>17</v>
      </c>
      <c r="E285" s="41">
        <v>116</v>
      </c>
      <c r="F285" s="41">
        <v>0</v>
      </c>
      <c r="G285" s="117">
        <v>0</v>
      </c>
      <c r="H285" s="45">
        <v>1</v>
      </c>
      <c r="I285" s="42" t="s">
        <v>12</v>
      </c>
      <c r="J285" s="13">
        <v>0</v>
      </c>
      <c r="K285" s="29">
        <f t="shared" si="125"/>
        <v>0</v>
      </c>
      <c r="L285" s="29">
        <f t="shared" si="116"/>
        <v>0</v>
      </c>
      <c r="M285" s="29">
        <f t="shared" si="117"/>
        <v>0</v>
      </c>
      <c r="N285" s="29">
        <f t="shared" si="126"/>
        <v>2</v>
      </c>
      <c r="O285" s="34"/>
      <c r="P285" s="41">
        <v>8</v>
      </c>
      <c r="Q285" s="41">
        <v>14</v>
      </c>
      <c r="R285" s="117">
        <v>0.571428571</v>
      </c>
      <c r="S285" s="42">
        <v>0</v>
      </c>
      <c r="T285" s="42"/>
      <c r="U285" s="43" t="s">
        <v>327</v>
      </c>
      <c r="V285" s="34">
        <v>1</v>
      </c>
      <c r="W285" s="29">
        <v>1</v>
      </c>
      <c r="X285" s="29">
        <f t="shared" si="120"/>
        <v>1</v>
      </c>
      <c r="Z285" s="6">
        <f t="shared" si="127"/>
        <v>2</v>
      </c>
      <c r="AA285" s="6">
        <f t="shared" si="128"/>
        <v>0</v>
      </c>
      <c r="AB285" s="29"/>
      <c r="AC285" s="29" t="str">
        <f>_xlfn.IFS(AND(Z285=1,AA285=1),1,AND(Z285=1,AA285=0),0,Z285=0,"не применяется",Z285=2,"не применяется")</f>
        <v>не применяется</v>
      </c>
      <c r="AE285" s="120">
        <f>IF(AND(J285&gt;=1,N285=1),1,0)</f>
        <v>0</v>
      </c>
      <c r="AF285" s="120">
        <f>IF(G285&gt;AI285,0.5,0)</f>
        <v>0</v>
      </c>
      <c r="AG285" s="120"/>
      <c r="AI285" s="29">
        <f t="shared" si="129"/>
        <v>77.588235294</v>
      </c>
    </row>
    <row r="286" spans="1:36" ht="16.5" thickBot="1" x14ac:dyDescent="0.3">
      <c r="A286" s="48" t="s">
        <v>579</v>
      </c>
      <c r="B286" s="54" t="s">
        <v>53</v>
      </c>
      <c r="C286" s="55" t="s">
        <v>54</v>
      </c>
      <c r="D286" s="44">
        <v>18</v>
      </c>
      <c r="E286" s="41">
        <v>21</v>
      </c>
      <c r="F286" s="41">
        <v>0</v>
      </c>
      <c r="G286" s="117">
        <v>0</v>
      </c>
      <c r="H286" s="45">
        <v>1</v>
      </c>
      <c r="I286" s="42" t="s">
        <v>12</v>
      </c>
      <c r="J286" s="13">
        <v>0</v>
      </c>
      <c r="K286" s="29">
        <f t="shared" si="125"/>
        <v>0</v>
      </c>
      <c r="L286" s="29">
        <f t="shared" si="116"/>
        <v>0</v>
      </c>
      <c r="M286" s="29">
        <f t="shared" si="117"/>
        <v>0</v>
      </c>
      <c r="N286" s="29">
        <f t="shared" si="126"/>
        <v>2</v>
      </c>
      <c r="O286" s="34"/>
      <c r="P286" s="41">
        <v>10</v>
      </c>
      <c r="Q286" s="41">
        <v>5</v>
      </c>
      <c r="R286" s="117">
        <v>2</v>
      </c>
      <c r="S286" s="42">
        <v>1</v>
      </c>
      <c r="T286" s="42"/>
      <c r="U286" s="43" t="s">
        <v>329</v>
      </c>
      <c r="V286" s="34">
        <v>1</v>
      </c>
      <c r="W286" s="29">
        <v>1</v>
      </c>
      <c r="X286" s="29">
        <f t="shared" si="120"/>
        <v>1</v>
      </c>
      <c r="Z286" s="6">
        <f t="shared" si="127"/>
        <v>2</v>
      </c>
      <c r="AA286" s="6">
        <f t="shared" si="128"/>
        <v>0</v>
      </c>
      <c r="AB286" s="29"/>
      <c r="AC286" s="29" t="str">
        <f>_xlfn.IFS(AND(Z286=1,AA286=1),1,AND(Z286=1,AA286=0),0,Z286=0,"не применяется",Z286=2,"не применяется")</f>
        <v>не применяется</v>
      </c>
      <c r="AE286" s="120">
        <f>IF(AND(J286&gt;=1,N286=1),1,0)</f>
        <v>0</v>
      </c>
      <c r="AF286" s="120">
        <f>IF(G286&gt;AI286,0.5,0)</f>
        <v>0</v>
      </c>
      <c r="AG286" s="120"/>
      <c r="AI286" s="29">
        <f t="shared" si="129"/>
        <v>48.1875</v>
      </c>
    </row>
    <row r="287" spans="1:36" ht="16.5" thickBot="1" x14ac:dyDescent="0.3">
      <c r="A287" s="48" t="s">
        <v>580</v>
      </c>
      <c r="B287" s="54" t="s">
        <v>53</v>
      </c>
      <c r="C287" s="55" t="s">
        <v>54</v>
      </c>
      <c r="D287" s="44">
        <v>19</v>
      </c>
      <c r="E287" s="41">
        <v>12</v>
      </c>
      <c r="F287" s="41">
        <v>0</v>
      </c>
      <c r="G287" s="117">
        <v>0</v>
      </c>
      <c r="H287" s="45">
        <v>1</v>
      </c>
      <c r="I287" s="42" t="s">
        <v>12</v>
      </c>
      <c r="J287" s="13">
        <v>0</v>
      </c>
      <c r="K287" s="29">
        <f t="shared" si="125"/>
        <v>0</v>
      </c>
      <c r="L287" s="29">
        <f t="shared" si="116"/>
        <v>0</v>
      </c>
      <c r="M287" s="29">
        <f t="shared" si="117"/>
        <v>0</v>
      </c>
      <c r="N287" s="29">
        <f t="shared" si="126"/>
        <v>2</v>
      </c>
      <c r="O287" s="34"/>
      <c r="P287" s="41">
        <v>9</v>
      </c>
      <c r="Q287" s="41">
        <v>5</v>
      </c>
      <c r="R287" s="117">
        <v>1.8</v>
      </c>
      <c r="S287" s="42">
        <v>2</v>
      </c>
      <c r="T287" s="42"/>
      <c r="U287" s="43" t="s">
        <v>331</v>
      </c>
      <c r="V287" s="34">
        <v>1</v>
      </c>
      <c r="W287" s="29">
        <v>2</v>
      </c>
      <c r="X287" s="29">
        <f t="shared" si="120"/>
        <v>2</v>
      </c>
      <c r="Z287" s="6">
        <f t="shared" si="127"/>
        <v>2</v>
      </c>
      <c r="AA287" s="6">
        <f t="shared" si="128"/>
        <v>0</v>
      </c>
      <c r="AB287" s="29"/>
      <c r="AC287" s="29" t="str">
        <f>_xlfn.IFS(AND(Z287=1,AA287=1),1,AND(Z287=1,AA287=0),0,Z287=0,"не применяется",Z287=2,"не применяется")</f>
        <v>не применяется</v>
      </c>
      <c r="AE287" s="120">
        <f>IF(AND(J287&gt;=1,N287=1),2,0)</f>
        <v>0</v>
      </c>
      <c r="AF287" s="120">
        <f>IF(G287&gt;AI287,1,0)</f>
        <v>0</v>
      </c>
      <c r="AG287" s="120"/>
      <c r="AI287" s="29">
        <f t="shared" si="129"/>
        <v>45.237288135999997</v>
      </c>
    </row>
    <row r="288" spans="1:36" ht="16.5" thickBot="1" x14ac:dyDescent="0.3">
      <c r="A288" s="48" t="s">
        <v>581</v>
      </c>
      <c r="B288" s="54" t="s">
        <v>53</v>
      </c>
      <c r="C288" s="55" t="s">
        <v>54</v>
      </c>
      <c r="D288" s="44">
        <v>20</v>
      </c>
      <c r="E288" s="41">
        <v>2</v>
      </c>
      <c r="F288" s="41">
        <v>0</v>
      </c>
      <c r="G288" s="117">
        <v>0</v>
      </c>
      <c r="H288" s="45">
        <v>1</v>
      </c>
      <c r="I288" s="42" t="s">
        <v>12</v>
      </c>
      <c r="J288" s="13">
        <v>0</v>
      </c>
      <c r="K288" s="29">
        <f t="shared" si="125"/>
        <v>0</v>
      </c>
      <c r="L288" s="29">
        <f t="shared" si="116"/>
        <v>0</v>
      </c>
      <c r="M288" s="29">
        <f t="shared" si="117"/>
        <v>0</v>
      </c>
      <c r="N288" s="29">
        <f t="shared" si="126"/>
        <v>2</v>
      </c>
      <c r="O288" s="34"/>
      <c r="P288" s="41">
        <v>3</v>
      </c>
      <c r="Q288" s="41">
        <v>1</v>
      </c>
      <c r="R288" s="117">
        <v>3</v>
      </c>
      <c r="S288" s="42">
        <v>1</v>
      </c>
      <c r="T288" s="42"/>
      <c r="U288" s="43" t="s">
        <v>333</v>
      </c>
      <c r="V288" s="34">
        <v>1</v>
      </c>
      <c r="W288" s="29">
        <v>1</v>
      </c>
      <c r="X288" s="29">
        <f t="shared" si="120"/>
        <v>1</v>
      </c>
      <c r="Z288" s="6">
        <f t="shared" si="127"/>
        <v>2</v>
      </c>
      <c r="AA288" s="6">
        <f t="shared" si="128"/>
        <v>0</v>
      </c>
      <c r="AB288" s="29"/>
      <c r="AC288" s="29" t="str">
        <f>_xlfn.IFS(AND(Z288=1,AA288=1),1,AND(Z288=1,AA288=0),0,Z288=0,"не применяется",Z288=2,"не применяется")</f>
        <v>не применяется</v>
      </c>
      <c r="AE288" s="120">
        <f>IF(AND(J288&gt;=1,N288=1),1,0)</f>
        <v>0</v>
      </c>
      <c r="AF288" s="120">
        <f>IF(G288&gt;AI288,0.5,0)</f>
        <v>0</v>
      </c>
      <c r="AG288" s="120"/>
      <c r="AI288" s="29">
        <f t="shared" si="129"/>
        <v>12.756097561000001</v>
      </c>
    </row>
    <row r="289" spans="1:36" ht="16.5" thickBot="1" x14ac:dyDescent="0.3">
      <c r="A289" s="48" t="s">
        <v>575</v>
      </c>
      <c r="B289" s="54" t="s">
        <v>53</v>
      </c>
      <c r="C289" s="55" t="s">
        <v>54</v>
      </c>
      <c r="D289" s="33"/>
      <c r="E289" s="41"/>
      <c r="F289" s="41"/>
      <c r="G289" s="117">
        <v>0</v>
      </c>
      <c r="H289" s="35"/>
      <c r="I289" s="35"/>
      <c r="J289" s="35"/>
      <c r="K289" s="36">
        <f>SUM(K290:K294)</f>
        <v>4.5</v>
      </c>
      <c r="L289" s="29">
        <f t="shared" si="116"/>
        <v>0</v>
      </c>
      <c r="M289" s="29">
        <f t="shared" si="117"/>
        <v>0</v>
      </c>
      <c r="O289" s="34"/>
      <c r="P289" s="34"/>
      <c r="Q289" s="34"/>
      <c r="R289" s="117">
        <v>0</v>
      </c>
      <c r="S289" s="35">
        <v>2</v>
      </c>
      <c r="T289" s="35"/>
      <c r="U289" s="37" t="s">
        <v>321</v>
      </c>
      <c r="V289" s="35">
        <v>1</v>
      </c>
      <c r="W289" s="6"/>
      <c r="X289" s="29">
        <f t="shared" si="120"/>
        <v>0</v>
      </c>
      <c r="Y289" s="6"/>
      <c r="AB289" s="6"/>
      <c r="AC289" s="29" t="str">
        <f>_xlfn.IFS(AND(Z289=1,AA289=1),1,AND(Z289=1,AA289=0),0,Z289=0,"не применяется")</f>
        <v>не применяется</v>
      </c>
      <c r="AF289" s="6"/>
    </row>
    <row r="290" spans="1:36" ht="16.5" thickBot="1" x14ac:dyDescent="0.3">
      <c r="A290" s="48" t="s">
        <v>582</v>
      </c>
      <c r="B290" s="54" t="s">
        <v>53</v>
      </c>
      <c r="C290" s="55" t="s">
        <v>54</v>
      </c>
      <c r="D290" s="44">
        <v>21</v>
      </c>
      <c r="E290" s="41">
        <v>7</v>
      </c>
      <c r="F290" s="41">
        <v>9</v>
      </c>
      <c r="G290" s="117">
        <v>0.77777777800000003</v>
      </c>
      <c r="H290" s="42" t="s">
        <v>12</v>
      </c>
      <c r="I290" s="13">
        <v>133.333333633</v>
      </c>
      <c r="J290" s="42" t="s">
        <v>12</v>
      </c>
      <c r="K290" s="29">
        <f>IF(V290=1,MAX(AE290:AG290),0)</f>
        <v>1</v>
      </c>
      <c r="L290" s="29">
        <f t="shared" si="116"/>
        <v>0</v>
      </c>
      <c r="M290" s="29">
        <f t="shared" si="117"/>
        <v>1</v>
      </c>
      <c r="N290" s="29">
        <f>IF(AND(F290=0,V290=1),2,V290)</f>
        <v>1</v>
      </c>
      <c r="O290" s="34"/>
      <c r="P290" s="41">
        <v>1</v>
      </c>
      <c r="Q290" s="41">
        <v>3</v>
      </c>
      <c r="R290" s="117">
        <v>0.33333333300000001</v>
      </c>
      <c r="S290" s="45">
        <v>0.5</v>
      </c>
      <c r="T290" s="45"/>
      <c r="U290" s="43" t="s">
        <v>335</v>
      </c>
      <c r="V290" s="34">
        <v>1</v>
      </c>
      <c r="W290" s="29">
        <v>1</v>
      </c>
      <c r="X290" s="29">
        <f t="shared" si="120"/>
        <v>1</v>
      </c>
      <c r="Z290" s="6">
        <f>N290</f>
        <v>1</v>
      </c>
      <c r="AA290" s="6">
        <f>IF(K290&lt;=0,0,1)</f>
        <v>1</v>
      </c>
      <c r="AB290" s="29"/>
      <c r="AC290" s="29">
        <f>_xlfn.IFS(AND(Z290=1,AA290=1),1,AND(Z290=1,AA290=0),0,Z290=0,"не применяется")</f>
        <v>1</v>
      </c>
      <c r="AE290" s="120">
        <f>IF(N290=1,IF(OR(I290&lt;5,I290=""),0,IF(I290&gt;=10,1,0.5)),0)</f>
        <v>1</v>
      </c>
      <c r="AF290" s="120">
        <f>IF(G290&gt;AI290,0.5,0)</f>
        <v>0.5</v>
      </c>
      <c r="AG290" s="120">
        <f>IF(G290=AJ290,1,0)</f>
        <v>0</v>
      </c>
      <c r="AI290" s="29">
        <f>ROUND(SUMIFS(E:E,D:D,D290,N:N,1)/SUMIFS(F:F,D:D,D290,N:N,1),9)</f>
        <v>0.40586932399999998</v>
      </c>
      <c r="AJ290" s="29">
        <f>_xlfn.MAXIFS($G$7:$G$2383,$N$7:$N$2383,1,$D$7:$D$2383,21)</f>
        <v>1</v>
      </c>
    </row>
    <row r="291" spans="1:36" ht="16.5" thickBot="1" x14ac:dyDescent="0.3">
      <c r="A291" s="48" t="s">
        <v>583</v>
      </c>
      <c r="B291" s="54" t="s">
        <v>53</v>
      </c>
      <c r="C291" s="55" t="s">
        <v>54</v>
      </c>
      <c r="D291" s="44">
        <v>22</v>
      </c>
      <c r="E291" s="41">
        <v>48</v>
      </c>
      <c r="F291" s="41">
        <v>49</v>
      </c>
      <c r="G291" s="117">
        <v>0.97959183699999997</v>
      </c>
      <c r="H291" s="45">
        <v>1</v>
      </c>
      <c r="I291" s="42" t="s">
        <v>12</v>
      </c>
      <c r="J291" s="13">
        <v>0.97959183699999997</v>
      </c>
      <c r="K291" s="29">
        <f>IF(V291=1,MAX(AE291:AG291),0)</f>
        <v>0.5</v>
      </c>
      <c r="L291" s="29">
        <f t="shared" si="116"/>
        <v>0</v>
      </c>
      <c r="M291" s="29">
        <f t="shared" si="117"/>
        <v>1</v>
      </c>
      <c r="N291" s="29">
        <f>IF(AND(F291=0,V291=1),2,V291)</f>
        <v>1</v>
      </c>
      <c r="O291" s="34"/>
      <c r="P291" s="41">
        <v>0</v>
      </c>
      <c r="Q291" s="41">
        <v>0</v>
      </c>
      <c r="R291" s="117">
        <v>0</v>
      </c>
      <c r="S291" s="42">
        <v>0</v>
      </c>
      <c r="T291" s="42"/>
      <c r="U291" s="43" t="s">
        <v>337</v>
      </c>
      <c r="V291" s="34">
        <v>1</v>
      </c>
      <c r="W291" s="29">
        <v>1</v>
      </c>
      <c r="X291" s="29">
        <f t="shared" si="120"/>
        <v>1</v>
      </c>
      <c r="Z291" s="6">
        <f>N291</f>
        <v>1</v>
      </c>
      <c r="AA291" s="6">
        <f>IF(K291&lt;=0,0,1)</f>
        <v>1</v>
      </c>
      <c r="AB291" s="29"/>
      <c r="AC291" s="29">
        <f>_xlfn.IFS(AND(Z291=1,AA291=1),1,AND(Z291=1,AA291=0),0,Z291=0,"не применяется")</f>
        <v>1</v>
      </c>
      <c r="AE291" s="120">
        <f>IF(AND(J291&gt;=1,N291=1),1,0)</f>
        <v>0</v>
      </c>
      <c r="AF291" s="120">
        <f>IF(G291&gt;AI291,0.5,0)</f>
        <v>0.5</v>
      </c>
      <c r="AG291" s="120"/>
      <c r="AI291" s="29">
        <f>ROUND(SUMIFS(E:E,D:D,D291,N:N,1)/SUMIFS(F:F,D:D,D291,N:N,1),9)</f>
        <v>0.59924209900000003</v>
      </c>
    </row>
    <row r="292" spans="1:36" ht="16.5" thickBot="1" x14ac:dyDescent="0.3">
      <c r="A292" s="48" t="s">
        <v>584</v>
      </c>
      <c r="B292" s="54" t="s">
        <v>53</v>
      </c>
      <c r="C292" s="55" t="s">
        <v>54</v>
      </c>
      <c r="D292" s="44">
        <v>23</v>
      </c>
      <c r="E292" s="41">
        <v>0</v>
      </c>
      <c r="F292" s="41">
        <v>0</v>
      </c>
      <c r="G292" s="117">
        <v>0</v>
      </c>
      <c r="H292" s="42" t="s">
        <v>12</v>
      </c>
      <c r="I292" s="13">
        <v>0</v>
      </c>
      <c r="J292" s="42" t="s">
        <v>12</v>
      </c>
      <c r="K292" s="29">
        <f>IF(V292=1,MAX(AE292:AG292),0)</f>
        <v>0</v>
      </c>
      <c r="L292" s="29">
        <f t="shared" si="116"/>
        <v>0</v>
      </c>
      <c r="M292" s="29">
        <f t="shared" si="117"/>
        <v>0</v>
      </c>
      <c r="N292" s="29">
        <f>IF(AND(F292=0,V292=1),2,V292)</f>
        <v>2</v>
      </c>
      <c r="O292" s="34"/>
      <c r="P292" s="41">
        <v>0</v>
      </c>
      <c r="Q292" s="41">
        <v>1</v>
      </c>
      <c r="R292" s="117">
        <v>0</v>
      </c>
      <c r="S292" s="45">
        <v>0</v>
      </c>
      <c r="T292" s="45"/>
      <c r="U292" s="43" t="s">
        <v>339</v>
      </c>
      <c r="V292" s="34">
        <v>1</v>
      </c>
      <c r="W292" s="29">
        <v>1</v>
      </c>
      <c r="X292" s="29">
        <f t="shared" si="120"/>
        <v>1</v>
      </c>
      <c r="Z292" s="6">
        <f>N292</f>
        <v>2</v>
      </c>
      <c r="AA292" s="6">
        <f>IF(K292&lt;=0,0,1)</f>
        <v>0</v>
      </c>
      <c r="AB292" s="29"/>
      <c r="AC292" s="29" t="str">
        <f>_xlfn.IFS(AND(Z292=1,AA292=1),1,AND(Z292=1,AA292=0),0,Z292=0,"не применяется",Z292=2,"не применяется")</f>
        <v>не применяется</v>
      </c>
      <c r="AE292" s="120">
        <f>IF(N292=1,IF(OR(I292&lt;5,I292=""),0,IF(I292&gt;=10,1,0.5)),0)</f>
        <v>0</v>
      </c>
      <c r="AF292" s="120">
        <f>IF(G292&gt;AI292,0.5,0)</f>
        <v>0</v>
      </c>
      <c r="AG292" s="120">
        <f>IF(AND(G2719&lt;&gt;0,G292=AJ292),1,0)</f>
        <v>0</v>
      </c>
      <c r="AI292" s="29">
        <f>ROUND(SUMIFS(E:E,D:D,D292,N:N,1)/SUMIFS(F:F,D:D,D292,N:N,1),9)</f>
        <v>0.46666666699999998</v>
      </c>
      <c r="AJ292" s="29">
        <f>_xlfn.MAXIFS($G$7:$G$2383,$N$7:$N$2383,1,$D$7:$D$2383,23)</f>
        <v>6</v>
      </c>
    </row>
    <row r="293" spans="1:36" ht="16.5" thickBot="1" x14ac:dyDescent="0.3">
      <c r="A293" s="48" t="s">
        <v>585</v>
      </c>
      <c r="B293" s="54" t="s">
        <v>53</v>
      </c>
      <c r="C293" s="55" t="s">
        <v>54</v>
      </c>
      <c r="D293" s="44">
        <v>24</v>
      </c>
      <c r="E293" s="41">
        <v>5</v>
      </c>
      <c r="F293" s="41">
        <v>2</v>
      </c>
      <c r="G293" s="117">
        <v>2.5</v>
      </c>
      <c r="H293" s="42" t="s">
        <v>12</v>
      </c>
      <c r="I293" s="13">
        <v>150</v>
      </c>
      <c r="J293" s="42" t="s">
        <v>12</v>
      </c>
      <c r="K293" s="29">
        <f>IF(V293=1,MAX(AE293:AG293),0)</f>
        <v>1</v>
      </c>
      <c r="L293" s="29">
        <f t="shared" si="116"/>
        <v>0</v>
      </c>
      <c r="M293" s="29">
        <f t="shared" si="117"/>
        <v>1</v>
      </c>
      <c r="N293" s="29">
        <f>IF(AND(F293=0,V293=1),2,V293)</f>
        <v>1</v>
      </c>
      <c r="O293" s="34"/>
      <c r="P293" s="41">
        <v>5</v>
      </c>
      <c r="Q293" s="41">
        <v>5</v>
      </c>
      <c r="R293" s="117">
        <v>1</v>
      </c>
      <c r="S293" s="45">
        <v>0.5</v>
      </c>
      <c r="T293" s="45"/>
      <c r="U293" s="43" t="s">
        <v>341</v>
      </c>
      <c r="V293" s="34">
        <v>1</v>
      </c>
      <c r="W293" s="29">
        <v>1</v>
      </c>
      <c r="X293" s="29">
        <f t="shared" si="120"/>
        <v>1</v>
      </c>
      <c r="Z293" s="6">
        <f>N293</f>
        <v>1</v>
      </c>
      <c r="AA293" s="6">
        <f>IF(K293&lt;=0,0,1)</f>
        <v>1</v>
      </c>
      <c r="AB293" s="29"/>
      <c r="AC293" s="29">
        <f>_xlfn.IFS(AND(Z293=1,AA293=1),1,AND(Z293=1,AA293=0),0,Z293=0,"не применяется")</f>
        <v>1</v>
      </c>
      <c r="AE293" s="120">
        <f>IF(N293=1,IF(OR(I293&lt;5,I293=""),0,IF(I293&gt;=10,1,0.5)),0)</f>
        <v>1</v>
      </c>
      <c r="AF293" s="120">
        <f>IF(G293&gt;AI293,0.5,0)</f>
        <v>0.5</v>
      </c>
      <c r="AG293" s="120">
        <f>IF(G293=AJ293,1,0)</f>
        <v>0</v>
      </c>
      <c r="AI293" s="29">
        <f>ROUND(SUMIFS(E:E,D:D,D293,N:N,1)/SUMIFS(F:F,D:D,D293,N:N,1),9)</f>
        <v>0.91379310300000005</v>
      </c>
      <c r="AJ293" s="29">
        <f>_xlfn.MAXIFS($G$7:$G$2383,$N$7:$N$2383,1,$D$7:$D$2383,24)</f>
        <v>10</v>
      </c>
    </row>
    <row r="294" spans="1:36" ht="16.5" thickBot="1" x14ac:dyDescent="0.3">
      <c r="A294" s="48" t="s">
        <v>586</v>
      </c>
      <c r="B294" s="54" t="s">
        <v>53</v>
      </c>
      <c r="C294" s="55" t="s">
        <v>54</v>
      </c>
      <c r="D294" s="44">
        <v>25</v>
      </c>
      <c r="E294" s="41">
        <v>105</v>
      </c>
      <c r="F294" s="41">
        <v>105</v>
      </c>
      <c r="G294" s="117">
        <v>1</v>
      </c>
      <c r="H294" s="45">
        <v>1</v>
      </c>
      <c r="I294" s="42" t="s">
        <v>12</v>
      </c>
      <c r="J294" s="13">
        <v>1</v>
      </c>
      <c r="K294" s="29">
        <f>IF(V294=1,MAX(AE294:AG294),0)</f>
        <v>2</v>
      </c>
      <c r="L294" s="29">
        <f t="shared" si="116"/>
        <v>0</v>
      </c>
      <c r="M294" s="29">
        <f t="shared" si="117"/>
        <v>1</v>
      </c>
      <c r="N294" s="29">
        <f>IF(AND(F294=0,V294=1),2,V294)</f>
        <v>1</v>
      </c>
      <c r="O294" s="34"/>
      <c r="P294" s="41">
        <v>0</v>
      </c>
      <c r="Q294" s="41">
        <v>0</v>
      </c>
      <c r="R294" s="117">
        <v>0</v>
      </c>
      <c r="S294" s="42">
        <v>1</v>
      </c>
      <c r="T294" s="42"/>
      <c r="U294" s="43" t="s">
        <v>343</v>
      </c>
      <c r="V294" s="34">
        <v>1</v>
      </c>
      <c r="W294" s="29">
        <v>2</v>
      </c>
      <c r="X294" s="29">
        <f t="shared" si="120"/>
        <v>2</v>
      </c>
      <c r="Z294" s="6">
        <f>N294</f>
        <v>1</v>
      </c>
      <c r="AA294" s="6">
        <f>IF(K294&lt;=0,0,1)</f>
        <v>1</v>
      </c>
      <c r="AB294" s="29"/>
      <c r="AC294" s="29">
        <f>_xlfn.IFS(AND(Z294=1,AA294=1),1,AND(Z294=1,AA294=0),0,Z294=0,"не применяется")</f>
        <v>1</v>
      </c>
      <c r="AE294" s="120">
        <f>IF(AND(J294&gt;=1,N294=1),2,0)</f>
        <v>2</v>
      </c>
      <c r="AF294" s="120">
        <f>IF(G294&gt;AI294,1,0)</f>
        <v>1</v>
      </c>
      <c r="AG294" s="120"/>
      <c r="AI294" s="29">
        <f>ROUND(SUMIFS(E:E,D:D,D294,N:N,1)/SUMIFS(F:F,D:D,D294,N:N,1),9)</f>
        <v>0.97028108999999996</v>
      </c>
    </row>
    <row r="295" spans="1:36" ht="16.5" thickBot="1" x14ac:dyDescent="0.3">
      <c r="A295" s="48" t="s">
        <v>587</v>
      </c>
      <c r="B295" s="54" t="s">
        <v>53</v>
      </c>
      <c r="C295" s="55" t="s">
        <v>54</v>
      </c>
      <c r="D295" s="51">
        <v>33</v>
      </c>
      <c r="E295" s="41"/>
      <c r="F295" s="41"/>
      <c r="G295" s="117">
        <v>0</v>
      </c>
      <c r="H295" s="45"/>
      <c r="I295" s="45"/>
      <c r="J295" s="45"/>
      <c r="K295" s="45">
        <f>K267+K282+K289</f>
        <v>19.5</v>
      </c>
      <c r="L295" s="29">
        <f t="shared" si="116"/>
        <v>0</v>
      </c>
      <c r="M295" s="29">
        <f t="shared" si="117"/>
        <v>0</v>
      </c>
      <c r="O295" s="34"/>
      <c r="P295" s="34"/>
      <c r="Q295" s="34"/>
      <c r="R295" s="117">
        <v>0</v>
      </c>
      <c r="S295" s="45">
        <v>19.5</v>
      </c>
      <c r="T295" s="45"/>
      <c r="U295" s="43" t="s">
        <v>321</v>
      </c>
      <c r="V295" s="45">
        <v>1</v>
      </c>
      <c r="X295" s="29">
        <f>SUM(X267:X294)</f>
        <v>32</v>
      </c>
      <c r="Y295" s="53">
        <f>K295/X295</f>
        <v>0.609375</v>
      </c>
      <c r="Z295" s="6">
        <f>SUM(Z267:Z294)</f>
        <v>31</v>
      </c>
      <c r="AA295" s="6">
        <f>SUM(AA267:AA294)</f>
        <v>17</v>
      </c>
      <c r="AB295" s="53">
        <f>AA295/Z295</f>
        <v>0.54838709677419351</v>
      </c>
      <c r="AC295" s="29">
        <f>AB295</f>
        <v>0.54838709677419351</v>
      </c>
      <c r="AF295" s="6"/>
    </row>
    <row r="296" spans="1:36" ht="16.5" thickBot="1" x14ac:dyDescent="0.25">
      <c r="A296" s="48" t="s">
        <v>214</v>
      </c>
      <c r="B296" s="49" t="s">
        <v>149</v>
      </c>
      <c r="C296" s="50" t="s">
        <v>150</v>
      </c>
      <c r="D296" s="33">
        <v>0</v>
      </c>
      <c r="E296" s="122"/>
      <c r="F296" s="122"/>
      <c r="G296" s="117">
        <v>0</v>
      </c>
      <c r="H296" s="35"/>
      <c r="I296" s="35"/>
      <c r="J296" s="35"/>
      <c r="K296" s="36">
        <f>SUM(K297:K310)</f>
        <v>15</v>
      </c>
      <c r="L296" s="29">
        <f t="shared" si="116"/>
        <v>0</v>
      </c>
      <c r="M296" s="29">
        <f t="shared" si="117"/>
        <v>0</v>
      </c>
      <c r="O296" s="34"/>
      <c r="P296" s="67"/>
      <c r="Q296" s="67"/>
      <c r="R296" s="117">
        <v>0</v>
      </c>
      <c r="S296" s="34">
        <v>16.5</v>
      </c>
      <c r="T296" s="34"/>
      <c r="U296" s="43" t="s">
        <v>321</v>
      </c>
      <c r="V296" s="35">
        <v>1</v>
      </c>
      <c r="W296" s="6"/>
      <c r="X296" s="6"/>
      <c r="Y296" s="6"/>
      <c r="AB296" s="6"/>
      <c r="AC296" s="6"/>
      <c r="AF296" s="6"/>
    </row>
    <row r="297" spans="1:36" ht="16.5" thickBot="1" x14ac:dyDescent="0.3">
      <c r="A297" s="48" t="s">
        <v>588</v>
      </c>
      <c r="B297" s="54" t="s">
        <v>149</v>
      </c>
      <c r="C297" s="55" t="s">
        <v>150</v>
      </c>
      <c r="D297" s="41">
        <v>1</v>
      </c>
      <c r="E297" s="41">
        <v>36598</v>
      </c>
      <c r="F297" s="41">
        <v>155723.6</v>
      </c>
      <c r="G297" s="117">
        <v>0.23501896999999999</v>
      </c>
      <c r="H297" s="42" t="s">
        <v>12</v>
      </c>
      <c r="I297" s="13">
        <v>14.180499999</v>
      </c>
      <c r="J297" s="42" t="s">
        <v>12</v>
      </c>
      <c r="K297" s="29">
        <f t="shared" ref="K297:K308" si="130">IF(V297=1,MAX(AE297:AG297),0)</f>
        <v>1</v>
      </c>
      <c r="L297" s="29">
        <f t="shared" si="116"/>
        <v>0</v>
      </c>
      <c r="M297" s="29">
        <f t="shared" si="117"/>
        <v>0</v>
      </c>
      <c r="N297" s="29">
        <f t="shared" ref="N297:N310" si="131">IF(AND(F297=0,V297=1),2,V297)</f>
        <v>1</v>
      </c>
      <c r="O297" s="34"/>
      <c r="P297" s="41">
        <v>32182</v>
      </c>
      <c r="Q297" s="41">
        <v>156351.5</v>
      </c>
      <c r="R297" s="117">
        <v>0.20583109199999999</v>
      </c>
      <c r="S297" s="34">
        <v>1</v>
      </c>
      <c r="T297" s="34"/>
      <c r="U297" s="43" t="s">
        <v>293</v>
      </c>
      <c r="V297" s="34">
        <v>1</v>
      </c>
      <c r="W297" s="29">
        <v>1</v>
      </c>
      <c r="X297" s="29">
        <f t="shared" ref="X297:X323" si="132">IF(V297=1,W297,0)</f>
        <v>1</v>
      </c>
      <c r="Z297" s="6">
        <f t="shared" ref="Z297:Z310" si="133">N297</f>
        <v>1</v>
      </c>
      <c r="AA297" s="6">
        <f t="shared" ref="AA297:AA310" si="134">IF(K297&lt;=0,0,1)</f>
        <v>1</v>
      </c>
      <c r="AB297" s="29"/>
      <c r="AC297" s="29">
        <f t="shared" ref="AC297:AC312" si="135">_xlfn.IFS(AND(Z297=1,AA297=1),1,AND(Z297=1,AA297=0),0,Z297=0,"не применяется")</f>
        <v>1</v>
      </c>
      <c r="AE297" s="120">
        <f>IF(N297=1,IF(OR(I297&lt;3,I297=""),0,IF(I297&gt;=7,1,0.5)),0)</f>
        <v>1</v>
      </c>
      <c r="AF297" s="120">
        <f>IF(G297&gt;AI297,0.5,0)</f>
        <v>0</v>
      </c>
      <c r="AG297" s="120">
        <f>IF(G297=AJ297,1,0)</f>
        <v>0</v>
      </c>
      <c r="AI297" s="29">
        <f t="shared" ref="AI297:AI310" si="136">ROUND(SUMIFS(E:E,D:D,D297,N:N,1)/SUMIFS(F:F,D:D,D297,N:N,1),9)</f>
        <v>0.26994277300000002</v>
      </c>
      <c r="AJ297" s="29">
        <f>ROUND(_xlfn.MAXIFS($G$7:$G$2383,$D$7:$D$2383,1,$V$7:$V$2383,1),9)</f>
        <v>0.87050933799999997</v>
      </c>
    </row>
    <row r="298" spans="1:36" ht="16.5" thickBot="1" x14ac:dyDescent="0.3">
      <c r="A298" s="48" t="s">
        <v>589</v>
      </c>
      <c r="B298" s="54" t="s">
        <v>149</v>
      </c>
      <c r="C298" s="55" t="s">
        <v>150</v>
      </c>
      <c r="D298" s="44">
        <v>2</v>
      </c>
      <c r="E298" s="41">
        <v>198</v>
      </c>
      <c r="F298" s="41">
        <v>244</v>
      </c>
      <c r="G298" s="117">
        <v>0.81147541000000001</v>
      </c>
      <c r="H298" s="42" t="s">
        <v>12</v>
      </c>
      <c r="I298" s="13">
        <v>126.689582554</v>
      </c>
      <c r="J298" s="42" t="s">
        <v>12</v>
      </c>
      <c r="K298" s="29">
        <f t="shared" si="130"/>
        <v>2</v>
      </c>
      <c r="L298" s="29">
        <f t="shared" si="116"/>
        <v>1</v>
      </c>
      <c r="M298" s="29">
        <f t="shared" si="117"/>
        <v>0</v>
      </c>
      <c r="N298" s="29">
        <f t="shared" si="131"/>
        <v>1</v>
      </c>
      <c r="O298" s="34"/>
      <c r="P298" s="41">
        <v>155</v>
      </c>
      <c r="Q298" s="41">
        <v>433</v>
      </c>
      <c r="R298" s="117">
        <v>0.35796766699999999</v>
      </c>
      <c r="S298" s="34">
        <v>2</v>
      </c>
      <c r="T298" s="34"/>
      <c r="U298" s="43" t="s">
        <v>295</v>
      </c>
      <c r="V298" s="34">
        <v>1</v>
      </c>
      <c r="W298" s="29">
        <v>2</v>
      </c>
      <c r="X298" s="29">
        <f t="shared" si="132"/>
        <v>2</v>
      </c>
      <c r="Z298" s="6">
        <f t="shared" si="133"/>
        <v>1</v>
      </c>
      <c r="AA298" s="6">
        <f t="shared" si="134"/>
        <v>1</v>
      </c>
      <c r="AB298" s="29"/>
      <c r="AC298" s="29">
        <f t="shared" si="135"/>
        <v>1</v>
      </c>
      <c r="AE298" s="120">
        <f>IF(N298=1,IF(OR(I298&lt;5,I298=""),0,IF(I298&gt;=10,2,1)),0)</f>
        <v>2</v>
      </c>
      <c r="AF298" s="120">
        <f>IF(G298&gt;AI298,1,0)</f>
        <v>0</v>
      </c>
      <c r="AG298" s="120">
        <f>IF(G298=AJ298,2,0)</f>
        <v>0</v>
      </c>
      <c r="AI298" s="29">
        <f t="shared" si="136"/>
        <v>0.94268468299999997</v>
      </c>
      <c r="AJ298" s="29">
        <f>ROUND(_xlfn.MAXIFS($G$7:$G$2383,$N$7:$N$2383,1,$D$7:$D$2383,2),9)</f>
        <v>0.994897959</v>
      </c>
    </row>
    <row r="299" spans="1:36" ht="16.5" thickBot="1" x14ac:dyDescent="0.3">
      <c r="A299" s="48" t="s">
        <v>590</v>
      </c>
      <c r="B299" s="54" t="s">
        <v>149</v>
      </c>
      <c r="C299" s="55" t="s">
        <v>150</v>
      </c>
      <c r="D299" s="44">
        <v>3</v>
      </c>
      <c r="E299" s="41">
        <v>22</v>
      </c>
      <c r="F299" s="41">
        <v>22</v>
      </c>
      <c r="G299" s="117">
        <v>1</v>
      </c>
      <c r="H299" s="42" t="s">
        <v>12</v>
      </c>
      <c r="I299" s="13">
        <v>0</v>
      </c>
      <c r="J299" s="42" t="s">
        <v>12</v>
      </c>
      <c r="K299" s="29">
        <f t="shared" si="130"/>
        <v>1</v>
      </c>
      <c r="L299" s="29">
        <f t="shared" si="116"/>
        <v>1</v>
      </c>
      <c r="M299" s="29">
        <f t="shared" si="117"/>
        <v>1</v>
      </c>
      <c r="N299" s="29">
        <f t="shared" si="131"/>
        <v>1</v>
      </c>
      <c r="O299" s="34"/>
      <c r="P299" s="41">
        <v>1</v>
      </c>
      <c r="Q299" s="41">
        <v>1</v>
      </c>
      <c r="R299" s="117">
        <v>1</v>
      </c>
      <c r="S299" s="34">
        <v>1</v>
      </c>
      <c r="T299" s="34"/>
      <c r="U299" s="43" t="s">
        <v>297</v>
      </c>
      <c r="V299" s="34">
        <v>1</v>
      </c>
      <c r="W299" s="29">
        <v>1</v>
      </c>
      <c r="X299" s="29">
        <f t="shared" si="132"/>
        <v>1</v>
      </c>
      <c r="Z299" s="6">
        <f t="shared" si="133"/>
        <v>1</v>
      </c>
      <c r="AA299" s="6">
        <f t="shared" si="134"/>
        <v>1</v>
      </c>
      <c r="AB299" s="29"/>
      <c r="AC299" s="29">
        <f t="shared" si="135"/>
        <v>1</v>
      </c>
      <c r="AE299" s="120">
        <f>IF(N299=1,IF(OR(I299&lt;5,I299=""),0,IF(I299&gt;=10,1,0.5)),0)</f>
        <v>0</v>
      </c>
      <c r="AF299" s="120">
        <f>IF(G299&gt;AI299,0.5,0)</f>
        <v>0.5</v>
      </c>
      <c r="AG299" s="120">
        <f>IF(G299=AJ299,1,0)</f>
        <v>1</v>
      </c>
      <c r="AI299" s="29">
        <f t="shared" si="136"/>
        <v>0.630237826</v>
      </c>
      <c r="AJ299" s="29">
        <f>_xlfn.MAXIFS($G$7:$G$2383,$N$7:$N$2383,1,$D$7:$D$2383,3)</f>
        <v>1</v>
      </c>
    </row>
    <row r="300" spans="1:36" ht="16.5" thickBot="1" x14ac:dyDescent="0.3">
      <c r="A300" s="48" t="s">
        <v>591</v>
      </c>
      <c r="B300" s="54" t="s">
        <v>149</v>
      </c>
      <c r="C300" s="55" t="s">
        <v>150</v>
      </c>
      <c r="D300" s="44">
        <v>4</v>
      </c>
      <c r="E300" s="41">
        <v>11</v>
      </c>
      <c r="F300" s="41">
        <v>11</v>
      </c>
      <c r="G300" s="117">
        <v>1</v>
      </c>
      <c r="H300" s="42" t="s">
        <v>12</v>
      </c>
      <c r="I300" s="13">
        <v>371.42857169799998</v>
      </c>
      <c r="J300" s="42" t="s">
        <v>12</v>
      </c>
      <c r="K300" s="29">
        <f t="shared" si="130"/>
        <v>1</v>
      </c>
      <c r="L300" s="29">
        <f t="shared" si="116"/>
        <v>0</v>
      </c>
      <c r="M300" s="29">
        <f t="shared" si="117"/>
        <v>1</v>
      </c>
      <c r="N300" s="29">
        <f t="shared" si="131"/>
        <v>1</v>
      </c>
      <c r="O300" s="34"/>
      <c r="P300" s="41">
        <v>7</v>
      </c>
      <c r="Q300" s="41">
        <v>33</v>
      </c>
      <c r="R300" s="117">
        <v>0.212121212</v>
      </c>
      <c r="S300" s="34">
        <v>1</v>
      </c>
      <c r="T300" s="34"/>
      <c r="U300" s="43" t="s">
        <v>299</v>
      </c>
      <c r="V300" s="34">
        <v>1</v>
      </c>
      <c r="W300" s="29">
        <v>1</v>
      </c>
      <c r="X300" s="29">
        <f t="shared" si="132"/>
        <v>1</v>
      </c>
      <c r="Z300" s="6">
        <f t="shared" si="133"/>
        <v>1</v>
      </c>
      <c r="AA300" s="6">
        <f t="shared" si="134"/>
        <v>1</v>
      </c>
      <c r="AB300" s="29"/>
      <c r="AC300" s="29">
        <f t="shared" si="135"/>
        <v>1</v>
      </c>
      <c r="AE300" s="120">
        <f>IF(N300=1,IF(OR(I300&lt;5,I300=""),0,IF(I300&gt;=10,1,0.5)),0)</f>
        <v>1</v>
      </c>
      <c r="AF300" s="120">
        <f>IF(G300&gt;AI300,0.5,0)</f>
        <v>0.5</v>
      </c>
      <c r="AG300" s="120">
        <f>IF(G300=AJ300,1,0)</f>
        <v>1</v>
      </c>
      <c r="AI300" s="29">
        <f t="shared" si="136"/>
        <v>0.88328075699999997</v>
      </c>
      <c r="AJ300" s="29">
        <f>_xlfn.MAXIFS($G$7:$G$2383,$N$7:$N$2383,1,$D$7:$D$2383,4)</f>
        <v>1</v>
      </c>
    </row>
    <row r="301" spans="1:36" ht="16.5" thickBot="1" x14ac:dyDescent="0.3">
      <c r="A301" s="48" t="s">
        <v>592</v>
      </c>
      <c r="B301" s="54" t="s">
        <v>149</v>
      </c>
      <c r="C301" s="55" t="s">
        <v>150</v>
      </c>
      <c r="D301" s="44">
        <v>5</v>
      </c>
      <c r="E301" s="41">
        <v>8</v>
      </c>
      <c r="F301" s="41">
        <v>9</v>
      </c>
      <c r="G301" s="117">
        <v>0.88888888899999996</v>
      </c>
      <c r="H301" s="42" t="s">
        <v>12</v>
      </c>
      <c r="I301" s="13">
        <v>1588.888887411</v>
      </c>
      <c r="J301" s="42" t="s">
        <v>12</v>
      </c>
      <c r="K301" s="29">
        <f t="shared" si="130"/>
        <v>1</v>
      </c>
      <c r="L301" s="29">
        <f t="shared" si="116"/>
        <v>0</v>
      </c>
      <c r="M301" s="29">
        <f t="shared" si="117"/>
        <v>1</v>
      </c>
      <c r="N301" s="29">
        <f t="shared" si="131"/>
        <v>1</v>
      </c>
      <c r="O301" s="34"/>
      <c r="P301" s="41">
        <v>2</v>
      </c>
      <c r="Q301" s="41">
        <v>38</v>
      </c>
      <c r="R301" s="117">
        <v>5.2631578999999998E-2</v>
      </c>
      <c r="S301" s="34">
        <v>0</v>
      </c>
      <c r="T301" s="34"/>
      <c r="U301" s="43" t="s">
        <v>301</v>
      </c>
      <c r="V301" s="34">
        <v>1</v>
      </c>
      <c r="W301" s="29">
        <v>1</v>
      </c>
      <c r="X301" s="29">
        <f t="shared" si="132"/>
        <v>1</v>
      </c>
      <c r="Z301" s="6">
        <f t="shared" si="133"/>
        <v>1</v>
      </c>
      <c r="AA301" s="6">
        <f t="shared" si="134"/>
        <v>1</v>
      </c>
      <c r="AB301" s="29"/>
      <c r="AC301" s="29">
        <f t="shared" si="135"/>
        <v>1</v>
      </c>
      <c r="AE301" s="120">
        <f>IF(N301=1,IF(OR(I301&lt;5,I301=""),0,IF(I301&gt;=10,1,0.5)),0)</f>
        <v>1</v>
      </c>
      <c r="AF301" s="120">
        <f>IF(G301&gt;AI301,0.5,0)</f>
        <v>0.5</v>
      </c>
      <c r="AG301" s="120">
        <f>IF(G301=AJ301,1,0)</f>
        <v>0</v>
      </c>
      <c r="AI301" s="29">
        <f t="shared" si="136"/>
        <v>0.78056112200000005</v>
      </c>
      <c r="AJ301" s="29">
        <f>_xlfn.MAXIFS($G$7:$G$2383,$N$7:$N$2383,1,$D$7:$D$2383,5)</f>
        <v>1</v>
      </c>
    </row>
    <row r="302" spans="1:36" ht="16.5" thickBot="1" x14ac:dyDescent="0.3">
      <c r="A302" s="48" t="s">
        <v>593</v>
      </c>
      <c r="B302" s="54" t="s">
        <v>149</v>
      </c>
      <c r="C302" s="55" t="s">
        <v>150</v>
      </c>
      <c r="D302" s="44">
        <v>6</v>
      </c>
      <c r="E302" s="41">
        <v>2451</v>
      </c>
      <c r="F302" s="41">
        <v>2450</v>
      </c>
      <c r="G302" s="117">
        <v>1.0004081629999999</v>
      </c>
      <c r="H302" s="45">
        <v>1</v>
      </c>
      <c r="I302" s="42" t="s">
        <v>12</v>
      </c>
      <c r="J302" s="13">
        <v>1.0004081629999999</v>
      </c>
      <c r="K302" s="29">
        <f t="shared" si="130"/>
        <v>2</v>
      </c>
      <c r="L302" s="29">
        <f t="shared" si="116"/>
        <v>0</v>
      </c>
      <c r="M302" s="29">
        <f t="shared" si="117"/>
        <v>0</v>
      </c>
      <c r="N302" s="29">
        <f t="shared" si="131"/>
        <v>1</v>
      </c>
      <c r="O302" s="34"/>
      <c r="P302" s="41">
        <v>0</v>
      </c>
      <c r="Q302" s="41">
        <v>0</v>
      </c>
      <c r="R302" s="117">
        <v>0</v>
      </c>
      <c r="S302" s="42">
        <v>2</v>
      </c>
      <c r="T302" s="42"/>
      <c r="U302" s="43" t="s">
        <v>303</v>
      </c>
      <c r="V302" s="34">
        <v>1</v>
      </c>
      <c r="W302" s="29">
        <v>2</v>
      </c>
      <c r="X302" s="29">
        <f t="shared" si="132"/>
        <v>2</v>
      </c>
      <c r="Z302" s="6">
        <f t="shared" si="133"/>
        <v>1</v>
      </c>
      <c r="AA302" s="6">
        <f t="shared" si="134"/>
        <v>1</v>
      </c>
      <c r="AB302" s="29"/>
      <c r="AC302" s="29">
        <f t="shared" si="135"/>
        <v>1</v>
      </c>
      <c r="AE302" s="120">
        <f>IF(N302=1,IF(J302&gt;=1,2,0),0)</f>
        <v>2</v>
      </c>
      <c r="AF302" s="120">
        <f>IF(G302&gt;AI302,1,0)</f>
        <v>0</v>
      </c>
      <c r="AG302" s="120"/>
      <c r="AI302" s="29">
        <f t="shared" si="136"/>
        <v>1.0014544569999999</v>
      </c>
    </row>
    <row r="303" spans="1:36" ht="16.5" thickBot="1" x14ac:dyDescent="0.3">
      <c r="A303" s="48" t="s">
        <v>594</v>
      </c>
      <c r="B303" s="54" t="s">
        <v>149</v>
      </c>
      <c r="C303" s="55" t="s">
        <v>150</v>
      </c>
      <c r="D303" s="44">
        <v>7</v>
      </c>
      <c r="E303" s="41">
        <v>372</v>
      </c>
      <c r="F303" s="41">
        <v>425</v>
      </c>
      <c r="G303" s="117">
        <v>0.87529411800000001</v>
      </c>
      <c r="H303" s="42" t="s">
        <v>12</v>
      </c>
      <c r="I303" s="13">
        <v>9.9286706579999997</v>
      </c>
      <c r="J303" s="42" t="s">
        <v>12</v>
      </c>
      <c r="K303" s="29">
        <f t="shared" si="130"/>
        <v>2</v>
      </c>
      <c r="L303" s="29">
        <f t="shared" si="116"/>
        <v>0</v>
      </c>
      <c r="M303" s="29">
        <f t="shared" si="117"/>
        <v>1</v>
      </c>
      <c r="N303" s="29">
        <f t="shared" si="131"/>
        <v>1</v>
      </c>
      <c r="O303" s="34"/>
      <c r="P303" s="41">
        <v>254</v>
      </c>
      <c r="Q303" s="41">
        <v>319</v>
      </c>
      <c r="R303" s="117">
        <v>0.79623824499999996</v>
      </c>
      <c r="S303" s="34">
        <v>2</v>
      </c>
      <c r="T303" s="34"/>
      <c r="U303" s="43" t="s">
        <v>305</v>
      </c>
      <c r="V303" s="34">
        <v>1</v>
      </c>
      <c r="W303" s="29">
        <v>2</v>
      </c>
      <c r="X303" s="29">
        <f t="shared" si="132"/>
        <v>2</v>
      </c>
      <c r="Z303" s="6">
        <f t="shared" si="133"/>
        <v>1</v>
      </c>
      <c r="AA303" s="6">
        <f t="shared" si="134"/>
        <v>1</v>
      </c>
      <c r="AB303" s="29"/>
      <c r="AC303" s="29">
        <f t="shared" si="135"/>
        <v>1</v>
      </c>
      <c r="AE303" s="120">
        <f>IF(N303=1,IF(OR(I303&lt;3,I303=""),0,IF(I303&gt;=7,2,1)),0)</f>
        <v>2</v>
      </c>
      <c r="AF303" s="120">
        <f>IF(G303&gt;AI303,1,0)</f>
        <v>1</v>
      </c>
      <c r="AG303" s="120">
        <f>IF(G303=AJ303,2,0)</f>
        <v>0</v>
      </c>
      <c r="AI303" s="29">
        <f t="shared" si="136"/>
        <v>0.78831324000000003</v>
      </c>
      <c r="AJ303" s="29">
        <f>_xlfn.MAXIFS($G$7:$G$2383,$N$7:$N$2383,1,$D$7:$D$2383,7)</f>
        <v>0.964028777</v>
      </c>
    </row>
    <row r="304" spans="1:36" ht="16.5" thickBot="1" x14ac:dyDescent="0.3">
      <c r="A304" s="48" t="s">
        <v>595</v>
      </c>
      <c r="B304" s="54" t="s">
        <v>149</v>
      </c>
      <c r="C304" s="55" t="s">
        <v>150</v>
      </c>
      <c r="D304" s="44">
        <v>8</v>
      </c>
      <c r="E304" s="41">
        <v>172</v>
      </c>
      <c r="F304" s="41">
        <v>425</v>
      </c>
      <c r="G304" s="117">
        <v>0.40470588200000002</v>
      </c>
      <c r="H304" s="42" t="s">
        <v>12</v>
      </c>
      <c r="I304" s="13">
        <v>17.36470585</v>
      </c>
      <c r="J304" s="42" t="s">
        <v>12</v>
      </c>
      <c r="K304" s="29">
        <f t="shared" si="130"/>
        <v>0</v>
      </c>
      <c r="L304" s="29">
        <f t="shared" si="116"/>
        <v>0</v>
      </c>
      <c r="M304" s="29">
        <f t="shared" si="117"/>
        <v>0</v>
      </c>
      <c r="N304" s="29">
        <f t="shared" si="131"/>
        <v>1</v>
      </c>
      <c r="O304" s="34"/>
      <c r="P304" s="41">
        <v>110</v>
      </c>
      <c r="Q304" s="41">
        <v>319</v>
      </c>
      <c r="R304" s="117">
        <v>0.34482758600000002</v>
      </c>
      <c r="S304" s="34">
        <v>1</v>
      </c>
      <c r="T304" s="34"/>
      <c r="U304" s="43" t="s">
        <v>307</v>
      </c>
      <c r="V304" s="34">
        <v>1</v>
      </c>
      <c r="W304" s="29">
        <v>1</v>
      </c>
      <c r="X304" s="29">
        <f t="shared" si="132"/>
        <v>1</v>
      </c>
      <c r="Z304" s="6">
        <f t="shared" si="133"/>
        <v>1</v>
      </c>
      <c r="AA304" s="6">
        <f t="shared" si="134"/>
        <v>0</v>
      </c>
      <c r="AB304" s="29"/>
      <c r="AC304" s="29">
        <f t="shared" si="135"/>
        <v>0</v>
      </c>
      <c r="AE304" s="120">
        <f>IF(N304=1,IF(OR(I304&gt;-5,I304=""),0,IF(I304&gt;=-10,0.5,1)),0)</f>
        <v>0</v>
      </c>
      <c r="AF304" s="120">
        <f>IF(G304&lt;AI304,0.5,0)</f>
        <v>0</v>
      </c>
      <c r="AG304" s="120">
        <f>IF(G304=AJ304,1,0)</f>
        <v>0</v>
      </c>
      <c r="AI304" s="29">
        <f t="shared" si="136"/>
        <v>0.38070670899999998</v>
      </c>
      <c r="AJ304" s="29">
        <f>_xlfn.MINIFS($G$6:$G$2383,$N$6:$N$2383,1,$D$6:$D$2383,8)</f>
        <v>1.9047618999999998E-2</v>
      </c>
    </row>
    <row r="305" spans="1:36" ht="16.5" thickBot="1" x14ac:dyDescent="0.3">
      <c r="A305" s="48" t="s">
        <v>596</v>
      </c>
      <c r="B305" s="54" t="s">
        <v>149</v>
      </c>
      <c r="C305" s="55" t="s">
        <v>150</v>
      </c>
      <c r="D305" s="44">
        <v>9</v>
      </c>
      <c r="E305" s="41">
        <v>1239</v>
      </c>
      <c r="F305" s="41">
        <v>244</v>
      </c>
      <c r="G305" s="117">
        <v>5.0778688519999999</v>
      </c>
      <c r="H305" s="45">
        <v>1</v>
      </c>
      <c r="I305" s="42" t="s">
        <v>12</v>
      </c>
      <c r="J305" s="13">
        <v>5.0778688519999999</v>
      </c>
      <c r="K305" s="29">
        <f t="shared" si="130"/>
        <v>1</v>
      </c>
      <c r="L305" s="29">
        <f t="shared" si="116"/>
        <v>0</v>
      </c>
      <c r="M305" s="29">
        <f t="shared" si="117"/>
        <v>0</v>
      </c>
      <c r="N305" s="29">
        <f t="shared" si="131"/>
        <v>1</v>
      </c>
      <c r="O305" s="34"/>
      <c r="P305" s="41">
        <v>882</v>
      </c>
      <c r="Q305" s="41">
        <v>433</v>
      </c>
      <c r="R305" s="117">
        <v>2.0369515009999999</v>
      </c>
      <c r="S305" s="42">
        <v>1</v>
      </c>
      <c r="T305" s="42"/>
      <c r="U305" s="43" t="s">
        <v>309</v>
      </c>
      <c r="V305" s="34">
        <v>1</v>
      </c>
      <c r="W305" s="29">
        <v>1</v>
      </c>
      <c r="X305" s="29">
        <f t="shared" si="132"/>
        <v>1</v>
      </c>
      <c r="Z305" s="6">
        <f t="shared" si="133"/>
        <v>1</v>
      </c>
      <c r="AA305" s="6">
        <f t="shared" si="134"/>
        <v>1</v>
      </c>
      <c r="AB305" s="29"/>
      <c r="AC305" s="29">
        <f t="shared" si="135"/>
        <v>1</v>
      </c>
      <c r="AE305" s="120">
        <f>IF(N305=1,IF(J305&gt;=1,1,0),0)</f>
        <v>1</v>
      </c>
      <c r="AF305" s="120">
        <f>IF(G305&gt;AI305,0.5,0)</f>
        <v>0</v>
      </c>
      <c r="AG305" s="120"/>
      <c r="AI305" s="29">
        <f t="shared" si="136"/>
        <v>6.5856960899999999</v>
      </c>
    </row>
    <row r="306" spans="1:36" ht="16.5" thickBot="1" x14ac:dyDescent="0.3">
      <c r="A306" s="48" t="s">
        <v>597</v>
      </c>
      <c r="B306" s="54" t="s">
        <v>149</v>
      </c>
      <c r="C306" s="55" t="s">
        <v>150</v>
      </c>
      <c r="D306" s="44">
        <v>10</v>
      </c>
      <c r="E306" s="41">
        <v>107</v>
      </c>
      <c r="F306" s="41">
        <v>11</v>
      </c>
      <c r="G306" s="117">
        <v>9.7272727270000008</v>
      </c>
      <c r="H306" s="45">
        <v>1</v>
      </c>
      <c r="I306" s="42" t="s">
        <v>12</v>
      </c>
      <c r="J306" s="13">
        <v>9.7272727270000008</v>
      </c>
      <c r="K306" s="29">
        <f t="shared" si="130"/>
        <v>1</v>
      </c>
      <c r="L306" s="29">
        <f t="shared" si="116"/>
        <v>0</v>
      </c>
      <c r="M306" s="29">
        <f t="shared" si="117"/>
        <v>1</v>
      </c>
      <c r="N306" s="29">
        <f t="shared" si="131"/>
        <v>1</v>
      </c>
      <c r="O306" s="34"/>
      <c r="P306" s="41">
        <v>46</v>
      </c>
      <c r="Q306" s="41">
        <v>33</v>
      </c>
      <c r="R306" s="117">
        <v>1.393939394</v>
      </c>
      <c r="S306" s="42">
        <v>1</v>
      </c>
      <c r="T306" s="42"/>
      <c r="U306" s="43" t="s">
        <v>311</v>
      </c>
      <c r="V306" s="34">
        <v>1</v>
      </c>
      <c r="W306" s="29">
        <v>1</v>
      </c>
      <c r="X306" s="29">
        <f t="shared" si="132"/>
        <v>1</v>
      </c>
      <c r="Z306" s="6">
        <f t="shared" si="133"/>
        <v>1</v>
      </c>
      <c r="AA306" s="6">
        <f t="shared" si="134"/>
        <v>1</v>
      </c>
      <c r="AB306" s="29"/>
      <c r="AC306" s="29">
        <f t="shared" si="135"/>
        <v>1</v>
      </c>
      <c r="AE306" s="120">
        <f>IF(N306=1,IF(J306&gt;=1,1,0),0)</f>
        <v>1</v>
      </c>
      <c r="AF306" s="120">
        <f>IF(G306&gt;AI306,0.5,0)</f>
        <v>0.5</v>
      </c>
      <c r="AG306" s="120"/>
      <c r="AI306" s="29">
        <f t="shared" si="136"/>
        <v>8.2854889590000003</v>
      </c>
    </row>
    <row r="307" spans="1:36" ht="16.5" thickBot="1" x14ac:dyDescent="0.3">
      <c r="A307" s="48" t="s">
        <v>598</v>
      </c>
      <c r="B307" s="54" t="s">
        <v>149</v>
      </c>
      <c r="C307" s="55" t="s">
        <v>150</v>
      </c>
      <c r="D307" s="44">
        <v>11</v>
      </c>
      <c r="E307" s="41">
        <v>84</v>
      </c>
      <c r="F307" s="41">
        <v>9</v>
      </c>
      <c r="G307" s="117">
        <v>9.3333333330000006</v>
      </c>
      <c r="H307" s="45">
        <v>1</v>
      </c>
      <c r="I307" s="42" t="s">
        <v>12</v>
      </c>
      <c r="J307" s="13">
        <v>9.3333333330000006</v>
      </c>
      <c r="K307" s="29">
        <f t="shared" si="130"/>
        <v>2</v>
      </c>
      <c r="L307" s="29">
        <f t="shared" si="116"/>
        <v>0</v>
      </c>
      <c r="M307" s="29">
        <f t="shared" si="117"/>
        <v>1</v>
      </c>
      <c r="N307" s="29">
        <f t="shared" si="131"/>
        <v>1</v>
      </c>
      <c r="O307" s="34"/>
      <c r="P307" s="41">
        <v>66</v>
      </c>
      <c r="Q307" s="41">
        <v>38</v>
      </c>
      <c r="R307" s="117">
        <v>1.736842105</v>
      </c>
      <c r="S307" s="42">
        <v>2</v>
      </c>
      <c r="T307" s="42"/>
      <c r="U307" s="43" t="s">
        <v>313</v>
      </c>
      <c r="V307" s="34">
        <v>1</v>
      </c>
      <c r="W307" s="29">
        <v>2</v>
      </c>
      <c r="X307" s="29">
        <f t="shared" si="132"/>
        <v>2</v>
      </c>
      <c r="Z307" s="6">
        <f t="shared" si="133"/>
        <v>1</v>
      </c>
      <c r="AA307" s="6">
        <f t="shared" si="134"/>
        <v>1</v>
      </c>
      <c r="AB307" s="29"/>
      <c r="AC307" s="29">
        <f t="shared" si="135"/>
        <v>1</v>
      </c>
      <c r="AE307" s="120">
        <f>IF(N307=1,IF(J307&gt;=1,2,0),0)</f>
        <v>2</v>
      </c>
      <c r="AF307" s="120">
        <f>IF(G307&gt;AI307,1,0)</f>
        <v>1</v>
      </c>
      <c r="AG307" s="120"/>
      <c r="AI307" s="29">
        <f t="shared" si="136"/>
        <v>8.5951903810000001</v>
      </c>
    </row>
    <row r="308" spans="1:36" ht="16.5" thickBot="1" x14ac:dyDescent="0.3">
      <c r="A308" s="48" t="s">
        <v>599</v>
      </c>
      <c r="B308" s="54" t="s">
        <v>149</v>
      </c>
      <c r="C308" s="55" t="s">
        <v>150</v>
      </c>
      <c r="D308" s="44">
        <v>12</v>
      </c>
      <c r="E308" s="41">
        <v>554</v>
      </c>
      <c r="F308" s="41">
        <v>9694</v>
      </c>
      <c r="G308" s="117">
        <v>5.7148751999999997E-2</v>
      </c>
      <c r="H308" s="42" t="s">
        <v>12</v>
      </c>
      <c r="I308" s="13">
        <v>86.362299351999994</v>
      </c>
      <c r="J308" s="42" t="s">
        <v>12</v>
      </c>
      <c r="K308" s="29">
        <f t="shared" si="130"/>
        <v>0</v>
      </c>
      <c r="L308" s="29">
        <f t="shared" si="116"/>
        <v>0</v>
      </c>
      <c r="M308" s="29">
        <f t="shared" si="117"/>
        <v>0</v>
      </c>
      <c r="N308" s="29">
        <f t="shared" si="131"/>
        <v>1</v>
      </c>
      <c r="O308" s="34"/>
      <c r="P308" s="41">
        <v>259</v>
      </c>
      <c r="Q308" s="41">
        <v>8446</v>
      </c>
      <c r="R308" s="117">
        <v>3.0665404E-2</v>
      </c>
      <c r="S308" s="34">
        <v>0.5</v>
      </c>
      <c r="T308" s="34"/>
      <c r="U308" s="43" t="s">
        <v>315</v>
      </c>
      <c r="V308" s="34">
        <v>1</v>
      </c>
      <c r="W308" s="29">
        <v>1</v>
      </c>
      <c r="X308" s="29">
        <f t="shared" si="132"/>
        <v>1</v>
      </c>
      <c r="Z308" s="6">
        <f t="shared" si="133"/>
        <v>1</v>
      </c>
      <c r="AA308" s="6">
        <f t="shared" si="134"/>
        <v>0</v>
      </c>
      <c r="AB308" s="29"/>
      <c r="AC308" s="29">
        <f t="shared" si="135"/>
        <v>0</v>
      </c>
      <c r="AE308" s="120">
        <f>IF(N308=1,IF(OR(I308&gt;-5,I308=""),0,IF(I308&gt;=-10,0.5,1)),0)</f>
        <v>0</v>
      </c>
      <c r="AF308" s="120">
        <f>IF(G308&lt;AI308,0.5,0)</f>
        <v>0</v>
      </c>
      <c r="AG308" s="120">
        <f>IF(G308=AJ308,1,0)</f>
        <v>0</v>
      </c>
      <c r="AI308" s="29">
        <f t="shared" si="136"/>
        <v>4.0696577999999997E-2</v>
      </c>
      <c r="AJ308" s="29">
        <f>_xlfn.MINIFS($G$6:$G$2383,$N$6:$N$2383,1,$D$6:$D$2383,12)</f>
        <v>5.6550419999999999E-3</v>
      </c>
    </row>
    <row r="309" spans="1:36" ht="16.5" thickBot="1" x14ac:dyDescent="0.3">
      <c r="A309" s="48" t="s">
        <v>600</v>
      </c>
      <c r="B309" s="54" t="s">
        <v>149</v>
      </c>
      <c r="C309" s="55" t="s">
        <v>150</v>
      </c>
      <c r="D309" s="44">
        <v>13</v>
      </c>
      <c r="E309" s="41">
        <v>115</v>
      </c>
      <c r="F309" s="41">
        <v>452</v>
      </c>
      <c r="G309" s="117">
        <v>0.25442477899999999</v>
      </c>
      <c r="H309" s="42" t="s">
        <v>12</v>
      </c>
      <c r="I309" s="13">
        <v>-1.497929651</v>
      </c>
      <c r="J309" s="42" t="s">
        <v>12</v>
      </c>
      <c r="K309" s="29">
        <f>_xlfn.IFS(AND(R309=0,G309=0),0,V309=0,0,V309=1,MAX(AE309:AG309))</f>
        <v>1</v>
      </c>
      <c r="L309" s="29">
        <f t="shared" si="116"/>
        <v>0</v>
      </c>
      <c r="M309" s="29">
        <f t="shared" si="117"/>
        <v>1</v>
      </c>
      <c r="N309" s="29">
        <f t="shared" si="131"/>
        <v>1</v>
      </c>
      <c r="O309" s="34"/>
      <c r="P309" s="41">
        <v>109</v>
      </c>
      <c r="Q309" s="41">
        <v>422</v>
      </c>
      <c r="R309" s="117">
        <v>0.25829383900000003</v>
      </c>
      <c r="S309" s="34">
        <v>2</v>
      </c>
      <c r="T309" s="34"/>
      <c r="U309" s="43" t="s">
        <v>317</v>
      </c>
      <c r="V309" s="34">
        <v>1</v>
      </c>
      <c r="W309" s="29">
        <v>2</v>
      </c>
      <c r="X309" s="29">
        <f t="shared" si="132"/>
        <v>2</v>
      </c>
      <c r="Z309" s="6">
        <f t="shared" si="133"/>
        <v>1</v>
      </c>
      <c r="AA309" s="6">
        <f t="shared" si="134"/>
        <v>1</v>
      </c>
      <c r="AB309" s="29"/>
      <c r="AC309" s="29">
        <f t="shared" si="135"/>
        <v>1</v>
      </c>
      <c r="AE309" s="120">
        <f>IF(N309=1,IF(OR(I309&gt;-3,I309=""),0,IF(I309&gt;=-7,1,2)),0)</f>
        <v>0</v>
      </c>
      <c r="AF309" s="120">
        <f>IF(G309&lt;AI309,1,0)</f>
        <v>1</v>
      </c>
      <c r="AG309" s="120">
        <f>IF(G309=AJ309,2,0)</f>
        <v>0</v>
      </c>
      <c r="AI309" s="29">
        <f t="shared" si="136"/>
        <v>0.30394431599999999</v>
      </c>
      <c r="AJ309" s="29">
        <f>_xlfn.MINIFS($G$6:$G$2383,$N$6:$N$2383,1,$D$6:$D$2383,13)</f>
        <v>0.11</v>
      </c>
    </row>
    <row r="310" spans="1:36" ht="16.5" thickBot="1" x14ac:dyDescent="0.3">
      <c r="A310" s="48" t="s">
        <v>601</v>
      </c>
      <c r="B310" s="54" t="s">
        <v>149</v>
      </c>
      <c r="C310" s="55" t="s">
        <v>150</v>
      </c>
      <c r="D310" s="44">
        <v>14</v>
      </c>
      <c r="E310" s="41">
        <v>4</v>
      </c>
      <c r="F310" s="41">
        <v>546</v>
      </c>
      <c r="G310" s="117">
        <v>7.3260069999999998E-3</v>
      </c>
      <c r="H310" s="42" t="s">
        <v>12</v>
      </c>
      <c r="I310" s="13">
        <v>260.43960206999998</v>
      </c>
      <c r="J310" s="42" t="s">
        <v>12</v>
      </c>
      <c r="K310" s="29">
        <f>_xlfn.IFS(AND(R310=0,G310=0),0,V310=0,0,V310=1,MAX(AE310:AG310))</f>
        <v>0</v>
      </c>
      <c r="L310" s="29">
        <f t="shared" si="116"/>
        <v>0</v>
      </c>
      <c r="M310" s="29">
        <f t="shared" si="117"/>
        <v>0</v>
      </c>
      <c r="N310" s="29">
        <f t="shared" si="131"/>
        <v>1</v>
      </c>
      <c r="O310" s="34"/>
      <c r="P310" s="41">
        <v>1</v>
      </c>
      <c r="Q310" s="41">
        <v>492</v>
      </c>
      <c r="R310" s="117">
        <v>2.0325199999999999E-3</v>
      </c>
      <c r="S310" s="34">
        <v>0</v>
      </c>
      <c r="T310" s="34"/>
      <c r="U310" s="43" t="s">
        <v>319</v>
      </c>
      <c r="V310" s="34">
        <v>1</v>
      </c>
      <c r="W310" s="29">
        <v>1</v>
      </c>
      <c r="X310" s="29">
        <f t="shared" si="132"/>
        <v>1</v>
      </c>
      <c r="Z310" s="6">
        <f t="shared" si="133"/>
        <v>1</v>
      </c>
      <c r="AA310" s="6">
        <f t="shared" si="134"/>
        <v>0</v>
      </c>
      <c r="AB310" s="29"/>
      <c r="AC310" s="29">
        <f t="shared" si="135"/>
        <v>0</v>
      </c>
      <c r="AE310" s="120">
        <f>IF(N310=1,IF(OR(I310&gt;-5,I310=""),0,IF(I310&gt;=-10,0.5,1)),0)</f>
        <v>0</v>
      </c>
      <c r="AF310" s="120">
        <f>IF(G310&lt;AI310,0.5,0)</f>
        <v>0</v>
      </c>
      <c r="AG310" s="120">
        <f>IF(G310=AJ310,1,0)</f>
        <v>0</v>
      </c>
      <c r="AI310" s="29">
        <f t="shared" si="136"/>
        <v>4.1435990000000004E-3</v>
      </c>
      <c r="AJ310" s="29">
        <f>_xlfn.MINIFS($G$6:$G$2383,$N$6:$N$2383,1,$D$6:$D$2383,14)</f>
        <v>0</v>
      </c>
    </row>
    <row r="311" spans="1:36" ht="16.5" thickBot="1" x14ac:dyDescent="0.3">
      <c r="A311" s="48" t="s">
        <v>602</v>
      </c>
      <c r="B311" s="54" t="s">
        <v>149</v>
      </c>
      <c r="C311" s="55" t="s">
        <v>150</v>
      </c>
      <c r="D311" s="33"/>
      <c r="E311" s="41"/>
      <c r="F311" s="41"/>
      <c r="G311" s="117">
        <v>0</v>
      </c>
      <c r="H311" s="35"/>
      <c r="I311" s="35"/>
      <c r="J311" s="35"/>
      <c r="K311" s="36">
        <f>SUM(K312:K317)</f>
        <v>2.5</v>
      </c>
      <c r="L311" s="29">
        <f t="shared" si="116"/>
        <v>0</v>
      </c>
      <c r="M311" s="29">
        <f t="shared" si="117"/>
        <v>0</v>
      </c>
      <c r="O311" s="34"/>
      <c r="P311" s="34"/>
      <c r="Q311" s="34"/>
      <c r="R311" s="117">
        <v>0</v>
      </c>
      <c r="S311" s="35">
        <v>1.5</v>
      </c>
      <c r="T311" s="35"/>
      <c r="U311" s="37" t="s">
        <v>321</v>
      </c>
      <c r="V311" s="35">
        <v>1</v>
      </c>
      <c r="W311" s="6"/>
      <c r="X311" s="29">
        <f t="shared" si="132"/>
        <v>0</v>
      </c>
      <c r="Y311" s="6"/>
      <c r="AB311" s="6"/>
      <c r="AC311" s="29" t="str">
        <f t="shared" si="135"/>
        <v>не применяется</v>
      </c>
      <c r="AF311" s="6"/>
    </row>
    <row r="312" spans="1:36" ht="16.5" thickBot="1" x14ac:dyDescent="0.3">
      <c r="A312" s="48" t="s">
        <v>603</v>
      </c>
      <c r="B312" s="54" t="s">
        <v>149</v>
      </c>
      <c r="C312" s="55" t="s">
        <v>150</v>
      </c>
      <c r="D312" s="44">
        <v>15</v>
      </c>
      <c r="E312" s="41">
        <v>2294</v>
      </c>
      <c r="F312" s="41">
        <v>2296</v>
      </c>
      <c r="G312" s="117">
        <v>0.99912891999999998</v>
      </c>
      <c r="H312" s="45">
        <v>1</v>
      </c>
      <c r="I312" s="42" t="s">
        <v>12</v>
      </c>
      <c r="J312" s="13">
        <v>0.99912891999999998</v>
      </c>
      <c r="K312" s="29">
        <f t="shared" ref="K312:K317" si="137">IF(V312=1,MAX(AE312:AG312),0)</f>
        <v>0.5</v>
      </c>
      <c r="L312" s="29">
        <f t="shared" si="116"/>
        <v>0</v>
      </c>
      <c r="M312" s="29">
        <f t="shared" si="117"/>
        <v>1</v>
      </c>
      <c r="N312" s="29">
        <f t="shared" ref="N312:N317" si="138">IF(AND(F312=0,V312=1),2,V312)</f>
        <v>1</v>
      </c>
      <c r="O312" s="34"/>
      <c r="P312" s="41">
        <v>0</v>
      </c>
      <c r="Q312" s="41">
        <v>0</v>
      </c>
      <c r="R312" s="117">
        <v>0</v>
      </c>
      <c r="S312" s="42">
        <v>0.5</v>
      </c>
      <c r="T312" s="42"/>
      <c r="U312" s="43" t="s">
        <v>323</v>
      </c>
      <c r="V312" s="34">
        <v>1</v>
      </c>
      <c r="W312" s="29">
        <v>1</v>
      </c>
      <c r="X312" s="29">
        <f t="shared" si="132"/>
        <v>1</v>
      </c>
      <c r="Z312" s="6">
        <f t="shared" ref="Z312:Z317" si="139">N312</f>
        <v>1</v>
      </c>
      <c r="AA312" s="6">
        <f t="shared" ref="AA312:AA317" si="140">IF(K312&lt;=0,0,1)</f>
        <v>1</v>
      </c>
      <c r="AB312" s="29"/>
      <c r="AC312" s="29">
        <f t="shared" si="135"/>
        <v>1</v>
      </c>
      <c r="AE312" s="120">
        <f>IF(AND(J312&gt;=1,N312=1),1,0)</f>
        <v>0</v>
      </c>
      <c r="AF312" s="121">
        <f>IF(G312&gt;AI312,0.5,0)</f>
        <v>0.5</v>
      </c>
      <c r="AG312" s="120"/>
      <c r="AI312" s="29">
        <f t="shared" ref="AI312:AI317" si="141">ROUND(SUMIFS(E:E,D:D,D312,N:N,1)/SUMIFS(F:F,D:D,D312,N:N,1),9)</f>
        <v>0.955452521</v>
      </c>
    </row>
    <row r="313" spans="1:36" ht="16.5" thickBot="1" x14ac:dyDescent="0.3">
      <c r="A313" s="48" t="s">
        <v>604</v>
      </c>
      <c r="B313" s="54" t="s">
        <v>149</v>
      </c>
      <c r="C313" s="55" t="s">
        <v>150</v>
      </c>
      <c r="D313" s="44">
        <v>16</v>
      </c>
      <c r="E313" s="41">
        <v>3</v>
      </c>
      <c r="F313" s="41">
        <v>0</v>
      </c>
      <c r="G313" s="117">
        <v>0</v>
      </c>
      <c r="H313" s="45">
        <v>1</v>
      </c>
      <c r="I313" s="42" t="s">
        <v>12</v>
      </c>
      <c r="J313" s="13">
        <v>0</v>
      </c>
      <c r="K313" s="29">
        <f t="shared" si="137"/>
        <v>0</v>
      </c>
      <c r="L313" s="29">
        <f t="shared" si="116"/>
        <v>0</v>
      </c>
      <c r="M313" s="29">
        <f t="shared" si="117"/>
        <v>0</v>
      </c>
      <c r="N313" s="29">
        <f t="shared" si="138"/>
        <v>2</v>
      </c>
      <c r="O313" s="34"/>
      <c r="P313" s="41">
        <v>0</v>
      </c>
      <c r="Q313" s="41">
        <v>4</v>
      </c>
      <c r="R313" s="117">
        <v>0</v>
      </c>
      <c r="S313" s="42">
        <v>0</v>
      </c>
      <c r="T313" s="42"/>
      <c r="U313" s="43" t="s">
        <v>325</v>
      </c>
      <c r="V313" s="34">
        <v>1</v>
      </c>
      <c r="W313" s="29">
        <v>1</v>
      </c>
      <c r="X313" s="29">
        <f t="shared" si="132"/>
        <v>1</v>
      </c>
      <c r="Z313" s="6">
        <f t="shared" si="139"/>
        <v>2</v>
      </c>
      <c r="AA313" s="6">
        <f t="shared" si="140"/>
        <v>0</v>
      </c>
      <c r="AB313" s="29"/>
      <c r="AC313" s="29" t="str">
        <f>_xlfn.IFS(AND(Z313=1,AA313=1),1,AND(Z313=1,AA313=0),0,Z313=0,"не применяется",Z313=2,"не применяется")</f>
        <v>не применяется</v>
      </c>
      <c r="AE313" s="120">
        <f>IF(AND(J313&gt;=1,N313=1),1,0)</f>
        <v>0</v>
      </c>
      <c r="AF313" s="120">
        <f>IF(G313&gt;AI313,0.5,0)</f>
        <v>0</v>
      </c>
      <c r="AG313" s="120"/>
      <c r="AI313" s="29">
        <f t="shared" si="141"/>
        <v>27.65</v>
      </c>
    </row>
    <row r="314" spans="1:36" ht="16.5" thickBot="1" x14ac:dyDescent="0.3">
      <c r="A314" s="48" t="s">
        <v>605</v>
      </c>
      <c r="B314" s="54" t="s">
        <v>149</v>
      </c>
      <c r="C314" s="55" t="s">
        <v>150</v>
      </c>
      <c r="D314" s="44">
        <v>17</v>
      </c>
      <c r="E314" s="41">
        <v>242</v>
      </c>
      <c r="F314" s="41">
        <v>0</v>
      </c>
      <c r="G314" s="117">
        <v>0</v>
      </c>
      <c r="H314" s="45">
        <v>1</v>
      </c>
      <c r="I314" s="42" t="s">
        <v>12</v>
      </c>
      <c r="J314" s="13">
        <v>0</v>
      </c>
      <c r="K314" s="29">
        <f t="shared" si="137"/>
        <v>0</v>
      </c>
      <c r="L314" s="29">
        <f t="shared" si="116"/>
        <v>0</v>
      </c>
      <c r="M314" s="29">
        <f t="shared" si="117"/>
        <v>0</v>
      </c>
      <c r="N314" s="29">
        <f t="shared" si="138"/>
        <v>2</v>
      </c>
      <c r="O314" s="34"/>
      <c r="P314" s="41">
        <v>14</v>
      </c>
      <c r="Q314" s="41">
        <v>56</v>
      </c>
      <c r="R314" s="117">
        <v>0.25</v>
      </c>
      <c r="S314" s="42">
        <v>0</v>
      </c>
      <c r="T314" s="42"/>
      <c r="U314" s="43" t="s">
        <v>327</v>
      </c>
      <c r="V314" s="34">
        <v>1</v>
      </c>
      <c r="W314" s="29">
        <v>1</v>
      </c>
      <c r="X314" s="29">
        <f t="shared" si="132"/>
        <v>1</v>
      </c>
      <c r="Z314" s="6">
        <f t="shared" si="139"/>
        <v>2</v>
      </c>
      <c r="AA314" s="6">
        <f t="shared" si="140"/>
        <v>0</v>
      </c>
      <c r="AB314" s="29"/>
      <c r="AC314" s="29" t="str">
        <f>_xlfn.IFS(AND(Z314=1,AA314=1),1,AND(Z314=1,AA314=0),0,Z314=0,"не применяется",Z314=2,"не применяется")</f>
        <v>не применяется</v>
      </c>
      <c r="AE314" s="120">
        <f>IF(AND(J314&gt;=1,N314=1),1,0)</f>
        <v>0</v>
      </c>
      <c r="AF314" s="120">
        <f>IF(G314&gt;AI314,0.5,0)</f>
        <v>0</v>
      </c>
      <c r="AG314" s="120"/>
      <c r="AI314" s="29">
        <f t="shared" si="141"/>
        <v>77.588235294</v>
      </c>
    </row>
    <row r="315" spans="1:36" ht="16.5" thickBot="1" x14ac:dyDescent="0.3">
      <c r="A315" s="48" t="s">
        <v>606</v>
      </c>
      <c r="B315" s="54" t="s">
        <v>149</v>
      </c>
      <c r="C315" s="55" t="s">
        <v>150</v>
      </c>
      <c r="D315" s="44">
        <v>18</v>
      </c>
      <c r="E315" s="41">
        <v>10</v>
      </c>
      <c r="F315" s="41">
        <v>0</v>
      </c>
      <c r="G315" s="117">
        <v>0</v>
      </c>
      <c r="H315" s="45">
        <v>1</v>
      </c>
      <c r="I315" s="42" t="s">
        <v>12</v>
      </c>
      <c r="J315" s="13">
        <v>0</v>
      </c>
      <c r="K315" s="29">
        <f t="shared" si="137"/>
        <v>0</v>
      </c>
      <c r="L315" s="29">
        <f t="shared" si="116"/>
        <v>0</v>
      </c>
      <c r="M315" s="29">
        <f t="shared" si="117"/>
        <v>0</v>
      </c>
      <c r="N315" s="29">
        <f t="shared" si="138"/>
        <v>2</v>
      </c>
      <c r="O315" s="34"/>
      <c r="P315" s="41">
        <v>3</v>
      </c>
      <c r="Q315" s="41">
        <v>1</v>
      </c>
      <c r="R315" s="117">
        <v>3</v>
      </c>
      <c r="S315" s="42">
        <v>1</v>
      </c>
      <c r="T315" s="42"/>
      <c r="U315" s="43" t="s">
        <v>329</v>
      </c>
      <c r="V315" s="34">
        <v>1</v>
      </c>
      <c r="W315" s="29">
        <v>1</v>
      </c>
      <c r="X315" s="29">
        <f t="shared" si="132"/>
        <v>1</v>
      </c>
      <c r="Z315" s="6">
        <f t="shared" si="139"/>
        <v>2</v>
      </c>
      <c r="AA315" s="6">
        <f t="shared" si="140"/>
        <v>0</v>
      </c>
      <c r="AB315" s="29"/>
      <c r="AC315" s="29" t="str">
        <f>_xlfn.IFS(AND(Z315=1,AA315=1),1,AND(Z315=1,AA315=0),0,Z315=0,"не применяется",Z315=2,"не применяется")</f>
        <v>не применяется</v>
      </c>
      <c r="AE315" s="120">
        <f>IF(AND(J315&gt;=1,N315=1),1,0)</f>
        <v>0</v>
      </c>
      <c r="AF315" s="120">
        <f>IF(G315&gt;AI315,0.5,0)</f>
        <v>0</v>
      </c>
      <c r="AG315" s="120"/>
      <c r="AI315" s="29">
        <f t="shared" si="141"/>
        <v>48.1875</v>
      </c>
    </row>
    <row r="316" spans="1:36" ht="16.5" thickBot="1" x14ac:dyDescent="0.3">
      <c r="A316" s="48" t="s">
        <v>607</v>
      </c>
      <c r="B316" s="54" t="s">
        <v>149</v>
      </c>
      <c r="C316" s="55" t="s">
        <v>150</v>
      </c>
      <c r="D316" s="44">
        <v>19</v>
      </c>
      <c r="E316" s="41">
        <v>29</v>
      </c>
      <c r="F316" s="41">
        <v>1</v>
      </c>
      <c r="G316" s="117">
        <v>29</v>
      </c>
      <c r="H316" s="45">
        <v>1</v>
      </c>
      <c r="I316" s="42" t="s">
        <v>12</v>
      </c>
      <c r="J316" s="13">
        <v>29</v>
      </c>
      <c r="K316" s="29">
        <f t="shared" si="137"/>
        <v>2</v>
      </c>
      <c r="L316" s="29">
        <f t="shared" si="116"/>
        <v>0</v>
      </c>
      <c r="M316" s="29">
        <f t="shared" si="117"/>
        <v>0</v>
      </c>
      <c r="N316" s="29">
        <f t="shared" si="138"/>
        <v>1</v>
      </c>
      <c r="O316" s="34"/>
      <c r="P316" s="41">
        <v>9</v>
      </c>
      <c r="Q316" s="41">
        <v>12</v>
      </c>
      <c r="R316" s="117">
        <v>0.75</v>
      </c>
      <c r="S316" s="42">
        <v>0</v>
      </c>
      <c r="T316" s="42"/>
      <c r="U316" s="43" t="s">
        <v>331</v>
      </c>
      <c r="V316" s="34">
        <v>1</v>
      </c>
      <c r="W316" s="29">
        <v>2</v>
      </c>
      <c r="X316" s="29">
        <f t="shared" si="132"/>
        <v>2</v>
      </c>
      <c r="Z316" s="6">
        <f t="shared" si="139"/>
        <v>1</v>
      </c>
      <c r="AA316" s="6">
        <f t="shared" si="140"/>
        <v>1</v>
      </c>
      <c r="AB316" s="29"/>
      <c r="AC316" s="29">
        <f>_xlfn.IFS(AND(Z316=1,AA316=1),1,AND(Z316=1,AA316=0),0,Z316=0,"не применяется")</f>
        <v>1</v>
      </c>
      <c r="AE316" s="120">
        <f>IF(AND(J316&gt;=1,N316=1),2,0)</f>
        <v>2</v>
      </c>
      <c r="AF316" s="120">
        <f>IF(G316&gt;AI316,1,0)</f>
        <v>0</v>
      </c>
      <c r="AG316" s="120"/>
      <c r="AI316" s="29">
        <f t="shared" si="141"/>
        <v>45.237288135999997</v>
      </c>
    </row>
    <row r="317" spans="1:36" ht="16.5" thickBot="1" x14ac:dyDescent="0.3">
      <c r="A317" s="48" t="s">
        <v>608</v>
      </c>
      <c r="B317" s="54" t="s">
        <v>149</v>
      </c>
      <c r="C317" s="55" t="s">
        <v>150</v>
      </c>
      <c r="D317" s="44">
        <v>20</v>
      </c>
      <c r="E317" s="41">
        <v>3</v>
      </c>
      <c r="F317" s="41">
        <v>0</v>
      </c>
      <c r="G317" s="117">
        <v>0</v>
      </c>
      <c r="H317" s="45">
        <v>1</v>
      </c>
      <c r="I317" s="42" t="s">
        <v>12</v>
      </c>
      <c r="J317" s="13">
        <v>0</v>
      </c>
      <c r="K317" s="29">
        <f t="shared" si="137"/>
        <v>0</v>
      </c>
      <c r="L317" s="29">
        <f t="shared" si="116"/>
        <v>0</v>
      </c>
      <c r="M317" s="29">
        <f t="shared" si="117"/>
        <v>0</v>
      </c>
      <c r="N317" s="29">
        <f t="shared" si="138"/>
        <v>2</v>
      </c>
      <c r="O317" s="34"/>
      <c r="P317" s="41">
        <v>1</v>
      </c>
      <c r="Q317" s="41">
        <v>0</v>
      </c>
      <c r="R317" s="117">
        <v>0</v>
      </c>
      <c r="S317" s="42">
        <v>0</v>
      </c>
      <c r="T317" s="42"/>
      <c r="U317" s="43" t="s">
        <v>333</v>
      </c>
      <c r="V317" s="34">
        <v>1</v>
      </c>
      <c r="W317" s="29">
        <v>1</v>
      </c>
      <c r="X317" s="29">
        <f t="shared" si="132"/>
        <v>1</v>
      </c>
      <c r="Z317" s="6">
        <f t="shared" si="139"/>
        <v>2</v>
      </c>
      <c r="AA317" s="6">
        <f t="shared" si="140"/>
        <v>0</v>
      </c>
      <c r="AB317" s="29"/>
      <c r="AC317" s="29" t="str">
        <f>_xlfn.IFS(AND(Z317=1,AA317=1),1,AND(Z317=1,AA317=0),0,Z317=0,"не применяется",Z317=2,"не применяется")</f>
        <v>не применяется</v>
      </c>
      <c r="AE317" s="120">
        <f>IF(AND(J317&gt;=1,N317=1),1,0)</f>
        <v>0</v>
      </c>
      <c r="AF317" s="120">
        <f>IF(G317&gt;AI317,0.5,0)</f>
        <v>0</v>
      </c>
      <c r="AG317" s="120"/>
      <c r="AI317" s="29">
        <f t="shared" si="141"/>
        <v>12.756097561000001</v>
      </c>
    </row>
    <row r="318" spans="1:36" ht="16.5" thickBot="1" x14ac:dyDescent="0.3">
      <c r="A318" s="48" t="s">
        <v>602</v>
      </c>
      <c r="B318" s="54" t="s">
        <v>149</v>
      </c>
      <c r="C318" s="55" t="s">
        <v>150</v>
      </c>
      <c r="D318" s="33"/>
      <c r="E318" s="41"/>
      <c r="F318" s="41"/>
      <c r="G318" s="117">
        <v>0</v>
      </c>
      <c r="H318" s="35"/>
      <c r="I318" s="35"/>
      <c r="J318" s="35"/>
      <c r="K318" s="36">
        <f>SUM(K319:K323)</f>
        <v>1</v>
      </c>
      <c r="L318" s="29">
        <f t="shared" si="116"/>
        <v>0</v>
      </c>
      <c r="M318" s="29">
        <f t="shared" si="117"/>
        <v>0</v>
      </c>
      <c r="O318" s="34"/>
      <c r="P318" s="34"/>
      <c r="Q318" s="34"/>
      <c r="R318" s="117">
        <v>0</v>
      </c>
      <c r="S318" s="35">
        <v>1.5</v>
      </c>
      <c r="T318" s="35"/>
      <c r="U318" s="37" t="s">
        <v>321</v>
      </c>
      <c r="V318" s="35">
        <v>1</v>
      </c>
      <c r="W318" s="6"/>
      <c r="X318" s="29">
        <f t="shared" si="132"/>
        <v>0</v>
      </c>
      <c r="Y318" s="6"/>
      <c r="AB318" s="6"/>
      <c r="AC318" s="29" t="str">
        <f>_xlfn.IFS(AND(Z318=1,AA318=1),1,AND(Z318=1,AA318=0),0,Z318=0,"не применяется")</f>
        <v>не применяется</v>
      </c>
      <c r="AF318" s="6"/>
    </row>
    <row r="319" spans="1:36" ht="16.5" thickBot="1" x14ac:dyDescent="0.3">
      <c r="A319" s="48" t="s">
        <v>609</v>
      </c>
      <c r="B319" s="54" t="s">
        <v>149</v>
      </c>
      <c r="C319" s="55" t="s">
        <v>150</v>
      </c>
      <c r="D319" s="44">
        <v>21</v>
      </c>
      <c r="E319" s="41">
        <v>22</v>
      </c>
      <c r="F319" s="41">
        <v>29</v>
      </c>
      <c r="G319" s="117">
        <v>0.75862068999999999</v>
      </c>
      <c r="H319" s="42" t="s">
        <v>12</v>
      </c>
      <c r="I319" s="13">
        <v>6.2068966420000002</v>
      </c>
      <c r="J319" s="42" t="s">
        <v>12</v>
      </c>
      <c r="K319" s="29">
        <f>IF(V319=1,MAX(AE319:AG319),0)</f>
        <v>0.5</v>
      </c>
      <c r="L319" s="29">
        <f t="shared" si="116"/>
        <v>0</v>
      </c>
      <c r="M319" s="29">
        <f t="shared" si="117"/>
        <v>1</v>
      </c>
      <c r="N319" s="29">
        <f>IF(AND(F319=0,V319=1),2,V319)</f>
        <v>1</v>
      </c>
      <c r="O319" s="34"/>
      <c r="P319" s="41">
        <v>5</v>
      </c>
      <c r="Q319" s="41">
        <v>7</v>
      </c>
      <c r="R319" s="117">
        <v>0.71428571399999996</v>
      </c>
      <c r="S319" s="45">
        <v>0.5</v>
      </c>
      <c r="T319" s="45"/>
      <c r="U319" s="43" t="s">
        <v>335</v>
      </c>
      <c r="V319" s="34">
        <v>1</v>
      </c>
      <c r="W319" s="29">
        <v>1</v>
      </c>
      <c r="X319" s="29">
        <f t="shared" si="132"/>
        <v>1</v>
      </c>
      <c r="Z319" s="6">
        <f>N319</f>
        <v>1</v>
      </c>
      <c r="AA319" s="6">
        <f>IF(K319&lt;=0,0,1)</f>
        <v>1</v>
      </c>
      <c r="AB319" s="29"/>
      <c r="AC319" s="29">
        <f>_xlfn.IFS(AND(Z319=1,AA319=1),1,AND(Z319=1,AA319=0),0,Z319=0,"не применяется")</f>
        <v>1</v>
      </c>
      <c r="AE319" s="120">
        <f>IF(N319=1,IF(OR(I319&lt;5,I319=""),0,IF(I319&gt;=10,1,0.5)),0)</f>
        <v>0.5</v>
      </c>
      <c r="AF319" s="120">
        <f>IF(G319&gt;AI319,0.5,0)</f>
        <v>0.5</v>
      </c>
      <c r="AG319" s="120">
        <f>IF(G319=AJ319,1,0)</f>
        <v>0</v>
      </c>
      <c r="AI319" s="29">
        <f>ROUND(SUMIFS(E:E,D:D,D319,N:N,1)/SUMIFS(F:F,D:D,D319,N:N,1),9)</f>
        <v>0.40586932399999998</v>
      </c>
      <c r="AJ319" s="29">
        <f>_xlfn.MAXIFS($G$7:$G$2383,$N$7:$N$2383,1,$D$7:$D$2383,21)</f>
        <v>1</v>
      </c>
    </row>
    <row r="320" spans="1:36" ht="16.5" thickBot="1" x14ac:dyDescent="0.3">
      <c r="A320" s="48" t="s">
        <v>610</v>
      </c>
      <c r="B320" s="54" t="s">
        <v>149</v>
      </c>
      <c r="C320" s="55" t="s">
        <v>150</v>
      </c>
      <c r="D320" s="44">
        <v>22</v>
      </c>
      <c r="E320" s="41">
        <v>50</v>
      </c>
      <c r="F320" s="41">
        <v>75</v>
      </c>
      <c r="G320" s="117">
        <v>0.66666666699999999</v>
      </c>
      <c r="H320" s="45">
        <v>1</v>
      </c>
      <c r="I320" s="42" t="s">
        <v>12</v>
      </c>
      <c r="J320" s="13">
        <v>0.66666666699999999</v>
      </c>
      <c r="K320" s="29">
        <f>IF(V320=1,MAX(AE320:AG320),0)</f>
        <v>0.5</v>
      </c>
      <c r="L320" s="29">
        <f t="shared" si="116"/>
        <v>0</v>
      </c>
      <c r="M320" s="29">
        <f t="shared" si="117"/>
        <v>1</v>
      </c>
      <c r="N320" s="29">
        <f>IF(AND(F320=0,V320=1),2,V320)</f>
        <v>1</v>
      </c>
      <c r="O320" s="34"/>
      <c r="P320" s="41">
        <v>0</v>
      </c>
      <c r="Q320" s="41">
        <v>0</v>
      </c>
      <c r="R320" s="117">
        <v>0</v>
      </c>
      <c r="S320" s="42">
        <v>1</v>
      </c>
      <c r="T320" s="42"/>
      <c r="U320" s="43" t="s">
        <v>337</v>
      </c>
      <c r="V320" s="34">
        <v>1</v>
      </c>
      <c r="W320" s="29">
        <v>1</v>
      </c>
      <c r="X320" s="29">
        <f t="shared" si="132"/>
        <v>1</v>
      </c>
      <c r="Z320" s="6">
        <f>N320</f>
        <v>1</v>
      </c>
      <c r="AA320" s="6">
        <f>IF(K320&lt;=0,0,1)</f>
        <v>1</v>
      </c>
      <c r="AB320" s="29"/>
      <c r="AC320" s="29">
        <f>_xlfn.IFS(AND(Z320=1,AA320=1),1,AND(Z320=1,AA320=0),0,Z320=0,"не применяется")</f>
        <v>1</v>
      </c>
      <c r="AE320" s="120">
        <f>IF(AND(J320&gt;=1,N320=1),1,0)</f>
        <v>0</v>
      </c>
      <c r="AF320" s="120">
        <f>IF(G320&gt;AI320,0.5,0)</f>
        <v>0.5</v>
      </c>
      <c r="AG320" s="120"/>
      <c r="AI320" s="29">
        <f>ROUND(SUMIFS(E:E,D:D,D320,N:N,1)/SUMIFS(F:F,D:D,D320,N:N,1),9)</f>
        <v>0.59924209900000003</v>
      </c>
    </row>
    <row r="321" spans="1:36" ht="16.5" thickBot="1" x14ac:dyDescent="0.3">
      <c r="A321" s="48" t="s">
        <v>611</v>
      </c>
      <c r="B321" s="54" t="s">
        <v>149</v>
      </c>
      <c r="C321" s="55" t="s">
        <v>150</v>
      </c>
      <c r="D321" s="44">
        <v>23</v>
      </c>
      <c r="E321" s="41">
        <v>0</v>
      </c>
      <c r="F321" s="41">
        <v>0</v>
      </c>
      <c r="G321" s="117">
        <v>0</v>
      </c>
      <c r="H321" s="42" t="s">
        <v>12</v>
      </c>
      <c r="I321" s="13">
        <v>0</v>
      </c>
      <c r="J321" s="42" t="s">
        <v>12</v>
      </c>
      <c r="K321" s="29">
        <f>IF(V321=1,MAX(AE321:AG321),0)</f>
        <v>0</v>
      </c>
      <c r="L321" s="29">
        <f t="shared" si="116"/>
        <v>0</v>
      </c>
      <c r="M321" s="29">
        <f t="shared" si="117"/>
        <v>0</v>
      </c>
      <c r="N321" s="29">
        <f>IF(AND(F321=0,V321=1),2,V321)</f>
        <v>2</v>
      </c>
      <c r="O321" s="34"/>
      <c r="P321" s="41">
        <v>0</v>
      </c>
      <c r="Q321" s="41">
        <v>0</v>
      </c>
      <c r="R321" s="117">
        <v>0</v>
      </c>
      <c r="S321" s="45">
        <v>0</v>
      </c>
      <c r="T321" s="45"/>
      <c r="U321" s="43" t="s">
        <v>339</v>
      </c>
      <c r="V321" s="34">
        <v>1</v>
      </c>
      <c r="W321" s="29">
        <v>1</v>
      </c>
      <c r="X321" s="29">
        <f t="shared" si="132"/>
        <v>1</v>
      </c>
      <c r="Z321" s="6">
        <f>N321</f>
        <v>2</v>
      </c>
      <c r="AA321" s="6">
        <f>IF(K321&lt;=0,0,1)</f>
        <v>0</v>
      </c>
      <c r="AB321" s="29"/>
      <c r="AC321" s="29" t="str">
        <f>_xlfn.IFS(AND(Z321=1,AA321=1),1,AND(Z321=1,AA321=0),0,Z321=0,"не применяется",Z321=2,"не применяется")</f>
        <v>не применяется</v>
      </c>
      <c r="AE321" s="120">
        <f>IF(N321=1,IF(OR(I321&lt;5,I321=""),0,IF(I321&gt;=10,1,0.5)),0)</f>
        <v>0</v>
      </c>
      <c r="AF321" s="120">
        <f>IF(G321&gt;AI321,0.5,0)</f>
        <v>0</v>
      </c>
      <c r="AG321" s="120">
        <f>IF(AND(G2748&lt;&gt;0,G321=AJ321),1,0)</f>
        <v>0</v>
      </c>
      <c r="AI321" s="29">
        <f>ROUND(SUMIFS(E:E,D:D,D321,N:N,1)/SUMIFS(F:F,D:D,D321,N:N,1),9)</f>
        <v>0.46666666699999998</v>
      </c>
      <c r="AJ321" s="29">
        <f>_xlfn.MAXIFS($G$7:$G$2383,$N$7:$N$2383,1,$D$7:$D$2383,23)</f>
        <v>6</v>
      </c>
    </row>
    <row r="322" spans="1:36" ht="16.5" thickBot="1" x14ac:dyDescent="0.3">
      <c r="A322" s="48" t="s">
        <v>612</v>
      </c>
      <c r="B322" s="54" t="s">
        <v>149</v>
      </c>
      <c r="C322" s="55" t="s">
        <v>150</v>
      </c>
      <c r="D322" s="44">
        <v>24</v>
      </c>
      <c r="E322" s="41">
        <v>0</v>
      </c>
      <c r="F322" s="41">
        <v>0</v>
      </c>
      <c r="G322" s="117">
        <v>0</v>
      </c>
      <c r="H322" s="42" t="s">
        <v>12</v>
      </c>
      <c r="I322" s="13">
        <v>0</v>
      </c>
      <c r="J322" s="42" t="s">
        <v>12</v>
      </c>
      <c r="K322" s="29">
        <f>IF(V322=1,MAX(AE322:AG322),0)</f>
        <v>0</v>
      </c>
      <c r="L322" s="29">
        <f t="shared" si="116"/>
        <v>0</v>
      </c>
      <c r="M322" s="29">
        <f t="shared" si="117"/>
        <v>0</v>
      </c>
      <c r="N322" s="29">
        <f>IF(AND(F322=0,V322=1),2,V322)</f>
        <v>2</v>
      </c>
      <c r="O322" s="34"/>
      <c r="P322" s="41">
        <v>0</v>
      </c>
      <c r="Q322" s="41">
        <v>0</v>
      </c>
      <c r="R322" s="117">
        <v>0</v>
      </c>
      <c r="S322" s="45">
        <v>0</v>
      </c>
      <c r="T322" s="45"/>
      <c r="U322" s="43" t="s">
        <v>341</v>
      </c>
      <c r="V322" s="34">
        <v>1</v>
      </c>
      <c r="W322" s="29">
        <v>1</v>
      </c>
      <c r="X322" s="29">
        <f t="shared" si="132"/>
        <v>1</v>
      </c>
      <c r="Z322" s="6">
        <f>N322</f>
        <v>2</v>
      </c>
      <c r="AA322" s="6">
        <f>IF(K322&lt;=0,0,1)</f>
        <v>0</v>
      </c>
      <c r="AB322" s="29"/>
      <c r="AC322" s="29" t="str">
        <f>_xlfn.IFS(AND(Z322=1,AA322=1),1,AND(Z322=1,AA322=0),0,Z322=0,"не применяется",Z322=2,"не применяется")</f>
        <v>не применяется</v>
      </c>
      <c r="AE322" s="120">
        <f>IF(N322=1,IF(OR(I322&lt;5,I322=""),0,IF(I322&gt;=10,1,0.5)),0)</f>
        <v>0</v>
      </c>
      <c r="AF322" s="120">
        <f>IF(G322&gt;AI322,0.5,0)</f>
        <v>0</v>
      </c>
      <c r="AG322" s="120">
        <f>IF(G322=AJ322,1,0)</f>
        <v>0</v>
      </c>
      <c r="AI322" s="29">
        <f>ROUND(SUMIFS(E:E,D:D,D322,N:N,1)/SUMIFS(F:F,D:D,D322,N:N,1),9)</f>
        <v>0.91379310300000005</v>
      </c>
      <c r="AJ322" s="29">
        <f>_xlfn.MAXIFS($G$7:$G$2383,$N$7:$N$2383,1,$D$7:$D$2383,24)</f>
        <v>10</v>
      </c>
    </row>
    <row r="323" spans="1:36" ht="16.5" thickBot="1" x14ac:dyDescent="0.3">
      <c r="A323" s="48" t="s">
        <v>613</v>
      </c>
      <c r="B323" s="54" t="s">
        <v>149</v>
      </c>
      <c r="C323" s="55" t="s">
        <v>150</v>
      </c>
      <c r="D323" s="44">
        <v>25</v>
      </c>
      <c r="E323" s="41">
        <v>72</v>
      </c>
      <c r="F323" s="41">
        <v>87</v>
      </c>
      <c r="G323" s="117">
        <v>0.82758620699999996</v>
      </c>
      <c r="H323" s="45">
        <v>1</v>
      </c>
      <c r="I323" s="42" t="s">
        <v>12</v>
      </c>
      <c r="J323" s="13">
        <v>0.82758620699999996</v>
      </c>
      <c r="K323" s="29">
        <f>IF(V323=1,MAX(AE323:AG323),0)</f>
        <v>0</v>
      </c>
      <c r="L323" s="29">
        <f t="shared" si="116"/>
        <v>0</v>
      </c>
      <c r="M323" s="29">
        <f t="shared" si="117"/>
        <v>0</v>
      </c>
      <c r="N323" s="29">
        <f>IF(AND(F323=0,V323=1),2,V323)</f>
        <v>1</v>
      </c>
      <c r="O323" s="34"/>
      <c r="P323" s="41">
        <v>0</v>
      </c>
      <c r="Q323" s="41">
        <v>0</v>
      </c>
      <c r="R323" s="117">
        <v>0</v>
      </c>
      <c r="S323" s="42">
        <v>0</v>
      </c>
      <c r="T323" s="42"/>
      <c r="U323" s="43" t="s">
        <v>343</v>
      </c>
      <c r="V323" s="34">
        <v>1</v>
      </c>
      <c r="W323" s="29">
        <v>2</v>
      </c>
      <c r="X323" s="29">
        <f t="shared" si="132"/>
        <v>2</v>
      </c>
      <c r="Z323" s="6">
        <f>N323</f>
        <v>1</v>
      </c>
      <c r="AA323" s="6">
        <f>IF(K323&lt;=0,0,1)</f>
        <v>0</v>
      </c>
      <c r="AB323" s="29"/>
      <c r="AC323" s="29">
        <f>_xlfn.IFS(AND(Z323=1,AA323=1),1,AND(Z323=1,AA323=0),0,Z323=0,"не применяется")</f>
        <v>0</v>
      </c>
      <c r="AE323" s="120">
        <f>IF(AND(J323&gt;=1,N323=1),2,0)</f>
        <v>0</v>
      </c>
      <c r="AF323" s="120">
        <f>IF(G323&gt;AI323,1,0)</f>
        <v>0</v>
      </c>
      <c r="AG323" s="120"/>
      <c r="AI323" s="29">
        <f>ROUND(SUMIFS(E:E,D:D,D323,N:N,1)/SUMIFS(F:F,D:D,D323,N:N,1),9)</f>
        <v>0.97028108999999996</v>
      </c>
    </row>
    <row r="324" spans="1:36" ht="16.5" thickBot="1" x14ac:dyDescent="0.3">
      <c r="A324" s="48" t="s">
        <v>614</v>
      </c>
      <c r="B324" s="54" t="s">
        <v>149</v>
      </c>
      <c r="C324" s="55" t="s">
        <v>150</v>
      </c>
      <c r="D324" s="51">
        <v>33</v>
      </c>
      <c r="E324" s="41"/>
      <c r="F324" s="41"/>
      <c r="G324" s="117">
        <v>0</v>
      </c>
      <c r="H324" s="45"/>
      <c r="I324" s="45"/>
      <c r="J324" s="45"/>
      <c r="K324" s="45">
        <f>K296+K311+K318</f>
        <v>18.5</v>
      </c>
      <c r="L324" s="29">
        <f t="shared" si="116"/>
        <v>0</v>
      </c>
      <c r="M324" s="29">
        <f t="shared" si="117"/>
        <v>0</v>
      </c>
      <c r="O324" s="34"/>
      <c r="P324" s="34"/>
      <c r="Q324" s="34"/>
      <c r="R324" s="117">
        <v>0</v>
      </c>
      <c r="S324" s="45">
        <v>19.5</v>
      </c>
      <c r="T324" s="45"/>
      <c r="U324" s="43" t="s">
        <v>321</v>
      </c>
      <c r="V324" s="45">
        <v>1</v>
      </c>
      <c r="X324" s="29">
        <f>SUM(X296:X323)</f>
        <v>32</v>
      </c>
      <c r="Y324" s="53">
        <f>K324/X324</f>
        <v>0.578125</v>
      </c>
      <c r="Z324" s="6">
        <f>SUM(Z296:Z323)</f>
        <v>31</v>
      </c>
      <c r="AA324" s="6">
        <f>SUM(AA296:AA323)</f>
        <v>15</v>
      </c>
      <c r="AB324" s="53">
        <f>AA324/Z324</f>
        <v>0.4838709677419355</v>
      </c>
      <c r="AC324" s="29">
        <f>AB324</f>
        <v>0.4838709677419355</v>
      </c>
      <c r="AF324" s="6"/>
    </row>
    <row r="325" spans="1:36" ht="16.5" thickBot="1" x14ac:dyDescent="0.25">
      <c r="A325" s="48" t="s">
        <v>236</v>
      </c>
      <c r="B325" s="49" t="s">
        <v>105</v>
      </c>
      <c r="C325" s="50" t="s">
        <v>106</v>
      </c>
      <c r="D325" s="33">
        <v>0</v>
      </c>
      <c r="E325" s="122"/>
      <c r="F325" s="122"/>
      <c r="G325" s="117">
        <v>0</v>
      </c>
      <c r="H325" s="35"/>
      <c r="I325" s="35"/>
      <c r="J325" s="35"/>
      <c r="K325" s="36">
        <f>SUM(K326:K339)</f>
        <v>13.5</v>
      </c>
      <c r="L325" s="29">
        <f t="shared" si="116"/>
        <v>0</v>
      </c>
      <c r="M325" s="29">
        <f t="shared" si="117"/>
        <v>0</v>
      </c>
      <c r="O325" s="34"/>
      <c r="P325" s="67"/>
      <c r="Q325" s="67"/>
      <c r="R325" s="117">
        <v>0</v>
      </c>
      <c r="S325" s="34">
        <v>16</v>
      </c>
      <c r="T325" s="34"/>
      <c r="U325" s="43" t="s">
        <v>321</v>
      </c>
      <c r="V325" s="35">
        <v>1</v>
      </c>
      <c r="W325" s="6"/>
      <c r="X325" s="6"/>
      <c r="Y325" s="6"/>
      <c r="AB325" s="6"/>
      <c r="AC325" s="6"/>
      <c r="AF325" s="6"/>
    </row>
    <row r="326" spans="1:36" ht="16.5" thickBot="1" x14ac:dyDescent="0.3">
      <c r="A326" s="48" t="s">
        <v>615</v>
      </c>
      <c r="B326" s="54" t="s">
        <v>105</v>
      </c>
      <c r="C326" s="55" t="s">
        <v>106</v>
      </c>
      <c r="D326" s="41">
        <v>1</v>
      </c>
      <c r="E326" s="41">
        <v>65270</v>
      </c>
      <c r="F326" s="41">
        <v>272448.5</v>
      </c>
      <c r="G326" s="117">
        <v>0.239568212</v>
      </c>
      <c r="H326" s="42" t="s">
        <v>12</v>
      </c>
      <c r="I326" s="13">
        <v>11.502973088999999</v>
      </c>
      <c r="J326" s="42" t="s">
        <v>12</v>
      </c>
      <c r="K326" s="29">
        <f t="shared" ref="K326:K337" si="142">IF(V326=1,MAX(AE326:AG326),0)</f>
        <v>1</v>
      </c>
      <c r="L326" s="29">
        <f t="shared" si="116"/>
        <v>0</v>
      </c>
      <c r="M326" s="29">
        <f t="shared" si="117"/>
        <v>0</v>
      </c>
      <c r="N326" s="29">
        <f t="shared" ref="N326:N339" si="143">IF(AND(F326=0,V326=1),2,V326)</f>
        <v>1</v>
      </c>
      <c r="O326" s="34"/>
      <c r="P326" s="41">
        <v>66522</v>
      </c>
      <c r="Q326" s="41">
        <v>309615.40000000002</v>
      </c>
      <c r="R326" s="117">
        <v>0.21485365400000001</v>
      </c>
      <c r="S326" s="34">
        <v>0.5</v>
      </c>
      <c r="T326" s="34"/>
      <c r="U326" s="43" t="s">
        <v>293</v>
      </c>
      <c r="V326" s="34">
        <v>1</v>
      </c>
      <c r="W326" s="29">
        <v>1</v>
      </c>
      <c r="X326" s="29">
        <f t="shared" ref="X326:X352" si="144">IF(V326=1,W326,0)</f>
        <v>1</v>
      </c>
      <c r="Z326" s="6">
        <f t="shared" ref="Z326:Z339" si="145">N326</f>
        <v>1</v>
      </c>
      <c r="AA326" s="6">
        <f t="shared" ref="AA326:AA339" si="146">IF(K326&lt;=0,0,1)</f>
        <v>1</v>
      </c>
      <c r="AB326" s="29"/>
      <c r="AC326" s="29">
        <f t="shared" ref="AC326:AC341" si="147">_xlfn.IFS(AND(Z326=1,AA326=1),1,AND(Z326=1,AA326=0),0,Z326=0,"не применяется")</f>
        <v>1</v>
      </c>
      <c r="AE326" s="120">
        <f>IF(N326=1,IF(OR(I326&lt;3,I326=""),0,IF(I326&gt;=7,1,0.5)),0)</f>
        <v>1</v>
      </c>
      <c r="AF326" s="120">
        <f>IF(G326&gt;AI326,0.5,0)</f>
        <v>0</v>
      </c>
      <c r="AG326" s="120">
        <f>IF(G326=AJ326,1,0)</f>
        <v>0</v>
      </c>
      <c r="AI326" s="29">
        <f t="shared" ref="AI326:AI339" si="148">ROUND(SUMIFS(E:E,D:D,D326,N:N,1)/SUMIFS(F:F,D:D,D326,N:N,1),9)</f>
        <v>0.26994277300000002</v>
      </c>
      <c r="AJ326" s="29">
        <f>ROUND(_xlfn.MAXIFS($G$7:$G$2383,$D$7:$D$2383,1,$V$7:$V$2383,1),9)</f>
        <v>0.87050933799999997</v>
      </c>
    </row>
    <row r="327" spans="1:36" ht="16.5" thickBot="1" x14ac:dyDescent="0.3">
      <c r="A327" s="48" t="s">
        <v>616</v>
      </c>
      <c r="B327" s="54" t="s">
        <v>105</v>
      </c>
      <c r="C327" s="55" t="s">
        <v>106</v>
      </c>
      <c r="D327" s="44">
        <v>2</v>
      </c>
      <c r="E327" s="41">
        <v>255</v>
      </c>
      <c r="F327" s="41">
        <v>272</v>
      </c>
      <c r="G327" s="117">
        <v>0.9375</v>
      </c>
      <c r="H327" s="42" t="s">
        <v>12</v>
      </c>
      <c r="I327" s="13">
        <v>81.599650478000001</v>
      </c>
      <c r="J327" s="42" t="s">
        <v>12</v>
      </c>
      <c r="K327" s="29">
        <f t="shared" si="142"/>
        <v>2</v>
      </c>
      <c r="L327" s="29">
        <f t="shared" ref="L327:L390" si="149">IF(AG328=0,0,1)</f>
        <v>0</v>
      </c>
      <c r="M327" s="29">
        <f t="shared" ref="M327:M390" si="150">IF(AF327=0,0,1)</f>
        <v>0</v>
      </c>
      <c r="N327" s="29">
        <f t="shared" si="143"/>
        <v>1</v>
      </c>
      <c r="O327" s="34"/>
      <c r="P327" s="41">
        <v>286</v>
      </c>
      <c r="Q327" s="41">
        <v>554</v>
      </c>
      <c r="R327" s="117">
        <v>0.51624548699999995</v>
      </c>
      <c r="S327" s="34">
        <v>2</v>
      </c>
      <c r="T327" s="34"/>
      <c r="U327" s="43" t="s">
        <v>295</v>
      </c>
      <c r="V327" s="34">
        <v>1</v>
      </c>
      <c r="W327" s="29">
        <v>2</v>
      </c>
      <c r="X327" s="29">
        <f t="shared" si="144"/>
        <v>2</v>
      </c>
      <c r="Z327" s="6">
        <f t="shared" si="145"/>
        <v>1</v>
      </c>
      <c r="AA327" s="6">
        <f t="shared" si="146"/>
        <v>1</v>
      </c>
      <c r="AB327" s="29"/>
      <c r="AC327" s="29">
        <f t="shared" si="147"/>
        <v>1</v>
      </c>
      <c r="AE327" s="120">
        <f>IF(N327=1,IF(OR(I327&lt;5,I327=""),0,IF(I327&gt;=10,2,1)),0)</f>
        <v>2</v>
      </c>
      <c r="AF327" s="120">
        <f>IF(G327&gt;AI327,1,0)</f>
        <v>0</v>
      </c>
      <c r="AG327" s="120">
        <f>IF(G327=AJ327,2,0)</f>
        <v>0</v>
      </c>
      <c r="AI327" s="29">
        <f t="shared" si="148"/>
        <v>0.94268468299999997</v>
      </c>
      <c r="AJ327" s="29">
        <f>ROUND(_xlfn.MAXIFS($G$7:$G$2383,$N$7:$N$2383,1,$D$7:$D$2383,2),9)</f>
        <v>0.994897959</v>
      </c>
    </row>
    <row r="328" spans="1:36" ht="16.5" thickBot="1" x14ac:dyDescent="0.3">
      <c r="A328" s="48" t="s">
        <v>617</v>
      </c>
      <c r="B328" s="54" t="s">
        <v>105</v>
      </c>
      <c r="C328" s="55" t="s">
        <v>106</v>
      </c>
      <c r="D328" s="44">
        <v>3</v>
      </c>
      <c r="E328" s="41">
        <v>3</v>
      </c>
      <c r="F328" s="41">
        <v>27</v>
      </c>
      <c r="G328" s="117">
        <v>0.111111111</v>
      </c>
      <c r="H328" s="42" t="s">
        <v>12</v>
      </c>
      <c r="I328" s="13">
        <v>-88.888888899999998</v>
      </c>
      <c r="J328" s="42" t="s">
        <v>12</v>
      </c>
      <c r="K328" s="29">
        <f t="shared" si="142"/>
        <v>0</v>
      </c>
      <c r="L328" s="29">
        <f t="shared" si="149"/>
        <v>1</v>
      </c>
      <c r="M328" s="29">
        <f t="shared" si="150"/>
        <v>0</v>
      </c>
      <c r="N328" s="29">
        <f t="shared" si="143"/>
        <v>1</v>
      </c>
      <c r="O328" s="34"/>
      <c r="P328" s="41">
        <v>17</v>
      </c>
      <c r="Q328" s="41">
        <v>17</v>
      </c>
      <c r="R328" s="117">
        <v>1</v>
      </c>
      <c r="S328" s="34">
        <v>1</v>
      </c>
      <c r="T328" s="34"/>
      <c r="U328" s="43" t="s">
        <v>297</v>
      </c>
      <c r="V328" s="34">
        <v>1</v>
      </c>
      <c r="W328" s="29">
        <v>1</v>
      </c>
      <c r="X328" s="29">
        <f t="shared" si="144"/>
        <v>1</v>
      </c>
      <c r="Z328" s="6">
        <f t="shared" si="145"/>
        <v>1</v>
      </c>
      <c r="AA328" s="6">
        <f t="shared" si="146"/>
        <v>0</v>
      </c>
      <c r="AB328" s="29"/>
      <c r="AC328" s="29">
        <f t="shared" si="147"/>
        <v>0</v>
      </c>
      <c r="AE328" s="120">
        <f>IF(N328=1,IF(OR(I328&lt;5,I328=""),0,IF(I328&gt;=10,1,0.5)),0)</f>
        <v>0</v>
      </c>
      <c r="AF328" s="120">
        <f>IF(G328&gt;AI328,0.5,0)</f>
        <v>0</v>
      </c>
      <c r="AG328" s="120">
        <f>IF(G328=AJ328,1,0)</f>
        <v>0</v>
      </c>
      <c r="AI328" s="29">
        <f t="shared" si="148"/>
        <v>0.630237826</v>
      </c>
      <c r="AJ328" s="29">
        <f>_xlfn.MAXIFS($G$7:$G$2383,$N$7:$N$2383,1,$D$7:$D$2383,3)</f>
        <v>1</v>
      </c>
    </row>
    <row r="329" spans="1:36" ht="16.5" thickBot="1" x14ac:dyDescent="0.3">
      <c r="A329" s="48" t="s">
        <v>618</v>
      </c>
      <c r="B329" s="54" t="s">
        <v>105</v>
      </c>
      <c r="C329" s="55" t="s">
        <v>106</v>
      </c>
      <c r="D329" s="44">
        <v>4</v>
      </c>
      <c r="E329" s="41">
        <v>4</v>
      </c>
      <c r="F329" s="41">
        <v>4</v>
      </c>
      <c r="G329" s="117">
        <v>1</v>
      </c>
      <c r="H329" s="42" t="s">
        <v>12</v>
      </c>
      <c r="I329" s="13">
        <v>324.99999936299997</v>
      </c>
      <c r="J329" s="42" t="s">
        <v>12</v>
      </c>
      <c r="K329" s="29">
        <f t="shared" si="142"/>
        <v>1</v>
      </c>
      <c r="L329" s="29">
        <f t="shared" si="149"/>
        <v>0</v>
      </c>
      <c r="M329" s="29">
        <f t="shared" si="150"/>
        <v>1</v>
      </c>
      <c r="N329" s="29">
        <f t="shared" si="143"/>
        <v>1</v>
      </c>
      <c r="O329" s="34"/>
      <c r="P329" s="41">
        <v>4</v>
      </c>
      <c r="Q329" s="41">
        <v>17</v>
      </c>
      <c r="R329" s="117">
        <v>0.235294118</v>
      </c>
      <c r="S329" s="34">
        <v>1</v>
      </c>
      <c r="T329" s="34"/>
      <c r="U329" s="43" t="s">
        <v>299</v>
      </c>
      <c r="V329" s="34">
        <v>1</v>
      </c>
      <c r="W329" s="29">
        <v>1</v>
      </c>
      <c r="X329" s="29">
        <f t="shared" si="144"/>
        <v>1</v>
      </c>
      <c r="Z329" s="6">
        <f t="shared" si="145"/>
        <v>1</v>
      </c>
      <c r="AA329" s="6">
        <f t="shared" si="146"/>
        <v>1</v>
      </c>
      <c r="AB329" s="29"/>
      <c r="AC329" s="29">
        <f t="shared" si="147"/>
        <v>1</v>
      </c>
      <c r="AE329" s="120">
        <f>IF(N329=1,IF(OR(I329&lt;5,I329=""),0,IF(I329&gt;=10,1,0.5)),0)</f>
        <v>1</v>
      </c>
      <c r="AF329" s="120">
        <f>IF(G329&gt;AI329,0.5,0)</f>
        <v>0.5</v>
      </c>
      <c r="AG329" s="120">
        <f>IF(G329=AJ329,1,0)</f>
        <v>1</v>
      </c>
      <c r="AI329" s="29">
        <f t="shared" si="148"/>
        <v>0.88328075699999997</v>
      </c>
      <c r="AJ329" s="29">
        <f>_xlfn.MAXIFS($G$7:$G$2383,$N$7:$N$2383,1,$D$7:$D$2383,4)</f>
        <v>1</v>
      </c>
    </row>
    <row r="330" spans="1:36" ht="16.5" thickBot="1" x14ac:dyDescent="0.3">
      <c r="A330" s="48" t="s">
        <v>619</v>
      </c>
      <c r="B330" s="54" t="s">
        <v>105</v>
      </c>
      <c r="C330" s="55" t="s">
        <v>106</v>
      </c>
      <c r="D330" s="44">
        <v>5</v>
      </c>
      <c r="E330" s="41">
        <v>44</v>
      </c>
      <c r="F330" s="41">
        <v>48</v>
      </c>
      <c r="G330" s="117">
        <v>0.91666666699999999</v>
      </c>
      <c r="H330" s="42" t="s">
        <v>12</v>
      </c>
      <c r="I330" s="13">
        <v>234.782608584</v>
      </c>
      <c r="J330" s="42" t="s">
        <v>12</v>
      </c>
      <c r="K330" s="29">
        <f t="shared" si="142"/>
        <v>1</v>
      </c>
      <c r="L330" s="29">
        <f t="shared" si="149"/>
        <v>0</v>
      </c>
      <c r="M330" s="29">
        <f t="shared" si="150"/>
        <v>1</v>
      </c>
      <c r="N330" s="29">
        <f t="shared" si="143"/>
        <v>1</v>
      </c>
      <c r="O330" s="34"/>
      <c r="P330" s="41">
        <v>23</v>
      </c>
      <c r="Q330" s="41">
        <v>84</v>
      </c>
      <c r="R330" s="117">
        <v>0.27380952400000003</v>
      </c>
      <c r="S330" s="34">
        <v>0.5</v>
      </c>
      <c r="T330" s="34"/>
      <c r="U330" s="43" t="s">
        <v>301</v>
      </c>
      <c r="V330" s="34">
        <v>1</v>
      </c>
      <c r="W330" s="29">
        <v>1</v>
      </c>
      <c r="X330" s="29">
        <f t="shared" si="144"/>
        <v>1</v>
      </c>
      <c r="Z330" s="6">
        <f t="shared" si="145"/>
        <v>1</v>
      </c>
      <c r="AA330" s="6">
        <f t="shared" si="146"/>
        <v>1</v>
      </c>
      <c r="AB330" s="29"/>
      <c r="AC330" s="29">
        <f t="shared" si="147"/>
        <v>1</v>
      </c>
      <c r="AE330" s="120">
        <f>IF(N330=1,IF(OR(I330&lt;5,I330=""),0,IF(I330&gt;=10,1,0.5)),0)</f>
        <v>1</v>
      </c>
      <c r="AF330" s="120">
        <f>IF(G330&gt;AI330,0.5,0)</f>
        <v>0.5</v>
      </c>
      <c r="AG330" s="120">
        <f>IF(G330=AJ330,1,0)</f>
        <v>0</v>
      </c>
      <c r="AI330" s="29">
        <f t="shared" si="148"/>
        <v>0.78056112200000005</v>
      </c>
      <c r="AJ330" s="29">
        <f>_xlfn.MAXIFS($G$7:$G$2383,$N$7:$N$2383,1,$D$7:$D$2383,5)</f>
        <v>1</v>
      </c>
    </row>
    <row r="331" spans="1:36" ht="16.5" thickBot="1" x14ac:dyDescent="0.3">
      <c r="A331" s="48" t="s">
        <v>620</v>
      </c>
      <c r="B331" s="54" t="s">
        <v>105</v>
      </c>
      <c r="C331" s="55" t="s">
        <v>106</v>
      </c>
      <c r="D331" s="44">
        <v>6</v>
      </c>
      <c r="E331" s="41">
        <v>3650</v>
      </c>
      <c r="F331" s="41">
        <v>3650</v>
      </c>
      <c r="G331" s="117">
        <v>1</v>
      </c>
      <c r="H331" s="45">
        <v>1</v>
      </c>
      <c r="I331" s="42" t="s">
        <v>12</v>
      </c>
      <c r="J331" s="13">
        <v>1</v>
      </c>
      <c r="K331" s="29">
        <f t="shared" si="142"/>
        <v>2</v>
      </c>
      <c r="L331" s="29">
        <f t="shared" si="149"/>
        <v>0</v>
      </c>
      <c r="M331" s="29">
        <f t="shared" si="150"/>
        <v>0</v>
      </c>
      <c r="N331" s="29">
        <f t="shared" si="143"/>
        <v>1</v>
      </c>
      <c r="O331" s="34"/>
      <c r="P331" s="41">
        <v>0</v>
      </c>
      <c r="Q331" s="41">
        <v>0</v>
      </c>
      <c r="R331" s="117">
        <v>0</v>
      </c>
      <c r="S331" s="42">
        <v>2</v>
      </c>
      <c r="T331" s="42"/>
      <c r="U331" s="43" t="s">
        <v>303</v>
      </c>
      <c r="V331" s="34">
        <v>1</v>
      </c>
      <c r="W331" s="29">
        <v>2</v>
      </c>
      <c r="X331" s="29">
        <f t="shared" si="144"/>
        <v>2</v>
      </c>
      <c r="Z331" s="6">
        <f t="shared" si="145"/>
        <v>1</v>
      </c>
      <c r="AA331" s="6">
        <f t="shared" si="146"/>
        <v>1</v>
      </c>
      <c r="AB331" s="29"/>
      <c r="AC331" s="29">
        <f t="shared" si="147"/>
        <v>1</v>
      </c>
      <c r="AE331" s="120">
        <f>IF(N331=1,IF(J331&gt;=1,2,0),0)</f>
        <v>2</v>
      </c>
      <c r="AF331" s="120">
        <f>IF(G331&gt;AI331,1,0)</f>
        <v>0</v>
      </c>
      <c r="AG331" s="120"/>
      <c r="AI331" s="29">
        <f t="shared" si="148"/>
        <v>1.0014544569999999</v>
      </c>
    </row>
    <row r="332" spans="1:36" ht="16.5" thickBot="1" x14ac:dyDescent="0.3">
      <c r="A332" s="48" t="s">
        <v>621</v>
      </c>
      <c r="B332" s="54" t="s">
        <v>105</v>
      </c>
      <c r="C332" s="55" t="s">
        <v>106</v>
      </c>
      <c r="D332" s="44">
        <v>7</v>
      </c>
      <c r="E332" s="41">
        <v>576</v>
      </c>
      <c r="F332" s="41">
        <v>600</v>
      </c>
      <c r="G332" s="117">
        <v>0.96</v>
      </c>
      <c r="H332" s="42" t="s">
        <v>12</v>
      </c>
      <c r="I332" s="13">
        <v>2.2713568149999999</v>
      </c>
      <c r="J332" s="42" t="s">
        <v>12</v>
      </c>
      <c r="K332" s="29">
        <f t="shared" si="142"/>
        <v>1</v>
      </c>
      <c r="L332" s="29">
        <f t="shared" si="149"/>
        <v>0</v>
      </c>
      <c r="M332" s="29">
        <f t="shared" si="150"/>
        <v>1</v>
      </c>
      <c r="N332" s="29">
        <f t="shared" si="143"/>
        <v>1</v>
      </c>
      <c r="O332" s="34"/>
      <c r="P332" s="41">
        <v>597</v>
      </c>
      <c r="Q332" s="41">
        <v>636</v>
      </c>
      <c r="R332" s="117">
        <v>0.938679245</v>
      </c>
      <c r="S332" s="34">
        <v>2</v>
      </c>
      <c r="T332" s="34"/>
      <c r="U332" s="43" t="s">
        <v>305</v>
      </c>
      <c r="V332" s="34">
        <v>1</v>
      </c>
      <c r="W332" s="29">
        <v>2</v>
      </c>
      <c r="X332" s="29">
        <f t="shared" si="144"/>
        <v>2</v>
      </c>
      <c r="Z332" s="6">
        <f t="shared" si="145"/>
        <v>1</v>
      </c>
      <c r="AA332" s="6">
        <f t="shared" si="146"/>
        <v>1</v>
      </c>
      <c r="AB332" s="29"/>
      <c r="AC332" s="29">
        <f t="shared" si="147"/>
        <v>1</v>
      </c>
      <c r="AE332" s="120">
        <f>IF(N332=1,IF(OR(I332&lt;3,I332=""),0,IF(I332&gt;=7,2,1)),0)</f>
        <v>0</v>
      </c>
      <c r="AF332" s="120">
        <f>IF(G332&gt;AI332,1,0)</f>
        <v>1</v>
      </c>
      <c r="AG332" s="120">
        <f>IF(G332=AJ332,2,0)</f>
        <v>0</v>
      </c>
      <c r="AI332" s="29">
        <f t="shared" si="148"/>
        <v>0.78831324000000003</v>
      </c>
      <c r="AJ332" s="29">
        <f>_xlfn.MAXIFS($G$7:$G$2383,$N$7:$N$2383,1,$D$7:$D$2383,7)</f>
        <v>0.964028777</v>
      </c>
    </row>
    <row r="333" spans="1:36" ht="16.5" thickBot="1" x14ac:dyDescent="0.3">
      <c r="A333" s="48" t="s">
        <v>622</v>
      </c>
      <c r="B333" s="54" t="s">
        <v>105</v>
      </c>
      <c r="C333" s="55" t="s">
        <v>106</v>
      </c>
      <c r="D333" s="44">
        <v>8</v>
      </c>
      <c r="E333" s="41">
        <v>258</v>
      </c>
      <c r="F333" s="41">
        <v>600</v>
      </c>
      <c r="G333" s="117">
        <v>0.43</v>
      </c>
      <c r="H333" s="42" t="s">
        <v>12</v>
      </c>
      <c r="I333" s="13">
        <v>41.699482097000001</v>
      </c>
      <c r="J333" s="42" t="s">
        <v>12</v>
      </c>
      <c r="K333" s="29">
        <f t="shared" si="142"/>
        <v>0</v>
      </c>
      <c r="L333" s="29">
        <f t="shared" si="149"/>
        <v>0</v>
      </c>
      <c r="M333" s="29">
        <f t="shared" si="150"/>
        <v>0</v>
      </c>
      <c r="N333" s="29">
        <f t="shared" si="143"/>
        <v>1</v>
      </c>
      <c r="O333" s="34"/>
      <c r="P333" s="41">
        <v>193</v>
      </c>
      <c r="Q333" s="41">
        <v>636</v>
      </c>
      <c r="R333" s="117">
        <v>0.303459119</v>
      </c>
      <c r="S333" s="34">
        <v>1</v>
      </c>
      <c r="T333" s="34"/>
      <c r="U333" s="43" t="s">
        <v>307</v>
      </c>
      <c r="V333" s="34">
        <v>1</v>
      </c>
      <c r="W333" s="29">
        <v>1</v>
      </c>
      <c r="X333" s="29">
        <f t="shared" si="144"/>
        <v>1</v>
      </c>
      <c r="Z333" s="6">
        <f t="shared" si="145"/>
        <v>1</v>
      </c>
      <c r="AA333" s="6">
        <f t="shared" si="146"/>
        <v>0</v>
      </c>
      <c r="AB333" s="29"/>
      <c r="AC333" s="29">
        <f t="shared" si="147"/>
        <v>0</v>
      </c>
      <c r="AE333" s="120">
        <f>IF(N333=1,IF(OR(I333&gt;-5,I333=""),0,IF(I333&gt;=-10,0.5,1)),0)</f>
        <v>0</v>
      </c>
      <c r="AF333" s="120">
        <f>IF(G333&lt;AI333,0.5,0)</f>
        <v>0</v>
      </c>
      <c r="AG333" s="120">
        <f>IF(G333=AJ333,1,0)</f>
        <v>0</v>
      </c>
      <c r="AI333" s="29">
        <f t="shared" si="148"/>
        <v>0.38070670899999998</v>
      </c>
      <c r="AJ333" s="29">
        <f>_xlfn.MINIFS($G$6:$G$2383,$N$6:$N$2383,1,$D$6:$D$2383,8)</f>
        <v>1.9047618999999998E-2</v>
      </c>
    </row>
    <row r="334" spans="1:36" ht="16.5" thickBot="1" x14ac:dyDescent="0.3">
      <c r="A334" s="48" t="s">
        <v>623</v>
      </c>
      <c r="B334" s="54" t="s">
        <v>105</v>
      </c>
      <c r="C334" s="55" t="s">
        <v>106</v>
      </c>
      <c r="D334" s="44">
        <v>9</v>
      </c>
      <c r="E334" s="41">
        <v>1464</v>
      </c>
      <c r="F334" s="41">
        <v>272</v>
      </c>
      <c r="G334" s="117">
        <v>5.3823529409999997</v>
      </c>
      <c r="H334" s="45">
        <v>1</v>
      </c>
      <c r="I334" s="42" t="s">
        <v>12</v>
      </c>
      <c r="J334" s="13">
        <v>5.3823529409999997</v>
      </c>
      <c r="K334" s="29">
        <f t="shared" si="142"/>
        <v>1</v>
      </c>
      <c r="L334" s="29">
        <f t="shared" si="149"/>
        <v>0</v>
      </c>
      <c r="M334" s="29">
        <f t="shared" si="150"/>
        <v>0</v>
      </c>
      <c r="N334" s="29">
        <f t="shared" si="143"/>
        <v>1</v>
      </c>
      <c r="O334" s="34"/>
      <c r="P334" s="41">
        <v>2132</v>
      </c>
      <c r="Q334" s="41">
        <v>554</v>
      </c>
      <c r="R334" s="117">
        <v>3.8483754509999999</v>
      </c>
      <c r="S334" s="42">
        <v>1</v>
      </c>
      <c r="T334" s="42"/>
      <c r="U334" s="43" t="s">
        <v>309</v>
      </c>
      <c r="V334" s="34">
        <v>1</v>
      </c>
      <c r="W334" s="29">
        <v>1</v>
      </c>
      <c r="X334" s="29">
        <f t="shared" si="144"/>
        <v>1</v>
      </c>
      <c r="Z334" s="6">
        <f t="shared" si="145"/>
        <v>1</v>
      </c>
      <c r="AA334" s="6">
        <f t="shared" si="146"/>
        <v>1</v>
      </c>
      <c r="AB334" s="29"/>
      <c r="AC334" s="29">
        <f t="shared" si="147"/>
        <v>1</v>
      </c>
      <c r="AE334" s="120">
        <f>IF(N334=1,IF(J334&gt;=1,1,0),0)</f>
        <v>1</v>
      </c>
      <c r="AF334" s="120">
        <f>IF(G334&gt;AI334,0.5,0)</f>
        <v>0</v>
      </c>
      <c r="AG334" s="120"/>
      <c r="AI334" s="29">
        <f t="shared" si="148"/>
        <v>6.5856960899999999</v>
      </c>
    </row>
    <row r="335" spans="1:36" ht="16.5" thickBot="1" x14ac:dyDescent="0.3">
      <c r="A335" s="48" t="s">
        <v>624</v>
      </c>
      <c r="B335" s="54" t="s">
        <v>105</v>
      </c>
      <c r="C335" s="55" t="s">
        <v>106</v>
      </c>
      <c r="D335" s="44">
        <v>10</v>
      </c>
      <c r="E335" s="41">
        <v>52</v>
      </c>
      <c r="F335" s="41">
        <v>4</v>
      </c>
      <c r="G335" s="117">
        <v>13</v>
      </c>
      <c r="H335" s="45">
        <v>1</v>
      </c>
      <c r="I335" s="42" t="s">
        <v>12</v>
      </c>
      <c r="J335" s="13">
        <v>13</v>
      </c>
      <c r="K335" s="29">
        <f t="shared" si="142"/>
        <v>1</v>
      </c>
      <c r="L335" s="29">
        <f t="shared" si="149"/>
        <v>0</v>
      </c>
      <c r="M335" s="29">
        <f t="shared" si="150"/>
        <v>1</v>
      </c>
      <c r="N335" s="29">
        <f t="shared" si="143"/>
        <v>1</v>
      </c>
      <c r="O335" s="34"/>
      <c r="P335" s="41">
        <v>36</v>
      </c>
      <c r="Q335" s="41">
        <v>17</v>
      </c>
      <c r="R335" s="117">
        <v>2.1176470589999998</v>
      </c>
      <c r="S335" s="42">
        <v>1</v>
      </c>
      <c r="T335" s="42"/>
      <c r="U335" s="43" t="s">
        <v>311</v>
      </c>
      <c r="V335" s="34">
        <v>1</v>
      </c>
      <c r="W335" s="29">
        <v>1</v>
      </c>
      <c r="X335" s="29">
        <f t="shared" si="144"/>
        <v>1</v>
      </c>
      <c r="Z335" s="6">
        <f t="shared" si="145"/>
        <v>1</v>
      </c>
      <c r="AA335" s="6">
        <f t="shared" si="146"/>
        <v>1</v>
      </c>
      <c r="AB335" s="29"/>
      <c r="AC335" s="29">
        <f t="shared" si="147"/>
        <v>1</v>
      </c>
      <c r="AE335" s="120">
        <f>IF(N335=1,IF(J335&gt;=1,1,0),0)</f>
        <v>1</v>
      </c>
      <c r="AF335" s="120">
        <f>IF(G335&gt;AI335,0.5,0)</f>
        <v>0.5</v>
      </c>
      <c r="AG335" s="120"/>
      <c r="AI335" s="29">
        <f t="shared" si="148"/>
        <v>8.2854889590000003</v>
      </c>
    </row>
    <row r="336" spans="1:36" ht="16.5" thickBot="1" x14ac:dyDescent="0.3">
      <c r="A336" s="48" t="s">
        <v>625</v>
      </c>
      <c r="B336" s="54" t="s">
        <v>105</v>
      </c>
      <c r="C336" s="55" t="s">
        <v>106</v>
      </c>
      <c r="D336" s="44">
        <v>11</v>
      </c>
      <c r="E336" s="41">
        <v>148</v>
      </c>
      <c r="F336" s="41">
        <v>48</v>
      </c>
      <c r="G336" s="117">
        <v>3.0833333330000001</v>
      </c>
      <c r="H336" s="45">
        <v>1</v>
      </c>
      <c r="I336" s="42" t="s">
        <v>12</v>
      </c>
      <c r="J336" s="13">
        <v>3.0833333330000001</v>
      </c>
      <c r="K336" s="29">
        <f t="shared" si="142"/>
        <v>2</v>
      </c>
      <c r="L336" s="29">
        <f t="shared" si="149"/>
        <v>0</v>
      </c>
      <c r="M336" s="29">
        <f t="shared" si="150"/>
        <v>0</v>
      </c>
      <c r="N336" s="29">
        <f t="shared" si="143"/>
        <v>1</v>
      </c>
      <c r="O336" s="34"/>
      <c r="P336" s="41">
        <v>106</v>
      </c>
      <c r="Q336" s="41">
        <v>84</v>
      </c>
      <c r="R336" s="117">
        <v>1.2619047619999999</v>
      </c>
      <c r="S336" s="42">
        <v>2</v>
      </c>
      <c r="T336" s="42"/>
      <c r="U336" s="43" t="s">
        <v>313</v>
      </c>
      <c r="V336" s="34">
        <v>1</v>
      </c>
      <c r="W336" s="29">
        <v>2</v>
      </c>
      <c r="X336" s="29">
        <f t="shared" si="144"/>
        <v>2</v>
      </c>
      <c r="Z336" s="6">
        <f t="shared" si="145"/>
        <v>1</v>
      </c>
      <c r="AA336" s="6">
        <f t="shared" si="146"/>
        <v>1</v>
      </c>
      <c r="AB336" s="29"/>
      <c r="AC336" s="29">
        <f t="shared" si="147"/>
        <v>1</v>
      </c>
      <c r="AE336" s="120">
        <f>IF(N336=1,IF(J336&gt;=1,2,0),0)</f>
        <v>2</v>
      </c>
      <c r="AF336" s="120">
        <f>IF(G336&gt;AI336,1,0)</f>
        <v>0</v>
      </c>
      <c r="AG336" s="120"/>
      <c r="AI336" s="29">
        <f t="shared" si="148"/>
        <v>8.5951903810000001</v>
      </c>
    </row>
    <row r="337" spans="1:36" ht="16.5" thickBot="1" x14ac:dyDescent="0.3">
      <c r="A337" s="48" t="s">
        <v>626</v>
      </c>
      <c r="B337" s="54" t="s">
        <v>105</v>
      </c>
      <c r="C337" s="55" t="s">
        <v>106</v>
      </c>
      <c r="D337" s="44">
        <v>12</v>
      </c>
      <c r="E337" s="41">
        <v>804</v>
      </c>
      <c r="F337" s="41">
        <v>17808</v>
      </c>
      <c r="G337" s="117">
        <v>4.5148248000000002E-2</v>
      </c>
      <c r="H337" s="42" t="s">
        <v>12</v>
      </c>
      <c r="I337" s="13">
        <v>13.527198878</v>
      </c>
      <c r="J337" s="42" t="s">
        <v>12</v>
      </c>
      <c r="K337" s="29">
        <f t="shared" si="142"/>
        <v>0</v>
      </c>
      <c r="L337" s="29">
        <f t="shared" si="149"/>
        <v>0</v>
      </c>
      <c r="M337" s="29">
        <f t="shared" si="150"/>
        <v>0</v>
      </c>
      <c r="N337" s="29">
        <f t="shared" si="143"/>
        <v>1</v>
      </c>
      <c r="O337" s="34"/>
      <c r="P337" s="41">
        <v>667</v>
      </c>
      <c r="Q337" s="41">
        <v>16772</v>
      </c>
      <c r="R337" s="117">
        <v>3.9768662000000003E-2</v>
      </c>
      <c r="S337" s="34">
        <v>0</v>
      </c>
      <c r="T337" s="34"/>
      <c r="U337" s="43" t="s">
        <v>315</v>
      </c>
      <c r="V337" s="34">
        <v>1</v>
      </c>
      <c r="W337" s="29">
        <v>1</v>
      </c>
      <c r="X337" s="29">
        <f t="shared" si="144"/>
        <v>1</v>
      </c>
      <c r="Z337" s="6">
        <f t="shared" si="145"/>
        <v>1</v>
      </c>
      <c r="AA337" s="6">
        <f t="shared" si="146"/>
        <v>0</v>
      </c>
      <c r="AB337" s="29"/>
      <c r="AC337" s="29">
        <f t="shared" si="147"/>
        <v>0</v>
      </c>
      <c r="AE337" s="120">
        <f>IF(N337=1,IF(OR(I337&gt;-5,I337=""),0,IF(I337&gt;=-10,0.5,1)),0)</f>
        <v>0</v>
      </c>
      <c r="AF337" s="120">
        <f>IF(G337&lt;AI337,0.5,0)</f>
        <v>0</v>
      </c>
      <c r="AG337" s="120">
        <f>IF(G337=AJ337,1,0)</f>
        <v>0</v>
      </c>
      <c r="AI337" s="29">
        <f t="shared" si="148"/>
        <v>4.0696577999999997E-2</v>
      </c>
      <c r="AJ337" s="29">
        <f>_xlfn.MINIFS($G$6:$G$2383,$N$6:$N$2383,1,$D$6:$D$2383,12)</f>
        <v>5.6550419999999999E-3</v>
      </c>
    </row>
    <row r="338" spans="1:36" ht="16.5" thickBot="1" x14ac:dyDescent="0.3">
      <c r="A338" s="48" t="s">
        <v>627</v>
      </c>
      <c r="B338" s="54" t="s">
        <v>105</v>
      </c>
      <c r="C338" s="55" t="s">
        <v>106</v>
      </c>
      <c r="D338" s="44">
        <v>13</v>
      </c>
      <c r="E338" s="41">
        <v>128</v>
      </c>
      <c r="F338" s="41">
        <v>663</v>
      </c>
      <c r="G338" s="117">
        <v>0.19306184000000001</v>
      </c>
      <c r="H338" s="42" t="s">
        <v>12</v>
      </c>
      <c r="I338" s="13">
        <v>0.89038074</v>
      </c>
      <c r="J338" s="42" t="s">
        <v>12</v>
      </c>
      <c r="K338" s="29">
        <f>_xlfn.IFS(AND(R338=0,G338=0),0,V338=0,0,V338=1,MAX(AE338:AG338))</f>
        <v>1</v>
      </c>
      <c r="L338" s="29">
        <f t="shared" si="149"/>
        <v>0</v>
      </c>
      <c r="M338" s="29">
        <f t="shared" si="150"/>
        <v>1</v>
      </c>
      <c r="N338" s="29">
        <f t="shared" si="143"/>
        <v>1</v>
      </c>
      <c r="O338" s="34"/>
      <c r="P338" s="41">
        <v>155</v>
      </c>
      <c r="Q338" s="41">
        <v>810</v>
      </c>
      <c r="R338" s="117">
        <v>0.19135802499999999</v>
      </c>
      <c r="S338" s="34">
        <v>2</v>
      </c>
      <c r="T338" s="34"/>
      <c r="U338" s="43" t="s">
        <v>317</v>
      </c>
      <c r="V338" s="34">
        <v>1</v>
      </c>
      <c r="W338" s="29">
        <v>2</v>
      </c>
      <c r="X338" s="29">
        <f t="shared" si="144"/>
        <v>2</v>
      </c>
      <c r="Z338" s="6">
        <f t="shared" si="145"/>
        <v>1</v>
      </c>
      <c r="AA338" s="6">
        <f t="shared" si="146"/>
        <v>1</v>
      </c>
      <c r="AB338" s="29"/>
      <c r="AC338" s="29">
        <f t="shared" si="147"/>
        <v>1</v>
      </c>
      <c r="AE338" s="120">
        <f>IF(N338=1,IF(OR(I338&gt;-3,I338=""),0,IF(I338&gt;=-7,1,2)),0)</f>
        <v>0</v>
      </c>
      <c r="AF338" s="120">
        <f>IF(G338&lt;AI338,1,0)</f>
        <v>1</v>
      </c>
      <c r="AG338" s="120">
        <f>IF(G338=AJ338,2,0)</f>
        <v>0</v>
      </c>
      <c r="AI338" s="29">
        <f t="shared" si="148"/>
        <v>0.30394431599999999</v>
      </c>
      <c r="AJ338" s="29">
        <f>_xlfn.MINIFS($G$6:$G$2383,$N$6:$N$2383,1,$D$6:$D$2383,13)</f>
        <v>0.11</v>
      </c>
    </row>
    <row r="339" spans="1:36" ht="16.5" thickBot="1" x14ac:dyDescent="0.3">
      <c r="A339" s="48" t="s">
        <v>628</v>
      </c>
      <c r="B339" s="54" t="s">
        <v>105</v>
      </c>
      <c r="C339" s="55" t="s">
        <v>106</v>
      </c>
      <c r="D339" s="44">
        <v>14</v>
      </c>
      <c r="E339" s="41">
        <v>1</v>
      </c>
      <c r="F339" s="41">
        <v>1323</v>
      </c>
      <c r="G339" s="117">
        <v>7.5585799999999999E-4</v>
      </c>
      <c r="H339" s="42" t="s">
        <v>12</v>
      </c>
      <c r="I339" s="13">
        <v>0</v>
      </c>
      <c r="J339" s="42" t="s">
        <v>12</v>
      </c>
      <c r="K339" s="29">
        <f>_xlfn.IFS(AND(R339=0,G339=0),0,V339=0,0,V339=1,MAX(AE339:AG339))</f>
        <v>0.5</v>
      </c>
      <c r="L339" s="29">
        <f t="shared" si="149"/>
        <v>0</v>
      </c>
      <c r="M339" s="29">
        <f t="shared" si="150"/>
        <v>1</v>
      </c>
      <c r="N339" s="29">
        <f t="shared" si="143"/>
        <v>1</v>
      </c>
      <c r="O339" s="34"/>
      <c r="P339" s="41">
        <v>0</v>
      </c>
      <c r="Q339" s="41">
        <v>1230</v>
      </c>
      <c r="R339" s="117">
        <v>0</v>
      </c>
      <c r="S339" s="34">
        <v>0</v>
      </c>
      <c r="T339" s="34"/>
      <c r="U339" s="43" t="s">
        <v>319</v>
      </c>
      <c r="V339" s="34">
        <v>1</v>
      </c>
      <c r="W339" s="29">
        <v>1</v>
      </c>
      <c r="X339" s="29">
        <f t="shared" si="144"/>
        <v>1</v>
      </c>
      <c r="Z339" s="6">
        <f t="shared" si="145"/>
        <v>1</v>
      </c>
      <c r="AA339" s="6">
        <f t="shared" si="146"/>
        <v>1</v>
      </c>
      <c r="AB339" s="29"/>
      <c r="AC339" s="29">
        <f t="shared" si="147"/>
        <v>1</v>
      </c>
      <c r="AE339" s="120">
        <f>IF(N339=1,IF(OR(I339&gt;-5,I339=""),0,IF(I339&gt;=-10,0.5,1)),0)</f>
        <v>0</v>
      </c>
      <c r="AF339" s="120">
        <f>IF(G339&lt;AI339,0.5,0)</f>
        <v>0.5</v>
      </c>
      <c r="AG339" s="120">
        <f>IF(G339=AJ339,1,0)</f>
        <v>0</v>
      </c>
      <c r="AI339" s="29">
        <f t="shared" si="148"/>
        <v>4.1435990000000004E-3</v>
      </c>
      <c r="AJ339" s="29">
        <f>_xlfn.MINIFS($G$6:$G$2383,$N$6:$N$2383,1,$D$6:$D$2383,14)</f>
        <v>0</v>
      </c>
    </row>
    <row r="340" spans="1:36" ht="16.5" thickBot="1" x14ac:dyDescent="0.3">
      <c r="A340" s="48" t="s">
        <v>629</v>
      </c>
      <c r="B340" s="54" t="s">
        <v>105</v>
      </c>
      <c r="C340" s="55" t="s">
        <v>106</v>
      </c>
      <c r="D340" s="33"/>
      <c r="E340" s="41"/>
      <c r="F340" s="41"/>
      <c r="G340" s="117">
        <v>0</v>
      </c>
      <c r="H340" s="35"/>
      <c r="I340" s="35"/>
      <c r="J340" s="35"/>
      <c r="K340" s="36">
        <f>SUM(K341:K346)</f>
        <v>2.5</v>
      </c>
      <c r="L340" s="29">
        <f t="shared" si="149"/>
        <v>0</v>
      </c>
      <c r="M340" s="29">
        <f t="shared" si="150"/>
        <v>0</v>
      </c>
      <c r="O340" s="34"/>
      <c r="P340" s="34"/>
      <c r="Q340" s="34"/>
      <c r="R340" s="117">
        <v>0</v>
      </c>
      <c r="S340" s="35">
        <v>6.5</v>
      </c>
      <c r="T340" s="35"/>
      <c r="U340" s="37" t="s">
        <v>321</v>
      </c>
      <c r="V340" s="35">
        <v>1</v>
      </c>
      <c r="W340" s="6"/>
      <c r="X340" s="29">
        <f t="shared" si="144"/>
        <v>0</v>
      </c>
      <c r="Y340" s="6"/>
      <c r="AB340" s="6"/>
      <c r="AC340" s="29" t="str">
        <f t="shared" si="147"/>
        <v>не применяется</v>
      </c>
      <c r="AF340" s="6"/>
    </row>
    <row r="341" spans="1:36" ht="16.5" thickBot="1" x14ac:dyDescent="0.3">
      <c r="A341" s="48" t="s">
        <v>630</v>
      </c>
      <c r="B341" s="54" t="s">
        <v>105</v>
      </c>
      <c r="C341" s="55" t="s">
        <v>106</v>
      </c>
      <c r="D341" s="44">
        <v>15</v>
      </c>
      <c r="E341" s="41">
        <v>2787</v>
      </c>
      <c r="F341" s="41">
        <v>2816</v>
      </c>
      <c r="G341" s="117">
        <v>0.98970170499999999</v>
      </c>
      <c r="H341" s="45">
        <v>1</v>
      </c>
      <c r="I341" s="42" t="s">
        <v>12</v>
      </c>
      <c r="J341" s="13">
        <v>0.98970170499999999</v>
      </c>
      <c r="K341" s="29">
        <f t="shared" ref="K341:K346" si="151">IF(V341=1,MAX(AE341:AG341),0)</f>
        <v>0.5</v>
      </c>
      <c r="L341" s="29">
        <f t="shared" si="149"/>
        <v>0</v>
      </c>
      <c r="M341" s="29">
        <f t="shared" si="150"/>
        <v>1</v>
      </c>
      <c r="N341" s="29">
        <f t="shared" ref="N341:N346" si="152">IF(AND(F341=0,V341=1),2,V341)</f>
        <v>1</v>
      </c>
      <c r="O341" s="34"/>
      <c r="P341" s="41">
        <v>0</v>
      </c>
      <c r="Q341" s="41">
        <v>0</v>
      </c>
      <c r="R341" s="117">
        <v>0</v>
      </c>
      <c r="S341" s="42">
        <v>0.5</v>
      </c>
      <c r="T341" s="42"/>
      <c r="U341" s="43" t="s">
        <v>323</v>
      </c>
      <c r="V341" s="34">
        <v>1</v>
      </c>
      <c r="W341" s="29">
        <v>1</v>
      </c>
      <c r="X341" s="29">
        <f t="shared" si="144"/>
        <v>1</v>
      </c>
      <c r="Z341" s="6">
        <f t="shared" ref="Z341:Z346" si="153">N341</f>
        <v>1</v>
      </c>
      <c r="AA341" s="6">
        <f t="shared" ref="AA341:AA346" si="154">IF(K341&lt;=0,0,1)</f>
        <v>1</v>
      </c>
      <c r="AB341" s="29"/>
      <c r="AC341" s="29">
        <f t="shared" si="147"/>
        <v>1</v>
      </c>
      <c r="AE341" s="120">
        <f>IF(AND(J341&gt;=1,N341=1),1,0)</f>
        <v>0</v>
      </c>
      <c r="AF341" s="121">
        <f>IF(G341&gt;AI341,0.5,0)</f>
        <v>0.5</v>
      </c>
      <c r="AG341" s="120"/>
      <c r="AI341" s="29">
        <f t="shared" ref="AI341:AI346" si="155">ROUND(SUMIFS(E:E,D:D,D341,N:N,1)/SUMIFS(F:F,D:D,D341,N:N,1),9)</f>
        <v>0.955452521</v>
      </c>
    </row>
    <row r="342" spans="1:36" ht="16.5" thickBot="1" x14ac:dyDescent="0.3">
      <c r="A342" s="48" t="s">
        <v>631</v>
      </c>
      <c r="B342" s="54" t="s">
        <v>105</v>
      </c>
      <c r="C342" s="55" t="s">
        <v>106</v>
      </c>
      <c r="D342" s="44">
        <v>16</v>
      </c>
      <c r="E342" s="41">
        <v>6</v>
      </c>
      <c r="F342" s="41">
        <v>0</v>
      </c>
      <c r="G342" s="117">
        <v>0</v>
      </c>
      <c r="H342" s="45">
        <v>1</v>
      </c>
      <c r="I342" s="42" t="s">
        <v>12</v>
      </c>
      <c r="J342" s="13">
        <v>0</v>
      </c>
      <c r="K342" s="29">
        <f t="shared" si="151"/>
        <v>0</v>
      </c>
      <c r="L342" s="29">
        <f t="shared" si="149"/>
        <v>0</v>
      </c>
      <c r="M342" s="29">
        <f t="shared" si="150"/>
        <v>0</v>
      </c>
      <c r="N342" s="29">
        <f t="shared" si="152"/>
        <v>2</v>
      </c>
      <c r="O342" s="34"/>
      <c r="P342" s="41">
        <v>4</v>
      </c>
      <c r="Q342" s="41">
        <v>2</v>
      </c>
      <c r="R342" s="117">
        <v>2</v>
      </c>
      <c r="S342" s="42">
        <v>1</v>
      </c>
      <c r="T342" s="42"/>
      <c r="U342" s="43" t="s">
        <v>325</v>
      </c>
      <c r="V342" s="34">
        <v>1</v>
      </c>
      <c r="W342" s="29">
        <v>1</v>
      </c>
      <c r="X342" s="29">
        <f t="shared" si="144"/>
        <v>1</v>
      </c>
      <c r="Z342" s="6">
        <f t="shared" si="153"/>
        <v>2</v>
      </c>
      <c r="AA342" s="6">
        <f t="shared" si="154"/>
        <v>0</v>
      </c>
      <c r="AB342" s="29"/>
      <c r="AC342" s="29" t="str">
        <f>_xlfn.IFS(AND(Z342=1,AA342=1),1,AND(Z342=1,AA342=0),0,Z342=0,"не применяется",Z342=2,"не применяется")</f>
        <v>не применяется</v>
      </c>
      <c r="AE342" s="120">
        <f>IF(AND(J342&gt;=1,N342=1),1,0)</f>
        <v>0</v>
      </c>
      <c r="AF342" s="120">
        <f>IF(G342&gt;AI342,0.5,0)</f>
        <v>0</v>
      </c>
      <c r="AG342" s="120"/>
      <c r="AI342" s="29">
        <f t="shared" si="155"/>
        <v>27.65</v>
      </c>
    </row>
    <row r="343" spans="1:36" ht="16.5" thickBot="1" x14ac:dyDescent="0.3">
      <c r="A343" s="48" t="s">
        <v>632</v>
      </c>
      <c r="B343" s="54" t="s">
        <v>105</v>
      </c>
      <c r="C343" s="55" t="s">
        <v>106</v>
      </c>
      <c r="D343" s="44">
        <v>17</v>
      </c>
      <c r="E343" s="41">
        <v>488</v>
      </c>
      <c r="F343" s="41">
        <v>0</v>
      </c>
      <c r="G343" s="117">
        <v>0</v>
      </c>
      <c r="H343" s="45">
        <v>1</v>
      </c>
      <c r="I343" s="42" t="s">
        <v>12</v>
      </c>
      <c r="J343" s="13">
        <v>0</v>
      </c>
      <c r="K343" s="29">
        <f t="shared" si="151"/>
        <v>0</v>
      </c>
      <c r="L343" s="29">
        <f t="shared" si="149"/>
        <v>0</v>
      </c>
      <c r="M343" s="29">
        <f t="shared" si="150"/>
        <v>0</v>
      </c>
      <c r="N343" s="29">
        <f t="shared" si="152"/>
        <v>2</v>
      </c>
      <c r="O343" s="34"/>
      <c r="P343" s="41">
        <v>75</v>
      </c>
      <c r="Q343" s="41">
        <v>25</v>
      </c>
      <c r="R343" s="117">
        <v>3</v>
      </c>
      <c r="S343" s="42">
        <v>1</v>
      </c>
      <c r="T343" s="42"/>
      <c r="U343" s="43" t="s">
        <v>327</v>
      </c>
      <c r="V343" s="34">
        <v>1</v>
      </c>
      <c r="W343" s="29">
        <v>1</v>
      </c>
      <c r="X343" s="29">
        <f t="shared" si="144"/>
        <v>1</v>
      </c>
      <c r="Z343" s="6">
        <f t="shared" si="153"/>
        <v>2</v>
      </c>
      <c r="AA343" s="6">
        <f t="shared" si="154"/>
        <v>0</v>
      </c>
      <c r="AB343" s="29"/>
      <c r="AC343" s="29" t="str">
        <f>_xlfn.IFS(AND(Z343=1,AA343=1),1,AND(Z343=1,AA343=0),0,Z343=0,"не применяется",Z343=2,"не применяется")</f>
        <v>не применяется</v>
      </c>
      <c r="AE343" s="120">
        <f>IF(AND(J343&gt;=1,N343=1),1,0)</f>
        <v>0</v>
      </c>
      <c r="AF343" s="120">
        <f>IF(G343&gt;AI343,0.5,0)</f>
        <v>0</v>
      </c>
      <c r="AG343" s="120"/>
      <c r="AI343" s="29">
        <f t="shared" si="155"/>
        <v>77.588235294</v>
      </c>
    </row>
    <row r="344" spans="1:36" ht="16.5" thickBot="1" x14ac:dyDescent="0.3">
      <c r="A344" s="48" t="s">
        <v>633</v>
      </c>
      <c r="B344" s="54" t="s">
        <v>105</v>
      </c>
      <c r="C344" s="55" t="s">
        <v>106</v>
      </c>
      <c r="D344" s="44">
        <v>18</v>
      </c>
      <c r="E344" s="41">
        <v>32</v>
      </c>
      <c r="F344" s="41">
        <v>0</v>
      </c>
      <c r="G344" s="117">
        <v>0</v>
      </c>
      <c r="H344" s="45">
        <v>1</v>
      </c>
      <c r="I344" s="42" t="s">
        <v>12</v>
      </c>
      <c r="J344" s="13">
        <v>0</v>
      </c>
      <c r="K344" s="29">
        <f t="shared" si="151"/>
        <v>0</v>
      </c>
      <c r="L344" s="29">
        <f t="shared" si="149"/>
        <v>0</v>
      </c>
      <c r="M344" s="29">
        <f t="shared" si="150"/>
        <v>0</v>
      </c>
      <c r="N344" s="29">
        <f t="shared" si="152"/>
        <v>2</v>
      </c>
      <c r="O344" s="34"/>
      <c r="P344" s="41">
        <v>19</v>
      </c>
      <c r="Q344" s="41">
        <v>9</v>
      </c>
      <c r="R344" s="117">
        <v>2.111111111</v>
      </c>
      <c r="S344" s="42">
        <v>1</v>
      </c>
      <c r="T344" s="42"/>
      <c r="U344" s="43" t="s">
        <v>329</v>
      </c>
      <c r="V344" s="34">
        <v>1</v>
      </c>
      <c r="W344" s="29">
        <v>1</v>
      </c>
      <c r="X344" s="29">
        <f t="shared" si="144"/>
        <v>1</v>
      </c>
      <c r="Z344" s="6">
        <f t="shared" si="153"/>
        <v>2</v>
      </c>
      <c r="AA344" s="6">
        <f t="shared" si="154"/>
        <v>0</v>
      </c>
      <c r="AB344" s="29"/>
      <c r="AC344" s="29" t="str">
        <f>_xlfn.IFS(AND(Z344=1,AA344=1),1,AND(Z344=1,AA344=0),0,Z344=0,"не применяется",Z344=2,"не применяется")</f>
        <v>не применяется</v>
      </c>
      <c r="AE344" s="120">
        <f>IF(AND(J344&gt;=1,N344=1),1,0)</f>
        <v>0</v>
      </c>
      <c r="AF344" s="120">
        <f>IF(G344&gt;AI344,0.5,0)</f>
        <v>0</v>
      </c>
      <c r="AG344" s="120"/>
      <c r="AI344" s="29">
        <f t="shared" si="155"/>
        <v>48.1875</v>
      </c>
    </row>
    <row r="345" spans="1:36" ht="16.5" thickBot="1" x14ac:dyDescent="0.3">
      <c r="A345" s="48" t="s">
        <v>634</v>
      </c>
      <c r="B345" s="54" t="s">
        <v>105</v>
      </c>
      <c r="C345" s="55" t="s">
        <v>106</v>
      </c>
      <c r="D345" s="44">
        <v>19</v>
      </c>
      <c r="E345" s="41">
        <v>25</v>
      </c>
      <c r="F345" s="41">
        <v>1</v>
      </c>
      <c r="G345" s="117">
        <v>25</v>
      </c>
      <c r="H345" s="45">
        <v>1</v>
      </c>
      <c r="I345" s="42" t="s">
        <v>12</v>
      </c>
      <c r="J345" s="13">
        <v>25</v>
      </c>
      <c r="K345" s="29">
        <f t="shared" si="151"/>
        <v>2</v>
      </c>
      <c r="L345" s="29">
        <f t="shared" si="149"/>
        <v>0</v>
      </c>
      <c r="M345" s="29">
        <f t="shared" si="150"/>
        <v>0</v>
      </c>
      <c r="N345" s="29">
        <f t="shared" si="152"/>
        <v>1</v>
      </c>
      <c r="O345" s="34"/>
      <c r="P345" s="41">
        <v>72</v>
      </c>
      <c r="Q345" s="41">
        <v>14</v>
      </c>
      <c r="R345" s="117">
        <v>5.1428571429999996</v>
      </c>
      <c r="S345" s="42">
        <v>2</v>
      </c>
      <c r="T345" s="42"/>
      <c r="U345" s="43" t="s">
        <v>331</v>
      </c>
      <c r="V345" s="34">
        <v>1</v>
      </c>
      <c r="W345" s="29">
        <v>2</v>
      </c>
      <c r="X345" s="29">
        <f t="shared" si="144"/>
        <v>2</v>
      </c>
      <c r="Z345" s="6">
        <f t="shared" si="153"/>
        <v>1</v>
      </c>
      <c r="AA345" s="6">
        <f t="shared" si="154"/>
        <v>1</v>
      </c>
      <c r="AB345" s="29"/>
      <c r="AC345" s="29">
        <f>_xlfn.IFS(AND(Z345=1,AA345=1),1,AND(Z345=1,AA345=0),0,Z345=0,"не применяется")</f>
        <v>1</v>
      </c>
      <c r="AE345" s="120">
        <f>IF(AND(J345&gt;=1,N345=1),2,0)</f>
        <v>2</v>
      </c>
      <c r="AF345" s="120">
        <f>IF(G345&gt;AI345,1,0)</f>
        <v>0</v>
      </c>
      <c r="AG345" s="120"/>
      <c r="AI345" s="29">
        <f t="shared" si="155"/>
        <v>45.237288135999997</v>
      </c>
    </row>
    <row r="346" spans="1:36" ht="16.5" thickBot="1" x14ac:dyDescent="0.3">
      <c r="A346" s="48" t="s">
        <v>635</v>
      </c>
      <c r="B346" s="54" t="s">
        <v>105</v>
      </c>
      <c r="C346" s="55" t="s">
        <v>106</v>
      </c>
      <c r="D346" s="44">
        <v>20</v>
      </c>
      <c r="E346" s="41">
        <v>5</v>
      </c>
      <c r="F346" s="41">
        <v>0</v>
      </c>
      <c r="G346" s="117">
        <v>0</v>
      </c>
      <c r="H346" s="45">
        <v>1</v>
      </c>
      <c r="I346" s="42" t="s">
        <v>12</v>
      </c>
      <c r="J346" s="13">
        <v>0</v>
      </c>
      <c r="K346" s="29">
        <f t="shared" si="151"/>
        <v>0</v>
      </c>
      <c r="L346" s="29">
        <f t="shared" si="149"/>
        <v>0</v>
      </c>
      <c r="M346" s="29">
        <f t="shared" si="150"/>
        <v>0</v>
      </c>
      <c r="N346" s="29">
        <f t="shared" si="152"/>
        <v>2</v>
      </c>
      <c r="O346" s="34"/>
      <c r="P346" s="41">
        <v>4</v>
      </c>
      <c r="Q346" s="41">
        <v>3</v>
      </c>
      <c r="R346" s="117">
        <v>1.3333333329999999</v>
      </c>
      <c r="S346" s="42">
        <v>1</v>
      </c>
      <c r="T346" s="42"/>
      <c r="U346" s="43" t="s">
        <v>333</v>
      </c>
      <c r="V346" s="34">
        <v>1</v>
      </c>
      <c r="W346" s="29">
        <v>1</v>
      </c>
      <c r="X346" s="29">
        <f t="shared" si="144"/>
        <v>1</v>
      </c>
      <c r="Z346" s="6">
        <f t="shared" si="153"/>
        <v>2</v>
      </c>
      <c r="AA346" s="6">
        <f t="shared" si="154"/>
        <v>0</v>
      </c>
      <c r="AB346" s="29"/>
      <c r="AC346" s="29" t="str">
        <f>_xlfn.IFS(AND(Z346=1,AA346=1),1,AND(Z346=1,AA346=0),0,Z346=0,"не применяется",Z346=2,"не применяется")</f>
        <v>не применяется</v>
      </c>
      <c r="AE346" s="120">
        <f>IF(AND(J346&gt;=1,N346=1),1,0)</f>
        <v>0</v>
      </c>
      <c r="AF346" s="120">
        <f>IF(G346&gt;AI346,0.5,0)</f>
        <v>0</v>
      </c>
      <c r="AG346" s="120"/>
      <c r="AI346" s="29">
        <f t="shared" si="155"/>
        <v>12.756097561000001</v>
      </c>
    </row>
    <row r="347" spans="1:36" ht="16.5" thickBot="1" x14ac:dyDescent="0.3">
      <c r="A347" s="48" t="s">
        <v>629</v>
      </c>
      <c r="B347" s="54" t="s">
        <v>105</v>
      </c>
      <c r="C347" s="55" t="s">
        <v>106</v>
      </c>
      <c r="D347" s="33"/>
      <c r="E347" s="41"/>
      <c r="F347" s="41"/>
      <c r="G347" s="117">
        <v>0</v>
      </c>
      <c r="H347" s="35"/>
      <c r="I347" s="35"/>
      <c r="J347" s="35"/>
      <c r="K347" s="36">
        <f>SUM(K348:K352)</f>
        <v>1</v>
      </c>
      <c r="L347" s="29">
        <f t="shared" si="149"/>
        <v>0</v>
      </c>
      <c r="M347" s="29">
        <f t="shared" si="150"/>
        <v>0</v>
      </c>
      <c r="O347" s="34"/>
      <c r="P347" s="34"/>
      <c r="Q347" s="34"/>
      <c r="R347" s="117">
        <v>0</v>
      </c>
      <c r="S347" s="35">
        <v>0.5</v>
      </c>
      <c r="T347" s="35"/>
      <c r="U347" s="37" t="s">
        <v>321</v>
      </c>
      <c r="V347" s="35">
        <v>1</v>
      </c>
      <c r="W347" s="6"/>
      <c r="X347" s="29">
        <f t="shared" si="144"/>
        <v>0</v>
      </c>
      <c r="Y347" s="6"/>
      <c r="AB347" s="6"/>
      <c r="AC347" s="29" t="str">
        <f>_xlfn.IFS(AND(Z347=1,AA347=1),1,AND(Z347=1,AA347=0),0,Z347=0,"не применяется")</f>
        <v>не применяется</v>
      </c>
      <c r="AF347" s="6"/>
    </row>
    <row r="348" spans="1:36" ht="16.5" thickBot="1" x14ac:dyDescent="0.3">
      <c r="A348" s="48" t="s">
        <v>636</v>
      </c>
      <c r="B348" s="54" t="s">
        <v>105</v>
      </c>
      <c r="C348" s="55" t="s">
        <v>106</v>
      </c>
      <c r="D348" s="44">
        <v>21</v>
      </c>
      <c r="E348" s="41">
        <v>0</v>
      </c>
      <c r="F348" s="41">
        <v>5</v>
      </c>
      <c r="G348" s="117">
        <v>0</v>
      </c>
      <c r="H348" s="42" t="s">
        <v>12</v>
      </c>
      <c r="I348" s="13">
        <v>0</v>
      </c>
      <c r="J348" s="42" t="s">
        <v>12</v>
      </c>
      <c r="K348" s="29">
        <f>IF(V348=1,MAX(AE348:AG348),0)</f>
        <v>0</v>
      </c>
      <c r="L348" s="29">
        <f t="shared" si="149"/>
        <v>0</v>
      </c>
      <c r="M348" s="29">
        <f t="shared" si="150"/>
        <v>0</v>
      </c>
      <c r="N348" s="29">
        <f>IF(AND(F348=0,V348=1),2,V348)</f>
        <v>1</v>
      </c>
      <c r="O348" s="34"/>
      <c r="P348" s="41">
        <v>0</v>
      </c>
      <c r="Q348" s="41">
        <v>5</v>
      </c>
      <c r="R348" s="117">
        <v>0</v>
      </c>
      <c r="S348" s="45">
        <v>0</v>
      </c>
      <c r="T348" s="45"/>
      <c r="U348" s="43" t="s">
        <v>335</v>
      </c>
      <c r="V348" s="34">
        <v>1</v>
      </c>
      <c r="W348" s="29">
        <v>1</v>
      </c>
      <c r="X348" s="29">
        <f t="shared" si="144"/>
        <v>1</v>
      </c>
      <c r="Z348" s="6">
        <f>N348</f>
        <v>1</v>
      </c>
      <c r="AA348" s="6">
        <f>IF(K348&lt;=0,0,1)</f>
        <v>0</v>
      </c>
      <c r="AB348" s="29"/>
      <c r="AC348" s="29">
        <f>_xlfn.IFS(AND(Z348=1,AA348=1),1,AND(Z348=1,AA348=0),0,Z348=0,"не применяется")</f>
        <v>0</v>
      </c>
      <c r="AE348" s="120">
        <f>IF(N348=1,IF(OR(I348&lt;5,I348=""),0,IF(I348&gt;=10,1,0.5)),0)</f>
        <v>0</v>
      </c>
      <c r="AF348" s="120">
        <f>IF(G348&gt;AI348,0.5,0)</f>
        <v>0</v>
      </c>
      <c r="AG348" s="120">
        <f>IF(G348=AJ348,1,0)</f>
        <v>0</v>
      </c>
      <c r="AI348" s="29">
        <f>ROUND(SUMIFS(E:E,D:D,D348,N:N,1)/SUMIFS(F:F,D:D,D348,N:N,1),9)</f>
        <v>0.40586932399999998</v>
      </c>
      <c r="AJ348" s="29">
        <f>_xlfn.MAXIFS($G$7:$G$2383,$N$7:$N$2383,1,$D$7:$D$2383,21)</f>
        <v>1</v>
      </c>
    </row>
    <row r="349" spans="1:36" ht="16.5" thickBot="1" x14ac:dyDescent="0.3">
      <c r="A349" s="48" t="s">
        <v>637</v>
      </c>
      <c r="B349" s="54" t="s">
        <v>105</v>
      </c>
      <c r="C349" s="55" t="s">
        <v>106</v>
      </c>
      <c r="D349" s="44">
        <v>22</v>
      </c>
      <c r="E349" s="41">
        <v>83</v>
      </c>
      <c r="F349" s="41">
        <v>157</v>
      </c>
      <c r="G349" s="117">
        <v>0.52866241999999997</v>
      </c>
      <c r="H349" s="45">
        <v>1</v>
      </c>
      <c r="I349" s="42" t="s">
        <v>12</v>
      </c>
      <c r="J349" s="13">
        <v>0.52866241999999997</v>
      </c>
      <c r="K349" s="29">
        <f>IF(V349=1,MAX(AE349:AG349),0)</f>
        <v>0</v>
      </c>
      <c r="L349" s="29">
        <f t="shared" si="149"/>
        <v>0</v>
      </c>
      <c r="M349" s="29">
        <f t="shared" si="150"/>
        <v>0</v>
      </c>
      <c r="N349" s="29">
        <f>IF(AND(F349=0,V349=1),2,V349)</f>
        <v>1</v>
      </c>
      <c r="O349" s="34"/>
      <c r="P349" s="41">
        <v>0</v>
      </c>
      <c r="Q349" s="41">
        <v>0</v>
      </c>
      <c r="R349" s="117">
        <v>0</v>
      </c>
      <c r="S349" s="42">
        <v>0</v>
      </c>
      <c r="T349" s="42"/>
      <c r="U349" s="43" t="s">
        <v>337</v>
      </c>
      <c r="V349" s="34">
        <v>1</v>
      </c>
      <c r="W349" s="29">
        <v>1</v>
      </c>
      <c r="X349" s="29">
        <f t="shared" si="144"/>
        <v>1</v>
      </c>
      <c r="Z349" s="6">
        <f>N349</f>
        <v>1</v>
      </c>
      <c r="AA349" s="6">
        <f>IF(K349&lt;=0,0,1)</f>
        <v>0</v>
      </c>
      <c r="AB349" s="29"/>
      <c r="AC349" s="29">
        <f>_xlfn.IFS(AND(Z349=1,AA349=1),1,AND(Z349=1,AA349=0),0,Z349=0,"не применяется")</f>
        <v>0</v>
      </c>
      <c r="AE349" s="120">
        <f>IF(AND(J349&gt;=1,N349=1),1,0)</f>
        <v>0</v>
      </c>
      <c r="AF349" s="120">
        <f>IF(G349&gt;AI349,0.5,0)</f>
        <v>0</v>
      </c>
      <c r="AG349" s="120"/>
      <c r="AI349" s="29">
        <f>ROUND(SUMIFS(E:E,D:D,D349,N:N,1)/SUMIFS(F:F,D:D,D349,N:N,1),9)</f>
        <v>0.59924209900000003</v>
      </c>
    </row>
    <row r="350" spans="1:36" ht="16.5" thickBot="1" x14ac:dyDescent="0.3">
      <c r="A350" s="48" t="s">
        <v>638</v>
      </c>
      <c r="B350" s="54" t="s">
        <v>105</v>
      </c>
      <c r="C350" s="55" t="s">
        <v>106</v>
      </c>
      <c r="D350" s="44">
        <v>23</v>
      </c>
      <c r="E350" s="41">
        <v>0</v>
      </c>
      <c r="F350" s="41">
        <v>1</v>
      </c>
      <c r="G350" s="117">
        <v>0</v>
      </c>
      <c r="H350" s="42" t="s">
        <v>12</v>
      </c>
      <c r="I350" s="13">
        <v>0</v>
      </c>
      <c r="J350" s="42" t="s">
        <v>12</v>
      </c>
      <c r="K350" s="29">
        <f>IF(V350=1,MAX(AE350:AG350),0)</f>
        <v>0</v>
      </c>
      <c r="L350" s="29">
        <f t="shared" si="149"/>
        <v>0</v>
      </c>
      <c r="M350" s="29">
        <f t="shared" si="150"/>
        <v>0</v>
      </c>
      <c r="N350" s="29">
        <f>IF(AND(F350=0,V350=1),2,V350)</f>
        <v>1</v>
      </c>
      <c r="O350" s="34"/>
      <c r="P350" s="41">
        <v>0</v>
      </c>
      <c r="Q350" s="41">
        <v>0</v>
      </c>
      <c r="R350" s="117">
        <v>0</v>
      </c>
      <c r="S350" s="45">
        <v>0</v>
      </c>
      <c r="T350" s="45"/>
      <c r="U350" s="43" t="s">
        <v>339</v>
      </c>
      <c r="V350" s="34">
        <v>1</v>
      </c>
      <c r="W350" s="29">
        <v>1</v>
      </c>
      <c r="X350" s="29">
        <f t="shared" si="144"/>
        <v>1</v>
      </c>
      <c r="Z350" s="6">
        <f>N350</f>
        <v>1</v>
      </c>
      <c r="AA350" s="6">
        <f>IF(K350&lt;=0,0,1)</f>
        <v>0</v>
      </c>
      <c r="AB350" s="29"/>
      <c r="AC350" s="29">
        <f>_xlfn.IFS(AND(Z350=1,AA350=1),1,AND(Z350=1,AA350=0),0,Z350=0,"не применяется",Z350=2,"не применяется")</f>
        <v>0</v>
      </c>
      <c r="AE350" s="120">
        <f>IF(N350=1,IF(OR(I350&lt;5,I350=""),0,IF(I350&gt;=10,1,0.5)),0)</f>
        <v>0</v>
      </c>
      <c r="AF350" s="120">
        <f>IF(G350&gt;AI350,0.5,0)</f>
        <v>0</v>
      </c>
      <c r="AG350" s="120">
        <f>IF(AND(G2777&lt;&gt;0,G350=AJ350),1,0)</f>
        <v>0</v>
      </c>
      <c r="AI350" s="29">
        <f>ROUND(SUMIFS(E:E,D:D,D350,N:N,1)/SUMIFS(F:F,D:D,D350,N:N,1),9)</f>
        <v>0.46666666699999998</v>
      </c>
      <c r="AJ350" s="29">
        <f>_xlfn.MAXIFS($G$7:$G$2383,$N$7:$N$2383,1,$D$7:$D$2383,23)</f>
        <v>6</v>
      </c>
    </row>
    <row r="351" spans="1:36" ht="16.5" thickBot="1" x14ac:dyDescent="0.3">
      <c r="A351" s="48" t="s">
        <v>639</v>
      </c>
      <c r="B351" s="54" t="s">
        <v>105</v>
      </c>
      <c r="C351" s="55" t="s">
        <v>106</v>
      </c>
      <c r="D351" s="44">
        <v>24</v>
      </c>
      <c r="E351" s="41">
        <v>1</v>
      </c>
      <c r="F351" s="41">
        <v>2</v>
      </c>
      <c r="G351" s="117">
        <v>0.5</v>
      </c>
      <c r="H351" s="42" t="s">
        <v>12</v>
      </c>
      <c r="I351" s="13">
        <v>199.99999940000001</v>
      </c>
      <c r="J351" s="42" t="s">
        <v>12</v>
      </c>
      <c r="K351" s="29">
        <f>IF(V351=1,MAX(AE351:AG351),0)</f>
        <v>1</v>
      </c>
      <c r="L351" s="29">
        <f t="shared" si="149"/>
        <v>0</v>
      </c>
      <c r="M351" s="29">
        <f t="shared" si="150"/>
        <v>0</v>
      </c>
      <c r="N351" s="29">
        <f>IF(AND(F351=0,V351=1),2,V351)</f>
        <v>1</v>
      </c>
      <c r="O351" s="34"/>
      <c r="P351" s="41">
        <v>1</v>
      </c>
      <c r="Q351" s="41">
        <v>6</v>
      </c>
      <c r="R351" s="117">
        <v>0.16666666699999999</v>
      </c>
      <c r="S351" s="45">
        <v>0.5</v>
      </c>
      <c r="T351" s="45"/>
      <c r="U351" s="43" t="s">
        <v>341</v>
      </c>
      <c r="V351" s="34">
        <v>1</v>
      </c>
      <c r="W351" s="29">
        <v>1</v>
      </c>
      <c r="X351" s="29">
        <f t="shared" si="144"/>
        <v>1</v>
      </c>
      <c r="Z351" s="6">
        <f>N351</f>
        <v>1</v>
      </c>
      <c r="AA351" s="6">
        <f>IF(K351&lt;=0,0,1)</f>
        <v>1</v>
      </c>
      <c r="AB351" s="29"/>
      <c r="AC351" s="29">
        <f>_xlfn.IFS(AND(Z351=1,AA351=1),1,AND(Z351=1,AA351=0),0,Z351=0,"не применяется")</f>
        <v>1</v>
      </c>
      <c r="AE351" s="120">
        <f>IF(N351=1,IF(OR(I351&lt;5,I351=""),0,IF(I351&gt;=10,1,0.5)),0)</f>
        <v>1</v>
      </c>
      <c r="AF351" s="120">
        <f>IF(G351&gt;AI351,0.5,0)</f>
        <v>0</v>
      </c>
      <c r="AG351" s="120">
        <f>IF(G351=AJ351,1,0)</f>
        <v>0</v>
      </c>
      <c r="AI351" s="29">
        <f>ROUND(SUMIFS(E:E,D:D,D351,N:N,1)/SUMIFS(F:F,D:D,D351,N:N,1),9)</f>
        <v>0.91379310300000005</v>
      </c>
      <c r="AJ351" s="29">
        <f>_xlfn.MAXIFS($G$7:$G$2383,$N$7:$N$2383,1,$D$7:$D$2383,24)</f>
        <v>10</v>
      </c>
    </row>
    <row r="352" spans="1:36" ht="16.5" thickBot="1" x14ac:dyDescent="0.3">
      <c r="A352" s="48" t="s">
        <v>640</v>
      </c>
      <c r="B352" s="54" t="s">
        <v>105</v>
      </c>
      <c r="C352" s="55" t="s">
        <v>106</v>
      </c>
      <c r="D352" s="44">
        <v>25</v>
      </c>
      <c r="E352" s="41">
        <v>229</v>
      </c>
      <c r="F352" s="41">
        <v>250</v>
      </c>
      <c r="G352" s="117">
        <v>0.91600000000000004</v>
      </c>
      <c r="H352" s="45">
        <v>1</v>
      </c>
      <c r="I352" s="42" t="s">
        <v>12</v>
      </c>
      <c r="J352" s="13">
        <v>0.91600000000000004</v>
      </c>
      <c r="K352" s="29">
        <f>IF(V352=1,MAX(AE352:AG352),0)</f>
        <v>0</v>
      </c>
      <c r="L352" s="29">
        <f t="shared" si="149"/>
        <v>0</v>
      </c>
      <c r="M352" s="29">
        <f t="shared" si="150"/>
        <v>0</v>
      </c>
      <c r="N352" s="29">
        <f>IF(AND(F352=0,V352=1),2,V352)</f>
        <v>1</v>
      </c>
      <c r="O352" s="34"/>
      <c r="P352" s="41">
        <v>0</v>
      </c>
      <c r="Q352" s="41">
        <v>0</v>
      </c>
      <c r="R352" s="117">
        <v>0</v>
      </c>
      <c r="S352" s="42">
        <v>0</v>
      </c>
      <c r="T352" s="42"/>
      <c r="U352" s="43" t="s">
        <v>343</v>
      </c>
      <c r="V352" s="34">
        <v>1</v>
      </c>
      <c r="W352" s="29">
        <v>2</v>
      </c>
      <c r="X352" s="29">
        <f t="shared" si="144"/>
        <v>2</v>
      </c>
      <c r="Z352" s="6">
        <f>N352</f>
        <v>1</v>
      </c>
      <c r="AA352" s="6">
        <f>IF(K352&lt;=0,0,1)</f>
        <v>0</v>
      </c>
      <c r="AB352" s="29"/>
      <c r="AC352" s="29">
        <f>_xlfn.IFS(AND(Z352=1,AA352=1),1,AND(Z352=1,AA352=0),0,Z352=0,"не применяется")</f>
        <v>0</v>
      </c>
      <c r="AE352" s="120">
        <f>IF(AND(J352&gt;=1,N352=1),2,0)</f>
        <v>0</v>
      </c>
      <c r="AF352" s="120">
        <f>IF(G352&gt;AI352,1,0)</f>
        <v>0</v>
      </c>
      <c r="AG352" s="120"/>
      <c r="AI352" s="29">
        <f>ROUND(SUMIFS(E:E,D:D,D352,N:N,1)/SUMIFS(F:F,D:D,D352,N:N,1),9)</f>
        <v>0.97028108999999996</v>
      </c>
    </row>
    <row r="353" spans="1:36" ht="16.5" thickBot="1" x14ac:dyDescent="0.3">
      <c r="A353" s="48" t="s">
        <v>641</v>
      </c>
      <c r="B353" s="54" t="s">
        <v>105</v>
      </c>
      <c r="C353" s="55" t="s">
        <v>106</v>
      </c>
      <c r="D353" s="51">
        <v>33</v>
      </c>
      <c r="E353" s="41"/>
      <c r="F353" s="41"/>
      <c r="G353" s="117">
        <v>0</v>
      </c>
      <c r="H353" s="45"/>
      <c r="I353" s="45"/>
      <c r="J353" s="45"/>
      <c r="K353" s="45">
        <f>K325+K340+K347</f>
        <v>17</v>
      </c>
      <c r="L353" s="29">
        <f t="shared" si="149"/>
        <v>0</v>
      </c>
      <c r="M353" s="29">
        <f t="shared" si="150"/>
        <v>0</v>
      </c>
      <c r="O353" s="34"/>
      <c r="P353" s="34"/>
      <c r="Q353" s="34"/>
      <c r="R353" s="117">
        <v>0</v>
      </c>
      <c r="S353" s="45">
        <v>23</v>
      </c>
      <c r="T353" s="45"/>
      <c r="U353" s="43" t="s">
        <v>321</v>
      </c>
      <c r="V353" s="45">
        <v>1</v>
      </c>
      <c r="X353" s="29">
        <f>SUM(X325:X352)</f>
        <v>32</v>
      </c>
      <c r="Y353" s="53">
        <f>K353/X353</f>
        <v>0.53125</v>
      </c>
      <c r="Z353" s="6">
        <f>SUM(Z325:Z352)</f>
        <v>29</v>
      </c>
      <c r="AA353" s="6">
        <f>SUM(AA325:AA352)</f>
        <v>14</v>
      </c>
      <c r="AB353" s="53">
        <f>AA353/Z353</f>
        <v>0.48275862068965519</v>
      </c>
      <c r="AC353" s="29">
        <f>AB353</f>
        <v>0.48275862068965519</v>
      </c>
      <c r="AF353" s="6"/>
    </row>
    <row r="354" spans="1:36" ht="16.5" thickBot="1" x14ac:dyDescent="0.25">
      <c r="A354" s="48" t="s">
        <v>256</v>
      </c>
      <c r="B354" s="49" t="s">
        <v>65</v>
      </c>
      <c r="C354" s="50" t="s">
        <v>66</v>
      </c>
      <c r="D354" s="33">
        <v>0</v>
      </c>
      <c r="E354" s="122"/>
      <c r="F354" s="122"/>
      <c r="G354" s="117">
        <v>0</v>
      </c>
      <c r="H354" s="35"/>
      <c r="I354" s="35"/>
      <c r="J354" s="35"/>
      <c r="K354" s="36">
        <f>SUM(K355:K368)</f>
        <v>15.5</v>
      </c>
      <c r="L354" s="29">
        <f t="shared" si="149"/>
        <v>0</v>
      </c>
      <c r="M354" s="29">
        <f t="shared" si="150"/>
        <v>0</v>
      </c>
      <c r="O354" s="34"/>
      <c r="P354" s="67"/>
      <c r="Q354" s="67"/>
      <c r="R354" s="117">
        <v>0</v>
      </c>
      <c r="S354" s="34">
        <v>14.5</v>
      </c>
      <c r="T354" s="34"/>
      <c r="U354" s="43" t="s">
        <v>321</v>
      </c>
      <c r="V354" s="35">
        <v>1</v>
      </c>
      <c r="W354" s="6"/>
      <c r="X354" s="6"/>
      <c r="Y354" s="6"/>
      <c r="AB354" s="6"/>
      <c r="AC354" s="6"/>
      <c r="AF354" s="6"/>
    </row>
    <row r="355" spans="1:36" ht="16.5" thickBot="1" x14ac:dyDescent="0.3">
      <c r="A355" s="48" t="s">
        <v>642</v>
      </c>
      <c r="B355" s="54" t="s">
        <v>65</v>
      </c>
      <c r="C355" s="55" t="s">
        <v>66</v>
      </c>
      <c r="D355" s="41">
        <v>1</v>
      </c>
      <c r="E355" s="41">
        <v>48141</v>
      </c>
      <c r="F355" s="41">
        <v>154230.40000000002</v>
      </c>
      <c r="G355" s="117">
        <v>0.31213690700000002</v>
      </c>
      <c r="H355" s="42" t="s">
        <v>12</v>
      </c>
      <c r="I355" s="13">
        <v>11.143399102</v>
      </c>
      <c r="J355" s="42" t="s">
        <v>12</v>
      </c>
      <c r="K355" s="29">
        <f t="shared" ref="K355:K366" si="156">IF(V355=1,MAX(AE355:AG355),0)</f>
        <v>1</v>
      </c>
      <c r="L355" s="29">
        <f t="shared" si="149"/>
        <v>0</v>
      </c>
      <c r="M355" s="29">
        <f t="shared" si="150"/>
        <v>1</v>
      </c>
      <c r="N355" s="29">
        <f t="shared" ref="N355:N368" si="157">IF(AND(F355=0,V355=1),2,V355)</f>
        <v>1</v>
      </c>
      <c r="O355" s="34"/>
      <c r="P355" s="41">
        <v>49837</v>
      </c>
      <c r="Q355" s="41">
        <v>177455.90000000002</v>
      </c>
      <c r="R355" s="117">
        <v>0.28084160600000002</v>
      </c>
      <c r="S355" s="34">
        <v>1</v>
      </c>
      <c r="T355" s="34"/>
      <c r="U355" s="43" t="s">
        <v>293</v>
      </c>
      <c r="V355" s="34">
        <v>1</v>
      </c>
      <c r="W355" s="29">
        <v>1</v>
      </c>
      <c r="X355" s="29">
        <f t="shared" ref="X355:X381" si="158">IF(V355=1,W355,0)</f>
        <v>1</v>
      </c>
      <c r="Z355" s="6">
        <f t="shared" ref="Z355:Z368" si="159">N355</f>
        <v>1</v>
      </c>
      <c r="AA355" s="6">
        <f t="shared" ref="AA355:AA368" si="160">IF(K355&lt;=0,0,1)</f>
        <v>1</v>
      </c>
      <c r="AB355" s="29"/>
      <c r="AC355" s="29">
        <f t="shared" ref="AC355:AC370" si="161">_xlfn.IFS(AND(Z355=1,AA355=1),1,AND(Z355=1,AA355=0),0,Z355=0,"не применяется")</f>
        <v>1</v>
      </c>
      <c r="AE355" s="120">
        <f>IF(N355=1,IF(OR(I355&lt;3,I355=""),0,IF(I355&gt;=7,1,0.5)),0)</f>
        <v>1</v>
      </c>
      <c r="AF355" s="120">
        <f>IF(G355&gt;AI355,0.5,0)</f>
        <v>0.5</v>
      </c>
      <c r="AG355" s="120">
        <f>IF(G355=AJ355,1,0)</f>
        <v>0</v>
      </c>
      <c r="AI355" s="29">
        <f t="shared" ref="AI355:AI368" si="162">ROUND(SUMIFS(E:E,D:D,D355,N:N,1)/SUMIFS(F:F,D:D,D355,N:N,1),9)</f>
        <v>0.26994277300000002</v>
      </c>
      <c r="AJ355" s="29">
        <f>ROUND(_xlfn.MAXIFS($G$7:$G$2383,$D$7:$D$2383,1,$V$7:$V$2383,1),9)</f>
        <v>0.87050933799999997</v>
      </c>
    </row>
    <row r="356" spans="1:36" ht="16.5" thickBot="1" x14ac:dyDescent="0.3">
      <c r="A356" s="48" t="s">
        <v>643</v>
      </c>
      <c r="B356" s="54" t="s">
        <v>65</v>
      </c>
      <c r="C356" s="55" t="s">
        <v>66</v>
      </c>
      <c r="D356" s="44">
        <v>2</v>
      </c>
      <c r="E356" s="41">
        <v>180</v>
      </c>
      <c r="F356" s="41">
        <v>200</v>
      </c>
      <c r="G356" s="117">
        <v>0.9</v>
      </c>
      <c r="H356" s="42" t="s">
        <v>12</v>
      </c>
      <c r="I356" s="13">
        <v>27.321100983000001</v>
      </c>
      <c r="J356" s="42" t="s">
        <v>12</v>
      </c>
      <c r="K356" s="29">
        <f t="shared" si="156"/>
        <v>2</v>
      </c>
      <c r="L356" s="29">
        <f t="shared" si="149"/>
        <v>0</v>
      </c>
      <c r="M356" s="29">
        <f t="shared" si="150"/>
        <v>0</v>
      </c>
      <c r="N356" s="29">
        <f t="shared" si="157"/>
        <v>1</v>
      </c>
      <c r="O356" s="34"/>
      <c r="P356" s="41">
        <v>545</v>
      </c>
      <c r="Q356" s="41">
        <v>771</v>
      </c>
      <c r="R356" s="117">
        <v>0.70687418899999999</v>
      </c>
      <c r="S356" s="34">
        <v>2</v>
      </c>
      <c r="T356" s="34"/>
      <c r="U356" s="43" t="s">
        <v>295</v>
      </c>
      <c r="V356" s="34">
        <v>1</v>
      </c>
      <c r="W356" s="29">
        <v>2</v>
      </c>
      <c r="X356" s="29">
        <f t="shared" si="158"/>
        <v>2</v>
      </c>
      <c r="Z356" s="6">
        <f t="shared" si="159"/>
        <v>1</v>
      </c>
      <c r="AA356" s="6">
        <f t="shared" si="160"/>
        <v>1</v>
      </c>
      <c r="AB356" s="29"/>
      <c r="AC356" s="29">
        <f t="shared" si="161"/>
        <v>1</v>
      </c>
      <c r="AE356" s="120">
        <f>IF(N356=1,IF(OR(I356&lt;5,I356=""),0,IF(I356&gt;=10,2,1)),0)</f>
        <v>2</v>
      </c>
      <c r="AF356" s="120">
        <f>IF(G356&gt;AI356,1,0)</f>
        <v>0</v>
      </c>
      <c r="AG356" s="120">
        <f>IF(G356=AJ356,2,0)</f>
        <v>0</v>
      </c>
      <c r="AI356" s="29">
        <f t="shared" si="162"/>
        <v>0.94268468299999997</v>
      </c>
      <c r="AJ356" s="29">
        <f>ROUND(_xlfn.MAXIFS($G$7:$G$2383,$N$7:$N$2383,1,$D$7:$D$2383,2),9)</f>
        <v>0.994897959</v>
      </c>
    </row>
    <row r="357" spans="1:36" ht="16.5" thickBot="1" x14ac:dyDescent="0.3">
      <c r="A357" s="48" t="s">
        <v>644</v>
      </c>
      <c r="B357" s="54" t="s">
        <v>65</v>
      </c>
      <c r="C357" s="55" t="s">
        <v>66</v>
      </c>
      <c r="D357" s="44">
        <v>3</v>
      </c>
      <c r="E357" s="41">
        <v>2</v>
      </c>
      <c r="F357" s="41">
        <v>4</v>
      </c>
      <c r="G357" s="117">
        <v>0.5</v>
      </c>
      <c r="H357" s="42" t="s">
        <v>12</v>
      </c>
      <c r="I357" s="13">
        <v>0</v>
      </c>
      <c r="J357" s="42" t="s">
        <v>12</v>
      </c>
      <c r="K357" s="29">
        <f t="shared" si="156"/>
        <v>0</v>
      </c>
      <c r="L357" s="29">
        <f t="shared" si="149"/>
        <v>0</v>
      </c>
      <c r="M357" s="29">
        <f t="shared" si="150"/>
        <v>0</v>
      </c>
      <c r="N357" s="29">
        <f t="shared" si="157"/>
        <v>1</v>
      </c>
      <c r="O357" s="34"/>
      <c r="P357" s="41">
        <v>0</v>
      </c>
      <c r="Q357" s="41">
        <v>1</v>
      </c>
      <c r="R357" s="117">
        <v>0</v>
      </c>
      <c r="S357" s="34">
        <v>0</v>
      </c>
      <c r="T357" s="34"/>
      <c r="U357" s="43" t="s">
        <v>297</v>
      </c>
      <c r="V357" s="34">
        <v>1</v>
      </c>
      <c r="W357" s="29">
        <v>1</v>
      </c>
      <c r="X357" s="29">
        <f t="shared" si="158"/>
        <v>1</v>
      </c>
      <c r="Z357" s="6">
        <f t="shared" si="159"/>
        <v>1</v>
      </c>
      <c r="AA357" s="6">
        <f t="shared" si="160"/>
        <v>0</v>
      </c>
      <c r="AB357" s="29"/>
      <c r="AC357" s="29">
        <f t="shared" si="161"/>
        <v>0</v>
      </c>
      <c r="AE357" s="120">
        <f>IF(N357=1,IF(OR(I357&lt;5,I357=""),0,IF(I357&gt;=10,1,0.5)),0)</f>
        <v>0</v>
      </c>
      <c r="AF357" s="120">
        <f>IF(G357&gt;AI357,0.5,0)</f>
        <v>0</v>
      </c>
      <c r="AG357" s="120">
        <f>IF(G357=AJ357,1,0)</f>
        <v>0</v>
      </c>
      <c r="AI357" s="29">
        <f t="shared" si="162"/>
        <v>0.630237826</v>
      </c>
      <c r="AJ357" s="29">
        <f>_xlfn.MAXIFS($G$7:$G$2383,$N$7:$N$2383,1,$D$7:$D$2383,3)</f>
        <v>1</v>
      </c>
    </row>
    <row r="358" spans="1:36" ht="16.5" thickBot="1" x14ac:dyDescent="0.3">
      <c r="A358" s="48" t="s">
        <v>645</v>
      </c>
      <c r="B358" s="54" t="s">
        <v>65</v>
      </c>
      <c r="C358" s="55" t="s">
        <v>66</v>
      </c>
      <c r="D358" s="44">
        <v>4</v>
      </c>
      <c r="E358" s="41">
        <v>2</v>
      </c>
      <c r="F358" s="41">
        <v>3</v>
      </c>
      <c r="G358" s="117">
        <v>0.66666666699999999</v>
      </c>
      <c r="H358" s="42" t="s">
        <v>12</v>
      </c>
      <c r="I358" s="13">
        <v>66.666666750000005</v>
      </c>
      <c r="J358" s="42" t="s">
        <v>12</v>
      </c>
      <c r="K358" s="29">
        <f t="shared" si="156"/>
        <v>1</v>
      </c>
      <c r="L358" s="29">
        <f t="shared" si="149"/>
        <v>0</v>
      </c>
      <c r="M358" s="29">
        <f t="shared" si="150"/>
        <v>0</v>
      </c>
      <c r="N358" s="29">
        <f t="shared" si="157"/>
        <v>1</v>
      </c>
      <c r="O358" s="34"/>
      <c r="P358" s="41">
        <v>6</v>
      </c>
      <c r="Q358" s="41">
        <v>15</v>
      </c>
      <c r="R358" s="117">
        <v>0.4</v>
      </c>
      <c r="S358" s="34">
        <v>0.5</v>
      </c>
      <c r="T358" s="34"/>
      <c r="U358" s="43" t="s">
        <v>299</v>
      </c>
      <c r="V358" s="34">
        <v>1</v>
      </c>
      <c r="W358" s="29">
        <v>1</v>
      </c>
      <c r="X358" s="29">
        <f t="shared" si="158"/>
        <v>1</v>
      </c>
      <c r="Z358" s="6">
        <f t="shared" si="159"/>
        <v>1</v>
      </c>
      <c r="AA358" s="6">
        <f t="shared" si="160"/>
        <v>1</v>
      </c>
      <c r="AB358" s="29"/>
      <c r="AC358" s="29">
        <f t="shared" si="161"/>
        <v>1</v>
      </c>
      <c r="AE358" s="120">
        <f>IF(N358=1,IF(OR(I358&lt;5,I358=""),0,IF(I358&gt;=10,1,0.5)),0)</f>
        <v>1</v>
      </c>
      <c r="AF358" s="120">
        <f>IF(G358&gt;AI358,0.5,0)</f>
        <v>0</v>
      </c>
      <c r="AG358" s="120">
        <f>IF(G358=AJ358,1,0)</f>
        <v>0</v>
      </c>
      <c r="AI358" s="29">
        <f t="shared" si="162"/>
        <v>0.88328075699999997</v>
      </c>
      <c r="AJ358" s="29">
        <f>_xlfn.MAXIFS($G$7:$G$2383,$N$7:$N$2383,1,$D$7:$D$2383,4)</f>
        <v>1</v>
      </c>
    </row>
    <row r="359" spans="1:36" ht="16.5" thickBot="1" x14ac:dyDescent="0.3">
      <c r="A359" s="48" t="s">
        <v>646</v>
      </c>
      <c r="B359" s="54" t="s">
        <v>65</v>
      </c>
      <c r="C359" s="55" t="s">
        <v>66</v>
      </c>
      <c r="D359" s="44">
        <v>5</v>
      </c>
      <c r="E359" s="41">
        <v>9</v>
      </c>
      <c r="F359" s="41">
        <v>10</v>
      </c>
      <c r="G359" s="117">
        <v>0.9</v>
      </c>
      <c r="H359" s="42" t="s">
        <v>12</v>
      </c>
      <c r="I359" s="13">
        <v>166.086956614</v>
      </c>
      <c r="J359" s="42" t="s">
        <v>12</v>
      </c>
      <c r="K359" s="29">
        <f t="shared" si="156"/>
        <v>1</v>
      </c>
      <c r="L359" s="29">
        <f t="shared" si="149"/>
        <v>0</v>
      </c>
      <c r="M359" s="29">
        <f t="shared" si="150"/>
        <v>1</v>
      </c>
      <c r="N359" s="29">
        <f t="shared" si="157"/>
        <v>1</v>
      </c>
      <c r="O359" s="34"/>
      <c r="P359" s="41">
        <v>23</v>
      </c>
      <c r="Q359" s="41">
        <v>68</v>
      </c>
      <c r="R359" s="117">
        <v>0.33823529400000002</v>
      </c>
      <c r="S359" s="34">
        <v>1</v>
      </c>
      <c r="T359" s="34"/>
      <c r="U359" s="43" t="s">
        <v>301</v>
      </c>
      <c r="V359" s="34">
        <v>1</v>
      </c>
      <c r="W359" s="29">
        <v>1</v>
      </c>
      <c r="X359" s="29">
        <f t="shared" si="158"/>
        <v>1</v>
      </c>
      <c r="Z359" s="6">
        <f t="shared" si="159"/>
        <v>1</v>
      </c>
      <c r="AA359" s="6">
        <f t="shared" si="160"/>
        <v>1</v>
      </c>
      <c r="AB359" s="29"/>
      <c r="AC359" s="29">
        <f t="shared" si="161"/>
        <v>1</v>
      </c>
      <c r="AE359" s="120">
        <f>IF(N359=1,IF(OR(I359&lt;5,I359=""),0,IF(I359&gt;=10,1,0.5)),0)</f>
        <v>1</v>
      </c>
      <c r="AF359" s="120">
        <f>IF(G359&gt;AI359,0.5,0)</f>
        <v>0.5</v>
      </c>
      <c r="AG359" s="120">
        <f>IF(G359=AJ359,1,0)</f>
        <v>0</v>
      </c>
      <c r="AI359" s="29">
        <f t="shared" si="162"/>
        <v>0.78056112200000005</v>
      </c>
      <c r="AJ359" s="29">
        <f>_xlfn.MAXIFS($G$7:$G$2383,$N$7:$N$2383,1,$D$7:$D$2383,5)</f>
        <v>1</v>
      </c>
    </row>
    <row r="360" spans="1:36" ht="16.5" thickBot="1" x14ac:dyDescent="0.3">
      <c r="A360" s="48" t="s">
        <v>647</v>
      </c>
      <c r="B360" s="54" t="s">
        <v>65</v>
      </c>
      <c r="C360" s="55" t="s">
        <v>66</v>
      </c>
      <c r="D360" s="44">
        <v>6</v>
      </c>
      <c r="E360" s="41">
        <v>1142</v>
      </c>
      <c r="F360" s="41">
        <v>1140</v>
      </c>
      <c r="G360" s="117">
        <v>1.001754386</v>
      </c>
      <c r="H360" s="45">
        <v>1</v>
      </c>
      <c r="I360" s="42" t="s">
        <v>12</v>
      </c>
      <c r="J360" s="13">
        <v>1.001754386</v>
      </c>
      <c r="K360" s="29">
        <f t="shared" si="156"/>
        <v>2</v>
      </c>
      <c r="L360" s="29">
        <f t="shared" si="149"/>
        <v>0</v>
      </c>
      <c r="M360" s="29">
        <f t="shared" si="150"/>
        <v>1</v>
      </c>
      <c r="N360" s="29">
        <f t="shared" si="157"/>
        <v>1</v>
      </c>
      <c r="O360" s="34"/>
      <c r="P360" s="41">
        <v>0</v>
      </c>
      <c r="Q360" s="41">
        <v>0</v>
      </c>
      <c r="R360" s="117">
        <v>0</v>
      </c>
      <c r="S360" s="42">
        <v>2</v>
      </c>
      <c r="T360" s="42"/>
      <c r="U360" s="43" t="s">
        <v>303</v>
      </c>
      <c r="V360" s="34">
        <v>1</v>
      </c>
      <c r="W360" s="29">
        <v>2</v>
      </c>
      <c r="X360" s="29">
        <f t="shared" si="158"/>
        <v>2</v>
      </c>
      <c r="Z360" s="6">
        <f t="shared" si="159"/>
        <v>1</v>
      </c>
      <c r="AA360" s="6">
        <f t="shared" si="160"/>
        <v>1</v>
      </c>
      <c r="AB360" s="29"/>
      <c r="AC360" s="29">
        <f t="shared" si="161"/>
        <v>1</v>
      </c>
      <c r="AE360" s="120">
        <f>IF(N360=1,IF(J360&gt;=1,2,0),0)</f>
        <v>2</v>
      </c>
      <c r="AF360" s="120">
        <f>IF(G360&gt;AI360,1,0)</f>
        <v>1</v>
      </c>
      <c r="AG360" s="120"/>
      <c r="AI360" s="29">
        <f t="shared" si="162"/>
        <v>1.0014544569999999</v>
      </c>
    </row>
    <row r="361" spans="1:36" ht="16.5" thickBot="1" x14ac:dyDescent="0.3">
      <c r="A361" s="48" t="s">
        <v>648</v>
      </c>
      <c r="B361" s="54" t="s">
        <v>65</v>
      </c>
      <c r="C361" s="55" t="s">
        <v>66</v>
      </c>
      <c r="D361" s="44">
        <v>7</v>
      </c>
      <c r="E361" s="41">
        <v>224</v>
      </c>
      <c r="F361" s="41">
        <v>258</v>
      </c>
      <c r="G361" s="117">
        <v>0.86821705400000004</v>
      </c>
      <c r="H361" s="42" t="s">
        <v>12</v>
      </c>
      <c r="I361" s="13">
        <v>8.4191445199999997</v>
      </c>
      <c r="J361" s="42" t="s">
        <v>12</v>
      </c>
      <c r="K361" s="29">
        <f t="shared" si="156"/>
        <v>2</v>
      </c>
      <c r="L361" s="29">
        <f t="shared" si="149"/>
        <v>0</v>
      </c>
      <c r="M361" s="29">
        <f t="shared" si="150"/>
        <v>1</v>
      </c>
      <c r="N361" s="29">
        <f t="shared" si="157"/>
        <v>1</v>
      </c>
      <c r="O361" s="34"/>
      <c r="P361" s="41">
        <v>201</v>
      </c>
      <c r="Q361" s="41">
        <v>251</v>
      </c>
      <c r="R361" s="117">
        <v>0.80079681300000005</v>
      </c>
      <c r="S361" s="34">
        <v>2</v>
      </c>
      <c r="T361" s="34"/>
      <c r="U361" s="43" t="s">
        <v>305</v>
      </c>
      <c r="V361" s="34">
        <v>1</v>
      </c>
      <c r="W361" s="29">
        <v>2</v>
      </c>
      <c r="X361" s="29">
        <f t="shared" si="158"/>
        <v>2</v>
      </c>
      <c r="Z361" s="6">
        <f t="shared" si="159"/>
        <v>1</v>
      </c>
      <c r="AA361" s="6">
        <f t="shared" si="160"/>
        <v>1</v>
      </c>
      <c r="AB361" s="29"/>
      <c r="AC361" s="29">
        <f t="shared" si="161"/>
        <v>1</v>
      </c>
      <c r="AE361" s="120">
        <f>IF(N361=1,IF(OR(I361&lt;3,I361=""),0,IF(I361&gt;=7,2,1)),0)</f>
        <v>2</v>
      </c>
      <c r="AF361" s="120">
        <f>IF(G361&gt;AI361,1,0)</f>
        <v>1</v>
      </c>
      <c r="AG361" s="120">
        <f>IF(G361=AJ361,2,0)</f>
        <v>0</v>
      </c>
      <c r="AI361" s="29">
        <f t="shared" si="162"/>
        <v>0.78831324000000003</v>
      </c>
      <c r="AJ361" s="29">
        <f>_xlfn.MAXIFS($G$7:$G$2383,$N$7:$N$2383,1,$D$7:$D$2383,7)</f>
        <v>0.964028777</v>
      </c>
    </row>
    <row r="362" spans="1:36" ht="16.5" thickBot="1" x14ac:dyDescent="0.3">
      <c r="A362" s="48" t="s">
        <v>649</v>
      </c>
      <c r="B362" s="54" t="s">
        <v>65</v>
      </c>
      <c r="C362" s="55" t="s">
        <v>66</v>
      </c>
      <c r="D362" s="44">
        <v>8</v>
      </c>
      <c r="E362" s="41">
        <v>93</v>
      </c>
      <c r="F362" s="41">
        <v>258</v>
      </c>
      <c r="G362" s="117">
        <v>0.36046511599999997</v>
      </c>
      <c r="H362" s="42" t="s">
        <v>12</v>
      </c>
      <c r="I362" s="13">
        <v>-3.748144549</v>
      </c>
      <c r="J362" s="42" t="s">
        <v>12</v>
      </c>
      <c r="K362" s="29">
        <f t="shared" si="156"/>
        <v>0.5</v>
      </c>
      <c r="L362" s="29">
        <f t="shared" si="149"/>
        <v>0</v>
      </c>
      <c r="M362" s="29">
        <f t="shared" si="150"/>
        <v>1</v>
      </c>
      <c r="N362" s="29">
        <f t="shared" si="157"/>
        <v>1</v>
      </c>
      <c r="O362" s="34"/>
      <c r="P362" s="41">
        <v>94</v>
      </c>
      <c r="Q362" s="41">
        <v>251</v>
      </c>
      <c r="R362" s="117">
        <v>0.37450199200000001</v>
      </c>
      <c r="S362" s="34">
        <v>1</v>
      </c>
      <c r="T362" s="34"/>
      <c r="U362" s="43" t="s">
        <v>307</v>
      </c>
      <c r="V362" s="34">
        <v>1</v>
      </c>
      <c r="W362" s="29">
        <v>1</v>
      </c>
      <c r="X362" s="29">
        <f t="shared" si="158"/>
        <v>1</v>
      </c>
      <c r="Z362" s="6">
        <f t="shared" si="159"/>
        <v>1</v>
      </c>
      <c r="AA362" s="6">
        <f t="shared" si="160"/>
        <v>1</v>
      </c>
      <c r="AB362" s="29"/>
      <c r="AC362" s="29">
        <f t="shared" si="161"/>
        <v>1</v>
      </c>
      <c r="AE362" s="120">
        <f>IF(N362=1,IF(OR(I362&gt;-5,I362=""),0,IF(I362&gt;=-10,0.5,1)),0)</f>
        <v>0</v>
      </c>
      <c r="AF362" s="120">
        <f>IF(G362&lt;AI362,0.5,0)</f>
        <v>0.5</v>
      </c>
      <c r="AG362" s="120">
        <f>IF(G362=AJ362,1,0)</f>
        <v>0</v>
      </c>
      <c r="AI362" s="29">
        <f t="shared" si="162"/>
        <v>0.38070670899999998</v>
      </c>
      <c r="AJ362" s="29">
        <f>_xlfn.MINIFS($G$6:$G$2383,$N$6:$N$2383,1,$D$6:$D$2383,8)</f>
        <v>1.9047618999999998E-2</v>
      </c>
    </row>
    <row r="363" spans="1:36" ht="16.5" thickBot="1" x14ac:dyDescent="0.3">
      <c r="A363" s="48" t="s">
        <v>650</v>
      </c>
      <c r="B363" s="54" t="s">
        <v>65</v>
      </c>
      <c r="C363" s="55" t="s">
        <v>66</v>
      </c>
      <c r="D363" s="44">
        <v>9</v>
      </c>
      <c r="E363" s="41">
        <v>1268</v>
      </c>
      <c r="F363" s="41">
        <v>200</v>
      </c>
      <c r="G363" s="117">
        <v>6.34</v>
      </c>
      <c r="H363" s="45">
        <v>1</v>
      </c>
      <c r="I363" s="42" t="s">
        <v>12</v>
      </c>
      <c r="J363" s="13">
        <v>6.34</v>
      </c>
      <c r="K363" s="29">
        <f t="shared" si="156"/>
        <v>1</v>
      </c>
      <c r="L363" s="29">
        <f t="shared" si="149"/>
        <v>0</v>
      </c>
      <c r="M363" s="29">
        <f t="shared" si="150"/>
        <v>0</v>
      </c>
      <c r="N363" s="29">
        <f t="shared" si="157"/>
        <v>1</v>
      </c>
      <c r="O363" s="34"/>
      <c r="P363" s="41">
        <v>1971</v>
      </c>
      <c r="Q363" s="41">
        <v>771</v>
      </c>
      <c r="R363" s="117">
        <v>2.5564202329999999</v>
      </c>
      <c r="S363" s="42">
        <v>1</v>
      </c>
      <c r="T363" s="42"/>
      <c r="U363" s="43" t="s">
        <v>309</v>
      </c>
      <c r="V363" s="34">
        <v>1</v>
      </c>
      <c r="W363" s="29">
        <v>1</v>
      </c>
      <c r="X363" s="29">
        <f t="shared" si="158"/>
        <v>1</v>
      </c>
      <c r="Z363" s="6">
        <f t="shared" si="159"/>
        <v>1</v>
      </c>
      <c r="AA363" s="6">
        <f t="shared" si="160"/>
        <v>1</v>
      </c>
      <c r="AB363" s="29"/>
      <c r="AC363" s="29">
        <f t="shared" si="161"/>
        <v>1</v>
      </c>
      <c r="AE363" s="120">
        <f>IF(N363=1,IF(J363&gt;=1,1,0),0)</f>
        <v>1</v>
      </c>
      <c r="AF363" s="120">
        <f>IF(G363&gt;AI363,0.5,0)</f>
        <v>0</v>
      </c>
      <c r="AG363" s="120"/>
      <c r="AI363" s="29">
        <f t="shared" si="162"/>
        <v>6.5856960899999999</v>
      </c>
    </row>
    <row r="364" spans="1:36" ht="16.5" thickBot="1" x14ac:dyDescent="0.3">
      <c r="A364" s="48" t="s">
        <v>651</v>
      </c>
      <c r="B364" s="54" t="s">
        <v>65</v>
      </c>
      <c r="C364" s="55" t="s">
        <v>66</v>
      </c>
      <c r="D364" s="44">
        <v>10</v>
      </c>
      <c r="E364" s="41">
        <v>54</v>
      </c>
      <c r="F364" s="41">
        <v>3</v>
      </c>
      <c r="G364" s="117">
        <v>18</v>
      </c>
      <c r="H364" s="45">
        <v>1</v>
      </c>
      <c r="I364" s="42" t="s">
        <v>12</v>
      </c>
      <c r="J364" s="13">
        <v>18</v>
      </c>
      <c r="K364" s="29">
        <f t="shared" si="156"/>
        <v>1</v>
      </c>
      <c r="L364" s="29">
        <f t="shared" si="149"/>
        <v>0</v>
      </c>
      <c r="M364" s="29">
        <f t="shared" si="150"/>
        <v>1</v>
      </c>
      <c r="N364" s="29">
        <f t="shared" si="157"/>
        <v>1</v>
      </c>
      <c r="O364" s="34"/>
      <c r="P364" s="41">
        <v>62</v>
      </c>
      <c r="Q364" s="41">
        <v>15</v>
      </c>
      <c r="R364" s="117">
        <v>4.1333333330000004</v>
      </c>
      <c r="S364" s="42">
        <v>1</v>
      </c>
      <c r="T364" s="42"/>
      <c r="U364" s="43" t="s">
        <v>311</v>
      </c>
      <c r="V364" s="34">
        <v>1</v>
      </c>
      <c r="W364" s="29">
        <v>1</v>
      </c>
      <c r="X364" s="29">
        <f t="shared" si="158"/>
        <v>1</v>
      </c>
      <c r="Z364" s="6">
        <f t="shared" si="159"/>
        <v>1</v>
      </c>
      <c r="AA364" s="6">
        <f t="shared" si="160"/>
        <v>1</v>
      </c>
      <c r="AB364" s="29"/>
      <c r="AC364" s="29">
        <f t="shared" si="161"/>
        <v>1</v>
      </c>
      <c r="AE364" s="120">
        <f>IF(N364=1,IF(J364&gt;=1,1,0),0)</f>
        <v>1</v>
      </c>
      <c r="AF364" s="120">
        <f>IF(G364&gt;AI364,0.5,0)</f>
        <v>0.5</v>
      </c>
      <c r="AG364" s="120"/>
      <c r="AI364" s="29">
        <f t="shared" si="162"/>
        <v>8.2854889590000003</v>
      </c>
    </row>
    <row r="365" spans="1:36" ht="16.5" thickBot="1" x14ac:dyDescent="0.3">
      <c r="A365" s="48" t="s">
        <v>652</v>
      </c>
      <c r="B365" s="54" t="s">
        <v>65</v>
      </c>
      <c r="C365" s="55" t="s">
        <v>66</v>
      </c>
      <c r="D365" s="44">
        <v>11</v>
      </c>
      <c r="E365" s="41">
        <v>77</v>
      </c>
      <c r="F365" s="41">
        <v>10</v>
      </c>
      <c r="G365" s="117">
        <v>7.7</v>
      </c>
      <c r="H365" s="45">
        <v>1</v>
      </c>
      <c r="I365" s="42" t="s">
        <v>12</v>
      </c>
      <c r="J365" s="13">
        <v>7.7</v>
      </c>
      <c r="K365" s="29">
        <f t="shared" si="156"/>
        <v>2</v>
      </c>
      <c r="L365" s="29">
        <f t="shared" si="149"/>
        <v>0</v>
      </c>
      <c r="M365" s="29">
        <f t="shared" si="150"/>
        <v>0</v>
      </c>
      <c r="N365" s="29">
        <f t="shared" si="157"/>
        <v>1</v>
      </c>
      <c r="O365" s="34"/>
      <c r="P365" s="41">
        <v>117</v>
      </c>
      <c r="Q365" s="41">
        <v>68</v>
      </c>
      <c r="R365" s="117">
        <v>1.7205882349999999</v>
      </c>
      <c r="S365" s="42">
        <v>2</v>
      </c>
      <c r="T365" s="42"/>
      <c r="U365" s="43" t="s">
        <v>313</v>
      </c>
      <c r="V365" s="34">
        <v>1</v>
      </c>
      <c r="W365" s="29">
        <v>2</v>
      </c>
      <c r="X365" s="29">
        <f t="shared" si="158"/>
        <v>2</v>
      </c>
      <c r="Z365" s="6">
        <f t="shared" si="159"/>
        <v>1</v>
      </c>
      <c r="AA365" s="6">
        <f t="shared" si="160"/>
        <v>1</v>
      </c>
      <c r="AB365" s="29"/>
      <c r="AC365" s="29">
        <f t="shared" si="161"/>
        <v>1</v>
      </c>
      <c r="AE365" s="120">
        <f>IF(N365=1,IF(J365&gt;=1,2,0),0)</f>
        <v>2</v>
      </c>
      <c r="AF365" s="120">
        <f>IF(G365&gt;AI365,1,0)</f>
        <v>0</v>
      </c>
      <c r="AG365" s="120"/>
      <c r="AI365" s="29">
        <f t="shared" si="162"/>
        <v>8.5951903810000001</v>
      </c>
    </row>
    <row r="366" spans="1:36" ht="16.5" thickBot="1" x14ac:dyDescent="0.3">
      <c r="A366" s="48" t="s">
        <v>653</v>
      </c>
      <c r="B366" s="54" t="s">
        <v>65</v>
      </c>
      <c r="C366" s="55" t="s">
        <v>66</v>
      </c>
      <c r="D366" s="44">
        <v>12</v>
      </c>
      <c r="E366" s="41">
        <v>502</v>
      </c>
      <c r="F366" s="41">
        <v>9987</v>
      </c>
      <c r="G366" s="117">
        <v>5.0265345000000003E-2</v>
      </c>
      <c r="H366" s="42" t="s">
        <v>12</v>
      </c>
      <c r="I366" s="13">
        <v>18.433218790000002</v>
      </c>
      <c r="J366" s="42" t="s">
        <v>12</v>
      </c>
      <c r="K366" s="29">
        <f t="shared" si="156"/>
        <v>0</v>
      </c>
      <c r="L366" s="29">
        <f t="shared" si="149"/>
        <v>0</v>
      </c>
      <c r="M366" s="29">
        <f t="shared" si="150"/>
        <v>0</v>
      </c>
      <c r="N366" s="29">
        <f t="shared" si="157"/>
        <v>1</v>
      </c>
      <c r="O366" s="34"/>
      <c r="P366" s="41">
        <v>349</v>
      </c>
      <c r="Q366" s="41">
        <v>8223</v>
      </c>
      <c r="R366" s="117">
        <v>4.2441931000000002E-2</v>
      </c>
      <c r="S366" s="34">
        <v>0</v>
      </c>
      <c r="T366" s="34"/>
      <c r="U366" s="43" t="s">
        <v>315</v>
      </c>
      <c r="V366" s="34">
        <v>1</v>
      </c>
      <c r="W366" s="29">
        <v>1</v>
      </c>
      <c r="X366" s="29">
        <f t="shared" si="158"/>
        <v>1</v>
      </c>
      <c r="Z366" s="6">
        <f t="shared" si="159"/>
        <v>1</v>
      </c>
      <c r="AA366" s="6">
        <f t="shared" si="160"/>
        <v>0</v>
      </c>
      <c r="AB366" s="29"/>
      <c r="AC366" s="29">
        <f t="shared" si="161"/>
        <v>0</v>
      </c>
      <c r="AE366" s="120">
        <f>IF(N366=1,IF(OR(I366&gt;-5,I366=""),0,IF(I366&gt;=-10,0.5,1)),0)</f>
        <v>0</v>
      </c>
      <c r="AF366" s="120">
        <f>IF(G366&lt;AI366,0.5,0)</f>
        <v>0</v>
      </c>
      <c r="AG366" s="120">
        <f>IF(G366=AJ366,1,0)</f>
        <v>0</v>
      </c>
      <c r="AI366" s="29">
        <f t="shared" si="162"/>
        <v>4.0696577999999997E-2</v>
      </c>
      <c r="AJ366" s="29">
        <f>_xlfn.MINIFS($G$6:$G$2383,$N$6:$N$2383,1,$D$6:$D$2383,12)</f>
        <v>5.6550419999999999E-3</v>
      </c>
    </row>
    <row r="367" spans="1:36" ht="16.5" thickBot="1" x14ac:dyDescent="0.3">
      <c r="A367" s="48" t="s">
        <v>654</v>
      </c>
      <c r="B367" s="54" t="s">
        <v>65</v>
      </c>
      <c r="C367" s="55" t="s">
        <v>66</v>
      </c>
      <c r="D367" s="44">
        <v>13</v>
      </c>
      <c r="E367" s="41">
        <v>104</v>
      </c>
      <c r="F367" s="41">
        <v>377</v>
      </c>
      <c r="G367" s="117">
        <v>0.27586206899999999</v>
      </c>
      <c r="H367" s="42" t="s">
        <v>12</v>
      </c>
      <c r="I367" s="13">
        <v>-8.2280641449999994</v>
      </c>
      <c r="J367" s="42" t="s">
        <v>12</v>
      </c>
      <c r="K367" s="29">
        <f>_xlfn.IFS(AND(R367=0,G367=0),0,V367=0,0,V367=1,MAX(AE367:AG367))</f>
        <v>2</v>
      </c>
      <c r="L367" s="29">
        <f t="shared" si="149"/>
        <v>1</v>
      </c>
      <c r="M367" s="29">
        <f t="shared" si="150"/>
        <v>1</v>
      </c>
      <c r="N367" s="29">
        <f t="shared" si="157"/>
        <v>1</v>
      </c>
      <c r="O367" s="34"/>
      <c r="P367" s="41">
        <v>101</v>
      </c>
      <c r="Q367" s="41">
        <v>336</v>
      </c>
      <c r="R367" s="117">
        <v>0.30059523799999999</v>
      </c>
      <c r="S367" s="34">
        <v>1</v>
      </c>
      <c r="T367" s="34"/>
      <c r="U367" s="43" t="s">
        <v>317</v>
      </c>
      <c r="V367" s="34">
        <v>1</v>
      </c>
      <c r="W367" s="29">
        <v>2</v>
      </c>
      <c r="X367" s="29">
        <f t="shared" si="158"/>
        <v>2</v>
      </c>
      <c r="Z367" s="6">
        <f t="shared" si="159"/>
        <v>1</v>
      </c>
      <c r="AA367" s="6">
        <f t="shared" si="160"/>
        <v>1</v>
      </c>
      <c r="AB367" s="29"/>
      <c r="AC367" s="29">
        <f t="shared" si="161"/>
        <v>1</v>
      </c>
      <c r="AE367" s="120">
        <f>IF(N367=1,IF(OR(I367&gt;-3,I367=""),0,IF(I367&gt;=-7,1,2)),0)</f>
        <v>2</v>
      </c>
      <c r="AF367" s="120">
        <f>IF(G367&lt;AI367,1,0)</f>
        <v>1</v>
      </c>
      <c r="AG367" s="120">
        <f>IF(G367=AJ367,2,0)</f>
        <v>0</v>
      </c>
      <c r="AI367" s="29">
        <f t="shared" si="162"/>
        <v>0.30394431599999999</v>
      </c>
      <c r="AJ367" s="29">
        <f>_xlfn.MINIFS($G$6:$G$2383,$N$6:$N$2383,1,$D$6:$D$2383,13)</f>
        <v>0.11</v>
      </c>
    </row>
    <row r="368" spans="1:36" ht="16.5" thickBot="1" x14ac:dyDescent="0.3">
      <c r="A368" s="48" t="s">
        <v>655</v>
      </c>
      <c r="B368" s="54" t="s">
        <v>65</v>
      </c>
      <c r="C368" s="55" t="s">
        <v>66</v>
      </c>
      <c r="D368" s="44">
        <v>14</v>
      </c>
      <c r="E368" s="41">
        <v>0</v>
      </c>
      <c r="F368" s="41">
        <v>729</v>
      </c>
      <c r="G368" s="117">
        <v>0</v>
      </c>
      <c r="H368" s="42" t="s">
        <v>12</v>
      </c>
      <c r="I368" s="13">
        <v>0</v>
      </c>
      <c r="J368" s="42" t="s">
        <v>12</v>
      </c>
      <c r="K368" s="29">
        <f>_xlfn.IFS(AND(R368=0,G368=0),0,V368=0,0,V368=1,MAX(AE368:AG368))</f>
        <v>0</v>
      </c>
      <c r="L368" s="29">
        <f t="shared" si="149"/>
        <v>0</v>
      </c>
      <c r="M368" s="29">
        <f t="shared" si="150"/>
        <v>1</v>
      </c>
      <c r="N368" s="29">
        <f t="shared" si="157"/>
        <v>1</v>
      </c>
      <c r="O368" s="34"/>
      <c r="P368" s="41">
        <v>0</v>
      </c>
      <c r="Q368" s="41">
        <v>676</v>
      </c>
      <c r="R368" s="117">
        <v>0</v>
      </c>
      <c r="S368" s="34">
        <v>0</v>
      </c>
      <c r="T368" s="34"/>
      <c r="U368" s="43" t="s">
        <v>319</v>
      </c>
      <c r="V368" s="34">
        <v>1</v>
      </c>
      <c r="W368" s="29">
        <v>1</v>
      </c>
      <c r="X368" s="29">
        <f t="shared" si="158"/>
        <v>1</v>
      </c>
      <c r="Z368" s="6">
        <f t="shared" si="159"/>
        <v>1</v>
      </c>
      <c r="AA368" s="6">
        <f t="shared" si="160"/>
        <v>0</v>
      </c>
      <c r="AB368" s="29"/>
      <c r="AC368" s="29">
        <f t="shared" si="161"/>
        <v>0</v>
      </c>
      <c r="AE368" s="120">
        <f>IF(N368=1,IF(OR(I368&gt;-5,I368=""),0,IF(I368&gt;=-10,0.5,1)),0)</f>
        <v>0</v>
      </c>
      <c r="AF368" s="120">
        <f>IF(G368&lt;AI368,0.5,0)</f>
        <v>0.5</v>
      </c>
      <c r="AG368" s="120">
        <f>IF(G368=AJ368,1,0)</f>
        <v>1</v>
      </c>
      <c r="AI368" s="29">
        <f t="shared" si="162"/>
        <v>4.1435990000000004E-3</v>
      </c>
      <c r="AJ368" s="29">
        <f>_xlfn.MINIFS($G$6:$G$2383,$N$6:$N$2383,1,$D$6:$D$2383,14)</f>
        <v>0</v>
      </c>
    </row>
    <row r="369" spans="1:36" ht="16.5" thickBot="1" x14ac:dyDescent="0.3">
      <c r="A369" s="48" t="s">
        <v>656</v>
      </c>
      <c r="B369" s="54" t="s">
        <v>65</v>
      </c>
      <c r="C369" s="55" t="s">
        <v>66</v>
      </c>
      <c r="D369" s="33"/>
      <c r="E369" s="41"/>
      <c r="F369" s="41"/>
      <c r="G369" s="117">
        <v>0</v>
      </c>
      <c r="H369" s="35"/>
      <c r="I369" s="35"/>
      <c r="J369" s="35"/>
      <c r="K369" s="36">
        <f>SUM(K370:K375)</f>
        <v>1</v>
      </c>
      <c r="L369" s="29">
        <f t="shared" si="149"/>
        <v>0</v>
      </c>
      <c r="M369" s="29">
        <f t="shared" si="150"/>
        <v>0</v>
      </c>
      <c r="O369" s="34"/>
      <c r="P369" s="34"/>
      <c r="Q369" s="34"/>
      <c r="R369" s="117">
        <v>0</v>
      </c>
      <c r="S369" s="35">
        <v>4.5</v>
      </c>
      <c r="T369" s="35"/>
      <c r="U369" s="37" t="s">
        <v>321</v>
      </c>
      <c r="V369" s="35">
        <v>1</v>
      </c>
      <c r="W369" s="6"/>
      <c r="X369" s="29">
        <f t="shared" si="158"/>
        <v>0</v>
      </c>
      <c r="Y369" s="6"/>
      <c r="AB369" s="6"/>
      <c r="AC369" s="29" t="str">
        <f t="shared" si="161"/>
        <v>не применяется</v>
      </c>
      <c r="AF369" s="6"/>
    </row>
    <row r="370" spans="1:36" ht="16.5" thickBot="1" x14ac:dyDescent="0.3">
      <c r="A370" s="48" t="s">
        <v>657</v>
      </c>
      <c r="B370" s="54" t="s">
        <v>65</v>
      </c>
      <c r="C370" s="55" t="s">
        <v>66</v>
      </c>
      <c r="D370" s="44">
        <v>15</v>
      </c>
      <c r="E370" s="41">
        <v>5924</v>
      </c>
      <c r="F370" s="41">
        <v>6401</v>
      </c>
      <c r="G370" s="117">
        <v>0.92548039400000004</v>
      </c>
      <c r="H370" s="45">
        <v>1</v>
      </c>
      <c r="I370" s="42" t="s">
        <v>12</v>
      </c>
      <c r="J370" s="13">
        <v>0.92548039400000004</v>
      </c>
      <c r="K370" s="29">
        <f t="shared" ref="K370:K375" si="163">IF(V370=1,MAX(AE370:AG370),0)</f>
        <v>0</v>
      </c>
      <c r="L370" s="29">
        <f t="shared" si="149"/>
        <v>0</v>
      </c>
      <c r="M370" s="29">
        <f t="shared" si="150"/>
        <v>0</v>
      </c>
      <c r="N370" s="29">
        <f t="shared" ref="N370:N375" si="164">IF(AND(F370=0,V370=1),2,V370)</f>
        <v>1</v>
      </c>
      <c r="O370" s="34"/>
      <c r="P370" s="41">
        <v>0</v>
      </c>
      <c r="Q370" s="41">
        <v>0</v>
      </c>
      <c r="R370" s="117">
        <v>0</v>
      </c>
      <c r="S370" s="42">
        <v>0.5</v>
      </c>
      <c r="T370" s="42"/>
      <c r="U370" s="43" t="s">
        <v>323</v>
      </c>
      <c r="V370" s="34">
        <v>1</v>
      </c>
      <c r="W370" s="29">
        <v>1</v>
      </c>
      <c r="X370" s="29">
        <f t="shared" si="158"/>
        <v>1</v>
      </c>
      <c r="Z370" s="6">
        <f t="shared" ref="Z370:Z375" si="165">N370</f>
        <v>1</v>
      </c>
      <c r="AA370" s="6">
        <f t="shared" ref="AA370:AA375" si="166">IF(K370&lt;=0,0,1)</f>
        <v>0</v>
      </c>
      <c r="AB370" s="29"/>
      <c r="AC370" s="29">
        <f t="shared" si="161"/>
        <v>0</v>
      </c>
      <c r="AE370" s="120">
        <f>IF(AND(J370&gt;=1,N370=1),1,0)</f>
        <v>0</v>
      </c>
      <c r="AF370" s="121">
        <f>IF(G370&gt;AI370,0.5,0)</f>
        <v>0</v>
      </c>
      <c r="AG370" s="120"/>
      <c r="AI370" s="29">
        <f t="shared" ref="AI370:AI375" si="167">ROUND(SUMIFS(E:E,D:D,D370,N:N,1)/SUMIFS(F:F,D:D,D370,N:N,1),9)</f>
        <v>0.955452521</v>
      </c>
    </row>
    <row r="371" spans="1:36" ht="16.5" thickBot="1" x14ac:dyDescent="0.3">
      <c r="A371" s="48" t="s">
        <v>658</v>
      </c>
      <c r="B371" s="54" t="s">
        <v>65</v>
      </c>
      <c r="C371" s="55" t="s">
        <v>66</v>
      </c>
      <c r="D371" s="44">
        <v>16</v>
      </c>
      <c r="E371" s="41">
        <v>6</v>
      </c>
      <c r="F371" s="41">
        <v>0</v>
      </c>
      <c r="G371" s="117">
        <v>0</v>
      </c>
      <c r="H371" s="45">
        <v>1</v>
      </c>
      <c r="I371" s="42" t="s">
        <v>12</v>
      </c>
      <c r="J371" s="13">
        <v>0</v>
      </c>
      <c r="K371" s="29">
        <f t="shared" si="163"/>
        <v>0</v>
      </c>
      <c r="L371" s="29">
        <f t="shared" si="149"/>
        <v>0</v>
      </c>
      <c r="M371" s="29">
        <f t="shared" si="150"/>
        <v>0</v>
      </c>
      <c r="N371" s="29">
        <f t="shared" si="164"/>
        <v>2</v>
      </c>
      <c r="O371" s="34"/>
      <c r="P371" s="41">
        <v>0</v>
      </c>
      <c r="Q371" s="41">
        <v>2</v>
      </c>
      <c r="R371" s="117">
        <v>0</v>
      </c>
      <c r="S371" s="42">
        <v>0</v>
      </c>
      <c r="T371" s="42"/>
      <c r="U371" s="43" t="s">
        <v>325</v>
      </c>
      <c r="V371" s="34">
        <v>1</v>
      </c>
      <c r="W371" s="29">
        <v>1</v>
      </c>
      <c r="X371" s="29">
        <f t="shared" si="158"/>
        <v>1</v>
      </c>
      <c r="Z371" s="6">
        <f t="shared" si="165"/>
        <v>2</v>
      </c>
      <c r="AA371" s="6">
        <f t="shared" si="166"/>
        <v>0</v>
      </c>
      <c r="AB371" s="29"/>
      <c r="AC371" s="29" t="str">
        <f>_xlfn.IFS(AND(Z371=1,AA371=1),1,AND(Z371=1,AA371=0),0,Z371=0,"не применяется",Z371=2,"не применяется")</f>
        <v>не применяется</v>
      </c>
      <c r="AE371" s="120">
        <f>IF(AND(J371&gt;=1,N371=1),1,0)</f>
        <v>0</v>
      </c>
      <c r="AF371" s="120">
        <f>IF(G371&gt;AI371,0.5,0)</f>
        <v>0</v>
      </c>
      <c r="AG371" s="120"/>
      <c r="AI371" s="29">
        <f t="shared" si="167"/>
        <v>27.65</v>
      </c>
    </row>
    <row r="372" spans="1:36" ht="16.5" thickBot="1" x14ac:dyDescent="0.3">
      <c r="A372" s="48" t="s">
        <v>659</v>
      </c>
      <c r="B372" s="54" t="s">
        <v>65</v>
      </c>
      <c r="C372" s="55" t="s">
        <v>66</v>
      </c>
      <c r="D372" s="44">
        <v>17</v>
      </c>
      <c r="E372" s="41">
        <v>39</v>
      </c>
      <c r="F372" s="41">
        <v>1</v>
      </c>
      <c r="G372" s="117">
        <v>39</v>
      </c>
      <c r="H372" s="45">
        <v>1</v>
      </c>
      <c r="I372" s="42" t="s">
        <v>12</v>
      </c>
      <c r="J372" s="13">
        <v>39</v>
      </c>
      <c r="K372" s="29">
        <f t="shared" si="163"/>
        <v>1</v>
      </c>
      <c r="L372" s="29">
        <f t="shared" si="149"/>
        <v>0</v>
      </c>
      <c r="M372" s="29">
        <f t="shared" si="150"/>
        <v>0</v>
      </c>
      <c r="N372" s="29">
        <f t="shared" si="164"/>
        <v>1</v>
      </c>
      <c r="O372" s="34"/>
      <c r="P372" s="41">
        <v>4</v>
      </c>
      <c r="Q372" s="41">
        <v>31</v>
      </c>
      <c r="R372" s="117">
        <v>0.12903225800000001</v>
      </c>
      <c r="S372" s="42">
        <v>0</v>
      </c>
      <c r="T372" s="42"/>
      <c r="U372" s="43" t="s">
        <v>327</v>
      </c>
      <c r="V372" s="34">
        <v>1</v>
      </c>
      <c r="W372" s="29">
        <v>1</v>
      </c>
      <c r="X372" s="29">
        <f t="shared" si="158"/>
        <v>1</v>
      </c>
      <c r="Z372" s="6">
        <f t="shared" si="165"/>
        <v>1</v>
      </c>
      <c r="AA372" s="6">
        <f t="shared" si="166"/>
        <v>1</v>
      </c>
      <c r="AB372" s="29"/>
      <c r="AC372" s="29">
        <f>_xlfn.IFS(AND(Z372=1,AA372=1),1,AND(Z372=1,AA372=0),0,Z372=0,"не применяется")</f>
        <v>1</v>
      </c>
      <c r="AE372" s="120">
        <f>IF(AND(J372&gt;=1,N372=1),1,0)</f>
        <v>1</v>
      </c>
      <c r="AF372" s="120">
        <f>IF(G372&gt;AI372,0.5,0)</f>
        <v>0</v>
      </c>
      <c r="AG372" s="120"/>
      <c r="AI372" s="29">
        <f t="shared" si="167"/>
        <v>77.588235294</v>
      </c>
    </row>
    <row r="373" spans="1:36" ht="16.5" thickBot="1" x14ac:dyDescent="0.3">
      <c r="A373" s="48" t="s">
        <v>660</v>
      </c>
      <c r="B373" s="54" t="s">
        <v>65</v>
      </c>
      <c r="C373" s="55" t="s">
        <v>66</v>
      </c>
      <c r="D373" s="44">
        <v>18</v>
      </c>
      <c r="E373" s="41">
        <v>12</v>
      </c>
      <c r="F373" s="41">
        <v>0</v>
      </c>
      <c r="G373" s="117">
        <v>0</v>
      </c>
      <c r="H373" s="45">
        <v>1</v>
      </c>
      <c r="I373" s="42" t="s">
        <v>12</v>
      </c>
      <c r="J373" s="13">
        <v>0</v>
      </c>
      <c r="K373" s="29">
        <f t="shared" si="163"/>
        <v>0</v>
      </c>
      <c r="L373" s="29">
        <f t="shared" si="149"/>
        <v>0</v>
      </c>
      <c r="M373" s="29">
        <f t="shared" si="150"/>
        <v>0</v>
      </c>
      <c r="N373" s="29">
        <f t="shared" si="164"/>
        <v>2</v>
      </c>
      <c r="O373" s="34"/>
      <c r="P373" s="41">
        <v>7</v>
      </c>
      <c r="Q373" s="41">
        <v>1</v>
      </c>
      <c r="R373" s="117">
        <v>7</v>
      </c>
      <c r="S373" s="42">
        <v>1</v>
      </c>
      <c r="T373" s="42"/>
      <c r="U373" s="43" t="s">
        <v>329</v>
      </c>
      <c r="V373" s="34">
        <v>1</v>
      </c>
      <c r="W373" s="29">
        <v>1</v>
      </c>
      <c r="X373" s="29">
        <f t="shared" si="158"/>
        <v>1</v>
      </c>
      <c r="Z373" s="6">
        <f t="shared" si="165"/>
        <v>2</v>
      </c>
      <c r="AA373" s="6">
        <f t="shared" si="166"/>
        <v>0</v>
      </c>
      <c r="AB373" s="29"/>
      <c r="AC373" s="29" t="str">
        <f>_xlfn.IFS(AND(Z373=1,AA373=1),1,AND(Z373=1,AA373=0),0,Z373=0,"не применяется",Z373=2,"не применяется")</f>
        <v>не применяется</v>
      </c>
      <c r="AE373" s="120">
        <f>IF(AND(J373&gt;=1,N373=1),1,0)</f>
        <v>0</v>
      </c>
      <c r="AF373" s="120">
        <f>IF(G373&gt;AI373,0.5,0)</f>
        <v>0</v>
      </c>
      <c r="AG373" s="120"/>
      <c r="AI373" s="29">
        <f t="shared" si="167"/>
        <v>48.1875</v>
      </c>
    </row>
    <row r="374" spans="1:36" ht="16.5" thickBot="1" x14ac:dyDescent="0.3">
      <c r="A374" s="48" t="s">
        <v>661</v>
      </c>
      <c r="B374" s="54" t="s">
        <v>65</v>
      </c>
      <c r="C374" s="55" t="s">
        <v>66</v>
      </c>
      <c r="D374" s="44">
        <v>19</v>
      </c>
      <c r="E374" s="41">
        <v>5</v>
      </c>
      <c r="F374" s="41">
        <v>0</v>
      </c>
      <c r="G374" s="117">
        <v>0</v>
      </c>
      <c r="H374" s="45">
        <v>1</v>
      </c>
      <c r="I374" s="42" t="s">
        <v>12</v>
      </c>
      <c r="J374" s="13">
        <v>0</v>
      </c>
      <c r="K374" s="29">
        <f t="shared" si="163"/>
        <v>0</v>
      </c>
      <c r="L374" s="29">
        <f t="shared" si="149"/>
        <v>0</v>
      </c>
      <c r="M374" s="29">
        <f t="shared" si="150"/>
        <v>0</v>
      </c>
      <c r="N374" s="29">
        <f t="shared" si="164"/>
        <v>2</v>
      </c>
      <c r="O374" s="34"/>
      <c r="P374" s="41">
        <v>4</v>
      </c>
      <c r="Q374" s="41">
        <v>2</v>
      </c>
      <c r="R374" s="117">
        <v>2</v>
      </c>
      <c r="S374" s="42">
        <v>2</v>
      </c>
      <c r="T374" s="42"/>
      <c r="U374" s="43" t="s">
        <v>331</v>
      </c>
      <c r="V374" s="34">
        <v>1</v>
      </c>
      <c r="W374" s="29">
        <v>2</v>
      </c>
      <c r="X374" s="29">
        <f t="shared" si="158"/>
        <v>2</v>
      </c>
      <c r="Z374" s="6">
        <f t="shared" si="165"/>
        <v>2</v>
      </c>
      <c r="AA374" s="6">
        <f t="shared" si="166"/>
        <v>0</v>
      </c>
      <c r="AB374" s="29"/>
      <c r="AC374" s="29" t="str">
        <f>_xlfn.IFS(AND(Z374=1,AA374=1),1,AND(Z374=1,AA374=0),0,Z374=0,"не применяется",Z374=2,"не применяется")</f>
        <v>не применяется</v>
      </c>
      <c r="AE374" s="120">
        <f>IF(AND(J374&gt;=1,N374=1),2,0)</f>
        <v>0</v>
      </c>
      <c r="AF374" s="120">
        <f>IF(G374&gt;AI374,1,0)</f>
        <v>0</v>
      </c>
      <c r="AG374" s="120"/>
      <c r="AI374" s="29">
        <f t="shared" si="167"/>
        <v>45.237288135999997</v>
      </c>
    </row>
    <row r="375" spans="1:36" ht="16.5" thickBot="1" x14ac:dyDescent="0.3">
      <c r="A375" s="48" t="s">
        <v>662</v>
      </c>
      <c r="B375" s="54" t="s">
        <v>65</v>
      </c>
      <c r="C375" s="55" t="s">
        <v>66</v>
      </c>
      <c r="D375" s="44">
        <v>20</v>
      </c>
      <c r="E375" s="41">
        <v>1</v>
      </c>
      <c r="F375" s="41">
        <v>0</v>
      </c>
      <c r="G375" s="117">
        <v>0</v>
      </c>
      <c r="H375" s="45">
        <v>1</v>
      </c>
      <c r="I375" s="42" t="s">
        <v>12</v>
      </c>
      <c r="J375" s="13">
        <v>0</v>
      </c>
      <c r="K375" s="29">
        <f t="shared" si="163"/>
        <v>0</v>
      </c>
      <c r="L375" s="29">
        <f t="shared" si="149"/>
        <v>0</v>
      </c>
      <c r="M375" s="29">
        <f t="shared" si="150"/>
        <v>0</v>
      </c>
      <c r="N375" s="29">
        <f t="shared" si="164"/>
        <v>2</v>
      </c>
      <c r="O375" s="34"/>
      <c r="P375" s="41">
        <v>1</v>
      </c>
      <c r="Q375" s="41">
        <v>1</v>
      </c>
      <c r="R375" s="117">
        <v>1</v>
      </c>
      <c r="S375" s="42">
        <v>1</v>
      </c>
      <c r="T375" s="42"/>
      <c r="U375" s="43" t="s">
        <v>333</v>
      </c>
      <c r="V375" s="34">
        <v>1</v>
      </c>
      <c r="W375" s="29">
        <v>1</v>
      </c>
      <c r="X375" s="29">
        <f t="shared" si="158"/>
        <v>1</v>
      </c>
      <c r="Z375" s="6">
        <f t="shared" si="165"/>
        <v>2</v>
      </c>
      <c r="AA375" s="6">
        <f t="shared" si="166"/>
        <v>0</v>
      </c>
      <c r="AB375" s="29"/>
      <c r="AC375" s="29" t="str">
        <f>_xlfn.IFS(AND(Z375=1,AA375=1),1,AND(Z375=1,AA375=0),0,Z375=0,"не применяется",Z375=2,"не применяется")</f>
        <v>не применяется</v>
      </c>
      <c r="AE375" s="120">
        <f>IF(AND(J375&gt;=1,N375=1),1,0)</f>
        <v>0</v>
      </c>
      <c r="AF375" s="120">
        <f>IF(G375&gt;AI375,0.5,0)</f>
        <v>0</v>
      </c>
      <c r="AG375" s="120"/>
      <c r="AI375" s="29">
        <f t="shared" si="167"/>
        <v>12.756097561000001</v>
      </c>
    </row>
    <row r="376" spans="1:36" ht="16.5" thickBot="1" x14ac:dyDescent="0.3">
      <c r="A376" s="48" t="s">
        <v>656</v>
      </c>
      <c r="B376" s="54" t="s">
        <v>65</v>
      </c>
      <c r="C376" s="55" t="s">
        <v>66</v>
      </c>
      <c r="D376" s="33"/>
      <c r="E376" s="41"/>
      <c r="F376" s="41"/>
      <c r="G376" s="117">
        <v>0</v>
      </c>
      <c r="H376" s="35"/>
      <c r="I376" s="35"/>
      <c r="J376" s="35"/>
      <c r="K376" s="36">
        <f>SUM(K377:K381)</f>
        <v>0</v>
      </c>
      <c r="L376" s="29">
        <f t="shared" si="149"/>
        <v>0</v>
      </c>
      <c r="M376" s="29">
        <f t="shared" si="150"/>
        <v>0</v>
      </c>
      <c r="O376" s="34"/>
      <c r="P376" s="34"/>
      <c r="Q376" s="34"/>
      <c r="R376" s="117">
        <v>0</v>
      </c>
      <c r="S376" s="35">
        <v>0</v>
      </c>
      <c r="T376" s="35"/>
      <c r="U376" s="37" t="s">
        <v>321</v>
      </c>
      <c r="V376" s="35">
        <v>1</v>
      </c>
      <c r="W376" s="6"/>
      <c r="X376" s="29">
        <f t="shared" si="158"/>
        <v>0</v>
      </c>
      <c r="Y376" s="6"/>
      <c r="AB376" s="6"/>
      <c r="AC376" s="29" t="str">
        <f>_xlfn.IFS(AND(Z376=1,AA376=1),1,AND(Z376=1,AA376=0),0,Z376=0,"не применяется")</f>
        <v>не применяется</v>
      </c>
      <c r="AF376" s="6"/>
    </row>
    <row r="377" spans="1:36" ht="16.5" thickBot="1" x14ac:dyDescent="0.3">
      <c r="A377" s="48" t="s">
        <v>663</v>
      </c>
      <c r="B377" s="54" t="s">
        <v>65</v>
      </c>
      <c r="C377" s="55" t="s">
        <v>66</v>
      </c>
      <c r="D377" s="44">
        <v>21</v>
      </c>
      <c r="E377" s="41">
        <v>2</v>
      </c>
      <c r="F377" s="41">
        <v>6</v>
      </c>
      <c r="G377" s="117">
        <v>0.33333333300000001</v>
      </c>
      <c r="H377" s="42" t="s">
        <v>12</v>
      </c>
      <c r="I377" s="13">
        <v>0</v>
      </c>
      <c r="J377" s="42" t="s">
        <v>12</v>
      </c>
      <c r="K377" s="29">
        <f>IF(V377=1,MAX(AE377:AG377),0)</f>
        <v>0</v>
      </c>
      <c r="L377" s="29">
        <f t="shared" si="149"/>
        <v>0</v>
      </c>
      <c r="M377" s="29">
        <f t="shared" si="150"/>
        <v>0</v>
      </c>
      <c r="N377" s="29">
        <f>IF(AND(F377=0,V377=1),2,V377)</f>
        <v>1</v>
      </c>
      <c r="O377" s="34"/>
      <c r="P377" s="41">
        <v>0</v>
      </c>
      <c r="Q377" s="41">
        <v>4</v>
      </c>
      <c r="R377" s="117">
        <v>0</v>
      </c>
      <c r="S377" s="45">
        <v>0</v>
      </c>
      <c r="T377" s="45"/>
      <c r="U377" s="43" t="s">
        <v>335</v>
      </c>
      <c r="V377" s="34">
        <v>1</v>
      </c>
      <c r="W377" s="29">
        <v>1</v>
      </c>
      <c r="X377" s="29">
        <f t="shared" si="158"/>
        <v>1</v>
      </c>
      <c r="Z377" s="6">
        <f>N377</f>
        <v>1</v>
      </c>
      <c r="AA377" s="6">
        <f>IF(K377&lt;=0,0,1)</f>
        <v>0</v>
      </c>
      <c r="AB377" s="29"/>
      <c r="AC377" s="29">
        <f>_xlfn.IFS(AND(Z377=1,AA377=1),1,AND(Z377=1,AA377=0),0,Z377=0,"не применяется")</f>
        <v>0</v>
      </c>
      <c r="AE377" s="120">
        <f>IF(N377=1,IF(OR(I377&lt;5,I377=""),0,IF(I377&gt;=10,1,0.5)),0)</f>
        <v>0</v>
      </c>
      <c r="AF377" s="120">
        <f>IF(G377&gt;AI377,0.5,0)</f>
        <v>0</v>
      </c>
      <c r="AG377" s="120">
        <f>IF(G377=AJ377,1,0)</f>
        <v>0</v>
      </c>
      <c r="AI377" s="29">
        <f>ROUND(SUMIFS(E:E,D:D,D377,N:N,1)/SUMIFS(F:F,D:D,D377,N:N,1),9)</f>
        <v>0.40586932399999998</v>
      </c>
      <c r="AJ377" s="29">
        <f>_xlfn.MAXIFS($G$7:$G$2383,$N$7:$N$2383,1,$D$7:$D$2383,21)</f>
        <v>1</v>
      </c>
    </row>
    <row r="378" spans="1:36" ht="16.5" thickBot="1" x14ac:dyDescent="0.3">
      <c r="A378" s="48" t="s">
        <v>664</v>
      </c>
      <c r="B378" s="54" t="s">
        <v>65</v>
      </c>
      <c r="C378" s="55" t="s">
        <v>66</v>
      </c>
      <c r="D378" s="44">
        <v>22</v>
      </c>
      <c r="E378" s="41">
        <v>9</v>
      </c>
      <c r="F378" s="41">
        <v>115</v>
      </c>
      <c r="G378" s="117">
        <v>7.8260869999999996E-2</v>
      </c>
      <c r="H378" s="45">
        <v>1</v>
      </c>
      <c r="I378" s="42" t="s">
        <v>12</v>
      </c>
      <c r="J378" s="13">
        <v>7.8260869999999996E-2</v>
      </c>
      <c r="K378" s="29">
        <f>IF(V378=1,MAX(AE378:AG378),0)</f>
        <v>0</v>
      </c>
      <c r="L378" s="29">
        <f t="shared" si="149"/>
        <v>0</v>
      </c>
      <c r="M378" s="29">
        <f t="shared" si="150"/>
        <v>0</v>
      </c>
      <c r="N378" s="29">
        <f>IF(AND(F378=0,V378=1),2,V378)</f>
        <v>1</v>
      </c>
      <c r="O378" s="34"/>
      <c r="P378" s="41">
        <v>0</v>
      </c>
      <c r="Q378" s="41">
        <v>0</v>
      </c>
      <c r="R378" s="117">
        <v>0</v>
      </c>
      <c r="S378" s="42">
        <v>0</v>
      </c>
      <c r="T378" s="42"/>
      <c r="U378" s="43" t="s">
        <v>337</v>
      </c>
      <c r="V378" s="34">
        <v>1</v>
      </c>
      <c r="W378" s="29">
        <v>1</v>
      </c>
      <c r="X378" s="29">
        <f t="shared" si="158"/>
        <v>1</v>
      </c>
      <c r="Z378" s="6">
        <f>N378</f>
        <v>1</v>
      </c>
      <c r="AA378" s="6">
        <f>IF(K378&lt;=0,0,1)</f>
        <v>0</v>
      </c>
      <c r="AB378" s="29"/>
      <c r="AC378" s="29">
        <f>_xlfn.IFS(AND(Z378=1,AA378=1),1,AND(Z378=1,AA378=0),0,Z378=0,"не применяется")</f>
        <v>0</v>
      </c>
      <c r="AE378" s="120">
        <f>IF(AND(J378&gt;=1,N378=1),1,0)</f>
        <v>0</v>
      </c>
      <c r="AF378" s="120">
        <f>IF(G378&gt;AI378,0.5,0)</f>
        <v>0</v>
      </c>
      <c r="AG378" s="120"/>
      <c r="AI378" s="29">
        <f>ROUND(SUMIFS(E:E,D:D,D378,N:N,1)/SUMIFS(F:F,D:D,D378,N:N,1),9)</f>
        <v>0.59924209900000003</v>
      </c>
    </row>
    <row r="379" spans="1:36" ht="16.5" thickBot="1" x14ac:dyDescent="0.3">
      <c r="A379" s="48" t="s">
        <v>665</v>
      </c>
      <c r="B379" s="54" t="s">
        <v>65</v>
      </c>
      <c r="C379" s="55" t="s">
        <v>66</v>
      </c>
      <c r="D379" s="44">
        <v>23</v>
      </c>
      <c r="E379" s="41">
        <v>0</v>
      </c>
      <c r="F379" s="41">
        <v>0</v>
      </c>
      <c r="G379" s="117">
        <v>0</v>
      </c>
      <c r="H379" s="42" t="s">
        <v>12</v>
      </c>
      <c r="I379" s="13">
        <v>0</v>
      </c>
      <c r="J379" s="42" t="s">
        <v>12</v>
      </c>
      <c r="K379" s="29">
        <f>IF(V379=1,MAX(AE379:AG379),0)</f>
        <v>0</v>
      </c>
      <c r="L379" s="29">
        <f t="shared" si="149"/>
        <v>0</v>
      </c>
      <c r="M379" s="29">
        <f t="shared" si="150"/>
        <v>0</v>
      </c>
      <c r="N379" s="29">
        <f>IF(AND(F379=0,V379=1),2,V379)</f>
        <v>2</v>
      </c>
      <c r="O379" s="34"/>
      <c r="P379" s="41">
        <v>0</v>
      </c>
      <c r="Q379" s="41">
        <v>1</v>
      </c>
      <c r="R379" s="117">
        <v>0</v>
      </c>
      <c r="S379" s="45">
        <v>0</v>
      </c>
      <c r="T379" s="45"/>
      <c r="U379" s="43" t="s">
        <v>339</v>
      </c>
      <c r="V379" s="34">
        <v>1</v>
      </c>
      <c r="W379" s="29">
        <v>1</v>
      </c>
      <c r="X379" s="29">
        <f t="shared" si="158"/>
        <v>1</v>
      </c>
      <c r="Z379" s="6">
        <f>N379</f>
        <v>2</v>
      </c>
      <c r="AA379" s="6">
        <f>IF(K379&lt;=0,0,1)</f>
        <v>0</v>
      </c>
      <c r="AB379" s="29"/>
      <c r="AC379" s="29" t="str">
        <f>_xlfn.IFS(AND(Z379=1,AA379=1),1,AND(Z379=1,AA379=0),0,Z379=0,"не применяется",Z379=2,"не применяется")</f>
        <v>не применяется</v>
      </c>
      <c r="AE379" s="120">
        <f>IF(N379=1,IF(OR(I379&lt;5,I379=""),0,IF(I379&gt;=10,1,0.5)),0)</f>
        <v>0</v>
      </c>
      <c r="AF379" s="120">
        <f>IF(G379&gt;AI379,0.5,0)</f>
        <v>0</v>
      </c>
      <c r="AG379" s="120">
        <f>IF(AND(G2806&lt;&gt;0,G379=AJ379),1,0)</f>
        <v>0</v>
      </c>
      <c r="AI379" s="29">
        <f>ROUND(SUMIFS(E:E,D:D,D379,N:N,1)/SUMIFS(F:F,D:D,D379,N:N,1),9)</f>
        <v>0.46666666699999998</v>
      </c>
      <c r="AJ379" s="29">
        <f>_xlfn.MAXIFS($G$7:$G$2383,$N$7:$N$2383,1,$D$7:$D$2383,23)</f>
        <v>6</v>
      </c>
    </row>
    <row r="380" spans="1:36" ht="16.5" thickBot="1" x14ac:dyDescent="0.3">
      <c r="A380" s="48" t="s">
        <v>666</v>
      </c>
      <c r="B380" s="54" t="s">
        <v>65</v>
      </c>
      <c r="C380" s="55" t="s">
        <v>66</v>
      </c>
      <c r="D380" s="44">
        <v>24</v>
      </c>
      <c r="E380" s="41">
        <v>2</v>
      </c>
      <c r="F380" s="41">
        <v>0</v>
      </c>
      <c r="G380" s="117">
        <v>0</v>
      </c>
      <c r="H380" s="42" t="s">
        <v>12</v>
      </c>
      <c r="I380" s="13">
        <v>0</v>
      </c>
      <c r="J380" s="42" t="s">
        <v>12</v>
      </c>
      <c r="K380" s="29">
        <f>IF(V380=1,MAX(AE380:AG380),0)</f>
        <v>0</v>
      </c>
      <c r="L380" s="29">
        <f t="shared" si="149"/>
        <v>0</v>
      </c>
      <c r="M380" s="29">
        <f t="shared" si="150"/>
        <v>0</v>
      </c>
      <c r="N380" s="29">
        <f>IF(AND(F380=0,V380=1),2,V380)</f>
        <v>2</v>
      </c>
      <c r="O380" s="34"/>
      <c r="P380" s="41">
        <v>0</v>
      </c>
      <c r="Q380" s="41">
        <v>1</v>
      </c>
      <c r="R380" s="117">
        <v>0</v>
      </c>
      <c r="S380" s="45">
        <v>0</v>
      </c>
      <c r="T380" s="45"/>
      <c r="U380" s="43" t="s">
        <v>341</v>
      </c>
      <c r="V380" s="34">
        <v>1</v>
      </c>
      <c r="W380" s="29">
        <v>1</v>
      </c>
      <c r="X380" s="29">
        <f t="shared" si="158"/>
        <v>1</v>
      </c>
      <c r="Z380" s="6">
        <f>N380</f>
        <v>2</v>
      </c>
      <c r="AA380" s="6">
        <f>IF(K380&lt;=0,0,1)</f>
        <v>0</v>
      </c>
      <c r="AB380" s="29"/>
      <c r="AC380" s="29" t="str">
        <f>_xlfn.IFS(AND(Z380=1,AA380=1),1,AND(Z380=1,AA380=0),0,Z380=0,"не применяется",Z380=2,"не применяется")</f>
        <v>не применяется</v>
      </c>
      <c r="AE380" s="120">
        <f>IF(N380=1,IF(OR(I380&lt;5,I380=""),0,IF(I380&gt;=10,1,0.5)),0)</f>
        <v>0</v>
      </c>
      <c r="AF380" s="120">
        <f>IF(G380&gt;AI380,0.5,0)</f>
        <v>0</v>
      </c>
      <c r="AG380" s="120">
        <f>IF(G380=AJ380,1,0)</f>
        <v>0</v>
      </c>
      <c r="AI380" s="29">
        <f>ROUND(SUMIFS(E:E,D:D,D380,N:N,1)/SUMIFS(F:F,D:D,D380,N:N,1),9)</f>
        <v>0.91379310300000005</v>
      </c>
      <c r="AJ380" s="29">
        <f>_xlfn.MAXIFS($G$7:$G$2383,$N$7:$N$2383,1,$D$7:$D$2383,24)</f>
        <v>10</v>
      </c>
    </row>
    <row r="381" spans="1:36" ht="16.5" thickBot="1" x14ac:dyDescent="0.3">
      <c r="A381" s="48" t="s">
        <v>667</v>
      </c>
      <c r="B381" s="54" t="s">
        <v>65</v>
      </c>
      <c r="C381" s="55" t="s">
        <v>66</v>
      </c>
      <c r="D381" s="44">
        <v>25</v>
      </c>
      <c r="E381" s="41">
        <v>154</v>
      </c>
      <c r="F381" s="41">
        <v>169</v>
      </c>
      <c r="G381" s="117">
        <v>0.91124260400000001</v>
      </c>
      <c r="H381" s="45">
        <v>1</v>
      </c>
      <c r="I381" s="42" t="s">
        <v>12</v>
      </c>
      <c r="J381" s="13">
        <v>0.91124260400000001</v>
      </c>
      <c r="K381" s="29">
        <f>IF(V381=1,MAX(AE381:AG381),0)</f>
        <v>0</v>
      </c>
      <c r="L381" s="29">
        <f t="shared" si="149"/>
        <v>0</v>
      </c>
      <c r="M381" s="29">
        <f t="shared" si="150"/>
        <v>0</v>
      </c>
      <c r="N381" s="29">
        <f>IF(AND(F381=0,V381=1),2,V381)</f>
        <v>1</v>
      </c>
      <c r="O381" s="34"/>
      <c r="P381" s="41">
        <v>0</v>
      </c>
      <c r="Q381" s="41">
        <v>0</v>
      </c>
      <c r="R381" s="117">
        <v>0</v>
      </c>
      <c r="S381" s="42">
        <v>0</v>
      </c>
      <c r="T381" s="42"/>
      <c r="U381" s="43" t="s">
        <v>343</v>
      </c>
      <c r="V381" s="34">
        <v>1</v>
      </c>
      <c r="W381" s="29">
        <v>2</v>
      </c>
      <c r="X381" s="29">
        <f t="shared" si="158"/>
        <v>2</v>
      </c>
      <c r="Z381" s="6">
        <f>N381</f>
        <v>1</v>
      </c>
      <c r="AA381" s="6">
        <f>IF(K381&lt;=0,0,1)</f>
        <v>0</v>
      </c>
      <c r="AB381" s="29"/>
      <c r="AC381" s="29">
        <f>_xlfn.IFS(AND(Z381=1,AA381=1),1,AND(Z381=1,AA381=0),0,Z381=0,"не применяется")</f>
        <v>0</v>
      </c>
      <c r="AE381" s="120">
        <f>IF(AND(J381&gt;=1,N381=1),2,0)</f>
        <v>0</v>
      </c>
      <c r="AF381" s="120">
        <f>IF(G381&gt;AI381,1,0)</f>
        <v>0</v>
      </c>
      <c r="AG381" s="120"/>
      <c r="AI381" s="29">
        <f>ROUND(SUMIFS(E:E,D:D,D381,N:N,1)/SUMIFS(F:F,D:D,D381,N:N,1),9)</f>
        <v>0.97028108999999996</v>
      </c>
    </row>
    <row r="382" spans="1:36" ht="16.5" thickBot="1" x14ac:dyDescent="0.3">
      <c r="A382" s="48" t="s">
        <v>668</v>
      </c>
      <c r="B382" s="54" t="s">
        <v>65</v>
      </c>
      <c r="C382" s="55" t="s">
        <v>66</v>
      </c>
      <c r="D382" s="51">
        <v>33</v>
      </c>
      <c r="E382" s="41"/>
      <c r="F382" s="41"/>
      <c r="G382" s="117">
        <v>0</v>
      </c>
      <c r="H382" s="45"/>
      <c r="I382" s="45"/>
      <c r="J382" s="45"/>
      <c r="K382" s="45">
        <f>K354+K369+K376</f>
        <v>16.5</v>
      </c>
      <c r="L382" s="29">
        <f t="shared" si="149"/>
        <v>0</v>
      </c>
      <c r="M382" s="29">
        <f t="shared" si="150"/>
        <v>0</v>
      </c>
      <c r="O382" s="34"/>
      <c r="P382" s="34"/>
      <c r="Q382" s="34"/>
      <c r="R382" s="117">
        <v>0</v>
      </c>
      <c r="S382" s="45">
        <v>19</v>
      </c>
      <c r="T382" s="45"/>
      <c r="U382" s="43" t="s">
        <v>321</v>
      </c>
      <c r="V382" s="45">
        <v>1</v>
      </c>
      <c r="X382" s="29">
        <f>SUM(X354:X381)</f>
        <v>32</v>
      </c>
      <c r="Y382" s="53">
        <f>K382/X382</f>
        <v>0.515625</v>
      </c>
      <c r="Z382" s="6">
        <f>SUM(Z354:Z381)</f>
        <v>31</v>
      </c>
      <c r="AA382" s="6">
        <f>SUM(AA354:AA381)</f>
        <v>12</v>
      </c>
      <c r="AB382" s="53">
        <f>AA382/Z382</f>
        <v>0.38709677419354838</v>
      </c>
      <c r="AC382" s="29">
        <f>AB382</f>
        <v>0.38709677419354838</v>
      </c>
      <c r="AF382" s="6"/>
    </row>
    <row r="383" spans="1:36" ht="16.5" thickBot="1" x14ac:dyDescent="0.25">
      <c r="A383" s="48" t="s">
        <v>220</v>
      </c>
      <c r="B383" s="49" t="s">
        <v>137</v>
      </c>
      <c r="C383" s="50" t="s">
        <v>138</v>
      </c>
      <c r="D383" s="33">
        <v>0</v>
      </c>
      <c r="E383" s="122"/>
      <c r="F383" s="122"/>
      <c r="G383" s="117">
        <v>0</v>
      </c>
      <c r="H383" s="35"/>
      <c r="I383" s="35"/>
      <c r="J383" s="35"/>
      <c r="K383" s="36">
        <f>SUM(K384:K397)</f>
        <v>11.5</v>
      </c>
      <c r="L383" s="29">
        <f t="shared" si="149"/>
        <v>0</v>
      </c>
      <c r="M383" s="29">
        <f t="shared" si="150"/>
        <v>0</v>
      </c>
      <c r="O383" s="34"/>
      <c r="P383" s="67"/>
      <c r="Q383" s="67"/>
      <c r="R383" s="117">
        <v>0</v>
      </c>
      <c r="S383" s="34">
        <v>11.5</v>
      </c>
      <c r="T383" s="34"/>
      <c r="U383" s="43" t="s">
        <v>321</v>
      </c>
      <c r="V383" s="35">
        <v>1</v>
      </c>
      <c r="W383" s="6"/>
      <c r="X383" s="6"/>
      <c r="Y383" s="6"/>
      <c r="AB383" s="6"/>
      <c r="AC383" s="6"/>
      <c r="AF383" s="6"/>
    </row>
    <row r="384" spans="1:36" ht="16.5" thickBot="1" x14ac:dyDescent="0.3">
      <c r="A384" s="48" t="s">
        <v>669</v>
      </c>
      <c r="B384" s="54" t="s">
        <v>137</v>
      </c>
      <c r="C384" s="55" t="s">
        <v>138</v>
      </c>
      <c r="D384" s="41">
        <v>1</v>
      </c>
      <c r="E384" s="41">
        <v>52460</v>
      </c>
      <c r="F384" s="41">
        <v>217006.40000000002</v>
      </c>
      <c r="G384" s="117">
        <v>0.241744022</v>
      </c>
      <c r="H384" s="42" t="s">
        <v>12</v>
      </c>
      <c r="I384" s="13">
        <v>10.208957156</v>
      </c>
      <c r="J384" s="42" t="s">
        <v>12</v>
      </c>
      <c r="K384" s="29">
        <f t="shared" ref="K384:K395" si="168">IF(V384=1,MAX(AE384:AG384),0)</f>
        <v>1</v>
      </c>
      <c r="L384" s="29">
        <f t="shared" si="149"/>
        <v>0</v>
      </c>
      <c r="M384" s="29">
        <f t="shared" si="150"/>
        <v>0</v>
      </c>
      <c r="N384" s="29">
        <f t="shared" ref="N384:N397" si="169">IF(AND(F384=0,V384=1),2,V384)</f>
        <v>1</v>
      </c>
      <c r="O384" s="34"/>
      <c r="P384" s="41">
        <v>53297</v>
      </c>
      <c r="Q384" s="41">
        <v>242976.30000000002</v>
      </c>
      <c r="R384" s="117">
        <v>0.219350612</v>
      </c>
      <c r="S384" s="34">
        <v>1</v>
      </c>
      <c r="T384" s="34"/>
      <c r="U384" s="43" t="s">
        <v>293</v>
      </c>
      <c r="V384" s="34">
        <v>1</v>
      </c>
      <c r="W384" s="29">
        <v>1</v>
      </c>
      <c r="X384" s="29">
        <f t="shared" ref="X384:X410" si="170">IF(V384=1,W384,0)</f>
        <v>1</v>
      </c>
      <c r="Z384" s="6">
        <f t="shared" ref="Z384:Z397" si="171">N384</f>
        <v>1</v>
      </c>
      <c r="AA384" s="6">
        <f t="shared" ref="AA384:AA397" si="172">IF(K384&lt;=0,0,1)</f>
        <v>1</v>
      </c>
      <c r="AB384" s="29"/>
      <c r="AC384" s="29">
        <f t="shared" ref="AC384:AC401" si="173">_xlfn.IFS(AND(Z384=1,AA384=1),1,AND(Z384=1,AA384=0),0,Z384=0,"не применяется")</f>
        <v>1</v>
      </c>
      <c r="AE384" s="120">
        <f>IF(N384=1,IF(OR(I384&lt;3,I384=""),0,IF(I384&gt;=7,1,0.5)),0)</f>
        <v>1</v>
      </c>
      <c r="AF384" s="120">
        <f>IF(G384&gt;AI384,0.5,0)</f>
        <v>0</v>
      </c>
      <c r="AG384" s="120">
        <f>IF(G384=AJ384,1,0)</f>
        <v>0</v>
      </c>
      <c r="AI384" s="29">
        <f t="shared" ref="AI384:AI397" si="174">ROUND(SUMIFS(E:E,D:D,D384,N:N,1)/SUMIFS(F:F,D:D,D384,N:N,1),9)</f>
        <v>0.26994277300000002</v>
      </c>
      <c r="AJ384" s="29">
        <f>ROUND(_xlfn.MAXIFS($G$7:$G$2383,$D$7:$D$2383,1,$V$7:$V$2383,1),9)</f>
        <v>0.87050933799999997</v>
      </c>
    </row>
    <row r="385" spans="1:36" ht="16.5" thickBot="1" x14ac:dyDescent="0.3">
      <c r="A385" s="48" t="s">
        <v>670</v>
      </c>
      <c r="B385" s="54" t="s">
        <v>137</v>
      </c>
      <c r="C385" s="55" t="s">
        <v>138</v>
      </c>
      <c r="D385" s="44">
        <v>2</v>
      </c>
      <c r="E385" s="41">
        <v>287</v>
      </c>
      <c r="F385" s="41">
        <v>315</v>
      </c>
      <c r="G385" s="117">
        <v>0.91111111099999997</v>
      </c>
      <c r="H385" s="42" t="s">
        <v>12</v>
      </c>
      <c r="I385" s="13">
        <v>225.47868673400001</v>
      </c>
      <c r="J385" s="42" t="s">
        <v>12</v>
      </c>
      <c r="K385" s="29">
        <f t="shared" si="168"/>
        <v>2</v>
      </c>
      <c r="L385" s="29">
        <f t="shared" si="149"/>
        <v>0</v>
      </c>
      <c r="M385" s="29">
        <f t="shared" si="150"/>
        <v>0</v>
      </c>
      <c r="N385" s="29">
        <f t="shared" si="169"/>
        <v>1</v>
      </c>
      <c r="O385" s="34"/>
      <c r="P385" s="41">
        <v>159</v>
      </c>
      <c r="Q385" s="41">
        <v>568</v>
      </c>
      <c r="R385" s="117">
        <v>0.27992957699999998</v>
      </c>
      <c r="S385" s="34">
        <v>2</v>
      </c>
      <c r="T385" s="34"/>
      <c r="U385" s="43" t="s">
        <v>295</v>
      </c>
      <c r="V385" s="34">
        <v>1</v>
      </c>
      <c r="W385" s="29">
        <v>2</v>
      </c>
      <c r="X385" s="29">
        <f t="shared" si="170"/>
        <v>2</v>
      </c>
      <c r="Z385" s="6">
        <f t="shared" si="171"/>
        <v>1</v>
      </c>
      <c r="AA385" s="6">
        <f t="shared" si="172"/>
        <v>1</v>
      </c>
      <c r="AB385" s="29"/>
      <c r="AC385" s="29">
        <f t="shared" si="173"/>
        <v>1</v>
      </c>
      <c r="AE385" s="120">
        <f>IF(N385=1,IF(OR(I385&lt;5,I385=""),0,IF(I385&gt;=10,2,1)),0)</f>
        <v>2</v>
      </c>
      <c r="AF385" s="120">
        <f>IF(G385&gt;AI385,1,0)</f>
        <v>0</v>
      </c>
      <c r="AG385" s="120">
        <f>IF(G385=AJ385,2,0)</f>
        <v>0</v>
      </c>
      <c r="AI385" s="29">
        <f t="shared" si="174"/>
        <v>0.94268468299999997</v>
      </c>
      <c r="AJ385" s="29">
        <f>ROUND(_xlfn.MAXIFS($G$7:$G$2383,$N$7:$N$2383,1,$D$7:$D$2383,2),9)</f>
        <v>0.994897959</v>
      </c>
    </row>
    <row r="386" spans="1:36" ht="16.5" thickBot="1" x14ac:dyDescent="0.3">
      <c r="A386" s="48" t="s">
        <v>671</v>
      </c>
      <c r="B386" s="54" t="s">
        <v>137</v>
      </c>
      <c r="C386" s="55" t="s">
        <v>138</v>
      </c>
      <c r="D386" s="44">
        <v>3</v>
      </c>
      <c r="E386" s="41">
        <v>3</v>
      </c>
      <c r="F386" s="41">
        <v>7</v>
      </c>
      <c r="G386" s="117">
        <v>0.428571429</v>
      </c>
      <c r="H386" s="42" t="s">
        <v>12</v>
      </c>
      <c r="I386" s="13">
        <v>-3.5714283789999999</v>
      </c>
      <c r="J386" s="42" t="s">
        <v>12</v>
      </c>
      <c r="K386" s="29">
        <f t="shared" si="168"/>
        <v>0</v>
      </c>
      <c r="L386" s="29">
        <f t="shared" si="149"/>
        <v>0</v>
      </c>
      <c r="M386" s="29">
        <f t="shared" si="150"/>
        <v>0</v>
      </c>
      <c r="N386" s="29">
        <f t="shared" si="169"/>
        <v>1</v>
      </c>
      <c r="O386" s="34"/>
      <c r="P386" s="41">
        <v>4</v>
      </c>
      <c r="Q386" s="41">
        <v>9</v>
      </c>
      <c r="R386" s="117">
        <v>0.44444444399999999</v>
      </c>
      <c r="S386" s="34">
        <v>0</v>
      </c>
      <c r="T386" s="34"/>
      <c r="U386" s="43" t="s">
        <v>297</v>
      </c>
      <c r="V386" s="34">
        <v>1</v>
      </c>
      <c r="W386" s="29">
        <v>1</v>
      </c>
      <c r="X386" s="29">
        <f t="shared" si="170"/>
        <v>1</v>
      </c>
      <c r="Z386" s="6">
        <f t="shared" si="171"/>
        <v>1</v>
      </c>
      <c r="AA386" s="6">
        <f t="shared" si="172"/>
        <v>0</v>
      </c>
      <c r="AB386" s="29"/>
      <c r="AC386" s="29">
        <f t="shared" si="173"/>
        <v>0</v>
      </c>
      <c r="AE386" s="120">
        <f>IF(N386=1,IF(OR(I386&lt;5,I386=""),0,IF(I386&gt;=10,1,0.5)),0)</f>
        <v>0</v>
      </c>
      <c r="AF386" s="120">
        <f>IF(G386&gt;AI386,0.5,0)</f>
        <v>0</v>
      </c>
      <c r="AG386" s="120">
        <f>IF(G386=AJ386,1,0)</f>
        <v>0</v>
      </c>
      <c r="AI386" s="29">
        <f t="shared" si="174"/>
        <v>0.630237826</v>
      </c>
      <c r="AJ386" s="29">
        <f>_xlfn.MAXIFS($G$7:$G$2383,$N$7:$N$2383,1,$D$7:$D$2383,3)</f>
        <v>1</v>
      </c>
    </row>
    <row r="387" spans="1:36" ht="16.5" thickBot="1" x14ac:dyDescent="0.3">
      <c r="A387" s="48" t="s">
        <v>672</v>
      </c>
      <c r="B387" s="54" t="s">
        <v>137</v>
      </c>
      <c r="C387" s="55" t="s">
        <v>138</v>
      </c>
      <c r="D387" s="44">
        <v>4</v>
      </c>
      <c r="E387" s="41">
        <v>10</v>
      </c>
      <c r="F387" s="41">
        <v>12</v>
      </c>
      <c r="G387" s="117">
        <v>0.83333333300000001</v>
      </c>
      <c r="H387" s="42" t="s">
        <v>12</v>
      </c>
      <c r="I387" s="13">
        <v>0</v>
      </c>
      <c r="J387" s="42" t="s">
        <v>12</v>
      </c>
      <c r="K387" s="29">
        <f t="shared" si="168"/>
        <v>0</v>
      </c>
      <c r="L387" s="29">
        <f t="shared" si="149"/>
        <v>0</v>
      </c>
      <c r="M387" s="29">
        <f t="shared" si="150"/>
        <v>0</v>
      </c>
      <c r="N387" s="29">
        <f t="shared" si="169"/>
        <v>1</v>
      </c>
      <c r="O387" s="34"/>
      <c r="P387" s="41">
        <v>0</v>
      </c>
      <c r="Q387" s="41">
        <v>12</v>
      </c>
      <c r="R387" s="117">
        <v>0</v>
      </c>
      <c r="S387" s="34">
        <v>0</v>
      </c>
      <c r="T387" s="34"/>
      <c r="U387" s="43" t="s">
        <v>299</v>
      </c>
      <c r="V387" s="34">
        <v>1</v>
      </c>
      <c r="W387" s="29">
        <v>1</v>
      </c>
      <c r="X387" s="29">
        <f t="shared" si="170"/>
        <v>1</v>
      </c>
      <c r="Z387" s="6">
        <f t="shared" si="171"/>
        <v>1</v>
      </c>
      <c r="AA387" s="6">
        <f t="shared" si="172"/>
        <v>0</v>
      </c>
      <c r="AB387" s="29"/>
      <c r="AC387" s="29">
        <f t="shared" si="173"/>
        <v>0</v>
      </c>
      <c r="AE387" s="120">
        <f>IF(N387=1,IF(OR(I387&lt;5,I387=""),0,IF(I387&gt;=10,1,0.5)),0)</f>
        <v>0</v>
      </c>
      <c r="AF387" s="120">
        <f>IF(G387&gt;AI387,0.5,0)</f>
        <v>0</v>
      </c>
      <c r="AG387" s="120">
        <f>IF(G387=AJ387,1,0)</f>
        <v>0</v>
      </c>
      <c r="AI387" s="29">
        <f t="shared" si="174"/>
        <v>0.88328075699999997</v>
      </c>
      <c r="AJ387" s="29">
        <f>_xlfn.MAXIFS($G$7:$G$2383,$N$7:$N$2383,1,$D$7:$D$2383,4)</f>
        <v>1</v>
      </c>
    </row>
    <row r="388" spans="1:36" ht="16.5" thickBot="1" x14ac:dyDescent="0.3">
      <c r="A388" s="48" t="s">
        <v>673</v>
      </c>
      <c r="B388" s="54" t="s">
        <v>137</v>
      </c>
      <c r="C388" s="55" t="s">
        <v>138</v>
      </c>
      <c r="D388" s="44">
        <v>5</v>
      </c>
      <c r="E388" s="41">
        <v>15</v>
      </c>
      <c r="F388" s="41">
        <v>18</v>
      </c>
      <c r="G388" s="117">
        <v>0.83333333300000001</v>
      </c>
      <c r="H388" s="42" t="s">
        <v>12</v>
      </c>
      <c r="I388" s="13">
        <v>501.85185361700002</v>
      </c>
      <c r="J388" s="42" t="s">
        <v>12</v>
      </c>
      <c r="K388" s="29">
        <f t="shared" si="168"/>
        <v>1</v>
      </c>
      <c r="L388" s="29">
        <f t="shared" si="149"/>
        <v>0</v>
      </c>
      <c r="M388" s="29">
        <f t="shared" si="150"/>
        <v>1</v>
      </c>
      <c r="N388" s="29">
        <f t="shared" si="169"/>
        <v>1</v>
      </c>
      <c r="O388" s="34"/>
      <c r="P388" s="41">
        <v>9</v>
      </c>
      <c r="Q388" s="41">
        <v>65</v>
      </c>
      <c r="R388" s="117">
        <v>0.138461538</v>
      </c>
      <c r="S388" s="34">
        <v>1</v>
      </c>
      <c r="T388" s="34"/>
      <c r="U388" s="43" t="s">
        <v>301</v>
      </c>
      <c r="V388" s="34">
        <v>1</v>
      </c>
      <c r="W388" s="29">
        <v>1</v>
      </c>
      <c r="X388" s="29">
        <f t="shared" si="170"/>
        <v>1</v>
      </c>
      <c r="Z388" s="6">
        <f t="shared" si="171"/>
        <v>1</v>
      </c>
      <c r="AA388" s="6">
        <f t="shared" si="172"/>
        <v>1</v>
      </c>
      <c r="AB388" s="29"/>
      <c r="AC388" s="29">
        <f t="shared" si="173"/>
        <v>1</v>
      </c>
      <c r="AE388" s="120">
        <f>IF(N388=1,IF(OR(I388&lt;5,I388=""),0,IF(I388&gt;=10,1,0.5)),0)</f>
        <v>1</v>
      </c>
      <c r="AF388" s="120">
        <f>IF(G388&gt;AI388,0.5,0)</f>
        <v>0.5</v>
      </c>
      <c r="AG388" s="120">
        <f>IF(G388=AJ388,1,0)</f>
        <v>0</v>
      </c>
      <c r="AI388" s="29">
        <f t="shared" si="174"/>
        <v>0.78056112200000005</v>
      </c>
      <c r="AJ388" s="29">
        <f>_xlfn.MAXIFS($G$7:$G$2383,$N$7:$N$2383,1,$D$7:$D$2383,5)</f>
        <v>1</v>
      </c>
    </row>
    <row r="389" spans="1:36" ht="16.5" thickBot="1" x14ac:dyDescent="0.3">
      <c r="A389" s="48" t="s">
        <v>674</v>
      </c>
      <c r="B389" s="54" t="s">
        <v>137</v>
      </c>
      <c r="C389" s="55" t="s">
        <v>138</v>
      </c>
      <c r="D389" s="44">
        <v>6</v>
      </c>
      <c r="E389" s="41">
        <v>2009</v>
      </c>
      <c r="F389" s="41">
        <v>2000</v>
      </c>
      <c r="G389" s="117">
        <v>1.0044999999999999</v>
      </c>
      <c r="H389" s="45">
        <v>1</v>
      </c>
      <c r="I389" s="42" t="s">
        <v>12</v>
      </c>
      <c r="J389" s="13">
        <v>1.0044999999999999</v>
      </c>
      <c r="K389" s="29">
        <f t="shared" si="168"/>
        <v>2</v>
      </c>
      <c r="L389" s="29">
        <f t="shared" si="149"/>
        <v>0</v>
      </c>
      <c r="M389" s="29">
        <f t="shared" si="150"/>
        <v>1</v>
      </c>
      <c r="N389" s="29">
        <f t="shared" si="169"/>
        <v>1</v>
      </c>
      <c r="O389" s="34"/>
      <c r="P389" s="41">
        <v>0</v>
      </c>
      <c r="Q389" s="41">
        <v>0</v>
      </c>
      <c r="R389" s="117">
        <v>0</v>
      </c>
      <c r="S389" s="42">
        <v>2</v>
      </c>
      <c r="T389" s="42"/>
      <c r="U389" s="43" t="s">
        <v>303</v>
      </c>
      <c r="V389" s="34">
        <v>1</v>
      </c>
      <c r="W389" s="29">
        <v>2</v>
      </c>
      <c r="X389" s="29">
        <f t="shared" si="170"/>
        <v>2</v>
      </c>
      <c r="Z389" s="6">
        <f t="shared" si="171"/>
        <v>1</v>
      </c>
      <c r="AA389" s="6">
        <f t="shared" si="172"/>
        <v>1</v>
      </c>
      <c r="AB389" s="29"/>
      <c r="AC389" s="29">
        <f t="shared" si="173"/>
        <v>1</v>
      </c>
      <c r="AE389" s="120">
        <f>IF(N389=1,IF(J389&gt;=1,2,0),0)</f>
        <v>2</v>
      </c>
      <c r="AF389" s="120">
        <f>IF(G389&gt;AI389,1,0)</f>
        <v>1</v>
      </c>
      <c r="AG389" s="120"/>
      <c r="AI389" s="29">
        <f t="shared" si="174"/>
        <v>1.0014544569999999</v>
      </c>
    </row>
    <row r="390" spans="1:36" ht="16.5" thickBot="1" x14ac:dyDescent="0.3">
      <c r="A390" s="48" t="s">
        <v>675</v>
      </c>
      <c r="B390" s="54" t="s">
        <v>137</v>
      </c>
      <c r="C390" s="55" t="s">
        <v>138</v>
      </c>
      <c r="D390" s="44">
        <v>7</v>
      </c>
      <c r="E390" s="41">
        <v>186</v>
      </c>
      <c r="F390" s="41">
        <v>277</v>
      </c>
      <c r="G390" s="117">
        <v>0.671480144</v>
      </c>
      <c r="H390" s="42" t="s">
        <v>12</v>
      </c>
      <c r="I390" s="13">
        <v>2.9818104760000002</v>
      </c>
      <c r="J390" s="42" t="s">
        <v>12</v>
      </c>
      <c r="K390" s="29">
        <f t="shared" si="168"/>
        <v>0</v>
      </c>
      <c r="L390" s="29">
        <f t="shared" si="149"/>
        <v>0</v>
      </c>
      <c r="M390" s="29">
        <f t="shared" si="150"/>
        <v>0</v>
      </c>
      <c r="N390" s="29">
        <f t="shared" si="169"/>
        <v>1</v>
      </c>
      <c r="O390" s="34"/>
      <c r="P390" s="41">
        <v>208</v>
      </c>
      <c r="Q390" s="41">
        <v>319</v>
      </c>
      <c r="R390" s="117">
        <v>0.65203761800000004</v>
      </c>
      <c r="S390" s="34">
        <v>0</v>
      </c>
      <c r="T390" s="34"/>
      <c r="U390" s="43" t="s">
        <v>305</v>
      </c>
      <c r="V390" s="34">
        <v>1</v>
      </c>
      <c r="W390" s="29">
        <v>2</v>
      </c>
      <c r="X390" s="29">
        <f t="shared" si="170"/>
        <v>2</v>
      </c>
      <c r="Z390" s="6">
        <f t="shared" si="171"/>
        <v>1</v>
      </c>
      <c r="AA390" s="6">
        <f t="shared" si="172"/>
        <v>0</v>
      </c>
      <c r="AB390" s="29"/>
      <c r="AC390" s="29">
        <f t="shared" si="173"/>
        <v>0</v>
      </c>
      <c r="AE390" s="120">
        <f>IF(N390=1,IF(OR(I390&lt;3,I390=""),0,IF(I390&gt;=7,2,1)),0)</f>
        <v>0</v>
      </c>
      <c r="AF390" s="120">
        <f>IF(G390&gt;AI390,1,0)</f>
        <v>0</v>
      </c>
      <c r="AG390" s="120">
        <f>IF(G390=AJ390,2,0)</f>
        <v>0</v>
      </c>
      <c r="AI390" s="29">
        <f t="shared" si="174"/>
        <v>0.78831324000000003</v>
      </c>
      <c r="AJ390" s="29">
        <f>_xlfn.MAXIFS($G$7:$G$2383,$N$7:$N$2383,1,$D$7:$D$2383,7)</f>
        <v>0.964028777</v>
      </c>
    </row>
    <row r="391" spans="1:36" ht="16.5" thickBot="1" x14ac:dyDescent="0.3">
      <c r="A391" s="48" t="s">
        <v>676</v>
      </c>
      <c r="B391" s="54" t="s">
        <v>137</v>
      </c>
      <c r="C391" s="55" t="s">
        <v>138</v>
      </c>
      <c r="D391" s="44">
        <v>8</v>
      </c>
      <c r="E391" s="41">
        <v>106</v>
      </c>
      <c r="F391" s="41">
        <v>277</v>
      </c>
      <c r="G391" s="117">
        <v>0.38267148000000001</v>
      </c>
      <c r="H391" s="42" t="s">
        <v>12</v>
      </c>
      <c r="I391" s="13">
        <v>20.863566478999999</v>
      </c>
      <c r="J391" s="42" t="s">
        <v>12</v>
      </c>
      <c r="K391" s="29">
        <f t="shared" si="168"/>
        <v>0</v>
      </c>
      <c r="L391" s="29">
        <f t="shared" ref="L391:L454" si="175">IF(AG392=0,0,1)</f>
        <v>0</v>
      </c>
      <c r="M391" s="29">
        <f t="shared" ref="M391:M454" si="176">IF(AF391=0,0,1)</f>
        <v>0</v>
      </c>
      <c r="N391" s="29">
        <f t="shared" si="169"/>
        <v>1</v>
      </c>
      <c r="O391" s="34"/>
      <c r="P391" s="41">
        <v>101</v>
      </c>
      <c r="Q391" s="41">
        <v>319</v>
      </c>
      <c r="R391" s="117">
        <v>0.31661442000000001</v>
      </c>
      <c r="S391" s="34">
        <v>0.5</v>
      </c>
      <c r="T391" s="34"/>
      <c r="U391" s="43" t="s">
        <v>307</v>
      </c>
      <c r="V391" s="34">
        <v>1</v>
      </c>
      <c r="W391" s="29">
        <v>1</v>
      </c>
      <c r="X391" s="29">
        <f t="shared" si="170"/>
        <v>1</v>
      </c>
      <c r="Z391" s="6">
        <f t="shared" si="171"/>
        <v>1</v>
      </c>
      <c r="AA391" s="6">
        <f t="shared" si="172"/>
        <v>0</v>
      </c>
      <c r="AB391" s="29"/>
      <c r="AC391" s="29">
        <f t="shared" si="173"/>
        <v>0</v>
      </c>
      <c r="AE391" s="120">
        <f>IF(N391=1,IF(OR(I391&gt;-5,I391=""),0,IF(I391&gt;=-10,0.5,1)),0)</f>
        <v>0</v>
      </c>
      <c r="AF391" s="120">
        <f>IF(G391&lt;AI391,0.5,0)</f>
        <v>0</v>
      </c>
      <c r="AG391" s="120">
        <f>IF(G391=AJ391,1,0)</f>
        <v>0</v>
      </c>
      <c r="AI391" s="29">
        <f t="shared" si="174"/>
        <v>0.38070670899999998</v>
      </c>
      <c r="AJ391" s="29">
        <f>_xlfn.MINIFS($G$6:$G$2383,$N$6:$N$2383,1,$D$6:$D$2383,8)</f>
        <v>1.9047618999999998E-2</v>
      </c>
    </row>
    <row r="392" spans="1:36" ht="16.5" thickBot="1" x14ac:dyDescent="0.3">
      <c r="A392" s="48" t="s">
        <v>677</v>
      </c>
      <c r="B392" s="54" t="s">
        <v>137</v>
      </c>
      <c r="C392" s="55" t="s">
        <v>138</v>
      </c>
      <c r="D392" s="44">
        <v>9</v>
      </c>
      <c r="E392" s="41">
        <v>1508</v>
      </c>
      <c r="F392" s="41">
        <v>315</v>
      </c>
      <c r="G392" s="117">
        <v>4.787301587</v>
      </c>
      <c r="H392" s="45">
        <v>1</v>
      </c>
      <c r="I392" s="42" t="s">
        <v>12</v>
      </c>
      <c r="J392" s="13">
        <v>4.787301587</v>
      </c>
      <c r="K392" s="29">
        <f t="shared" si="168"/>
        <v>1</v>
      </c>
      <c r="L392" s="29">
        <f t="shared" si="175"/>
        <v>0</v>
      </c>
      <c r="M392" s="29">
        <f t="shared" si="176"/>
        <v>0</v>
      </c>
      <c r="N392" s="29">
        <f t="shared" si="169"/>
        <v>1</v>
      </c>
      <c r="O392" s="34"/>
      <c r="P392" s="41">
        <v>1335</v>
      </c>
      <c r="Q392" s="41">
        <v>568</v>
      </c>
      <c r="R392" s="117">
        <v>2.350352113</v>
      </c>
      <c r="S392" s="42">
        <v>1</v>
      </c>
      <c r="T392" s="42"/>
      <c r="U392" s="43" t="s">
        <v>309</v>
      </c>
      <c r="V392" s="34">
        <v>1</v>
      </c>
      <c r="W392" s="29">
        <v>1</v>
      </c>
      <c r="X392" s="29">
        <f t="shared" si="170"/>
        <v>1</v>
      </c>
      <c r="Z392" s="6">
        <f t="shared" si="171"/>
        <v>1</v>
      </c>
      <c r="AA392" s="6">
        <f t="shared" si="172"/>
        <v>1</v>
      </c>
      <c r="AB392" s="29"/>
      <c r="AC392" s="29">
        <f t="shared" si="173"/>
        <v>1</v>
      </c>
      <c r="AE392" s="120">
        <f>IF(N392=1,IF(J392&gt;=1,1,0),0)</f>
        <v>1</v>
      </c>
      <c r="AF392" s="120">
        <f>IF(G392&gt;AI392,0.5,0)</f>
        <v>0</v>
      </c>
      <c r="AG392" s="120"/>
      <c r="AI392" s="29">
        <f t="shared" si="174"/>
        <v>6.5856960899999999</v>
      </c>
    </row>
    <row r="393" spans="1:36" ht="16.5" thickBot="1" x14ac:dyDescent="0.3">
      <c r="A393" s="48" t="s">
        <v>678</v>
      </c>
      <c r="B393" s="54" t="s">
        <v>137</v>
      </c>
      <c r="C393" s="55" t="s">
        <v>138</v>
      </c>
      <c r="D393" s="44">
        <v>10</v>
      </c>
      <c r="E393" s="41">
        <v>98</v>
      </c>
      <c r="F393" s="41">
        <v>12</v>
      </c>
      <c r="G393" s="117">
        <v>8.1666666669999994</v>
      </c>
      <c r="H393" s="45">
        <v>1</v>
      </c>
      <c r="I393" s="42" t="s">
        <v>12</v>
      </c>
      <c r="J393" s="13">
        <v>8.1666666669999994</v>
      </c>
      <c r="K393" s="29">
        <f t="shared" si="168"/>
        <v>1</v>
      </c>
      <c r="L393" s="29">
        <f t="shared" si="175"/>
        <v>0</v>
      </c>
      <c r="M393" s="29">
        <f t="shared" si="176"/>
        <v>0</v>
      </c>
      <c r="N393" s="29">
        <f t="shared" si="169"/>
        <v>1</v>
      </c>
      <c r="O393" s="34"/>
      <c r="P393" s="41">
        <v>52</v>
      </c>
      <c r="Q393" s="41">
        <v>12</v>
      </c>
      <c r="R393" s="117">
        <v>4.3333333329999997</v>
      </c>
      <c r="S393" s="42">
        <v>1</v>
      </c>
      <c r="T393" s="42"/>
      <c r="U393" s="43" t="s">
        <v>311</v>
      </c>
      <c r="V393" s="34">
        <v>1</v>
      </c>
      <c r="W393" s="29">
        <v>1</v>
      </c>
      <c r="X393" s="29">
        <f t="shared" si="170"/>
        <v>1</v>
      </c>
      <c r="Z393" s="6">
        <f t="shared" si="171"/>
        <v>1</v>
      </c>
      <c r="AA393" s="6">
        <f t="shared" si="172"/>
        <v>1</v>
      </c>
      <c r="AB393" s="29"/>
      <c r="AC393" s="29">
        <f t="shared" si="173"/>
        <v>1</v>
      </c>
      <c r="AE393" s="120">
        <f>IF(N393=1,IF(J393&gt;=1,1,0),0)</f>
        <v>1</v>
      </c>
      <c r="AF393" s="120">
        <f>IF(G393&gt;AI393,0.5,0)</f>
        <v>0</v>
      </c>
      <c r="AG393" s="120"/>
      <c r="AI393" s="29">
        <f t="shared" si="174"/>
        <v>8.2854889590000003</v>
      </c>
    </row>
    <row r="394" spans="1:36" ht="16.5" thickBot="1" x14ac:dyDescent="0.3">
      <c r="A394" s="48" t="s">
        <v>679</v>
      </c>
      <c r="B394" s="54" t="s">
        <v>137</v>
      </c>
      <c r="C394" s="55" t="s">
        <v>138</v>
      </c>
      <c r="D394" s="44">
        <v>11</v>
      </c>
      <c r="E394" s="41">
        <v>149</v>
      </c>
      <c r="F394" s="41">
        <v>18</v>
      </c>
      <c r="G394" s="117">
        <v>8.2777777780000008</v>
      </c>
      <c r="H394" s="45">
        <v>1</v>
      </c>
      <c r="I394" s="42" t="s">
        <v>12</v>
      </c>
      <c r="J394" s="13">
        <v>8.2777777780000008</v>
      </c>
      <c r="K394" s="29">
        <f t="shared" si="168"/>
        <v>2</v>
      </c>
      <c r="L394" s="29">
        <f t="shared" si="175"/>
        <v>0</v>
      </c>
      <c r="M394" s="29">
        <f t="shared" si="176"/>
        <v>0</v>
      </c>
      <c r="N394" s="29">
        <f t="shared" si="169"/>
        <v>1</v>
      </c>
      <c r="O394" s="34"/>
      <c r="P394" s="41">
        <v>98</v>
      </c>
      <c r="Q394" s="41">
        <v>65</v>
      </c>
      <c r="R394" s="117">
        <v>1.507692308</v>
      </c>
      <c r="S394" s="42">
        <v>2</v>
      </c>
      <c r="T394" s="42"/>
      <c r="U394" s="43" t="s">
        <v>313</v>
      </c>
      <c r="V394" s="34">
        <v>1</v>
      </c>
      <c r="W394" s="29">
        <v>2</v>
      </c>
      <c r="X394" s="29">
        <f t="shared" si="170"/>
        <v>2</v>
      </c>
      <c r="Z394" s="6">
        <f t="shared" si="171"/>
        <v>1</v>
      </c>
      <c r="AA394" s="6">
        <f t="shared" si="172"/>
        <v>1</v>
      </c>
      <c r="AB394" s="29"/>
      <c r="AC394" s="29">
        <f t="shared" si="173"/>
        <v>1</v>
      </c>
      <c r="AE394" s="120">
        <f>IF(N394=1,IF(J394&gt;=1,2,0),0)</f>
        <v>2</v>
      </c>
      <c r="AF394" s="120">
        <f>IF(G394&gt;AI394,1,0)</f>
        <v>0</v>
      </c>
      <c r="AG394" s="120"/>
      <c r="AI394" s="29">
        <f t="shared" si="174"/>
        <v>8.5951903810000001</v>
      </c>
    </row>
    <row r="395" spans="1:36" ht="16.5" thickBot="1" x14ac:dyDescent="0.3">
      <c r="A395" s="48" t="s">
        <v>680</v>
      </c>
      <c r="B395" s="54" t="s">
        <v>137</v>
      </c>
      <c r="C395" s="55" t="s">
        <v>138</v>
      </c>
      <c r="D395" s="44">
        <v>12</v>
      </c>
      <c r="E395" s="41">
        <v>609</v>
      </c>
      <c r="F395" s="41">
        <v>11897</v>
      </c>
      <c r="G395" s="117">
        <v>5.1189375000000002E-2</v>
      </c>
      <c r="H395" s="42" t="s">
        <v>12</v>
      </c>
      <c r="I395" s="13">
        <v>-4.3479408839999998</v>
      </c>
      <c r="J395" s="42" t="s">
        <v>12</v>
      </c>
      <c r="K395" s="29">
        <f t="shared" si="168"/>
        <v>0</v>
      </c>
      <c r="L395" s="29">
        <f t="shared" si="175"/>
        <v>0</v>
      </c>
      <c r="M395" s="29">
        <f t="shared" si="176"/>
        <v>0</v>
      </c>
      <c r="N395" s="29">
        <f t="shared" si="169"/>
        <v>1</v>
      </c>
      <c r="O395" s="34"/>
      <c r="P395" s="41">
        <v>554</v>
      </c>
      <c r="Q395" s="41">
        <v>10352</v>
      </c>
      <c r="R395" s="117">
        <v>5.3516228999999998E-2</v>
      </c>
      <c r="S395" s="34">
        <v>0</v>
      </c>
      <c r="T395" s="34"/>
      <c r="U395" s="43" t="s">
        <v>315</v>
      </c>
      <c r="V395" s="34">
        <v>1</v>
      </c>
      <c r="W395" s="29">
        <v>1</v>
      </c>
      <c r="X395" s="29">
        <f t="shared" si="170"/>
        <v>1</v>
      </c>
      <c r="Z395" s="6">
        <f t="shared" si="171"/>
        <v>1</v>
      </c>
      <c r="AA395" s="6">
        <f t="shared" si="172"/>
        <v>0</v>
      </c>
      <c r="AB395" s="29"/>
      <c r="AC395" s="29">
        <f t="shared" si="173"/>
        <v>0</v>
      </c>
      <c r="AE395" s="120">
        <f>IF(N395=1,IF(OR(I395&gt;-5,I395=""),0,IF(I395&gt;=-10,0.5,1)),0)</f>
        <v>0</v>
      </c>
      <c r="AF395" s="120">
        <f>IF(G395&lt;AI395,0.5,0)</f>
        <v>0</v>
      </c>
      <c r="AG395" s="120">
        <f>IF(G395=AJ395,1,0)</f>
        <v>0</v>
      </c>
      <c r="AI395" s="29">
        <f t="shared" si="174"/>
        <v>4.0696577999999997E-2</v>
      </c>
      <c r="AJ395" s="29">
        <f>_xlfn.MINIFS($G$6:$G$2383,$N$6:$N$2383,1,$D$6:$D$2383,12)</f>
        <v>5.6550419999999999E-3</v>
      </c>
    </row>
    <row r="396" spans="1:36" ht="16.5" thickBot="1" x14ac:dyDescent="0.3">
      <c r="A396" s="48" t="s">
        <v>681</v>
      </c>
      <c r="B396" s="54" t="s">
        <v>137</v>
      </c>
      <c r="C396" s="55" t="s">
        <v>138</v>
      </c>
      <c r="D396" s="44">
        <v>13</v>
      </c>
      <c r="E396" s="41">
        <v>160</v>
      </c>
      <c r="F396" s="41">
        <v>585</v>
      </c>
      <c r="G396" s="117">
        <v>0.27350427399999999</v>
      </c>
      <c r="H396" s="42" t="s">
        <v>12</v>
      </c>
      <c r="I396" s="13">
        <v>11.920828074999999</v>
      </c>
      <c r="J396" s="42" t="s">
        <v>12</v>
      </c>
      <c r="K396" s="29">
        <f>_xlfn.IFS(AND(R396=0,G396=0),0,V396=0,0,V396=1,MAX(AE396:AG396))</f>
        <v>1</v>
      </c>
      <c r="L396" s="29">
        <f t="shared" si="175"/>
        <v>0</v>
      </c>
      <c r="M396" s="29">
        <f t="shared" si="176"/>
        <v>1</v>
      </c>
      <c r="N396" s="29">
        <f t="shared" si="169"/>
        <v>1</v>
      </c>
      <c r="O396" s="34"/>
      <c r="P396" s="41">
        <v>152</v>
      </c>
      <c r="Q396" s="41">
        <v>622</v>
      </c>
      <c r="R396" s="117">
        <v>0.24437299000000001</v>
      </c>
      <c r="S396" s="34">
        <v>1</v>
      </c>
      <c r="T396" s="34"/>
      <c r="U396" s="43" t="s">
        <v>317</v>
      </c>
      <c r="V396" s="34">
        <v>1</v>
      </c>
      <c r="W396" s="29">
        <v>2</v>
      </c>
      <c r="X396" s="29">
        <f t="shared" si="170"/>
        <v>2</v>
      </c>
      <c r="Z396" s="6">
        <f t="shared" si="171"/>
        <v>1</v>
      </c>
      <c r="AA396" s="6">
        <f t="shared" si="172"/>
        <v>1</v>
      </c>
      <c r="AB396" s="29"/>
      <c r="AC396" s="29">
        <f t="shared" si="173"/>
        <v>1</v>
      </c>
      <c r="AE396" s="120">
        <f>IF(N396=1,IF(OR(I396&gt;-3,I396=""),0,IF(I396&gt;=-7,1,2)),0)</f>
        <v>0</v>
      </c>
      <c r="AF396" s="120">
        <f>IF(G396&lt;AI396,1,0)</f>
        <v>1</v>
      </c>
      <c r="AG396" s="120">
        <f>IF(G396=AJ396,2,0)</f>
        <v>0</v>
      </c>
      <c r="AI396" s="29">
        <f t="shared" si="174"/>
        <v>0.30394431599999999</v>
      </c>
      <c r="AJ396" s="29">
        <f>_xlfn.MINIFS($G$6:$G$2383,$N$6:$N$2383,1,$D$6:$D$2383,13)</f>
        <v>0.11</v>
      </c>
    </row>
    <row r="397" spans="1:36" ht="16.5" thickBot="1" x14ac:dyDescent="0.3">
      <c r="A397" s="48" t="s">
        <v>682</v>
      </c>
      <c r="B397" s="54" t="s">
        <v>137</v>
      </c>
      <c r="C397" s="55" t="s">
        <v>138</v>
      </c>
      <c r="D397" s="44">
        <v>14</v>
      </c>
      <c r="E397" s="41">
        <v>1</v>
      </c>
      <c r="F397" s="41">
        <v>971</v>
      </c>
      <c r="G397" s="117">
        <v>1.0298659999999999E-3</v>
      </c>
      <c r="H397" s="42" t="s">
        <v>12</v>
      </c>
      <c r="I397" s="13">
        <v>0</v>
      </c>
      <c r="J397" s="42" t="s">
        <v>12</v>
      </c>
      <c r="K397" s="29">
        <f>_xlfn.IFS(AND(R397=0,G397=0),0,V397=0,0,V397=1,MAX(AE397:AG397))</f>
        <v>0.5</v>
      </c>
      <c r="L397" s="29">
        <f t="shared" si="175"/>
        <v>0</v>
      </c>
      <c r="M397" s="29">
        <f t="shared" si="176"/>
        <v>1</v>
      </c>
      <c r="N397" s="29">
        <f t="shared" si="169"/>
        <v>1</v>
      </c>
      <c r="O397" s="34"/>
      <c r="P397" s="41">
        <v>0</v>
      </c>
      <c r="Q397" s="41">
        <v>923</v>
      </c>
      <c r="R397" s="117">
        <v>0</v>
      </c>
      <c r="S397" s="34">
        <v>0</v>
      </c>
      <c r="T397" s="34"/>
      <c r="U397" s="43" t="s">
        <v>319</v>
      </c>
      <c r="V397" s="34">
        <v>1</v>
      </c>
      <c r="W397" s="29">
        <v>1</v>
      </c>
      <c r="X397" s="29">
        <f t="shared" si="170"/>
        <v>1</v>
      </c>
      <c r="Z397" s="6">
        <f t="shared" si="171"/>
        <v>1</v>
      </c>
      <c r="AA397" s="6">
        <f t="shared" si="172"/>
        <v>1</v>
      </c>
      <c r="AB397" s="29"/>
      <c r="AC397" s="29">
        <f t="shared" si="173"/>
        <v>1</v>
      </c>
      <c r="AE397" s="120">
        <f>IF(N397=1,IF(OR(I397&gt;-5,I397=""),0,IF(I397&gt;=-10,0.5,1)),0)</f>
        <v>0</v>
      </c>
      <c r="AF397" s="120">
        <f>IF(G397&lt;AI397,0.5,0)</f>
        <v>0.5</v>
      </c>
      <c r="AG397" s="120">
        <f>IF(G397=AJ397,1,0)</f>
        <v>0</v>
      </c>
      <c r="AI397" s="29">
        <f t="shared" si="174"/>
        <v>4.1435990000000004E-3</v>
      </c>
      <c r="AJ397" s="29">
        <f>_xlfn.MINIFS($G$6:$G$2383,$N$6:$N$2383,1,$D$6:$D$2383,14)</f>
        <v>0</v>
      </c>
    </row>
    <row r="398" spans="1:36" ht="16.5" thickBot="1" x14ac:dyDescent="0.3">
      <c r="A398" s="48" t="s">
        <v>683</v>
      </c>
      <c r="B398" s="54" t="s">
        <v>137</v>
      </c>
      <c r="C398" s="55" t="s">
        <v>138</v>
      </c>
      <c r="D398" s="33"/>
      <c r="E398" s="41"/>
      <c r="F398" s="41"/>
      <c r="G398" s="117">
        <v>0</v>
      </c>
      <c r="H398" s="35"/>
      <c r="I398" s="35"/>
      <c r="J398" s="35"/>
      <c r="K398" s="36">
        <f>SUM(K399:K404)</f>
        <v>3</v>
      </c>
      <c r="L398" s="29">
        <f t="shared" si="175"/>
        <v>0</v>
      </c>
      <c r="M398" s="29">
        <f t="shared" si="176"/>
        <v>0</v>
      </c>
      <c r="O398" s="34"/>
      <c r="P398" s="34"/>
      <c r="Q398" s="34"/>
      <c r="R398" s="117">
        <v>0</v>
      </c>
      <c r="S398" s="35">
        <v>4</v>
      </c>
      <c r="T398" s="35"/>
      <c r="U398" s="37" t="s">
        <v>321</v>
      </c>
      <c r="V398" s="35">
        <v>1</v>
      </c>
      <c r="W398" s="6"/>
      <c r="X398" s="29">
        <f t="shared" si="170"/>
        <v>0</v>
      </c>
      <c r="Y398" s="6"/>
      <c r="AB398" s="6"/>
      <c r="AC398" s="29" t="str">
        <f t="shared" si="173"/>
        <v>не применяется</v>
      </c>
      <c r="AF398" s="6"/>
    </row>
    <row r="399" spans="1:36" ht="16.5" thickBot="1" x14ac:dyDescent="0.3">
      <c r="A399" s="48" t="s">
        <v>684</v>
      </c>
      <c r="B399" s="54" t="s">
        <v>137</v>
      </c>
      <c r="C399" s="55" t="s">
        <v>138</v>
      </c>
      <c r="D399" s="44">
        <v>15</v>
      </c>
      <c r="E399" s="41">
        <v>5609</v>
      </c>
      <c r="F399" s="41">
        <v>5609</v>
      </c>
      <c r="G399" s="117">
        <v>1</v>
      </c>
      <c r="H399" s="45">
        <v>1</v>
      </c>
      <c r="I399" s="42" t="s">
        <v>12</v>
      </c>
      <c r="J399" s="13">
        <v>1</v>
      </c>
      <c r="K399" s="29">
        <f t="shared" ref="K399:K404" si="177">IF(V399=1,MAX(AE399:AG399),0)</f>
        <v>1</v>
      </c>
      <c r="L399" s="29">
        <f t="shared" si="175"/>
        <v>0</v>
      </c>
      <c r="M399" s="29">
        <f t="shared" si="176"/>
        <v>1</v>
      </c>
      <c r="N399" s="29">
        <f t="shared" ref="N399:N404" si="178">IF(AND(F399=0,V399=1),2,V399)</f>
        <v>1</v>
      </c>
      <c r="O399" s="34"/>
      <c r="P399" s="41">
        <v>0</v>
      </c>
      <c r="Q399" s="41">
        <v>0</v>
      </c>
      <c r="R399" s="117">
        <v>0</v>
      </c>
      <c r="S399" s="42">
        <v>1</v>
      </c>
      <c r="T399" s="42"/>
      <c r="U399" s="43" t="s">
        <v>323</v>
      </c>
      <c r="V399" s="34">
        <v>1</v>
      </c>
      <c r="W399" s="29">
        <v>1</v>
      </c>
      <c r="X399" s="29">
        <f t="shared" si="170"/>
        <v>1</v>
      </c>
      <c r="Z399" s="6">
        <f t="shared" ref="Z399:Z404" si="179">N399</f>
        <v>1</v>
      </c>
      <c r="AA399" s="6">
        <f t="shared" ref="AA399:AA404" si="180">IF(K399&lt;=0,0,1)</f>
        <v>1</v>
      </c>
      <c r="AB399" s="29"/>
      <c r="AC399" s="29">
        <f t="shared" si="173"/>
        <v>1</v>
      </c>
      <c r="AE399" s="120">
        <f>IF(AND(J399&gt;=1,N399=1),1,0)</f>
        <v>1</v>
      </c>
      <c r="AF399" s="121">
        <f>IF(G399&gt;AI399,0.5,0)</f>
        <v>0.5</v>
      </c>
      <c r="AG399" s="120"/>
      <c r="AI399" s="29">
        <f t="shared" ref="AI399:AI404" si="181">ROUND(SUMIFS(E:E,D:D,D399,N:N,1)/SUMIFS(F:F,D:D,D399,N:N,1),9)</f>
        <v>0.955452521</v>
      </c>
    </row>
    <row r="400" spans="1:36" ht="16.5" thickBot="1" x14ac:dyDescent="0.3">
      <c r="A400" s="48" t="s">
        <v>685</v>
      </c>
      <c r="B400" s="54" t="s">
        <v>137</v>
      </c>
      <c r="C400" s="55" t="s">
        <v>138</v>
      </c>
      <c r="D400" s="44">
        <v>16</v>
      </c>
      <c r="E400" s="41">
        <v>15</v>
      </c>
      <c r="F400" s="41">
        <v>1</v>
      </c>
      <c r="G400" s="117">
        <v>15</v>
      </c>
      <c r="H400" s="45">
        <v>1</v>
      </c>
      <c r="I400" s="42" t="s">
        <v>12</v>
      </c>
      <c r="J400" s="13">
        <v>15</v>
      </c>
      <c r="K400" s="29">
        <f t="shared" si="177"/>
        <v>1</v>
      </c>
      <c r="L400" s="29">
        <f t="shared" si="175"/>
        <v>0</v>
      </c>
      <c r="M400" s="29">
        <f t="shared" si="176"/>
        <v>0</v>
      </c>
      <c r="N400" s="29">
        <f t="shared" si="178"/>
        <v>1</v>
      </c>
      <c r="O400" s="34"/>
      <c r="P400" s="41">
        <v>7</v>
      </c>
      <c r="Q400" s="41">
        <v>27</v>
      </c>
      <c r="R400" s="117">
        <v>0.25925925900000002</v>
      </c>
      <c r="S400" s="42">
        <v>0</v>
      </c>
      <c r="T400" s="42"/>
      <c r="U400" s="43" t="s">
        <v>325</v>
      </c>
      <c r="V400" s="34">
        <v>1</v>
      </c>
      <c r="W400" s="29">
        <v>1</v>
      </c>
      <c r="X400" s="29">
        <f t="shared" si="170"/>
        <v>1</v>
      </c>
      <c r="Z400" s="6">
        <f t="shared" si="179"/>
        <v>1</v>
      </c>
      <c r="AA400" s="6">
        <f t="shared" si="180"/>
        <v>1</v>
      </c>
      <c r="AB400" s="29"/>
      <c r="AC400" s="29">
        <f t="shared" si="173"/>
        <v>1</v>
      </c>
      <c r="AE400" s="120">
        <f>IF(AND(J400&gt;=1,N400=1),1,0)</f>
        <v>1</v>
      </c>
      <c r="AF400" s="120">
        <f>IF(G400&gt;AI400,0.5,0)</f>
        <v>0</v>
      </c>
      <c r="AG400" s="120"/>
      <c r="AI400" s="29">
        <f t="shared" si="181"/>
        <v>27.65</v>
      </c>
    </row>
    <row r="401" spans="1:36" ht="16.5" thickBot="1" x14ac:dyDescent="0.3">
      <c r="A401" s="48" t="s">
        <v>686</v>
      </c>
      <c r="B401" s="54" t="s">
        <v>137</v>
      </c>
      <c r="C401" s="55" t="s">
        <v>138</v>
      </c>
      <c r="D401" s="44">
        <v>17</v>
      </c>
      <c r="E401" s="41">
        <v>178</v>
      </c>
      <c r="F401" s="41">
        <v>3</v>
      </c>
      <c r="G401" s="117">
        <v>59.333333332999999</v>
      </c>
      <c r="H401" s="45">
        <v>1</v>
      </c>
      <c r="I401" s="42" t="s">
        <v>12</v>
      </c>
      <c r="J401" s="13">
        <v>59.333333332999999</v>
      </c>
      <c r="K401" s="29">
        <f t="shared" si="177"/>
        <v>1</v>
      </c>
      <c r="L401" s="29">
        <f t="shared" si="175"/>
        <v>0</v>
      </c>
      <c r="M401" s="29">
        <f t="shared" si="176"/>
        <v>0</v>
      </c>
      <c r="N401" s="29">
        <f t="shared" si="178"/>
        <v>1</v>
      </c>
      <c r="O401" s="34"/>
      <c r="P401" s="41">
        <v>58</v>
      </c>
      <c r="Q401" s="41">
        <v>158</v>
      </c>
      <c r="R401" s="117">
        <v>0.36708860799999998</v>
      </c>
      <c r="S401" s="42">
        <v>0</v>
      </c>
      <c r="T401" s="42"/>
      <c r="U401" s="43" t="s">
        <v>327</v>
      </c>
      <c r="V401" s="34">
        <v>1</v>
      </c>
      <c r="W401" s="29">
        <v>1</v>
      </c>
      <c r="X401" s="29">
        <f t="shared" si="170"/>
        <v>1</v>
      </c>
      <c r="Z401" s="6">
        <f t="shared" si="179"/>
        <v>1</v>
      </c>
      <c r="AA401" s="6">
        <f t="shared" si="180"/>
        <v>1</v>
      </c>
      <c r="AB401" s="29"/>
      <c r="AC401" s="29">
        <f t="shared" si="173"/>
        <v>1</v>
      </c>
      <c r="AE401" s="120">
        <f>IF(AND(J401&gt;=1,N401=1),1,0)</f>
        <v>1</v>
      </c>
      <c r="AF401" s="120">
        <f>IF(G401&gt;AI401,0.5,0)</f>
        <v>0</v>
      </c>
      <c r="AG401" s="120"/>
      <c r="AI401" s="29">
        <f t="shared" si="181"/>
        <v>77.588235294</v>
      </c>
    </row>
    <row r="402" spans="1:36" ht="16.5" thickBot="1" x14ac:dyDescent="0.3">
      <c r="A402" s="48" t="s">
        <v>687</v>
      </c>
      <c r="B402" s="54" t="s">
        <v>137</v>
      </c>
      <c r="C402" s="55" t="s">
        <v>138</v>
      </c>
      <c r="D402" s="44">
        <v>18</v>
      </c>
      <c r="E402" s="41">
        <v>6</v>
      </c>
      <c r="F402" s="41">
        <v>0</v>
      </c>
      <c r="G402" s="117">
        <v>0</v>
      </c>
      <c r="H402" s="45">
        <v>1</v>
      </c>
      <c r="I402" s="42" t="s">
        <v>12</v>
      </c>
      <c r="J402" s="13">
        <v>0</v>
      </c>
      <c r="K402" s="29">
        <f t="shared" si="177"/>
        <v>0</v>
      </c>
      <c r="L402" s="29">
        <f t="shared" si="175"/>
        <v>0</v>
      </c>
      <c r="M402" s="29">
        <f t="shared" si="176"/>
        <v>0</v>
      </c>
      <c r="N402" s="29">
        <f t="shared" si="178"/>
        <v>2</v>
      </c>
      <c r="O402" s="34"/>
      <c r="P402" s="41">
        <v>3</v>
      </c>
      <c r="Q402" s="41">
        <v>1</v>
      </c>
      <c r="R402" s="117">
        <v>3</v>
      </c>
      <c r="S402" s="42">
        <v>1</v>
      </c>
      <c r="T402" s="42"/>
      <c r="U402" s="43" t="s">
        <v>329</v>
      </c>
      <c r="V402" s="34">
        <v>1</v>
      </c>
      <c r="W402" s="29">
        <v>1</v>
      </c>
      <c r="X402" s="29">
        <f t="shared" si="170"/>
        <v>1</v>
      </c>
      <c r="Z402" s="6">
        <f t="shared" si="179"/>
        <v>2</v>
      </c>
      <c r="AA402" s="6">
        <f t="shared" si="180"/>
        <v>0</v>
      </c>
      <c r="AB402" s="29"/>
      <c r="AC402" s="29" t="str">
        <f>_xlfn.IFS(AND(Z402=1,AA402=1),1,AND(Z402=1,AA402=0),0,Z402=0,"не применяется",Z402=2,"не применяется")</f>
        <v>не применяется</v>
      </c>
      <c r="AE402" s="120">
        <f>IF(AND(J402&gt;=1,N402=1),1,0)</f>
        <v>0</v>
      </c>
      <c r="AF402" s="120">
        <f>IF(G402&gt;AI402,0.5,0)</f>
        <v>0</v>
      </c>
      <c r="AG402" s="120"/>
      <c r="AI402" s="29">
        <f t="shared" si="181"/>
        <v>48.1875</v>
      </c>
    </row>
    <row r="403" spans="1:36" ht="16.5" thickBot="1" x14ac:dyDescent="0.3">
      <c r="A403" s="48" t="s">
        <v>688</v>
      </c>
      <c r="B403" s="54" t="s">
        <v>137</v>
      </c>
      <c r="C403" s="55" t="s">
        <v>138</v>
      </c>
      <c r="D403" s="44">
        <v>19</v>
      </c>
      <c r="E403" s="41">
        <v>27</v>
      </c>
      <c r="F403" s="41">
        <v>0</v>
      </c>
      <c r="G403" s="117">
        <v>0</v>
      </c>
      <c r="H403" s="45">
        <v>1</v>
      </c>
      <c r="I403" s="42" t="s">
        <v>12</v>
      </c>
      <c r="J403" s="13">
        <v>0</v>
      </c>
      <c r="K403" s="29">
        <f t="shared" si="177"/>
        <v>0</v>
      </c>
      <c r="L403" s="29">
        <f t="shared" si="175"/>
        <v>0</v>
      </c>
      <c r="M403" s="29">
        <f t="shared" si="176"/>
        <v>0</v>
      </c>
      <c r="N403" s="29">
        <f t="shared" si="178"/>
        <v>2</v>
      </c>
      <c r="O403" s="34"/>
      <c r="P403" s="41">
        <v>27</v>
      </c>
      <c r="Q403" s="41">
        <v>7</v>
      </c>
      <c r="R403" s="117">
        <v>3.8571428569999999</v>
      </c>
      <c r="S403" s="42">
        <v>2</v>
      </c>
      <c r="T403" s="42"/>
      <c r="U403" s="43" t="s">
        <v>331</v>
      </c>
      <c r="V403" s="34">
        <v>1</v>
      </c>
      <c r="W403" s="29">
        <v>2</v>
      </c>
      <c r="X403" s="29">
        <f t="shared" si="170"/>
        <v>2</v>
      </c>
      <c r="Z403" s="6">
        <f t="shared" si="179"/>
        <v>2</v>
      </c>
      <c r="AA403" s="6">
        <f t="shared" si="180"/>
        <v>0</v>
      </c>
      <c r="AB403" s="29"/>
      <c r="AC403" s="29" t="str">
        <f>_xlfn.IFS(AND(Z403=1,AA403=1),1,AND(Z403=1,AA403=0),0,Z403=0,"не применяется",Z403=2,"не применяется")</f>
        <v>не применяется</v>
      </c>
      <c r="AE403" s="120">
        <f>IF(AND(J403&gt;=1,N403=1),2,0)</f>
        <v>0</v>
      </c>
      <c r="AF403" s="120">
        <f>IF(G403&gt;AI403,1,0)</f>
        <v>0</v>
      </c>
      <c r="AG403" s="120"/>
      <c r="AI403" s="29">
        <f t="shared" si="181"/>
        <v>45.237288135999997</v>
      </c>
    </row>
    <row r="404" spans="1:36" ht="16.5" thickBot="1" x14ac:dyDescent="0.3">
      <c r="A404" s="48" t="s">
        <v>689</v>
      </c>
      <c r="B404" s="54" t="s">
        <v>137</v>
      </c>
      <c r="C404" s="55" t="s">
        <v>138</v>
      </c>
      <c r="D404" s="44">
        <v>20</v>
      </c>
      <c r="E404" s="41">
        <v>5</v>
      </c>
      <c r="F404" s="41">
        <v>0</v>
      </c>
      <c r="G404" s="117">
        <v>0</v>
      </c>
      <c r="H404" s="45">
        <v>1</v>
      </c>
      <c r="I404" s="42" t="s">
        <v>12</v>
      </c>
      <c r="J404" s="13">
        <v>0</v>
      </c>
      <c r="K404" s="29">
        <f t="shared" si="177"/>
        <v>0</v>
      </c>
      <c r="L404" s="29">
        <f t="shared" si="175"/>
        <v>0</v>
      </c>
      <c r="M404" s="29">
        <f t="shared" si="176"/>
        <v>0</v>
      </c>
      <c r="N404" s="29">
        <f t="shared" si="178"/>
        <v>2</v>
      </c>
      <c r="O404" s="34"/>
      <c r="P404" s="41">
        <v>7</v>
      </c>
      <c r="Q404" s="41">
        <v>13</v>
      </c>
      <c r="R404" s="117">
        <v>0.53846153799999996</v>
      </c>
      <c r="S404" s="42">
        <v>0</v>
      </c>
      <c r="T404" s="42"/>
      <c r="U404" s="43" t="s">
        <v>333</v>
      </c>
      <c r="V404" s="34">
        <v>1</v>
      </c>
      <c r="W404" s="29">
        <v>1</v>
      </c>
      <c r="X404" s="29">
        <f t="shared" si="170"/>
        <v>1</v>
      </c>
      <c r="Z404" s="6">
        <f t="shared" si="179"/>
        <v>2</v>
      </c>
      <c r="AA404" s="6">
        <f t="shared" si="180"/>
        <v>0</v>
      </c>
      <c r="AB404" s="29"/>
      <c r="AC404" s="29" t="str">
        <f>_xlfn.IFS(AND(Z404=1,AA404=1),1,AND(Z404=1,AA404=0),0,Z404=0,"не применяется",Z404=2,"не применяется")</f>
        <v>не применяется</v>
      </c>
      <c r="AE404" s="120">
        <f>IF(AND(J404&gt;=1,N404=1),1,0)</f>
        <v>0</v>
      </c>
      <c r="AF404" s="120">
        <f>IF(G404&gt;AI404,0.5,0)</f>
        <v>0</v>
      </c>
      <c r="AG404" s="120"/>
      <c r="AI404" s="29">
        <f t="shared" si="181"/>
        <v>12.756097561000001</v>
      </c>
    </row>
    <row r="405" spans="1:36" ht="16.5" thickBot="1" x14ac:dyDescent="0.3">
      <c r="A405" s="48" t="s">
        <v>683</v>
      </c>
      <c r="B405" s="54" t="s">
        <v>137</v>
      </c>
      <c r="C405" s="55" t="s">
        <v>138</v>
      </c>
      <c r="D405" s="33"/>
      <c r="E405" s="41"/>
      <c r="F405" s="41"/>
      <c r="G405" s="117">
        <v>0</v>
      </c>
      <c r="H405" s="35"/>
      <c r="I405" s="35"/>
      <c r="J405" s="35"/>
      <c r="K405" s="36">
        <f>SUM(K406:K410)</f>
        <v>2</v>
      </c>
      <c r="L405" s="29">
        <f t="shared" si="175"/>
        <v>0</v>
      </c>
      <c r="M405" s="29">
        <f t="shared" si="176"/>
        <v>0</v>
      </c>
      <c r="O405" s="34"/>
      <c r="P405" s="34"/>
      <c r="Q405" s="34"/>
      <c r="R405" s="117">
        <v>0</v>
      </c>
      <c r="S405" s="35">
        <v>2</v>
      </c>
      <c r="T405" s="35"/>
      <c r="U405" s="37" t="s">
        <v>321</v>
      </c>
      <c r="V405" s="35">
        <v>1</v>
      </c>
      <c r="W405" s="6"/>
      <c r="X405" s="29">
        <f t="shared" si="170"/>
        <v>0</v>
      </c>
      <c r="Y405" s="6"/>
      <c r="AB405" s="6"/>
      <c r="AC405" s="29" t="str">
        <f>_xlfn.IFS(AND(Z405=1,AA405=1),1,AND(Z405=1,AA405=0),0,Z405=0,"не применяется")</f>
        <v>не применяется</v>
      </c>
      <c r="AF405" s="6"/>
    </row>
    <row r="406" spans="1:36" ht="16.5" thickBot="1" x14ac:dyDescent="0.3">
      <c r="A406" s="48" t="s">
        <v>690</v>
      </c>
      <c r="B406" s="54" t="s">
        <v>137</v>
      </c>
      <c r="C406" s="55" t="s">
        <v>138</v>
      </c>
      <c r="D406" s="44">
        <v>21</v>
      </c>
      <c r="E406" s="41">
        <v>13</v>
      </c>
      <c r="F406" s="41">
        <v>21</v>
      </c>
      <c r="G406" s="117">
        <v>0.61904761900000005</v>
      </c>
      <c r="H406" s="42" t="s">
        <v>12</v>
      </c>
      <c r="I406" s="13">
        <v>0</v>
      </c>
      <c r="J406" s="42" t="s">
        <v>12</v>
      </c>
      <c r="K406" s="29">
        <f>IF(V406=1,MAX(AE406:AG406),0)</f>
        <v>0.5</v>
      </c>
      <c r="L406" s="29">
        <f t="shared" si="175"/>
        <v>0</v>
      </c>
      <c r="M406" s="29">
        <f t="shared" si="176"/>
        <v>1</v>
      </c>
      <c r="N406" s="29">
        <f>IF(AND(F406=0,V406=1),2,V406)</f>
        <v>1</v>
      </c>
      <c r="O406" s="34"/>
      <c r="P406" s="41">
        <v>0</v>
      </c>
      <c r="Q406" s="41">
        <v>13</v>
      </c>
      <c r="R406" s="117">
        <v>0</v>
      </c>
      <c r="S406" s="45">
        <v>0</v>
      </c>
      <c r="T406" s="45"/>
      <c r="U406" s="43" t="s">
        <v>335</v>
      </c>
      <c r="V406" s="34">
        <v>1</v>
      </c>
      <c r="W406" s="29">
        <v>1</v>
      </c>
      <c r="X406" s="29">
        <f t="shared" si="170"/>
        <v>1</v>
      </c>
      <c r="Z406" s="6">
        <f>N406</f>
        <v>1</v>
      </c>
      <c r="AA406" s="6">
        <f>IF(K406&lt;=0,0,1)</f>
        <v>1</v>
      </c>
      <c r="AB406" s="29"/>
      <c r="AC406" s="29">
        <f>_xlfn.IFS(AND(Z406=1,AA406=1),1,AND(Z406=1,AA406=0),0,Z406=0,"не применяется")</f>
        <v>1</v>
      </c>
      <c r="AE406" s="120">
        <f>IF(N406=1,IF(OR(I406&lt;5,I406=""),0,IF(I406&gt;=10,1,0.5)),0)</f>
        <v>0</v>
      </c>
      <c r="AF406" s="120">
        <f>IF(G406&gt;AI406,0.5,0)</f>
        <v>0.5</v>
      </c>
      <c r="AG406" s="120">
        <f>IF(G406=AJ406,1,0)</f>
        <v>0</v>
      </c>
      <c r="AI406" s="29">
        <f>ROUND(SUMIFS(E:E,D:D,D406,N:N,1)/SUMIFS(F:F,D:D,D406,N:N,1),9)</f>
        <v>0.40586932399999998</v>
      </c>
      <c r="AJ406" s="29">
        <f>_xlfn.MAXIFS($G$7:$G$2383,$N$7:$N$2383,1,$D$7:$D$2383,21)</f>
        <v>1</v>
      </c>
    </row>
    <row r="407" spans="1:36" ht="16.5" thickBot="1" x14ac:dyDescent="0.3">
      <c r="A407" s="48" t="s">
        <v>691</v>
      </c>
      <c r="B407" s="54" t="s">
        <v>137</v>
      </c>
      <c r="C407" s="55" t="s">
        <v>138</v>
      </c>
      <c r="D407" s="44">
        <v>22</v>
      </c>
      <c r="E407" s="41">
        <v>92</v>
      </c>
      <c r="F407" s="41">
        <v>154</v>
      </c>
      <c r="G407" s="117">
        <v>0.59740259699999998</v>
      </c>
      <c r="H407" s="45">
        <v>1</v>
      </c>
      <c r="I407" s="42" t="s">
        <v>12</v>
      </c>
      <c r="J407" s="13">
        <v>0.59740259699999998</v>
      </c>
      <c r="K407" s="29">
        <f>IF(V407=1,MAX(AE407:AG407),0)</f>
        <v>0</v>
      </c>
      <c r="L407" s="29">
        <f t="shared" si="175"/>
        <v>0</v>
      </c>
      <c r="M407" s="29">
        <f t="shared" si="176"/>
        <v>0</v>
      </c>
      <c r="N407" s="29">
        <f>IF(AND(F407=0,V407=1),2,V407)</f>
        <v>1</v>
      </c>
      <c r="O407" s="34"/>
      <c r="P407" s="41">
        <v>0</v>
      </c>
      <c r="Q407" s="41">
        <v>0</v>
      </c>
      <c r="R407" s="117">
        <v>0</v>
      </c>
      <c r="S407" s="42">
        <v>1</v>
      </c>
      <c r="T407" s="42"/>
      <c r="U407" s="43" t="s">
        <v>337</v>
      </c>
      <c r="V407" s="34">
        <v>1</v>
      </c>
      <c r="W407" s="29">
        <v>1</v>
      </c>
      <c r="X407" s="29">
        <f t="shared" si="170"/>
        <v>1</v>
      </c>
      <c r="Z407" s="6">
        <f>N407</f>
        <v>1</v>
      </c>
      <c r="AA407" s="6">
        <f>IF(K407&lt;=0,0,1)</f>
        <v>0</v>
      </c>
      <c r="AB407" s="29"/>
      <c r="AC407" s="29">
        <f>_xlfn.IFS(AND(Z407=1,AA407=1),1,AND(Z407=1,AA407=0),0,Z407=0,"не применяется")</f>
        <v>0</v>
      </c>
      <c r="AE407" s="120">
        <f>IF(AND(J407&gt;=1,N407=1),1,0)</f>
        <v>0</v>
      </c>
      <c r="AF407" s="120">
        <f>IF(G407&gt;AI407,0.5,0)</f>
        <v>0</v>
      </c>
      <c r="AG407" s="120"/>
      <c r="AI407" s="29">
        <f>ROUND(SUMIFS(E:E,D:D,D407,N:N,1)/SUMIFS(F:F,D:D,D407,N:N,1),9)</f>
        <v>0.59924209900000003</v>
      </c>
    </row>
    <row r="408" spans="1:36" ht="16.5" thickBot="1" x14ac:dyDescent="0.3">
      <c r="A408" s="48" t="s">
        <v>692</v>
      </c>
      <c r="B408" s="54" t="s">
        <v>137</v>
      </c>
      <c r="C408" s="55" t="s">
        <v>138</v>
      </c>
      <c r="D408" s="44">
        <v>23</v>
      </c>
      <c r="E408" s="41">
        <v>1</v>
      </c>
      <c r="F408" s="41">
        <v>1</v>
      </c>
      <c r="G408" s="117">
        <v>1</v>
      </c>
      <c r="H408" s="42" t="s">
        <v>12</v>
      </c>
      <c r="I408" s="13">
        <v>0</v>
      </c>
      <c r="J408" s="42" t="s">
        <v>12</v>
      </c>
      <c r="K408" s="29">
        <f>IF(V408=1,MAX(AE408:AG408),0)</f>
        <v>0.5</v>
      </c>
      <c r="L408" s="29">
        <f t="shared" si="175"/>
        <v>0</v>
      </c>
      <c r="M408" s="29">
        <f t="shared" si="176"/>
        <v>1</v>
      </c>
      <c r="N408" s="29">
        <f>IF(AND(F408=0,V408=1),2,V408)</f>
        <v>1</v>
      </c>
      <c r="O408" s="34"/>
      <c r="P408" s="41">
        <v>0</v>
      </c>
      <c r="Q408" s="41">
        <v>5</v>
      </c>
      <c r="R408" s="117">
        <v>0</v>
      </c>
      <c r="S408" s="45">
        <v>0</v>
      </c>
      <c r="T408" s="45"/>
      <c r="U408" s="43" t="s">
        <v>339</v>
      </c>
      <c r="V408" s="34">
        <v>1</v>
      </c>
      <c r="W408" s="29">
        <v>1</v>
      </c>
      <c r="X408" s="29">
        <f t="shared" si="170"/>
        <v>1</v>
      </c>
      <c r="Z408" s="6">
        <f>N408</f>
        <v>1</v>
      </c>
      <c r="AA408" s="6">
        <f>IF(K408&lt;=0,0,1)</f>
        <v>1</v>
      </c>
      <c r="AB408" s="29"/>
      <c r="AC408" s="29">
        <f>_xlfn.IFS(AND(Z408=1,AA408=1),1,AND(Z408=1,AA408=0),0,Z408=0,"не применяется")</f>
        <v>1</v>
      </c>
      <c r="AE408" s="120">
        <f>IF(N408=1,IF(OR(I408&lt;5,I408=""),0,IF(I408&gt;=10,1,0.5)),0)</f>
        <v>0</v>
      </c>
      <c r="AF408" s="120">
        <f>IF(G408&gt;AI408,0.5,0)</f>
        <v>0.5</v>
      </c>
      <c r="AG408" s="120">
        <f>IF(AND(G2835&lt;&gt;0,G408=AJ408),1,0)</f>
        <v>0</v>
      </c>
      <c r="AI408" s="29">
        <f>ROUND(SUMIFS(E:E,D:D,D408,N:N,1)/SUMIFS(F:F,D:D,D408,N:N,1),9)</f>
        <v>0.46666666699999998</v>
      </c>
      <c r="AJ408" s="29">
        <f>_xlfn.MAXIFS($G$7:$G$2383,$N$7:$N$2383,1,$D$7:$D$2383,23)</f>
        <v>6</v>
      </c>
    </row>
    <row r="409" spans="1:36" ht="16.5" thickBot="1" x14ac:dyDescent="0.3">
      <c r="A409" s="48" t="s">
        <v>693</v>
      </c>
      <c r="B409" s="54" t="s">
        <v>137</v>
      </c>
      <c r="C409" s="55" t="s">
        <v>138</v>
      </c>
      <c r="D409" s="44">
        <v>24</v>
      </c>
      <c r="E409" s="41">
        <v>1</v>
      </c>
      <c r="F409" s="41">
        <v>0</v>
      </c>
      <c r="G409" s="117">
        <v>0</v>
      </c>
      <c r="H409" s="42" t="s">
        <v>12</v>
      </c>
      <c r="I409" s="13">
        <v>0</v>
      </c>
      <c r="J409" s="42" t="s">
        <v>12</v>
      </c>
      <c r="K409" s="29">
        <f>IF(V409=1,MAX(AE409:AG409),0)</f>
        <v>0</v>
      </c>
      <c r="L409" s="29">
        <f t="shared" si="175"/>
        <v>0</v>
      </c>
      <c r="M409" s="29">
        <f t="shared" si="176"/>
        <v>0</v>
      </c>
      <c r="N409" s="29">
        <f>IF(AND(F409=0,V409=1),2,V409)</f>
        <v>2</v>
      </c>
      <c r="O409" s="34"/>
      <c r="P409" s="41">
        <v>0</v>
      </c>
      <c r="Q409" s="41">
        <v>3</v>
      </c>
      <c r="R409" s="117">
        <v>0</v>
      </c>
      <c r="S409" s="45">
        <v>0</v>
      </c>
      <c r="T409" s="45"/>
      <c r="U409" s="43" t="s">
        <v>341</v>
      </c>
      <c r="V409" s="34">
        <v>1</v>
      </c>
      <c r="W409" s="29">
        <v>1</v>
      </c>
      <c r="X409" s="29">
        <f t="shared" si="170"/>
        <v>1</v>
      </c>
      <c r="Z409" s="6">
        <f>N409</f>
        <v>2</v>
      </c>
      <c r="AA409" s="6">
        <f>IF(K409&lt;=0,0,1)</f>
        <v>0</v>
      </c>
      <c r="AB409" s="29"/>
      <c r="AC409" s="29" t="str">
        <f>_xlfn.IFS(AND(Z409=1,AA409=1),1,AND(Z409=1,AA409=0),0,Z409=0,"не применяется",Z409=2,"не применяется")</f>
        <v>не применяется</v>
      </c>
      <c r="AE409" s="120">
        <f>IF(N409=1,IF(OR(I409&lt;5,I409=""),0,IF(I409&gt;=10,1,0.5)),0)</f>
        <v>0</v>
      </c>
      <c r="AF409" s="120">
        <f>IF(G409&gt;AI409,0.5,0)</f>
        <v>0</v>
      </c>
      <c r="AG409" s="120">
        <f>IF(G409=AJ409,1,0)</f>
        <v>0</v>
      </c>
      <c r="AI409" s="29">
        <f>ROUND(SUMIFS(E:E,D:D,D409,N:N,1)/SUMIFS(F:F,D:D,D409,N:N,1),9)</f>
        <v>0.91379310300000005</v>
      </c>
      <c r="AJ409" s="29">
        <f>_xlfn.MAXIFS($G$7:$G$2383,$N$7:$N$2383,1,$D$7:$D$2383,24)</f>
        <v>10</v>
      </c>
    </row>
    <row r="410" spans="1:36" ht="16.5" thickBot="1" x14ac:dyDescent="0.3">
      <c r="A410" s="48" t="s">
        <v>694</v>
      </c>
      <c r="B410" s="54" t="s">
        <v>137</v>
      </c>
      <c r="C410" s="55" t="s">
        <v>138</v>
      </c>
      <c r="D410" s="44">
        <v>25</v>
      </c>
      <c r="E410" s="41">
        <v>154</v>
      </c>
      <c r="F410" s="41">
        <v>158</v>
      </c>
      <c r="G410" s="117">
        <v>0.97468354400000001</v>
      </c>
      <c r="H410" s="45">
        <v>1</v>
      </c>
      <c r="I410" s="42" t="s">
        <v>12</v>
      </c>
      <c r="J410" s="13">
        <v>0.97468354400000001</v>
      </c>
      <c r="K410" s="29">
        <f>IF(V410=1,MAX(AE410:AG410),0)</f>
        <v>1</v>
      </c>
      <c r="L410" s="29">
        <f t="shared" si="175"/>
        <v>0</v>
      </c>
      <c r="M410" s="29">
        <f t="shared" si="176"/>
        <v>1</v>
      </c>
      <c r="N410" s="29">
        <f>IF(AND(F410=0,V410=1),2,V410)</f>
        <v>1</v>
      </c>
      <c r="O410" s="34"/>
      <c r="P410" s="41">
        <v>0</v>
      </c>
      <c r="Q410" s="41">
        <v>0</v>
      </c>
      <c r="R410" s="117">
        <v>0</v>
      </c>
      <c r="S410" s="42">
        <v>1</v>
      </c>
      <c r="T410" s="42"/>
      <c r="U410" s="43" t="s">
        <v>343</v>
      </c>
      <c r="V410" s="34">
        <v>1</v>
      </c>
      <c r="W410" s="29">
        <v>2</v>
      </c>
      <c r="X410" s="29">
        <f t="shared" si="170"/>
        <v>2</v>
      </c>
      <c r="Z410" s="6">
        <f>N410</f>
        <v>1</v>
      </c>
      <c r="AA410" s="6">
        <f>IF(K410&lt;=0,0,1)</f>
        <v>1</v>
      </c>
      <c r="AB410" s="29"/>
      <c r="AC410" s="29">
        <f>_xlfn.IFS(AND(Z410=1,AA410=1),1,AND(Z410=1,AA410=0),0,Z410=0,"не применяется")</f>
        <v>1</v>
      </c>
      <c r="AE410" s="120">
        <f>IF(AND(J410&gt;=1,N410=1),2,0)</f>
        <v>0</v>
      </c>
      <c r="AF410" s="120">
        <f>IF(G410&gt;AI410,1,0)</f>
        <v>1</v>
      </c>
      <c r="AG410" s="120"/>
      <c r="AI410" s="29">
        <f>ROUND(SUMIFS(E:E,D:D,D410,N:N,1)/SUMIFS(F:F,D:D,D410,N:N,1),9)</f>
        <v>0.97028108999999996</v>
      </c>
    </row>
    <row r="411" spans="1:36" ht="16.5" thickBot="1" x14ac:dyDescent="0.3">
      <c r="A411" s="48" t="s">
        <v>695</v>
      </c>
      <c r="B411" s="54" t="s">
        <v>137</v>
      </c>
      <c r="C411" s="55" t="s">
        <v>138</v>
      </c>
      <c r="D411" s="51">
        <v>33</v>
      </c>
      <c r="E411" s="41"/>
      <c r="F411" s="41"/>
      <c r="G411" s="117">
        <v>0</v>
      </c>
      <c r="H411" s="45"/>
      <c r="I411" s="45"/>
      <c r="J411" s="45"/>
      <c r="K411" s="45">
        <f>K383+K398+K405</f>
        <v>16.5</v>
      </c>
      <c r="L411" s="29">
        <f t="shared" si="175"/>
        <v>0</v>
      </c>
      <c r="M411" s="29">
        <f t="shared" si="176"/>
        <v>0</v>
      </c>
      <c r="O411" s="34"/>
      <c r="P411" s="34"/>
      <c r="Q411" s="34"/>
      <c r="R411" s="117">
        <v>0</v>
      </c>
      <c r="S411" s="45">
        <v>17.5</v>
      </c>
      <c r="T411" s="45"/>
      <c r="U411" s="43" t="s">
        <v>321</v>
      </c>
      <c r="V411" s="45">
        <v>1</v>
      </c>
      <c r="X411" s="29">
        <f>SUM(X383:X410)</f>
        <v>32</v>
      </c>
      <c r="Y411" s="53">
        <f>K411/X411</f>
        <v>0.515625</v>
      </c>
      <c r="Z411" s="6">
        <f>SUM(Z383:Z410)</f>
        <v>29</v>
      </c>
      <c r="AA411" s="6">
        <f>SUM(AA383:AA410)</f>
        <v>15</v>
      </c>
      <c r="AB411" s="53">
        <f>AA411/Z411</f>
        <v>0.51724137931034486</v>
      </c>
      <c r="AC411" s="29">
        <f>AB411</f>
        <v>0.51724137931034486</v>
      </c>
      <c r="AF411" s="6"/>
    </row>
    <row r="412" spans="1:36" ht="16.5" thickBot="1" x14ac:dyDescent="0.25">
      <c r="A412" s="48" t="s">
        <v>242</v>
      </c>
      <c r="B412" s="49" t="s">
        <v>93</v>
      </c>
      <c r="C412" s="50" t="s">
        <v>94</v>
      </c>
      <c r="D412" s="33">
        <v>0</v>
      </c>
      <c r="E412" s="122"/>
      <c r="F412" s="122"/>
      <c r="G412" s="117">
        <v>0</v>
      </c>
      <c r="H412" s="35"/>
      <c r="I412" s="35"/>
      <c r="J412" s="35"/>
      <c r="K412" s="36">
        <f>SUM(K413:K426)</f>
        <v>14</v>
      </c>
      <c r="L412" s="29">
        <f t="shared" si="175"/>
        <v>0</v>
      </c>
      <c r="M412" s="29">
        <f t="shared" si="176"/>
        <v>0</v>
      </c>
      <c r="O412" s="34"/>
      <c r="P412" s="67"/>
      <c r="Q412" s="67"/>
      <c r="R412" s="117">
        <v>0</v>
      </c>
      <c r="S412" s="34">
        <v>14</v>
      </c>
      <c r="T412" s="34"/>
      <c r="U412" s="43" t="s">
        <v>321</v>
      </c>
      <c r="V412" s="35">
        <v>1</v>
      </c>
      <c r="W412" s="6"/>
      <c r="X412" s="6"/>
      <c r="Y412" s="6"/>
      <c r="AB412" s="6"/>
      <c r="AC412" s="6"/>
      <c r="AF412" s="6"/>
    </row>
    <row r="413" spans="1:36" ht="16.5" thickBot="1" x14ac:dyDescent="0.3">
      <c r="A413" s="48" t="s">
        <v>696</v>
      </c>
      <c r="B413" s="54" t="s">
        <v>93</v>
      </c>
      <c r="C413" s="55" t="s">
        <v>94</v>
      </c>
      <c r="D413" s="41">
        <v>1</v>
      </c>
      <c r="E413" s="41">
        <v>81748</v>
      </c>
      <c r="F413" s="41">
        <v>203436.3</v>
      </c>
      <c r="G413" s="117">
        <v>0.40183585700000002</v>
      </c>
      <c r="H413" s="42" t="s">
        <v>12</v>
      </c>
      <c r="I413" s="13">
        <v>0.209183591</v>
      </c>
      <c r="J413" s="42" t="s">
        <v>12</v>
      </c>
      <c r="K413" s="29">
        <f t="shared" ref="K413:K424" si="182">IF(V413=1,MAX(AE413:AG413),0)</f>
        <v>0.5</v>
      </c>
      <c r="L413" s="29">
        <f t="shared" si="175"/>
        <v>0</v>
      </c>
      <c r="M413" s="29">
        <f t="shared" si="176"/>
        <v>1</v>
      </c>
      <c r="N413" s="29">
        <f t="shared" ref="N413:N426" si="183">IF(AND(F413=0,V413=1),2,V413)</f>
        <v>1</v>
      </c>
      <c r="O413" s="34"/>
      <c r="P413" s="41">
        <v>82867</v>
      </c>
      <c r="Q413" s="41">
        <v>206652.40000000002</v>
      </c>
      <c r="R413" s="117">
        <v>0.400997037</v>
      </c>
      <c r="S413" s="34">
        <v>1</v>
      </c>
      <c r="T413" s="34"/>
      <c r="U413" s="43" t="s">
        <v>293</v>
      </c>
      <c r="V413" s="34">
        <v>1</v>
      </c>
      <c r="W413" s="29">
        <v>1</v>
      </c>
      <c r="X413" s="29">
        <f t="shared" ref="X413:X439" si="184">IF(V413=1,W413,0)</f>
        <v>1</v>
      </c>
      <c r="Z413" s="6">
        <f t="shared" ref="Z413:Z426" si="185">N413</f>
        <v>1</v>
      </c>
      <c r="AA413" s="6">
        <f t="shared" ref="AA413:AA426" si="186">IF(K413&lt;=0,0,1)</f>
        <v>1</v>
      </c>
      <c r="AB413" s="29"/>
      <c r="AC413" s="29">
        <f t="shared" ref="AC413:AC428" si="187">_xlfn.IFS(AND(Z413=1,AA413=1),1,AND(Z413=1,AA413=0),0,Z413=0,"не применяется")</f>
        <v>1</v>
      </c>
      <c r="AE413" s="120">
        <f>IF(N413=1,IF(OR(I413&lt;3,I413=""),0,IF(I413&gt;=7,1,0.5)),0)</f>
        <v>0</v>
      </c>
      <c r="AF413" s="120">
        <f>IF(G413&gt;AI413,0.5,0)</f>
        <v>0.5</v>
      </c>
      <c r="AG413" s="120">
        <f>IF(G413=AJ413,1,0)</f>
        <v>0</v>
      </c>
      <c r="AI413" s="29">
        <f t="shared" ref="AI413:AI426" si="188">ROUND(SUMIFS(E:E,D:D,D413,N:N,1)/SUMIFS(F:F,D:D,D413,N:N,1),9)</f>
        <v>0.26994277300000002</v>
      </c>
      <c r="AJ413" s="29">
        <f>ROUND(_xlfn.MAXIFS($G$7:$G$2383,$D$7:$D$2383,1,$V$7:$V$2383,1),9)</f>
        <v>0.87050933799999997</v>
      </c>
    </row>
    <row r="414" spans="1:36" ht="16.5" thickBot="1" x14ac:dyDescent="0.3">
      <c r="A414" s="48" t="s">
        <v>697</v>
      </c>
      <c r="B414" s="54" t="s">
        <v>93</v>
      </c>
      <c r="C414" s="55" t="s">
        <v>94</v>
      </c>
      <c r="D414" s="44">
        <v>2</v>
      </c>
      <c r="E414" s="41">
        <v>310</v>
      </c>
      <c r="F414" s="41">
        <v>340</v>
      </c>
      <c r="G414" s="117">
        <v>0.91176470600000004</v>
      </c>
      <c r="H414" s="42" t="s">
        <v>12</v>
      </c>
      <c r="I414" s="13">
        <v>557.06521551900005</v>
      </c>
      <c r="J414" s="42" t="s">
        <v>12</v>
      </c>
      <c r="K414" s="29">
        <f t="shared" si="182"/>
        <v>2</v>
      </c>
      <c r="L414" s="29">
        <f t="shared" si="175"/>
        <v>0</v>
      </c>
      <c r="M414" s="29">
        <f t="shared" si="176"/>
        <v>0</v>
      </c>
      <c r="N414" s="29">
        <f t="shared" si="183"/>
        <v>1</v>
      </c>
      <c r="O414" s="34"/>
      <c r="P414" s="41">
        <v>92</v>
      </c>
      <c r="Q414" s="41">
        <v>663</v>
      </c>
      <c r="R414" s="117">
        <v>0.138763198</v>
      </c>
      <c r="S414" s="34">
        <v>0</v>
      </c>
      <c r="T414" s="34"/>
      <c r="U414" s="43" t="s">
        <v>295</v>
      </c>
      <c r="V414" s="34">
        <v>1</v>
      </c>
      <c r="W414" s="29">
        <v>2</v>
      </c>
      <c r="X414" s="29">
        <f t="shared" si="184"/>
        <v>2</v>
      </c>
      <c r="Z414" s="6">
        <f t="shared" si="185"/>
        <v>1</v>
      </c>
      <c r="AA414" s="6">
        <f t="shared" si="186"/>
        <v>1</v>
      </c>
      <c r="AB414" s="29"/>
      <c r="AC414" s="29">
        <f t="shared" si="187"/>
        <v>1</v>
      </c>
      <c r="AE414" s="120">
        <f>IF(N414=1,IF(OR(I414&lt;5,I414=""),0,IF(I414&gt;=10,2,1)),0)</f>
        <v>2</v>
      </c>
      <c r="AF414" s="120">
        <f>IF(G414&gt;AI414,1,0)</f>
        <v>0</v>
      </c>
      <c r="AG414" s="120">
        <f>IF(G414=AJ414,2,0)</f>
        <v>0</v>
      </c>
      <c r="AI414" s="29">
        <f t="shared" si="188"/>
        <v>0.94268468299999997</v>
      </c>
      <c r="AJ414" s="29">
        <f>ROUND(_xlfn.MAXIFS($G$7:$G$2383,$N$7:$N$2383,1,$D$7:$D$2383,2),9)</f>
        <v>0.994897959</v>
      </c>
    </row>
    <row r="415" spans="1:36" ht="16.5" thickBot="1" x14ac:dyDescent="0.3">
      <c r="A415" s="48" t="s">
        <v>698</v>
      </c>
      <c r="B415" s="54" t="s">
        <v>93</v>
      </c>
      <c r="C415" s="55" t="s">
        <v>94</v>
      </c>
      <c r="D415" s="44">
        <v>3</v>
      </c>
      <c r="E415" s="41">
        <v>2</v>
      </c>
      <c r="F415" s="41">
        <v>5</v>
      </c>
      <c r="G415" s="117">
        <v>0.4</v>
      </c>
      <c r="H415" s="42" t="s">
        <v>12</v>
      </c>
      <c r="I415" s="13">
        <v>-53.333333326000002</v>
      </c>
      <c r="J415" s="42" t="s">
        <v>12</v>
      </c>
      <c r="K415" s="29">
        <f t="shared" si="182"/>
        <v>0</v>
      </c>
      <c r="L415" s="29">
        <f t="shared" si="175"/>
        <v>0</v>
      </c>
      <c r="M415" s="29">
        <f t="shared" si="176"/>
        <v>0</v>
      </c>
      <c r="N415" s="29">
        <f t="shared" si="183"/>
        <v>1</v>
      </c>
      <c r="O415" s="34"/>
      <c r="P415" s="41">
        <v>12</v>
      </c>
      <c r="Q415" s="41">
        <v>14</v>
      </c>
      <c r="R415" s="117">
        <v>0.85714285700000004</v>
      </c>
      <c r="S415" s="34">
        <v>1</v>
      </c>
      <c r="T415" s="34"/>
      <c r="U415" s="43" t="s">
        <v>297</v>
      </c>
      <c r="V415" s="34">
        <v>1</v>
      </c>
      <c r="W415" s="29">
        <v>1</v>
      </c>
      <c r="X415" s="29">
        <f t="shared" si="184"/>
        <v>1</v>
      </c>
      <c r="Z415" s="6">
        <f t="shared" si="185"/>
        <v>1</v>
      </c>
      <c r="AA415" s="6">
        <f t="shared" si="186"/>
        <v>0</v>
      </c>
      <c r="AB415" s="29"/>
      <c r="AC415" s="29">
        <f t="shared" si="187"/>
        <v>0</v>
      </c>
      <c r="AE415" s="120">
        <f>IF(N415=1,IF(OR(I415&lt;5,I415=""),0,IF(I415&gt;=10,1,0.5)),0)</f>
        <v>0</v>
      </c>
      <c r="AF415" s="120">
        <f>IF(G415&gt;AI415,0.5,0)</f>
        <v>0</v>
      </c>
      <c r="AG415" s="120">
        <f>IF(G415=AJ415,1,0)</f>
        <v>0</v>
      </c>
      <c r="AI415" s="29">
        <f t="shared" si="188"/>
        <v>0.630237826</v>
      </c>
      <c r="AJ415" s="29">
        <f>_xlfn.MAXIFS($G$7:$G$2383,$N$7:$N$2383,1,$D$7:$D$2383,3)</f>
        <v>1</v>
      </c>
    </row>
    <row r="416" spans="1:36" ht="16.5" thickBot="1" x14ac:dyDescent="0.3">
      <c r="A416" s="48" t="s">
        <v>699</v>
      </c>
      <c r="B416" s="54" t="s">
        <v>93</v>
      </c>
      <c r="C416" s="55" t="s">
        <v>94</v>
      </c>
      <c r="D416" s="44">
        <v>4</v>
      </c>
      <c r="E416" s="41">
        <v>15</v>
      </c>
      <c r="F416" s="41">
        <v>16</v>
      </c>
      <c r="G416" s="117">
        <v>0.9375</v>
      </c>
      <c r="H416" s="42" t="s">
        <v>12</v>
      </c>
      <c r="I416" s="13">
        <v>237.49999973000001</v>
      </c>
      <c r="J416" s="42" t="s">
        <v>12</v>
      </c>
      <c r="K416" s="29">
        <f t="shared" si="182"/>
        <v>1</v>
      </c>
      <c r="L416" s="29">
        <f t="shared" si="175"/>
        <v>0</v>
      </c>
      <c r="M416" s="29">
        <f t="shared" si="176"/>
        <v>1</v>
      </c>
      <c r="N416" s="29">
        <f t="shared" si="183"/>
        <v>1</v>
      </c>
      <c r="O416" s="34"/>
      <c r="P416" s="41">
        <v>5</v>
      </c>
      <c r="Q416" s="41">
        <v>18</v>
      </c>
      <c r="R416" s="117">
        <v>0.27777777799999998</v>
      </c>
      <c r="S416" s="34">
        <v>1</v>
      </c>
      <c r="T416" s="34"/>
      <c r="U416" s="43" t="s">
        <v>299</v>
      </c>
      <c r="V416" s="34">
        <v>1</v>
      </c>
      <c r="W416" s="29">
        <v>1</v>
      </c>
      <c r="X416" s="29">
        <f t="shared" si="184"/>
        <v>1</v>
      </c>
      <c r="Z416" s="6">
        <f t="shared" si="185"/>
        <v>1</v>
      </c>
      <c r="AA416" s="6">
        <f t="shared" si="186"/>
        <v>1</v>
      </c>
      <c r="AB416" s="29"/>
      <c r="AC416" s="29">
        <f t="shared" si="187"/>
        <v>1</v>
      </c>
      <c r="AE416" s="120">
        <f>IF(N416=1,IF(OR(I416&lt;5,I416=""),0,IF(I416&gt;=10,1,0.5)),0)</f>
        <v>1</v>
      </c>
      <c r="AF416" s="120">
        <f>IF(G416&gt;AI416,0.5,0)</f>
        <v>0.5</v>
      </c>
      <c r="AG416" s="120">
        <f>IF(G416=AJ416,1,0)</f>
        <v>0</v>
      </c>
      <c r="AI416" s="29">
        <f t="shared" si="188"/>
        <v>0.88328075699999997</v>
      </c>
      <c r="AJ416" s="29">
        <f>_xlfn.MAXIFS($G$7:$G$2383,$N$7:$N$2383,1,$D$7:$D$2383,4)</f>
        <v>1</v>
      </c>
    </row>
    <row r="417" spans="1:36" ht="16.5" thickBot="1" x14ac:dyDescent="0.3">
      <c r="A417" s="48" t="s">
        <v>700</v>
      </c>
      <c r="B417" s="54" t="s">
        <v>93</v>
      </c>
      <c r="C417" s="55" t="s">
        <v>94</v>
      </c>
      <c r="D417" s="44">
        <v>5</v>
      </c>
      <c r="E417" s="41">
        <v>23</v>
      </c>
      <c r="F417" s="41">
        <v>26</v>
      </c>
      <c r="G417" s="117">
        <v>0.88461538500000003</v>
      </c>
      <c r="H417" s="42" t="s">
        <v>12</v>
      </c>
      <c r="I417" s="13">
        <v>209.61538444000001</v>
      </c>
      <c r="J417" s="42" t="s">
        <v>12</v>
      </c>
      <c r="K417" s="29">
        <f t="shared" si="182"/>
        <v>1</v>
      </c>
      <c r="L417" s="29">
        <f t="shared" si="175"/>
        <v>0</v>
      </c>
      <c r="M417" s="29">
        <f t="shared" si="176"/>
        <v>1</v>
      </c>
      <c r="N417" s="29">
        <f t="shared" si="183"/>
        <v>1</v>
      </c>
      <c r="O417" s="34"/>
      <c r="P417" s="41">
        <v>18</v>
      </c>
      <c r="Q417" s="41">
        <v>63</v>
      </c>
      <c r="R417" s="117">
        <v>0.28571428599999998</v>
      </c>
      <c r="S417" s="34">
        <v>1</v>
      </c>
      <c r="T417" s="34"/>
      <c r="U417" s="43" t="s">
        <v>301</v>
      </c>
      <c r="V417" s="34">
        <v>1</v>
      </c>
      <c r="W417" s="29">
        <v>1</v>
      </c>
      <c r="X417" s="29">
        <f t="shared" si="184"/>
        <v>1</v>
      </c>
      <c r="Z417" s="6">
        <f t="shared" si="185"/>
        <v>1</v>
      </c>
      <c r="AA417" s="6">
        <f t="shared" si="186"/>
        <v>1</v>
      </c>
      <c r="AB417" s="29"/>
      <c r="AC417" s="29">
        <f t="shared" si="187"/>
        <v>1</v>
      </c>
      <c r="AE417" s="120">
        <f>IF(N417=1,IF(OR(I417&lt;5,I417=""),0,IF(I417&gt;=10,1,0.5)),0)</f>
        <v>1</v>
      </c>
      <c r="AF417" s="120">
        <f>IF(G417&gt;AI417,0.5,0)</f>
        <v>0.5</v>
      </c>
      <c r="AG417" s="120">
        <f>IF(G417=AJ417,1,0)</f>
        <v>0</v>
      </c>
      <c r="AI417" s="29">
        <f t="shared" si="188"/>
        <v>0.78056112200000005</v>
      </c>
      <c r="AJ417" s="29">
        <f>_xlfn.MAXIFS($G$7:$G$2383,$N$7:$N$2383,1,$D$7:$D$2383,5)</f>
        <v>1</v>
      </c>
    </row>
    <row r="418" spans="1:36" ht="16.5" thickBot="1" x14ac:dyDescent="0.3">
      <c r="A418" s="48" t="s">
        <v>701</v>
      </c>
      <c r="B418" s="54" t="s">
        <v>93</v>
      </c>
      <c r="C418" s="55" t="s">
        <v>94</v>
      </c>
      <c r="D418" s="44">
        <v>6</v>
      </c>
      <c r="E418" s="41">
        <v>1953</v>
      </c>
      <c r="F418" s="41">
        <v>1950</v>
      </c>
      <c r="G418" s="117">
        <v>1.0015384620000001</v>
      </c>
      <c r="H418" s="45">
        <v>1</v>
      </c>
      <c r="I418" s="42" t="s">
        <v>12</v>
      </c>
      <c r="J418" s="13">
        <v>1.0015384620000001</v>
      </c>
      <c r="K418" s="29">
        <f t="shared" si="182"/>
        <v>2</v>
      </c>
      <c r="L418" s="29">
        <f t="shared" si="175"/>
        <v>0</v>
      </c>
      <c r="M418" s="29">
        <f t="shared" si="176"/>
        <v>1</v>
      </c>
      <c r="N418" s="29">
        <f t="shared" si="183"/>
        <v>1</v>
      </c>
      <c r="O418" s="34"/>
      <c r="P418" s="41">
        <v>0</v>
      </c>
      <c r="Q418" s="41">
        <v>0</v>
      </c>
      <c r="R418" s="117">
        <v>0</v>
      </c>
      <c r="S418" s="42">
        <v>2</v>
      </c>
      <c r="T418" s="42"/>
      <c r="U418" s="43" t="s">
        <v>303</v>
      </c>
      <c r="V418" s="34">
        <v>1</v>
      </c>
      <c r="W418" s="29">
        <v>2</v>
      </c>
      <c r="X418" s="29">
        <f t="shared" si="184"/>
        <v>2</v>
      </c>
      <c r="Z418" s="6">
        <f t="shared" si="185"/>
        <v>1</v>
      </c>
      <c r="AA418" s="6">
        <f t="shared" si="186"/>
        <v>1</v>
      </c>
      <c r="AB418" s="29"/>
      <c r="AC418" s="29">
        <f t="shared" si="187"/>
        <v>1</v>
      </c>
      <c r="AE418" s="120">
        <f>IF(N418=1,IF(J418&gt;=1,2,0),0)</f>
        <v>2</v>
      </c>
      <c r="AF418" s="120">
        <f>IF(G418&gt;AI418,1,0)</f>
        <v>1</v>
      </c>
      <c r="AG418" s="120"/>
      <c r="AI418" s="29">
        <f t="shared" si="188"/>
        <v>1.0014544569999999</v>
      </c>
    </row>
    <row r="419" spans="1:36" ht="16.5" thickBot="1" x14ac:dyDescent="0.3">
      <c r="A419" s="48" t="s">
        <v>702</v>
      </c>
      <c r="B419" s="54" t="s">
        <v>93</v>
      </c>
      <c r="C419" s="55" t="s">
        <v>94</v>
      </c>
      <c r="D419" s="44">
        <v>7</v>
      </c>
      <c r="E419" s="41">
        <v>243</v>
      </c>
      <c r="F419" s="41">
        <v>285</v>
      </c>
      <c r="G419" s="117">
        <v>0.85263157899999997</v>
      </c>
      <c r="H419" s="42" t="s">
        <v>12</v>
      </c>
      <c r="I419" s="13">
        <v>1.7115624229999999</v>
      </c>
      <c r="J419" s="42" t="s">
        <v>12</v>
      </c>
      <c r="K419" s="29">
        <f t="shared" si="182"/>
        <v>1</v>
      </c>
      <c r="L419" s="29">
        <f t="shared" si="175"/>
        <v>0</v>
      </c>
      <c r="M419" s="29">
        <f t="shared" si="176"/>
        <v>1</v>
      </c>
      <c r="N419" s="29">
        <f t="shared" si="183"/>
        <v>1</v>
      </c>
      <c r="O419" s="34"/>
      <c r="P419" s="41">
        <v>254</v>
      </c>
      <c r="Q419" s="41">
        <v>303</v>
      </c>
      <c r="R419" s="117">
        <v>0.83828382800000001</v>
      </c>
      <c r="S419" s="34">
        <v>2</v>
      </c>
      <c r="T419" s="34"/>
      <c r="U419" s="43" t="s">
        <v>305</v>
      </c>
      <c r="V419" s="34">
        <v>1</v>
      </c>
      <c r="W419" s="29">
        <v>2</v>
      </c>
      <c r="X419" s="29">
        <f t="shared" si="184"/>
        <v>2</v>
      </c>
      <c r="Z419" s="6">
        <f t="shared" si="185"/>
        <v>1</v>
      </c>
      <c r="AA419" s="6">
        <f t="shared" si="186"/>
        <v>1</v>
      </c>
      <c r="AB419" s="29"/>
      <c r="AC419" s="29">
        <f t="shared" si="187"/>
        <v>1</v>
      </c>
      <c r="AE419" s="120">
        <f>IF(N419=1,IF(OR(I419&lt;3,I419=""),0,IF(I419&gt;=7,2,1)),0)</f>
        <v>0</v>
      </c>
      <c r="AF419" s="120">
        <f>IF(G419&gt;AI419,1,0)</f>
        <v>1</v>
      </c>
      <c r="AG419" s="120">
        <f>IF(G419=AJ419,2,0)</f>
        <v>0</v>
      </c>
      <c r="AI419" s="29">
        <f t="shared" si="188"/>
        <v>0.78831324000000003</v>
      </c>
      <c r="AJ419" s="29">
        <f>_xlfn.MAXIFS($G$7:$G$2383,$N$7:$N$2383,1,$D$7:$D$2383,7)</f>
        <v>0.964028777</v>
      </c>
    </row>
    <row r="420" spans="1:36" ht="16.5" thickBot="1" x14ac:dyDescent="0.3">
      <c r="A420" s="48" t="s">
        <v>703</v>
      </c>
      <c r="B420" s="54" t="s">
        <v>93</v>
      </c>
      <c r="C420" s="55" t="s">
        <v>94</v>
      </c>
      <c r="D420" s="44">
        <v>8</v>
      </c>
      <c r="E420" s="41">
        <v>78</v>
      </c>
      <c r="F420" s="41">
        <v>285</v>
      </c>
      <c r="G420" s="117">
        <v>0.27368421100000001</v>
      </c>
      <c r="H420" s="42" t="s">
        <v>12</v>
      </c>
      <c r="I420" s="13">
        <v>-29.723461093000001</v>
      </c>
      <c r="J420" s="42" t="s">
        <v>12</v>
      </c>
      <c r="K420" s="29">
        <f t="shared" si="182"/>
        <v>1</v>
      </c>
      <c r="L420" s="29">
        <f t="shared" si="175"/>
        <v>0</v>
      </c>
      <c r="M420" s="29">
        <f t="shared" si="176"/>
        <v>1</v>
      </c>
      <c r="N420" s="29">
        <f t="shared" si="183"/>
        <v>1</v>
      </c>
      <c r="O420" s="34"/>
      <c r="P420" s="41">
        <v>118</v>
      </c>
      <c r="Q420" s="41">
        <v>303</v>
      </c>
      <c r="R420" s="117">
        <v>0.38943894400000001</v>
      </c>
      <c r="S420" s="34">
        <v>1</v>
      </c>
      <c r="T420" s="34"/>
      <c r="U420" s="43" t="s">
        <v>307</v>
      </c>
      <c r="V420" s="34">
        <v>1</v>
      </c>
      <c r="W420" s="29">
        <v>1</v>
      </c>
      <c r="X420" s="29">
        <f t="shared" si="184"/>
        <v>1</v>
      </c>
      <c r="Z420" s="6">
        <f t="shared" si="185"/>
        <v>1</v>
      </c>
      <c r="AA420" s="6">
        <f t="shared" si="186"/>
        <v>1</v>
      </c>
      <c r="AB420" s="29"/>
      <c r="AC420" s="29">
        <f t="shared" si="187"/>
        <v>1</v>
      </c>
      <c r="AE420" s="120">
        <f>IF(N420=1,IF(OR(I420&gt;-5,I420=""),0,IF(I420&gt;=-10,0.5,1)),0)</f>
        <v>1</v>
      </c>
      <c r="AF420" s="120">
        <f>IF(G420&lt;AI420,0.5,0)</f>
        <v>0.5</v>
      </c>
      <c r="AG420" s="120">
        <f>IF(G420=AJ420,1,0)</f>
        <v>0</v>
      </c>
      <c r="AI420" s="29">
        <f t="shared" si="188"/>
        <v>0.38070670899999998</v>
      </c>
      <c r="AJ420" s="29">
        <f>_xlfn.MINIFS($G$6:$G$2383,$N$6:$N$2383,1,$D$6:$D$2383,8)</f>
        <v>1.9047618999999998E-2</v>
      </c>
    </row>
    <row r="421" spans="1:36" ht="16.5" thickBot="1" x14ac:dyDescent="0.3">
      <c r="A421" s="48" t="s">
        <v>704</v>
      </c>
      <c r="B421" s="54" t="s">
        <v>93</v>
      </c>
      <c r="C421" s="55" t="s">
        <v>94</v>
      </c>
      <c r="D421" s="44">
        <v>9</v>
      </c>
      <c r="E421" s="41">
        <v>1961</v>
      </c>
      <c r="F421" s="41">
        <v>340</v>
      </c>
      <c r="G421" s="117">
        <v>5.7676470589999997</v>
      </c>
      <c r="H421" s="45">
        <v>1</v>
      </c>
      <c r="I421" s="42" t="s">
        <v>12</v>
      </c>
      <c r="J421" s="13">
        <v>5.7676470589999997</v>
      </c>
      <c r="K421" s="29">
        <f t="shared" si="182"/>
        <v>1</v>
      </c>
      <c r="L421" s="29">
        <f t="shared" si="175"/>
        <v>0</v>
      </c>
      <c r="M421" s="29">
        <f t="shared" si="176"/>
        <v>0</v>
      </c>
      <c r="N421" s="29">
        <f t="shared" si="183"/>
        <v>1</v>
      </c>
      <c r="O421" s="34"/>
      <c r="P421" s="41">
        <v>2661</v>
      </c>
      <c r="Q421" s="41">
        <v>663</v>
      </c>
      <c r="R421" s="117">
        <v>4.0135746609999998</v>
      </c>
      <c r="S421" s="42">
        <v>1</v>
      </c>
      <c r="T421" s="42"/>
      <c r="U421" s="43" t="s">
        <v>309</v>
      </c>
      <c r="V421" s="34">
        <v>1</v>
      </c>
      <c r="W421" s="29">
        <v>1</v>
      </c>
      <c r="X421" s="29">
        <f t="shared" si="184"/>
        <v>1</v>
      </c>
      <c r="Z421" s="6">
        <f t="shared" si="185"/>
        <v>1</v>
      </c>
      <c r="AA421" s="6">
        <f t="shared" si="186"/>
        <v>1</v>
      </c>
      <c r="AB421" s="29"/>
      <c r="AC421" s="29">
        <f t="shared" si="187"/>
        <v>1</v>
      </c>
      <c r="AE421" s="120">
        <f>IF(N421=1,IF(J421&gt;=1,1,0),0)</f>
        <v>1</v>
      </c>
      <c r="AF421" s="120">
        <f>IF(G421&gt;AI421,0.5,0)</f>
        <v>0</v>
      </c>
      <c r="AG421" s="120"/>
      <c r="AI421" s="29">
        <f t="shared" si="188"/>
        <v>6.5856960899999999</v>
      </c>
    </row>
    <row r="422" spans="1:36" ht="16.5" thickBot="1" x14ac:dyDescent="0.3">
      <c r="A422" s="48" t="s">
        <v>705</v>
      </c>
      <c r="B422" s="54" t="s">
        <v>93</v>
      </c>
      <c r="C422" s="55" t="s">
        <v>94</v>
      </c>
      <c r="D422" s="44">
        <v>10</v>
      </c>
      <c r="E422" s="41">
        <v>106</v>
      </c>
      <c r="F422" s="41">
        <v>16</v>
      </c>
      <c r="G422" s="117">
        <v>6.625</v>
      </c>
      <c r="H422" s="45">
        <v>1</v>
      </c>
      <c r="I422" s="42" t="s">
        <v>12</v>
      </c>
      <c r="J422" s="13">
        <v>6.625</v>
      </c>
      <c r="K422" s="29">
        <f t="shared" si="182"/>
        <v>1</v>
      </c>
      <c r="L422" s="29">
        <f t="shared" si="175"/>
        <v>0</v>
      </c>
      <c r="M422" s="29">
        <f t="shared" si="176"/>
        <v>0</v>
      </c>
      <c r="N422" s="29">
        <f t="shared" si="183"/>
        <v>1</v>
      </c>
      <c r="O422" s="34"/>
      <c r="P422" s="41">
        <v>65</v>
      </c>
      <c r="Q422" s="41">
        <v>18</v>
      </c>
      <c r="R422" s="117">
        <v>3.611111111</v>
      </c>
      <c r="S422" s="42">
        <v>1</v>
      </c>
      <c r="T422" s="42"/>
      <c r="U422" s="43" t="s">
        <v>311</v>
      </c>
      <c r="V422" s="34">
        <v>1</v>
      </c>
      <c r="W422" s="29">
        <v>1</v>
      </c>
      <c r="X422" s="29">
        <f t="shared" si="184"/>
        <v>1</v>
      </c>
      <c r="Z422" s="6">
        <f t="shared" si="185"/>
        <v>1</v>
      </c>
      <c r="AA422" s="6">
        <f t="shared" si="186"/>
        <v>1</v>
      </c>
      <c r="AB422" s="29"/>
      <c r="AC422" s="29">
        <f t="shared" si="187"/>
        <v>1</v>
      </c>
      <c r="AE422" s="120">
        <f>IF(N422=1,IF(J422&gt;=1,1,0),0)</f>
        <v>1</v>
      </c>
      <c r="AF422" s="120">
        <f>IF(G422&gt;AI422,0.5,0)</f>
        <v>0</v>
      </c>
      <c r="AG422" s="120"/>
      <c r="AI422" s="29">
        <f t="shared" si="188"/>
        <v>8.2854889590000003</v>
      </c>
    </row>
    <row r="423" spans="1:36" ht="16.5" thickBot="1" x14ac:dyDescent="0.3">
      <c r="A423" s="48" t="s">
        <v>706</v>
      </c>
      <c r="B423" s="54" t="s">
        <v>93</v>
      </c>
      <c r="C423" s="55" t="s">
        <v>94</v>
      </c>
      <c r="D423" s="44">
        <v>11</v>
      </c>
      <c r="E423" s="41">
        <v>373</v>
      </c>
      <c r="F423" s="41">
        <v>26</v>
      </c>
      <c r="G423" s="117">
        <v>14.346153846</v>
      </c>
      <c r="H423" s="45">
        <v>1</v>
      </c>
      <c r="I423" s="42" t="s">
        <v>12</v>
      </c>
      <c r="J423" s="13">
        <v>14.346153846</v>
      </c>
      <c r="K423" s="29">
        <f t="shared" si="182"/>
        <v>2</v>
      </c>
      <c r="L423" s="29">
        <f t="shared" si="175"/>
        <v>0</v>
      </c>
      <c r="M423" s="29">
        <f t="shared" si="176"/>
        <v>1</v>
      </c>
      <c r="N423" s="29">
        <f t="shared" si="183"/>
        <v>1</v>
      </c>
      <c r="O423" s="34"/>
      <c r="P423" s="41">
        <v>165</v>
      </c>
      <c r="Q423" s="41">
        <v>63</v>
      </c>
      <c r="R423" s="117">
        <v>2.6190476189999998</v>
      </c>
      <c r="S423" s="42">
        <v>2</v>
      </c>
      <c r="T423" s="42"/>
      <c r="U423" s="43" t="s">
        <v>313</v>
      </c>
      <c r="V423" s="34">
        <v>1</v>
      </c>
      <c r="W423" s="29">
        <v>2</v>
      </c>
      <c r="X423" s="29">
        <f t="shared" si="184"/>
        <v>2</v>
      </c>
      <c r="Z423" s="6">
        <f t="shared" si="185"/>
        <v>1</v>
      </c>
      <c r="AA423" s="6">
        <f t="shared" si="186"/>
        <v>1</v>
      </c>
      <c r="AB423" s="29"/>
      <c r="AC423" s="29">
        <f t="shared" si="187"/>
        <v>1</v>
      </c>
      <c r="AE423" s="120">
        <f>IF(N423=1,IF(J423&gt;=1,2,0),0)</f>
        <v>2</v>
      </c>
      <c r="AF423" s="120">
        <f>IF(G423&gt;AI423,1,0)</f>
        <v>1</v>
      </c>
      <c r="AG423" s="120"/>
      <c r="AI423" s="29">
        <f t="shared" si="188"/>
        <v>8.5951903810000001</v>
      </c>
    </row>
    <row r="424" spans="1:36" ht="16.5" thickBot="1" x14ac:dyDescent="0.3">
      <c r="A424" s="48" t="s">
        <v>707</v>
      </c>
      <c r="B424" s="54" t="s">
        <v>93</v>
      </c>
      <c r="C424" s="55" t="s">
        <v>94</v>
      </c>
      <c r="D424" s="44">
        <v>12</v>
      </c>
      <c r="E424" s="41">
        <v>842</v>
      </c>
      <c r="F424" s="41">
        <v>16323</v>
      </c>
      <c r="G424" s="117">
        <v>5.1583654999999999E-2</v>
      </c>
      <c r="H424" s="42" t="s">
        <v>12</v>
      </c>
      <c r="I424" s="13">
        <v>53.004339373999997</v>
      </c>
      <c r="J424" s="42" t="s">
        <v>12</v>
      </c>
      <c r="K424" s="29">
        <f t="shared" si="182"/>
        <v>0</v>
      </c>
      <c r="L424" s="29">
        <f t="shared" si="175"/>
        <v>0</v>
      </c>
      <c r="M424" s="29">
        <f t="shared" si="176"/>
        <v>0</v>
      </c>
      <c r="N424" s="29">
        <f t="shared" si="183"/>
        <v>1</v>
      </c>
      <c r="O424" s="34"/>
      <c r="P424" s="41">
        <v>443</v>
      </c>
      <c r="Q424" s="41">
        <v>13140</v>
      </c>
      <c r="R424" s="117">
        <v>3.3713851000000003E-2</v>
      </c>
      <c r="S424" s="34">
        <v>0</v>
      </c>
      <c r="T424" s="34"/>
      <c r="U424" s="43" t="s">
        <v>315</v>
      </c>
      <c r="V424" s="34">
        <v>1</v>
      </c>
      <c r="W424" s="29">
        <v>1</v>
      </c>
      <c r="X424" s="29">
        <f t="shared" si="184"/>
        <v>1</v>
      </c>
      <c r="Z424" s="6">
        <f t="shared" si="185"/>
        <v>1</v>
      </c>
      <c r="AA424" s="6">
        <f t="shared" si="186"/>
        <v>0</v>
      </c>
      <c r="AB424" s="29"/>
      <c r="AC424" s="29">
        <f t="shared" si="187"/>
        <v>0</v>
      </c>
      <c r="AE424" s="120">
        <f>IF(N424=1,IF(OR(I424&gt;-5,I424=""),0,IF(I424&gt;=-10,0.5,1)),0)</f>
        <v>0</v>
      </c>
      <c r="AF424" s="120">
        <f>IF(G424&lt;AI424,0.5,0)</f>
        <v>0</v>
      </c>
      <c r="AG424" s="120">
        <f>IF(G424=AJ424,1,0)</f>
        <v>0</v>
      </c>
      <c r="AI424" s="29">
        <f t="shared" si="188"/>
        <v>4.0696577999999997E-2</v>
      </c>
      <c r="AJ424" s="29">
        <f>_xlfn.MINIFS($G$6:$G$2383,$N$6:$N$2383,1,$D$6:$D$2383,12)</f>
        <v>5.6550419999999999E-3</v>
      </c>
    </row>
    <row r="425" spans="1:36" ht="16.5" thickBot="1" x14ac:dyDescent="0.3">
      <c r="A425" s="48" t="s">
        <v>708</v>
      </c>
      <c r="B425" s="54" t="s">
        <v>93</v>
      </c>
      <c r="C425" s="55" t="s">
        <v>94</v>
      </c>
      <c r="D425" s="44">
        <v>13</v>
      </c>
      <c r="E425" s="41">
        <v>231</v>
      </c>
      <c r="F425" s="41">
        <v>771</v>
      </c>
      <c r="G425" s="117">
        <v>0.29961089499999999</v>
      </c>
      <c r="H425" s="42" t="s">
        <v>12</v>
      </c>
      <c r="I425" s="13">
        <v>20.676610520000001</v>
      </c>
      <c r="J425" s="42" t="s">
        <v>12</v>
      </c>
      <c r="K425" s="29">
        <f>_xlfn.IFS(AND(R425=0,G425=0),0,V425=0,0,V425=1,MAX(AE425:AG425))</f>
        <v>1</v>
      </c>
      <c r="L425" s="29">
        <f t="shared" si="175"/>
        <v>0</v>
      </c>
      <c r="M425" s="29">
        <f t="shared" si="176"/>
        <v>1</v>
      </c>
      <c r="N425" s="29">
        <f t="shared" si="183"/>
        <v>1</v>
      </c>
      <c r="O425" s="34"/>
      <c r="P425" s="41">
        <v>144</v>
      </c>
      <c r="Q425" s="41">
        <v>580</v>
      </c>
      <c r="R425" s="117">
        <v>0.24827586200000001</v>
      </c>
      <c r="S425" s="34">
        <v>1</v>
      </c>
      <c r="T425" s="34"/>
      <c r="U425" s="43" t="s">
        <v>317</v>
      </c>
      <c r="V425" s="34">
        <v>1</v>
      </c>
      <c r="W425" s="29">
        <v>2</v>
      </c>
      <c r="X425" s="29">
        <f t="shared" si="184"/>
        <v>2</v>
      </c>
      <c r="Z425" s="6">
        <f t="shared" si="185"/>
        <v>1</v>
      </c>
      <c r="AA425" s="6">
        <f t="shared" si="186"/>
        <v>1</v>
      </c>
      <c r="AB425" s="29"/>
      <c r="AC425" s="29">
        <f t="shared" si="187"/>
        <v>1</v>
      </c>
      <c r="AE425" s="120">
        <f>IF(N425=1,IF(OR(I425&gt;-3,I425=""),0,IF(I425&gt;=-7,1,2)),0)</f>
        <v>0</v>
      </c>
      <c r="AF425" s="120">
        <f>IF(G425&lt;AI425,1,0)</f>
        <v>1</v>
      </c>
      <c r="AG425" s="120">
        <f>IF(G425=AJ425,2,0)</f>
        <v>0</v>
      </c>
      <c r="AI425" s="29">
        <f t="shared" si="188"/>
        <v>0.30394431599999999</v>
      </c>
      <c r="AJ425" s="29">
        <f>_xlfn.MINIFS($G$6:$G$2383,$N$6:$N$2383,1,$D$6:$D$2383,13)</f>
        <v>0.11</v>
      </c>
    </row>
    <row r="426" spans="1:36" ht="16.5" thickBot="1" x14ac:dyDescent="0.3">
      <c r="A426" s="48" t="s">
        <v>709</v>
      </c>
      <c r="B426" s="54" t="s">
        <v>93</v>
      </c>
      <c r="C426" s="55" t="s">
        <v>94</v>
      </c>
      <c r="D426" s="44">
        <v>14</v>
      </c>
      <c r="E426" s="41">
        <v>1</v>
      </c>
      <c r="F426" s="41">
        <v>1230</v>
      </c>
      <c r="G426" s="117">
        <v>8.1300800000000005E-4</v>
      </c>
      <c r="H426" s="42" t="s">
        <v>12</v>
      </c>
      <c r="I426" s="13">
        <v>0</v>
      </c>
      <c r="J426" s="42" t="s">
        <v>12</v>
      </c>
      <c r="K426" s="29">
        <f>_xlfn.IFS(AND(R426=0,G426=0),0,V426=0,0,V426=1,MAX(AE426:AG426))</f>
        <v>0.5</v>
      </c>
      <c r="L426" s="29">
        <f t="shared" si="175"/>
        <v>0</v>
      </c>
      <c r="M426" s="29">
        <f t="shared" si="176"/>
        <v>1</v>
      </c>
      <c r="N426" s="29">
        <f t="shared" si="183"/>
        <v>1</v>
      </c>
      <c r="O426" s="34"/>
      <c r="P426" s="41">
        <v>0</v>
      </c>
      <c r="Q426" s="41">
        <v>1109</v>
      </c>
      <c r="R426" s="117">
        <v>0</v>
      </c>
      <c r="S426" s="34">
        <v>0</v>
      </c>
      <c r="T426" s="34"/>
      <c r="U426" s="43" t="s">
        <v>319</v>
      </c>
      <c r="V426" s="34">
        <v>1</v>
      </c>
      <c r="W426" s="29">
        <v>1</v>
      </c>
      <c r="X426" s="29">
        <f t="shared" si="184"/>
        <v>1</v>
      </c>
      <c r="Z426" s="6">
        <f t="shared" si="185"/>
        <v>1</v>
      </c>
      <c r="AA426" s="6">
        <f t="shared" si="186"/>
        <v>1</v>
      </c>
      <c r="AB426" s="29"/>
      <c r="AC426" s="29">
        <f t="shared" si="187"/>
        <v>1</v>
      </c>
      <c r="AE426" s="120">
        <f>IF(N426=1,IF(OR(I426&gt;-5,I426=""),0,IF(I426&gt;=-10,0.5,1)),0)</f>
        <v>0</v>
      </c>
      <c r="AF426" s="120">
        <f>IF(G426&lt;AI426,0.5,0)</f>
        <v>0.5</v>
      </c>
      <c r="AG426" s="120">
        <f>IF(G426=AJ426,1,0)</f>
        <v>0</v>
      </c>
      <c r="AI426" s="29">
        <f t="shared" si="188"/>
        <v>4.1435990000000004E-3</v>
      </c>
      <c r="AJ426" s="29">
        <f>_xlfn.MINIFS($G$6:$G$2383,$N$6:$N$2383,1,$D$6:$D$2383,14)</f>
        <v>0</v>
      </c>
    </row>
    <row r="427" spans="1:36" ht="16.5" thickBot="1" x14ac:dyDescent="0.3">
      <c r="A427" s="48" t="s">
        <v>710</v>
      </c>
      <c r="B427" s="54" t="s">
        <v>93</v>
      </c>
      <c r="C427" s="55" t="s">
        <v>94</v>
      </c>
      <c r="D427" s="33"/>
      <c r="E427" s="41"/>
      <c r="F427" s="41"/>
      <c r="G427" s="117">
        <v>0</v>
      </c>
      <c r="H427" s="35"/>
      <c r="I427" s="35"/>
      <c r="J427" s="35"/>
      <c r="K427" s="36">
        <f>SUM(K428:K433)</f>
        <v>2</v>
      </c>
      <c r="L427" s="29">
        <f t="shared" si="175"/>
        <v>0</v>
      </c>
      <c r="M427" s="29">
        <f t="shared" si="176"/>
        <v>0</v>
      </c>
      <c r="O427" s="34"/>
      <c r="P427" s="34"/>
      <c r="Q427" s="34"/>
      <c r="R427" s="117">
        <v>0</v>
      </c>
      <c r="S427" s="35">
        <v>4</v>
      </c>
      <c r="T427" s="35"/>
      <c r="U427" s="37" t="s">
        <v>321</v>
      </c>
      <c r="V427" s="35">
        <v>1</v>
      </c>
      <c r="W427" s="6"/>
      <c r="X427" s="29">
        <f t="shared" si="184"/>
        <v>0</v>
      </c>
      <c r="Y427" s="6"/>
      <c r="AB427" s="6"/>
      <c r="AC427" s="29" t="str">
        <f t="shared" si="187"/>
        <v>не применяется</v>
      </c>
      <c r="AF427" s="6"/>
    </row>
    <row r="428" spans="1:36" ht="16.5" thickBot="1" x14ac:dyDescent="0.3">
      <c r="A428" s="48" t="s">
        <v>711</v>
      </c>
      <c r="B428" s="54" t="s">
        <v>93</v>
      </c>
      <c r="C428" s="55" t="s">
        <v>94</v>
      </c>
      <c r="D428" s="44">
        <v>15</v>
      </c>
      <c r="E428" s="41">
        <v>13471</v>
      </c>
      <c r="F428" s="41">
        <v>13238</v>
      </c>
      <c r="G428" s="117">
        <v>1.0176008459999999</v>
      </c>
      <c r="H428" s="45">
        <v>1</v>
      </c>
      <c r="I428" s="42" t="s">
        <v>12</v>
      </c>
      <c r="J428" s="13">
        <v>1.0176008459999999</v>
      </c>
      <c r="K428" s="29">
        <f t="shared" ref="K428:K433" si="189">IF(V428=1,MAX(AE428:AG428),0)</f>
        <v>1</v>
      </c>
      <c r="L428" s="29">
        <f t="shared" si="175"/>
        <v>0</v>
      </c>
      <c r="M428" s="29">
        <f t="shared" si="176"/>
        <v>1</v>
      </c>
      <c r="N428" s="29">
        <f t="shared" ref="N428:N433" si="190">IF(AND(F428=0,V428=1),2,V428)</f>
        <v>1</v>
      </c>
      <c r="O428" s="34"/>
      <c r="P428" s="41">
        <v>0</v>
      </c>
      <c r="Q428" s="41">
        <v>0</v>
      </c>
      <c r="R428" s="117">
        <v>0</v>
      </c>
      <c r="S428" s="42">
        <v>1</v>
      </c>
      <c r="T428" s="42"/>
      <c r="U428" s="43" t="s">
        <v>323</v>
      </c>
      <c r="V428" s="34">
        <v>1</v>
      </c>
      <c r="W428" s="29">
        <v>1</v>
      </c>
      <c r="X428" s="29">
        <f t="shared" si="184"/>
        <v>1</v>
      </c>
      <c r="Z428" s="6">
        <f t="shared" ref="Z428:Z433" si="191">N428</f>
        <v>1</v>
      </c>
      <c r="AA428" s="6">
        <f t="shared" ref="AA428:AA433" si="192">IF(K428&lt;=0,0,1)</f>
        <v>1</v>
      </c>
      <c r="AB428" s="29"/>
      <c r="AC428" s="29">
        <f t="shared" si="187"/>
        <v>1</v>
      </c>
      <c r="AE428" s="120">
        <f>IF(AND(J428&gt;=1,N428=1),1,0)</f>
        <v>1</v>
      </c>
      <c r="AF428" s="121">
        <f>IF(G428&gt;AI428,0.5,0)</f>
        <v>0.5</v>
      </c>
      <c r="AG428" s="120"/>
      <c r="AI428" s="29">
        <f t="shared" ref="AI428:AI433" si="193">ROUND(SUMIFS(E:E,D:D,D428,N:N,1)/SUMIFS(F:F,D:D,D428,N:N,1),9)</f>
        <v>0.955452521</v>
      </c>
    </row>
    <row r="429" spans="1:36" ht="16.5" thickBot="1" x14ac:dyDescent="0.3">
      <c r="A429" s="48" t="s">
        <v>712</v>
      </c>
      <c r="B429" s="54" t="s">
        <v>93</v>
      </c>
      <c r="C429" s="55" t="s">
        <v>94</v>
      </c>
      <c r="D429" s="44">
        <v>16</v>
      </c>
      <c r="E429" s="41">
        <v>4</v>
      </c>
      <c r="F429" s="41">
        <v>0</v>
      </c>
      <c r="G429" s="117">
        <v>0</v>
      </c>
      <c r="H429" s="45">
        <v>1</v>
      </c>
      <c r="I429" s="42" t="s">
        <v>12</v>
      </c>
      <c r="J429" s="13">
        <v>0</v>
      </c>
      <c r="K429" s="29">
        <f t="shared" si="189"/>
        <v>0</v>
      </c>
      <c r="L429" s="29">
        <f t="shared" si="175"/>
        <v>0</v>
      </c>
      <c r="M429" s="29">
        <f t="shared" si="176"/>
        <v>0</v>
      </c>
      <c r="N429" s="29">
        <f t="shared" si="190"/>
        <v>2</v>
      </c>
      <c r="O429" s="34"/>
      <c r="P429" s="41">
        <v>3</v>
      </c>
      <c r="Q429" s="41">
        <v>0</v>
      </c>
      <c r="R429" s="117">
        <v>0</v>
      </c>
      <c r="S429" s="42">
        <v>0</v>
      </c>
      <c r="T429" s="42"/>
      <c r="U429" s="43" t="s">
        <v>325</v>
      </c>
      <c r="V429" s="34">
        <v>1</v>
      </c>
      <c r="W429" s="29">
        <v>1</v>
      </c>
      <c r="X429" s="29">
        <f t="shared" si="184"/>
        <v>1</v>
      </c>
      <c r="Z429" s="6">
        <f t="shared" si="191"/>
        <v>2</v>
      </c>
      <c r="AA429" s="6">
        <f t="shared" si="192"/>
        <v>0</v>
      </c>
      <c r="AB429" s="29"/>
      <c r="AC429" s="29" t="str">
        <f>_xlfn.IFS(AND(Z429=1,AA429=1),1,AND(Z429=1,AA429=0),0,Z429=0,"не применяется",Z429=2,"не применяется")</f>
        <v>не применяется</v>
      </c>
      <c r="AE429" s="120">
        <f>IF(AND(J429&gt;=1,N429=1),1,0)</f>
        <v>0</v>
      </c>
      <c r="AF429" s="120">
        <f>IF(G429&gt;AI429,0.5,0)</f>
        <v>0</v>
      </c>
      <c r="AG429" s="120"/>
      <c r="AI429" s="29">
        <f t="shared" si="193"/>
        <v>27.65</v>
      </c>
    </row>
    <row r="430" spans="1:36" ht="16.5" thickBot="1" x14ac:dyDescent="0.3">
      <c r="A430" s="48" t="s">
        <v>713</v>
      </c>
      <c r="B430" s="54" t="s">
        <v>93</v>
      </c>
      <c r="C430" s="55" t="s">
        <v>94</v>
      </c>
      <c r="D430" s="44">
        <v>17</v>
      </c>
      <c r="E430" s="41">
        <v>171</v>
      </c>
      <c r="F430" s="41">
        <v>2</v>
      </c>
      <c r="G430" s="117">
        <v>85.5</v>
      </c>
      <c r="H430" s="45">
        <v>1</v>
      </c>
      <c r="I430" s="42" t="s">
        <v>12</v>
      </c>
      <c r="J430" s="13">
        <v>85.5</v>
      </c>
      <c r="K430" s="29">
        <f t="shared" si="189"/>
        <v>1</v>
      </c>
      <c r="L430" s="29">
        <f t="shared" si="175"/>
        <v>0</v>
      </c>
      <c r="M430" s="29">
        <f t="shared" si="176"/>
        <v>1</v>
      </c>
      <c r="N430" s="29">
        <f t="shared" si="190"/>
        <v>1</v>
      </c>
      <c r="O430" s="34"/>
      <c r="P430" s="41">
        <v>90</v>
      </c>
      <c r="Q430" s="41">
        <v>113</v>
      </c>
      <c r="R430" s="117">
        <v>0.79646017700000005</v>
      </c>
      <c r="S430" s="42">
        <v>0</v>
      </c>
      <c r="T430" s="42"/>
      <c r="U430" s="43" t="s">
        <v>327</v>
      </c>
      <c r="V430" s="34">
        <v>1</v>
      </c>
      <c r="W430" s="29">
        <v>1</v>
      </c>
      <c r="X430" s="29">
        <f t="shared" si="184"/>
        <v>1</v>
      </c>
      <c r="Z430" s="6">
        <f t="shared" si="191"/>
        <v>1</v>
      </c>
      <c r="AA430" s="6">
        <f t="shared" si="192"/>
        <v>1</v>
      </c>
      <c r="AB430" s="29"/>
      <c r="AC430" s="29">
        <f>_xlfn.IFS(AND(Z430=1,AA430=1),1,AND(Z430=1,AA430=0),0,Z430=0,"не применяется")</f>
        <v>1</v>
      </c>
      <c r="AE430" s="120">
        <f>IF(AND(J430&gt;=1,N430=1),1,0)</f>
        <v>1</v>
      </c>
      <c r="AF430" s="120">
        <f>IF(G430&gt;AI430,0.5,0)</f>
        <v>0.5</v>
      </c>
      <c r="AG430" s="120"/>
      <c r="AI430" s="29">
        <f t="shared" si="193"/>
        <v>77.588235294</v>
      </c>
    </row>
    <row r="431" spans="1:36" ht="16.5" thickBot="1" x14ac:dyDescent="0.3">
      <c r="A431" s="48" t="s">
        <v>714</v>
      </c>
      <c r="B431" s="54" t="s">
        <v>93</v>
      </c>
      <c r="C431" s="55" t="s">
        <v>94</v>
      </c>
      <c r="D431" s="44">
        <v>18</v>
      </c>
      <c r="E431" s="41">
        <v>15</v>
      </c>
      <c r="F431" s="41">
        <v>0</v>
      </c>
      <c r="G431" s="117">
        <v>0</v>
      </c>
      <c r="H431" s="45">
        <v>1</v>
      </c>
      <c r="I431" s="42" t="s">
        <v>12</v>
      </c>
      <c r="J431" s="13">
        <v>0</v>
      </c>
      <c r="K431" s="29">
        <f t="shared" si="189"/>
        <v>0</v>
      </c>
      <c r="L431" s="29">
        <f t="shared" si="175"/>
        <v>0</v>
      </c>
      <c r="M431" s="29">
        <f t="shared" si="176"/>
        <v>0</v>
      </c>
      <c r="N431" s="29">
        <f t="shared" si="190"/>
        <v>2</v>
      </c>
      <c r="O431" s="34"/>
      <c r="P431" s="41">
        <v>9</v>
      </c>
      <c r="Q431" s="41">
        <v>3</v>
      </c>
      <c r="R431" s="117">
        <v>3</v>
      </c>
      <c r="S431" s="42">
        <v>1</v>
      </c>
      <c r="T431" s="42"/>
      <c r="U431" s="43" t="s">
        <v>329</v>
      </c>
      <c r="V431" s="34">
        <v>1</v>
      </c>
      <c r="W431" s="29">
        <v>1</v>
      </c>
      <c r="X431" s="29">
        <f t="shared" si="184"/>
        <v>1</v>
      </c>
      <c r="Z431" s="6">
        <f t="shared" si="191"/>
        <v>2</v>
      </c>
      <c r="AA431" s="6">
        <f t="shared" si="192"/>
        <v>0</v>
      </c>
      <c r="AB431" s="29"/>
      <c r="AC431" s="29" t="str">
        <f>_xlfn.IFS(AND(Z431=1,AA431=1),1,AND(Z431=1,AA431=0),0,Z431=0,"не применяется",Z431=2,"не применяется")</f>
        <v>не применяется</v>
      </c>
      <c r="AE431" s="120">
        <f>IF(AND(J431&gt;=1,N431=1),1,0)</f>
        <v>0</v>
      </c>
      <c r="AF431" s="120">
        <f>IF(G431&gt;AI431,0.5,0)</f>
        <v>0</v>
      </c>
      <c r="AG431" s="120"/>
      <c r="AI431" s="29">
        <f t="shared" si="193"/>
        <v>48.1875</v>
      </c>
    </row>
    <row r="432" spans="1:36" ht="16.5" thickBot="1" x14ac:dyDescent="0.3">
      <c r="A432" s="48" t="s">
        <v>715</v>
      </c>
      <c r="B432" s="54" t="s">
        <v>93</v>
      </c>
      <c r="C432" s="55" t="s">
        <v>94</v>
      </c>
      <c r="D432" s="44">
        <v>19</v>
      </c>
      <c r="E432" s="41">
        <v>30</v>
      </c>
      <c r="F432" s="41">
        <v>0</v>
      </c>
      <c r="G432" s="117">
        <v>0</v>
      </c>
      <c r="H432" s="45">
        <v>1</v>
      </c>
      <c r="I432" s="42" t="s">
        <v>12</v>
      </c>
      <c r="J432" s="13">
        <v>0</v>
      </c>
      <c r="K432" s="29">
        <f t="shared" si="189"/>
        <v>0</v>
      </c>
      <c r="L432" s="29">
        <f t="shared" si="175"/>
        <v>0</v>
      </c>
      <c r="M432" s="29">
        <f t="shared" si="176"/>
        <v>0</v>
      </c>
      <c r="N432" s="29">
        <f t="shared" si="190"/>
        <v>2</v>
      </c>
      <c r="O432" s="34"/>
      <c r="P432" s="41">
        <v>20</v>
      </c>
      <c r="Q432" s="41">
        <v>5</v>
      </c>
      <c r="R432" s="117">
        <v>4</v>
      </c>
      <c r="S432" s="42">
        <v>2</v>
      </c>
      <c r="T432" s="42"/>
      <c r="U432" s="43" t="s">
        <v>331</v>
      </c>
      <c r="V432" s="34">
        <v>1</v>
      </c>
      <c r="W432" s="29">
        <v>2</v>
      </c>
      <c r="X432" s="29">
        <f t="shared" si="184"/>
        <v>2</v>
      </c>
      <c r="Z432" s="6">
        <f t="shared" si="191"/>
        <v>2</v>
      </c>
      <c r="AA432" s="6">
        <f t="shared" si="192"/>
        <v>0</v>
      </c>
      <c r="AB432" s="29"/>
      <c r="AC432" s="29" t="str">
        <f>_xlfn.IFS(AND(Z432=1,AA432=1),1,AND(Z432=1,AA432=0),0,Z432=0,"не применяется",Z432=2,"не применяется")</f>
        <v>не применяется</v>
      </c>
      <c r="AE432" s="120">
        <f>IF(AND(J432&gt;=1,N432=1),2,0)</f>
        <v>0</v>
      </c>
      <c r="AF432" s="120">
        <f>IF(G432&gt;AI432,1,0)</f>
        <v>0</v>
      </c>
      <c r="AG432" s="120"/>
      <c r="AI432" s="29">
        <f t="shared" si="193"/>
        <v>45.237288135999997</v>
      </c>
    </row>
    <row r="433" spans="1:36" ht="16.5" thickBot="1" x14ac:dyDescent="0.3">
      <c r="A433" s="48" t="s">
        <v>716</v>
      </c>
      <c r="B433" s="54" t="s">
        <v>93</v>
      </c>
      <c r="C433" s="55" t="s">
        <v>94</v>
      </c>
      <c r="D433" s="44">
        <v>20</v>
      </c>
      <c r="E433" s="41">
        <v>7</v>
      </c>
      <c r="F433" s="41">
        <v>0</v>
      </c>
      <c r="G433" s="117">
        <v>0</v>
      </c>
      <c r="H433" s="45">
        <v>1</v>
      </c>
      <c r="I433" s="42" t="s">
        <v>12</v>
      </c>
      <c r="J433" s="13">
        <v>0</v>
      </c>
      <c r="K433" s="29">
        <f t="shared" si="189"/>
        <v>0</v>
      </c>
      <c r="L433" s="29">
        <f t="shared" si="175"/>
        <v>0</v>
      </c>
      <c r="M433" s="29">
        <f t="shared" si="176"/>
        <v>0</v>
      </c>
      <c r="N433" s="29">
        <f t="shared" si="190"/>
        <v>2</v>
      </c>
      <c r="O433" s="34"/>
      <c r="P433" s="41">
        <v>5</v>
      </c>
      <c r="Q433" s="41">
        <v>0</v>
      </c>
      <c r="R433" s="117">
        <v>0</v>
      </c>
      <c r="S433" s="42">
        <v>0</v>
      </c>
      <c r="T433" s="42"/>
      <c r="U433" s="43" t="s">
        <v>333</v>
      </c>
      <c r="V433" s="34">
        <v>1</v>
      </c>
      <c r="W433" s="29">
        <v>1</v>
      </c>
      <c r="X433" s="29">
        <f t="shared" si="184"/>
        <v>1</v>
      </c>
      <c r="Z433" s="6">
        <f t="shared" si="191"/>
        <v>2</v>
      </c>
      <c r="AA433" s="6">
        <f t="shared" si="192"/>
        <v>0</v>
      </c>
      <c r="AB433" s="29"/>
      <c r="AC433" s="29" t="str">
        <f>_xlfn.IFS(AND(Z433=1,AA433=1),1,AND(Z433=1,AA433=0),0,Z433=0,"не применяется",Z433=2,"не применяется")</f>
        <v>не применяется</v>
      </c>
      <c r="AE433" s="120">
        <f>IF(AND(J433&gt;=1,N433=1),1,0)</f>
        <v>0</v>
      </c>
      <c r="AF433" s="120">
        <f>IF(G433&gt;AI433,0.5,0)</f>
        <v>0</v>
      </c>
      <c r="AG433" s="120"/>
      <c r="AI433" s="29">
        <f t="shared" si="193"/>
        <v>12.756097561000001</v>
      </c>
    </row>
    <row r="434" spans="1:36" ht="16.5" thickBot="1" x14ac:dyDescent="0.3">
      <c r="A434" s="48" t="s">
        <v>710</v>
      </c>
      <c r="B434" s="54" t="s">
        <v>93</v>
      </c>
      <c r="C434" s="55" t="s">
        <v>94</v>
      </c>
      <c r="D434" s="33"/>
      <c r="E434" s="41"/>
      <c r="F434" s="41"/>
      <c r="G434" s="117">
        <v>0</v>
      </c>
      <c r="H434" s="35"/>
      <c r="I434" s="35"/>
      <c r="J434" s="35"/>
      <c r="K434" s="36">
        <f>SUM(K435:K439)</f>
        <v>1.5</v>
      </c>
      <c r="L434" s="29">
        <f t="shared" si="175"/>
        <v>0</v>
      </c>
      <c r="M434" s="29">
        <f t="shared" si="176"/>
        <v>0</v>
      </c>
      <c r="O434" s="34"/>
      <c r="P434" s="34"/>
      <c r="Q434" s="34"/>
      <c r="R434" s="117">
        <v>0</v>
      </c>
      <c r="S434" s="35">
        <v>1.5</v>
      </c>
      <c r="T434" s="35"/>
      <c r="U434" s="37" t="s">
        <v>321</v>
      </c>
      <c r="V434" s="35">
        <v>1</v>
      </c>
      <c r="W434" s="6"/>
      <c r="X434" s="29">
        <f t="shared" si="184"/>
        <v>0</v>
      </c>
      <c r="Y434" s="6"/>
      <c r="AB434" s="6"/>
      <c r="AC434" s="29" t="str">
        <f>_xlfn.IFS(AND(Z434=1,AA434=1),1,AND(Z434=1,AA434=0),0,Z434=0,"не применяется")</f>
        <v>не применяется</v>
      </c>
      <c r="AF434" s="6"/>
    </row>
    <row r="435" spans="1:36" ht="16.5" thickBot="1" x14ac:dyDescent="0.3">
      <c r="A435" s="48" t="s">
        <v>717</v>
      </c>
      <c r="B435" s="54" t="s">
        <v>93</v>
      </c>
      <c r="C435" s="55" t="s">
        <v>94</v>
      </c>
      <c r="D435" s="44">
        <v>21</v>
      </c>
      <c r="E435" s="41">
        <v>9</v>
      </c>
      <c r="F435" s="41">
        <v>15</v>
      </c>
      <c r="G435" s="117">
        <v>0.6</v>
      </c>
      <c r="H435" s="42" t="s">
        <v>12</v>
      </c>
      <c r="I435" s="13">
        <v>29.230769309999999</v>
      </c>
      <c r="J435" s="42" t="s">
        <v>12</v>
      </c>
      <c r="K435" s="29">
        <f>IF(V435=1,MAX(AE435:AG435),0)</f>
        <v>1</v>
      </c>
      <c r="L435" s="29">
        <f t="shared" si="175"/>
        <v>0</v>
      </c>
      <c r="M435" s="29">
        <f t="shared" si="176"/>
        <v>1</v>
      </c>
      <c r="N435" s="29">
        <f>IF(AND(F435=0,V435=1),2,V435)</f>
        <v>1</v>
      </c>
      <c r="O435" s="34"/>
      <c r="P435" s="41">
        <v>13</v>
      </c>
      <c r="Q435" s="41">
        <v>28</v>
      </c>
      <c r="R435" s="117">
        <v>0.46428571400000002</v>
      </c>
      <c r="S435" s="45">
        <v>0.5</v>
      </c>
      <c r="T435" s="45"/>
      <c r="U435" s="43" t="s">
        <v>335</v>
      </c>
      <c r="V435" s="34">
        <v>1</v>
      </c>
      <c r="W435" s="29">
        <v>1</v>
      </c>
      <c r="X435" s="29">
        <f t="shared" si="184"/>
        <v>1</v>
      </c>
      <c r="Z435" s="6">
        <f>N435</f>
        <v>1</v>
      </c>
      <c r="AA435" s="6">
        <f>IF(K435&lt;=0,0,1)</f>
        <v>1</v>
      </c>
      <c r="AB435" s="29"/>
      <c r="AC435" s="29">
        <f>_xlfn.IFS(AND(Z435=1,AA435=1),1,AND(Z435=1,AA435=0),0,Z435=0,"не применяется")</f>
        <v>1</v>
      </c>
      <c r="AE435" s="120">
        <f>IF(N435=1,IF(OR(I435&lt;5,I435=""),0,IF(I435&gt;=10,1,0.5)),0)</f>
        <v>1</v>
      </c>
      <c r="AF435" s="120">
        <f>IF(G435&gt;AI435,0.5,0)</f>
        <v>0.5</v>
      </c>
      <c r="AG435" s="120">
        <f>IF(G435=AJ435,1,0)</f>
        <v>0</v>
      </c>
      <c r="AI435" s="29">
        <f>ROUND(SUMIFS(E:E,D:D,D435,N:N,1)/SUMIFS(F:F,D:D,D435,N:N,1),9)</f>
        <v>0.40586932399999998</v>
      </c>
      <c r="AJ435" s="29">
        <f>_xlfn.MAXIFS($G$7:$G$2383,$N$7:$N$2383,1,$D$7:$D$2383,21)</f>
        <v>1</v>
      </c>
    </row>
    <row r="436" spans="1:36" ht="16.5" thickBot="1" x14ac:dyDescent="0.3">
      <c r="A436" s="48" t="s">
        <v>718</v>
      </c>
      <c r="B436" s="54" t="s">
        <v>93</v>
      </c>
      <c r="C436" s="55" t="s">
        <v>94</v>
      </c>
      <c r="D436" s="44">
        <v>22</v>
      </c>
      <c r="E436" s="41">
        <v>20</v>
      </c>
      <c r="F436" s="41">
        <v>226</v>
      </c>
      <c r="G436" s="117">
        <v>8.8495575000000007E-2</v>
      </c>
      <c r="H436" s="45">
        <v>1</v>
      </c>
      <c r="I436" s="42" t="s">
        <v>12</v>
      </c>
      <c r="J436" s="13">
        <v>8.8495575000000007E-2</v>
      </c>
      <c r="K436" s="29">
        <f>IF(V436=1,MAX(AE436:AG436),0)</f>
        <v>0</v>
      </c>
      <c r="L436" s="29">
        <f t="shared" si="175"/>
        <v>0</v>
      </c>
      <c r="M436" s="29">
        <f t="shared" si="176"/>
        <v>0</v>
      </c>
      <c r="N436" s="29">
        <f>IF(AND(F436=0,V436=1),2,V436)</f>
        <v>1</v>
      </c>
      <c r="O436" s="34"/>
      <c r="P436" s="41">
        <v>0</v>
      </c>
      <c r="Q436" s="41">
        <v>0</v>
      </c>
      <c r="R436" s="117">
        <v>0</v>
      </c>
      <c r="S436" s="42">
        <v>1</v>
      </c>
      <c r="T436" s="42"/>
      <c r="U436" s="43" t="s">
        <v>337</v>
      </c>
      <c r="V436" s="34">
        <v>1</v>
      </c>
      <c r="W436" s="29">
        <v>1</v>
      </c>
      <c r="X436" s="29">
        <f t="shared" si="184"/>
        <v>1</v>
      </c>
      <c r="Z436" s="6">
        <f>N436</f>
        <v>1</v>
      </c>
      <c r="AA436" s="6">
        <f>IF(K436&lt;=0,0,1)</f>
        <v>0</v>
      </c>
      <c r="AB436" s="29"/>
      <c r="AC436" s="29">
        <f>_xlfn.IFS(AND(Z436=1,AA436=1),1,AND(Z436=1,AA436=0),0,Z436=0,"не применяется")</f>
        <v>0</v>
      </c>
      <c r="AE436" s="120">
        <f>IF(AND(J436&gt;=1,N436=1),1,0)</f>
        <v>0</v>
      </c>
      <c r="AF436" s="120">
        <f>IF(G436&gt;AI436,0.5,0)</f>
        <v>0</v>
      </c>
      <c r="AG436" s="120"/>
      <c r="AI436" s="29">
        <f>ROUND(SUMIFS(E:E,D:D,D436,N:N,1)/SUMIFS(F:F,D:D,D436,N:N,1),9)</f>
        <v>0.59924209900000003</v>
      </c>
    </row>
    <row r="437" spans="1:36" ht="16.5" thickBot="1" x14ac:dyDescent="0.3">
      <c r="A437" s="48" t="s">
        <v>719</v>
      </c>
      <c r="B437" s="54" t="s">
        <v>93</v>
      </c>
      <c r="C437" s="55" t="s">
        <v>94</v>
      </c>
      <c r="D437" s="44">
        <v>23</v>
      </c>
      <c r="E437" s="41">
        <v>1</v>
      </c>
      <c r="F437" s="41">
        <v>1</v>
      </c>
      <c r="G437" s="117">
        <v>1</v>
      </c>
      <c r="H437" s="42" t="s">
        <v>12</v>
      </c>
      <c r="I437" s="13">
        <v>0</v>
      </c>
      <c r="J437" s="42" t="s">
        <v>12</v>
      </c>
      <c r="K437" s="29">
        <f>IF(V437=1,MAX(AE437:AG437),0)</f>
        <v>0.5</v>
      </c>
      <c r="L437" s="29">
        <f t="shared" si="175"/>
        <v>0</v>
      </c>
      <c r="M437" s="29">
        <f t="shared" si="176"/>
        <v>1</v>
      </c>
      <c r="N437" s="29">
        <f>IF(AND(F437=0,V437=1),2,V437)</f>
        <v>1</v>
      </c>
      <c r="O437" s="34"/>
      <c r="P437" s="41">
        <v>0</v>
      </c>
      <c r="Q437" s="41">
        <v>3</v>
      </c>
      <c r="R437" s="117">
        <v>0</v>
      </c>
      <c r="S437" s="45">
        <v>0</v>
      </c>
      <c r="T437" s="45"/>
      <c r="U437" s="43" t="s">
        <v>339</v>
      </c>
      <c r="V437" s="34">
        <v>1</v>
      </c>
      <c r="W437" s="29">
        <v>1</v>
      </c>
      <c r="X437" s="29">
        <f t="shared" si="184"/>
        <v>1</v>
      </c>
      <c r="Z437" s="6">
        <f>N437</f>
        <v>1</v>
      </c>
      <c r="AA437" s="6">
        <f>IF(K437&lt;=0,0,1)</f>
        <v>1</v>
      </c>
      <c r="AB437" s="29"/>
      <c r="AC437" s="29">
        <f>_xlfn.IFS(AND(Z437=1,AA437=1),1,AND(Z437=1,AA437=0),0,Z437=0,"не применяется")</f>
        <v>1</v>
      </c>
      <c r="AE437" s="120">
        <f>IF(N437=1,IF(OR(I437&lt;5,I437=""),0,IF(I437&gt;=10,1,0.5)),0)</f>
        <v>0</v>
      </c>
      <c r="AF437" s="120">
        <f>IF(G437&gt;AI437,0.5,0)</f>
        <v>0.5</v>
      </c>
      <c r="AG437" s="120">
        <f>IF(AND(G2864&lt;&gt;0,G437=AJ437),1,0)</f>
        <v>0</v>
      </c>
      <c r="AI437" s="29">
        <f>ROUND(SUMIFS(E:E,D:D,D437,N:N,1)/SUMIFS(F:F,D:D,D437,N:N,1),9)</f>
        <v>0.46666666699999998</v>
      </c>
      <c r="AJ437" s="29">
        <f>_xlfn.MAXIFS($G$7:$G$2383,$N$7:$N$2383,1,$D$7:$D$2383,23)</f>
        <v>6</v>
      </c>
    </row>
    <row r="438" spans="1:36" ht="16.5" thickBot="1" x14ac:dyDescent="0.3">
      <c r="A438" s="48" t="s">
        <v>720</v>
      </c>
      <c r="B438" s="54" t="s">
        <v>93</v>
      </c>
      <c r="C438" s="55" t="s">
        <v>94</v>
      </c>
      <c r="D438" s="44">
        <v>24</v>
      </c>
      <c r="E438" s="41">
        <v>0</v>
      </c>
      <c r="F438" s="41">
        <v>0</v>
      </c>
      <c r="G438" s="117">
        <v>0</v>
      </c>
      <c r="H438" s="42" t="s">
        <v>12</v>
      </c>
      <c r="I438" s="13">
        <v>0</v>
      </c>
      <c r="J438" s="42" t="s">
        <v>12</v>
      </c>
      <c r="K438" s="29">
        <f>IF(V438=1,MAX(AE438:AG438),0)</f>
        <v>0</v>
      </c>
      <c r="L438" s="29">
        <f t="shared" si="175"/>
        <v>0</v>
      </c>
      <c r="M438" s="29">
        <f t="shared" si="176"/>
        <v>0</v>
      </c>
      <c r="N438" s="29">
        <f>IF(AND(F438=0,V438=1),2,V438)</f>
        <v>2</v>
      </c>
      <c r="O438" s="34"/>
      <c r="P438" s="41">
        <v>0</v>
      </c>
      <c r="Q438" s="41">
        <v>6</v>
      </c>
      <c r="R438" s="117">
        <v>0</v>
      </c>
      <c r="S438" s="45">
        <v>0</v>
      </c>
      <c r="T438" s="45"/>
      <c r="U438" s="43" t="s">
        <v>341</v>
      </c>
      <c r="V438" s="34">
        <v>1</v>
      </c>
      <c r="W438" s="29">
        <v>1</v>
      </c>
      <c r="X438" s="29">
        <f t="shared" si="184"/>
        <v>1</v>
      </c>
      <c r="Z438" s="6">
        <f>N438</f>
        <v>2</v>
      </c>
      <c r="AA438" s="6">
        <f>IF(K438&lt;=0,0,1)</f>
        <v>0</v>
      </c>
      <c r="AB438" s="29"/>
      <c r="AC438" s="29" t="str">
        <f>_xlfn.IFS(AND(Z438=1,AA438=1),1,AND(Z438=1,AA438=0),0,Z438=0,"не применяется",Z438=2,"не применяется")</f>
        <v>не применяется</v>
      </c>
      <c r="AE438" s="120">
        <f>IF(N438=1,IF(OR(I438&lt;5,I438=""),0,IF(I438&gt;=10,1,0.5)),0)</f>
        <v>0</v>
      </c>
      <c r="AF438" s="120">
        <f>IF(G438&gt;AI438,0.5,0)</f>
        <v>0</v>
      </c>
      <c r="AG438" s="120">
        <f>IF(G438=AJ438,1,0)</f>
        <v>0</v>
      </c>
      <c r="AI438" s="29">
        <f>ROUND(SUMIFS(E:E,D:D,D438,N:N,1)/SUMIFS(F:F,D:D,D438,N:N,1),9)</f>
        <v>0.91379310300000005</v>
      </c>
      <c r="AJ438" s="29">
        <f>_xlfn.MAXIFS($G$7:$G$2383,$N$7:$N$2383,1,$D$7:$D$2383,24)</f>
        <v>10</v>
      </c>
    </row>
    <row r="439" spans="1:36" ht="16.5" thickBot="1" x14ac:dyDescent="0.3">
      <c r="A439" s="48" t="s">
        <v>721</v>
      </c>
      <c r="B439" s="54" t="s">
        <v>93</v>
      </c>
      <c r="C439" s="55" t="s">
        <v>94</v>
      </c>
      <c r="D439" s="44">
        <v>25</v>
      </c>
      <c r="E439" s="41">
        <v>371</v>
      </c>
      <c r="F439" s="41">
        <v>393</v>
      </c>
      <c r="G439" s="117">
        <v>0.944020356</v>
      </c>
      <c r="H439" s="45">
        <v>1</v>
      </c>
      <c r="I439" s="42" t="s">
        <v>12</v>
      </c>
      <c r="J439" s="13">
        <v>0.944020356</v>
      </c>
      <c r="K439" s="29">
        <f>IF(V439=1,MAX(AE439:AG439),0)</f>
        <v>0</v>
      </c>
      <c r="L439" s="29">
        <f t="shared" si="175"/>
        <v>0</v>
      </c>
      <c r="M439" s="29">
        <f t="shared" si="176"/>
        <v>0</v>
      </c>
      <c r="N439" s="29">
        <f>IF(AND(F439=0,V439=1),2,V439)</f>
        <v>1</v>
      </c>
      <c r="O439" s="34"/>
      <c r="P439" s="41">
        <v>0</v>
      </c>
      <c r="Q439" s="41">
        <v>0</v>
      </c>
      <c r="R439" s="117">
        <v>0</v>
      </c>
      <c r="S439" s="42">
        <v>0</v>
      </c>
      <c r="T439" s="42"/>
      <c r="U439" s="43" t="s">
        <v>343</v>
      </c>
      <c r="V439" s="34">
        <v>1</v>
      </c>
      <c r="W439" s="29">
        <v>2</v>
      </c>
      <c r="X439" s="29">
        <f t="shared" si="184"/>
        <v>2</v>
      </c>
      <c r="Z439" s="6">
        <f>N439</f>
        <v>1</v>
      </c>
      <c r="AA439" s="6">
        <f>IF(K439&lt;=0,0,1)</f>
        <v>0</v>
      </c>
      <c r="AB439" s="29"/>
      <c r="AC439" s="29">
        <f>_xlfn.IFS(AND(Z439=1,AA439=1),1,AND(Z439=1,AA439=0),0,Z439=0,"не применяется")</f>
        <v>0</v>
      </c>
      <c r="AE439" s="120">
        <f>IF(AND(J439&gt;=1,N439=1),2,0)</f>
        <v>0</v>
      </c>
      <c r="AF439" s="120">
        <f>IF(G439&gt;AI439,1,0)</f>
        <v>0</v>
      </c>
      <c r="AG439" s="120"/>
      <c r="AI439" s="29">
        <f>ROUND(SUMIFS(E:E,D:D,D439,N:N,1)/SUMIFS(F:F,D:D,D439,N:N,1),9)</f>
        <v>0.97028108999999996</v>
      </c>
    </row>
    <row r="440" spans="1:36" ht="16.5" thickBot="1" x14ac:dyDescent="0.3">
      <c r="A440" s="48" t="s">
        <v>722</v>
      </c>
      <c r="B440" s="54" t="s">
        <v>93</v>
      </c>
      <c r="C440" s="55" t="s">
        <v>94</v>
      </c>
      <c r="D440" s="51">
        <v>33</v>
      </c>
      <c r="E440" s="41"/>
      <c r="F440" s="41"/>
      <c r="G440" s="117">
        <v>0</v>
      </c>
      <c r="H440" s="45"/>
      <c r="I440" s="45"/>
      <c r="J440" s="45"/>
      <c r="K440" s="45">
        <f>K412+K427+K434</f>
        <v>17.5</v>
      </c>
      <c r="L440" s="29">
        <f t="shared" si="175"/>
        <v>0</v>
      </c>
      <c r="M440" s="29">
        <f t="shared" si="176"/>
        <v>0</v>
      </c>
      <c r="O440" s="34"/>
      <c r="P440" s="34"/>
      <c r="Q440" s="34"/>
      <c r="R440" s="117">
        <v>0</v>
      </c>
      <c r="S440" s="45">
        <v>19.5</v>
      </c>
      <c r="T440" s="45"/>
      <c r="U440" s="43" t="s">
        <v>321</v>
      </c>
      <c r="V440" s="45">
        <v>1</v>
      </c>
      <c r="X440" s="29">
        <f>SUM(X412:X439)</f>
        <v>32</v>
      </c>
      <c r="Y440" s="53">
        <f>K440/X440</f>
        <v>0.546875</v>
      </c>
      <c r="Z440" s="6">
        <f>SUM(Z412:Z439)</f>
        <v>30</v>
      </c>
      <c r="AA440" s="6">
        <f>SUM(AA412:AA439)</f>
        <v>16</v>
      </c>
      <c r="AB440" s="53">
        <f>AA440/Z440</f>
        <v>0.53333333333333333</v>
      </c>
      <c r="AC440" s="29">
        <f>AB440</f>
        <v>0.53333333333333333</v>
      </c>
      <c r="AF440" s="6"/>
    </row>
    <row r="441" spans="1:36" ht="16.5" thickBot="1" x14ac:dyDescent="0.25">
      <c r="A441" s="48" t="s">
        <v>218</v>
      </c>
      <c r="B441" s="49" t="s">
        <v>141</v>
      </c>
      <c r="C441" s="50" t="s">
        <v>142</v>
      </c>
      <c r="D441" s="33">
        <v>0</v>
      </c>
      <c r="E441" s="122"/>
      <c r="F441" s="122"/>
      <c r="G441" s="117">
        <v>0</v>
      </c>
      <c r="H441" s="35"/>
      <c r="I441" s="35"/>
      <c r="J441" s="35"/>
      <c r="K441" s="36">
        <f>SUM(K442:K455)</f>
        <v>15.5</v>
      </c>
      <c r="L441" s="29">
        <f t="shared" si="175"/>
        <v>0</v>
      </c>
      <c r="M441" s="29">
        <f t="shared" si="176"/>
        <v>0</v>
      </c>
      <c r="O441" s="34"/>
      <c r="P441" s="67"/>
      <c r="Q441" s="67"/>
      <c r="R441" s="117">
        <v>0</v>
      </c>
      <c r="S441" s="34">
        <v>15</v>
      </c>
      <c r="T441" s="34"/>
      <c r="U441" s="43" t="s">
        <v>321</v>
      </c>
      <c r="V441" s="35">
        <v>1</v>
      </c>
      <c r="W441" s="6"/>
      <c r="X441" s="6"/>
      <c r="Y441" s="6"/>
      <c r="AB441" s="6"/>
      <c r="AC441" s="6"/>
      <c r="AF441" s="6"/>
    </row>
    <row r="442" spans="1:36" ht="16.5" thickBot="1" x14ac:dyDescent="0.3">
      <c r="A442" s="48" t="s">
        <v>723</v>
      </c>
      <c r="B442" s="54" t="s">
        <v>141</v>
      </c>
      <c r="C442" s="55" t="s">
        <v>142</v>
      </c>
      <c r="D442" s="41">
        <v>1</v>
      </c>
      <c r="E442" s="41">
        <v>163631</v>
      </c>
      <c r="F442" s="41">
        <v>608023.5</v>
      </c>
      <c r="G442" s="117">
        <v>0.26911953199999999</v>
      </c>
      <c r="H442" s="42" t="s">
        <v>12</v>
      </c>
      <c r="I442" s="13">
        <v>-11.475818886000001</v>
      </c>
      <c r="J442" s="42" t="s">
        <v>12</v>
      </c>
      <c r="K442" s="29">
        <f t="shared" ref="K442:K453" si="194">IF(V442=1,MAX(AE442:AG442),0)</f>
        <v>0</v>
      </c>
      <c r="L442" s="29">
        <f t="shared" si="175"/>
        <v>0</v>
      </c>
      <c r="M442" s="29">
        <f t="shared" si="176"/>
        <v>0</v>
      </c>
      <c r="N442" s="29">
        <f t="shared" ref="N442:N455" si="195">IF(AND(F442=0,V442=1),2,V442)</f>
        <v>1</v>
      </c>
      <c r="O442" s="34"/>
      <c r="P442" s="41">
        <v>190728</v>
      </c>
      <c r="Q442" s="41">
        <v>627380.69999999995</v>
      </c>
      <c r="R442" s="117">
        <v>0.30400680200000002</v>
      </c>
      <c r="S442" s="34">
        <v>1</v>
      </c>
      <c r="T442" s="34"/>
      <c r="U442" s="43" t="s">
        <v>293</v>
      </c>
      <c r="V442" s="34">
        <v>1</v>
      </c>
      <c r="W442" s="29">
        <v>1</v>
      </c>
      <c r="X442" s="29">
        <f t="shared" ref="X442:X468" si="196">IF(V442=1,W442,0)</f>
        <v>1</v>
      </c>
      <c r="Z442" s="6">
        <f t="shared" ref="Z442:Z455" si="197">N442</f>
        <v>1</v>
      </c>
      <c r="AA442" s="6">
        <f t="shared" ref="AA442:AA455" si="198">IF(K442&lt;=0,0,1)</f>
        <v>0</v>
      </c>
      <c r="AB442" s="29"/>
      <c r="AC442" s="29">
        <f t="shared" ref="AC442:AC457" si="199">_xlfn.IFS(AND(Z442=1,AA442=1),1,AND(Z442=1,AA442=0),0,Z442=0,"не применяется")</f>
        <v>0</v>
      </c>
      <c r="AE442" s="120">
        <f>IF(N442=1,IF(OR(I442&lt;3,I442=""),0,IF(I442&gt;=7,1,0.5)),0)</f>
        <v>0</v>
      </c>
      <c r="AF442" s="120">
        <f>IF(G442&gt;AI442,0.5,0)</f>
        <v>0</v>
      </c>
      <c r="AG442" s="120">
        <f>IF(G442=AJ442,1,0)</f>
        <v>0</v>
      </c>
      <c r="AI442" s="29">
        <f t="shared" ref="AI442:AI455" si="200">ROUND(SUMIFS(E:E,D:D,D442,N:N,1)/SUMIFS(F:F,D:D,D442,N:N,1),9)</f>
        <v>0.26994277300000002</v>
      </c>
      <c r="AJ442" s="29">
        <f>ROUND(_xlfn.MAXIFS($G$7:$G$2383,$D$7:$D$2383,1,$V$7:$V$2383,1),9)</f>
        <v>0.87050933799999997</v>
      </c>
    </row>
    <row r="443" spans="1:36" ht="16.5" thickBot="1" x14ac:dyDescent="0.3">
      <c r="A443" s="48" t="s">
        <v>724</v>
      </c>
      <c r="B443" s="54" t="s">
        <v>141</v>
      </c>
      <c r="C443" s="55" t="s">
        <v>142</v>
      </c>
      <c r="D443" s="44">
        <v>2</v>
      </c>
      <c r="E443" s="41">
        <v>1268</v>
      </c>
      <c r="F443" s="41">
        <v>1341</v>
      </c>
      <c r="G443" s="117">
        <v>0.94556301300000001</v>
      </c>
      <c r="H443" s="42" t="s">
        <v>12</v>
      </c>
      <c r="I443" s="13">
        <v>111.419581126</v>
      </c>
      <c r="J443" s="42" t="s">
        <v>12</v>
      </c>
      <c r="K443" s="29">
        <f t="shared" si="194"/>
        <v>2</v>
      </c>
      <c r="L443" s="29">
        <f t="shared" si="175"/>
        <v>0</v>
      </c>
      <c r="M443" s="29">
        <f t="shared" si="176"/>
        <v>1</v>
      </c>
      <c r="N443" s="29">
        <f t="shared" si="195"/>
        <v>1</v>
      </c>
      <c r="O443" s="34"/>
      <c r="P443" s="41">
        <v>1047</v>
      </c>
      <c r="Q443" s="41">
        <v>2341</v>
      </c>
      <c r="R443" s="117">
        <v>0.44724476699999999</v>
      </c>
      <c r="S443" s="34">
        <v>2</v>
      </c>
      <c r="T443" s="34"/>
      <c r="U443" s="43" t="s">
        <v>295</v>
      </c>
      <c r="V443" s="34">
        <v>1</v>
      </c>
      <c r="W443" s="29">
        <v>2</v>
      </c>
      <c r="X443" s="29">
        <f t="shared" si="196"/>
        <v>2</v>
      </c>
      <c r="Z443" s="6">
        <f t="shared" si="197"/>
        <v>1</v>
      </c>
      <c r="AA443" s="6">
        <f t="shared" si="198"/>
        <v>1</v>
      </c>
      <c r="AB443" s="29"/>
      <c r="AC443" s="29">
        <f t="shared" si="199"/>
        <v>1</v>
      </c>
      <c r="AE443" s="120">
        <f>IF(N443=1,IF(OR(I443&lt;5,I443=""),0,IF(I443&gt;=10,2,1)),0)</f>
        <v>2</v>
      </c>
      <c r="AF443" s="120">
        <f>IF(G443&gt;AI443,1,0)</f>
        <v>1</v>
      </c>
      <c r="AG443" s="120">
        <f>IF(G443=AJ443,2,0)</f>
        <v>0</v>
      </c>
      <c r="AI443" s="29">
        <f t="shared" si="200"/>
        <v>0.94268468299999997</v>
      </c>
      <c r="AJ443" s="29">
        <f>ROUND(_xlfn.MAXIFS($G$7:$G$2383,$N$7:$N$2383,1,$D$7:$D$2383,2),9)</f>
        <v>0.994897959</v>
      </c>
    </row>
    <row r="444" spans="1:36" ht="16.5" thickBot="1" x14ac:dyDescent="0.3">
      <c r="A444" s="48" t="s">
        <v>725</v>
      </c>
      <c r="B444" s="54" t="s">
        <v>141</v>
      </c>
      <c r="C444" s="55" t="s">
        <v>142</v>
      </c>
      <c r="D444" s="44">
        <v>3</v>
      </c>
      <c r="E444" s="41">
        <v>40</v>
      </c>
      <c r="F444" s="41">
        <v>53</v>
      </c>
      <c r="G444" s="117">
        <v>0.75471698099999995</v>
      </c>
      <c r="H444" s="42" t="s">
        <v>12</v>
      </c>
      <c r="I444" s="13">
        <v>14.285714350999999</v>
      </c>
      <c r="J444" s="42" t="s">
        <v>12</v>
      </c>
      <c r="K444" s="29">
        <f t="shared" si="194"/>
        <v>1</v>
      </c>
      <c r="L444" s="29">
        <f t="shared" si="175"/>
        <v>1</v>
      </c>
      <c r="M444" s="29">
        <f t="shared" si="176"/>
        <v>1</v>
      </c>
      <c r="N444" s="29">
        <f t="shared" si="195"/>
        <v>1</v>
      </c>
      <c r="O444" s="34"/>
      <c r="P444" s="41">
        <v>35</v>
      </c>
      <c r="Q444" s="41">
        <v>53</v>
      </c>
      <c r="R444" s="117">
        <v>0.66037735799999997</v>
      </c>
      <c r="S444" s="34">
        <v>1</v>
      </c>
      <c r="T444" s="34"/>
      <c r="U444" s="43" t="s">
        <v>297</v>
      </c>
      <c r="V444" s="34">
        <v>1</v>
      </c>
      <c r="W444" s="29">
        <v>1</v>
      </c>
      <c r="X444" s="29">
        <f t="shared" si="196"/>
        <v>1</v>
      </c>
      <c r="Z444" s="6">
        <f t="shared" si="197"/>
        <v>1</v>
      </c>
      <c r="AA444" s="6">
        <f t="shared" si="198"/>
        <v>1</v>
      </c>
      <c r="AB444" s="29"/>
      <c r="AC444" s="29">
        <f t="shared" si="199"/>
        <v>1</v>
      </c>
      <c r="AE444" s="120">
        <f>IF(N444=1,IF(OR(I444&lt;5,I444=""),0,IF(I444&gt;=10,1,0.5)),0)</f>
        <v>1</v>
      </c>
      <c r="AF444" s="120">
        <f>IF(G444&gt;AI444,0.5,0)</f>
        <v>0.5</v>
      </c>
      <c r="AG444" s="120">
        <f>IF(G444=AJ444,1,0)</f>
        <v>0</v>
      </c>
      <c r="AI444" s="29">
        <f t="shared" si="200"/>
        <v>0.630237826</v>
      </c>
      <c r="AJ444" s="29">
        <f>_xlfn.MAXIFS($G$7:$G$2383,$N$7:$N$2383,1,$D$7:$D$2383,3)</f>
        <v>1</v>
      </c>
    </row>
    <row r="445" spans="1:36" ht="16.5" thickBot="1" x14ac:dyDescent="0.3">
      <c r="A445" s="48" t="s">
        <v>726</v>
      </c>
      <c r="B445" s="54" t="s">
        <v>141</v>
      </c>
      <c r="C445" s="55" t="s">
        <v>142</v>
      </c>
      <c r="D445" s="44">
        <v>4</v>
      </c>
      <c r="E445" s="41">
        <v>33</v>
      </c>
      <c r="F445" s="41">
        <v>33</v>
      </c>
      <c r="G445" s="117">
        <v>1</v>
      </c>
      <c r="H445" s="42" t="s">
        <v>12</v>
      </c>
      <c r="I445" s="13">
        <v>121.428571539</v>
      </c>
      <c r="J445" s="42" t="s">
        <v>12</v>
      </c>
      <c r="K445" s="29">
        <f t="shared" si="194"/>
        <v>1</v>
      </c>
      <c r="L445" s="29">
        <f t="shared" si="175"/>
        <v>0</v>
      </c>
      <c r="M445" s="29">
        <f t="shared" si="176"/>
        <v>1</v>
      </c>
      <c r="N445" s="29">
        <f t="shared" si="195"/>
        <v>1</v>
      </c>
      <c r="O445" s="34"/>
      <c r="P445" s="41">
        <v>14</v>
      </c>
      <c r="Q445" s="41">
        <v>31</v>
      </c>
      <c r="R445" s="117">
        <v>0.45161290300000001</v>
      </c>
      <c r="S445" s="34">
        <v>1</v>
      </c>
      <c r="T445" s="34"/>
      <c r="U445" s="43" t="s">
        <v>299</v>
      </c>
      <c r="V445" s="34">
        <v>1</v>
      </c>
      <c r="W445" s="29">
        <v>1</v>
      </c>
      <c r="X445" s="29">
        <f t="shared" si="196"/>
        <v>1</v>
      </c>
      <c r="Z445" s="6">
        <f t="shared" si="197"/>
        <v>1</v>
      </c>
      <c r="AA445" s="6">
        <f t="shared" si="198"/>
        <v>1</v>
      </c>
      <c r="AB445" s="29"/>
      <c r="AC445" s="29">
        <f t="shared" si="199"/>
        <v>1</v>
      </c>
      <c r="AE445" s="120">
        <f>IF(N445=1,IF(OR(I445&lt;5,I445=""),0,IF(I445&gt;=10,1,0.5)),0)</f>
        <v>1</v>
      </c>
      <c r="AF445" s="120">
        <f>IF(G445&gt;AI445,0.5,0)</f>
        <v>0.5</v>
      </c>
      <c r="AG445" s="120">
        <f>IF(G445=AJ445,1,0)</f>
        <v>1</v>
      </c>
      <c r="AI445" s="29">
        <f t="shared" si="200"/>
        <v>0.88328075699999997</v>
      </c>
      <c r="AJ445" s="29">
        <f>_xlfn.MAXIFS($G$7:$G$2383,$N$7:$N$2383,1,$D$7:$D$2383,4)</f>
        <v>1</v>
      </c>
    </row>
    <row r="446" spans="1:36" ht="16.5" thickBot="1" x14ac:dyDescent="0.3">
      <c r="A446" s="48" t="s">
        <v>727</v>
      </c>
      <c r="B446" s="54" t="s">
        <v>141</v>
      </c>
      <c r="C446" s="55" t="s">
        <v>142</v>
      </c>
      <c r="D446" s="44">
        <v>5</v>
      </c>
      <c r="E446" s="41">
        <v>32</v>
      </c>
      <c r="F446" s="41">
        <v>42</v>
      </c>
      <c r="G446" s="117">
        <v>0.76190476200000001</v>
      </c>
      <c r="H446" s="42" t="s">
        <v>12</v>
      </c>
      <c r="I446" s="13">
        <v>1519.04760306</v>
      </c>
      <c r="J446" s="42" t="s">
        <v>12</v>
      </c>
      <c r="K446" s="29">
        <f t="shared" si="194"/>
        <v>1</v>
      </c>
      <c r="L446" s="29">
        <f t="shared" si="175"/>
        <v>0</v>
      </c>
      <c r="M446" s="29">
        <f t="shared" si="176"/>
        <v>0</v>
      </c>
      <c r="N446" s="29">
        <f t="shared" si="195"/>
        <v>1</v>
      </c>
      <c r="O446" s="34"/>
      <c r="P446" s="41">
        <v>8</v>
      </c>
      <c r="Q446" s="41">
        <v>170</v>
      </c>
      <c r="R446" s="117">
        <v>4.7058823999999999E-2</v>
      </c>
      <c r="S446" s="34">
        <v>0</v>
      </c>
      <c r="T446" s="34"/>
      <c r="U446" s="43" t="s">
        <v>301</v>
      </c>
      <c r="V446" s="34">
        <v>1</v>
      </c>
      <c r="W446" s="29">
        <v>1</v>
      </c>
      <c r="X446" s="29">
        <f t="shared" si="196"/>
        <v>1</v>
      </c>
      <c r="Z446" s="6">
        <f t="shared" si="197"/>
        <v>1</v>
      </c>
      <c r="AA446" s="6">
        <f t="shared" si="198"/>
        <v>1</v>
      </c>
      <c r="AB446" s="29"/>
      <c r="AC446" s="29">
        <f t="shared" si="199"/>
        <v>1</v>
      </c>
      <c r="AE446" s="120">
        <f>IF(N446=1,IF(OR(I446&lt;5,I446=""),0,IF(I446&gt;=10,1,0.5)),0)</f>
        <v>1</v>
      </c>
      <c r="AF446" s="120">
        <f>IF(G446&gt;AI446,0.5,0)</f>
        <v>0</v>
      </c>
      <c r="AG446" s="120">
        <f>IF(G446=AJ446,1,0)</f>
        <v>0</v>
      </c>
      <c r="AI446" s="29">
        <f t="shared" si="200"/>
        <v>0.78056112200000005</v>
      </c>
      <c r="AJ446" s="29">
        <f>_xlfn.MAXIFS($G$7:$G$2383,$N$7:$N$2383,1,$D$7:$D$2383,5)</f>
        <v>1</v>
      </c>
    </row>
    <row r="447" spans="1:36" ht="16.5" thickBot="1" x14ac:dyDescent="0.3">
      <c r="A447" s="48" t="s">
        <v>728</v>
      </c>
      <c r="B447" s="54" t="s">
        <v>141</v>
      </c>
      <c r="C447" s="55" t="s">
        <v>142</v>
      </c>
      <c r="D447" s="44">
        <v>6</v>
      </c>
      <c r="E447" s="41">
        <v>2407</v>
      </c>
      <c r="F447" s="41">
        <v>2400</v>
      </c>
      <c r="G447" s="117">
        <v>1.002916667</v>
      </c>
      <c r="H447" s="45">
        <v>1</v>
      </c>
      <c r="I447" s="42" t="s">
        <v>12</v>
      </c>
      <c r="J447" s="13">
        <v>1.002916667</v>
      </c>
      <c r="K447" s="29">
        <f t="shared" si="194"/>
        <v>2</v>
      </c>
      <c r="L447" s="29">
        <f t="shared" si="175"/>
        <v>0</v>
      </c>
      <c r="M447" s="29">
        <f t="shared" si="176"/>
        <v>1</v>
      </c>
      <c r="N447" s="29">
        <f t="shared" si="195"/>
        <v>1</v>
      </c>
      <c r="O447" s="34"/>
      <c r="P447" s="41">
        <v>0</v>
      </c>
      <c r="Q447" s="41">
        <v>0</v>
      </c>
      <c r="R447" s="117">
        <v>0</v>
      </c>
      <c r="S447" s="42">
        <v>2</v>
      </c>
      <c r="T447" s="42"/>
      <c r="U447" s="43" t="s">
        <v>303</v>
      </c>
      <c r="V447" s="34">
        <v>1</v>
      </c>
      <c r="W447" s="29">
        <v>2</v>
      </c>
      <c r="X447" s="29">
        <f t="shared" si="196"/>
        <v>2</v>
      </c>
      <c r="Z447" s="6">
        <f t="shared" si="197"/>
        <v>1</v>
      </c>
      <c r="AA447" s="6">
        <f t="shared" si="198"/>
        <v>1</v>
      </c>
      <c r="AB447" s="29"/>
      <c r="AC447" s="29">
        <f t="shared" si="199"/>
        <v>1</v>
      </c>
      <c r="AE447" s="120">
        <f>IF(N447=1,IF(J447&gt;=1,2,0),0)</f>
        <v>2</v>
      </c>
      <c r="AF447" s="120">
        <f>IF(G447&gt;AI447,1,0)</f>
        <v>1</v>
      </c>
      <c r="AG447" s="120"/>
      <c r="AI447" s="29">
        <f t="shared" si="200"/>
        <v>1.0014544569999999</v>
      </c>
    </row>
    <row r="448" spans="1:36" ht="16.5" thickBot="1" x14ac:dyDescent="0.3">
      <c r="A448" s="48" t="s">
        <v>729</v>
      </c>
      <c r="B448" s="54" t="s">
        <v>141</v>
      </c>
      <c r="C448" s="55" t="s">
        <v>142</v>
      </c>
      <c r="D448" s="44">
        <v>7</v>
      </c>
      <c r="E448" s="41">
        <v>854</v>
      </c>
      <c r="F448" s="41">
        <v>1406</v>
      </c>
      <c r="G448" s="117">
        <v>0.60739687099999995</v>
      </c>
      <c r="H448" s="42" t="s">
        <v>12</v>
      </c>
      <c r="I448" s="13">
        <v>5.7513579720000001</v>
      </c>
      <c r="J448" s="42" t="s">
        <v>12</v>
      </c>
      <c r="K448" s="29">
        <f t="shared" si="194"/>
        <v>1</v>
      </c>
      <c r="L448" s="29">
        <f t="shared" si="175"/>
        <v>0</v>
      </c>
      <c r="M448" s="29">
        <f t="shared" si="176"/>
        <v>0</v>
      </c>
      <c r="N448" s="29">
        <f t="shared" si="195"/>
        <v>1</v>
      </c>
      <c r="O448" s="34"/>
      <c r="P448" s="41">
        <v>699</v>
      </c>
      <c r="Q448" s="41">
        <v>1217</v>
      </c>
      <c r="R448" s="117">
        <v>0.57436318799999997</v>
      </c>
      <c r="S448" s="34">
        <v>2</v>
      </c>
      <c r="T448" s="34"/>
      <c r="U448" s="43" t="s">
        <v>305</v>
      </c>
      <c r="V448" s="34">
        <v>1</v>
      </c>
      <c r="W448" s="29">
        <v>2</v>
      </c>
      <c r="X448" s="29">
        <f t="shared" si="196"/>
        <v>2</v>
      </c>
      <c r="Z448" s="6">
        <f t="shared" si="197"/>
        <v>1</v>
      </c>
      <c r="AA448" s="6">
        <f t="shared" si="198"/>
        <v>1</v>
      </c>
      <c r="AB448" s="29"/>
      <c r="AC448" s="29">
        <f t="shared" si="199"/>
        <v>1</v>
      </c>
      <c r="AE448" s="120">
        <f>IF(N448=1,IF(OR(I448&lt;3,I448=""),0,IF(I448&gt;=7,2,1)),0)</f>
        <v>1</v>
      </c>
      <c r="AF448" s="120">
        <f>IF(G448&gt;AI448,1,0)</f>
        <v>0</v>
      </c>
      <c r="AG448" s="120">
        <f>IF(G448=AJ448,2,0)</f>
        <v>0</v>
      </c>
      <c r="AI448" s="29">
        <f t="shared" si="200"/>
        <v>0.78831324000000003</v>
      </c>
      <c r="AJ448" s="29">
        <f>_xlfn.MAXIFS($G$7:$G$2383,$N$7:$N$2383,1,$D$7:$D$2383,7)</f>
        <v>0.964028777</v>
      </c>
    </row>
    <row r="449" spans="1:36" ht="16.5" thickBot="1" x14ac:dyDescent="0.3">
      <c r="A449" s="48" t="s">
        <v>730</v>
      </c>
      <c r="B449" s="54" t="s">
        <v>141</v>
      </c>
      <c r="C449" s="55" t="s">
        <v>142</v>
      </c>
      <c r="D449" s="44">
        <v>8</v>
      </c>
      <c r="E449" s="41">
        <v>787</v>
      </c>
      <c r="F449" s="41">
        <v>1406</v>
      </c>
      <c r="G449" s="117">
        <v>0.55974395399999999</v>
      </c>
      <c r="H449" s="42" t="s">
        <v>12</v>
      </c>
      <c r="I449" s="13">
        <v>-5.1241793490000003</v>
      </c>
      <c r="J449" s="42" t="s">
        <v>12</v>
      </c>
      <c r="K449" s="29">
        <f t="shared" si="194"/>
        <v>0.5</v>
      </c>
      <c r="L449" s="29">
        <f t="shared" si="175"/>
        <v>0</v>
      </c>
      <c r="M449" s="29">
        <f t="shared" si="176"/>
        <v>0</v>
      </c>
      <c r="N449" s="29">
        <f t="shared" si="195"/>
        <v>1</v>
      </c>
      <c r="O449" s="34"/>
      <c r="P449" s="41">
        <v>718</v>
      </c>
      <c r="Q449" s="41">
        <v>1217</v>
      </c>
      <c r="R449" s="117">
        <v>0.58997534900000004</v>
      </c>
      <c r="S449" s="34">
        <v>0.5</v>
      </c>
      <c r="T449" s="34"/>
      <c r="U449" s="43" t="s">
        <v>307</v>
      </c>
      <c r="V449" s="34">
        <v>1</v>
      </c>
      <c r="W449" s="29">
        <v>1</v>
      </c>
      <c r="X449" s="29">
        <f t="shared" si="196"/>
        <v>1</v>
      </c>
      <c r="Z449" s="6">
        <f t="shared" si="197"/>
        <v>1</v>
      </c>
      <c r="AA449" s="6">
        <f t="shared" si="198"/>
        <v>1</v>
      </c>
      <c r="AB449" s="29"/>
      <c r="AC449" s="29">
        <f t="shared" si="199"/>
        <v>1</v>
      </c>
      <c r="AE449" s="120">
        <f>IF(N449=1,IF(OR(I449&gt;-5,I449=""),0,IF(I449&gt;=-10,0.5,1)),0)</f>
        <v>0.5</v>
      </c>
      <c r="AF449" s="120">
        <f>IF(G449&lt;AI449,0.5,0)</f>
        <v>0</v>
      </c>
      <c r="AG449" s="120">
        <f>IF(G449=AJ449,1,0)</f>
        <v>0</v>
      </c>
      <c r="AI449" s="29">
        <f t="shared" si="200"/>
        <v>0.38070670899999998</v>
      </c>
      <c r="AJ449" s="29">
        <f>_xlfn.MINIFS($G$6:$G$2383,$N$6:$N$2383,1,$D$6:$D$2383,8)</f>
        <v>1.9047618999999998E-2</v>
      </c>
    </row>
    <row r="450" spans="1:36" ht="16.5" thickBot="1" x14ac:dyDescent="0.3">
      <c r="A450" s="48" t="s">
        <v>731</v>
      </c>
      <c r="B450" s="54" t="s">
        <v>141</v>
      </c>
      <c r="C450" s="55" t="s">
        <v>142</v>
      </c>
      <c r="D450" s="44">
        <v>9</v>
      </c>
      <c r="E450" s="41">
        <v>3853</v>
      </c>
      <c r="F450" s="41">
        <v>1341</v>
      </c>
      <c r="G450" s="117">
        <v>2.8732289340000001</v>
      </c>
      <c r="H450" s="45">
        <v>1</v>
      </c>
      <c r="I450" s="42" t="s">
        <v>12</v>
      </c>
      <c r="J450" s="13">
        <v>2.8732289340000001</v>
      </c>
      <c r="K450" s="29">
        <f t="shared" si="194"/>
        <v>1</v>
      </c>
      <c r="L450" s="29">
        <f t="shared" si="175"/>
        <v>0</v>
      </c>
      <c r="M450" s="29">
        <f t="shared" si="176"/>
        <v>0</v>
      </c>
      <c r="N450" s="29">
        <f t="shared" si="195"/>
        <v>1</v>
      </c>
      <c r="O450" s="34"/>
      <c r="P450" s="41">
        <v>3679</v>
      </c>
      <c r="Q450" s="41">
        <v>2341</v>
      </c>
      <c r="R450" s="117">
        <v>1.5715506189999999</v>
      </c>
      <c r="S450" s="42">
        <v>1</v>
      </c>
      <c r="T450" s="42"/>
      <c r="U450" s="43" t="s">
        <v>309</v>
      </c>
      <c r="V450" s="34">
        <v>1</v>
      </c>
      <c r="W450" s="29">
        <v>1</v>
      </c>
      <c r="X450" s="29">
        <f t="shared" si="196"/>
        <v>1</v>
      </c>
      <c r="Z450" s="6">
        <f t="shared" si="197"/>
        <v>1</v>
      </c>
      <c r="AA450" s="6">
        <f t="shared" si="198"/>
        <v>1</v>
      </c>
      <c r="AB450" s="29"/>
      <c r="AC450" s="29">
        <f t="shared" si="199"/>
        <v>1</v>
      </c>
      <c r="AE450" s="120">
        <f>IF(N450=1,IF(J450&gt;=1,1,0),0)</f>
        <v>1</v>
      </c>
      <c r="AF450" s="120">
        <f>IF(G450&gt;AI450,0.5,0)</f>
        <v>0</v>
      </c>
      <c r="AG450" s="120"/>
      <c r="AI450" s="29">
        <f t="shared" si="200"/>
        <v>6.5856960899999999</v>
      </c>
    </row>
    <row r="451" spans="1:36" ht="16.5" thickBot="1" x14ac:dyDescent="0.3">
      <c r="A451" s="48" t="s">
        <v>732</v>
      </c>
      <c r="B451" s="54" t="s">
        <v>141</v>
      </c>
      <c r="C451" s="55" t="s">
        <v>142</v>
      </c>
      <c r="D451" s="44">
        <v>10</v>
      </c>
      <c r="E451" s="41">
        <v>157</v>
      </c>
      <c r="F451" s="41">
        <v>33</v>
      </c>
      <c r="G451" s="117">
        <v>4.7575757579999998</v>
      </c>
      <c r="H451" s="45">
        <v>1</v>
      </c>
      <c r="I451" s="42" t="s">
        <v>12</v>
      </c>
      <c r="J451" s="13">
        <v>4.7575757579999998</v>
      </c>
      <c r="K451" s="29">
        <f t="shared" si="194"/>
        <v>1</v>
      </c>
      <c r="L451" s="29">
        <f t="shared" si="175"/>
        <v>0</v>
      </c>
      <c r="M451" s="29">
        <f t="shared" si="176"/>
        <v>0</v>
      </c>
      <c r="N451" s="29">
        <f t="shared" si="195"/>
        <v>1</v>
      </c>
      <c r="O451" s="34"/>
      <c r="P451" s="41">
        <v>99</v>
      </c>
      <c r="Q451" s="41">
        <v>31</v>
      </c>
      <c r="R451" s="117">
        <v>3.1935483869999999</v>
      </c>
      <c r="S451" s="42">
        <v>1</v>
      </c>
      <c r="T451" s="42"/>
      <c r="U451" s="43" t="s">
        <v>311</v>
      </c>
      <c r="V451" s="34">
        <v>1</v>
      </c>
      <c r="W451" s="29">
        <v>1</v>
      </c>
      <c r="X451" s="29">
        <f t="shared" si="196"/>
        <v>1</v>
      </c>
      <c r="Z451" s="6">
        <f t="shared" si="197"/>
        <v>1</v>
      </c>
      <c r="AA451" s="6">
        <f t="shared" si="198"/>
        <v>1</v>
      </c>
      <c r="AB451" s="29"/>
      <c r="AC451" s="29">
        <f t="shared" si="199"/>
        <v>1</v>
      </c>
      <c r="AE451" s="120">
        <f>IF(N451=1,IF(J451&gt;=1,1,0),0)</f>
        <v>1</v>
      </c>
      <c r="AF451" s="120">
        <f>IF(G451&gt;AI451,0.5,0)</f>
        <v>0</v>
      </c>
      <c r="AG451" s="120"/>
      <c r="AI451" s="29">
        <f t="shared" si="200"/>
        <v>8.2854889590000003</v>
      </c>
    </row>
    <row r="452" spans="1:36" ht="16.5" thickBot="1" x14ac:dyDescent="0.3">
      <c r="A452" s="48" t="s">
        <v>733</v>
      </c>
      <c r="B452" s="54" t="s">
        <v>141</v>
      </c>
      <c r="C452" s="55" t="s">
        <v>142</v>
      </c>
      <c r="D452" s="44">
        <v>11</v>
      </c>
      <c r="E452" s="41">
        <v>349</v>
      </c>
      <c r="F452" s="41">
        <v>42</v>
      </c>
      <c r="G452" s="117">
        <v>8.30952381</v>
      </c>
      <c r="H452" s="45">
        <v>1</v>
      </c>
      <c r="I452" s="42" t="s">
        <v>12</v>
      </c>
      <c r="J452" s="13">
        <v>8.30952381</v>
      </c>
      <c r="K452" s="29">
        <f t="shared" si="194"/>
        <v>2</v>
      </c>
      <c r="L452" s="29">
        <f t="shared" si="175"/>
        <v>0</v>
      </c>
      <c r="M452" s="29">
        <f t="shared" si="176"/>
        <v>0</v>
      </c>
      <c r="N452" s="29">
        <f t="shared" si="195"/>
        <v>1</v>
      </c>
      <c r="O452" s="34"/>
      <c r="P452" s="41">
        <v>178</v>
      </c>
      <c r="Q452" s="41">
        <v>170</v>
      </c>
      <c r="R452" s="117">
        <v>1.0470588240000001</v>
      </c>
      <c r="S452" s="42">
        <v>2</v>
      </c>
      <c r="T452" s="42"/>
      <c r="U452" s="43" t="s">
        <v>313</v>
      </c>
      <c r="V452" s="34">
        <v>1</v>
      </c>
      <c r="W452" s="29">
        <v>2</v>
      </c>
      <c r="X452" s="29">
        <f t="shared" si="196"/>
        <v>2</v>
      </c>
      <c r="Z452" s="6">
        <f t="shared" si="197"/>
        <v>1</v>
      </c>
      <c r="AA452" s="6">
        <f t="shared" si="198"/>
        <v>1</v>
      </c>
      <c r="AB452" s="29"/>
      <c r="AC452" s="29">
        <f t="shared" si="199"/>
        <v>1</v>
      </c>
      <c r="AE452" s="120">
        <f>IF(N452=1,IF(J452&gt;=1,2,0),0)</f>
        <v>2</v>
      </c>
      <c r="AF452" s="120">
        <f>IF(G452&gt;AI452,1,0)</f>
        <v>0</v>
      </c>
      <c r="AG452" s="120"/>
      <c r="AI452" s="29">
        <f t="shared" si="200"/>
        <v>8.5951903810000001</v>
      </c>
    </row>
    <row r="453" spans="1:36" ht="16.5" thickBot="1" x14ac:dyDescent="0.3">
      <c r="A453" s="48" t="s">
        <v>734</v>
      </c>
      <c r="B453" s="54" t="s">
        <v>141</v>
      </c>
      <c r="C453" s="55" t="s">
        <v>142</v>
      </c>
      <c r="D453" s="44">
        <v>12</v>
      </c>
      <c r="E453" s="41">
        <v>857</v>
      </c>
      <c r="F453" s="41">
        <v>38395</v>
      </c>
      <c r="G453" s="117">
        <v>2.2320614999999999E-2</v>
      </c>
      <c r="H453" s="42" t="s">
        <v>12</v>
      </c>
      <c r="I453" s="13">
        <v>35.143882492000003</v>
      </c>
      <c r="J453" s="42" t="s">
        <v>12</v>
      </c>
      <c r="K453" s="29">
        <f t="shared" si="194"/>
        <v>0.5</v>
      </c>
      <c r="L453" s="29">
        <f t="shared" si="175"/>
        <v>0</v>
      </c>
      <c r="M453" s="29">
        <f t="shared" si="176"/>
        <v>1</v>
      </c>
      <c r="N453" s="29">
        <f t="shared" si="195"/>
        <v>1</v>
      </c>
      <c r="O453" s="34"/>
      <c r="P453" s="41">
        <v>600</v>
      </c>
      <c r="Q453" s="41">
        <v>36328</v>
      </c>
      <c r="R453" s="117">
        <v>1.6516185999999999E-2</v>
      </c>
      <c r="S453" s="34">
        <v>0.5</v>
      </c>
      <c r="T453" s="34"/>
      <c r="U453" s="43" t="s">
        <v>315</v>
      </c>
      <c r="V453" s="34">
        <v>1</v>
      </c>
      <c r="W453" s="29">
        <v>1</v>
      </c>
      <c r="X453" s="29">
        <f t="shared" si="196"/>
        <v>1</v>
      </c>
      <c r="Z453" s="6">
        <f t="shared" si="197"/>
        <v>1</v>
      </c>
      <c r="AA453" s="6">
        <f t="shared" si="198"/>
        <v>1</v>
      </c>
      <c r="AB453" s="29"/>
      <c r="AC453" s="29">
        <f t="shared" si="199"/>
        <v>1</v>
      </c>
      <c r="AE453" s="120">
        <f>IF(N453=1,IF(OR(I453&gt;-5,I453=""),0,IF(I453&gt;=-10,0.5,1)),0)</f>
        <v>0</v>
      </c>
      <c r="AF453" s="120">
        <f>IF(G453&lt;AI453,0.5,0)</f>
        <v>0.5</v>
      </c>
      <c r="AG453" s="120">
        <f>IF(G453=AJ453,1,0)</f>
        <v>0</v>
      </c>
      <c r="AI453" s="29">
        <f t="shared" si="200"/>
        <v>4.0696577999999997E-2</v>
      </c>
      <c r="AJ453" s="29">
        <f>_xlfn.MINIFS($G$6:$G$2383,$N$6:$N$2383,1,$D$6:$D$2383,12)</f>
        <v>5.6550419999999999E-3</v>
      </c>
    </row>
    <row r="454" spans="1:36" ht="16.5" thickBot="1" x14ac:dyDescent="0.3">
      <c r="A454" s="48" t="s">
        <v>735</v>
      </c>
      <c r="B454" s="54" t="s">
        <v>141</v>
      </c>
      <c r="C454" s="55" t="s">
        <v>142</v>
      </c>
      <c r="D454" s="44">
        <v>13</v>
      </c>
      <c r="E454" s="41">
        <v>605</v>
      </c>
      <c r="F454" s="41">
        <v>1873</v>
      </c>
      <c r="G454" s="117">
        <v>0.32301121199999999</v>
      </c>
      <c r="H454" s="42" t="s">
        <v>12</v>
      </c>
      <c r="I454" s="13">
        <v>-7.9471347630000002</v>
      </c>
      <c r="J454" s="42" t="s">
        <v>12</v>
      </c>
      <c r="K454" s="29">
        <f>_xlfn.IFS(AND(R454=0,G454=0),0,V454=0,0,V454=1,MAX(AE454:AG454))</f>
        <v>2</v>
      </c>
      <c r="L454" s="29">
        <f t="shared" si="175"/>
        <v>0</v>
      </c>
      <c r="M454" s="29">
        <f t="shared" si="176"/>
        <v>0</v>
      </c>
      <c r="N454" s="29">
        <f t="shared" si="195"/>
        <v>1</v>
      </c>
      <c r="O454" s="34"/>
      <c r="P454" s="41">
        <v>606</v>
      </c>
      <c r="Q454" s="41">
        <v>1727</v>
      </c>
      <c r="R454" s="117">
        <v>0.35089751000000002</v>
      </c>
      <c r="S454" s="34">
        <v>0</v>
      </c>
      <c r="T454" s="34"/>
      <c r="U454" s="43" t="s">
        <v>317</v>
      </c>
      <c r="V454" s="34">
        <v>1</v>
      </c>
      <c r="W454" s="29">
        <v>2</v>
      </c>
      <c r="X454" s="29">
        <f t="shared" si="196"/>
        <v>2</v>
      </c>
      <c r="Z454" s="6">
        <f t="shared" si="197"/>
        <v>1</v>
      </c>
      <c r="AA454" s="6">
        <f t="shared" si="198"/>
        <v>1</v>
      </c>
      <c r="AB454" s="29"/>
      <c r="AC454" s="29">
        <f t="shared" si="199"/>
        <v>1</v>
      </c>
      <c r="AE454" s="120">
        <f>IF(N454=1,IF(OR(I454&gt;-3,I454=""),0,IF(I454&gt;=-7,1,2)),0)</f>
        <v>2</v>
      </c>
      <c r="AF454" s="120">
        <f>IF(G454&lt;AI454,1,0)</f>
        <v>0</v>
      </c>
      <c r="AG454" s="120">
        <f>IF(G454=AJ454,2,0)</f>
        <v>0</v>
      </c>
      <c r="AI454" s="29">
        <f t="shared" si="200"/>
        <v>0.30394431599999999</v>
      </c>
      <c r="AJ454" s="29">
        <f>_xlfn.MINIFS($G$6:$G$2383,$N$6:$N$2383,1,$D$6:$D$2383,13)</f>
        <v>0.11</v>
      </c>
    </row>
    <row r="455" spans="1:36" ht="16.5" thickBot="1" x14ac:dyDescent="0.3">
      <c r="A455" s="48" t="s">
        <v>736</v>
      </c>
      <c r="B455" s="54" t="s">
        <v>141</v>
      </c>
      <c r="C455" s="55" t="s">
        <v>142</v>
      </c>
      <c r="D455" s="44">
        <v>14</v>
      </c>
      <c r="E455" s="41">
        <v>3</v>
      </c>
      <c r="F455" s="41">
        <v>2043</v>
      </c>
      <c r="G455" s="117">
        <v>1.468429E-3</v>
      </c>
      <c r="H455" s="42" t="s">
        <v>12</v>
      </c>
      <c r="I455" s="13">
        <v>0</v>
      </c>
      <c r="J455" s="42" t="s">
        <v>12</v>
      </c>
      <c r="K455" s="29">
        <f>_xlfn.IFS(AND(R455=0,G455=0),0,V455=0,0,V455=1,MAX(AE455:AG455))</f>
        <v>0.5</v>
      </c>
      <c r="L455" s="29">
        <f t="shared" ref="L455:L518" si="201">IF(AG456=0,0,1)</f>
        <v>0</v>
      </c>
      <c r="M455" s="29">
        <f t="shared" ref="M455:M518" si="202">IF(AF455=0,0,1)</f>
        <v>1</v>
      </c>
      <c r="N455" s="29">
        <f t="shared" si="195"/>
        <v>1</v>
      </c>
      <c r="O455" s="34"/>
      <c r="P455" s="41">
        <v>0</v>
      </c>
      <c r="Q455" s="41">
        <v>1836</v>
      </c>
      <c r="R455" s="117">
        <v>0</v>
      </c>
      <c r="S455" s="34">
        <v>1</v>
      </c>
      <c r="T455" s="34"/>
      <c r="U455" s="43" t="s">
        <v>319</v>
      </c>
      <c r="V455" s="34">
        <v>1</v>
      </c>
      <c r="W455" s="29">
        <v>1</v>
      </c>
      <c r="X455" s="29">
        <f t="shared" si="196"/>
        <v>1</v>
      </c>
      <c r="Z455" s="6">
        <f t="shared" si="197"/>
        <v>1</v>
      </c>
      <c r="AA455" s="6">
        <f t="shared" si="198"/>
        <v>1</v>
      </c>
      <c r="AB455" s="29"/>
      <c r="AC455" s="29">
        <f t="shared" si="199"/>
        <v>1</v>
      </c>
      <c r="AE455" s="120">
        <f>IF(N455=1,IF(OR(I455&gt;-5,I455=""),0,IF(I455&gt;=-10,0.5,1)),0)</f>
        <v>0</v>
      </c>
      <c r="AF455" s="120">
        <f>IF(G455&lt;AI455,0.5,0)</f>
        <v>0.5</v>
      </c>
      <c r="AG455" s="120">
        <f>IF(G455=AJ455,1,0)</f>
        <v>0</v>
      </c>
      <c r="AI455" s="29">
        <f t="shared" si="200"/>
        <v>4.1435990000000004E-3</v>
      </c>
      <c r="AJ455" s="29">
        <f>_xlfn.MINIFS($G$6:$G$2383,$N$6:$N$2383,1,$D$6:$D$2383,14)</f>
        <v>0</v>
      </c>
    </row>
    <row r="456" spans="1:36" ht="16.5" thickBot="1" x14ac:dyDescent="0.3">
      <c r="A456" s="48" t="s">
        <v>737</v>
      </c>
      <c r="B456" s="54" t="s">
        <v>141</v>
      </c>
      <c r="C456" s="55" t="s">
        <v>142</v>
      </c>
      <c r="D456" s="33"/>
      <c r="E456" s="41"/>
      <c r="F456" s="41"/>
      <c r="G456" s="117">
        <v>0</v>
      </c>
      <c r="H456" s="35"/>
      <c r="I456" s="35"/>
      <c r="J456" s="35"/>
      <c r="K456" s="36">
        <f>SUM(K457:K462)</f>
        <v>4</v>
      </c>
      <c r="L456" s="29">
        <f t="shared" si="201"/>
        <v>0</v>
      </c>
      <c r="M456" s="29">
        <f t="shared" si="202"/>
        <v>0</v>
      </c>
      <c r="O456" s="34"/>
      <c r="P456" s="34"/>
      <c r="Q456" s="34"/>
      <c r="R456" s="117">
        <v>0</v>
      </c>
      <c r="S456" s="35">
        <v>6</v>
      </c>
      <c r="T456" s="35"/>
      <c r="U456" s="37" t="s">
        <v>321</v>
      </c>
      <c r="V456" s="35">
        <v>1</v>
      </c>
      <c r="W456" s="6"/>
      <c r="X456" s="29">
        <f t="shared" si="196"/>
        <v>0</v>
      </c>
      <c r="Y456" s="6"/>
      <c r="AB456" s="6"/>
      <c r="AC456" s="29" t="str">
        <f t="shared" si="199"/>
        <v>не применяется</v>
      </c>
      <c r="AF456" s="6"/>
    </row>
    <row r="457" spans="1:36" ht="16.5" thickBot="1" x14ac:dyDescent="0.3">
      <c r="A457" s="48" t="s">
        <v>738</v>
      </c>
      <c r="B457" s="54" t="s">
        <v>141</v>
      </c>
      <c r="C457" s="55" t="s">
        <v>142</v>
      </c>
      <c r="D457" s="44">
        <v>15</v>
      </c>
      <c r="E457" s="41">
        <v>17084</v>
      </c>
      <c r="F457" s="41">
        <v>17084</v>
      </c>
      <c r="G457" s="117">
        <v>1</v>
      </c>
      <c r="H457" s="45">
        <v>1</v>
      </c>
      <c r="I457" s="42" t="s">
        <v>12</v>
      </c>
      <c r="J457" s="13">
        <v>1</v>
      </c>
      <c r="K457" s="29">
        <f t="shared" ref="K457:K462" si="203">IF(V457=1,MAX(AE457:AG457),0)</f>
        <v>1</v>
      </c>
      <c r="L457" s="29">
        <f t="shared" si="201"/>
        <v>0</v>
      </c>
      <c r="M457" s="29">
        <f t="shared" si="202"/>
        <v>1</v>
      </c>
      <c r="N457" s="29">
        <f t="shared" ref="N457:N462" si="204">IF(AND(F457=0,V457=1),2,V457)</f>
        <v>1</v>
      </c>
      <c r="O457" s="34"/>
      <c r="P457" s="41">
        <v>0</v>
      </c>
      <c r="Q457" s="41">
        <v>0</v>
      </c>
      <c r="R457" s="117">
        <v>0</v>
      </c>
      <c r="S457" s="42">
        <v>1</v>
      </c>
      <c r="T457" s="42"/>
      <c r="U457" s="43" t="s">
        <v>323</v>
      </c>
      <c r="V457" s="34">
        <v>1</v>
      </c>
      <c r="W457" s="29">
        <v>1</v>
      </c>
      <c r="X457" s="29">
        <f t="shared" si="196"/>
        <v>1</v>
      </c>
      <c r="Z457" s="6">
        <f t="shared" ref="Z457:Z462" si="205">N457</f>
        <v>1</v>
      </c>
      <c r="AA457" s="6">
        <f t="shared" ref="AA457:AA462" si="206">IF(K457&lt;=0,0,1)</f>
        <v>1</v>
      </c>
      <c r="AB457" s="29"/>
      <c r="AC457" s="29">
        <f t="shared" si="199"/>
        <v>1</v>
      </c>
      <c r="AE457" s="120">
        <f>IF(AND(J457&gt;=1,N457=1),1,0)</f>
        <v>1</v>
      </c>
      <c r="AF457" s="121">
        <f>IF(G457&gt;AI457,0.5,0)</f>
        <v>0.5</v>
      </c>
      <c r="AG457" s="120"/>
      <c r="AI457" s="29">
        <f t="shared" ref="AI457:AI462" si="207">ROUND(SUMIFS(E:E,D:D,D457,N:N,1)/SUMIFS(F:F,D:D,D457,N:N,1),9)</f>
        <v>0.955452521</v>
      </c>
    </row>
    <row r="458" spans="1:36" ht="16.5" thickBot="1" x14ac:dyDescent="0.3">
      <c r="A458" s="48" t="s">
        <v>739</v>
      </c>
      <c r="B458" s="54" t="s">
        <v>141</v>
      </c>
      <c r="C458" s="55" t="s">
        <v>142</v>
      </c>
      <c r="D458" s="44">
        <v>16</v>
      </c>
      <c r="E458" s="41">
        <v>9</v>
      </c>
      <c r="F458" s="41">
        <v>0</v>
      </c>
      <c r="G458" s="117">
        <v>0</v>
      </c>
      <c r="H458" s="45">
        <v>1</v>
      </c>
      <c r="I458" s="42" t="s">
        <v>12</v>
      </c>
      <c r="J458" s="13">
        <v>0</v>
      </c>
      <c r="K458" s="29">
        <f t="shared" si="203"/>
        <v>0</v>
      </c>
      <c r="L458" s="29">
        <f t="shared" si="201"/>
        <v>0</v>
      </c>
      <c r="M458" s="29">
        <f t="shared" si="202"/>
        <v>0</v>
      </c>
      <c r="N458" s="29">
        <f t="shared" si="204"/>
        <v>2</v>
      </c>
      <c r="O458" s="34"/>
      <c r="P458" s="41">
        <v>7</v>
      </c>
      <c r="Q458" s="41">
        <v>17</v>
      </c>
      <c r="R458" s="117">
        <v>0.41176470599999998</v>
      </c>
      <c r="S458" s="42">
        <v>0</v>
      </c>
      <c r="T458" s="42"/>
      <c r="U458" s="43" t="s">
        <v>325</v>
      </c>
      <c r="V458" s="34">
        <v>1</v>
      </c>
      <c r="W458" s="29">
        <v>1</v>
      </c>
      <c r="X458" s="29">
        <f t="shared" si="196"/>
        <v>1</v>
      </c>
      <c r="Z458" s="6">
        <f t="shared" si="205"/>
        <v>2</v>
      </c>
      <c r="AA458" s="6">
        <f t="shared" si="206"/>
        <v>0</v>
      </c>
      <c r="AB458" s="29"/>
      <c r="AC458" s="29" t="str">
        <f>_xlfn.IFS(AND(Z458=1,AA458=1),1,AND(Z458=1,AA458=0),0,Z458=0,"не применяется",Z458=2,"не применяется")</f>
        <v>не применяется</v>
      </c>
      <c r="AE458" s="120">
        <f>IF(AND(J458&gt;=1,N458=1),1,0)</f>
        <v>0</v>
      </c>
      <c r="AF458" s="120">
        <f>IF(G458&gt;AI458,0.5,0)</f>
        <v>0</v>
      </c>
      <c r="AG458" s="120"/>
      <c r="AI458" s="29">
        <f t="shared" si="207"/>
        <v>27.65</v>
      </c>
    </row>
    <row r="459" spans="1:36" ht="16.5" thickBot="1" x14ac:dyDescent="0.3">
      <c r="A459" s="48" t="s">
        <v>740</v>
      </c>
      <c r="B459" s="54" t="s">
        <v>141</v>
      </c>
      <c r="C459" s="55" t="s">
        <v>142</v>
      </c>
      <c r="D459" s="44">
        <v>17</v>
      </c>
      <c r="E459" s="41">
        <v>878</v>
      </c>
      <c r="F459" s="41">
        <v>0</v>
      </c>
      <c r="G459" s="117">
        <v>0</v>
      </c>
      <c r="H459" s="45">
        <v>1</v>
      </c>
      <c r="I459" s="42" t="s">
        <v>12</v>
      </c>
      <c r="J459" s="13">
        <v>0</v>
      </c>
      <c r="K459" s="29">
        <f t="shared" si="203"/>
        <v>0</v>
      </c>
      <c r="L459" s="29">
        <f t="shared" si="201"/>
        <v>0</v>
      </c>
      <c r="M459" s="29">
        <f t="shared" si="202"/>
        <v>0</v>
      </c>
      <c r="N459" s="29">
        <f t="shared" si="204"/>
        <v>2</v>
      </c>
      <c r="O459" s="34"/>
      <c r="P459" s="41">
        <v>506</v>
      </c>
      <c r="Q459" s="41">
        <v>59</v>
      </c>
      <c r="R459" s="117">
        <v>8.5762711859999996</v>
      </c>
      <c r="S459" s="42">
        <v>1</v>
      </c>
      <c r="T459" s="42"/>
      <c r="U459" s="43" t="s">
        <v>327</v>
      </c>
      <c r="V459" s="34">
        <v>1</v>
      </c>
      <c r="W459" s="29">
        <v>1</v>
      </c>
      <c r="X459" s="29">
        <f t="shared" si="196"/>
        <v>1</v>
      </c>
      <c r="Z459" s="6">
        <f t="shared" si="205"/>
        <v>2</v>
      </c>
      <c r="AA459" s="6">
        <f t="shared" si="206"/>
        <v>0</v>
      </c>
      <c r="AB459" s="29"/>
      <c r="AC459" s="29" t="str">
        <f>_xlfn.IFS(AND(Z459=1,AA459=1),1,AND(Z459=1,AA459=0),0,Z459=0,"не применяется",Z459=2,"не применяется")</f>
        <v>не применяется</v>
      </c>
      <c r="AE459" s="120">
        <f>IF(AND(J459&gt;=1,N459=1),1,0)</f>
        <v>0</v>
      </c>
      <c r="AF459" s="120">
        <f>IF(G459&gt;AI459,0.5,0)</f>
        <v>0</v>
      </c>
      <c r="AG459" s="120"/>
      <c r="AI459" s="29">
        <f t="shared" si="207"/>
        <v>77.588235294</v>
      </c>
    </row>
    <row r="460" spans="1:36" ht="16.5" thickBot="1" x14ac:dyDescent="0.3">
      <c r="A460" s="48" t="s">
        <v>741</v>
      </c>
      <c r="B460" s="54" t="s">
        <v>141</v>
      </c>
      <c r="C460" s="55" t="s">
        <v>142</v>
      </c>
      <c r="D460" s="44">
        <v>18</v>
      </c>
      <c r="E460" s="41">
        <v>79</v>
      </c>
      <c r="F460" s="41">
        <v>0</v>
      </c>
      <c r="G460" s="117">
        <v>0</v>
      </c>
      <c r="H460" s="45">
        <v>1</v>
      </c>
      <c r="I460" s="42" t="s">
        <v>12</v>
      </c>
      <c r="J460" s="13">
        <v>0</v>
      </c>
      <c r="K460" s="29">
        <f t="shared" si="203"/>
        <v>0</v>
      </c>
      <c r="L460" s="29">
        <f t="shared" si="201"/>
        <v>0</v>
      </c>
      <c r="M460" s="29">
        <f t="shared" si="202"/>
        <v>0</v>
      </c>
      <c r="N460" s="29">
        <f t="shared" si="204"/>
        <v>2</v>
      </c>
      <c r="O460" s="34"/>
      <c r="P460" s="41">
        <v>54</v>
      </c>
      <c r="Q460" s="41">
        <v>34</v>
      </c>
      <c r="R460" s="117">
        <v>1.588235294</v>
      </c>
      <c r="S460" s="42">
        <v>1</v>
      </c>
      <c r="T460" s="42"/>
      <c r="U460" s="43" t="s">
        <v>329</v>
      </c>
      <c r="V460" s="34">
        <v>1</v>
      </c>
      <c r="W460" s="29">
        <v>1</v>
      </c>
      <c r="X460" s="29">
        <f t="shared" si="196"/>
        <v>1</v>
      </c>
      <c r="Z460" s="6">
        <f t="shared" si="205"/>
        <v>2</v>
      </c>
      <c r="AA460" s="6">
        <f t="shared" si="206"/>
        <v>0</v>
      </c>
      <c r="AB460" s="29"/>
      <c r="AC460" s="29" t="str">
        <f>_xlfn.IFS(AND(Z460=1,AA460=1),1,AND(Z460=1,AA460=0),0,Z460=0,"не применяется",Z460=2,"не применяется")</f>
        <v>не применяется</v>
      </c>
      <c r="AE460" s="120">
        <f>IF(AND(J460&gt;=1,N460=1),1,0)</f>
        <v>0</v>
      </c>
      <c r="AF460" s="120">
        <f>IF(G460&gt;AI460,0.5,0)</f>
        <v>0</v>
      </c>
      <c r="AG460" s="120"/>
      <c r="AI460" s="29">
        <f t="shared" si="207"/>
        <v>48.1875</v>
      </c>
    </row>
    <row r="461" spans="1:36" ht="16.5" thickBot="1" x14ac:dyDescent="0.3">
      <c r="A461" s="48" t="s">
        <v>742</v>
      </c>
      <c r="B461" s="54" t="s">
        <v>141</v>
      </c>
      <c r="C461" s="55" t="s">
        <v>142</v>
      </c>
      <c r="D461" s="44">
        <v>19</v>
      </c>
      <c r="E461" s="41">
        <v>407</v>
      </c>
      <c r="F461" s="41">
        <v>6</v>
      </c>
      <c r="G461" s="117">
        <v>67.833333332999999</v>
      </c>
      <c r="H461" s="45">
        <v>1</v>
      </c>
      <c r="I461" s="42" t="s">
        <v>12</v>
      </c>
      <c r="J461" s="13">
        <v>67.833333332999999</v>
      </c>
      <c r="K461" s="29">
        <f t="shared" si="203"/>
        <v>2</v>
      </c>
      <c r="L461" s="29">
        <f t="shared" si="201"/>
        <v>0</v>
      </c>
      <c r="M461" s="29">
        <f t="shared" si="202"/>
        <v>1</v>
      </c>
      <c r="N461" s="29">
        <f t="shared" si="204"/>
        <v>1</v>
      </c>
      <c r="O461" s="34"/>
      <c r="P461" s="41">
        <v>334</v>
      </c>
      <c r="Q461" s="41">
        <v>235</v>
      </c>
      <c r="R461" s="117">
        <v>1.421276596</v>
      </c>
      <c r="S461" s="42">
        <v>2</v>
      </c>
      <c r="T461" s="42"/>
      <c r="U461" s="43" t="s">
        <v>331</v>
      </c>
      <c r="V461" s="34">
        <v>1</v>
      </c>
      <c r="W461" s="29">
        <v>2</v>
      </c>
      <c r="X461" s="29">
        <f t="shared" si="196"/>
        <v>2</v>
      </c>
      <c r="Z461" s="6">
        <f t="shared" si="205"/>
        <v>1</v>
      </c>
      <c r="AA461" s="6">
        <f t="shared" si="206"/>
        <v>1</v>
      </c>
      <c r="AB461" s="29"/>
      <c r="AC461" s="29">
        <f t="shared" ref="AC461:AC468" si="208">_xlfn.IFS(AND(Z461=1,AA461=1),1,AND(Z461=1,AA461=0),0,Z461=0,"не применяется")</f>
        <v>1</v>
      </c>
      <c r="AE461" s="120">
        <f>IF(AND(J461&gt;=1,N461=1),2,0)</f>
        <v>2</v>
      </c>
      <c r="AF461" s="120">
        <f>IF(G461&gt;AI461,1,0)</f>
        <v>1</v>
      </c>
      <c r="AG461" s="120"/>
      <c r="AI461" s="29">
        <f t="shared" si="207"/>
        <v>45.237288135999997</v>
      </c>
    </row>
    <row r="462" spans="1:36" ht="16.5" thickBot="1" x14ac:dyDescent="0.3">
      <c r="A462" s="48" t="s">
        <v>743</v>
      </c>
      <c r="B462" s="54" t="s">
        <v>141</v>
      </c>
      <c r="C462" s="55" t="s">
        <v>142</v>
      </c>
      <c r="D462" s="44">
        <v>20</v>
      </c>
      <c r="E462" s="41">
        <v>13</v>
      </c>
      <c r="F462" s="41">
        <v>2</v>
      </c>
      <c r="G462" s="117">
        <v>6.5</v>
      </c>
      <c r="H462" s="45">
        <v>1</v>
      </c>
      <c r="I462" s="42" t="s">
        <v>12</v>
      </c>
      <c r="J462" s="13">
        <v>6.5</v>
      </c>
      <c r="K462" s="29">
        <f t="shared" si="203"/>
        <v>1</v>
      </c>
      <c r="L462" s="29">
        <f t="shared" si="201"/>
        <v>0</v>
      </c>
      <c r="M462" s="29">
        <f t="shared" si="202"/>
        <v>0</v>
      </c>
      <c r="N462" s="29">
        <f t="shared" si="204"/>
        <v>1</v>
      </c>
      <c r="O462" s="34"/>
      <c r="P462" s="41">
        <v>8</v>
      </c>
      <c r="Q462" s="41">
        <v>8</v>
      </c>
      <c r="R462" s="117">
        <v>1</v>
      </c>
      <c r="S462" s="42">
        <v>1</v>
      </c>
      <c r="T462" s="42"/>
      <c r="U462" s="43" t="s">
        <v>333</v>
      </c>
      <c r="V462" s="34">
        <v>1</v>
      </c>
      <c r="W462" s="29">
        <v>1</v>
      </c>
      <c r="X462" s="29">
        <f t="shared" si="196"/>
        <v>1</v>
      </c>
      <c r="Z462" s="6">
        <f t="shared" si="205"/>
        <v>1</v>
      </c>
      <c r="AA462" s="6">
        <f t="shared" si="206"/>
        <v>1</v>
      </c>
      <c r="AB462" s="29"/>
      <c r="AC462" s="29">
        <f t="shared" si="208"/>
        <v>1</v>
      </c>
      <c r="AE462" s="120">
        <f>IF(AND(J462&gt;=1,N462=1),1,0)</f>
        <v>1</v>
      </c>
      <c r="AF462" s="120">
        <f>IF(G462&gt;AI462,0.5,0)</f>
        <v>0</v>
      </c>
      <c r="AG462" s="120"/>
      <c r="AI462" s="29">
        <f t="shared" si="207"/>
        <v>12.756097561000001</v>
      </c>
    </row>
    <row r="463" spans="1:36" ht="16.5" thickBot="1" x14ac:dyDescent="0.3">
      <c r="A463" s="48" t="s">
        <v>737</v>
      </c>
      <c r="B463" s="54" t="s">
        <v>141</v>
      </c>
      <c r="C463" s="55" t="s">
        <v>142</v>
      </c>
      <c r="D463" s="33"/>
      <c r="E463" s="41"/>
      <c r="F463" s="41"/>
      <c r="G463" s="117">
        <v>0</v>
      </c>
      <c r="H463" s="35"/>
      <c r="I463" s="35"/>
      <c r="J463" s="35"/>
      <c r="K463" s="36">
        <f>SUM(K464:K468)</f>
        <v>1</v>
      </c>
      <c r="L463" s="29">
        <f t="shared" si="201"/>
        <v>0</v>
      </c>
      <c r="M463" s="29">
        <f t="shared" si="202"/>
        <v>0</v>
      </c>
      <c r="O463" s="34"/>
      <c r="P463" s="34"/>
      <c r="Q463" s="34"/>
      <c r="R463" s="117">
        <v>0</v>
      </c>
      <c r="S463" s="35">
        <v>2</v>
      </c>
      <c r="T463" s="35"/>
      <c r="U463" s="37" t="s">
        <v>321</v>
      </c>
      <c r="V463" s="35">
        <v>1</v>
      </c>
      <c r="W463" s="6"/>
      <c r="X463" s="29">
        <f t="shared" si="196"/>
        <v>0</v>
      </c>
      <c r="Y463" s="6"/>
      <c r="AB463" s="6"/>
      <c r="AC463" s="29" t="str">
        <f t="shared" si="208"/>
        <v>не применяется</v>
      </c>
      <c r="AF463" s="6"/>
    </row>
    <row r="464" spans="1:36" ht="16.5" thickBot="1" x14ac:dyDescent="0.3">
      <c r="A464" s="48" t="s">
        <v>744</v>
      </c>
      <c r="B464" s="54" t="s">
        <v>141</v>
      </c>
      <c r="C464" s="55" t="s">
        <v>142</v>
      </c>
      <c r="D464" s="44">
        <v>21</v>
      </c>
      <c r="E464" s="41">
        <v>18</v>
      </c>
      <c r="F464" s="41">
        <v>80</v>
      </c>
      <c r="G464" s="117">
        <v>0.22500000000000001</v>
      </c>
      <c r="H464" s="42" t="s">
        <v>12</v>
      </c>
      <c r="I464" s="13">
        <v>30.178571559000002</v>
      </c>
      <c r="J464" s="42" t="s">
        <v>12</v>
      </c>
      <c r="K464" s="29">
        <f>IF(V464=1,MAX(AE464:AG464),0)</f>
        <v>1</v>
      </c>
      <c r="L464" s="29">
        <f t="shared" si="201"/>
        <v>0</v>
      </c>
      <c r="M464" s="29">
        <f t="shared" si="202"/>
        <v>0</v>
      </c>
      <c r="N464" s="29">
        <f>IF(AND(F464=0,V464=1),2,V464)</f>
        <v>1</v>
      </c>
      <c r="O464" s="34"/>
      <c r="P464" s="41">
        <v>14</v>
      </c>
      <c r="Q464" s="41">
        <v>81</v>
      </c>
      <c r="R464" s="117">
        <v>0.172839506</v>
      </c>
      <c r="S464" s="45">
        <v>1</v>
      </c>
      <c r="T464" s="45"/>
      <c r="U464" s="43" t="s">
        <v>335</v>
      </c>
      <c r="V464" s="34">
        <v>1</v>
      </c>
      <c r="W464" s="29">
        <v>1</v>
      </c>
      <c r="X464" s="29">
        <f t="shared" si="196"/>
        <v>1</v>
      </c>
      <c r="Z464" s="6">
        <f>N464</f>
        <v>1</v>
      </c>
      <c r="AA464" s="6">
        <f>IF(K464&lt;=0,0,1)</f>
        <v>1</v>
      </c>
      <c r="AB464" s="29"/>
      <c r="AC464" s="29">
        <f t="shared" si="208"/>
        <v>1</v>
      </c>
      <c r="AE464" s="120">
        <f>IF(N464=1,IF(OR(I464&lt;5,I464=""),0,IF(I464&gt;=10,1,0.5)),0)</f>
        <v>1</v>
      </c>
      <c r="AF464" s="120">
        <f>IF(G464&gt;AI464,0.5,0)</f>
        <v>0</v>
      </c>
      <c r="AG464" s="120">
        <f>IF(G464=AJ464,1,0)</f>
        <v>0</v>
      </c>
      <c r="AI464" s="29">
        <f>ROUND(SUMIFS(E:E,D:D,D464,N:N,1)/SUMIFS(F:F,D:D,D464,N:N,1),9)</f>
        <v>0.40586932399999998</v>
      </c>
      <c r="AJ464" s="29">
        <f>_xlfn.MAXIFS($G$7:$G$2383,$N$7:$N$2383,1,$D$7:$D$2383,21)</f>
        <v>1</v>
      </c>
    </row>
    <row r="465" spans="1:36" ht="16.5" thickBot="1" x14ac:dyDescent="0.3">
      <c r="A465" s="48" t="s">
        <v>745</v>
      </c>
      <c r="B465" s="54" t="s">
        <v>141</v>
      </c>
      <c r="C465" s="55" t="s">
        <v>142</v>
      </c>
      <c r="D465" s="44">
        <v>22</v>
      </c>
      <c r="E465" s="41">
        <v>275</v>
      </c>
      <c r="F465" s="41">
        <v>462</v>
      </c>
      <c r="G465" s="117">
        <v>0.59523809500000002</v>
      </c>
      <c r="H465" s="45">
        <v>1</v>
      </c>
      <c r="I465" s="42" t="s">
        <v>12</v>
      </c>
      <c r="J465" s="13">
        <v>0.59523809500000002</v>
      </c>
      <c r="K465" s="29">
        <f>IF(V465=1,MAX(AE465:AG465),0)</f>
        <v>0</v>
      </c>
      <c r="L465" s="29">
        <f t="shared" si="201"/>
        <v>0</v>
      </c>
      <c r="M465" s="29">
        <f t="shared" si="202"/>
        <v>0</v>
      </c>
      <c r="N465" s="29">
        <f>IF(AND(F465=0,V465=1),2,V465)</f>
        <v>1</v>
      </c>
      <c r="O465" s="34"/>
      <c r="P465" s="41">
        <v>0</v>
      </c>
      <c r="Q465" s="41">
        <v>0</v>
      </c>
      <c r="R465" s="117">
        <v>0</v>
      </c>
      <c r="S465" s="42">
        <v>1</v>
      </c>
      <c r="T465" s="42"/>
      <c r="U465" s="43" t="s">
        <v>337</v>
      </c>
      <c r="V465" s="34">
        <v>1</v>
      </c>
      <c r="W465" s="29">
        <v>1</v>
      </c>
      <c r="X465" s="29">
        <f t="shared" si="196"/>
        <v>1</v>
      </c>
      <c r="Z465" s="6">
        <f>N465</f>
        <v>1</v>
      </c>
      <c r="AA465" s="6">
        <f>IF(K465&lt;=0,0,1)</f>
        <v>0</v>
      </c>
      <c r="AB465" s="29"/>
      <c r="AC465" s="29">
        <f t="shared" si="208"/>
        <v>0</v>
      </c>
      <c r="AE465" s="120">
        <f>IF(AND(J465&gt;=1,N465=1),1,0)</f>
        <v>0</v>
      </c>
      <c r="AF465" s="120">
        <f>IF(G465&gt;AI465,0.5,0)</f>
        <v>0</v>
      </c>
      <c r="AG465" s="120"/>
      <c r="AI465" s="29">
        <f>ROUND(SUMIFS(E:E,D:D,D465,N:N,1)/SUMIFS(F:F,D:D,D465,N:N,1),9)</f>
        <v>0.59924209900000003</v>
      </c>
    </row>
    <row r="466" spans="1:36" ht="16.5" thickBot="1" x14ac:dyDescent="0.3">
      <c r="A466" s="48" t="s">
        <v>746</v>
      </c>
      <c r="B466" s="54" t="s">
        <v>141</v>
      </c>
      <c r="C466" s="55" t="s">
        <v>142</v>
      </c>
      <c r="D466" s="44">
        <v>23</v>
      </c>
      <c r="E466" s="41">
        <v>0</v>
      </c>
      <c r="F466" s="41">
        <v>9</v>
      </c>
      <c r="G466" s="117">
        <v>0</v>
      </c>
      <c r="H466" s="42" t="s">
        <v>12</v>
      </c>
      <c r="I466" s="13">
        <v>0</v>
      </c>
      <c r="J466" s="42" t="s">
        <v>12</v>
      </c>
      <c r="K466" s="29">
        <f>IF(V466=1,MAX(AE466:AG466),0)</f>
        <v>0</v>
      </c>
      <c r="L466" s="29">
        <f t="shared" si="201"/>
        <v>0</v>
      </c>
      <c r="M466" s="29">
        <f t="shared" si="202"/>
        <v>0</v>
      </c>
      <c r="N466" s="29">
        <f>IF(AND(F466=0,V466=1),2,V466)</f>
        <v>1</v>
      </c>
      <c r="O466" s="34"/>
      <c r="P466" s="41">
        <v>0</v>
      </c>
      <c r="Q466" s="41">
        <v>20</v>
      </c>
      <c r="R466" s="117">
        <v>0</v>
      </c>
      <c r="S466" s="45">
        <v>0</v>
      </c>
      <c r="T466" s="45"/>
      <c r="U466" s="43" t="s">
        <v>339</v>
      </c>
      <c r="V466" s="34">
        <v>1</v>
      </c>
      <c r="W466" s="29">
        <v>1</v>
      </c>
      <c r="X466" s="29">
        <f t="shared" si="196"/>
        <v>1</v>
      </c>
      <c r="Z466" s="6">
        <f>N466</f>
        <v>1</v>
      </c>
      <c r="AA466" s="6">
        <f>IF(K466&lt;=0,0,1)</f>
        <v>0</v>
      </c>
      <c r="AB466" s="29"/>
      <c r="AC466" s="29">
        <f t="shared" si="208"/>
        <v>0</v>
      </c>
      <c r="AE466" s="120">
        <f>IF(N466=1,IF(OR(I466&lt;5,I466=""),0,IF(I466&gt;=10,1,0.5)),0)</f>
        <v>0</v>
      </c>
      <c r="AF466" s="120">
        <f>IF(G466&gt;AI466,0.5,0)</f>
        <v>0</v>
      </c>
      <c r="AG466" s="120">
        <f>IF(AND(G2893&lt;&gt;0,G466=AJ466),1,0)</f>
        <v>0</v>
      </c>
      <c r="AI466" s="29">
        <f>ROUND(SUMIFS(E:E,D:D,D466,N:N,1)/SUMIFS(F:F,D:D,D466,N:N,1),9)</f>
        <v>0.46666666699999998</v>
      </c>
      <c r="AJ466" s="29">
        <f>_xlfn.MAXIFS($G$7:$G$2383,$N$7:$N$2383,1,$D$7:$D$2383,23)</f>
        <v>6</v>
      </c>
    </row>
    <row r="467" spans="1:36" ht="16.5" thickBot="1" x14ac:dyDescent="0.3">
      <c r="A467" s="48" t="s">
        <v>747</v>
      </c>
      <c r="B467" s="54" t="s">
        <v>141</v>
      </c>
      <c r="C467" s="55" t="s">
        <v>142</v>
      </c>
      <c r="D467" s="44">
        <v>24</v>
      </c>
      <c r="E467" s="41">
        <v>1</v>
      </c>
      <c r="F467" s="41">
        <v>3</v>
      </c>
      <c r="G467" s="117">
        <v>0.33333333300000001</v>
      </c>
      <c r="H467" s="42" t="s">
        <v>12</v>
      </c>
      <c r="I467" s="13">
        <v>0</v>
      </c>
      <c r="J467" s="42" t="s">
        <v>12</v>
      </c>
      <c r="K467" s="29">
        <f>IF(V467=1,MAX(AE467:AG467),0)</f>
        <v>0</v>
      </c>
      <c r="L467" s="29">
        <f t="shared" si="201"/>
        <v>0</v>
      </c>
      <c r="M467" s="29">
        <f t="shared" si="202"/>
        <v>0</v>
      </c>
      <c r="N467" s="29">
        <f>IF(AND(F467=0,V467=1),2,V467)</f>
        <v>1</v>
      </c>
      <c r="O467" s="34"/>
      <c r="P467" s="41">
        <v>0</v>
      </c>
      <c r="Q467" s="41">
        <v>13</v>
      </c>
      <c r="R467" s="117">
        <v>0</v>
      </c>
      <c r="S467" s="45">
        <v>0</v>
      </c>
      <c r="T467" s="45"/>
      <c r="U467" s="43" t="s">
        <v>341</v>
      </c>
      <c r="V467" s="34">
        <v>1</v>
      </c>
      <c r="W467" s="29">
        <v>1</v>
      </c>
      <c r="X467" s="29">
        <f t="shared" si="196"/>
        <v>1</v>
      </c>
      <c r="Z467" s="6">
        <f>N467</f>
        <v>1</v>
      </c>
      <c r="AA467" s="6">
        <f>IF(K467&lt;=0,0,1)</f>
        <v>0</v>
      </c>
      <c r="AB467" s="29"/>
      <c r="AC467" s="29">
        <f t="shared" si="208"/>
        <v>0</v>
      </c>
      <c r="AE467" s="120">
        <f>IF(N467=1,IF(OR(I467&lt;5,I467=""),0,IF(I467&gt;=10,1,0.5)),0)</f>
        <v>0</v>
      </c>
      <c r="AF467" s="120">
        <f>IF(G467&gt;AI467,0.5,0)</f>
        <v>0</v>
      </c>
      <c r="AG467" s="120">
        <f>IF(G467=AJ467,1,0)</f>
        <v>0</v>
      </c>
      <c r="AI467" s="29">
        <f>ROUND(SUMIFS(E:E,D:D,D467,N:N,1)/SUMIFS(F:F,D:D,D467,N:N,1),9)</f>
        <v>0.91379310300000005</v>
      </c>
      <c r="AJ467" s="29">
        <f>_xlfn.MAXIFS($G$7:$G$2383,$N$7:$N$2383,1,$D$7:$D$2383,24)</f>
        <v>10</v>
      </c>
    </row>
    <row r="468" spans="1:36" ht="16.5" thickBot="1" x14ac:dyDescent="0.3">
      <c r="A468" s="48" t="s">
        <v>748</v>
      </c>
      <c r="B468" s="54" t="s">
        <v>141</v>
      </c>
      <c r="C468" s="55" t="s">
        <v>142</v>
      </c>
      <c r="D468" s="44">
        <v>25</v>
      </c>
      <c r="E468" s="41">
        <v>1304</v>
      </c>
      <c r="F468" s="41">
        <v>1345</v>
      </c>
      <c r="G468" s="117">
        <v>0.96951672899999997</v>
      </c>
      <c r="H468" s="45">
        <v>1</v>
      </c>
      <c r="I468" s="42" t="s">
        <v>12</v>
      </c>
      <c r="J468" s="13">
        <v>0.96951672899999997</v>
      </c>
      <c r="K468" s="29">
        <f>IF(V468=1,MAX(AE468:AG468),0)</f>
        <v>0</v>
      </c>
      <c r="L468" s="29">
        <f t="shared" si="201"/>
        <v>0</v>
      </c>
      <c r="M468" s="29">
        <f t="shared" si="202"/>
        <v>0</v>
      </c>
      <c r="N468" s="29">
        <f>IF(AND(F468=0,V468=1),2,V468)</f>
        <v>1</v>
      </c>
      <c r="O468" s="34"/>
      <c r="P468" s="41">
        <v>0</v>
      </c>
      <c r="Q468" s="41">
        <v>0</v>
      </c>
      <c r="R468" s="117">
        <v>0</v>
      </c>
      <c r="S468" s="42">
        <v>0</v>
      </c>
      <c r="T468" s="42"/>
      <c r="U468" s="43" t="s">
        <v>343</v>
      </c>
      <c r="V468" s="34">
        <v>1</v>
      </c>
      <c r="W468" s="29">
        <v>2</v>
      </c>
      <c r="X468" s="29">
        <f t="shared" si="196"/>
        <v>2</v>
      </c>
      <c r="Z468" s="6">
        <f>N468</f>
        <v>1</v>
      </c>
      <c r="AA468" s="6">
        <f>IF(K468&lt;=0,0,1)</f>
        <v>0</v>
      </c>
      <c r="AB468" s="29"/>
      <c r="AC468" s="29">
        <f t="shared" si="208"/>
        <v>0</v>
      </c>
      <c r="AE468" s="120">
        <f>IF(AND(J468&gt;=1,N468=1),2,0)</f>
        <v>0</v>
      </c>
      <c r="AF468" s="120">
        <f>IF(G468&gt;AI468,1,0)</f>
        <v>0</v>
      </c>
      <c r="AG468" s="120"/>
      <c r="AI468" s="29">
        <f>ROUND(SUMIFS(E:E,D:D,D468,N:N,1)/SUMIFS(F:F,D:D,D468,N:N,1),9)</f>
        <v>0.97028108999999996</v>
      </c>
    </row>
    <row r="469" spans="1:36" ht="16.5" thickBot="1" x14ac:dyDescent="0.3">
      <c r="A469" s="48" t="s">
        <v>749</v>
      </c>
      <c r="B469" s="54" t="s">
        <v>141</v>
      </c>
      <c r="C469" s="55" t="s">
        <v>142</v>
      </c>
      <c r="D469" s="51">
        <v>33</v>
      </c>
      <c r="E469" s="41"/>
      <c r="F469" s="41"/>
      <c r="G469" s="117">
        <v>0</v>
      </c>
      <c r="H469" s="45"/>
      <c r="I469" s="45"/>
      <c r="J469" s="45"/>
      <c r="K469" s="45">
        <f>K441+K456+K463</f>
        <v>20.5</v>
      </c>
      <c r="L469" s="29">
        <f t="shared" si="201"/>
        <v>0</v>
      </c>
      <c r="M469" s="29">
        <f t="shared" si="202"/>
        <v>0</v>
      </c>
      <c r="O469" s="34"/>
      <c r="P469" s="34"/>
      <c r="Q469" s="34"/>
      <c r="R469" s="117">
        <v>0</v>
      </c>
      <c r="S469" s="45">
        <v>23</v>
      </c>
      <c r="T469" s="45"/>
      <c r="U469" s="43" t="s">
        <v>321</v>
      </c>
      <c r="V469" s="45">
        <v>1</v>
      </c>
      <c r="X469" s="29">
        <f>SUM(X441:X468)</f>
        <v>32</v>
      </c>
      <c r="Y469" s="53">
        <f>K469/X469</f>
        <v>0.640625</v>
      </c>
      <c r="Z469" s="6">
        <f>SUM(Z441:Z468)</f>
        <v>28</v>
      </c>
      <c r="AA469" s="6">
        <f>SUM(AA441:AA468)</f>
        <v>17</v>
      </c>
      <c r="AB469" s="53">
        <f>AA469/Z469</f>
        <v>0.6071428571428571</v>
      </c>
      <c r="AC469" s="29">
        <f>AB469</f>
        <v>0.6071428571428571</v>
      </c>
      <c r="AF469" s="6"/>
    </row>
    <row r="470" spans="1:36" ht="16.5" thickBot="1" x14ac:dyDescent="0.25">
      <c r="A470" s="48" t="s">
        <v>219</v>
      </c>
      <c r="B470" s="49" t="s">
        <v>139</v>
      </c>
      <c r="C470" s="50" t="s">
        <v>140</v>
      </c>
      <c r="D470" s="33">
        <v>0</v>
      </c>
      <c r="E470" s="122"/>
      <c r="F470" s="122"/>
      <c r="G470" s="117">
        <v>0</v>
      </c>
      <c r="H470" s="35"/>
      <c r="I470" s="35"/>
      <c r="J470" s="35"/>
      <c r="K470" s="36">
        <f>SUM(K471:K484)</f>
        <v>15</v>
      </c>
      <c r="L470" s="29">
        <f t="shared" si="201"/>
        <v>0</v>
      </c>
      <c r="M470" s="29">
        <f t="shared" si="202"/>
        <v>0</v>
      </c>
      <c r="O470" s="34"/>
      <c r="P470" s="67"/>
      <c r="Q470" s="67"/>
      <c r="R470" s="117">
        <v>0</v>
      </c>
      <c r="S470" s="34">
        <v>15</v>
      </c>
      <c r="T470" s="34"/>
      <c r="U470" s="43" t="s">
        <v>321</v>
      </c>
      <c r="V470" s="35">
        <v>1</v>
      </c>
      <c r="W470" s="6"/>
      <c r="X470" s="6"/>
      <c r="Y470" s="6"/>
      <c r="AB470" s="6"/>
      <c r="AC470" s="6"/>
      <c r="AF470" s="6"/>
    </row>
    <row r="471" spans="1:36" ht="16.5" thickBot="1" x14ac:dyDescent="0.3">
      <c r="A471" s="48" t="s">
        <v>750</v>
      </c>
      <c r="B471" s="54" t="s">
        <v>139</v>
      </c>
      <c r="C471" s="55" t="s">
        <v>140</v>
      </c>
      <c r="D471" s="41">
        <v>1</v>
      </c>
      <c r="E471" s="41">
        <v>19392</v>
      </c>
      <c r="F471" s="41">
        <v>91402.700000000012</v>
      </c>
      <c r="G471" s="117">
        <v>0.212160035</v>
      </c>
      <c r="H471" s="42" t="s">
        <v>12</v>
      </c>
      <c r="I471" s="13">
        <v>19.590019483999999</v>
      </c>
      <c r="J471" s="42" t="s">
        <v>12</v>
      </c>
      <c r="K471" s="29">
        <f t="shared" ref="K471:K482" si="209">IF(V471=1,MAX(AE471:AG471),0)</f>
        <v>1</v>
      </c>
      <c r="L471" s="29">
        <f t="shared" si="201"/>
        <v>0</v>
      </c>
      <c r="M471" s="29">
        <f t="shared" si="202"/>
        <v>0</v>
      </c>
      <c r="N471" s="29">
        <f t="shared" ref="N471:N484" si="210">IF(AND(F471=0,V471=1),2,V471)</f>
        <v>1</v>
      </c>
      <c r="O471" s="34"/>
      <c r="P471" s="41">
        <v>17709</v>
      </c>
      <c r="Q471" s="41">
        <v>99821.8</v>
      </c>
      <c r="R471" s="117">
        <v>0.17740613799999999</v>
      </c>
      <c r="S471" s="34">
        <v>1</v>
      </c>
      <c r="T471" s="34"/>
      <c r="U471" s="43" t="s">
        <v>293</v>
      </c>
      <c r="V471" s="34">
        <v>1</v>
      </c>
      <c r="W471" s="29">
        <v>1</v>
      </c>
      <c r="X471" s="29">
        <f t="shared" ref="X471:X497" si="211">IF(V471=1,W471,0)</f>
        <v>1</v>
      </c>
      <c r="Z471" s="6">
        <f t="shared" ref="Z471:Z484" si="212">N471</f>
        <v>1</v>
      </c>
      <c r="AA471" s="6">
        <f t="shared" ref="AA471:AA484" si="213">IF(K471&lt;=0,0,1)</f>
        <v>1</v>
      </c>
      <c r="AB471" s="29"/>
      <c r="AC471" s="29">
        <f>_xlfn.IFS(AND(Z471=1,AA471=1),1,AND(Z471=1,AA471=0),0,Z471=0,"не применяется")</f>
        <v>1</v>
      </c>
      <c r="AE471" s="120">
        <f>IF(N471=1,IF(OR(I471&lt;3,I471=""),0,IF(I471&gt;=7,1,0.5)),0)</f>
        <v>1</v>
      </c>
      <c r="AF471" s="120">
        <f>IF(G471&gt;AI471,0.5,0)</f>
        <v>0</v>
      </c>
      <c r="AG471" s="120">
        <f>IF(G471=AJ471,1,0)</f>
        <v>0</v>
      </c>
      <c r="AI471" s="29">
        <f t="shared" ref="AI471:AI484" si="214">ROUND(SUMIFS(E:E,D:D,D471,N:N,1)/SUMIFS(F:F,D:D,D471,N:N,1),9)</f>
        <v>0.26994277300000002</v>
      </c>
      <c r="AJ471" s="29">
        <f>ROUND(_xlfn.MAXIFS($G$7:$G$2383,$D$7:$D$2383,1,$V$7:$V$2383,1),9)</f>
        <v>0.87050933799999997</v>
      </c>
    </row>
    <row r="472" spans="1:36" ht="16.5" thickBot="1" x14ac:dyDescent="0.3">
      <c r="A472" s="48" t="s">
        <v>751</v>
      </c>
      <c r="B472" s="54" t="s">
        <v>139</v>
      </c>
      <c r="C472" s="55" t="s">
        <v>140</v>
      </c>
      <c r="D472" s="44">
        <v>2</v>
      </c>
      <c r="E472" s="41">
        <v>82</v>
      </c>
      <c r="F472" s="41">
        <v>90</v>
      </c>
      <c r="G472" s="117">
        <v>0.91111111099999997</v>
      </c>
      <c r="H472" s="42" t="s">
        <v>12</v>
      </c>
      <c r="I472" s="13">
        <v>59.444444545000003</v>
      </c>
      <c r="J472" s="42" t="s">
        <v>12</v>
      </c>
      <c r="K472" s="29">
        <f t="shared" si="209"/>
        <v>2</v>
      </c>
      <c r="L472" s="29">
        <f t="shared" si="201"/>
        <v>0</v>
      </c>
      <c r="M472" s="29">
        <f t="shared" si="202"/>
        <v>0</v>
      </c>
      <c r="N472" s="29">
        <f t="shared" si="210"/>
        <v>1</v>
      </c>
      <c r="O472" s="34"/>
      <c r="P472" s="41">
        <v>116</v>
      </c>
      <c r="Q472" s="41">
        <v>203</v>
      </c>
      <c r="R472" s="117">
        <v>0.571428571</v>
      </c>
      <c r="S472" s="34">
        <v>2</v>
      </c>
      <c r="T472" s="34"/>
      <c r="U472" s="43" t="s">
        <v>295</v>
      </c>
      <c r="V472" s="34">
        <v>1</v>
      </c>
      <c r="W472" s="29">
        <v>2</v>
      </c>
      <c r="X472" s="29">
        <f t="shared" si="211"/>
        <v>2</v>
      </c>
      <c r="Z472" s="6">
        <f t="shared" si="212"/>
        <v>1</v>
      </c>
      <c r="AA472" s="6">
        <f t="shared" si="213"/>
        <v>1</v>
      </c>
      <c r="AB472" s="29"/>
      <c r="AC472" s="29">
        <f>_xlfn.IFS(AND(Z472=1,AA472=1),1,AND(Z472=1,AA472=0),0,Z472=0,"не применяется")</f>
        <v>1</v>
      </c>
      <c r="AE472" s="120">
        <f>IF(N472=1,IF(OR(I472&lt;5,I472=""),0,IF(I472&gt;=10,2,1)),0)</f>
        <v>2</v>
      </c>
      <c r="AF472" s="120">
        <f>IF(G472&gt;AI472,1,0)</f>
        <v>0</v>
      </c>
      <c r="AG472" s="120">
        <f>IF(G472=AJ472,2,0)</f>
        <v>0</v>
      </c>
      <c r="AI472" s="29">
        <f t="shared" si="214"/>
        <v>0.94268468299999997</v>
      </c>
      <c r="AJ472" s="29">
        <f>ROUND(_xlfn.MAXIFS($G$7:$G$2383,$N$7:$N$2383,1,$D$7:$D$2383,2),9)</f>
        <v>0.994897959</v>
      </c>
    </row>
    <row r="473" spans="1:36" ht="16.5" thickBot="1" x14ac:dyDescent="0.3">
      <c r="A473" s="48" t="s">
        <v>752</v>
      </c>
      <c r="B473" s="54" t="s">
        <v>139</v>
      </c>
      <c r="C473" s="55" t="s">
        <v>140</v>
      </c>
      <c r="D473" s="44">
        <v>3</v>
      </c>
      <c r="E473" s="41">
        <v>0</v>
      </c>
      <c r="F473" s="41">
        <v>0</v>
      </c>
      <c r="G473" s="117">
        <v>0</v>
      </c>
      <c r="H473" s="42" t="s">
        <v>12</v>
      </c>
      <c r="I473" s="13">
        <v>0</v>
      </c>
      <c r="J473" s="42" t="s">
        <v>12</v>
      </c>
      <c r="K473" s="29">
        <f t="shared" si="209"/>
        <v>0</v>
      </c>
      <c r="L473" s="29">
        <f t="shared" si="201"/>
        <v>0</v>
      </c>
      <c r="M473" s="29">
        <f t="shared" si="202"/>
        <v>0</v>
      </c>
      <c r="N473" s="29">
        <f t="shared" si="210"/>
        <v>2</v>
      </c>
      <c r="O473" s="34"/>
      <c r="P473" s="41">
        <v>0</v>
      </c>
      <c r="Q473" s="41">
        <v>1</v>
      </c>
      <c r="R473" s="117">
        <v>0</v>
      </c>
      <c r="S473" s="34">
        <v>0</v>
      </c>
      <c r="T473" s="34"/>
      <c r="U473" s="43" t="s">
        <v>297</v>
      </c>
      <c r="V473" s="34">
        <v>1</v>
      </c>
      <c r="W473" s="29">
        <v>1</v>
      </c>
      <c r="X473" s="29">
        <f t="shared" si="211"/>
        <v>1</v>
      </c>
      <c r="Z473" s="6">
        <f t="shared" si="212"/>
        <v>2</v>
      </c>
      <c r="AA473" s="6">
        <f t="shared" si="213"/>
        <v>0</v>
      </c>
      <c r="AB473" s="29"/>
      <c r="AC473" s="29" t="str">
        <f>_xlfn.IFS(AND(Z473=1,AA473=1),1,AND(Z473=1,AA473=0),0,Z473=0,"не применяется",Z473=2,"не применяется")</f>
        <v>не применяется</v>
      </c>
      <c r="AE473" s="120">
        <f>IF(N473=1,IF(OR(I473&lt;5,I473=""),0,IF(I473&gt;=10,1,0.5)),0)</f>
        <v>0</v>
      </c>
      <c r="AF473" s="120">
        <f>IF(G473&gt;AI473,0.5,0)</f>
        <v>0</v>
      </c>
      <c r="AG473" s="120">
        <f>IF(G473=AJ473,1,0)</f>
        <v>0</v>
      </c>
      <c r="AI473" s="29">
        <f t="shared" si="214"/>
        <v>0.630237826</v>
      </c>
      <c r="AJ473" s="29">
        <f>_xlfn.MAXIFS($G$7:$G$2383,$N$7:$N$2383,1,$D$7:$D$2383,3)</f>
        <v>1</v>
      </c>
    </row>
    <row r="474" spans="1:36" ht="16.5" thickBot="1" x14ac:dyDescent="0.3">
      <c r="A474" s="48" t="s">
        <v>753</v>
      </c>
      <c r="B474" s="54" t="s">
        <v>139</v>
      </c>
      <c r="C474" s="55" t="s">
        <v>140</v>
      </c>
      <c r="D474" s="44">
        <v>4</v>
      </c>
      <c r="E474" s="41">
        <v>3</v>
      </c>
      <c r="F474" s="41">
        <v>4</v>
      </c>
      <c r="G474" s="117">
        <v>0.75</v>
      </c>
      <c r="H474" s="42" t="s">
        <v>12</v>
      </c>
      <c r="I474" s="13">
        <v>200</v>
      </c>
      <c r="J474" s="42" t="s">
        <v>12</v>
      </c>
      <c r="K474" s="29">
        <f t="shared" si="209"/>
        <v>1</v>
      </c>
      <c r="L474" s="29">
        <f t="shared" si="201"/>
        <v>1</v>
      </c>
      <c r="M474" s="29">
        <f t="shared" si="202"/>
        <v>0</v>
      </c>
      <c r="N474" s="29">
        <f t="shared" si="210"/>
        <v>1</v>
      </c>
      <c r="O474" s="34"/>
      <c r="P474" s="41">
        <v>1</v>
      </c>
      <c r="Q474" s="41">
        <v>4</v>
      </c>
      <c r="R474" s="117">
        <v>0.25</v>
      </c>
      <c r="S474" s="34">
        <v>1</v>
      </c>
      <c r="T474" s="34"/>
      <c r="U474" s="43" t="s">
        <v>299</v>
      </c>
      <c r="V474" s="34">
        <v>1</v>
      </c>
      <c r="W474" s="29">
        <v>1</v>
      </c>
      <c r="X474" s="29">
        <f t="shared" si="211"/>
        <v>1</v>
      </c>
      <c r="Z474" s="6">
        <f t="shared" si="212"/>
        <v>1</v>
      </c>
      <c r="AA474" s="6">
        <f t="shared" si="213"/>
        <v>1</v>
      </c>
      <c r="AB474" s="29"/>
      <c r="AC474" s="29">
        <f t="shared" ref="AC474:AC486" si="215">_xlfn.IFS(AND(Z474=1,AA474=1),1,AND(Z474=1,AA474=0),0,Z474=0,"не применяется")</f>
        <v>1</v>
      </c>
      <c r="AE474" s="120">
        <f>IF(N474=1,IF(OR(I474&lt;5,I474=""),0,IF(I474&gt;=10,1,0.5)),0)</f>
        <v>1</v>
      </c>
      <c r="AF474" s="120">
        <f>IF(G474&gt;AI474,0.5,0)</f>
        <v>0</v>
      </c>
      <c r="AG474" s="120">
        <f>IF(G474=AJ474,1,0)</f>
        <v>0</v>
      </c>
      <c r="AI474" s="29">
        <f t="shared" si="214"/>
        <v>0.88328075699999997</v>
      </c>
      <c r="AJ474" s="29">
        <f>_xlfn.MAXIFS($G$7:$G$2383,$N$7:$N$2383,1,$D$7:$D$2383,4)</f>
        <v>1</v>
      </c>
    </row>
    <row r="475" spans="1:36" ht="16.5" thickBot="1" x14ac:dyDescent="0.3">
      <c r="A475" s="48" t="s">
        <v>754</v>
      </c>
      <c r="B475" s="54" t="s">
        <v>139</v>
      </c>
      <c r="C475" s="55" t="s">
        <v>140</v>
      </c>
      <c r="D475" s="44">
        <v>5</v>
      </c>
      <c r="E475" s="41">
        <v>13</v>
      </c>
      <c r="F475" s="41">
        <v>13</v>
      </c>
      <c r="G475" s="117">
        <v>1</v>
      </c>
      <c r="H475" s="42" t="s">
        <v>12</v>
      </c>
      <c r="I475" s="13">
        <v>259.99999971199998</v>
      </c>
      <c r="J475" s="42" t="s">
        <v>12</v>
      </c>
      <c r="K475" s="29">
        <f t="shared" si="209"/>
        <v>1</v>
      </c>
      <c r="L475" s="29">
        <f t="shared" si="201"/>
        <v>0</v>
      </c>
      <c r="M475" s="29">
        <f t="shared" si="202"/>
        <v>1</v>
      </c>
      <c r="N475" s="29">
        <f t="shared" si="210"/>
        <v>1</v>
      </c>
      <c r="O475" s="34"/>
      <c r="P475" s="41">
        <v>5</v>
      </c>
      <c r="Q475" s="41">
        <v>18</v>
      </c>
      <c r="R475" s="117">
        <v>0.27777777799999998</v>
      </c>
      <c r="S475" s="34">
        <v>1</v>
      </c>
      <c r="T475" s="34"/>
      <c r="U475" s="43" t="s">
        <v>301</v>
      </c>
      <c r="V475" s="34">
        <v>1</v>
      </c>
      <c r="W475" s="29">
        <v>1</v>
      </c>
      <c r="X475" s="29">
        <f t="shared" si="211"/>
        <v>1</v>
      </c>
      <c r="Z475" s="6">
        <f t="shared" si="212"/>
        <v>1</v>
      </c>
      <c r="AA475" s="6">
        <f t="shared" si="213"/>
        <v>1</v>
      </c>
      <c r="AB475" s="29"/>
      <c r="AC475" s="29">
        <f t="shared" si="215"/>
        <v>1</v>
      </c>
      <c r="AE475" s="120">
        <f>IF(N475=1,IF(OR(I475&lt;5,I475=""),0,IF(I475&gt;=10,1,0.5)),0)</f>
        <v>1</v>
      </c>
      <c r="AF475" s="120">
        <f>IF(G475&gt;AI475,0.5,0)</f>
        <v>0.5</v>
      </c>
      <c r="AG475" s="120">
        <f>IF(G475=AJ475,1,0)</f>
        <v>1</v>
      </c>
      <c r="AI475" s="29">
        <f t="shared" si="214"/>
        <v>0.78056112200000005</v>
      </c>
      <c r="AJ475" s="29">
        <f>_xlfn.MAXIFS($G$7:$G$2383,$N$7:$N$2383,1,$D$7:$D$2383,5)</f>
        <v>1</v>
      </c>
    </row>
    <row r="476" spans="1:36" ht="16.5" thickBot="1" x14ac:dyDescent="0.3">
      <c r="A476" s="48" t="s">
        <v>755</v>
      </c>
      <c r="B476" s="54" t="s">
        <v>139</v>
      </c>
      <c r="C476" s="55" t="s">
        <v>140</v>
      </c>
      <c r="D476" s="44">
        <v>6</v>
      </c>
      <c r="E476" s="41">
        <v>1287</v>
      </c>
      <c r="F476" s="41">
        <v>1285</v>
      </c>
      <c r="G476" s="117">
        <v>1.00155642</v>
      </c>
      <c r="H476" s="45">
        <v>1</v>
      </c>
      <c r="I476" s="42" t="s">
        <v>12</v>
      </c>
      <c r="J476" s="13">
        <v>1.00155642</v>
      </c>
      <c r="K476" s="29">
        <f t="shared" si="209"/>
        <v>2</v>
      </c>
      <c r="L476" s="29">
        <f t="shared" si="201"/>
        <v>0</v>
      </c>
      <c r="M476" s="29">
        <f t="shared" si="202"/>
        <v>1</v>
      </c>
      <c r="N476" s="29">
        <f t="shared" si="210"/>
        <v>1</v>
      </c>
      <c r="O476" s="34"/>
      <c r="P476" s="41">
        <v>0</v>
      </c>
      <c r="Q476" s="41">
        <v>0</v>
      </c>
      <c r="R476" s="117">
        <v>0</v>
      </c>
      <c r="S476" s="42">
        <v>2</v>
      </c>
      <c r="T476" s="42"/>
      <c r="U476" s="43" t="s">
        <v>303</v>
      </c>
      <c r="V476" s="34">
        <v>1</v>
      </c>
      <c r="W476" s="29">
        <v>2</v>
      </c>
      <c r="X476" s="29">
        <f t="shared" si="211"/>
        <v>2</v>
      </c>
      <c r="Z476" s="6">
        <f t="shared" si="212"/>
        <v>1</v>
      </c>
      <c r="AA476" s="6">
        <f t="shared" si="213"/>
        <v>1</v>
      </c>
      <c r="AB476" s="29"/>
      <c r="AC476" s="29">
        <f t="shared" si="215"/>
        <v>1</v>
      </c>
      <c r="AE476" s="120">
        <f>IF(N476=1,IF(J476&gt;=1,2,0),0)</f>
        <v>2</v>
      </c>
      <c r="AF476" s="120">
        <f>IF(G476&gt;AI476,1,0)</f>
        <v>1</v>
      </c>
      <c r="AG476" s="120"/>
      <c r="AI476" s="29">
        <f t="shared" si="214"/>
        <v>1.0014544569999999</v>
      </c>
    </row>
    <row r="477" spans="1:36" ht="16.5" thickBot="1" x14ac:dyDescent="0.3">
      <c r="A477" s="48" t="s">
        <v>756</v>
      </c>
      <c r="B477" s="54" t="s">
        <v>139</v>
      </c>
      <c r="C477" s="55" t="s">
        <v>140</v>
      </c>
      <c r="D477" s="44">
        <v>7</v>
      </c>
      <c r="E477" s="41">
        <v>92</v>
      </c>
      <c r="F477" s="41">
        <v>112</v>
      </c>
      <c r="G477" s="117">
        <v>0.821428571</v>
      </c>
      <c r="H477" s="42" t="s">
        <v>12</v>
      </c>
      <c r="I477" s="13">
        <v>12.946428555000001</v>
      </c>
      <c r="J477" s="42" t="s">
        <v>12</v>
      </c>
      <c r="K477" s="29">
        <f t="shared" si="209"/>
        <v>2</v>
      </c>
      <c r="L477" s="29">
        <f t="shared" si="201"/>
        <v>0</v>
      </c>
      <c r="M477" s="29">
        <f t="shared" si="202"/>
        <v>1</v>
      </c>
      <c r="N477" s="29">
        <f t="shared" si="210"/>
        <v>1</v>
      </c>
      <c r="O477" s="34"/>
      <c r="P477" s="41">
        <v>88</v>
      </c>
      <c r="Q477" s="41">
        <v>121</v>
      </c>
      <c r="R477" s="117">
        <v>0.72727272700000001</v>
      </c>
      <c r="S477" s="34">
        <v>2</v>
      </c>
      <c r="T477" s="34"/>
      <c r="U477" s="43" t="s">
        <v>305</v>
      </c>
      <c r="V477" s="34">
        <v>1</v>
      </c>
      <c r="W477" s="29">
        <v>2</v>
      </c>
      <c r="X477" s="29">
        <f t="shared" si="211"/>
        <v>2</v>
      </c>
      <c r="Z477" s="6">
        <f t="shared" si="212"/>
        <v>1</v>
      </c>
      <c r="AA477" s="6">
        <f t="shared" si="213"/>
        <v>1</v>
      </c>
      <c r="AB477" s="29"/>
      <c r="AC477" s="29">
        <f t="shared" si="215"/>
        <v>1</v>
      </c>
      <c r="AE477" s="120">
        <f>IF(N477=1,IF(OR(I477&lt;3,I477=""),0,IF(I477&gt;=7,2,1)),0)</f>
        <v>2</v>
      </c>
      <c r="AF477" s="120">
        <f>IF(G477&gt;AI477,1,0)</f>
        <v>1</v>
      </c>
      <c r="AG477" s="120">
        <f>IF(G477=AJ477,2,0)</f>
        <v>0</v>
      </c>
      <c r="AI477" s="29">
        <f t="shared" si="214"/>
        <v>0.78831324000000003</v>
      </c>
      <c r="AJ477" s="29">
        <f>_xlfn.MAXIFS($G$7:$G$2383,$N$7:$N$2383,1,$D$7:$D$2383,7)</f>
        <v>0.964028777</v>
      </c>
    </row>
    <row r="478" spans="1:36" ht="16.5" thickBot="1" x14ac:dyDescent="0.3">
      <c r="A478" s="48" t="s">
        <v>757</v>
      </c>
      <c r="B478" s="54" t="s">
        <v>139</v>
      </c>
      <c r="C478" s="55" t="s">
        <v>140</v>
      </c>
      <c r="D478" s="44">
        <v>8</v>
      </c>
      <c r="E478" s="41">
        <v>34</v>
      </c>
      <c r="F478" s="41">
        <v>112</v>
      </c>
      <c r="G478" s="117">
        <v>0.303571429</v>
      </c>
      <c r="H478" s="42" t="s">
        <v>12</v>
      </c>
      <c r="I478" s="13">
        <v>4.9489798660000002</v>
      </c>
      <c r="J478" s="42" t="s">
        <v>12</v>
      </c>
      <c r="K478" s="29">
        <f t="shared" si="209"/>
        <v>0.5</v>
      </c>
      <c r="L478" s="29">
        <f t="shared" si="201"/>
        <v>0</v>
      </c>
      <c r="M478" s="29">
        <f t="shared" si="202"/>
        <v>1</v>
      </c>
      <c r="N478" s="29">
        <f t="shared" si="210"/>
        <v>1</v>
      </c>
      <c r="O478" s="34"/>
      <c r="P478" s="41">
        <v>35</v>
      </c>
      <c r="Q478" s="41">
        <v>121</v>
      </c>
      <c r="R478" s="117">
        <v>0.28925619800000002</v>
      </c>
      <c r="S478" s="34">
        <v>1</v>
      </c>
      <c r="T478" s="34"/>
      <c r="U478" s="43" t="s">
        <v>307</v>
      </c>
      <c r="V478" s="34">
        <v>1</v>
      </c>
      <c r="W478" s="29">
        <v>1</v>
      </c>
      <c r="X478" s="29">
        <f t="shared" si="211"/>
        <v>1</v>
      </c>
      <c r="Z478" s="6">
        <f t="shared" si="212"/>
        <v>1</v>
      </c>
      <c r="AA478" s="6">
        <f t="shared" si="213"/>
        <v>1</v>
      </c>
      <c r="AB478" s="29"/>
      <c r="AC478" s="29">
        <f t="shared" si="215"/>
        <v>1</v>
      </c>
      <c r="AE478" s="120">
        <f>IF(N478=1,IF(OR(I478&gt;-5,I478=""),0,IF(I478&gt;=-10,0.5,1)),0)</f>
        <v>0</v>
      </c>
      <c r="AF478" s="120">
        <f>IF(G478&lt;AI478,0.5,0)</f>
        <v>0.5</v>
      </c>
      <c r="AG478" s="120">
        <f>IF(G478=AJ478,1,0)</f>
        <v>0</v>
      </c>
      <c r="AI478" s="29">
        <f t="shared" si="214"/>
        <v>0.38070670899999998</v>
      </c>
      <c r="AJ478" s="29">
        <f>_xlfn.MINIFS($G$6:$G$2383,$N$6:$N$2383,1,$D$6:$D$2383,8)</f>
        <v>1.9047618999999998E-2</v>
      </c>
    </row>
    <row r="479" spans="1:36" ht="16.5" thickBot="1" x14ac:dyDescent="0.3">
      <c r="A479" s="48" t="s">
        <v>758</v>
      </c>
      <c r="B479" s="54" t="s">
        <v>139</v>
      </c>
      <c r="C479" s="55" t="s">
        <v>140</v>
      </c>
      <c r="D479" s="44">
        <v>9</v>
      </c>
      <c r="E479" s="41">
        <v>495</v>
      </c>
      <c r="F479" s="41">
        <v>90</v>
      </c>
      <c r="G479" s="117">
        <v>5.5</v>
      </c>
      <c r="H479" s="45">
        <v>1</v>
      </c>
      <c r="I479" s="42" t="s">
        <v>12</v>
      </c>
      <c r="J479" s="13">
        <v>5.5</v>
      </c>
      <c r="K479" s="29">
        <f t="shared" si="209"/>
        <v>1</v>
      </c>
      <c r="L479" s="29">
        <f t="shared" si="201"/>
        <v>0</v>
      </c>
      <c r="M479" s="29">
        <f t="shared" si="202"/>
        <v>0</v>
      </c>
      <c r="N479" s="29">
        <f t="shared" si="210"/>
        <v>1</v>
      </c>
      <c r="O479" s="34"/>
      <c r="P479" s="41">
        <v>698</v>
      </c>
      <c r="Q479" s="41">
        <v>203</v>
      </c>
      <c r="R479" s="117">
        <v>3.4384236449999999</v>
      </c>
      <c r="S479" s="42">
        <v>1</v>
      </c>
      <c r="T479" s="42"/>
      <c r="U479" s="43" t="s">
        <v>309</v>
      </c>
      <c r="V479" s="34">
        <v>1</v>
      </c>
      <c r="W479" s="29">
        <v>1</v>
      </c>
      <c r="X479" s="29">
        <f t="shared" si="211"/>
        <v>1</v>
      </c>
      <c r="Z479" s="6">
        <f t="shared" si="212"/>
        <v>1</v>
      </c>
      <c r="AA479" s="6">
        <f t="shared" si="213"/>
        <v>1</v>
      </c>
      <c r="AB479" s="29"/>
      <c r="AC479" s="29">
        <f t="shared" si="215"/>
        <v>1</v>
      </c>
      <c r="AE479" s="120">
        <f>IF(N479=1,IF(J479&gt;=1,1,0),0)</f>
        <v>1</v>
      </c>
      <c r="AF479" s="120">
        <f>IF(G479&gt;AI479,0.5,0)</f>
        <v>0</v>
      </c>
      <c r="AG479" s="120"/>
      <c r="AI479" s="29">
        <f t="shared" si="214"/>
        <v>6.5856960899999999</v>
      </c>
    </row>
    <row r="480" spans="1:36" ht="16.5" thickBot="1" x14ac:dyDescent="0.3">
      <c r="A480" s="48" t="s">
        <v>759</v>
      </c>
      <c r="B480" s="54" t="s">
        <v>139</v>
      </c>
      <c r="C480" s="55" t="s">
        <v>140</v>
      </c>
      <c r="D480" s="44">
        <v>10</v>
      </c>
      <c r="E480" s="41">
        <v>24</v>
      </c>
      <c r="F480" s="41">
        <v>4</v>
      </c>
      <c r="G480" s="117">
        <v>6</v>
      </c>
      <c r="H480" s="45">
        <v>1</v>
      </c>
      <c r="I480" s="42" t="s">
        <v>12</v>
      </c>
      <c r="J480" s="13">
        <v>6</v>
      </c>
      <c r="K480" s="29">
        <f t="shared" si="209"/>
        <v>1</v>
      </c>
      <c r="L480" s="29">
        <f t="shared" si="201"/>
        <v>0</v>
      </c>
      <c r="M480" s="29">
        <f t="shared" si="202"/>
        <v>0</v>
      </c>
      <c r="N480" s="29">
        <f t="shared" si="210"/>
        <v>1</v>
      </c>
      <c r="O480" s="34"/>
      <c r="P480" s="41">
        <v>9</v>
      </c>
      <c r="Q480" s="41">
        <v>4</v>
      </c>
      <c r="R480" s="117">
        <v>2.25</v>
      </c>
      <c r="S480" s="42">
        <v>1</v>
      </c>
      <c r="T480" s="42"/>
      <c r="U480" s="43" t="s">
        <v>311</v>
      </c>
      <c r="V480" s="34">
        <v>1</v>
      </c>
      <c r="W480" s="29">
        <v>1</v>
      </c>
      <c r="X480" s="29">
        <f t="shared" si="211"/>
        <v>1</v>
      </c>
      <c r="Z480" s="6">
        <f t="shared" si="212"/>
        <v>1</v>
      </c>
      <c r="AA480" s="6">
        <f t="shared" si="213"/>
        <v>1</v>
      </c>
      <c r="AB480" s="29"/>
      <c r="AC480" s="29">
        <f t="shared" si="215"/>
        <v>1</v>
      </c>
      <c r="AE480" s="120">
        <f>IF(N480=1,IF(J480&gt;=1,1,0),0)</f>
        <v>1</v>
      </c>
      <c r="AF480" s="120">
        <f>IF(G480&gt;AI480,0.5,0)</f>
        <v>0</v>
      </c>
      <c r="AG480" s="120"/>
      <c r="AI480" s="29">
        <f t="shared" si="214"/>
        <v>8.2854889590000003</v>
      </c>
    </row>
    <row r="481" spans="1:36" ht="16.5" thickBot="1" x14ac:dyDescent="0.3">
      <c r="A481" s="48" t="s">
        <v>760</v>
      </c>
      <c r="B481" s="54" t="s">
        <v>139</v>
      </c>
      <c r="C481" s="55" t="s">
        <v>140</v>
      </c>
      <c r="D481" s="44">
        <v>11</v>
      </c>
      <c r="E481" s="41">
        <v>51</v>
      </c>
      <c r="F481" s="41">
        <v>13</v>
      </c>
      <c r="G481" s="117">
        <v>3.923076923</v>
      </c>
      <c r="H481" s="45">
        <v>1</v>
      </c>
      <c r="I481" s="42" t="s">
        <v>12</v>
      </c>
      <c r="J481" s="13">
        <v>3.923076923</v>
      </c>
      <c r="K481" s="29">
        <f t="shared" si="209"/>
        <v>2</v>
      </c>
      <c r="L481" s="29">
        <f t="shared" si="201"/>
        <v>0</v>
      </c>
      <c r="M481" s="29">
        <f t="shared" si="202"/>
        <v>0</v>
      </c>
      <c r="N481" s="29">
        <f t="shared" si="210"/>
        <v>1</v>
      </c>
      <c r="O481" s="34"/>
      <c r="P481" s="41">
        <v>49</v>
      </c>
      <c r="Q481" s="41">
        <v>18</v>
      </c>
      <c r="R481" s="117">
        <v>2.7222222220000001</v>
      </c>
      <c r="S481" s="42">
        <v>2</v>
      </c>
      <c r="T481" s="42"/>
      <c r="U481" s="43" t="s">
        <v>313</v>
      </c>
      <c r="V481" s="34">
        <v>1</v>
      </c>
      <c r="W481" s="29">
        <v>2</v>
      </c>
      <c r="X481" s="29">
        <f t="shared" si="211"/>
        <v>2</v>
      </c>
      <c r="Z481" s="6">
        <f t="shared" si="212"/>
        <v>1</v>
      </c>
      <c r="AA481" s="6">
        <f t="shared" si="213"/>
        <v>1</v>
      </c>
      <c r="AB481" s="29"/>
      <c r="AC481" s="29">
        <f t="shared" si="215"/>
        <v>1</v>
      </c>
      <c r="AE481" s="120">
        <f>IF(N481=1,IF(J481&gt;=1,2,0),0)</f>
        <v>2</v>
      </c>
      <c r="AF481" s="120">
        <f>IF(G481&gt;AI481,1,0)</f>
        <v>0</v>
      </c>
      <c r="AG481" s="120"/>
      <c r="AI481" s="29">
        <f t="shared" si="214"/>
        <v>8.5951903810000001</v>
      </c>
    </row>
    <row r="482" spans="1:36" ht="16.5" thickBot="1" x14ac:dyDescent="0.3">
      <c r="A482" s="48" t="s">
        <v>761</v>
      </c>
      <c r="B482" s="54" t="s">
        <v>139</v>
      </c>
      <c r="C482" s="55" t="s">
        <v>140</v>
      </c>
      <c r="D482" s="44">
        <v>12</v>
      </c>
      <c r="E482" s="41">
        <v>224</v>
      </c>
      <c r="F482" s="41">
        <v>5490</v>
      </c>
      <c r="G482" s="117">
        <v>4.0801456999999999E-2</v>
      </c>
      <c r="H482" s="42" t="s">
        <v>12</v>
      </c>
      <c r="I482" s="13">
        <v>-7.0997018440000002</v>
      </c>
      <c r="J482" s="42" t="s">
        <v>12</v>
      </c>
      <c r="K482" s="29">
        <f t="shared" si="209"/>
        <v>0.5</v>
      </c>
      <c r="L482" s="29">
        <f t="shared" si="201"/>
        <v>0</v>
      </c>
      <c r="M482" s="29">
        <f t="shared" si="202"/>
        <v>0</v>
      </c>
      <c r="N482" s="29">
        <f t="shared" si="210"/>
        <v>1</v>
      </c>
      <c r="O482" s="34"/>
      <c r="P482" s="41">
        <v>212</v>
      </c>
      <c r="Q482" s="41">
        <v>4827</v>
      </c>
      <c r="R482" s="117">
        <v>4.3919619E-2</v>
      </c>
      <c r="S482" s="34">
        <v>0</v>
      </c>
      <c r="T482" s="34"/>
      <c r="U482" s="43" t="s">
        <v>315</v>
      </c>
      <c r="V482" s="34">
        <v>1</v>
      </c>
      <c r="W482" s="29">
        <v>1</v>
      </c>
      <c r="X482" s="29">
        <f t="shared" si="211"/>
        <v>1</v>
      </c>
      <c r="Z482" s="6">
        <f t="shared" si="212"/>
        <v>1</v>
      </c>
      <c r="AA482" s="6">
        <f t="shared" si="213"/>
        <v>1</v>
      </c>
      <c r="AB482" s="29"/>
      <c r="AC482" s="29">
        <f t="shared" si="215"/>
        <v>1</v>
      </c>
      <c r="AE482" s="120">
        <f>IF(N482=1,IF(OR(I482&gt;-5,I482=""),0,IF(I482&gt;=-10,0.5,1)),0)</f>
        <v>0.5</v>
      </c>
      <c r="AF482" s="120">
        <f>IF(G482&lt;AI482,0.5,0)</f>
        <v>0</v>
      </c>
      <c r="AG482" s="120">
        <f>IF(G482=AJ482,1,0)</f>
        <v>0</v>
      </c>
      <c r="AI482" s="29">
        <f t="shared" si="214"/>
        <v>4.0696577999999997E-2</v>
      </c>
      <c r="AJ482" s="29">
        <f>_xlfn.MINIFS($G$6:$G$2383,$N$6:$N$2383,1,$D$6:$D$2383,12)</f>
        <v>5.6550419999999999E-3</v>
      </c>
    </row>
    <row r="483" spans="1:36" ht="16.5" thickBot="1" x14ac:dyDescent="0.3">
      <c r="A483" s="48" t="s">
        <v>762</v>
      </c>
      <c r="B483" s="54" t="s">
        <v>139</v>
      </c>
      <c r="C483" s="55" t="s">
        <v>140</v>
      </c>
      <c r="D483" s="44">
        <v>13</v>
      </c>
      <c r="E483" s="41">
        <v>57</v>
      </c>
      <c r="F483" s="41">
        <v>207</v>
      </c>
      <c r="G483" s="117">
        <v>0.27536231900000002</v>
      </c>
      <c r="H483" s="42" t="s">
        <v>12</v>
      </c>
      <c r="I483" s="13">
        <v>-2.4758452929999999</v>
      </c>
      <c r="J483" s="42" t="s">
        <v>12</v>
      </c>
      <c r="K483" s="29">
        <f>_xlfn.IFS(AND(R483=0,G483=0),0,V483=0,0,V483=1,MAX(AE483:AG483))</f>
        <v>1</v>
      </c>
      <c r="L483" s="29">
        <f t="shared" si="201"/>
        <v>0</v>
      </c>
      <c r="M483" s="29">
        <f t="shared" si="202"/>
        <v>1</v>
      </c>
      <c r="N483" s="29">
        <f t="shared" si="210"/>
        <v>1</v>
      </c>
      <c r="O483" s="34"/>
      <c r="P483" s="41">
        <v>48</v>
      </c>
      <c r="Q483" s="41">
        <v>170</v>
      </c>
      <c r="R483" s="117">
        <v>0.28235294100000002</v>
      </c>
      <c r="S483" s="34">
        <v>1</v>
      </c>
      <c r="T483" s="34"/>
      <c r="U483" s="43" t="s">
        <v>317</v>
      </c>
      <c r="V483" s="34">
        <v>1</v>
      </c>
      <c r="W483" s="29">
        <v>2</v>
      </c>
      <c r="X483" s="29">
        <f t="shared" si="211"/>
        <v>2</v>
      </c>
      <c r="Z483" s="6">
        <f t="shared" si="212"/>
        <v>1</v>
      </c>
      <c r="AA483" s="6">
        <f t="shared" si="213"/>
        <v>1</v>
      </c>
      <c r="AB483" s="29"/>
      <c r="AC483" s="29">
        <f t="shared" si="215"/>
        <v>1</v>
      </c>
      <c r="AE483" s="120">
        <f>IF(N483=1,IF(OR(I483&gt;-3,I483=""),0,IF(I483&gt;=-7,1,2)),0)</f>
        <v>0</v>
      </c>
      <c r="AF483" s="120">
        <f>IF(G483&lt;AI483,1,0)</f>
        <v>1</v>
      </c>
      <c r="AG483" s="120">
        <f>IF(G483=AJ483,2,0)</f>
        <v>0</v>
      </c>
      <c r="AI483" s="29">
        <f t="shared" si="214"/>
        <v>0.30394431599999999</v>
      </c>
      <c r="AJ483" s="29">
        <f>_xlfn.MINIFS($G$6:$G$2383,$N$6:$N$2383,1,$D$6:$D$2383,13)</f>
        <v>0.11</v>
      </c>
    </row>
    <row r="484" spans="1:36" ht="16.5" thickBot="1" x14ac:dyDescent="0.3">
      <c r="A484" s="48" t="s">
        <v>763</v>
      </c>
      <c r="B484" s="54" t="s">
        <v>139</v>
      </c>
      <c r="C484" s="55" t="s">
        <v>140</v>
      </c>
      <c r="D484" s="44">
        <v>14</v>
      </c>
      <c r="E484" s="41">
        <v>12</v>
      </c>
      <c r="F484" s="41">
        <v>337</v>
      </c>
      <c r="G484" s="117">
        <v>3.5608308999999998E-2</v>
      </c>
      <c r="H484" s="42" t="s">
        <v>12</v>
      </c>
      <c r="I484" s="13">
        <v>164.39170351300001</v>
      </c>
      <c r="J484" s="42" t="s">
        <v>12</v>
      </c>
      <c r="K484" s="29">
        <f>_xlfn.IFS(AND(R484=0,G484=0),0,V484=0,0,V484=1,MAX(AE484:AG484))</f>
        <v>0</v>
      </c>
      <c r="L484" s="29">
        <f t="shared" si="201"/>
        <v>0</v>
      </c>
      <c r="M484" s="29">
        <f t="shared" si="202"/>
        <v>0</v>
      </c>
      <c r="N484" s="29">
        <f t="shared" si="210"/>
        <v>1</v>
      </c>
      <c r="O484" s="34"/>
      <c r="P484" s="41">
        <v>4</v>
      </c>
      <c r="Q484" s="41">
        <v>297</v>
      </c>
      <c r="R484" s="117">
        <v>1.3468012999999999E-2</v>
      </c>
      <c r="S484" s="34">
        <v>0</v>
      </c>
      <c r="T484" s="34"/>
      <c r="U484" s="43" t="s">
        <v>319</v>
      </c>
      <c r="V484" s="34">
        <v>1</v>
      </c>
      <c r="W484" s="29">
        <v>1</v>
      </c>
      <c r="X484" s="29">
        <f t="shared" si="211"/>
        <v>1</v>
      </c>
      <c r="Z484" s="6">
        <f t="shared" si="212"/>
        <v>1</v>
      </c>
      <c r="AA484" s="6">
        <f t="shared" si="213"/>
        <v>0</v>
      </c>
      <c r="AB484" s="29"/>
      <c r="AC484" s="29">
        <f t="shared" si="215"/>
        <v>0</v>
      </c>
      <c r="AE484" s="120">
        <f>IF(N484=1,IF(OR(I484&gt;-5,I484=""),0,IF(I484&gt;=-10,0.5,1)),0)</f>
        <v>0</v>
      </c>
      <c r="AF484" s="120">
        <f>IF(G484&lt;AI484,0.5,0)</f>
        <v>0</v>
      </c>
      <c r="AG484" s="120">
        <f>IF(G484=AJ484,1,0)</f>
        <v>0</v>
      </c>
      <c r="AI484" s="29">
        <f t="shared" si="214"/>
        <v>4.1435990000000004E-3</v>
      </c>
      <c r="AJ484" s="29">
        <f>_xlfn.MINIFS($G$6:$G$2383,$N$6:$N$2383,1,$D$6:$D$2383,14)</f>
        <v>0</v>
      </c>
    </row>
    <row r="485" spans="1:36" ht="16.5" thickBot="1" x14ac:dyDescent="0.3">
      <c r="A485" s="48" t="s">
        <v>764</v>
      </c>
      <c r="B485" s="54" t="s">
        <v>139</v>
      </c>
      <c r="C485" s="55" t="s">
        <v>140</v>
      </c>
      <c r="D485" s="33"/>
      <c r="E485" s="41"/>
      <c r="F485" s="41"/>
      <c r="G485" s="117">
        <v>0</v>
      </c>
      <c r="H485" s="35"/>
      <c r="I485" s="35"/>
      <c r="J485" s="35"/>
      <c r="K485" s="36">
        <f>SUM(K486:K491)</f>
        <v>1</v>
      </c>
      <c r="L485" s="29">
        <f t="shared" si="201"/>
        <v>0</v>
      </c>
      <c r="M485" s="29">
        <f t="shared" si="202"/>
        <v>0</v>
      </c>
      <c r="O485" s="34"/>
      <c r="P485" s="34"/>
      <c r="Q485" s="34"/>
      <c r="R485" s="117">
        <v>0</v>
      </c>
      <c r="S485" s="35">
        <v>3</v>
      </c>
      <c r="T485" s="35"/>
      <c r="U485" s="37" t="s">
        <v>321</v>
      </c>
      <c r="V485" s="35">
        <v>1</v>
      </c>
      <c r="W485" s="6"/>
      <c r="X485" s="29">
        <f t="shared" si="211"/>
        <v>0</v>
      </c>
      <c r="Y485" s="6"/>
      <c r="AB485" s="6"/>
      <c r="AC485" s="29" t="str">
        <f t="shared" si="215"/>
        <v>не применяется</v>
      </c>
      <c r="AF485" s="6"/>
    </row>
    <row r="486" spans="1:36" ht="16.5" thickBot="1" x14ac:dyDescent="0.3">
      <c r="A486" s="48" t="s">
        <v>765</v>
      </c>
      <c r="B486" s="54" t="s">
        <v>139</v>
      </c>
      <c r="C486" s="55" t="s">
        <v>140</v>
      </c>
      <c r="D486" s="44">
        <v>15</v>
      </c>
      <c r="E486" s="41">
        <v>1503</v>
      </c>
      <c r="F486" s="41">
        <v>1492</v>
      </c>
      <c r="G486" s="117">
        <v>1.0073726540000001</v>
      </c>
      <c r="H486" s="45">
        <v>1</v>
      </c>
      <c r="I486" s="42" t="s">
        <v>12</v>
      </c>
      <c r="J486" s="13">
        <v>1.0073726540000001</v>
      </c>
      <c r="K486" s="29">
        <f t="shared" ref="K486:K491" si="216">IF(V486=1,MAX(AE486:AG486),0)</f>
        <v>1</v>
      </c>
      <c r="L486" s="29">
        <f t="shared" si="201"/>
        <v>0</v>
      </c>
      <c r="M486" s="29">
        <f t="shared" si="202"/>
        <v>1</v>
      </c>
      <c r="N486" s="29">
        <f t="shared" ref="N486:N491" si="217">IF(AND(F486=0,V486=1),2,V486)</f>
        <v>1</v>
      </c>
      <c r="O486" s="34"/>
      <c r="P486" s="41">
        <v>0</v>
      </c>
      <c r="Q486" s="41">
        <v>0</v>
      </c>
      <c r="R486" s="117">
        <v>0</v>
      </c>
      <c r="S486" s="42">
        <v>1</v>
      </c>
      <c r="T486" s="42"/>
      <c r="U486" s="43" t="s">
        <v>323</v>
      </c>
      <c r="V486" s="34">
        <v>1</v>
      </c>
      <c r="W486" s="29">
        <v>1</v>
      </c>
      <c r="X486" s="29">
        <f t="shared" si="211"/>
        <v>1</v>
      </c>
      <c r="Z486" s="6">
        <f t="shared" ref="Z486:Z491" si="218">N486</f>
        <v>1</v>
      </c>
      <c r="AA486" s="6">
        <f t="shared" ref="AA486:AA491" si="219">IF(K486&lt;=0,0,1)</f>
        <v>1</v>
      </c>
      <c r="AB486" s="29"/>
      <c r="AC486" s="29">
        <f t="shared" si="215"/>
        <v>1</v>
      </c>
      <c r="AE486" s="120">
        <f>IF(AND(J486&gt;=1,N486=1),1,0)</f>
        <v>1</v>
      </c>
      <c r="AF486" s="121">
        <f>IF(G486&gt;AI486,0.5,0)</f>
        <v>0.5</v>
      </c>
      <c r="AG486" s="120"/>
      <c r="AI486" s="29">
        <f t="shared" ref="AI486:AI491" si="220">ROUND(SUMIFS(E:E,D:D,D486,N:N,1)/SUMIFS(F:F,D:D,D486,N:N,1),9)</f>
        <v>0.955452521</v>
      </c>
    </row>
    <row r="487" spans="1:36" ht="16.5" thickBot="1" x14ac:dyDescent="0.3">
      <c r="A487" s="48" t="s">
        <v>766</v>
      </c>
      <c r="B487" s="54" t="s">
        <v>139</v>
      </c>
      <c r="C487" s="55" t="s">
        <v>140</v>
      </c>
      <c r="D487" s="44">
        <v>16</v>
      </c>
      <c r="E487" s="41">
        <v>13</v>
      </c>
      <c r="F487" s="41">
        <v>0</v>
      </c>
      <c r="G487" s="117">
        <v>0</v>
      </c>
      <c r="H487" s="45">
        <v>1</v>
      </c>
      <c r="I487" s="42" t="s">
        <v>12</v>
      </c>
      <c r="J487" s="13">
        <v>0</v>
      </c>
      <c r="K487" s="29">
        <f t="shared" si="216"/>
        <v>0</v>
      </c>
      <c r="L487" s="29">
        <f t="shared" si="201"/>
        <v>0</v>
      </c>
      <c r="M487" s="29">
        <f t="shared" si="202"/>
        <v>0</v>
      </c>
      <c r="N487" s="29">
        <f t="shared" si="217"/>
        <v>2</v>
      </c>
      <c r="O487" s="34"/>
      <c r="P487" s="41">
        <v>3</v>
      </c>
      <c r="Q487" s="41">
        <v>1</v>
      </c>
      <c r="R487" s="117">
        <v>3</v>
      </c>
      <c r="S487" s="42">
        <v>1</v>
      </c>
      <c r="T487" s="42"/>
      <c r="U487" s="43" t="s">
        <v>325</v>
      </c>
      <c r="V487" s="34">
        <v>1</v>
      </c>
      <c r="W487" s="29">
        <v>1</v>
      </c>
      <c r="X487" s="29">
        <f t="shared" si="211"/>
        <v>1</v>
      </c>
      <c r="Z487" s="6">
        <f t="shared" si="218"/>
        <v>2</v>
      </c>
      <c r="AA487" s="6">
        <f t="shared" si="219"/>
        <v>0</v>
      </c>
      <c r="AB487" s="29"/>
      <c r="AC487" s="29" t="str">
        <f>_xlfn.IFS(AND(Z487=1,AA487=1),1,AND(Z487=1,AA487=0),0,Z487=0,"не применяется",Z487=2,"не применяется")</f>
        <v>не применяется</v>
      </c>
      <c r="AE487" s="120">
        <f>IF(AND(J487&gt;=1,N487=1),1,0)</f>
        <v>0</v>
      </c>
      <c r="AF487" s="120">
        <f>IF(G487&gt;AI487,0.5,0)</f>
        <v>0</v>
      </c>
      <c r="AG487" s="120"/>
      <c r="AI487" s="29">
        <f t="shared" si="220"/>
        <v>27.65</v>
      </c>
    </row>
    <row r="488" spans="1:36" ht="16.5" thickBot="1" x14ac:dyDescent="0.3">
      <c r="A488" s="48" t="s">
        <v>767</v>
      </c>
      <c r="B488" s="54" t="s">
        <v>139</v>
      </c>
      <c r="C488" s="55" t="s">
        <v>140</v>
      </c>
      <c r="D488" s="44">
        <v>17</v>
      </c>
      <c r="E488" s="41">
        <v>51</v>
      </c>
      <c r="F488" s="41">
        <v>0</v>
      </c>
      <c r="G488" s="117">
        <v>0</v>
      </c>
      <c r="H488" s="45">
        <v>1</v>
      </c>
      <c r="I488" s="42" t="s">
        <v>12</v>
      </c>
      <c r="J488" s="13">
        <v>0</v>
      </c>
      <c r="K488" s="29">
        <f t="shared" si="216"/>
        <v>0</v>
      </c>
      <c r="L488" s="29">
        <f t="shared" si="201"/>
        <v>0</v>
      </c>
      <c r="M488" s="29">
        <f t="shared" si="202"/>
        <v>0</v>
      </c>
      <c r="N488" s="29">
        <f t="shared" si="217"/>
        <v>2</v>
      </c>
      <c r="O488" s="34"/>
      <c r="P488" s="41">
        <v>6</v>
      </c>
      <c r="Q488" s="41">
        <v>16</v>
      </c>
      <c r="R488" s="117">
        <v>0.375</v>
      </c>
      <c r="S488" s="42">
        <v>0</v>
      </c>
      <c r="T488" s="42"/>
      <c r="U488" s="43" t="s">
        <v>327</v>
      </c>
      <c r="V488" s="34">
        <v>1</v>
      </c>
      <c r="W488" s="29">
        <v>1</v>
      </c>
      <c r="X488" s="29">
        <f t="shared" si="211"/>
        <v>1</v>
      </c>
      <c r="Z488" s="6">
        <f t="shared" si="218"/>
        <v>2</v>
      </c>
      <c r="AA488" s="6">
        <f t="shared" si="219"/>
        <v>0</v>
      </c>
      <c r="AB488" s="29"/>
      <c r="AC488" s="29" t="str">
        <f>_xlfn.IFS(AND(Z488=1,AA488=1),1,AND(Z488=1,AA488=0),0,Z488=0,"не применяется",Z488=2,"не применяется")</f>
        <v>не применяется</v>
      </c>
      <c r="AE488" s="120">
        <f>IF(AND(J488&gt;=1,N488=1),1,0)</f>
        <v>0</v>
      </c>
      <c r="AF488" s="120">
        <f>IF(G488&gt;AI488,0.5,0)</f>
        <v>0</v>
      </c>
      <c r="AG488" s="120"/>
      <c r="AI488" s="29">
        <f t="shared" si="220"/>
        <v>77.588235294</v>
      </c>
    </row>
    <row r="489" spans="1:36" ht="16.5" thickBot="1" x14ac:dyDescent="0.3">
      <c r="A489" s="48" t="s">
        <v>768</v>
      </c>
      <c r="B489" s="54" t="s">
        <v>139</v>
      </c>
      <c r="C489" s="55" t="s">
        <v>140</v>
      </c>
      <c r="D489" s="44">
        <v>18</v>
      </c>
      <c r="E489" s="41">
        <v>29</v>
      </c>
      <c r="F489" s="41">
        <v>0</v>
      </c>
      <c r="G489" s="117">
        <v>0</v>
      </c>
      <c r="H489" s="45">
        <v>1</v>
      </c>
      <c r="I489" s="42" t="s">
        <v>12</v>
      </c>
      <c r="J489" s="13">
        <v>0</v>
      </c>
      <c r="K489" s="29">
        <f t="shared" si="216"/>
        <v>0</v>
      </c>
      <c r="L489" s="29">
        <f t="shared" si="201"/>
        <v>0</v>
      </c>
      <c r="M489" s="29">
        <f t="shared" si="202"/>
        <v>0</v>
      </c>
      <c r="N489" s="29">
        <f t="shared" si="217"/>
        <v>2</v>
      </c>
      <c r="O489" s="34"/>
      <c r="P489" s="41">
        <v>18</v>
      </c>
      <c r="Q489" s="41">
        <v>2</v>
      </c>
      <c r="R489" s="117">
        <v>9</v>
      </c>
      <c r="S489" s="42">
        <v>1</v>
      </c>
      <c r="T489" s="42"/>
      <c r="U489" s="43" t="s">
        <v>329</v>
      </c>
      <c r="V489" s="34">
        <v>1</v>
      </c>
      <c r="W489" s="29">
        <v>1</v>
      </c>
      <c r="X489" s="29">
        <f t="shared" si="211"/>
        <v>1</v>
      </c>
      <c r="Z489" s="6">
        <f t="shared" si="218"/>
        <v>2</v>
      </c>
      <c r="AA489" s="6">
        <f t="shared" si="219"/>
        <v>0</v>
      </c>
      <c r="AB489" s="29"/>
      <c r="AC489" s="29" t="str">
        <f>_xlfn.IFS(AND(Z489=1,AA489=1),1,AND(Z489=1,AA489=0),0,Z489=0,"не применяется",Z489=2,"не применяется")</f>
        <v>не применяется</v>
      </c>
      <c r="AE489" s="120">
        <f>IF(AND(J489&gt;=1,N489=1),1,0)</f>
        <v>0</v>
      </c>
      <c r="AF489" s="120">
        <f>IF(G489&gt;AI489,0.5,0)</f>
        <v>0</v>
      </c>
      <c r="AG489" s="120"/>
      <c r="AI489" s="29">
        <f t="shared" si="220"/>
        <v>48.1875</v>
      </c>
    </row>
    <row r="490" spans="1:36" ht="16.5" thickBot="1" x14ac:dyDescent="0.3">
      <c r="A490" s="48" t="s">
        <v>769</v>
      </c>
      <c r="B490" s="54" t="s">
        <v>139</v>
      </c>
      <c r="C490" s="55" t="s">
        <v>140</v>
      </c>
      <c r="D490" s="44">
        <v>19</v>
      </c>
      <c r="E490" s="41">
        <v>31</v>
      </c>
      <c r="F490" s="41">
        <v>0</v>
      </c>
      <c r="G490" s="117">
        <v>0</v>
      </c>
      <c r="H490" s="45">
        <v>1</v>
      </c>
      <c r="I490" s="42" t="s">
        <v>12</v>
      </c>
      <c r="J490" s="13">
        <v>0</v>
      </c>
      <c r="K490" s="29">
        <f t="shared" si="216"/>
        <v>0</v>
      </c>
      <c r="L490" s="29">
        <f t="shared" si="201"/>
        <v>0</v>
      </c>
      <c r="M490" s="29">
        <f t="shared" si="202"/>
        <v>0</v>
      </c>
      <c r="N490" s="29">
        <f t="shared" si="217"/>
        <v>2</v>
      </c>
      <c r="O490" s="34"/>
      <c r="P490" s="41">
        <v>15</v>
      </c>
      <c r="Q490" s="41">
        <v>29</v>
      </c>
      <c r="R490" s="117">
        <v>0.517241379</v>
      </c>
      <c r="S490" s="42">
        <v>0</v>
      </c>
      <c r="T490" s="42"/>
      <c r="U490" s="43" t="s">
        <v>331</v>
      </c>
      <c r="V490" s="34">
        <v>1</v>
      </c>
      <c r="W490" s="29">
        <v>2</v>
      </c>
      <c r="X490" s="29">
        <f t="shared" si="211"/>
        <v>2</v>
      </c>
      <c r="Z490" s="6">
        <f t="shared" si="218"/>
        <v>2</v>
      </c>
      <c r="AA490" s="6">
        <f t="shared" si="219"/>
        <v>0</v>
      </c>
      <c r="AB490" s="29"/>
      <c r="AC490" s="29" t="str">
        <f>_xlfn.IFS(AND(Z490=1,AA490=1),1,AND(Z490=1,AA490=0),0,Z490=0,"не применяется",Z490=2,"не применяется")</f>
        <v>не применяется</v>
      </c>
      <c r="AE490" s="120">
        <f>IF(AND(J490&gt;=1,N490=1),2,0)</f>
        <v>0</v>
      </c>
      <c r="AF490" s="120">
        <f>IF(G490&gt;AI490,1,0)</f>
        <v>0</v>
      </c>
      <c r="AG490" s="120"/>
      <c r="AI490" s="29">
        <f t="shared" si="220"/>
        <v>45.237288135999997</v>
      </c>
    </row>
    <row r="491" spans="1:36" ht="16.5" thickBot="1" x14ac:dyDescent="0.3">
      <c r="A491" s="48" t="s">
        <v>770</v>
      </c>
      <c r="B491" s="54" t="s">
        <v>139</v>
      </c>
      <c r="C491" s="55" t="s">
        <v>140</v>
      </c>
      <c r="D491" s="44">
        <v>20</v>
      </c>
      <c r="E491" s="41">
        <v>3</v>
      </c>
      <c r="F491" s="41">
        <v>0</v>
      </c>
      <c r="G491" s="117">
        <v>0</v>
      </c>
      <c r="H491" s="45">
        <v>1</v>
      </c>
      <c r="I491" s="42" t="s">
        <v>12</v>
      </c>
      <c r="J491" s="13">
        <v>0</v>
      </c>
      <c r="K491" s="29">
        <f t="shared" si="216"/>
        <v>0</v>
      </c>
      <c r="L491" s="29">
        <f t="shared" si="201"/>
        <v>0</v>
      </c>
      <c r="M491" s="29">
        <f t="shared" si="202"/>
        <v>0</v>
      </c>
      <c r="N491" s="29">
        <f t="shared" si="217"/>
        <v>2</v>
      </c>
      <c r="O491" s="34"/>
      <c r="P491" s="41">
        <v>2</v>
      </c>
      <c r="Q491" s="41">
        <v>0</v>
      </c>
      <c r="R491" s="117">
        <v>0</v>
      </c>
      <c r="S491" s="42">
        <v>0</v>
      </c>
      <c r="T491" s="42"/>
      <c r="U491" s="43" t="s">
        <v>333</v>
      </c>
      <c r="V491" s="34">
        <v>1</v>
      </c>
      <c r="W491" s="29">
        <v>1</v>
      </c>
      <c r="X491" s="29">
        <f t="shared" si="211"/>
        <v>1</v>
      </c>
      <c r="Z491" s="6">
        <f t="shared" si="218"/>
        <v>2</v>
      </c>
      <c r="AA491" s="6">
        <f t="shared" si="219"/>
        <v>0</v>
      </c>
      <c r="AB491" s="29"/>
      <c r="AC491" s="29" t="str">
        <f>_xlfn.IFS(AND(Z491=1,AA491=1),1,AND(Z491=1,AA491=0),0,Z491=0,"не применяется",Z491=2,"не применяется")</f>
        <v>не применяется</v>
      </c>
      <c r="AE491" s="120">
        <f>IF(AND(J491&gt;=1,N491=1),1,0)</f>
        <v>0</v>
      </c>
      <c r="AF491" s="120">
        <f>IF(G491&gt;AI491,0.5,0)</f>
        <v>0</v>
      </c>
      <c r="AG491" s="120"/>
      <c r="AI491" s="29">
        <f t="shared" si="220"/>
        <v>12.756097561000001</v>
      </c>
    </row>
    <row r="492" spans="1:36" ht="16.5" thickBot="1" x14ac:dyDescent="0.3">
      <c r="A492" s="48" t="s">
        <v>764</v>
      </c>
      <c r="B492" s="54" t="s">
        <v>139</v>
      </c>
      <c r="C492" s="55" t="s">
        <v>140</v>
      </c>
      <c r="D492" s="33"/>
      <c r="E492" s="41"/>
      <c r="F492" s="41"/>
      <c r="G492" s="117">
        <v>0</v>
      </c>
      <c r="H492" s="35"/>
      <c r="I492" s="35"/>
      <c r="J492" s="35"/>
      <c r="K492" s="36">
        <f>SUM(K493:K497)</f>
        <v>0.5</v>
      </c>
      <c r="L492" s="29">
        <f t="shared" si="201"/>
        <v>0</v>
      </c>
      <c r="M492" s="29">
        <f t="shared" si="202"/>
        <v>0</v>
      </c>
      <c r="O492" s="34"/>
      <c r="P492" s="34"/>
      <c r="Q492" s="34"/>
      <c r="R492" s="117">
        <v>0</v>
      </c>
      <c r="S492" s="35">
        <v>1</v>
      </c>
      <c r="T492" s="35"/>
      <c r="U492" s="37" t="s">
        <v>321</v>
      </c>
      <c r="V492" s="35">
        <v>1</v>
      </c>
      <c r="W492" s="6"/>
      <c r="X492" s="29">
        <f t="shared" si="211"/>
        <v>0</v>
      </c>
      <c r="Y492" s="6"/>
      <c r="AB492" s="6"/>
      <c r="AC492" s="29" t="str">
        <f>_xlfn.IFS(AND(Z492=1,AA492=1),1,AND(Z492=1,AA492=0),0,Z492=0,"не применяется")</f>
        <v>не применяется</v>
      </c>
      <c r="AF492" s="6"/>
    </row>
    <row r="493" spans="1:36" ht="16.5" thickBot="1" x14ac:dyDescent="0.3">
      <c r="A493" s="48" t="s">
        <v>771</v>
      </c>
      <c r="B493" s="54" t="s">
        <v>139</v>
      </c>
      <c r="C493" s="55" t="s">
        <v>140</v>
      </c>
      <c r="D493" s="44">
        <v>21</v>
      </c>
      <c r="E493" s="41">
        <v>10</v>
      </c>
      <c r="F493" s="41">
        <v>13</v>
      </c>
      <c r="G493" s="117">
        <v>0.76923076899999998</v>
      </c>
      <c r="H493" s="42" t="s">
        <v>12</v>
      </c>
      <c r="I493" s="13">
        <v>0</v>
      </c>
      <c r="J493" s="42" t="s">
        <v>12</v>
      </c>
      <c r="K493" s="29">
        <f>IF(V493=1,MAX(AE493:AG493),0)</f>
        <v>0.5</v>
      </c>
      <c r="L493" s="29">
        <f t="shared" si="201"/>
        <v>0</v>
      </c>
      <c r="M493" s="29">
        <f t="shared" si="202"/>
        <v>1</v>
      </c>
      <c r="N493" s="29">
        <f>IF(AND(F493=0,V493=1),2,V493)</f>
        <v>1</v>
      </c>
      <c r="O493" s="34"/>
      <c r="P493" s="41">
        <v>0</v>
      </c>
      <c r="Q493" s="41">
        <v>6</v>
      </c>
      <c r="R493" s="117">
        <v>0</v>
      </c>
      <c r="S493" s="45">
        <v>0</v>
      </c>
      <c r="T493" s="45"/>
      <c r="U493" s="43" t="s">
        <v>335</v>
      </c>
      <c r="V493" s="34">
        <v>1</v>
      </c>
      <c r="W493" s="29">
        <v>1</v>
      </c>
      <c r="X493" s="29">
        <f t="shared" si="211"/>
        <v>1</v>
      </c>
      <c r="Z493" s="6">
        <f>N493</f>
        <v>1</v>
      </c>
      <c r="AA493" s="6">
        <f>IF(K493&lt;=0,0,1)</f>
        <v>1</v>
      </c>
      <c r="AB493" s="29"/>
      <c r="AC493" s="29">
        <f>_xlfn.IFS(AND(Z493=1,AA493=1),1,AND(Z493=1,AA493=0),0,Z493=0,"не применяется")</f>
        <v>1</v>
      </c>
      <c r="AE493" s="120">
        <f>IF(N493=1,IF(OR(I493&lt;5,I493=""),0,IF(I493&gt;=10,1,0.5)),0)</f>
        <v>0</v>
      </c>
      <c r="AF493" s="120">
        <f>IF(G493&gt;AI493,0.5,0)</f>
        <v>0.5</v>
      </c>
      <c r="AG493" s="120">
        <f>IF(G493=AJ493,1,0)</f>
        <v>0</v>
      </c>
      <c r="AI493" s="29">
        <f>ROUND(SUMIFS(E:E,D:D,D493,N:N,1)/SUMIFS(F:F,D:D,D493,N:N,1),9)</f>
        <v>0.40586932399999998</v>
      </c>
      <c r="AJ493" s="29">
        <f>_xlfn.MAXIFS($G$7:$G$2383,$N$7:$N$2383,1,$D$7:$D$2383,21)</f>
        <v>1</v>
      </c>
    </row>
    <row r="494" spans="1:36" ht="16.5" thickBot="1" x14ac:dyDescent="0.3">
      <c r="A494" s="48" t="s">
        <v>772</v>
      </c>
      <c r="B494" s="54" t="s">
        <v>139</v>
      </c>
      <c r="C494" s="55" t="s">
        <v>140</v>
      </c>
      <c r="D494" s="44">
        <v>22</v>
      </c>
      <c r="E494" s="41">
        <v>18</v>
      </c>
      <c r="F494" s="41">
        <v>110</v>
      </c>
      <c r="G494" s="117">
        <v>0.16363636400000001</v>
      </c>
      <c r="H494" s="45">
        <v>1</v>
      </c>
      <c r="I494" s="42" t="s">
        <v>12</v>
      </c>
      <c r="J494" s="13">
        <v>0.16363636400000001</v>
      </c>
      <c r="K494" s="29">
        <f>IF(V494=1,MAX(AE494:AG494),0)</f>
        <v>0</v>
      </c>
      <c r="L494" s="29">
        <f t="shared" si="201"/>
        <v>0</v>
      </c>
      <c r="M494" s="29">
        <f t="shared" si="202"/>
        <v>0</v>
      </c>
      <c r="N494" s="29">
        <f>IF(AND(F494=0,V494=1),2,V494)</f>
        <v>1</v>
      </c>
      <c r="O494" s="34"/>
      <c r="P494" s="41">
        <v>0</v>
      </c>
      <c r="Q494" s="41">
        <v>0</v>
      </c>
      <c r="R494" s="117">
        <v>0</v>
      </c>
      <c r="S494" s="42">
        <v>0</v>
      </c>
      <c r="T494" s="42"/>
      <c r="U494" s="43" t="s">
        <v>337</v>
      </c>
      <c r="V494" s="34">
        <v>1</v>
      </c>
      <c r="W494" s="29">
        <v>1</v>
      </c>
      <c r="X494" s="29">
        <f t="shared" si="211"/>
        <v>1</v>
      </c>
      <c r="Z494" s="6">
        <f>N494</f>
        <v>1</v>
      </c>
      <c r="AA494" s="6">
        <f>IF(K494&lt;=0,0,1)</f>
        <v>0</v>
      </c>
      <c r="AB494" s="29"/>
      <c r="AC494" s="29">
        <f>_xlfn.IFS(AND(Z494=1,AA494=1),1,AND(Z494=1,AA494=0),0,Z494=0,"не применяется")</f>
        <v>0</v>
      </c>
      <c r="AE494" s="120">
        <f>IF(AND(J494&gt;=1,N494=1),1,0)</f>
        <v>0</v>
      </c>
      <c r="AF494" s="120">
        <f>IF(G494&gt;AI494,0.5,0)</f>
        <v>0</v>
      </c>
      <c r="AG494" s="120"/>
      <c r="AI494" s="29">
        <f>ROUND(SUMIFS(E:E,D:D,D494,N:N,1)/SUMIFS(F:F,D:D,D494,N:N,1),9)</f>
        <v>0.59924209900000003</v>
      </c>
    </row>
    <row r="495" spans="1:36" ht="16.5" thickBot="1" x14ac:dyDescent="0.3">
      <c r="A495" s="48" t="s">
        <v>773</v>
      </c>
      <c r="B495" s="54" t="s">
        <v>139</v>
      </c>
      <c r="C495" s="55" t="s">
        <v>140</v>
      </c>
      <c r="D495" s="44">
        <v>23</v>
      </c>
      <c r="E495" s="41">
        <v>0</v>
      </c>
      <c r="F495" s="41">
        <v>0</v>
      </c>
      <c r="G495" s="117">
        <v>0</v>
      </c>
      <c r="H495" s="42" t="s">
        <v>12</v>
      </c>
      <c r="I495" s="13">
        <v>0</v>
      </c>
      <c r="J495" s="42" t="s">
        <v>12</v>
      </c>
      <c r="K495" s="29">
        <f>IF(V495=1,MAX(AE495:AG495),0)</f>
        <v>0</v>
      </c>
      <c r="L495" s="29">
        <f t="shared" si="201"/>
        <v>0</v>
      </c>
      <c r="M495" s="29">
        <f t="shared" si="202"/>
        <v>0</v>
      </c>
      <c r="N495" s="29">
        <f>IF(AND(F495=0,V495=1),2,V495)</f>
        <v>2</v>
      </c>
      <c r="O495" s="34"/>
      <c r="P495" s="41">
        <v>0</v>
      </c>
      <c r="Q495" s="41">
        <v>0</v>
      </c>
      <c r="R495" s="117">
        <v>0</v>
      </c>
      <c r="S495" s="45">
        <v>0</v>
      </c>
      <c r="T495" s="45"/>
      <c r="U495" s="43" t="s">
        <v>339</v>
      </c>
      <c r="V495" s="34">
        <v>1</v>
      </c>
      <c r="W495" s="29">
        <v>1</v>
      </c>
      <c r="X495" s="29">
        <f t="shared" si="211"/>
        <v>1</v>
      </c>
      <c r="Z495" s="6">
        <f>N495</f>
        <v>2</v>
      </c>
      <c r="AA495" s="6">
        <f>IF(K495&lt;=0,0,1)</f>
        <v>0</v>
      </c>
      <c r="AB495" s="29"/>
      <c r="AC495" s="29" t="str">
        <f>_xlfn.IFS(AND(Z495=1,AA495=1),1,AND(Z495=1,AA495=0),0,Z495=0,"не применяется",Z495=2,"не применяется")</f>
        <v>не применяется</v>
      </c>
      <c r="AE495" s="120">
        <f>IF(N495=1,IF(OR(I495&lt;5,I495=""),0,IF(I495&gt;=10,1,0.5)),0)</f>
        <v>0</v>
      </c>
      <c r="AF495" s="120">
        <f>IF(G495&gt;AI495,0.5,0)</f>
        <v>0</v>
      </c>
      <c r="AG495" s="120">
        <f>IF(AND(G2922&lt;&gt;0,G495=AJ495),1,0)</f>
        <v>0</v>
      </c>
      <c r="AI495" s="29">
        <f>ROUND(SUMIFS(E:E,D:D,D495,N:N,1)/SUMIFS(F:F,D:D,D495,N:N,1),9)</f>
        <v>0.46666666699999998</v>
      </c>
      <c r="AJ495" s="29">
        <f>_xlfn.MAXIFS($G$7:$G$2383,$N$7:$N$2383,1,$D$7:$D$2383,23)</f>
        <v>6</v>
      </c>
    </row>
    <row r="496" spans="1:36" ht="16.5" thickBot="1" x14ac:dyDescent="0.3">
      <c r="A496" s="48" t="s">
        <v>774</v>
      </c>
      <c r="B496" s="54" t="s">
        <v>139</v>
      </c>
      <c r="C496" s="55" t="s">
        <v>140</v>
      </c>
      <c r="D496" s="44">
        <v>24</v>
      </c>
      <c r="E496" s="41">
        <v>0</v>
      </c>
      <c r="F496" s="41">
        <v>0</v>
      </c>
      <c r="G496" s="117">
        <v>0</v>
      </c>
      <c r="H496" s="42" t="s">
        <v>12</v>
      </c>
      <c r="I496" s="13">
        <v>0</v>
      </c>
      <c r="J496" s="42" t="s">
        <v>12</v>
      </c>
      <c r="K496" s="29">
        <f>IF(V496=1,MAX(AE496:AG496),0)</f>
        <v>0</v>
      </c>
      <c r="L496" s="29">
        <f t="shared" si="201"/>
        <v>0</v>
      </c>
      <c r="M496" s="29">
        <f t="shared" si="202"/>
        <v>0</v>
      </c>
      <c r="N496" s="29">
        <f>IF(AND(F496=0,V496=1),2,V496)</f>
        <v>2</v>
      </c>
      <c r="O496" s="34"/>
      <c r="P496" s="41">
        <v>0</v>
      </c>
      <c r="Q496" s="41">
        <v>3</v>
      </c>
      <c r="R496" s="117">
        <v>0</v>
      </c>
      <c r="S496" s="45">
        <v>0</v>
      </c>
      <c r="T496" s="45"/>
      <c r="U496" s="43" t="s">
        <v>341</v>
      </c>
      <c r="V496" s="34">
        <v>1</v>
      </c>
      <c r="W496" s="29">
        <v>1</v>
      </c>
      <c r="X496" s="29">
        <f t="shared" si="211"/>
        <v>1</v>
      </c>
      <c r="Z496" s="6">
        <f>N496</f>
        <v>2</v>
      </c>
      <c r="AA496" s="6">
        <f>IF(K496&lt;=0,0,1)</f>
        <v>0</v>
      </c>
      <c r="AB496" s="29"/>
      <c r="AC496" s="29" t="str">
        <f>_xlfn.IFS(AND(Z496=1,AA496=1),1,AND(Z496=1,AA496=0),0,Z496=0,"не применяется",Z496=2,"не применяется")</f>
        <v>не применяется</v>
      </c>
      <c r="AE496" s="120">
        <f>IF(N496=1,IF(OR(I496&lt;5,I496=""),0,IF(I496&gt;=10,1,0.5)),0)</f>
        <v>0</v>
      </c>
      <c r="AF496" s="120">
        <f>IF(G496&gt;AI496,0.5,0)</f>
        <v>0</v>
      </c>
      <c r="AG496" s="120">
        <f>IF(G496=AJ496,1,0)</f>
        <v>0</v>
      </c>
      <c r="AI496" s="29">
        <f>ROUND(SUMIFS(E:E,D:D,D496,N:N,1)/SUMIFS(F:F,D:D,D496,N:N,1),9)</f>
        <v>0.91379310300000005</v>
      </c>
      <c r="AJ496" s="29">
        <f>_xlfn.MAXIFS($G$7:$G$2383,$N$7:$N$2383,1,$D$7:$D$2383,24)</f>
        <v>10</v>
      </c>
    </row>
    <row r="497" spans="1:36" ht="16.5" thickBot="1" x14ac:dyDescent="0.3">
      <c r="A497" s="48" t="s">
        <v>775</v>
      </c>
      <c r="B497" s="54" t="s">
        <v>139</v>
      </c>
      <c r="C497" s="55" t="s">
        <v>140</v>
      </c>
      <c r="D497" s="44">
        <v>25</v>
      </c>
      <c r="E497" s="41">
        <v>129</v>
      </c>
      <c r="F497" s="41">
        <v>137</v>
      </c>
      <c r="G497" s="117">
        <v>0.94160583899999994</v>
      </c>
      <c r="H497" s="45">
        <v>1</v>
      </c>
      <c r="I497" s="42" t="s">
        <v>12</v>
      </c>
      <c r="J497" s="13">
        <v>0.94160583899999994</v>
      </c>
      <c r="K497" s="29">
        <f>IF(V497=1,MAX(AE497:AG497),0)</f>
        <v>0</v>
      </c>
      <c r="L497" s="29">
        <f t="shared" si="201"/>
        <v>0</v>
      </c>
      <c r="M497" s="29">
        <f t="shared" si="202"/>
        <v>0</v>
      </c>
      <c r="N497" s="29">
        <f>IF(AND(F497=0,V497=1),2,V497)</f>
        <v>1</v>
      </c>
      <c r="O497" s="34"/>
      <c r="P497" s="41">
        <v>0</v>
      </c>
      <c r="Q497" s="41">
        <v>0</v>
      </c>
      <c r="R497" s="117">
        <v>0</v>
      </c>
      <c r="S497" s="42">
        <v>1</v>
      </c>
      <c r="T497" s="42"/>
      <c r="U497" s="43" t="s">
        <v>343</v>
      </c>
      <c r="V497" s="34">
        <v>1</v>
      </c>
      <c r="W497" s="29">
        <v>2</v>
      </c>
      <c r="X497" s="29">
        <f t="shared" si="211"/>
        <v>2</v>
      </c>
      <c r="Z497" s="6">
        <f>N497</f>
        <v>1</v>
      </c>
      <c r="AA497" s="6">
        <f>IF(K497&lt;=0,0,1)</f>
        <v>0</v>
      </c>
      <c r="AB497" s="29"/>
      <c r="AC497" s="29">
        <f>_xlfn.IFS(AND(Z497=1,AA497=1),1,AND(Z497=1,AA497=0),0,Z497=0,"не применяется")</f>
        <v>0</v>
      </c>
      <c r="AE497" s="120">
        <f>IF(AND(J497&gt;=1,N497=1),2,0)</f>
        <v>0</v>
      </c>
      <c r="AF497" s="120">
        <f>IF(G497&gt;AI497,1,0)</f>
        <v>0</v>
      </c>
      <c r="AG497" s="120"/>
      <c r="AI497" s="29">
        <f>ROUND(SUMIFS(E:E,D:D,D497,N:N,1)/SUMIFS(F:F,D:D,D497,N:N,1),9)</f>
        <v>0.97028108999999996</v>
      </c>
    </row>
    <row r="498" spans="1:36" ht="16.5" thickBot="1" x14ac:dyDescent="0.3">
      <c r="A498" s="48" t="s">
        <v>776</v>
      </c>
      <c r="B498" s="54" t="s">
        <v>139</v>
      </c>
      <c r="C498" s="55" t="s">
        <v>140</v>
      </c>
      <c r="D498" s="51">
        <v>33</v>
      </c>
      <c r="E498" s="41"/>
      <c r="F498" s="41"/>
      <c r="G498" s="117">
        <v>0</v>
      </c>
      <c r="H498" s="45"/>
      <c r="I498" s="45"/>
      <c r="J498" s="45"/>
      <c r="K498" s="45">
        <f>K470+K485+K492</f>
        <v>16.5</v>
      </c>
      <c r="L498" s="29">
        <f t="shared" si="201"/>
        <v>0</v>
      </c>
      <c r="M498" s="29">
        <f t="shared" si="202"/>
        <v>0</v>
      </c>
      <c r="O498" s="34"/>
      <c r="P498" s="34"/>
      <c r="Q498" s="34"/>
      <c r="R498" s="117">
        <v>0</v>
      </c>
      <c r="S498" s="45">
        <v>19</v>
      </c>
      <c r="T498" s="45"/>
      <c r="U498" s="43" t="s">
        <v>321</v>
      </c>
      <c r="V498" s="45">
        <v>1</v>
      </c>
      <c r="X498" s="29">
        <f>SUM(X470:X497)</f>
        <v>32</v>
      </c>
      <c r="Y498" s="53">
        <f>K498/X498</f>
        <v>0.515625</v>
      </c>
      <c r="Z498" s="6">
        <f>SUM(Z470:Z497)</f>
        <v>33</v>
      </c>
      <c r="AA498" s="6">
        <f>SUM(AA470:AA497)</f>
        <v>14</v>
      </c>
      <c r="AB498" s="53">
        <f>AA498/Z498</f>
        <v>0.42424242424242425</v>
      </c>
      <c r="AC498" s="29">
        <f>AB498</f>
        <v>0.42424242424242425</v>
      </c>
      <c r="AF498" s="6"/>
    </row>
    <row r="499" spans="1:36" ht="16.5" thickBot="1" x14ac:dyDescent="0.25">
      <c r="A499" s="48" t="s">
        <v>239</v>
      </c>
      <c r="B499" s="49" t="s">
        <v>99</v>
      </c>
      <c r="C499" s="50" t="s">
        <v>100</v>
      </c>
      <c r="D499" s="33">
        <v>0</v>
      </c>
      <c r="E499" s="122"/>
      <c r="F499" s="122"/>
      <c r="G499" s="117">
        <v>0</v>
      </c>
      <c r="H499" s="35"/>
      <c r="I499" s="35"/>
      <c r="J499" s="35"/>
      <c r="K499" s="36">
        <f>SUM(K500:K513)</f>
        <v>15</v>
      </c>
      <c r="L499" s="29">
        <f t="shared" si="201"/>
        <v>0</v>
      </c>
      <c r="M499" s="29">
        <f t="shared" si="202"/>
        <v>0</v>
      </c>
      <c r="O499" s="34"/>
      <c r="P499" s="67"/>
      <c r="Q499" s="67"/>
      <c r="R499" s="117">
        <v>0</v>
      </c>
      <c r="S499" s="34">
        <v>13.5</v>
      </c>
      <c r="T499" s="34"/>
      <c r="U499" s="43" t="s">
        <v>321</v>
      </c>
      <c r="V499" s="35">
        <v>1</v>
      </c>
      <c r="W499" s="6"/>
      <c r="X499" s="6"/>
      <c r="Y499" s="6"/>
      <c r="AB499" s="6"/>
      <c r="AC499" s="6"/>
      <c r="AF499" s="6"/>
    </row>
    <row r="500" spans="1:36" ht="16.5" thickBot="1" x14ac:dyDescent="0.3">
      <c r="A500" s="48" t="s">
        <v>777</v>
      </c>
      <c r="B500" s="54" t="s">
        <v>99</v>
      </c>
      <c r="C500" s="55" t="s">
        <v>100</v>
      </c>
      <c r="D500" s="41">
        <v>1</v>
      </c>
      <c r="E500" s="41">
        <v>23538</v>
      </c>
      <c r="F500" s="41">
        <v>93562.400000000009</v>
      </c>
      <c r="G500" s="117">
        <v>0.25157541900000002</v>
      </c>
      <c r="H500" s="42" t="s">
        <v>12</v>
      </c>
      <c r="I500" s="13">
        <v>13.004285078000001</v>
      </c>
      <c r="J500" s="42" t="s">
        <v>12</v>
      </c>
      <c r="K500" s="29">
        <f t="shared" ref="K500:K511" si="221">IF(V500=1,MAX(AE500:AG500),0)</f>
        <v>1</v>
      </c>
      <c r="L500" s="29">
        <f t="shared" si="201"/>
        <v>0</v>
      </c>
      <c r="M500" s="29">
        <f t="shared" si="202"/>
        <v>0</v>
      </c>
      <c r="N500" s="29">
        <f t="shared" ref="N500:N513" si="222">IF(AND(F500=0,V500=1),2,V500)</f>
        <v>1</v>
      </c>
      <c r="O500" s="34"/>
      <c r="P500" s="41">
        <v>23221</v>
      </c>
      <c r="Q500" s="41">
        <v>104305.60000000001</v>
      </c>
      <c r="R500" s="117">
        <v>0.222624672</v>
      </c>
      <c r="S500" s="34">
        <v>1</v>
      </c>
      <c r="T500" s="34"/>
      <c r="U500" s="43" t="s">
        <v>293</v>
      </c>
      <c r="V500" s="34">
        <v>1</v>
      </c>
      <c r="W500" s="29">
        <v>1</v>
      </c>
      <c r="X500" s="29">
        <f t="shared" ref="X500:X526" si="223">IF(V500=1,W500,0)</f>
        <v>1</v>
      </c>
      <c r="Z500" s="6">
        <f t="shared" ref="Z500:Z513" si="224">N500</f>
        <v>1</v>
      </c>
      <c r="AA500" s="6">
        <f t="shared" ref="AA500:AA513" si="225">IF(K500&lt;=0,0,1)</f>
        <v>1</v>
      </c>
      <c r="AB500" s="29"/>
      <c r="AC500" s="29">
        <f t="shared" ref="AC500:AC515" si="226">_xlfn.IFS(AND(Z500=1,AA500=1),1,AND(Z500=1,AA500=0),0,Z500=0,"не применяется")</f>
        <v>1</v>
      </c>
      <c r="AE500" s="120">
        <f>IF(N500=1,IF(OR(I500&lt;3,I500=""),0,IF(I500&gt;=7,1,0.5)),0)</f>
        <v>1</v>
      </c>
      <c r="AF500" s="120">
        <f>IF(G500&gt;AI500,0.5,0)</f>
        <v>0</v>
      </c>
      <c r="AG500" s="120">
        <f>IF(G500=AJ500,1,0)</f>
        <v>0</v>
      </c>
      <c r="AI500" s="29">
        <f t="shared" ref="AI500:AI513" si="227">ROUND(SUMIFS(E:E,D:D,D500,N:N,1)/SUMIFS(F:F,D:D,D500,N:N,1),9)</f>
        <v>0.26994277300000002</v>
      </c>
      <c r="AJ500" s="29">
        <f>ROUND(_xlfn.MAXIFS($G$7:$G$2383,$D$7:$D$2383,1,$V$7:$V$2383,1),9)</f>
        <v>0.87050933799999997</v>
      </c>
    </row>
    <row r="501" spans="1:36" ht="16.5" thickBot="1" x14ac:dyDescent="0.3">
      <c r="A501" s="48" t="s">
        <v>778</v>
      </c>
      <c r="B501" s="54" t="s">
        <v>99</v>
      </c>
      <c r="C501" s="55" t="s">
        <v>100</v>
      </c>
      <c r="D501" s="44">
        <v>2</v>
      </c>
      <c r="E501" s="41">
        <v>50</v>
      </c>
      <c r="F501" s="41">
        <v>59</v>
      </c>
      <c r="G501" s="117">
        <v>0.84745762700000005</v>
      </c>
      <c r="H501" s="42" t="s">
        <v>12</v>
      </c>
      <c r="I501" s="13">
        <v>701.23266377899995</v>
      </c>
      <c r="J501" s="42" t="s">
        <v>12</v>
      </c>
      <c r="K501" s="29">
        <f t="shared" si="221"/>
        <v>2</v>
      </c>
      <c r="L501" s="29">
        <f t="shared" si="201"/>
        <v>0</v>
      </c>
      <c r="M501" s="29">
        <f t="shared" si="202"/>
        <v>0</v>
      </c>
      <c r="N501" s="29">
        <f t="shared" si="222"/>
        <v>1</v>
      </c>
      <c r="O501" s="34"/>
      <c r="P501" s="41">
        <v>33</v>
      </c>
      <c r="Q501" s="41">
        <v>312</v>
      </c>
      <c r="R501" s="117">
        <v>0.10576923100000001</v>
      </c>
      <c r="S501" s="34">
        <v>2</v>
      </c>
      <c r="T501" s="34"/>
      <c r="U501" s="43" t="s">
        <v>295</v>
      </c>
      <c r="V501" s="34">
        <v>1</v>
      </c>
      <c r="W501" s="29">
        <v>2</v>
      </c>
      <c r="X501" s="29">
        <f t="shared" si="223"/>
        <v>2</v>
      </c>
      <c r="Z501" s="6">
        <f t="shared" si="224"/>
        <v>1</v>
      </c>
      <c r="AA501" s="6">
        <f t="shared" si="225"/>
        <v>1</v>
      </c>
      <c r="AB501" s="29"/>
      <c r="AC501" s="29">
        <f t="shared" si="226"/>
        <v>1</v>
      </c>
      <c r="AE501" s="120">
        <f>IF(N501=1,IF(OR(I501&lt;5,I501=""),0,IF(I501&gt;=10,2,1)),0)</f>
        <v>2</v>
      </c>
      <c r="AF501" s="120">
        <f>IF(G501&gt;AI501,1,0)</f>
        <v>0</v>
      </c>
      <c r="AG501" s="120">
        <f>IF(G501=AJ501,2,0)</f>
        <v>0</v>
      </c>
      <c r="AI501" s="29">
        <f t="shared" si="227"/>
        <v>0.94268468299999997</v>
      </c>
      <c r="AJ501" s="29">
        <f>ROUND(_xlfn.MAXIFS($G$7:$G$2383,$N$7:$N$2383,1,$D$7:$D$2383,2),9)</f>
        <v>0.994897959</v>
      </c>
    </row>
    <row r="502" spans="1:36" ht="16.5" thickBot="1" x14ac:dyDescent="0.3">
      <c r="A502" s="48" t="s">
        <v>779</v>
      </c>
      <c r="B502" s="54" t="s">
        <v>99</v>
      </c>
      <c r="C502" s="55" t="s">
        <v>100</v>
      </c>
      <c r="D502" s="44">
        <v>3</v>
      </c>
      <c r="E502" s="41">
        <v>0</v>
      </c>
      <c r="F502" s="41">
        <v>11</v>
      </c>
      <c r="G502" s="117">
        <v>0</v>
      </c>
      <c r="H502" s="42" t="s">
        <v>12</v>
      </c>
      <c r="I502" s="13">
        <v>-100</v>
      </c>
      <c r="J502" s="42" t="s">
        <v>12</v>
      </c>
      <c r="K502" s="29">
        <f t="shared" si="221"/>
        <v>0</v>
      </c>
      <c r="L502" s="29">
        <f t="shared" si="201"/>
        <v>1</v>
      </c>
      <c r="M502" s="29">
        <f t="shared" si="202"/>
        <v>0</v>
      </c>
      <c r="N502" s="29">
        <f t="shared" si="222"/>
        <v>1</v>
      </c>
      <c r="O502" s="34"/>
      <c r="P502" s="41">
        <v>1</v>
      </c>
      <c r="Q502" s="41">
        <v>1</v>
      </c>
      <c r="R502" s="117">
        <v>1</v>
      </c>
      <c r="S502" s="34">
        <v>1</v>
      </c>
      <c r="T502" s="34"/>
      <c r="U502" s="43" t="s">
        <v>297</v>
      </c>
      <c r="V502" s="34">
        <v>1</v>
      </c>
      <c r="W502" s="29">
        <v>1</v>
      </c>
      <c r="X502" s="29">
        <f t="shared" si="223"/>
        <v>1</v>
      </c>
      <c r="Z502" s="6">
        <f t="shared" si="224"/>
        <v>1</v>
      </c>
      <c r="AA502" s="6">
        <f t="shared" si="225"/>
        <v>0</v>
      </c>
      <c r="AB502" s="29"/>
      <c r="AC502" s="29">
        <f t="shared" si="226"/>
        <v>0</v>
      </c>
      <c r="AE502" s="120">
        <f>IF(N502=1,IF(OR(I502&lt;5,I502=""),0,IF(I502&gt;=10,1,0.5)),0)</f>
        <v>0</v>
      </c>
      <c r="AF502" s="120">
        <f>IF(G502&gt;AI502,0.5,0)</f>
        <v>0</v>
      </c>
      <c r="AG502" s="120">
        <f>IF(G502=AJ502,1,0)</f>
        <v>0</v>
      </c>
      <c r="AI502" s="29">
        <f t="shared" si="227"/>
        <v>0.630237826</v>
      </c>
      <c r="AJ502" s="29">
        <f>_xlfn.MAXIFS($G$7:$G$2383,$N$7:$N$2383,1,$D$7:$D$2383,3)</f>
        <v>1</v>
      </c>
    </row>
    <row r="503" spans="1:36" ht="16.5" thickBot="1" x14ac:dyDescent="0.3">
      <c r="A503" s="48" t="s">
        <v>780</v>
      </c>
      <c r="B503" s="54" t="s">
        <v>99</v>
      </c>
      <c r="C503" s="55" t="s">
        <v>100</v>
      </c>
      <c r="D503" s="44">
        <v>4</v>
      </c>
      <c r="E503" s="41">
        <v>2</v>
      </c>
      <c r="F503" s="41">
        <v>2</v>
      </c>
      <c r="G503" s="117">
        <v>1</v>
      </c>
      <c r="H503" s="42" t="s">
        <v>12</v>
      </c>
      <c r="I503" s="13">
        <v>1250.00000135</v>
      </c>
      <c r="J503" s="42" t="s">
        <v>12</v>
      </c>
      <c r="K503" s="29">
        <f t="shared" si="221"/>
        <v>1</v>
      </c>
      <c r="L503" s="29">
        <f t="shared" si="201"/>
        <v>0</v>
      </c>
      <c r="M503" s="29">
        <f t="shared" si="202"/>
        <v>1</v>
      </c>
      <c r="N503" s="29">
        <f t="shared" si="222"/>
        <v>1</v>
      </c>
      <c r="O503" s="34"/>
      <c r="P503" s="41">
        <v>2</v>
      </c>
      <c r="Q503" s="41">
        <v>27</v>
      </c>
      <c r="R503" s="117">
        <v>7.4074074000000004E-2</v>
      </c>
      <c r="S503" s="34">
        <v>0</v>
      </c>
      <c r="T503" s="34"/>
      <c r="U503" s="43" t="s">
        <v>299</v>
      </c>
      <c r="V503" s="34">
        <v>1</v>
      </c>
      <c r="W503" s="29">
        <v>1</v>
      </c>
      <c r="X503" s="29">
        <f t="shared" si="223"/>
        <v>1</v>
      </c>
      <c r="Z503" s="6">
        <f t="shared" si="224"/>
        <v>1</v>
      </c>
      <c r="AA503" s="6">
        <f t="shared" si="225"/>
        <v>1</v>
      </c>
      <c r="AB503" s="29"/>
      <c r="AC503" s="29">
        <f t="shared" si="226"/>
        <v>1</v>
      </c>
      <c r="AE503" s="120">
        <f>IF(N503=1,IF(OR(I503&lt;5,I503=""),0,IF(I503&gt;=10,1,0.5)),0)</f>
        <v>1</v>
      </c>
      <c r="AF503" s="120">
        <f>IF(G503&gt;AI503,0.5,0)</f>
        <v>0.5</v>
      </c>
      <c r="AG503" s="120">
        <f>IF(G503=AJ503,1,0)</f>
        <v>1</v>
      </c>
      <c r="AI503" s="29">
        <f t="shared" si="227"/>
        <v>0.88328075699999997</v>
      </c>
      <c r="AJ503" s="29">
        <f>_xlfn.MAXIFS($G$7:$G$2383,$N$7:$N$2383,1,$D$7:$D$2383,4)</f>
        <v>1</v>
      </c>
    </row>
    <row r="504" spans="1:36" ht="16.5" thickBot="1" x14ac:dyDescent="0.3">
      <c r="A504" s="48" t="s">
        <v>781</v>
      </c>
      <c r="B504" s="54" t="s">
        <v>99</v>
      </c>
      <c r="C504" s="55" t="s">
        <v>100</v>
      </c>
      <c r="D504" s="44">
        <v>5</v>
      </c>
      <c r="E504" s="41">
        <v>8</v>
      </c>
      <c r="F504" s="41">
        <v>10</v>
      </c>
      <c r="G504" s="117">
        <v>0.8</v>
      </c>
      <c r="H504" s="42" t="s">
        <v>12</v>
      </c>
      <c r="I504" s="13">
        <v>329.99999914</v>
      </c>
      <c r="J504" s="42" t="s">
        <v>12</v>
      </c>
      <c r="K504" s="29">
        <f t="shared" si="221"/>
        <v>1</v>
      </c>
      <c r="L504" s="29">
        <f t="shared" si="201"/>
        <v>0</v>
      </c>
      <c r="M504" s="29">
        <f t="shared" si="202"/>
        <v>1</v>
      </c>
      <c r="N504" s="29">
        <f t="shared" si="222"/>
        <v>1</v>
      </c>
      <c r="O504" s="34"/>
      <c r="P504" s="41">
        <v>8</v>
      </c>
      <c r="Q504" s="41">
        <v>43</v>
      </c>
      <c r="R504" s="117">
        <v>0.186046512</v>
      </c>
      <c r="S504" s="34">
        <v>0.5</v>
      </c>
      <c r="T504" s="34"/>
      <c r="U504" s="43" t="s">
        <v>301</v>
      </c>
      <c r="V504" s="34">
        <v>1</v>
      </c>
      <c r="W504" s="29">
        <v>1</v>
      </c>
      <c r="X504" s="29">
        <f t="shared" si="223"/>
        <v>1</v>
      </c>
      <c r="Z504" s="6">
        <f t="shared" si="224"/>
        <v>1</v>
      </c>
      <c r="AA504" s="6">
        <f t="shared" si="225"/>
        <v>1</v>
      </c>
      <c r="AB504" s="29"/>
      <c r="AC504" s="29">
        <f t="shared" si="226"/>
        <v>1</v>
      </c>
      <c r="AE504" s="120">
        <f>IF(N504=1,IF(OR(I504&lt;5,I504=""),0,IF(I504&gt;=10,1,0.5)),0)</f>
        <v>1</v>
      </c>
      <c r="AF504" s="120">
        <f>IF(G504&gt;AI504,0.5,0)</f>
        <v>0.5</v>
      </c>
      <c r="AG504" s="120">
        <f>IF(G504=AJ504,1,0)</f>
        <v>0</v>
      </c>
      <c r="AI504" s="29">
        <f t="shared" si="227"/>
        <v>0.78056112200000005</v>
      </c>
      <c r="AJ504" s="29">
        <f>_xlfn.MAXIFS($G$7:$G$2383,$N$7:$N$2383,1,$D$7:$D$2383,5)</f>
        <v>1</v>
      </c>
    </row>
    <row r="505" spans="1:36" ht="16.5" thickBot="1" x14ac:dyDescent="0.3">
      <c r="A505" s="48" t="s">
        <v>782</v>
      </c>
      <c r="B505" s="54" t="s">
        <v>99</v>
      </c>
      <c r="C505" s="55" t="s">
        <v>100</v>
      </c>
      <c r="D505" s="44">
        <v>6</v>
      </c>
      <c r="E505" s="41">
        <v>481</v>
      </c>
      <c r="F505" s="41">
        <v>480</v>
      </c>
      <c r="G505" s="117">
        <v>1.0020833330000001</v>
      </c>
      <c r="H505" s="45">
        <v>1</v>
      </c>
      <c r="I505" s="42" t="s">
        <v>12</v>
      </c>
      <c r="J505" s="13">
        <v>1.0020833330000001</v>
      </c>
      <c r="K505" s="29">
        <f t="shared" si="221"/>
        <v>2</v>
      </c>
      <c r="L505" s="29">
        <f t="shared" si="201"/>
        <v>0</v>
      </c>
      <c r="M505" s="29">
        <f t="shared" si="202"/>
        <v>1</v>
      </c>
      <c r="N505" s="29">
        <f t="shared" si="222"/>
        <v>1</v>
      </c>
      <c r="O505" s="34"/>
      <c r="P505" s="41">
        <v>0</v>
      </c>
      <c r="Q505" s="41">
        <v>0</v>
      </c>
      <c r="R505" s="117">
        <v>0</v>
      </c>
      <c r="S505" s="42">
        <v>2</v>
      </c>
      <c r="T505" s="42"/>
      <c r="U505" s="43" t="s">
        <v>303</v>
      </c>
      <c r="V505" s="34">
        <v>1</v>
      </c>
      <c r="W505" s="29">
        <v>2</v>
      </c>
      <c r="X505" s="29">
        <f t="shared" si="223"/>
        <v>2</v>
      </c>
      <c r="Z505" s="6">
        <f t="shared" si="224"/>
        <v>1</v>
      </c>
      <c r="AA505" s="6">
        <f t="shared" si="225"/>
        <v>1</v>
      </c>
      <c r="AB505" s="29"/>
      <c r="AC505" s="29">
        <f t="shared" si="226"/>
        <v>1</v>
      </c>
      <c r="AE505" s="120">
        <f>IF(N505=1,IF(J505&gt;=1,2,0),0)</f>
        <v>2</v>
      </c>
      <c r="AF505" s="120">
        <f>IF(G505&gt;AI505,1,0)</f>
        <v>1</v>
      </c>
      <c r="AG505" s="120"/>
      <c r="AI505" s="29">
        <f t="shared" si="227"/>
        <v>1.0014544569999999</v>
      </c>
    </row>
    <row r="506" spans="1:36" ht="16.5" thickBot="1" x14ac:dyDescent="0.3">
      <c r="A506" s="48" t="s">
        <v>783</v>
      </c>
      <c r="B506" s="54" t="s">
        <v>99</v>
      </c>
      <c r="C506" s="55" t="s">
        <v>100</v>
      </c>
      <c r="D506" s="44">
        <v>7</v>
      </c>
      <c r="E506" s="41">
        <v>197</v>
      </c>
      <c r="F506" s="41">
        <v>221</v>
      </c>
      <c r="G506" s="117">
        <v>0.89140271500000001</v>
      </c>
      <c r="H506" s="42" t="s">
        <v>12</v>
      </c>
      <c r="I506" s="13">
        <v>7.3735088839999996</v>
      </c>
      <c r="J506" s="42" t="s">
        <v>12</v>
      </c>
      <c r="K506" s="29">
        <f t="shared" si="221"/>
        <v>2</v>
      </c>
      <c r="L506" s="29">
        <f t="shared" si="201"/>
        <v>0</v>
      </c>
      <c r="M506" s="29">
        <f t="shared" si="202"/>
        <v>1</v>
      </c>
      <c r="N506" s="29">
        <f t="shared" si="222"/>
        <v>1</v>
      </c>
      <c r="O506" s="34"/>
      <c r="P506" s="41">
        <v>176</v>
      </c>
      <c r="Q506" s="41">
        <v>212</v>
      </c>
      <c r="R506" s="117">
        <v>0.83018867900000004</v>
      </c>
      <c r="S506" s="34">
        <v>2</v>
      </c>
      <c r="T506" s="34"/>
      <c r="U506" s="43" t="s">
        <v>305</v>
      </c>
      <c r="V506" s="34">
        <v>1</v>
      </c>
      <c r="W506" s="29">
        <v>2</v>
      </c>
      <c r="X506" s="29">
        <f t="shared" si="223"/>
        <v>2</v>
      </c>
      <c r="Z506" s="6">
        <f t="shared" si="224"/>
        <v>1</v>
      </c>
      <c r="AA506" s="6">
        <f t="shared" si="225"/>
        <v>1</v>
      </c>
      <c r="AB506" s="29"/>
      <c r="AC506" s="29">
        <f t="shared" si="226"/>
        <v>1</v>
      </c>
      <c r="AE506" s="120">
        <f>IF(N506=1,IF(OR(I506&lt;3,I506=""),0,IF(I506&gt;=7,2,1)),0)</f>
        <v>2</v>
      </c>
      <c r="AF506" s="120">
        <f>IF(G506&gt;AI506,1,0)</f>
        <v>1</v>
      </c>
      <c r="AG506" s="120">
        <f>IF(G506=AJ506,2,0)</f>
        <v>0</v>
      </c>
      <c r="AI506" s="29">
        <f t="shared" si="227"/>
        <v>0.78831324000000003</v>
      </c>
      <c r="AJ506" s="29">
        <f>_xlfn.MAXIFS($G$7:$G$2383,$N$7:$N$2383,1,$D$7:$D$2383,7)</f>
        <v>0.964028777</v>
      </c>
    </row>
    <row r="507" spans="1:36" ht="16.5" thickBot="1" x14ac:dyDescent="0.3">
      <c r="A507" s="48" t="s">
        <v>784</v>
      </c>
      <c r="B507" s="54" t="s">
        <v>99</v>
      </c>
      <c r="C507" s="55" t="s">
        <v>100</v>
      </c>
      <c r="D507" s="44">
        <v>8</v>
      </c>
      <c r="E507" s="41">
        <v>85</v>
      </c>
      <c r="F507" s="41">
        <v>221</v>
      </c>
      <c r="G507" s="117">
        <v>0.38461538499999998</v>
      </c>
      <c r="H507" s="42" t="s">
        <v>12</v>
      </c>
      <c r="I507" s="13">
        <v>-2.9304028099999999</v>
      </c>
      <c r="J507" s="42" t="s">
        <v>12</v>
      </c>
      <c r="K507" s="29">
        <f t="shared" si="221"/>
        <v>0</v>
      </c>
      <c r="L507" s="29">
        <f t="shared" si="201"/>
        <v>0</v>
      </c>
      <c r="M507" s="29">
        <f t="shared" si="202"/>
        <v>0</v>
      </c>
      <c r="N507" s="29">
        <f t="shared" si="222"/>
        <v>1</v>
      </c>
      <c r="O507" s="34"/>
      <c r="P507" s="41">
        <v>84</v>
      </c>
      <c r="Q507" s="41">
        <v>212</v>
      </c>
      <c r="R507" s="117">
        <v>0.396226415</v>
      </c>
      <c r="S507" s="34">
        <v>0.5</v>
      </c>
      <c r="T507" s="34"/>
      <c r="U507" s="43" t="s">
        <v>307</v>
      </c>
      <c r="V507" s="34">
        <v>1</v>
      </c>
      <c r="W507" s="29">
        <v>1</v>
      </c>
      <c r="X507" s="29">
        <f t="shared" si="223"/>
        <v>1</v>
      </c>
      <c r="Z507" s="6">
        <f t="shared" si="224"/>
        <v>1</v>
      </c>
      <c r="AA507" s="6">
        <f t="shared" si="225"/>
        <v>0</v>
      </c>
      <c r="AB507" s="29"/>
      <c r="AC507" s="29">
        <f t="shared" si="226"/>
        <v>0</v>
      </c>
      <c r="AE507" s="120">
        <f>IF(N507=1,IF(OR(I507&gt;-5,I507=""),0,IF(I507&gt;=-10,0.5,1)),0)</f>
        <v>0</v>
      </c>
      <c r="AF507" s="120">
        <f>IF(G507&lt;AI507,0.5,0)</f>
        <v>0</v>
      </c>
      <c r="AG507" s="120">
        <f>IF(G507=AJ507,1,0)</f>
        <v>0</v>
      </c>
      <c r="AI507" s="29">
        <f t="shared" si="227"/>
        <v>0.38070670899999998</v>
      </c>
      <c r="AJ507" s="29">
        <f>_xlfn.MINIFS($G$6:$G$2383,$N$6:$N$2383,1,$D$6:$D$2383,8)</f>
        <v>1.9047618999999998E-2</v>
      </c>
    </row>
    <row r="508" spans="1:36" ht="16.5" thickBot="1" x14ac:dyDescent="0.3">
      <c r="A508" s="48" t="s">
        <v>785</v>
      </c>
      <c r="B508" s="54" t="s">
        <v>99</v>
      </c>
      <c r="C508" s="55" t="s">
        <v>100</v>
      </c>
      <c r="D508" s="44">
        <v>9</v>
      </c>
      <c r="E508" s="41">
        <v>649</v>
      </c>
      <c r="F508" s="41">
        <v>59</v>
      </c>
      <c r="G508" s="117">
        <v>11</v>
      </c>
      <c r="H508" s="45">
        <v>1</v>
      </c>
      <c r="I508" s="42" t="s">
        <v>12</v>
      </c>
      <c r="J508" s="13">
        <v>11</v>
      </c>
      <c r="K508" s="29">
        <f t="shared" si="221"/>
        <v>1</v>
      </c>
      <c r="L508" s="29">
        <f t="shared" si="201"/>
        <v>0</v>
      </c>
      <c r="M508" s="29">
        <f t="shared" si="202"/>
        <v>1</v>
      </c>
      <c r="N508" s="29">
        <f t="shared" si="222"/>
        <v>1</v>
      </c>
      <c r="O508" s="34"/>
      <c r="P508" s="41">
        <v>353</v>
      </c>
      <c r="Q508" s="41">
        <v>312</v>
      </c>
      <c r="R508" s="117">
        <v>1.1314102559999999</v>
      </c>
      <c r="S508" s="42">
        <v>1</v>
      </c>
      <c r="T508" s="42"/>
      <c r="U508" s="43" t="s">
        <v>309</v>
      </c>
      <c r="V508" s="34">
        <v>1</v>
      </c>
      <c r="W508" s="29">
        <v>1</v>
      </c>
      <c r="X508" s="29">
        <f t="shared" si="223"/>
        <v>1</v>
      </c>
      <c r="Z508" s="6">
        <f t="shared" si="224"/>
        <v>1</v>
      </c>
      <c r="AA508" s="6">
        <f t="shared" si="225"/>
        <v>1</v>
      </c>
      <c r="AB508" s="29"/>
      <c r="AC508" s="29">
        <f t="shared" si="226"/>
        <v>1</v>
      </c>
      <c r="AE508" s="120">
        <f>IF(N508=1,IF(J508&gt;=1,1,0),0)</f>
        <v>1</v>
      </c>
      <c r="AF508" s="120">
        <f>IF(G508&gt;AI508,0.5,0)</f>
        <v>0.5</v>
      </c>
      <c r="AG508" s="120"/>
      <c r="AI508" s="29">
        <f t="shared" si="227"/>
        <v>6.5856960899999999</v>
      </c>
    </row>
    <row r="509" spans="1:36" ht="16.5" thickBot="1" x14ac:dyDescent="0.3">
      <c r="A509" s="48" t="s">
        <v>786</v>
      </c>
      <c r="B509" s="54" t="s">
        <v>99</v>
      </c>
      <c r="C509" s="55" t="s">
        <v>100</v>
      </c>
      <c r="D509" s="44">
        <v>10</v>
      </c>
      <c r="E509" s="41">
        <v>17</v>
      </c>
      <c r="F509" s="41">
        <v>2</v>
      </c>
      <c r="G509" s="117">
        <v>8.5</v>
      </c>
      <c r="H509" s="45">
        <v>1</v>
      </c>
      <c r="I509" s="42" t="s">
        <v>12</v>
      </c>
      <c r="J509" s="13">
        <v>8.5</v>
      </c>
      <c r="K509" s="29">
        <f t="shared" si="221"/>
        <v>1</v>
      </c>
      <c r="L509" s="29">
        <f t="shared" si="201"/>
        <v>0</v>
      </c>
      <c r="M509" s="29">
        <f t="shared" si="202"/>
        <v>1</v>
      </c>
      <c r="N509" s="29">
        <f t="shared" si="222"/>
        <v>1</v>
      </c>
      <c r="O509" s="34"/>
      <c r="P509" s="41">
        <v>19</v>
      </c>
      <c r="Q509" s="41">
        <v>27</v>
      </c>
      <c r="R509" s="117">
        <v>0.70370370400000004</v>
      </c>
      <c r="S509" s="42">
        <v>0</v>
      </c>
      <c r="T509" s="42"/>
      <c r="U509" s="43" t="s">
        <v>311</v>
      </c>
      <c r="V509" s="34">
        <v>1</v>
      </c>
      <c r="W509" s="29">
        <v>1</v>
      </c>
      <c r="X509" s="29">
        <f t="shared" si="223"/>
        <v>1</v>
      </c>
      <c r="Z509" s="6">
        <f t="shared" si="224"/>
        <v>1</v>
      </c>
      <c r="AA509" s="6">
        <f t="shared" si="225"/>
        <v>1</v>
      </c>
      <c r="AB509" s="29"/>
      <c r="AC509" s="29">
        <f t="shared" si="226"/>
        <v>1</v>
      </c>
      <c r="AE509" s="120">
        <f>IF(N509=1,IF(J509&gt;=1,1,0),0)</f>
        <v>1</v>
      </c>
      <c r="AF509" s="120">
        <f>IF(G509&gt;AI509,0.5,0)</f>
        <v>0.5</v>
      </c>
      <c r="AG509" s="120"/>
      <c r="AI509" s="29">
        <f t="shared" si="227"/>
        <v>8.2854889590000003</v>
      </c>
    </row>
    <row r="510" spans="1:36" ht="16.5" thickBot="1" x14ac:dyDescent="0.3">
      <c r="A510" s="48" t="s">
        <v>787</v>
      </c>
      <c r="B510" s="54" t="s">
        <v>99</v>
      </c>
      <c r="C510" s="55" t="s">
        <v>100</v>
      </c>
      <c r="D510" s="44">
        <v>11</v>
      </c>
      <c r="E510" s="41">
        <v>92</v>
      </c>
      <c r="F510" s="41">
        <v>10</v>
      </c>
      <c r="G510" s="117">
        <v>9.1999999999999993</v>
      </c>
      <c r="H510" s="45">
        <v>1</v>
      </c>
      <c r="I510" s="42" t="s">
        <v>12</v>
      </c>
      <c r="J510" s="13">
        <v>9.1999999999999993</v>
      </c>
      <c r="K510" s="29">
        <f t="shared" si="221"/>
        <v>2</v>
      </c>
      <c r="L510" s="29">
        <f t="shared" si="201"/>
        <v>0</v>
      </c>
      <c r="M510" s="29">
        <f t="shared" si="202"/>
        <v>1</v>
      </c>
      <c r="N510" s="29">
        <f t="shared" si="222"/>
        <v>1</v>
      </c>
      <c r="O510" s="34"/>
      <c r="P510" s="41">
        <v>75</v>
      </c>
      <c r="Q510" s="41">
        <v>43</v>
      </c>
      <c r="R510" s="117">
        <v>1.7441860469999999</v>
      </c>
      <c r="S510" s="42">
        <v>2</v>
      </c>
      <c r="T510" s="42"/>
      <c r="U510" s="43" t="s">
        <v>313</v>
      </c>
      <c r="V510" s="34">
        <v>1</v>
      </c>
      <c r="W510" s="29">
        <v>2</v>
      </c>
      <c r="X510" s="29">
        <f t="shared" si="223"/>
        <v>2</v>
      </c>
      <c r="Z510" s="6">
        <f t="shared" si="224"/>
        <v>1</v>
      </c>
      <c r="AA510" s="6">
        <f t="shared" si="225"/>
        <v>1</v>
      </c>
      <c r="AB510" s="29"/>
      <c r="AC510" s="29">
        <f t="shared" si="226"/>
        <v>1</v>
      </c>
      <c r="AE510" s="120">
        <f>IF(N510=1,IF(J510&gt;=1,2,0),0)</f>
        <v>2</v>
      </c>
      <c r="AF510" s="120">
        <f>IF(G510&gt;AI510,1,0)</f>
        <v>1</v>
      </c>
      <c r="AG510" s="120"/>
      <c r="AI510" s="29">
        <f t="shared" si="227"/>
        <v>8.5951903810000001</v>
      </c>
    </row>
    <row r="511" spans="1:36" ht="16.5" thickBot="1" x14ac:dyDescent="0.3">
      <c r="A511" s="48" t="s">
        <v>788</v>
      </c>
      <c r="B511" s="54" t="s">
        <v>99</v>
      </c>
      <c r="C511" s="55" t="s">
        <v>100</v>
      </c>
      <c r="D511" s="44">
        <v>12</v>
      </c>
      <c r="E511" s="41">
        <v>354</v>
      </c>
      <c r="F511" s="41">
        <v>5810</v>
      </c>
      <c r="G511" s="117">
        <v>6.0929431999999999E-2</v>
      </c>
      <c r="H511" s="42" t="s">
        <v>12</v>
      </c>
      <c r="I511" s="13">
        <v>156.67122666399999</v>
      </c>
      <c r="J511" s="42" t="s">
        <v>12</v>
      </c>
      <c r="K511" s="29">
        <f t="shared" si="221"/>
        <v>0</v>
      </c>
      <c r="L511" s="29">
        <f t="shared" si="201"/>
        <v>0</v>
      </c>
      <c r="M511" s="29">
        <f t="shared" si="202"/>
        <v>0</v>
      </c>
      <c r="N511" s="29">
        <f t="shared" si="222"/>
        <v>1</v>
      </c>
      <c r="O511" s="34"/>
      <c r="P511" s="41">
        <v>127</v>
      </c>
      <c r="Q511" s="41">
        <v>5350</v>
      </c>
      <c r="R511" s="117">
        <v>2.3738318000000001E-2</v>
      </c>
      <c r="S511" s="34">
        <v>0.5</v>
      </c>
      <c r="T511" s="34"/>
      <c r="U511" s="43" t="s">
        <v>315</v>
      </c>
      <c r="V511" s="34">
        <v>1</v>
      </c>
      <c r="W511" s="29">
        <v>1</v>
      </c>
      <c r="X511" s="29">
        <f t="shared" si="223"/>
        <v>1</v>
      </c>
      <c r="Z511" s="6">
        <f t="shared" si="224"/>
        <v>1</v>
      </c>
      <c r="AA511" s="6">
        <f t="shared" si="225"/>
        <v>0</v>
      </c>
      <c r="AB511" s="29"/>
      <c r="AC511" s="29">
        <f t="shared" si="226"/>
        <v>0</v>
      </c>
      <c r="AE511" s="120">
        <f>IF(N511=1,IF(OR(I511&gt;-5,I511=""),0,IF(I511&gt;=-10,0.5,1)),0)</f>
        <v>0</v>
      </c>
      <c r="AF511" s="120">
        <f>IF(G511&lt;AI511,0.5,0)</f>
        <v>0</v>
      </c>
      <c r="AG511" s="120">
        <f>IF(G511=AJ511,1,0)</f>
        <v>0</v>
      </c>
      <c r="AI511" s="29">
        <f t="shared" si="227"/>
        <v>4.0696577999999997E-2</v>
      </c>
      <c r="AJ511" s="29">
        <f>_xlfn.MINIFS($G$6:$G$2383,$N$6:$N$2383,1,$D$6:$D$2383,12)</f>
        <v>5.6550419999999999E-3</v>
      </c>
    </row>
    <row r="512" spans="1:36" ht="16.5" thickBot="1" x14ac:dyDescent="0.3">
      <c r="A512" s="48" t="s">
        <v>789</v>
      </c>
      <c r="B512" s="54" t="s">
        <v>99</v>
      </c>
      <c r="C512" s="55" t="s">
        <v>100</v>
      </c>
      <c r="D512" s="44">
        <v>13</v>
      </c>
      <c r="E512" s="41">
        <v>57</v>
      </c>
      <c r="F512" s="41">
        <v>273</v>
      </c>
      <c r="G512" s="117">
        <v>0.20879120900000001</v>
      </c>
      <c r="H512" s="42" t="s">
        <v>12</v>
      </c>
      <c r="I512" s="13">
        <v>-14.36917487</v>
      </c>
      <c r="J512" s="42" t="s">
        <v>12</v>
      </c>
      <c r="K512" s="29">
        <f>_xlfn.IFS(AND(R512=0,G512=0),0,V512=0,0,V512=1,MAX(AE512:AG512))</f>
        <v>2</v>
      </c>
      <c r="L512" s="29">
        <f t="shared" si="201"/>
        <v>1</v>
      </c>
      <c r="M512" s="29">
        <f t="shared" si="202"/>
        <v>1</v>
      </c>
      <c r="N512" s="29">
        <f t="shared" si="222"/>
        <v>1</v>
      </c>
      <c r="O512" s="34"/>
      <c r="P512" s="41">
        <v>79</v>
      </c>
      <c r="Q512" s="41">
        <v>324</v>
      </c>
      <c r="R512" s="117">
        <v>0.24382715999999999</v>
      </c>
      <c r="S512" s="34">
        <v>1</v>
      </c>
      <c r="T512" s="34"/>
      <c r="U512" s="43" t="s">
        <v>317</v>
      </c>
      <c r="V512" s="34">
        <v>1</v>
      </c>
      <c r="W512" s="29">
        <v>2</v>
      </c>
      <c r="X512" s="29">
        <f t="shared" si="223"/>
        <v>2</v>
      </c>
      <c r="Z512" s="6">
        <f t="shared" si="224"/>
        <v>1</v>
      </c>
      <c r="AA512" s="6">
        <f t="shared" si="225"/>
        <v>1</v>
      </c>
      <c r="AB512" s="29"/>
      <c r="AC512" s="29">
        <f t="shared" si="226"/>
        <v>1</v>
      </c>
      <c r="AE512" s="120">
        <f>IF(N512=1,IF(OR(I512&gt;-3,I512=""),0,IF(I512&gt;=-7,1,2)),0)</f>
        <v>2</v>
      </c>
      <c r="AF512" s="120">
        <f>IF(G512&lt;AI512,1,0)</f>
        <v>1</v>
      </c>
      <c r="AG512" s="120">
        <f>IF(G512=AJ512,2,0)</f>
        <v>0</v>
      </c>
      <c r="AI512" s="29">
        <f t="shared" si="227"/>
        <v>0.30394431599999999</v>
      </c>
      <c r="AJ512" s="29">
        <f>_xlfn.MINIFS($G$6:$G$2383,$N$6:$N$2383,1,$D$6:$D$2383,13)</f>
        <v>0.11</v>
      </c>
    </row>
    <row r="513" spans="1:36" ht="16.5" thickBot="1" x14ac:dyDescent="0.3">
      <c r="A513" s="48" t="s">
        <v>790</v>
      </c>
      <c r="B513" s="54" t="s">
        <v>99</v>
      </c>
      <c r="C513" s="55" t="s">
        <v>100</v>
      </c>
      <c r="D513" s="44">
        <v>14</v>
      </c>
      <c r="E513" s="41">
        <v>0</v>
      </c>
      <c r="F513" s="41">
        <v>422</v>
      </c>
      <c r="G513" s="117">
        <v>0</v>
      </c>
      <c r="H513" s="42" t="s">
        <v>12</v>
      </c>
      <c r="I513" s="13">
        <v>0</v>
      </c>
      <c r="J513" s="42" t="s">
        <v>12</v>
      </c>
      <c r="K513" s="29">
        <f>_xlfn.IFS(AND(R513=0,G513=0),0,V513=0,0,V513=1,MAX(AE513:AG513))</f>
        <v>0</v>
      </c>
      <c r="L513" s="29">
        <f t="shared" si="201"/>
        <v>0</v>
      </c>
      <c r="M513" s="29">
        <f t="shared" si="202"/>
        <v>1</v>
      </c>
      <c r="N513" s="29">
        <f t="shared" si="222"/>
        <v>1</v>
      </c>
      <c r="O513" s="34"/>
      <c r="P513" s="41">
        <v>0</v>
      </c>
      <c r="Q513" s="41">
        <v>378</v>
      </c>
      <c r="R513" s="117">
        <v>0</v>
      </c>
      <c r="S513" s="34">
        <v>0</v>
      </c>
      <c r="T513" s="34"/>
      <c r="U513" s="43" t="s">
        <v>319</v>
      </c>
      <c r="V513" s="34">
        <v>1</v>
      </c>
      <c r="W513" s="29">
        <v>1</v>
      </c>
      <c r="X513" s="29">
        <f t="shared" si="223"/>
        <v>1</v>
      </c>
      <c r="Z513" s="6">
        <f t="shared" si="224"/>
        <v>1</v>
      </c>
      <c r="AA513" s="6">
        <f t="shared" si="225"/>
        <v>0</v>
      </c>
      <c r="AB513" s="29"/>
      <c r="AC513" s="29">
        <f t="shared" si="226"/>
        <v>0</v>
      </c>
      <c r="AE513" s="120">
        <f>IF(N513=1,IF(OR(I513&gt;-5,I513=""),0,IF(I513&gt;=-10,0.5,1)),0)</f>
        <v>0</v>
      </c>
      <c r="AF513" s="120">
        <f>IF(G513&lt;AI513,0.5,0)</f>
        <v>0.5</v>
      </c>
      <c r="AG513" s="120">
        <f>IF(G513=AJ513,1,0)</f>
        <v>1</v>
      </c>
      <c r="AI513" s="29">
        <f t="shared" si="227"/>
        <v>4.1435990000000004E-3</v>
      </c>
      <c r="AJ513" s="29">
        <f>_xlfn.MINIFS($G$6:$G$2383,$N$6:$N$2383,1,$D$6:$D$2383,14)</f>
        <v>0</v>
      </c>
    </row>
    <row r="514" spans="1:36" ht="16.5" thickBot="1" x14ac:dyDescent="0.3">
      <c r="A514" s="48" t="s">
        <v>791</v>
      </c>
      <c r="B514" s="54" t="s">
        <v>99</v>
      </c>
      <c r="C514" s="55" t="s">
        <v>100</v>
      </c>
      <c r="D514" s="33"/>
      <c r="E514" s="41"/>
      <c r="F514" s="41"/>
      <c r="G514" s="117">
        <v>0</v>
      </c>
      <c r="H514" s="35"/>
      <c r="I514" s="35"/>
      <c r="J514" s="35"/>
      <c r="K514" s="36">
        <f>SUM(K515:K520)</f>
        <v>0.5</v>
      </c>
      <c r="L514" s="29">
        <f t="shared" si="201"/>
        <v>0</v>
      </c>
      <c r="M514" s="29">
        <f t="shared" si="202"/>
        <v>0</v>
      </c>
      <c r="O514" s="34"/>
      <c r="P514" s="34"/>
      <c r="Q514" s="34"/>
      <c r="R514" s="117">
        <v>0</v>
      </c>
      <c r="S514" s="35">
        <v>3.5</v>
      </c>
      <c r="T514" s="35"/>
      <c r="U514" s="37" t="s">
        <v>321</v>
      </c>
      <c r="V514" s="35">
        <v>1</v>
      </c>
      <c r="W514" s="6"/>
      <c r="X514" s="29">
        <f t="shared" si="223"/>
        <v>0</v>
      </c>
      <c r="Y514" s="6"/>
      <c r="AB514" s="6"/>
      <c r="AC514" s="29" t="str">
        <f t="shared" si="226"/>
        <v>не применяется</v>
      </c>
      <c r="AF514" s="6"/>
    </row>
    <row r="515" spans="1:36" ht="16.5" thickBot="1" x14ac:dyDescent="0.3">
      <c r="A515" s="48" t="s">
        <v>792</v>
      </c>
      <c r="B515" s="54" t="s">
        <v>99</v>
      </c>
      <c r="C515" s="55" t="s">
        <v>100</v>
      </c>
      <c r="D515" s="44">
        <v>15</v>
      </c>
      <c r="E515" s="41">
        <v>2729</v>
      </c>
      <c r="F515" s="41">
        <v>2820</v>
      </c>
      <c r="G515" s="117">
        <v>0.96773049600000005</v>
      </c>
      <c r="H515" s="45">
        <v>1</v>
      </c>
      <c r="I515" s="42" t="s">
        <v>12</v>
      </c>
      <c r="J515" s="13">
        <v>0.96773049600000005</v>
      </c>
      <c r="K515" s="29">
        <f t="shared" ref="K515:K520" si="228">IF(V515=1,MAX(AE515:AG515),0)</f>
        <v>0.5</v>
      </c>
      <c r="L515" s="29">
        <f t="shared" si="201"/>
        <v>0</v>
      </c>
      <c r="M515" s="29">
        <f t="shared" si="202"/>
        <v>1</v>
      </c>
      <c r="N515" s="29">
        <f t="shared" ref="N515:N520" si="229">IF(AND(F515=0,V515=1),2,V515)</f>
        <v>1</v>
      </c>
      <c r="O515" s="34"/>
      <c r="P515" s="41">
        <v>0</v>
      </c>
      <c r="Q515" s="41">
        <v>0</v>
      </c>
      <c r="R515" s="117">
        <v>0</v>
      </c>
      <c r="S515" s="42">
        <v>0.5</v>
      </c>
      <c r="T515" s="42"/>
      <c r="U515" s="43" t="s">
        <v>323</v>
      </c>
      <c r="V515" s="34">
        <v>1</v>
      </c>
      <c r="W515" s="29">
        <v>1</v>
      </c>
      <c r="X515" s="29">
        <f t="shared" si="223"/>
        <v>1</v>
      </c>
      <c r="Z515" s="6">
        <f t="shared" ref="Z515:Z520" si="230">N515</f>
        <v>1</v>
      </c>
      <c r="AA515" s="6">
        <f t="shared" ref="AA515:AA520" si="231">IF(K515&lt;=0,0,1)</f>
        <v>1</v>
      </c>
      <c r="AB515" s="29"/>
      <c r="AC515" s="29">
        <f t="shared" si="226"/>
        <v>1</v>
      </c>
      <c r="AE515" s="120">
        <f>IF(AND(J515&gt;=1,N515=1),1,0)</f>
        <v>0</v>
      </c>
      <c r="AF515" s="121">
        <f>IF(G515&gt;AI515,0.5,0)</f>
        <v>0.5</v>
      </c>
      <c r="AG515" s="120"/>
      <c r="AI515" s="29">
        <f t="shared" ref="AI515:AI520" si="232">ROUND(SUMIFS(E:E,D:D,D515,N:N,1)/SUMIFS(F:F,D:D,D515,N:N,1),9)</f>
        <v>0.955452521</v>
      </c>
    </row>
    <row r="516" spans="1:36" ht="16.5" thickBot="1" x14ac:dyDescent="0.3">
      <c r="A516" s="48" t="s">
        <v>793</v>
      </c>
      <c r="B516" s="54" t="s">
        <v>99</v>
      </c>
      <c r="C516" s="55" t="s">
        <v>100</v>
      </c>
      <c r="D516" s="44">
        <v>16</v>
      </c>
      <c r="E516" s="41">
        <v>6</v>
      </c>
      <c r="F516" s="41">
        <v>0</v>
      </c>
      <c r="G516" s="117">
        <v>0</v>
      </c>
      <c r="H516" s="45">
        <v>1</v>
      </c>
      <c r="I516" s="42" t="s">
        <v>12</v>
      </c>
      <c r="J516" s="13">
        <v>0</v>
      </c>
      <c r="K516" s="29">
        <f t="shared" si="228"/>
        <v>0</v>
      </c>
      <c r="L516" s="29">
        <f t="shared" si="201"/>
        <v>0</v>
      </c>
      <c r="M516" s="29">
        <f t="shared" si="202"/>
        <v>0</v>
      </c>
      <c r="N516" s="29">
        <f t="shared" si="229"/>
        <v>2</v>
      </c>
      <c r="O516" s="34"/>
      <c r="P516" s="41">
        <v>1</v>
      </c>
      <c r="Q516" s="41">
        <v>2</v>
      </c>
      <c r="R516" s="117">
        <v>0.5</v>
      </c>
      <c r="S516" s="42">
        <v>0</v>
      </c>
      <c r="T516" s="42"/>
      <c r="U516" s="43" t="s">
        <v>325</v>
      </c>
      <c r="V516" s="34">
        <v>1</v>
      </c>
      <c r="W516" s="29">
        <v>1</v>
      </c>
      <c r="X516" s="29">
        <f t="shared" si="223"/>
        <v>1</v>
      </c>
      <c r="Z516" s="6">
        <f t="shared" si="230"/>
        <v>2</v>
      </c>
      <c r="AA516" s="6">
        <f t="shared" si="231"/>
        <v>0</v>
      </c>
      <c r="AB516" s="29"/>
      <c r="AC516" s="29" t="str">
        <f>_xlfn.IFS(AND(Z516=1,AA516=1),1,AND(Z516=1,AA516=0),0,Z516=0,"не применяется",Z516=2,"не применяется")</f>
        <v>не применяется</v>
      </c>
      <c r="AE516" s="120">
        <f>IF(AND(J516&gt;=1,N516=1),1,0)</f>
        <v>0</v>
      </c>
      <c r="AF516" s="120">
        <f>IF(G516&gt;AI516,0.5,0)</f>
        <v>0</v>
      </c>
      <c r="AG516" s="120"/>
      <c r="AI516" s="29">
        <f t="shared" si="232"/>
        <v>27.65</v>
      </c>
    </row>
    <row r="517" spans="1:36" ht="16.5" thickBot="1" x14ac:dyDescent="0.3">
      <c r="A517" s="48" t="s">
        <v>794</v>
      </c>
      <c r="B517" s="54" t="s">
        <v>99</v>
      </c>
      <c r="C517" s="55" t="s">
        <v>100</v>
      </c>
      <c r="D517" s="44">
        <v>17</v>
      </c>
      <c r="E517" s="41">
        <v>30</v>
      </c>
      <c r="F517" s="41">
        <v>0</v>
      </c>
      <c r="G517" s="117">
        <v>0</v>
      </c>
      <c r="H517" s="45">
        <v>1</v>
      </c>
      <c r="I517" s="42" t="s">
        <v>12</v>
      </c>
      <c r="J517" s="13">
        <v>0</v>
      </c>
      <c r="K517" s="29">
        <f t="shared" si="228"/>
        <v>0</v>
      </c>
      <c r="L517" s="29">
        <f t="shared" si="201"/>
        <v>0</v>
      </c>
      <c r="M517" s="29">
        <f t="shared" si="202"/>
        <v>0</v>
      </c>
      <c r="N517" s="29">
        <f t="shared" si="229"/>
        <v>2</v>
      </c>
      <c r="O517" s="34"/>
      <c r="P517" s="41">
        <v>8</v>
      </c>
      <c r="Q517" s="41">
        <v>8</v>
      </c>
      <c r="R517" s="117">
        <v>1</v>
      </c>
      <c r="S517" s="42">
        <v>1</v>
      </c>
      <c r="T517" s="42"/>
      <c r="U517" s="43" t="s">
        <v>327</v>
      </c>
      <c r="V517" s="34">
        <v>1</v>
      </c>
      <c r="W517" s="29">
        <v>1</v>
      </c>
      <c r="X517" s="29">
        <f t="shared" si="223"/>
        <v>1</v>
      </c>
      <c r="Z517" s="6">
        <f t="shared" si="230"/>
        <v>2</v>
      </c>
      <c r="AA517" s="6">
        <f t="shared" si="231"/>
        <v>0</v>
      </c>
      <c r="AB517" s="29"/>
      <c r="AC517" s="29" t="str">
        <f>_xlfn.IFS(AND(Z517=1,AA517=1),1,AND(Z517=1,AA517=0),0,Z517=0,"не применяется",Z517=2,"не применяется")</f>
        <v>не применяется</v>
      </c>
      <c r="AE517" s="120">
        <f>IF(AND(J517&gt;=1,N517=1),1,0)</f>
        <v>0</v>
      </c>
      <c r="AF517" s="120">
        <f>IF(G517&gt;AI517,0.5,0)</f>
        <v>0</v>
      </c>
      <c r="AG517" s="120"/>
      <c r="AI517" s="29">
        <f t="shared" si="232"/>
        <v>77.588235294</v>
      </c>
    </row>
    <row r="518" spans="1:36" ht="16.5" thickBot="1" x14ac:dyDescent="0.3">
      <c r="A518" s="48" t="s">
        <v>795</v>
      </c>
      <c r="B518" s="54" t="s">
        <v>99</v>
      </c>
      <c r="C518" s="55" t="s">
        <v>100</v>
      </c>
      <c r="D518" s="44">
        <v>18</v>
      </c>
      <c r="E518" s="41">
        <v>2</v>
      </c>
      <c r="F518" s="41">
        <v>0</v>
      </c>
      <c r="G518" s="117">
        <v>0</v>
      </c>
      <c r="H518" s="45">
        <v>1</v>
      </c>
      <c r="I518" s="42" t="s">
        <v>12</v>
      </c>
      <c r="J518" s="13">
        <v>0</v>
      </c>
      <c r="K518" s="29">
        <f t="shared" si="228"/>
        <v>0</v>
      </c>
      <c r="L518" s="29">
        <f t="shared" si="201"/>
        <v>0</v>
      </c>
      <c r="M518" s="29">
        <f t="shared" si="202"/>
        <v>0</v>
      </c>
      <c r="N518" s="29">
        <f t="shared" si="229"/>
        <v>2</v>
      </c>
      <c r="O518" s="34"/>
      <c r="P518" s="41">
        <v>1</v>
      </c>
      <c r="Q518" s="41">
        <v>1</v>
      </c>
      <c r="R518" s="117">
        <v>1</v>
      </c>
      <c r="S518" s="42">
        <v>1</v>
      </c>
      <c r="T518" s="42"/>
      <c r="U518" s="43" t="s">
        <v>329</v>
      </c>
      <c r="V518" s="34">
        <v>1</v>
      </c>
      <c r="W518" s="29">
        <v>1</v>
      </c>
      <c r="X518" s="29">
        <f t="shared" si="223"/>
        <v>1</v>
      </c>
      <c r="Z518" s="6">
        <f t="shared" si="230"/>
        <v>2</v>
      </c>
      <c r="AA518" s="6">
        <f t="shared" si="231"/>
        <v>0</v>
      </c>
      <c r="AB518" s="29"/>
      <c r="AC518" s="29" t="str">
        <f>_xlfn.IFS(AND(Z518=1,AA518=1),1,AND(Z518=1,AA518=0),0,Z518=0,"не применяется",Z518=2,"не применяется")</f>
        <v>не применяется</v>
      </c>
      <c r="AE518" s="120">
        <f>IF(AND(J518&gt;=1,N518=1),1,0)</f>
        <v>0</v>
      </c>
      <c r="AF518" s="120">
        <f>IF(G518&gt;AI518,0.5,0)</f>
        <v>0</v>
      </c>
      <c r="AG518" s="120"/>
      <c r="AI518" s="29">
        <f t="shared" si="232"/>
        <v>48.1875</v>
      </c>
    </row>
    <row r="519" spans="1:36" ht="16.5" thickBot="1" x14ac:dyDescent="0.3">
      <c r="A519" s="48" t="s">
        <v>796</v>
      </c>
      <c r="B519" s="54" t="s">
        <v>99</v>
      </c>
      <c r="C519" s="55" t="s">
        <v>100</v>
      </c>
      <c r="D519" s="44">
        <v>19</v>
      </c>
      <c r="E519" s="41">
        <v>1</v>
      </c>
      <c r="F519" s="41">
        <v>0</v>
      </c>
      <c r="G519" s="117">
        <v>0</v>
      </c>
      <c r="H519" s="45">
        <v>1</v>
      </c>
      <c r="I519" s="42" t="s">
        <v>12</v>
      </c>
      <c r="J519" s="13">
        <v>0</v>
      </c>
      <c r="K519" s="29">
        <f t="shared" si="228"/>
        <v>0</v>
      </c>
      <c r="L519" s="29">
        <f t="shared" ref="L519:L582" si="233">IF(AG520=0,0,1)</f>
        <v>0</v>
      </c>
      <c r="M519" s="29">
        <f t="shared" ref="M519:M582" si="234">IF(AF519=0,0,1)</f>
        <v>0</v>
      </c>
      <c r="N519" s="29">
        <f t="shared" si="229"/>
        <v>2</v>
      </c>
      <c r="O519" s="34"/>
      <c r="P519" s="41">
        <v>0</v>
      </c>
      <c r="Q519" s="41">
        <v>2</v>
      </c>
      <c r="R519" s="117">
        <v>0</v>
      </c>
      <c r="S519" s="42">
        <v>0</v>
      </c>
      <c r="T519" s="42"/>
      <c r="U519" s="43" t="s">
        <v>331</v>
      </c>
      <c r="V519" s="34">
        <v>1</v>
      </c>
      <c r="W519" s="29">
        <v>2</v>
      </c>
      <c r="X519" s="29">
        <f t="shared" si="223"/>
        <v>2</v>
      </c>
      <c r="Z519" s="6">
        <f t="shared" si="230"/>
        <v>2</v>
      </c>
      <c r="AA519" s="6">
        <f t="shared" si="231"/>
        <v>0</v>
      </c>
      <c r="AB519" s="29"/>
      <c r="AC519" s="29" t="str">
        <f>_xlfn.IFS(AND(Z519=1,AA519=1),1,AND(Z519=1,AA519=0),0,Z519=0,"не применяется",Z519=2,"не применяется")</f>
        <v>не применяется</v>
      </c>
      <c r="AE519" s="120">
        <f>IF(AND(J519&gt;=1,N519=1),2,0)</f>
        <v>0</v>
      </c>
      <c r="AF519" s="120">
        <f>IF(G519&gt;AI519,1,0)</f>
        <v>0</v>
      </c>
      <c r="AG519" s="120"/>
      <c r="AI519" s="29">
        <f t="shared" si="232"/>
        <v>45.237288135999997</v>
      </c>
    </row>
    <row r="520" spans="1:36" ht="16.5" thickBot="1" x14ac:dyDescent="0.3">
      <c r="A520" s="48" t="s">
        <v>797</v>
      </c>
      <c r="B520" s="54" t="s">
        <v>99</v>
      </c>
      <c r="C520" s="55" t="s">
        <v>100</v>
      </c>
      <c r="D520" s="44">
        <v>20</v>
      </c>
      <c r="E520" s="41">
        <v>2</v>
      </c>
      <c r="F520" s="41">
        <v>0</v>
      </c>
      <c r="G520" s="117">
        <v>0</v>
      </c>
      <c r="H520" s="45">
        <v>1</v>
      </c>
      <c r="I520" s="42" t="s">
        <v>12</v>
      </c>
      <c r="J520" s="13">
        <v>0</v>
      </c>
      <c r="K520" s="29">
        <f t="shared" si="228"/>
        <v>0</v>
      </c>
      <c r="L520" s="29">
        <f t="shared" si="233"/>
        <v>0</v>
      </c>
      <c r="M520" s="29">
        <f t="shared" si="234"/>
        <v>0</v>
      </c>
      <c r="N520" s="29">
        <f t="shared" si="229"/>
        <v>2</v>
      </c>
      <c r="O520" s="34"/>
      <c r="P520" s="41">
        <v>2</v>
      </c>
      <c r="Q520" s="41">
        <v>1</v>
      </c>
      <c r="R520" s="117">
        <v>2</v>
      </c>
      <c r="S520" s="42">
        <v>1</v>
      </c>
      <c r="T520" s="42"/>
      <c r="U520" s="43" t="s">
        <v>333</v>
      </c>
      <c r="V520" s="34">
        <v>1</v>
      </c>
      <c r="W520" s="29">
        <v>1</v>
      </c>
      <c r="X520" s="29">
        <f t="shared" si="223"/>
        <v>1</v>
      </c>
      <c r="Z520" s="6">
        <f t="shared" si="230"/>
        <v>2</v>
      </c>
      <c r="AA520" s="6">
        <f t="shared" si="231"/>
        <v>0</v>
      </c>
      <c r="AB520" s="29"/>
      <c r="AC520" s="29" t="str">
        <f>_xlfn.IFS(AND(Z520=1,AA520=1),1,AND(Z520=1,AA520=0),0,Z520=0,"не применяется",Z520=2,"не применяется")</f>
        <v>не применяется</v>
      </c>
      <c r="AE520" s="120">
        <f>IF(AND(J520&gt;=1,N520=1),1,0)</f>
        <v>0</v>
      </c>
      <c r="AF520" s="120">
        <f>IF(G520&gt;AI520,0.5,0)</f>
        <v>0</v>
      </c>
      <c r="AG520" s="120"/>
      <c r="AI520" s="29">
        <f t="shared" si="232"/>
        <v>12.756097561000001</v>
      </c>
    </row>
    <row r="521" spans="1:36" ht="16.5" thickBot="1" x14ac:dyDescent="0.3">
      <c r="A521" s="48" t="s">
        <v>791</v>
      </c>
      <c r="B521" s="54" t="s">
        <v>99</v>
      </c>
      <c r="C521" s="55" t="s">
        <v>100</v>
      </c>
      <c r="D521" s="33"/>
      <c r="E521" s="41"/>
      <c r="F521" s="41"/>
      <c r="G521" s="117">
        <v>0</v>
      </c>
      <c r="H521" s="35"/>
      <c r="I521" s="35"/>
      <c r="J521" s="35"/>
      <c r="K521" s="36">
        <f>SUM(K522:K526)</f>
        <v>0.5</v>
      </c>
      <c r="L521" s="29">
        <f t="shared" si="233"/>
        <v>0</v>
      </c>
      <c r="M521" s="29">
        <f t="shared" si="234"/>
        <v>0</v>
      </c>
      <c r="O521" s="34"/>
      <c r="P521" s="34"/>
      <c r="Q521" s="34"/>
      <c r="R521" s="117">
        <v>0</v>
      </c>
      <c r="S521" s="35">
        <v>1.5</v>
      </c>
      <c r="T521" s="35"/>
      <c r="U521" s="37" t="s">
        <v>321</v>
      </c>
      <c r="V521" s="35">
        <v>1</v>
      </c>
      <c r="W521" s="6"/>
      <c r="X521" s="29">
        <f t="shared" si="223"/>
        <v>0</v>
      </c>
      <c r="Y521" s="6"/>
      <c r="AB521" s="6"/>
      <c r="AC521" s="29" t="str">
        <f>_xlfn.IFS(AND(Z521=1,AA521=1),1,AND(Z521=1,AA521=0),0,Z521=0,"не применяется")</f>
        <v>не применяется</v>
      </c>
      <c r="AF521" s="6"/>
    </row>
    <row r="522" spans="1:36" ht="16.5" thickBot="1" x14ac:dyDescent="0.3">
      <c r="A522" s="48" t="s">
        <v>798</v>
      </c>
      <c r="B522" s="54" t="s">
        <v>99</v>
      </c>
      <c r="C522" s="55" t="s">
        <v>100</v>
      </c>
      <c r="D522" s="44">
        <v>21</v>
      </c>
      <c r="E522" s="41">
        <v>0</v>
      </c>
      <c r="F522" s="41">
        <v>0</v>
      </c>
      <c r="G522" s="117">
        <v>0</v>
      </c>
      <c r="H522" s="42" t="s">
        <v>12</v>
      </c>
      <c r="I522" s="13">
        <v>0</v>
      </c>
      <c r="J522" s="42" t="s">
        <v>12</v>
      </c>
      <c r="K522" s="29">
        <f>IF(V522=1,MAX(AE522:AG522),0)</f>
        <v>0</v>
      </c>
      <c r="L522" s="29">
        <f t="shared" si="233"/>
        <v>0</v>
      </c>
      <c r="M522" s="29">
        <f t="shared" si="234"/>
        <v>0</v>
      </c>
      <c r="N522" s="29">
        <f>IF(AND(F522=0,V522=1),2,V522)</f>
        <v>2</v>
      </c>
      <c r="O522" s="34"/>
      <c r="P522" s="41">
        <v>0</v>
      </c>
      <c r="Q522" s="41">
        <v>0</v>
      </c>
      <c r="R522" s="117">
        <v>0</v>
      </c>
      <c r="S522" s="45">
        <v>0</v>
      </c>
      <c r="T522" s="45"/>
      <c r="U522" s="43" t="s">
        <v>335</v>
      </c>
      <c r="V522" s="34">
        <v>1</v>
      </c>
      <c r="W522" s="29">
        <v>1</v>
      </c>
      <c r="X522" s="29">
        <f t="shared" si="223"/>
        <v>1</v>
      </c>
      <c r="Z522" s="6">
        <f>N522</f>
        <v>2</v>
      </c>
      <c r="AA522" s="6">
        <f>IF(K522&lt;=0,0,1)</f>
        <v>0</v>
      </c>
      <c r="AB522" s="29"/>
      <c r="AC522" s="29" t="str">
        <f>_xlfn.IFS(AND(Z522=1,AA522=1),1,AND(Z522=1,AA522=0),0,Z522=0,"не применяется",Z522=2,"не применяется")</f>
        <v>не применяется</v>
      </c>
      <c r="AE522" s="120">
        <f>IF(N522=1,IF(OR(I522&lt;5,I522=""),0,IF(I522&gt;=10,1,0.5)),0)</f>
        <v>0</v>
      </c>
      <c r="AF522" s="120">
        <f>IF(G522&gt;AI522,0.5,0)</f>
        <v>0</v>
      </c>
      <c r="AG522" s="120">
        <f>IF(G522=AJ522,1,0)</f>
        <v>0</v>
      </c>
      <c r="AI522" s="29">
        <f>ROUND(SUMIFS(E:E,D:D,D522,N:N,1)/SUMIFS(F:F,D:D,D522,N:N,1),9)</f>
        <v>0.40586932399999998</v>
      </c>
      <c r="AJ522" s="29">
        <f>_xlfn.MAXIFS($G$7:$G$2383,$N$7:$N$2383,1,$D$7:$D$2383,21)</f>
        <v>1</v>
      </c>
    </row>
    <row r="523" spans="1:36" ht="16.5" thickBot="1" x14ac:dyDescent="0.3">
      <c r="A523" s="48" t="s">
        <v>799</v>
      </c>
      <c r="B523" s="54" t="s">
        <v>99</v>
      </c>
      <c r="C523" s="55" t="s">
        <v>100</v>
      </c>
      <c r="D523" s="44">
        <v>22</v>
      </c>
      <c r="E523" s="41">
        <v>87</v>
      </c>
      <c r="F523" s="41">
        <v>103</v>
      </c>
      <c r="G523" s="117">
        <v>0.84466019400000003</v>
      </c>
      <c r="H523" s="45">
        <v>1</v>
      </c>
      <c r="I523" s="42" t="s">
        <v>12</v>
      </c>
      <c r="J523" s="13">
        <v>0.84466019400000003</v>
      </c>
      <c r="K523" s="29">
        <f>IF(V523=1,MAX(AE523:AG523),0)</f>
        <v>0.5</v>
      </c>
      <c r="L523" s="29">
        <f t="shared" si="233"/>
        <v>0</v>
      </c>
      <c r="M523" s="29">
        <f t="shared" si="234"/>
        <v>1</v>
      </c>
      <c r="N523" s="29">
        <f>IF(AND(F523=0,V523=1),2,V523)</f>
        <v>1</v>
      </c>
      <c r="O523" s="34"/>
      <c r="P523" s="41">
        <v>0</v>
      </c>
      <c r="Q523" s="41">
        <v>0</v>
      </c>
      <c r="R523" s="117">
        <v>0</v>
      </c>
      <c r="S523" s="42">
        <v>1</v>
      </c>
      <c r="T523" s="42"/>
      <c r="U523" s="43" t="s">
        <v>337</v>
      </c>
      <c r="V523" s="34">
        <v>1</v>
      </c>
      <c r="W523" s="29">
        <v>1</v>
      </c>
      <c r="X523" s="29">
        <f t="shared" si="223"/>
        <v>1</v>
      </c>
      <c r="Z523" s="6">
        <f>N523</f>
        <v>1</v>
      </c>
      <c r="AA523" s="6">
        <f>IF(K523&lt;=0,0,1)</f>
        <v>1</v>
      </c>
      <c r="AB523" s="29"/>
      <c r="AC523" s="29">
        <f>_xlfn.IFS(AND(Z523=1,AA523=1),1,AND(Z523=1,AA523=0),0,Z523=0,"не применяется")</f>
        <v>1</v>
      </c>
      <c r="AE523" s="120">
        <f>IF(AND(J523&gt;=1,N523=1),1,0)</f>
        <v>0</v>
      </c>
      <c r="AF523" s="120">
        <f>IF(G523&gt;AI523,0.5,0)</f>
        <v>0.5</v>
      </c>
      <c r="AG523" s="120"/>
      <c r="AI523" s="29">
        <f>ROUND(SUMIFS(E:E,D:D,D523,N:N,1)/SUMIFS(F:F,D:D,D523,N:N,1),9)</f>
        <v>0.59924209900000003</v>
      </c>
    </row>
    <row r="524" spans="1:36" ht="16.5" thickBot="1" x14ac:dyDescent="0.3">
      <c r="A524" s="48" t="s">
        <v>800</v>
      </c>
      <c r="B524" s="54" t="s">
        <v>99</v>
      </c>
      <c r="C524" s="55" t="s">
        <v>100</v>
      </c>
      <c r="D524" s="44">
        <v>23</v>
      </c>
      <c r="E524" s="41">
        <v>0</v>
      </c>
      <c r="F524" s="41">
        <v>0</v>
      </c>
      <c r="G524" s="117">
        <v>0</v>
      </c>
      <c r="H524" s="42" t="s">
        <v>12</v>
      </c>
      <c r="I524" s="13">
        <v>0</v>
      </c>
      <c r="J524" s="42" t="s">
        <v>12</v>
      </c>
      <c r="K524" s="29">
        <f>IF(V524=1,MAX(AE524:AG524),0)</f>
        <v>0</v>
      </c>
      <c r="L524" s="29">
        <f t="shared" si="233"/>
        <v>0</v>
      </c>
      <c r="M524" s="29">
        <f t="shared" si="234"/>
        <v>0</v>
      </c>
      <c r="N524" s="29">
        <f>IF(AND(F524=0,V524=1),2,V524)</f>
        <v>2</v>
      </c>
      <c r="O524" s="34"/>
      <c r="P524" s="41">
        <v>0</v>
      </c>
      <c r="Q524" s="41">
        <v>2</v>
      </c>
      <c r="R524" s="117">
        <v>0</v>
      </c>
      <c r="S524" s="45">
        <v>0</v>
      </c>
      <c r="T524" s="45"/>
      <c r="U524" s="43" t="s">
        <v>339</v>
      </c>
      <c r="V524" s="34">
        <v>1</v>
      </c>
      <c r="W524" s="29">
        <v>1</v>
      </c>
      <c r="X524" s="29">
        <f t="shared" si="223"/>
        <v>1</v>
      </c>
      <c r="Z524" s="6">
        <f>N524</f>
        <v>2</v>
      </c>
      <c r="AA524" s="6">
        <f>IF(K524&lt;=0,0,1)</f>
        <v>0</v>
      </c>
      <c r="AB524" s="29"/>
      <c r="AC524" s="29" t="str">
        <f>_xlfn.IFS(AND(Z524=1,AA524=1),1,AND(Z524=1,AA524=0),0,Z524=0,"не применяется",Z524=2,"не применяется")</f>
        <v>не применяется</v>
      </c>
      <c r="AE524" s="120">
        <f>IF(N524=1,IF(OR(I524&lt;5,I524=""),0,IF(I524&gt;=10,1,0.5)),0)</f>
        <v>0</v>
      </c>
      <c r="AF524" s="120">
        <f>IF(G524&gt;AI524,0.5,0)</f>
        <v>0</v>
      </c>
      <c r="AG524" s="120">
        <f>IF(AND(G2951&lt;&gt;0,G524=AJ524),1,0)</f>
        <v>0</v>
      </c>
      <c r="AI524" s="29">
        <f>ROUND(SUMIFS(E:E,D:D,D524,N:N,1)/SUMIFS(F:F,D:D,D524,N:N,1),9)</f>
        <v>0.46666666699999998</v>
      </c>
      <c r="AJ524" s="29">
        <f>_xlfn.MAXIFS($G$7:$G$2383,$N$7:$N$2383,1,$D$7:$D$2383,23)</f>
        <v>6</v>
      </c>
    </row>
    <row r="525" spans="1:36" ht="16.5" thickBot="1" x14ac:dyDescent="0.3">
      <c r="A525" s="48" t="s">
        <v>801</v>
      </c>
      <c r="B525" s="54" t="s">
        <v>99</v>
      </c>
      <c r="C525" s="55" t="s">
        <v>100</v>
      </c>
      <c r="D525" s="44">
        <v>24</v>
      </c>
      <c r="E525" s="41">
        <v>2</v>
      </c>
      <c r="F525" s="41">
        <v>0</v>
      </c>
      <c r="G525" s="117">
        <v>0</v>
      </c>
      <c r="H525" s="42" t="s">
        <v>12</v>
      </c>
      <c r="I525" s="13">
        <v>-100</v>
      </c>
      <c r="J525" s="42" t="s">
        <v>12</v>
      </c>
      <c r="K525" s="29">
        <f>IF(V525=1,MAX(AE525:AG525),0)</f>
        <v>0</v>
      </c>
      <c r="L525" s="29">
        <f t="shared" si="233"/>
        <v>0</v>
      </c>
      <c r="M525" s="29">
        <f t="shared" si="234"/>
        <v>0</v>
      </c>
      <c r="N525" s="29">
        <f>IF(AND(F525=0,V525=1),2,V525)</f>
        <v>2</v>
      </c>
      <c r="O525" s="34"/>
      <c r="P525" s="41">
        <v>1</v>
      </c>
      <c r="Q525" s="41">
        <v>1</v>
      </c>
      <c r="R525" s="117">
        <v>1</v>
      </c>
      <c r="S525" s="45">
        <v>0.5</v>
      </c>
      <c r="T525" s="45"/>
      <c r="U525" s="43" t="s">
        <v>341</v>
      </c>
      <c r="V525" s="34">
        <v>1</v>
      </c>
      <c r="W525" s="29">
        <v>1</v>
      </c>
      <c r="X525" s="29">
        <f t="shared" si="223"/>
        <v>1</v>
      </c>
      <c r="Z525" s="6">
        <f>N525</f>
        <v>2</v>
      </c>
      <c r="AA525" s="6">
        <f>IF(K525&lt;=0,0,1)</f>
        <v>0</v>
      </c>
      <c r="AB525" s="29"/>
      <c r="AC525" s="29" t="str">
        <f>_xlfn.IFS(AND(Z525=1,AA525=1),1,AND(Z525=1,AA525=0),0,Z525=0,"не применяется",Z525=2,"не применяется")</f>
        <v>не применяется</v>
      </c>
      <c r="AE525" s="120">
        <f>IF(N525=1,IF(OR(I525&lt;5,I525=""),0,IF(I525&gt;=10,1,0.5)),0)</f>
        <v>0</v>
      </c>
      <c r="AF525" s="120">
        <f>IF(G525&gt;AI525,0.5,0)</f>
        <v>0</v>
      </c>
      <c r="AG525" s="120">
        <f>IF(G525=AJ525,1,0)</f>
        <v>0</v>
      </c>
      <c r="AI525" s="29">
        <f>ROUND(SUMIFS(E:E,D:D,D525,N:N,1)/SUMIFS(F:F,D:D,D525,N:N,1),9)</f>
        <v>0.91379310300000005</v>
      </c>
      <c r="AJ525" s="29">
        <f>_xlfn.MAXIFS($G$7:$G$2383,$N$7:$N$2383,1,$D$7:$D$2383,24)</f>
        <v>10</v>
      </c>
    </row>
    <row r="526" spans="1:36" ht="16.5" thickBot="1" x14ac:dyDescent="0.3">
      <c r="A526" s="48" t="s">
        <v>802</v>
      </c>
      <c r="B526" s="54" t="s">
        <v>99</v>
      </c>
      <c r="C526" s="55" t="s">
        <v>100</v>
      </c>
      <c r="D526" s="44">
        <v>25</v>
      </c>
      <c r="E526" s="41">
        <v>63</v>
      </c>
      <c r="F526" s="41">
        <v>65</v>
      </c>
      <c r="G526" s="117">
        <v>0.96923076900000005</v>
      </c>
      <c r="H526" s="45">
        <v>1</v>
      </c>
      <c r="I526" s="42" t="s">
        <v>12</v>
      </c>
      <c r="J526" s="13">
        <v>0.96923076900000005</v>
      </c>
      <c r="K526" s="29">
        <f>IF(V526=1,MAX(AE526:AG526),0)</f>
        <v>0</v>
      </c>
      <c r="L526" s="29">
        <f t="shared" si="233"/>
        <v>0</v>
      </c>
      <c r="M526" s="29">
        <f t="shared" si="234"/>
        <v>0</v>
      </c>
      <c r="N526" s="29">
        <f>IF(AND(F526=0,V526=1),2,V526)</f>
        <v>1</v>
      </c>
      <c r="O526" s="34"/>
      <c r="P526" s="41">
        <v>0</v>
      </c>
      <c r="Q526" s="41">
        <v>0</v>
      </c>
      <c r="R526" s="117">
        <v>0</v>
      </c>
      <c r="S526" s="42">
        <v>0</v>
      </c>
      <c r="T526" s="42"/>
      <c r="U526" s="43" t="s">
        <v>343</v>
      </c>
      <c r="V526" s="34">
        <v>1</v>
      </c>
      <c r="W526" s="29">
        <v>2</v>
      </c>
      <c r="X526" s="29">
        <f t="shared" si="223"/>
        <v>2</v>
      </c>
      <c r="Z526" s="6">
        <f>N526</f>
        <v>1</v>
      </c>
      <c r="AA526" s="6">
        <f>IF(K526&lt;=0,0,1)</f>
        <v>0</v>
      </c>
      <c r="AB526" s="29"/>
      <c r="AC526" s="29">
        <f>_xlfn.IFS(AND(Z526=1,AA526=1),1,AND(Z526=1,AA526=0),0,Z526=0,"не применяется")</f>
        <v>0</v>
      </c>
      <c r="AE526" s="120">
        <f>IF(AND(J526&gt;=1,N526=1),2,0)</f>
        <v>0</v>
      </c>
      <c r="AF526" s="120">
        <f>IF(G526&gt;AI526,1,0)</f>
        <v>0</v>
      </c>
      <c r="AG526" s="120"/>
      <c r="AI526" s="29">
        <f>ROUND(SUMIFS(E:E,D:D,D526,N:N,1)/SUMIFS(F:F,D:D,D526,N:N,1),9)</f>
        <v>0.97028108999999996</v>
      </c>
    </row>
    <row r="527" spans="1:36" ht="16.5" thickBot="1" x14ac:dyDescent="0.3">
      <c r="A527" s="48" t="s">
        <v>803</v>
      </c>
      <c r="B527" s="54" t="s">
        <v>99</v>
      </c>
      <c r="C527" s="55" t="s">
        <v>100</v>
      </c>
      <c r="D527" s="51">
        <v>33</v>
      </c>
      <c r="E527" s="41"/>
      <c r="F527" s="41"/>
      <c r="G527" s="117">
        <v>0</v>
      </c>
      <c r="H527" s="45"/>
      <c r="I527" s="45"/>
      <c r="J527" s="45"/>
      <c r="K527" s="45">
        <f>K499+K514+K521</f>
        <v>16</v>
      </c>
      <c r="L527" s="29">
        <f t="shared" si="233"/>
        <v>0</v>
      </c>
      <c r="M527" s="29">
        <f t="shared" si="234"/>
        <v>0</v>
      </c>
      <c r="O527" s="34"/>
      <c r="P527" s="34"/>
      <c r="Q527" s="34"/>
      <c r="R527" s="117">
        <v>0</v>
      </c>
      <c r="S527" s="45">
        <v>18.5</v>
      </c>
      <c r="T527" s="45"/>
      <c r="U527" s="43" t="s">
        <v>321</v>
      </c>
      <c r="V527" s="45">
        <v>1</v>
      </c>
      <c r="X527" s="29">
        <f>SUM(X499:X526)</f>
        <v>32</v>
      </c>
      <c r="Y527" s="53">
        <f>K527/X527</f>
        <v>0.5</v>
      </c>
      <c r="Z527" s="6">
        <f>SUM(Z499:Z526)</f>
        <v>33</v>
      </c>
      <c r="AA527" s="6">
        <f>SUM(AA499:AA526)</f>
        <v>12</v>
      </c>
      <c r="AB527" s="53">
        <f>AA527/Z527</f>
        <v>0.36363636363636365</v>
      </c>
      <c r="AC527" s="29">
        <f>AB527</f>
        <v>0.36363636363636365</v>
      </c>
      <c r="AF527" s="6"/>
    </row>
    <row r="528" spans="1:36" ht="16.5" thickBot="1" x14ac:dyDescent="0.25">
      <c r="A528" s="48" t="s">
        <v>244</v>
      </c>
      <c r="B528" s="49" t="s">
        <v>89</v>
      </c>
      <c r="C528" s="50" t="s">
        <v>90</v>
      </c>
      <c r="D528" s="33">
        <v>0</v>
      </c>
      <c r="E528" s="122"/>
      <c r="F528" s="122"/>
      <c r="G528" s="117">
        <v>0</v>
      </c>
      <c r="H528" s="35"/>
      <c r="I528" s="35"/>
      <c r="J528" s="35"/>
      <c r="K528" s="36">
        <f>SUM(K529:K542)</f>
        <v>14</v>
      </c>
      <c r="L528" s="29">
        <f t="shared" si="233"/>
        <v>0</v>
      </c>
      <c r="M528" s="29">
        <f t="shared" si="234"/>
        <v>0</v>
      </c>
      <c r="O528" s="34"/>
      <c r="P528" s="67"/>
      <c r="Q528" s="67"/>
      <c r="R528" s="117">
        <v>0</v>
      </c>
      <c r="S528" s="34">
        <v>11.5</v>
      </c>
      <c r="T528" s="34"/>
      <c r="U528" s="43" t="s">
        <v>321</v>
      </c>
      <c r="V528" s="35">
        <v>1</v>
      </c>
      <c r="W528" s="6"/>
      <c r="X528" s="6"/>
      <c r="Y528" s="6"/>
      <c r="AB528" s="6"/>
      <c r="AC528" s="6"/>
      <c r="AF528" s="6"/>
    </row>
    <row r="529" spans="1:36" ht="16.5" thickBot="1" x14ac:dyDescent="0.3">
      <c r="A529" s="48" t="s">
        <v>804</v>
      </c>
      <c r="B529" s="54" t="s">
        <v>89</v>
      </c>
      <c r="C529" s="55" t="s">
        <v>90</v>
      </c>
      <c r="D529" s="41">
        <v>1</v>
      </c>
      <c r="E529" s="41">
        <v>113228</v>
      </c>
      <c r="F529" s="41">
        <v>414113</v>
      </c>
      <c r="G529" s="117">
        <v>0.27342295500000002</v>
      </c>
      <c r="H529" s="42" t="s">
        <v>12</v>
      </c>
      <c r="I529" s="13">
        <v>1.0429935910000001</v>
      </c>
      <c r="J529" s="42" t="s">
        <v>12</v>
      </c>
      <c r="K529" s="29">
        <f t="shared" ref="K529:K540" si="235">IF(V529=1,MAX(AE529:AG529),0)</f>
        <v>0.5</v>
      </c>
      <c r="L529" s="29">
        <f t="shared" si="233"/>
        <v>0</v>
      </c>
      <c r="M529" s="29">
        <f t="shared" si="234"/>
        <v>1</v>
      </c>
      <c r="N529" s="29">
        <f t="shared" ref="N529:N542" si="236">IF(AND(F529=0,V529=1),2,V529)</f>
        <v>1</v>
      </c>
      <c r="O529" s="34"/>
      <c r="P529" s="41">
        <v>103458</v>
      </c>
      <c r="Q529" s="41">
        <v>382327.30000000005</v>
      </c>
      <c r="R529" s="117">
        <v>0.27060060800000002</v>
      </c>
      <c r="S529" s="34">
        <v>0</v>
      </c>
      <c r="T529" s="34"/>
      <c r="U529" s="43" t="s">
        <v>293</v>
      </c>
      <c r="V529" s="34">
        <v>1</v>
      </c>
      <c r="W529" s="29">
        <v>1</v>
      </c>
      <c r="X529" s="29">
        <f t="shared" ref="X529:X555" si="237">IF(V529=1,W529,0)</f>
        <v>1</v>
      </c>
      <c r="Z529" s="6">
        <f t="shared" ref="Z529:Z542" si="238">N529</f>
        <v>1</v>
      </c>
      <c r="AA529" s="6">
        <f t="shared" ref="AA529:AA542" si="239">IF(K529&lt;=0,0,1)</f>
        <v>1</v>
      </c>
      <c r="AB529" s="29"/>
      <c r="AC529" s="29">
        <f t="shared" ref="AC529:AC544" si="240">_xlfn.IFS(AND(Z529=1,AA529=1),1,AND(Z529=1,AA529=0),0,Z529=0,"не применяется")</f>
        <v>1</v>
      </c>
      <c r="AE529" s="120">
        <f>IF(N529=1,IF(OR(I529&lt;3,I529=""),0,IF(I529&gt;=7,1,0.5)),0)</f>
        <v>0</v>
      </c>
      <c r="AF529" s="120">
        <f>IF(G529&gt;AI529,0.5,0)</f>
        <v>0.5</v>
      </c>
      <c r="AG529" s="120">
        <f>IF(G529=AJ529,1,0)</f>
        <v>0</v>
      </c>
      <c r="AI529" s="29">
        <f t="shared" ref="AI529:AI542" si="241">ROUND(SUMIFS(E:E,D:D,D529,N:N,1)/SUMIFS(F:F,D:D,D529,N:N,1),9)</f>
        <v>0.26994277300000002</v>
      </c>
      <c r="AJ529" s="29">
        <f>ROUND(_xlfn.MAXIFS($G$7:$G$2383,$D$7:$D$2383,1,$V$7:$V$2383,1),9)</f>
        <v>0.87050933799999997</v>
      </c>
    </row>
    <row r="530" spans="1:36" ht="16.5" thickBot="1" x14ac:dyDescent="0.3">
      <c r="A530" s="48" t="s">
        <v>805</v>
      </c>
      <c r="B530" s="54" t="s">
        <v>89</v>
      </c>
      <c r="C530" s="55" t="s">
        <v>90</v>
      </c>
      <c r="D530" s="44">
        <v>2</v>
      </c>
      <c r="E530" s="41">
        <v>482</v>
      </c>
      <c r="F530" s="41">
        <v>533</v>
      </c>
      <c r="G530" s="117">
        <v>0.90431519699999996</v>
      </c>
      <c r="H530" s="42" t="s">
        <v>12</v>
      </c>
      <c r="I530" s="13">
        <v>1009.739878301</v>
      </c>
      <c r="J530" s="42" t="s">
        <v>12</v>
      </c>
      <c r="K530" s="29">
        <f t="shared" si="235"/>
        <v>2</v>
      </c>
      <c r="L530" s="29">
        <f t="shared" si="233"/>
        <v>0</v>
      </c>
      <c r="M530" s="29">
        <f t="shared" si="234"/>
        <v>0</v>
      </c>
      <c r="N530" s="29">
        <f t="shared" si="236"/>
        <v>1</v>
      </c>
      <c r="O530" s="34"/>
      <c r="P530" s="41">
        <v>81</v>
      </c>
      <c r="Q530" s="41">
        <v>994</v>
      </c>
      <c r="R530" s="117">
        <v>8.1488933999999999E-2</v>
      </c>
      <c r="S530" s="34">
        <v>1</v>
      </c>
      <c r="T530" s="34"/>
      <c r="U530" s="43" t="s">
        <v>295</v>
      </c>
      <c r="V530" s="34">
        <v>1</v>
      </c>
      <c r="W530" s="29">
        <v>2</v>
      </c>
      <c r="X530" s="29">
        <f t="shared" si="237"/>
        <v>2</v>
      </c>
      <c r="Z530" s="6">
        <f t="shared" si="238"/>
        <v>1</v>
      </c>
      <c r="AA530" s="6">
        <f t="shared" si="239"/>
        <v>1</v>
      </c>
      <c r="AB530" s="29"/>
      <c r="AC530" s="29">
        <f t="shared" si="240"/>
        <v>1</v>
      </c>
      <c r="AE530" s="120">
        <f>IF(N530=1,IF(OR(I530&lt;5,I530=""),0,IF(I530&gt;=10,2,1)),0)</f>
        <v>2</v>
      </c>
      <c r="AF530" s="120">
        <f>IF(G530&gt;AI530,1,0)</f>
        <v>0</v>
      </c>
      <c r="AG530" s="120">
        <f>IF(G530=AJ530,2,0)</f>
        <v>0</v>
      </c>
      <c r="AI530" s="29">
        <f t="shared" si="241"/>
        <v>0.94268468299999997</v>
      </c>
      <c r="AJ530" s="29">
        <f>ROUND(_xlfn.MAXIFS($G$7:$G$2383,$N$7:$N$2383,1,$D$7:$D$2383,2),9)</f>
        <v>0.994897959</v>
      </c>
    </row>
    <row r="531" spans="1:36" ht="16.5" thickBot="1" x14ac:dyDescent="0.3">
      <c r="A531" s="48" t="s">
        <v>806</v>
      </c>
      <c r="B531" s="54" t="s">
        <v>89</v>
      </c>
      <c r="C531" s="55" t="s">
        <v>90</v>
      </c>
      <c r="D531" s="44">
        <v>3</v>
      </c>
      <c r="E531" s="41">
        <v>29</v>
      </c>
      <c r="F531" s="41">
        <v>32</v>
      </c>
      <c r="G531" s="117">
        <v>0.90625</v>
      </c>
      <c r="H531" s="42" t="s">
        <v>12</v>
      </c>
      <c r="I531" s="13">
        <v>103.906250204</v>
      </c>
      <c r="J531" s="42" t="s">
        <v>12</v>
      </c>
      <c r="K531" s="29">
        <f t="shared" si="235"/>
        <v>1</v>
      </c>
      <c r="L531" s="29">
        <f t="shared" si="233"/>
        <v>0</v>
      </c>
      <c r="M531" s="29">
        <f t="shared" si="234"/>
        <v>1</v>
      </c>
      <c r="N531" s="29">
        <f t="shared" si="236"/>
        <v>1</v>
      </c>
      <c r="O531" s="34"/>
      <c r="P531" s="41">
        <v>4</v>
      </c>
      <c r="Q531" s="41">
        <v>9</v>
      </c>
      <c r="R531" s="117">
        <v>0.44444444399999999</v>
      </c>
      <c r="S531" s="34">
        <v>0</v>
      </c>
      <c r="T531" s="34"/>
      <c r="U531" s="43" t="s">
        <v>297</v>
      </c>
      <c r="V531" s="34">
        <v>1</v>
      </c>
      <c r="W531" s="29">
        <v>1</v>
      </c>
      <c r="X531" s="29">
        <f t="shared" si="237"/>
        <v>1</v>
      </c>
      <c r="Z531" s="6">
        <f t="shared" si="238"/>
        <v>1</v>
      </c>
      <c r="AA531" s="6">
        <f t="shared" si="239"/>
        <v>1</v>
      </c>
      <c r="AB531" s="29"/>
      <c r="AC531" s="29">
        <f t="shared" si="240"/>
        <v>1</v>
      </c>
      <c r="AE531" s="120">
        <f>IF(N531=1,IF(OR(I531&lt;5,I531=""),0,IF(I531&gt;=10,1,0.5)),0)</f>
        <v>1</v>
      </c>
      <c r="AF531" s="120">
        <f>IF(G531&gt;AI531,0.5,0)</f>
        <v>0.5</v>
      </c>
      <c r="AG531" s="120">
        <f>IF(G531=AJ531,1,0)</f>
        <v>0</v>
      </c>
      <c r="AI531" s="29">
        <f t="shared" si="241"/>
        <v>0.630237826</v>
      </c>
      <c r="AJ531" s="29">
        <f>_xlfn.MAXIFS($G$7:$G$2383,$N$7:$N$2383,1,$D$7:$D$2383,3)</f>
        <v>1</v>
      </c>
    </row>
    <row r="532" spans="1:36" ht="16.5" thickBot="1" x14ac:dyDescent="0.3">
      <c r="A532" s="48" t="s">
        <v>807</v>
      </c>
      <c r="B532" s="54" t="s">
        <v>89</v>
      </c>
      <c r="C532" s="55" t="s">
        <v>90</v>
      </c>
      <c r="D532" s="44">
        <v>4</v>
      </c>
      <c r="E532" s="41">
        <v>6</v>
      </c>
      <c r="F532" s="41">
        <v>8</v>
      </c>
      <c r="G532" s="117">
        <v>0.75</v>
      </c>
      <c r="H532" s="42" t="s">
        <v>12</v>
      </c>
      <c r="I532" s="13">
        <v>0</v>
      </c>
      <c r="J532" s="42" t="s">
        <v>12</v>
      </c>
      <c r="K532" s="29">
        <f t="shared" si="235"/>
        <v>0</v>
      </c>
      <c r="L532" s="29">
        <f t="shared" si="233"/>
        <v>0</v>
      </c>
      <c r="M532" s="29">
        <f t="shared" si="234"/>
        <v>0</v>
      </c>
      <c r="N532" s="29">
        <f t="shared" si="236"/>
        <v>1</v>
      </c>
      <c r="O532" s="34"/>
      <c r="P532" s="41">
        <v>0</v>
      </c>
      <c r="Q532" s="41">
        <v>29</v>
      </c>
      <c r="R532" s="117">
        <v>0</v>
      </c>
      <c r="S532" s="34">
        <v>0</v>
      </c>
      <c r="T532" s="34"/>
      <c r="U532" s="43" t="s">
        <v>299</v>
      </c>
      <c r="V532" s="34">
        <v>1</v>
      </c>
      <c r="W532" s="29">
        <v>1</v>
      </c>
      <c r="X532" s="29">
        <f t="shared" si="237"/>
        <v>1</v>
      </c>
      <c r="Z532" s="6">
        <f t="shared" si="238"/>
        <v>1</v>
      </c>
      <c r="AA532" s="6">
        <f t="shared" si="239"/>
        <v>0</v>
      </c>
      <c r="AB532" s="29"/>
      <c r="AC532" s="29">
        <f t="shared" si="240"/>
        <v>0</v>
      </c>
      <c r="AE532" s="120">
        <f>IF(N532=1,IF(OR(I532&lt;5,I532=""),0,IF(I532&gt;=10,1,0.5)),0)</f>
        <v>0</v>
      </c>
      <c r="AF532" s="120">
        <f>IF(G532&gt;AI532,0.5,0)</f>
        <v>0</v>
      </c>
      <c r="AG532" s="120">
        <f>IF(G532=AJ532,1,0)</f>
        <v>0</v>
      </c>
      <c r="AI532" s="29">
        <f t="shared" si="241"/>
        <v>0.88328075699999997</v>
      </c>
      <c r="AJ532" s="29">
        <f>_xlfn.MAXIFS($G$7:$G$2383,$N$7:$N$2383,1,$D$7:$D$2383,4)</f>
        <v>1</v>
      </c>
    </row>
    <row r="533" spans="1:36" ht="16.5" thickBot="1" x14ac:dyDescent="0.3">
      <c r="A533" s="48" t="s">
        <v>808</v>
      </c>
      <c r="B533" s="54" t="s">
        <v>89</v>
      </c>
      <c r="C533" s="55" t="s">
        <v>90</v>
      </c>
      <c r="D533" s="44">
        <v>5</v>
      </c>
      <c r="E533" s="41">
        <v>27</v>
      </c>
      <c r="F533" s="41">
        <v>36</v>
      </c>
      <c r="G533" s="117">
        <v>0.75</v>
      </c>
      <c r="H533" s="42" t="s">
        <v>12</v>
      </c>
      <c r="I533" s="13">
        <v>2618.749989805</v>
      </c>
      <c r="J533" s="42" t="s">
        <v>12</v>
      </c>
      <c r="K533" s="29">
        <f t="shared" si="235"/>
        <v>1</v>
      </c>
      <c r="L533" s="29">
        <f t="shared" si="233"/>
        <v>0</v>
      </c>
      <c r="M533" s="29">
        <f t="shared" si="234"/>
        <v>0</v>
      </c>
      <c r="N533" s="29">
        <f t="shared" si="236"/>
        <v>1</v>
      </c>
      <c r="O533" s="34"/>
      <c r="P533" s="41">
        <v>4</v>
      </c>
      <c r="Q533" s="41">
        <v>145</v>
      </c>
      <c r="R533" s="117">
        <v>2.7586207000000001E-2</v>
      </c>
      <c r="S533" s="34">
        <v>0</v>
      </c>
      <c r="T533" s="34"/>
      <c r="U533" s="43" t="s">
        <v>301</v>
      </c>
      <c r="V533" s="34">
        <v>1</v>
      </c>
      <c r="W533" s="29">
        <v>1</v>
      </c>
      <c r="X533" s="29">
        <f t="shared" si="237"/>
        <v>1</v>
      </c>
      <c r="Z533" s="6">
        <f t="shared" si="238"/>
        <v>1</v>
      </c>
      <c r="AA533" s="6">
        <f t="shared" si="239"/>
        <v>1</v>
      </c>
      <c r="AB533" s="29"/>
      <c r="AC533" s="29">
        <f t="shared" si="240"/>
        <v>1</v>
      </c>
      <c r="AE533" s="120">
        <f>IF(N533=1,IF(OR(I533&lt;5,I533=""),0,IF(I533&gt;=10,1,0.5)),0)</f>
        <v>1</v>
      </c>
      <c r="AF533" s="120">
        <f>IF(G533&gt;AI533,0.5,0)</f>
        <v>0</v>
      </c>
      <c r="AG533" s="120">
        <f>IF(G533=AJ533,1,0)</f>
        <v>0</v>
      </c>
      <c r="AI533" s="29">
        <f t="shared" si="241"/>
        <v>0.78056112200000005</v>
      </c>
      <c r="AJ533" s="29">
        <f>_xlfn.MAXIFS($G$7:$G$2383,$N$7:$N$2383,1,$D$7:$D$2383,5)</f>
        <v>1</v>
      </c>
    </row>
    <row r="534" spans="1:36" ht="16.5" thickBot="1" x14ac:dyDescent="0.3">
      <c r="A534" s="48" t="s">
        <v>809</v>
      </c>
      <c r="B534" s="54" t="s">
        <v>89</v>
      </c>
      <c r="C534" s="55" t="s">
        <v>90</v>
      </c>
      <c r="D534" s="44">
        <v>6</v>
      </c>
      <c r="E534" s="41">
        <v>2184</v>
      </c>
      <c r="F534" s="41">
        <v>2180</v>
      </c>
      <c r="G534" s="117">
        <v>1.0018348619999999</v>
      </c>
      <c r="H534" s="45">
        <v>1</v>
      </c>
      <c r="I534" s="42" t="s">
        <v>12</v>
      </c>
      <c r="J534" s="13">
        <v>1.0018348619999999</v>
      </c>
      <c r="K534" s="29">
        <f t="shared" si="235"/>
        <v>2</v>
      </c>
      <c r="L534" s="29">
        <f t="shared" si="233"/>
        <v>0</v>
      </c>
      <c r="M534" s="29">
        <f t="shared" si="234"/>
        <v>1</v>
      </c>
      <c r="N534" s="29">
        <f t="shared" si="236"/>
        <v>1</v>
      </c>
      <c r="O534" s="34"/>
      <c r="P534" s="41">
        <v>0</v>
      </c>
      <c r="Q534" s="41">
        <v>0</v>
      </c>
      <c r="R534" s="117">
        <v>0</v>
      </c>
      <c r="S534" s="42">
        <v>2</v>
      </c>
      <c r="T534" s="42"/>
      <c r="U534" s="43" t="s">
        <v>303</v>
      </c>
      <c r="V534" s="34">
        <v>1</v>
      </c>
      <c r="W534" s="29">
        <v>2</v>
      </c>
      <c r="X534" s="29">
        <f t="shared" si="237"/>
        <v>2</v>
      </c>
      <c r="Z534" s="6">
        <f t="shared" si="238"/>
        <v>1</v>
      </c>
      <c r="AA534" s="6">
        <f t="shared" si="239"/>
        <v>1</v>
      </c>
      <c r="AB534" s="29"/>
      <c r="AC534" s="29">
        <f t="shared" si="240"/>
        <v>1</v>
      </c>
      <c r="AE534" s="120">
        <f>IF(N534=1,IF(J534&gt;=1,2,0),0)</f>
        <v>2</v>
      </c>
      <c r="AF534" s="120">
        <f>IF(G534&gt;AI534,1,0)</f>
        <v>1</v>
      </c>
      <c r="AG534" s="120"/>
      <c r="AI534" s="29">
        <f t="shared" si="241"/>
        <v>1.0014544569999999</v>
      </c>
    </row>
    <row r="535" spans="1:36" ht="16.5" thickBot="1" x14ac:dyDescent="0.3">
      <c r="A535" s="48" t="s">
        <v>810</v>
      </c>
      <c r="B535" s="54" t="s">
        <v>89</v>
      </c>
      <c r="C535" s="55" t="s">
        <v>90</v>
      </c>
      <c r="D535" s="44">
        <v>7</v>
      </c>
      <c r="E535" s="41">
        <v>553</v>
      </c>
      <c r="F535" s="41">
        <v>682</v>
      </c>
      <c r="G535" s="117">
        <v>0.81085043999999995</v>
      </c>
      <c r="H535" s="42" t="s">
        <v>12</v>
      </c>
      <c r="I535" s="13">
        <v>-0.32026539799999998</v>
      </c>
      <c r="J535" s="42" t="s">
        <v>12</v>
      </c>
      <c r="K535" s="29">
        <f t="shared" si="235"/>
        <v>1</v>
      </c>
      <c r="L535" s="29">
        <f t="shared" si="233"/>
        <v>0</v>
      </c>
      <c r="M535" s="29">
        <f t="shared" si="234"/>
        <v>1</v>
      </c>
      <c r="N535" s="29">
        <f t="shared" si="236"/>
        <v>1</v>
      </c>
      <c r="O535" s="34"/>
      <c r="P535" s="41">
        <v>532</v>
      </c>
      <c r="Q535" s="41">
        <v>654</v>
      </c>
      <c r="R535" s="117">
        <v>0.813455657</v>
      </c>
      <c r="S535" s="34">
        <v>2</v>
      </c>
      <c r="T535" s="34"/>
      <c r="U535" s="43" t="s">
        <v>305</v>
      </c>
      <c r="V535" s="34">
        <v>1</v>
      </c>
      <c r="W535" s="29">
        <v>2</v>
      </c>
      <c r="X535" s="29">
        <f t="shared" si="237"/>
        <v>2</v>
      </c>
      <c r="Z535" s="6">
        <f t="shared" si="238"/>
        <v>1</v>
      </c>
      <c r="AA535" s="6">
        <f t="shared" si="239"/>
        <v>1</v>
      </c>
      <c r="AB535" s="29"/>
      <c r="AC535" s="29">
        <f t="shared" si="240"/>
        <v>1</v>
      </c>
      <c r="AE535" s="120">
        <f>IF(N535=1,IF(OR(I535&lt;3,I535=""),0,IF(I535&gt;=7,2,1)),0)</f>
        <v>0</v>
      </c>
      <c r="AF535" s="120">
        <f>IF(G535&gt;AI535,1,0)</f>
        <v>1</v>
      </c>
      <c r="AG535" s="120">
        <f>IF(G535=AJ535,2,0)</f>
        <v>0</v>
      </c>
      <c r="AI535" s="29">
        <f t="shared" si="241"/>
        <v>0.78831324000000003</v>
      </c>
      <c r="AJ535" s="29">
        <f>_xlfn.MAXIFS($G$7:$G$2383,$N$7:$N$2383,1,$D$7:$D$2383,7)</f>
        <v>0.964028777</v>
      </c>
    </row>
    <row r="536" spans="1:36" ht="16.5" thickBot="1" x14ac:dyDescent="0.3">
      <c r="A536" s="48" t="s">
        <v>811</v>
      </c>
      <c r="B536" s="54" t="s">
        <v>89</v>
      </c>
      <c r="C536" s="55" t="s">
        <v>90</v>
      </c>
      <c r="D536" s="44">
        <v>8</v>
      </c>
      <c r="E536" s="41">
        <v>143</v>
      </c>
      <c r="F536" s="41">
        <v>682</v>
      </c>
      <c r="G536" s="117">
        <v>0.209677419</v>
      </c>
      <c r="H536" s="42" t="s">
        <v>12</v>
      </c>
      <c r="I536" s="13">
        <v>-14.294354969</v>
      </c>
      <c r="J536" s="42" t="s">
        <v>12</v>
      </c>
      <c r="K536" s="29">
        <f t="shared" si="235"/>
        <v>1</v>
      </c>
      <c r="L536" s="29">
        <f t="shared" si="233"/>
        <v>0</v>
      </c>
      <c r="M536" s="29">
        <f t="shared" si="234"/>
        <v>1</v>
      </c>
      <c r="N536" s="29">
        <f t="shared" si="236"/>
        <v>1</v>
      </c>
      <c r="O536" s="34"/>
      <c r="P536" s="41">
        <v>160</v>
      </c>
      <c r="Q536" s="41">
        <v>654</v>
      </c>
      <c r="R536" s="117">
        <v>0.244648318</v>
      </c>
      <c r="S536" s="34">
        <v>1</v>
      </c>
      <c r="T536" s="34"/>
      <c r="U536" s="43" t="s">
        <v>307</v>
      </c>
      <c r="V536" s="34">
        <v>1</v>
      </c>
      <c r="W536" s="29">
        <v>1</v>
      </c>
      <c r="X536" s="29">
        <f t="shared" si="237"/>
        <v>1</v>
      </c>
      <c r="Z536" s="6">
        <f t="shared" si="238"/>
        <v>1</v>
      </c>
      <c r="AA536" s="6">
        <f t="shared" si="239"/>
        <v>1</v>
      </c>
      <c r="AB536" s="29"/>
      <c r="AC536" s="29">
        <f t="shared" si="240"/>
        <v>1</v>
      </c>
      <c r="AE536" s="120">
        <f>IF(N536=1,IF(OR(I536&gt;-5,I536=""),0,IF(I536&gt;=-10,0.5,1)),0)</f>
        <v>1</v>
      </c>
      <c r="AF536" s="120">
        <f>IF(G536&lt;AI536,0.5,0)</f>
        <v>0.5</v>
      </c>
      <c r="AG536" s="120">
        <f>IF(G536=AJ536,1,0)</f>
        <v>0</v>
      </c>
      <c r="AI536" s="29">
        <f t="shared" si="241"/>
        <v>0.38070670899999998</v>
      </c>
      <c r="AJ536" s="29">
        <f>_xlfn.MINIFS($G$6:$G$2383,$N$6:$N$2383,1,$D$6:$D$2383,8)</f>
        <v>1.9047618999999998E-2</v>
      </c>
    </row>
    <row r="537" spans="1:36" ht="16.5" thickBot="1" x14ac:dyDescent="0.3">
      <c r="A537" s="48" t="s">
        <v>812</v>
      </c>
      <c r="B537" s="54" t="s">
        <v>89</v>
      </c>
      <c r="C537" s="55" t="s">
        <v>90</v>
      </c>
      <c r="D537" s="44">
        <v>9</v>
      </c>
      <c r="E537" s="41">
        <v>2436</v>
      </c>
      <c r="F537" s="41">
        <v>533</v>
      </c>
      <c r="G537" s="117">
        <v>4.5703564730000004</v>
      </c>
      <c r="H537" s="45">
        <v>1</v>
      </c>
      <c r="I537" s="42" t="s">
        <v>12</v>
      </c>
      <c r="J537" s="13">
        <v>4.5703564730000004</v>
      </c>
      <c r="K537" s="29">
        <f t="shared" si="235"/>
        <v>1</v>
      </c>
      <c r="L537" s="29">
        <f t="shared" si="233"/>
        <v>0</v>
      </c>
      <c r="M537" s="29">
        <f t="shared" si="234"/>
        <v>0</v>
      </c>
      <c r="N537" s="29">
        <f t="shared" si="236"/>
        <v>1</v>
      </c>
      <c r="O537" s="34"/>
      <c r="P537" s="41">
        <v>2567</v>
      </c>
      <c r="Q537" s="41">
        <v>994</v>
      </c>
      <c r="R537" s="117">
        <v>2.5824949699999999</v>
      </c>
      <c r="S537" s="42">
        <v>1</v>
      </c>
      <c r="T537" s="42"/>
      <c r="U537" s="43" t="s">
        <v>309</v>
      </c>
      <c r="V537" s="34">
        <v>1</v>
      </c>
      <c r="W537" s="29">
        <v>1</v>
      </c>
      <c r="X537" s="29">
        <f t="shared" si="237"/>
        <v>1</v>
      </c>
      <c r="Z537" s="6">
        <f t="shared" si="238"/>
        <v>1</v>
      </c>
      <c r="AA537" s="6">
        <f t="shared" si="239"/>
        <v>1</v>
      </c>
      <c r="AB537" s="29"/>
      <c r="AC537" s="29">
        <f t="shared" si="240"/>
        <v>1</v>
      </c>
      <c r="AE537" s="120">
        <f>IF(N537=1,IF(J537&gt;=1,1,0),0)</f>
        <v>1</v>
      </c>
      <c r="AF537" s="120">
        <f>IF(G537&gt;AI537,0.5,0)</f>
        <v>0</v>
      </c>
      <c r="AG537" s="120"/>
      <c r="AI537" s="29">
        <f t="shared" si="241"/>
        <v>6.5856960899999999</v>
      </c>
    </row>
    <row r="538" spans="1:36" ht="16.5" thickBot="1" x14ac:dyDescent="0.3">
      <c r="A538" s="48" t="s">
        <v>813</v>
      </c>
      <c r="B538" s="54" t="s">
        <v>89</v>
      </c>
      <c r="C538" s="55" t="s">
        <v>90</v>
      </c>
      <c r="D538" s="44">
        <v>10</v>
      </c>
      <c r="E538" s="41">
        <v>65</v>
      </c>
      <c r="F538" s="41">
        <v>8</v>
      </c>
      <c r="G538" s="117">
        <v>8.125</v>
      </c>
      <c r="H538" s="45">
        <v>1</v>
      </c>
      <c r="I538" s="42" t="s">
        <v>12</v>
      </c>
      <c r="J538" s="13">
        <v>8.125</v>
      </c>
      <c r="K538" s="29">
        <f t="shared" si="235"/>
        <v>1</v>
      </c>
      <c r="L538" s="29">
        <f t="shared" si="233"/>
        <v>0</v>
      </c>
      <c r="M538" s="29">
        <f t="shared" si="234"/>
        <v>0</v>
      </c>
      <c r="N538" s="29">
        <f t="shared" si="236"/>
        <v>1</v>
      </c>
      <c r="O538" s="34"/>
      <c r="P538" s="41">
        <v>49</v>
      </c>
      <c r="Q538" s="41">
        <v>29</v>
      </c>
      <c r="R538" s="117">
        <v>1.6896551719999999</v>
      </c>
      <c r="S538" s="42">
        <v>1</v>
      </c>
      <c r="T538" s="42"/>
      <c r="U538" s="43" t="s">
        <v>311</v>
      </c>
      <c r="V538" s="34">
        <v>1</v>
      </c>
      <c r="W538" s="29">
        <v>1</v>
      </c>
      <c r="X538" s="29">
        <f t="shared" si="237"/>
        <v>1</v>
      </c>
      <c r="Z538" s="6">
        <f t="shared" si="238"/>
        <v>1</v>
      </c>
      <c r="AA538" s="6">
        <f t="shared" si="239"/>
        <v>1</v>
      </c>
      <c r="AB538" s="29"/>
      <c r="AC538" s="29">
        <f t="shared" si="240"/>
        <v>1</v>
      </c>
      <c r="AE538" s="120">
        <f>IF(N538=1,IF(J538&gt;=1,1,0),0)</f>
        <v>1</v>
      </c>
      <c r="AF538" s="120">
        <f>IF(G538&gt;AI538,0.5,0)</f>
        <v>0</v>
      </c>
      <c r="AG538" s="120"/>
      <c r="AI538" s="29">
        <f t="shared" si="241"/>
        <v>8.2854889590000003</v>
      </c>
    </row>
    <row r="539" spans="1:36" ht="16.5" thickBot="1" x14ac:dyDescent="0.3">
      <c r="A539" s="48" t="s">
        <v>814</v>
      </c>
      <c r="B539" s="54" t="s">
        <v>89</v>
      </c>
      <c r="C539" s="55" t="s">
        <v>90</v>
      </c>
      <c r="D539" s="44">
        <v>11</v>
      </c>
      <c r="E539" s="41">
        <v>261</v>
      </c>
      <c r="F539" s="41">
        <v>36</v>
      </c>
      <c r="G539" s="117">
        <v>7.25</v>
      </c>
      <c r="H539" s="45">
        <v>1</v>
      </c>
      <c r="I539" s="42" t="s">
        <v>12</v>
      </c>
      <c r="J539" s="13">
        <v>7.25</v>
      </c>
      <c r="K539" s="29">
        <f t="shared" si="235"/>
        <v>2</v>
      </c>
      <c r="L539" s="29">
        <f t="shared" si="233"/>
        <v>0</v>
      </c>
      <c r="M539" s="29">
        <f t="shared" si="234"/>
        <v>0</v>
      </c>
      <c r="N539" s="29">
        <f t="shared" si="236"/>
        <v>1</v>
      </c>
      <c r="O539" s="34"/>
      <c r="P539" s="41">
        <v>252</v>
      </c>
      <c r="Q539" s="41">
        <v>145</v>
      </c>
      <c r="R539" s="117">
        <v>1.737931034</v>
      </c>
      <c r="S539" s="42">
        <v>2</v>
      </c>
      <c r="T539" s="42"/>
      <c r="U539" s="43" t="s">
        <v>313</v>
      </c>
      <c r="V539" s="34">
        <v>1</v>
      </c>
      <c r="W539" s="29">
        <v>2</v>
      </c>
      <c r="X539" s="29">
        <f t="shared" si="237"/>
        <v>2</v>
      </c>
      <c r="Z539" s="6">
        <f t="shared" si="238"/>
        <v>1</v>
      </c>
      <c r="AA539" s="6">
        <f t="shared" si="239"/>
        <v>1</v>
      </c>
      <c r="AB539" s="29"/>
      <c r="AC539" s="29">
        <f t="shared" si="240"/>
        <v>1</v>
      </c>
      <c r="AE539" s="120">
        <f>IF(N539=1,IF(J539&gt;=1,2,0),0)</f>
        <v>2</v>
      </c>
      <c r="AF539" s="120">
        <f>IF(G539&gt;AI539,1,0)</f>
        <v>0</v>
      </c>
      <c r="AG539" s="120"/>
      <c r="AI539" s="29">
        <f t="shared" si="241"/>
        <v>8.5951903810000001</v>
      </c>
    </row>
    <row r="540" spans="1:36" ht="16.5" thickBot="1" x14ac:dyDescent="0.3">
      <c r="A540" s="48" t="s">
        <v>815</v>
      </c>
      <c r="B540" s="54" t="s">
        <v>89</v>
      </c>
      <c r="C540" s="55" t="s">
        <v>90</v>
      </c>
      <c r="D540" s="44">
        <v>12</v>
      </c>
      <c r="E540" s="41">
        <v>1059</v>
      </c>
      <c r="F540" s="41">
        <v>27059</v>
      </c>
      <c r="G540" s="117">
        <v>3.9136701000000003E-2</v>
      </c>
      <c r="H540" s="42" t="s">
        <v>12</v>
      </c>
      <c r="I540" s="13">
        <v>58.516556088999998</v>
      </c>
      <c r="J540" s="42" t="s">
        <v>12</v>
      </c>
      <c r="K540" s="29">
        <f t="shared" si="235"/>
        <v>0.5</v>
      </c>
      <c r="L540" s="29">
        <f t="shared" si="233"/>
        <v>0</v>
      </c>
      <c r="M540" s="29">
        <f t="shared" si="234"/>
        <v>1</v>
      </c>
      <c r="N540" s="29">
        <f t="shared" si="236"/>
        <v>1</v>
      </c>
      <c r="O540" s="34"/>
      <c r="P540" s="41">
        <v>606</v>
      </c>
      <c r="Q540" s="41">
        <v>24545</v>
      </c>
      <c r="R540" s="117">
        <v>2.4689346000000001E-2</v>
      </c>
      <c r="S540" s="34">
        <v>0.5</v>
      </c>
      <c r="T540" s="34"/>
      <c r="U540" s="43" t="s">
        <v>315</v>
      </c>
      <c r="V540" s="34">
        <v>1</v>
      </c>
      <c r="W540" s="29">
        <v>1</v>
      </c>
      <c r="X540" s="29">
        <f t="shared" si="237"/>
        <v>1</v>
      </c>
      <c r="Z540" s="6">
        <f t="shared" si="238"/>
        <v>1</v>
      </c>
      <c r="AA540" s="6">
        <f t="shared" si="239"/>
        <v>1</v>
      </c>
      <c r="AB540" s="29"/>
      <c r="AC540" s="29">
        <f t="shared" si="240"/>
        <v>1</v>
      </c>
      <c r="AE540" s="120">
        <f>IF(N540=1,IF(OR(I540&gt;-5,I540=""),0,IF(I540&gt;=-10,0.5,1)),0)</f>
        <v>0</v>
      </c>
      <c r="AF540" s="120">
        <f>IF(G540&lt;AI540,0.5,0)</f>
        <v>0.5</v>
      </c>
      <c r="AG540" s="120">
        <f>IF(G540=AJ540,1,0)</f>
        <v>0</v>
      </c>
      <c r="AI540" s="29">
        <f t="shared" si="241"/>
        <v>4.0696577999999997E-2</v>
      </c>
      <c r="AJ540" s="29">
        <f>_xlfn.MINIFS($G$6:$G$2383,$N$6:$N$2383,1,$D$6:$D$2383,12)</f>
        <v>5.6550419999999999E-3</v>
      </c>
    </row>
    <row r="541" spans="1:36" ht="16.5" thickBot="1" x14ac:dyDescent="0.3">
      <c r="A541" s="48" t="s">
        <v>816</v>
      </c>
      <c r="B541" s="54" t="s">
        <v>89</v>
      </c>
      <c r="C541" s="55" t="s">
        <v>90</v>
      </c>
      <c r="D541" s="44">
        <v>13</v>
      </c>
      <c r="E541" s="41">
        <v>370</v>
      </c>
      <c r="F541" s="41">
        <v>1387</v>
      </c>
      <c r="G541" s="117">
        <v>0.266762797</v>
      </c>
      <c r="H541" s="42" t="s">
        <v>12</v>
      </c>
      <c r="I541" s="13">
        <v>12.372606960000001</v>
      </c>
      <c r="J541" s="42" t="s">
        <v>12</v>
      </c>
      <c r="K541" s="29">
        <f>_xlfn.IFS(AND(R541=0,G541=0),0,V541=0,0,V541=1,MAX(AE541:AG541))</f>
        <v>1</v>
      </c>
      <c r="L541" s="29">
        <f t="shared" si="233"/>
        <v>1</v>
      </c>
      <c r="M541" s="29">
        <f t="shared" si="234"/>
        <v>1</v>
      </c>
      <c r="N541" s="29">
        <f t="shared" si="236"/>
        <v>1</v>
      </c>
      <c r="O541" s="34"/>
      <c r="P541" s="41">
        <v>273</v>
      </c>
      <c r="Q541" s="41">
        <v>1150</v>
      </c>
      <c r="R541" s="117">
        <v>0.237391304</v>
      </c>
      <c r="S541" s="34">
        <v>1</v>
      </c>
      <c r="T541" s="34"/>
      <c r="U541" s="43" t="s">
        <v>317</v>
      </c>
      <c r="V541" s="34">
        <v>1</v>
      </c>
      <c r="W541" s="29">
        <v>2</v>
      </c>
      <c r="X541" s="29">
        <f t="shared" si="237"/>
        <v>2</v>
      </c>
      <c r="Z541" s="6">
        <f t="shared" si="238"/>
        <v>1</v>
      </c>
      <c r="AA541" s="6">
        <f t="shared" si="239"/>
        <v>1</v>
      </c>
      <c r="AB541" s="29"/>
      <c r="AC541" s="29">
        <f t="shared" si="240"/>
        <v>1</v>
      </c>
      <c r="AE541" s="120">
        <f>IF(N541=1,IF(OR(I541&gt;-3,I541=""),0,IF(I541&gt;=-7,1,2)),0)</f>
        <v>0</v>
      </c>
      <c r="AF541" s="120">
        <f>IF(G541&lt;AI541,1,0)</f>
        <v>1</v>
      </c>
      <c r="AG541" s="120">
        <f>IF(G541=AJ541,2,0)</f>
        <v>0</v>
      </c>
      <c r="AI541" s="29">
        <f t="shared" si="241"/>
        <v>0.30394431599999999</v>
      </c>
      <c r="AJ541" s="29">
        <f>_xlfn.MINIFS($G$6:$G$2383,$N$6:$N$2383,1,$D$6:$D$2383,13)</f>
        <v>0.11</v>
      </c>
    </row>
    <row r="542" spans="1:36" ht="16.5" thickBot="1" x14ac:dyDescent="0.3">
      <c r="A542" s="48" t="s">
        <v>817</v>
      </c>
      <c r="B542" s="54" t="s">
        <v>89</v>
      </c>
      <c r="C542" s="55" t="s">
        <v>90</v>
      </c>
      <c r="D542" s="44">
        <v>14</v>
      </c>
      <c r="E542" s="41">
        <v>0</v>
      </c>
      <c r="F542" s="41">
        <v>2279</v>
      </c>
      <c r="G542" s="117">
        <v>0</v>
      </c>
      <c r="H542" s="42" t="s">
        <v>12</v>
      </c>
      <c r="I542" s="13">
        <v>0</v>
      </c>
      <c r="J542" s="42" t="s">
        <v>12</v>
      </c>
      <c r="K542" s="29">
        <f>_xlfn.IFS(AND(R542=0,G542=0),0,V542=0,0,V542=1,MAX(AE542:AG542))</f>
        <v>0</v>
      </c>
      <c r="L542" s="29">
        <f t="shared" si="233"/>
        <v>0</v>
      </c>
      <c r="M542" s="29">
        <f t="shared" si="234"/>
        <v>1</v>
      </c>
      <c r="N542" s="29">
        <f t="shared" si="236"/>
        <v>1</v>
      </c>
      <c r="O542" s="34"/>
      <c r="P542" s="41">
        <v>0</v>
      </c>
      <c r="Q542" s="41">
        <v>2089</v>
      </c>
      <c r="R542" s="117">
        <v>0</v>
      </c>
      <c r="S542" s="34">
        <v>0</v>
      </c>
      <c r="T542" s="34"/>
      <c r="U542" s="43" t="s">
        <v>319</v>
      </c>
      <c r="V542" s="34">
        <v>1</v>
      </c>
      <c r="W542" s="29">
        <v>1</v>
      </c>
      <c r="X542" s="29">
        <f t="shared" si="237"/>
        <v>1</v>
      </c>
      <c r="Z542" s="6">
        <f t="shared" si="238"/>
        <v>1</v>
      </c>
      <c r="AA542" s="6">
        <f t="shared" si="239"/>
        <v>0</v>
      </c>
      <c r="AB542" s="29"/>
      <c r="AC542" s="29">
        <f t="shared" si="240"/>
        <v>0</v>
      </c>
      <c r="AE542" s="120">
        <f>IF(N542=1,IF(OR(I542&gt;-5,I542=""),0,IF(I542&gt;=-10,0.5,1)),0)</f>
        <v>0</v>
      </c>
      <c r="AF542" s="120">
        <f>IF(G542&lt;AI542,0.5,0)</f>
        <v>0.5</v>
      </c>
      <c r="AG542" s="120">
        <f>IF(G542=AJ542,1,0)</f>
        <v>1</v>
      </c>
      <c r="AI542" s="29">
        <f t="shared" si="241"/>
        <v>4.1435990000000004E-3</v>
      </c>
      <c r="AJ542" s="29">
        <f>_xlfn.MINIFS($G$6:$G$2383,$N$6:$N$2383,1,$D$6:$D$2383,14)</f>
        <v>0</v>
      </c>
    </row>
    <row r="543" spans="1:36" ht="16.5" thickBot="1" x14ac:dyDescent="0.3">
      <c r="A543" s="48" t="s">
        <v>818</v>
      </c>
      <c r="B543" s="54" t="s">
        <v>89</v>
      </c>
      <c r="C543" s="55" t="s">
        <v>90</v>
      </c>
      <c r="D543" s="33"/>
      <c r="E543" s="41"/>
      <c r="F543" s="41"/>
      <c r="G543" s="117">
        <v>0</v>
      </c>
      <c r="H543" s="35"/>
      <c r="I543" s="35"/>
      <c r="J543" s="35"/>
      <c r="K543" s="36">
        <f>SUM(K544:K549)</f>
        <v>2.5</v>
      </c>
      <c r="L543" s="29">
        <f t="shared" si="233"/>
        <v>0</v>
      </c>
      <c r="M543" s="29">
        <f t="shared" si="234"/>
        <v>0</v>
      </c>
      <c r="O543" s="34"/>
      <c r="P543" s="34"/>
      <c r="Q543" s="34"/>
      <c r="R543" s="117">
        <v>0</v>
      </c>
      <c r="S543" s="35">
        <v>6.5</v>
      </c>
      <c r="T543" s="35"/>
      <c r="U543" s="37" t="s">
        <v>321</v>
      </c>
      <c r="V543" s="35">
        <v>1</v>
      </c>
      <c r="W543" s="6"/>
      <c r="X543" s="29">
        <f t="shared" si="237"/>
        <v>0</v>
      </c>
      <c r="Y543" s="6"/>
      <c r="AB543" s="6"/>
      <c r="AC543" s="29" t="str">
        <f t="shared" si="240"/>
        <v>не применяется</v>
      </c>
      <c r="AF543" s="6"/>
    </row>
    <row r="544" spans="1:36" ht="16.5" thickBot="1" x14ac:dyDescent="0.3">
      <c r="A544" s="48" t="s">
        <v>819</v>
      </c>
      <c r="B544" s="54" t="s">
        <v>89</v>
      </c>
      <c r="C544" s="55" t="s">
        <v>90</v>
      </c>
      <c r="D544" s="44">
        <v>15</v>
      </c>
      <c r="E544" s="41">
        <v>16971</v>
      </c>
      <c r="F544" s="41">
        <v>17553</v>
      </c>
      <c r="G544" s="117">
        <v>0.966843275</v>
      </c>
      <c r="H544" s="45">
        <v>1</v>
      </c>
      <c r="I544" s="42" t="s">
        <v>12</v>
      </c>
      <c r="J544" s="13">
        <v>0.966843275</v>
      </c>
      <c r="K544" s="29">
        <f t="shared" ref="K544:K549" si="242">IF(V544=1,MAX(AE544:AG544),0)</f>
        <v>0.5</v>
      </c>
      <c r="L544" s="29">
        <f t="shared" si="233"/>
        <v>0</v>
      </c>
      <c r="M544" s="29">
        <f t="shared" si="234"/>
        <v>1</v>
      </c>
      <c r="N544" s="29">
        <f t="shared" ref="N544:N549" si="243">IF(AND(F544=0,V544=1),2,V544)</f>
        <v>1</v>
      </c>
      <c r="O544" s="34"/>
      <c r="P544" s="41">
        <v>0</v>
      </c>
      <c r="Q544" s="41">
        <v>0</v>
      </c>
      <c r="R544" s="117">
        <v>0</v>
      </c>
      <c r="S544" s="42">
        <v>0.5</v>
      </c>
      <c r="T544" s="42"/>
      <c r="U544" s="43" t="s">
        <v>323</v>
      </c>
      <c r="V544" s="34">
        <v>1</v>
      </c>
      <c r="W544" s="29">
        <v>1</v>
      </c>
      <c r="X544" s="29">
        <f t="shared" si="237"/>
        <v>1</v>
      </c>
      <c r="Z544" s="6">
        <f t="shared" ref="Z544:Z549" si="244">N544</f>
        <v>1</v>
      </c>
      <c r="AA544" s="6">
        <f t="shared" ref="AA544:AA549" si="245">IF(K544&lt;=0,0,1)</f>
        <v>1</v>
      </c>
      <c r="AB544" s="29"/>
      <c r="AC544" s="29">
        <f t="shared" si="240"/>
        <v>1</v>
      </c>
      <c r="AE544" s="120">
        <f>IF(AND(J544&gt;=1,N544=1),1,0)</f>
        <v>0</v>
      </c>
      <c r="AF544" s="121">
        <f>IF(G544&gt;AI544,0.5,0)</f>
        <v>0.5</v>
      </c>
      <c r="AG544" s="120"/>
      <c r="AI544" s="29">
        <f t="shared" ref="AI544:AI549" si="246">ROUND(SUMIFS(E:E,D:D,D544,N:N,1)/SUMIFS(F:F,D:D,D544,N:N,1),9)</f>
        <v>0.955452521</v>
      </c>
    </row>
    <row r="545" spans="1:36" ht="16.5" thickBot="1" x14ac:dyDescent="0.3">
      <c r="A545" s="48" t="s">
        <v>820</v>
      </c>
      <c r="B545" s="54" t="s">
        <v>89</v>
      </c>
      <c r="C545" s="55" t="s">
        <v>90</v>
      </c>
      <c r="D545" s="44">
        <v>16</v>
      </c>
      <c r="E545" s="41">
        <v>5</v>
      </c>
      <c r="F545" s="41">
        <v>0</v>
      </c>
      <c r="G545" s="117">
        <v>0</v>
      </c>
      <c r="H545" s="45">
        <v>1</v>
      </c>
      <c r="I545" s="42" t="s">
        <v>12</v>
      </c>
      <c r="J545" s="13">
        <v>0</v>
      </c>
      <c r="K545" s="29">
        <f t="shared" si="242"/>
        <v>0</v>
      </c>
      <c r="L545" s="29">
        <f t="shared" si="233"/>
        <v>0</v>
      </c>
      <c r="M545" s="29">
        <f t="shared" si="234"/>
        <v>0</v>
      </c>
      <c r="N545" s="29">
        <f t="shared" si="243"/>
        <v>2</v>
      </c>
      <c r="O545" s="34"/>
      <c r="P545" s="41">
        <v>5</v>
      </c>
      <c r="Q545" s="41">
        <v>1</v>
      </c>
      <c r="R545" s="117">
        <v>5</v>
      </c>
      <c r="S545" s="42">
        <v>1</v>
      </c>
      <c r="T545" s="42"/>
      <c r="U545" s="43" t="s">
        <v>325</v>
      </c>
      <c r="V545" s="34">
        <v>1</v>
      </c>
      <c r="W545" s="29">
        <v>1</v>
      </c>
      <c r="X545" s="29">
        <f t="shared" si="237"/>
        <v>1</v>
      </c>
      <c r="Z545" s="6">
        <f t="shared" si="244"/>
        <v>2</v>
      </c>
      <c r="AA545" s="6">
        <f t="shared" si="245"/>
        <v>0</v>
      </c>
      <c r="AB545" s="29"/>
      <c r="AC545" s="29" t="str">
        <f>_xlfn.IFS(AND(Z545=1,AA545=1),1,AND(Z545=1,AA545=0),0,Z545=0,"не применяется",Z545=2,"не применяется")</f>
        <v>не применяется</v>
      </c>
      <c r="AE545" s="120">
        <f>IF(AND(J545&gt;=1,N545=1),1,0)</f>
        <v>0</v>
      </c>
      <c r="AF545" s="120">
        <f>IF(G545&gt;AI545,0.5,0)</f>
        <v>0</v>
      </c>
      <c r="AG545" s="120"/>
      <c r="AI545" s="29">
        <f t="shared" si="246"/>
        <v>27.65</v>
      </c>
    </row>
    <row r="546" spans="1:36" ht="16.5" thickBot="1" x14ac:dyDescent="0.3">
      <c r="A546" s="48" t="s">
        <v>821</v>
      </c>
      <c r="B546" s="54" t="s">
        <v>89</v>
      </c>
      <c r="C546" s="55" t="s">
        <v>90</v>
      </c>
      <c r="D546" s="44">
        <v>17</v>
      </c>
      <c r="E546" s="41">
        <v>308</v>
      </c>
      <c r="F546" s="41">
        <v>23</v>
      </c>
      <c r="G546" s="117">
        <v>13.391304348</v>
      </c>
      <c r="H546" s="45">
        <v>1</v>
      </c>
      <c r="I546" s="42" t="s">
        <v>12</v>
      </c>
      <c r="J546" s="13">
        <v>13.391304348</v>
      </c>
      <c r="K546" s="29">
        <f t="shared" si="242"/>
        <v>1</v>
      </c>
      <c r="L546" s="29">
        <f t="shared" si="233"/>
        <v>0</v>
      </c>
      <c r="M546" s="29">
        <f t="shared" si="234"/>
        <v>0</v>
      </c>
      <c r="N546" s="29">
        <f t="shared" si="243"/>
        <v>1</v>
      </c>
      <c r="O546" s="34"/>
      <c r="P546" s="41">
        <v>133</v>
      </c>
      <c r="Q546" s="41">
        <v>43</v>
      </c>
      <c r="R546" s="117">
        <v>3.0930232559999999</v>
      </c>
      <c r="S546" s="42">
        <v>1</v>
      </c>
      <c r="T546" s="42"/>
      <c r="U546" s="43" t="s">
        <v>327</v>
      </c>
      <c r="V546" s="34">
        <v>1</v>
      </c>
      <c r="W546" s="29">
        <v>1</v>
      </c>
      <c r="X546" s="29">
        <f t="shared" si="237"/>
        <v>1</v>
      </c>
      <c r="Z546" s="6">
        <f t="shared" si="244"/>
        <v>1</v>
      </c>
      <c r="AA546" s="6">
        <f t="shared" si="245"/>
        <v>1</v>
      </c>
      <c r="AB546" s="29"/>
      <c r="AC546" s="29">
        <f>_xlfn.IFS(AND(Z546=1,AA546=1),1,AND(Z546=1,AA546=0),0,Z546=0,"не применяется")</f>
        <v>1</v>
      </c>
      <c r="AE546" s="120">
        <f>IF(AND(J546&gt;=1,N546=1),1,0)</f>
        <v>1</v>
      </c>
      <c r="AF546" s="120">
        <f>IF(G546&gt;AI546,0.5,0)</f>
        <v>0</v>
      </c>
      <c r="AG546" s="120"/>
      <c r="AI546" s="29">
        <f t="shared" si="246"/>
        <v>77.588235294</v>
      </c>
    </row>
    <row r="547" spans="1:36" ht="16.5" thickBot="1" x14ac:dyDescent="0.3">
      <c r="A547" s="48" t="s">
        <v>822</v>
      </c>
      <c r="B547" s="54" t="s">
        <v>89</v>
      </c>
      <c r="C547" s="55" t="s">
        <v>90</v>
      </c>
      <c r="D547" s="44">
        <v>18</v>
      </c>
      <c r="E547" s="41">
        <v>23</v>
      </c>
      <c r="F547" s="41">
        <v>0</v>
      </c>
      <c r="G547" s="117">
        <v>0</v>
      </c>
      <c r="H547" s="45">
        <v>1</v>
      </c>
      <c r="I547" s="42" t="s">
        <v>12</v>
      </c>
      <c r="J547" s="13">
        <v>0</v>
      </c>
      <c r="K547" s="29">
        <f t="shared" si="242"/>
        <v>0</v>
      </c>
      <c r="L547" s="29">
        <f t="shared" si="233"/>
        <v>0</v>
      </c>
      <c r="M547" s="29">
        <f t="shared" si="234"/>
        <v>0</v>
      </c>
      <c r="N547" s="29">
        <f t="shared" si="243"/>
        <v>2</v>
      </c>
      <c r="O547" s="34"/>
      <c r="P547" s="41">
        <v>14</v>
      </c>
      <c r="Q547" s="41">
        <v>2</v>
      </c>
      <c r="R547" s="117">
        <v>7</v>
      </c>
      <c r="S547" s="42">
        <v>1</v>
      </c>
      <c r="T547" s="42"/>
      <c r="U547" s="43" t="s">
        <v>329</v>
      </c>
      <c r="V547" s="34">
        <v>1</v>
      </c>
      <c r="W547" s="29">
        <v>1</v>
      </c>
      <c r="X547" s="29">
        <f t="shared" si="237"/>
        <v>1</v>
      </c>
      <c r="Z547" s="6">
        <f t="shared" si="244"/>
        <v>2</v>
      </c>
      <c r="AA547" s="6">
        <f t="shared" si="245"/>
        <v>0</v>
      </c>
      <c r="AB547" s="29"/>
      <c r="AC547" s="29" t="str">
        <f>_xlfn.IFS(AND(Z547=1,AA547=1),1,AND(Z547=1,AA547=0),0,Z547=0,"не применяется",Z547=2,"не применяется")</f>
        <v>не применяется</v>
      </c>
      <c r="AE547" s="120">
        <f>IF(AND(J547&gt;=1,N547=1),1,0)</f>
        <v>0</v>
      </c>
      <c r="AF547" s="120">
        <f>IF(G547&gt;AI547,0.5,0)</f>
        <v>0</v>
      </c>
      <c r="AG547" s="120"/>
      <c r="AI547" s="29">
        <f t="shared" si="246"/>
        <v>48.1875</v>
      </c>
    </row>
    <row r="548" spans="1:36" ht="16.5" thickBot="1" x14ac:dyDescent="0.3">
      <c r="A548" s="48" t="s">
        <v>823</v>
      </c>
      <c r="B548" s="54" t="s">
        <v>89</v>
      </c>
      <c r="C548" s="55" t="s">
        <v>90</v>
      </c>
      <c r="D548" s="44">
        <v>19</v>
      </c>
      <c r="E548" s="41">
        <v>20</v>
      </c>
      <c r="F548" s="41">
        <v>0</v>
      </c>
      <c r="G548" s="117">
        <v>0</v>
      </c>
      <c r="H548" s="45">
        <v>1</v>
      </c>
      <c r="I548" s="42" t="s">
        <v>12</v>
      </c>
      <c r="J548" s="13">
        <v>0</v>
      </c>
      <c r="K548" s="29">
        <f t="shared" si="242"/>
        <v>0</v>
      </c>
      <c r="L548" s="29">
        <f t="shared" si="233"/>
        <v>0</v>
      </c>
      <c r="M548" s="29">
        <f t="shared" si="234"/>
        <v>0</v>
      </c>
      <c r="N548" s="29">
        <f t="shared" si="243"/>
        <v>2</v>
      </c>
      <c r="O548" s="34"/>
      <c r="P548" s="41">
        <v>26</v>
      </c>
      <c r="Q548" s="41">
        <v>5</v>
      </c>
      <c r="R548" s="117">
        <v>5.2</v>
      </c>
      <c r="S548" s="42">
        <v>2</v>
      </c>
      <c r="T548" s="42"/>
      <c r="U548" s="43" t="s">
        <v>331</v>
      </c>
      <c r="V548" s="34">
        <v>1</v>
      </c>
      <c r="W548" s="29">
        <v>2</v>
      </c>
      <c r="X548" s="29">
        <f t="shared" si="237"/>
        <v>2</v>
      </c>
      <c r="Z548" s="6">
        <f t="shared" si="244"/>
        <v>2</v>
      </c>
      <c r="AA548" s="6">
        <f t="shared" si="245"/>
        <v>0</v>
      </c>
      <c r="AB548" s="29"/>
      <c r="AC548" s="29" t="str">
        <f>_xlfn.IFS(AND(Z548=1,AA548=1),1,AND(Z548=1,AA548=0),0,Z548=0,"не применяется",Z548=2,"не применяется")</f>
        <v>не применяется</v>
      </c>
      <c r="AE548" s="120">
        <f>IF(AND(J548&gt;=1,N548=1),2,0)</f>
        <v>0</v>
      </c>
      <c r="AF548" s="120">
        <f>IF(G548&gt;AI548,1,0)</f>
        <v>0</v>
      </c>
      <c r="AG548" s="120"/>
      <c r="AI548" s="29">
        <f t="shared" si="246"/>
        <v>45.237288135999997</v>
      </c>
    </row>
    <row r="549" spans="1:36" ht="16.5" thickBot="1" x14ac:dyDescent="0.3">
      <c r="A549" s="48" t="s">
        <v>824</v>
      </c>
      <c r="B549" s="54" t="s">
        <v>89</v>
      </c>
      <c r="C549" s="55" t="s">
        <v>90</v>
      </c>
      <c r="D549" s="44">
        <v>20</v>
      </c>
      <c r="E549" s="41">
        <v>13</v>
      </c>
      <c r="F549" s="41">
        <v>8</v>
      </c>
      <c r="G549" s="117">
        <v>1.625</v>
      </c>
      <c r="H549" s="45">
        <v>1</v>
      </c>
      <c r="I549" s="42" t="s">
        <v>12</v>
      </c>
      <c r="J549" s="13">
        <v>1.625</v>
      </c>
      <c r="K549" s="29">
        <f t="shared" si="242"/>
        <v>1</v>
      </c>
      <c r="L549" s="29">
        <f t="shared" si="233"/>
        <v>0</v>
      </c>
      <c r="M549" s="29">
        <f t="shared" si="234"/>
        <v>0</v>
      </c>
      <c r="N549" s="29">
        <f t="shared" si="243"/>
        <v>1</v>
      </c>
      <c r="O549" s="34"/>
      <c r="P549" s="41">
        <v>8</v>
      </c>
      <c r="Q549" s="41">
        <v>3</v>
      </c>
      <c r="R549" s="117">
        <v>2.6666666669999999</v>
      </c>
      <c r="S549" s="42">
        <v>1</v>
      </c>
      <c r="T549" s="42"/>
      <c r="U549" s="43" t="s">
        <v>333</v>
      </c>
      <c r="V549" s="34">
        <v>1</v>
      </c>
      <c r="W549" s="29">
        <v>1</v>
      </c>
      <c r="X549" s="29">
        <f t="shared" si="237"/>
        <v>1</v>
      </c>
      <c r="Z549" s="6">
        <f t="shared" si="244"/>
        <v>1</v>
      </c>
      <c r="AA549" s="6">
        <f t="shared" si="245"/>
        <v>1</v>
      </c>
      <c r="AB549" s="29"/>
      <c r="AC549" s="29">
        <f>_xlfn.IFS(AND(Z549=1,AA549=1),1,AND(Z549=1,AA549=0),0,Z549=0,"не применяется")</f>
        <v>1</v>
      </c>
      <c r="AE549" s="120">
        <f>IF(AND(J549&gt;=1,N549=1),1,0)</f>
        <v>1</v>
      </c>
      <c r="AF549" s="120">
        <f>IF(G549&gt;AI549,0.5,0)</f>
        <v>0</v>
      </c>
      <c r="AG549" s="120"/>
      <c r="AI549" s="29">
        <f t="shared" si="246"/>
        <v>12.756097561000001</v>
      </c>
    </row>
    <row r="550" spans="1:36" ht="16.5" thickBot="1" x14ac:dyDescent="0.3">
      <c r="A550" s="48" t="s">
        <v>818</v>
      </c>
      <c r="B550" s="54" t="s">
        <v>89</v>
      </c>
      <c r="C550" s="55" t="s">
        <v>90</v>
      </c>
      <c r="D550" s="33"/>
      <c r="E550" s="41"/>
      <c r="F550" s="41"/>
      <c r="G550" s="117">
        <v>0</v>
      </c>
      <c r="H550" s="35"/>
      <c r="I550" s="35"/>
      <c r="J550" s="35"/>
      <c r="K550" s="36">
        <f>SUM(K551:K555)</f>
        <v>1</v>
      </c>
      <c r="L550" s="29">
        <f t="shared" si="233"/>
        <v>0</v>
      </c>
      <c r="M550" s="29">
        <f t="shared" si="234"/>
        <v>0</v>
      </c>
      <c r="O550" s="34"/>
      <c r="P550" s="34"/>
      <c r="Q550" s="34"/>
      <c r="R550" s="117">
        <v>0</v>
      </c>
      <c r="S550" s="35">
        <v>2</v>
      </c>
      <c r="T550" s="35"/>
      <c r="U550" s="37" t="s">
        <v>321</v>
      </c>
      <c r="V550" s="35">
        <v>1</v>
      </c>
      <c r="W550" s="6"/>
      <c r="X550" s="29">
        <f t="shared" si="237"/>
        <v>0</v>
      </c>
      <c r="Y550" s="6"/>
      <c r="AB550" s="6"/>
      <c r="AC550" s="29" t="str">
        <f>_xlfn.IFS(AND(Z550=1,AA550=1),1,AND(Z550=1,AA550=0),0,Z550=0,"не применяется")</f>
        <v>не применяется</v>
      </c>
      <c r="AF550" s="6"/>
    </row>
    <row r="551" spans="1:36" ht="16.5" thickBot="1" x14ac:dyDescent="0.3">
      <c r="A551" s="48" t="s">
        <v>825</v>
      </c>
      <c r="B551" s="54" t="s">
        <v>89</v>
      </c>
      <c r="C551" s="55" t="s">
        <v>90</v>
      </c>
      <c r="D551" s="44">
        <v>21</v>
      </c>
      <c r="E551" s="41">
        <v>10</v>
      </c>
      <c r="F551" s="41">
        <v>19</v>
      </c>
      <c r="G551" s="117">
        <v>0.52631578899999998</v>
      </c>
      <c r="H551" s="42" t="s">
        <v>12</v>
      </c>
      <c r="I551" s="13">
        <v>215.789472768</v>
      </c>
      <c r="J551" s="42" t="s">
        <v>12</v>
      </c>
      <c r="K551" s="29">
        <f>IF(V551=1,MAX(AE551:AG551),0)</f>
        <v>1</v>
      </c>
      <c r="L551" s="29">
        <f t="shared" si="233"/>
        <v>0</v>
      </c>
      <c r="M551" s="29">
        <f t="shared" si="234"/>
        <v>1</v>
      </c>
      <c r="N551" s="29">
        <f>IF(AND(F551=0,V551=1),2,V551)</f>
        <v>1</v>
      </c>
      <c r="O551" s="34"/>
      <c r="P551" s="41">
        <v>1</v>
      </c>
      <c r="Q551" s="41">
        <v>6</v>
      </c>
      <c r="R551" s="117">
        <v>0.16666666699999999</v>
      </c>
      <c r="S551" s="45">
        <v>0</v>
      </c>
      <c r="T551" s="45"/>
      <c r="U551" s="43" t="s">
        <v>335</v>
      </c>
      <c r="V551" s="34">
        <v>1</v>
      </c>
      <c r="W551" s="29">
        <v>1</v>
      </c>
      <c r="X551" s="29">
        <f t="shared" si="237"/>
        <v>1</v>
      </c>
      <c r="Z551" s="6">
        <f>N551</f>
        <v>1</v>
      </c>
      <c r="AA551" s="6">
        <f>IF(K551&lt;=0,0,1)</f>
        <v>1</v>
      </c>
      <c r="AB551" s="29"/>
      <c r="AC551" s="29">
        <f>_xlfn.IFS(AND(Z551=1,AA551=1),1,AND(Z551=1,AA551=0),0,Z551=0,"не применяется")</f>
        <v>1</v>
      </c>
      <c r="AE551" s="120">
        <f>IF(N551=1,IF(OR(I551&lt;5,I551=""),0,IF(I551&gt;=10,1,0.5)),0)</f>
        <v>1</v>
      </c>
      <c r="AF551" s="120">
        <f>IF(G551&gt;AI551,0.5,0)</f>
        <v>0.5</v>
      </c>
      <c r="AG551" s="120">
        <f>IF(G551=AJ551,1,0)</f>
        <v>0</v>
      </c>
      <c r="AI551" s="29">
        <f>ROUND(SUMIFS(E:E,D:D,D551,N:N,1)/SUMIFS(F:F,D:D,D551,N:N,1),9)</f>
        <v>0.40586932399999998</v>
      </c>
      <c r="AJ551" s="29">
        <f>_xlfn.MAXIFS($G$7:$G$2383,$N$7:$N$2383,1,$D$7:$D$2383,21)</f>
        <v>1</v>
      </c>
    </row>
    <row r="552" spans="1:36" ht="16.5" thickBot="1" x14ac:dyDescent="0.3">
      <c r="A552" s="48" t="s">
        <v>826</v>
      </c>
      <c r="B552" s="54" t="s">
        <v>89</v>
      </c>
      <c r="C552" s="55" t="s">
        <v>90</v>
      </c>
      <c r="D552" s="44">
        <v>22</v>
      </c>
      <c r="E552" s="41">
        <v>0</v>
      </c>
      <c r="F552" s="41">
        <v>0</v>
      </c>
      <c r="G552" s="117">
        <v>0</v>
      </c>
      <c r="H552" s="45">
        <v>1</v>
      </c>
      <c r="I552" s="42" t="s">
        <v>12</v>
      </c>
      <c r="J552" s="13">
        <v>0</v>
      </c>
      <c r="K552" s="29">
        <f>IF(V552=1,MAX(AE552:AG552),0)</f>
        <v>0</v>
      </c>
      <c r="L552" s="29">
        <f t="shared" si="233"/>
        <v>0</v>
      </c>
      <c r="M552" s="29">
        <f t="shared" si="234"/>
        <v>0</v>
      </c>
      <c r="N552" s="29">
        <f>IF(AND(F552=0,V552=1),2,V552)</f>
        <v>2</v>
      </c>
      <c r="O552" s="34"/>
      <c r="P552" s="41">
        <v>0</v>
      </c>
      <c r="Q552" s="41">
        <v>0</v>
      </c>
      <c r="R552" s="117">
        <v>0</v>
      </c>
      <c r="S552" s="42">
        <v>1</v>
      </c>
      <c r="T552" s="42"/>
      <c r="U552" s="43" t="s">
        <v>337</v>
      </c>
      <c r="V552" s="34">
        <v>1</v>
      </c>
      <c r="W552" s="29">
        <v>1</v>
      </c>
      <c r="X552" s="29">
        <f t="shared" si="237"/>
        <v>1</v>
      </c>
      <c r="Z552" s="6">
        <f>N552</f>
        <v>2</v>
      </c>
      <c r="AA552" s="6">
        <f>IF(K552&lt;=0,0,1)</f>
        <v>0</v>
      </c>
      <c r="AB552" s="29"/>
      <c r="AC552" s="29" t="str">
        <f>_xlfn.IFS(AND(Z552=1,AA552=1),1,AND(Z552=1,AA552=0),0,Z552=0,"не применяется",Z552=2,"не применяется")</f>
        <v>не применяется</v>
      </c>
      <c r="AE552" s="120">
        <f>IF(AND(J552&gt;=1,N552=1),1,0)</f>
        <v>0</v>
      </c>
      <c r="AF552" s="120">
        <f>IF(G552&gt;AI552,0.5,0)</f>
        <v>0</v>
      </c>
      <c r="AG552" s="120"/>
      <c r="AI552" s="29">
        <f>ROUND(SUMIFS(E:E,D:D,D552,N:N,1)/SUMIFS(F:F,D:D,D552,N:N,1),9)</f>
        <v>0.59924209900000003</v>
      </c>
    </row>
    <row r="553" spans="1:36" ht="16.5" thickBot="1" x14ac:dyDescent="0.3">
      <c r="A553" s="48" t="s">
        <v>827</v>
      </c>
      <c r="B553" s="54" t="s">
        <v>89</v>
      </c>
      <c r="C553" s="55" t="s">
        <v>90</v>
      </c>
      <c r="D553" s="44">
        <v>23</v>
      </c>
      <c r="E553" s="41">
        <v>0</v>
      </c>
      <c r="F553" s="41">
        <v>0</v>
      </c>
      <c r="G553" s="117">
        <v>0</v>
      </c>
      <c r="H553" s="42" t="s">
        <v>12</v>
      </c>
      <c r="I553" s="13">
        <v>0</v>
      </c>
      <c r="J553" s="42" t="s">
        <v>12</v>
      </c>
      <c r="K553" s="29">
        <f>IF(V553=1,MAX(AE553:AG553),0)</f>
        <v>0</v>
      </c>
      <c r="L553" s="29">
        <f t="shared" si="233"/>
        <v>0</v>
      </c>
      <c r="M553" s="29">
        <f t="shared" si="234"/>
        <v>0</v>
      </c>
      <c r="N553" s="29">
        <f>IF(AND(F553=0,V553=1),2,V553)</f>
        <v>2</v>
      </c>
      <c r="O553" s="34"/>
      <c r="P553" s="41">
        <v>0</v>
      </c>
      <c r="Q553" s="41">
        <v>4</v>
      </c>
      <c r="R553" s="117">
        <v>0</v>
      </c>
      <c r="S553" s="45">
        <v>0</v>
      </c>
      <c r="T553" s="45"/>
      <c r="U553" s="43" t="s">
        <v>339</v>
      </c>
      <c r="V553" s="34">
        <v>1</v>
      </c>
      <c r="W553" s="29">
        <v>1</v>
      </c>
      <c r="X553" s="29">
        <f t="shared" si="237"/>
        <v>1</v>
      </c>
      <c r="Z553" s="6">
        <f>N553</f>
        <v>2</v>
      </c>
      <c r="AA553" s="6">
        <f>IF(K553&lt;=0,0,1)</f>
        <v>0</v>
      </c>
      <c r="AB553" s="29"/>
      <c r="AC553" s="29" t="str">
        <f>_xlfn.IFS(AND(Z553=1,AA553=1),1,AND(Z553=1,AA553=0),0,Z553=0,"не применяется",Z553=2,"не применяется")</f>
        <v>не применяется</v>
      </c>
      <c r="AE553" s="120">
        <f>IF(N553=1,IF(OR(I553&lt;5,I553=""),0,IF(I553&gt;=10,1,0.5)),0)</f>
        <v>0</v>
      </c>
      <c r="AF553" s="120">
        <f>IF(G553&gt;AI553,0.5,0)</f>
        <v>0</v>
      </c>
      <c r="AG553" s="120">
        <f>IF(AND(G2980&lt;&gt;0,G553=AJ553),1,0)</f>
        <v>0</v>
      </c>
      <c r="AI553" s="29">
        <f>ROUND(SUMIFS(E:E,D:D,D553,N:N,1)/SUMIFS(F:F,D:D,D553,N:N,1),9)</f>
        <v>0.46666666699999998</v>
      </c>
      <c r="AJ553" s="29">
        <f>_xlfn.MAXIFS($G$7:$G$2383,$N$7:$N$2383,1,$D$7:$D$2383,23)</f>
        <v>6</v>
      </c>
    </row>
    <row r="554" spans="1:36" ht="16.5" thickBot="1" x14ac:dyDescent="0.3">
      <c r="A554" s="48" t="s">
        <v>828</v>
      </c>
      <c r="B554" s="54" t="s">
        <v>89</v>
      </c>
      <c r="C554" s="55" t="s">
        <v>90</v>
      </c>
      <c r="D554" s="44">
        <v>24</v>
      </c>
      <c r="E554" s="41">
        <v>1</v>
      </c>
      <c r="F554" s="41">
        <v>0</v>
      </c>
      <c r="G554" s="117">
        <v>0</v>
      </c>
      <c r="H554" s="42" t="s">
        <v>12</v>
      </c>
      <c r="I554" s="13">
        <v>0</v>
      </c>
      <c r="J554" s="42" t="s">
        <v>12</v>
      </c>
      <c r="K554" s="29">
        <f>IF(V554=1,MAX(AE554:AG554),0)</f>
        <v>0</v>
      </c>
      <c r="L554" s="29">
        <f t="shared" si="233"/>
        <v>0</v>
      </c>
      <c r="M554" s="29">
        <f t="shared" si="234"/>
        <v>0</v>
      </c>
      <c r="N554" s="29">
        <f>IF(AND(F554=0,V554=1),2,V554)</f>
        <v>2</v>
      </c>
      <c r="O554" s="34"/>
      <c r="P554" s="41">
        <v>0</v>
      </c>
      <c r="Q554" s="41">
        <v>10</v>
      </c>
      <c r="R554" s="117">
        <v>0</v>
      </c>
      <c r="S554" s="45">
        <v>0</v>
      </c>
      <c r="T554" s="45"/>
      <c r="U554" s="43" t="s">
        <v>341</v>
      </c>
      <c r="V554" s="34">
        <v>1</v>
      </c>
      <c r="W554" s="29">
        <v>1</v>
      </c>
      <c r="X554" s="29">
        <f t="shared" si="237"/>
        <v>1</v>
      </c>
      <c r="Z554" s="6">
        <f>N554</f>
        <v>2</v>
      </c>
      <c r="AA554" s="6">
        <f>IF(K554&lt;=0,0,1)</f>
        <v>0</v>
      </c>
      <c r="AB554" s="29"/>
      <c r="AC554" s="29" t="str">
        <f>_xlfn.IFS(AND(Z554=1,AA554=1),1,AND(Z554=1,AA554=0),0,Z554=0,"не применяется",Z554=2,"не применяется")</f>
        <v>не применяется</v>
      </c>
      <c r="AE554" s="120">
        <f>IF(N554=1,IF(OR(I554&lt;5,I554=""),0,IF(I554&gt;=10,1,0.5)),0)</f>
        <v>0</v>
      </c>
      <c r="AF554" s="120">
        <f>IF(G554&gt;AI554,0.5,0)</f>
        <v>0</v>
      </c>
      <c r="AG554" s="120">
        <f>IF(G554=AJ554,1,0)</f>
        <v>0</v>
      </c>
      <c r="AI554" s="29">
        <f>ROUND(SUMIFS(E:E,D:D,D554,N:N,1)/SUMIFS(F:F,D:D,D554,N:N,1),9)</f>
        <v>0.91379310300000005</v>
      </c>
      <c r="AJ554" s="29">
        <f>_xlfn.MAXIFS($G$7:$G$2383,$N$7:$N$2383,1,$D$7:$D$2383,24)</f>
        <v>10</v>
      </c>
    </row>
    <row r="555" spans="1:36" ht="16.5" thickBot="1" x14ac:dyDescent="0.3">
      <c r="A555" s="48" t="s">
        <v>829</v>
      </c>
      <c r="B555" s="54" t="s">
        <v>89</v>
      </c>
      <c r="C555" s="55" t="s">
        <v>90</v>
      </c>
      <c r="D555" s="44">
        <v>25</v>
      </c>
      <c r="E555" s="41">
        <v>415</v>
      </c>
      <c r="F555" s="41">
        <v>428</v>
      </c>
      <c r="G555" s="117">
        <v>0.96962616800000001</v>
      </c>
      <c r="H555" s="45">
        <v>1</v>
      </c>
      <c r="I555" s="42" t="s">
        <v>12</v>
      </c>
      <c r="J555" s="13">
        <v>0.96962616800000001</v>
      </c>
      <c r="K555" s="29">
        <f>IF(V555=1,MAX(AE555:AG555),0)</f>
        <v>0</v>
      </c>
      <c r="L555" s="29">
        <f t="shared" si="233"/>
        <v>0</v>
      </c>
      <c r="M555" s="29">
        <f t="shared" si="234"/>
        <v>0</v>
      </c>
      <c r="N555" s="29">
        <f>IF(AND(F555=0,V555=1),2,V555)</f>
        <v>1</v>
      </c>
      <c r="O555" s="34"/>
      <c r="P555" s="41">
        <v>0</v>
      </c>
      <c r="Q555" s="41">
        <v>0</v>
      </c>
      <c r="R555" s="117">
        <v>0</v>
      </c>
      <c r="S555" s="42">
        <v>1</v>
      </c>
      <c r="T555" s="42"/>
      <c r="U555" s="43" t="s">
        <v>343</v>
      </c>
      <c r="V555" s="34">
        <v>1</v>
      </c>
      <c r="W555" s="29">
        <v>2</v>
      </c>
      <c r="X555" s="29">
        <f t="shared" si="237"/>
        <v>2</v>
      </c>
      <c r="Z555" s="6">
        <f>N555</f>
        <v>1</v>
      </c>
      <c r="AA555" s="6">
        <f>IF(K555&lt;=0,0,1)</f>
        <v>0</v>
      </c>
      <c r="AB555" s="29"/>
      <c r="AC555" s="29">
        <f>_xlfn.IFS(AND(Z555=1,AA555=1),1,AND(Z555=1,AA555=0),0,Z555=0,"не применяется")</f>
        <v>0</v>
      </c>
      <c r="AE555" s="120">
        <f>IF(AND(J555&gt;=1,N555=1),2,0)</f>
        <v>0</v>
      </c>
      <c r="AF555" s="120">
        <f>IF(G555&gt;AI555,1,0)</f>
        <v>0</v>
      </c>
      <c r="AG555" s="120"/>
      <c r="AI555" s="29">
        <f>ROUND(SUMIFS(E:E,D:D,D555,N:N,1)/SUMIFS(F:F,D:D,D555,N:N,1),9)</f>
        <v>0.97028108999999996</v>
      </c>
    </row>
    <row r="556" spans="1:36" ht="16.5" thickBot="1" x14ac:dyDescent="0.3">
      <c r="A556" s="48" t="s">
        <v>830</v>
      </c>
      <c r="B556" s="54" t="s">
        <v>89</v>
      </c>
      <c r="C556" s="55" t="s">
        <v>90</v>
      </c>
      <c r="D556" s="51">
        <v>33</v>
      </c>
      <c r="E556" s="41"/>
      <c r="F556" s="41"/>
      <c r="G556" s="117">
        <v>0</v>
      </c>
      <c r="H556" s="45"/>
      <c r="I556" s="45"/>
      <c r="J556" s="45"/>
      <c r="K556" s="45">
        <f>K528+K543+K550</f>
        <v>17.5</v>
      </c>
      <c r="L556" s="29">
        <f t="shared" si="233"/>
        <v>0</v>
      </c>
      <c r="M556" s="29">
        <f t="shared" si="234"/>
        <v>0</v>
      </c>
      <c r="O556" s="34"/>
      <c r="P556" s="34"/>
      <c r="Q556" s="34"/>
      <c r="R556" s="117">
        <v>0</v>
      </c>
      <c r="S556" s="45">
        <v>20</v>
      </c>
      <c r="T556" s="45"/>
      <c r="U556" s="43" t="s">
        <v>321</v>
      </c>
      <c r="V556" s="45">
        <v>1</v>
      </c>
      <c r="X556" s="29">
        <f>SUM(X528:X555)</f>
        <v>32</v>
      </c>
      <c r="Y556" s="53">
        <f>K556/X556</f>
        <v>0.546875</v>
      </c>
      <c r="Z556" s="6">
        <f>SUM(Z528:Z555)</f>
        <v>31</v>
      </c>
      <c r="AA556" s="6">
        <f>SUM(AA528:AA555)</f>
        <v>16</v>
      </c>
      <c r="AB556" s="53">
        <f>AA556/Z556</f>
        <v>0.5161290322580645</v>
      </c>
      <c r="AC556" s="29">
        <f>AB556</f>
        <v>0.5161290322580645</v>
      </c>
      <c r="AF556" s="6"/>
    </row>
    <row r="557" spans="1:36" ht="16.5" thickBot="1" x14ac:dyDescent="0.25">
      <c r="A557" s="48" t="s">
        <v>255</v>
      </c>
      <c r="B557" s="49" t="s">
        <v>67</v>
      </c>
      <c r="C557" s="50" t="s">
        <v>68</v>
      </c>
      <c r="D557" s="33">
        <v>0</v>
      </c>
      <c r="E557" s="122"/>
      <c r="F557" s="122"/>
      <c r="G557" s="117">
        <v>0</v>
      </c>
      <c r="H557" s="35"/>
      <c r="I557" s="35"/>
      <c r="J557" s="35"/>
      <c r="K557" s="36">
        <f>SUM(K558:K571)</f>
        <v>14.5</v>
      </c>
      <c r="L557" s="29">
        <f t="shared" si="233"/>
        <v>0</v>
      </c>
      <c r="M557" s="29">
        <f t="shared" si="234"/>
        <v>0</v>
      </c>
      <c r="O557" s="34"/>
      <c r="P557" s="67"/>
      <c r="Q557" s="67"/>
      <c r="R557" s="117">
        <v>0</v>
      </c>
      <c r="S557" s="34">
        <v>14</v>
      </c>
      <c r="T557" s="34"/>
      <c r="U557" s="43" t="s">
        <v>321</v>
      </c>
      <c r="V557" s="35">
        <v>1</v>
      </c>
      <c r="W557" s="6"/>
      <c r="X557" s="6"/>
      <c r="Y557" s="6"/>
      <c r="AB557" s="6"/>
      <c r="AC557" s="6"/>
      <c r="AF557" s="6"/>
    </row>
    <row r="558" spans="1:36" ht="16.5" thickBot="1" x14ac:dyDescent="0.3">
      <c r="A558" s="48" t="s">
        <v>831</v>
      </c>
      <c r="B558" s="54" t="s">
        <v>67</v>
      </c>
      <c r="C558" s="55" t="s">
        <v>68</v>
      </c>
      <c r="D558" s="41">
        <v>1</v>
      </c>
      <c r="E558" s="41">
        <v>105464</v>
      </c>
      <c r="F558" s="41">
        <v>254073.5</v>
      </c>
      <c r="G558" s="117">
        <v>0.41509248300000001</v>
      </c>
      <c r="H558" s="42" t="s">
        <v>12</v>
      </c>
      <c r="I558" s="13">
        <v>6.9713907009999998</v>
      </c>
      <c r="J558" s="42" t="s">
        <v>12</v>
      </c>
      <c r="K558" s="29">
        <f t="shared" ref="K558:K569" si="247">IF(V558=1,MAX(AE558:AG558),0)</f>
        <v>0.5</v>
      </c>
      <c r="L558" s="29">
        <f t="shared" si="233"/>
        <v>0</v>
      </c>
      <c r="M558" s="29">
        <f t="shared" si="234"/>
        <v>1</v>
      </c>
      <c r="N558" s="29">
        <f t="shared" ref="N558:N571" si="248">IF(AND(F558=0,V558=1),2,V558)</f>
        <v>1</v>
      </c>
      <c r="O558" s="34"/>
      <c r="P558" s="41">
        <v>103192</v>
      </c>
      <c r="Q558" s="41">
        <v>265930.90000000002</v>
      </c>
      <c r="R558" s="117">
        <v>0.38804065300000001</v>
      </c>
      <c r="S558" s="34">
        <v>1</v>
      </c>
      <c r="T558" s="34"/>
      <c r="U558" s="43" t="s">
        <v>293</v>
      </c>
      <c r="V558" s="34">
        <v>1</v>
      </c>
      <c r="W558" s="29">
        <v>1</v>
      </c>
      <c r="X558" s="29">
        <f t="shared" ref="X558:X584" si="249">IF(V558=1,W558,0)</f>
        <v>1</v>
      </c>
      <c r="Z558" s="6">
        <f t="shared" ref="Z558:Z571" si="250">N558</f>
        <v>1</v>
      </c>
      <c r="AA558" s="6">
        <f t="shared" ref="AA558:AA571" si="251">IF(K558&lt;=0,0,1)</f>
        <v>1</v>
      </c>
      <c r="AB558" s="29"/>
      <c r="AC558" s="29">
        <f t="shared" ref="AC558:AC575" si="252">_xlfn.IFS(AND(Z558=1,AA558=1),1,AND(Z558=1,AA558=0),0,Z558=0,"не применяется")</f>
        <v>1</v>
      </c>
      <c r="AE558" s="120">
        <f>IF(N558=1,IF(OR(I558&lt;3,I558=""),0,IF(I558&gt;=7,1,0.5)),0)</f>
        <v>0.5</v>
      </c>
      <c r="AF558" s="120">
        <f>IF(G558&gt;AI558,0.5,0)</f>
        <v>0.5</v>
      </c>
      <c r="AG558" s="120">
        <f>IF(G558=AJ558,1,0)</f>
        <v>0</v>
      </c>
      <c r="AI558" s="29">
        <f t="shared" ref="AI558:AI571" si="253">ROUND(SUMIFS(E:E,D:D,D558,N:N,1)/SUMIFS(F:F,D:D,D558,N:N,1),9)</f>
        <v>0.26994277300000002</v>
      </c>
      <c r="AJ558" s="29">
        <f>ROUND(_xlfn.MAXIFS($G$7:$G$2383,$D$7:$D$2383,1,$V$7:$V$2383,1),9)</f>
        <v>0.87050933799999997</v>
      </c>
    </row>
    <row r="559" spans="1:36" ht="16.5" thickBot="1" x14ac:dyDescent="0.3">
      <c r="A559" s="48" t="s">
        <v>832</v>
      </c>
      <c r="B559" s="54" t="s">
        <v>67</v>
      </c>
      <c r="C559" s="55" t="s">
        <v>68</v>
      </c>
      <c r="D559" s="44">
        <v>2</v>
      </c>
      <c r="E559" s="41">
        <v>417</v>
      </c>
      <c r="F559" s="41">
        <v>454</v>
      </c>
      <c r="G559" s="117">
        <v>0.91850220299999996</v>
      </c>
      <c r="H559" s="42" t="s">
        <v>12</v>
      </c>
      <c r="I559" s="13">
        <v>252.09251144300001</v>
      </c>
      <c r="J559" s="42" t="s">
        <v>12</v>
      </c>
      <c r="K559" s="29">
        <f t="shared" si="247"/>
        <v>2</v>
      </c>
      <c r="L559" s="29">
        <f t="shared" si="233"/>
        <v>0</v>
      </c>
      <c r="M559" s="29">
        <f t="shared" si="234"/>
        <v>0</v>
      </c>
      <c r="N559" s="29">
        <f t="shared" si="248"/>
        <v>1</v>
      </c>
      <c r="O559" s="34"/>
      <c r="P559" s="41">
        <v>174</v>
      </c>
      <c r="Q559" s="41">
        <v>667</v>
      </c>
      <c r="R559" s="117">
        <v>0.26086956500000003</v>
      </c>
      <c r="S559" s="34">
        <v>2</v>
      </c>
      <c r="T559" s="34"/>
      <c r="U559" s="43" t="s">
        <v>295</v>
      </c>
      <c r="V559" s="34">
        <v>1</v>
      </c>
      <c r="W559" s="29">
        <v>2</v>
      </c>
      <c r="X559" s="29">
        <f t="shared" si="249"/>
        <v>2</v>
      </c>
      <c r="Z559" s="6">
        <f t="shared" si="250"/>
        <v>1</v>
      </c>
      <c r="AA559" s="6">
        <f t="shared" si="251"/>
        <v>1</v>
      </c>
      <c r="AB559" s="29"/>
      <c r="AC559" s="29">
        <f t="shared" si="252"/>
        <v>1</v>
      </c>
      <c r="AE559" s="120">
        <f>IF(N559=1,IF(OR(I559&lt;5,I559=""),0,IF(I559&gt;=10,2,1)),0)</f>
        <v>2</v>
      </c>
      <c r="AF559" s="120">
        <f>IF(G559&gt;AI559,1,0)</f>
        <v>0</v>
      </c>
      <c r="AG559" s="120">
        <f>IF(G559=AJ559,2,0)</f>
        <v>0</v>
      </c>
      <c r="AI559" s="29">
        <f t="shared" si="253"/>
        <v>0.94268468299999997</v>
      </c>
      <c r="AJ559" s="29">
        <f>ROUND(_xlfn.MAXIFS($G$7:$G$2383,$N$7:$N$2383,1,$D$7:$D$2383,2),9)</f>
        <v>0.994897959</v>
      </c>
    </row>
    <row r="560" spans="1:36" ht="16.5" thickBot="1" x14ac:dyDescent="0.3">
      <c r="A560" s="48" t="s">
        <v>833</v>
      </c>
      <c r="B560" s="54" t="s">
        <v>67</v>
      </c>
      <c r="C560" s="55" t="s">
        <v>68</v>
      </c>
      <c r="D560" s="44">
        <v>3</v>
      </c>
      <c r="E560" s="41">
        <v>15</v>
      </c>
      <c r="F560" s="41">
        <v>18</v>
      </c>
      <c r="G560" s="117">
        <v>0.83333333300000001</v>
      </c>
      <c r="H560" s="42" t="s">
        <v>12</v>
      </c>
      <c r="I560" s="13">
        <v>-16.6666667</v>
      </c>
      <c r="J560" s="42" t="s">
        <v>12</v>
      </c>
      <c r="K560" s="29">
        <f t="shared" si="247"/>
        <v>0.5</v>
      </c>
      <c r="L560" s="29">
        <f t="shared" si="233"/>
        <v>0</v>
      </c>
      <c r="M560" s="29">
        <f t="shared" si="234"/>
        <v>1</v>
      </c>
      <c r="N560" s="29">
        <f t="shared" si="248"/>
        <v>1</v>
      </c>
      <c r="O560" s="34"/>
      <c r="P560" s="41">
        <v>5</v>
      </c>
      <c r="Q560" s="41">
        <v>5</v>
      </c>
      <c r="R560" s="117">
        <v>1</v>
      </c>
      <c r="S560" s="34">
        <v>1</v>
      </c>
      <c r="T560" s="34"/>
      <c r="U560" s="43" t="s">
        <v>297</v>
      </c>
      <c r="V560" s="34">
        <v>1</v>
      </c>
      <c r="W560" s="29">
        <v>1</v>
      </c>
      <c r="X560" s="29">
        <f t="shared" si="249"/>
        <v>1</v>
      </c>
      <c r="Z560" s="6">
        <f t="shared" si="250"/>
        <v>1</v>
      </c>
      <c r="AA560" s="6">
        <f t="shared" si="251"/>
        <v>1</v>
      </c>
      <c r="AB560" s="29"/>
      <c r="AC560" s="29">
        <f t="shared" si="252"/>
        <v>1</v>
      </c>
      <c r="AE560" s="120">
        <f>IF(N560=1,IF(OR(I560&lt;5,I560=""),0,IF(I560&gt;=10,1,0.5)),0)</f>
        <v>0</v>
      </c>
      <c r="AF560" s="120">
        <f>IF(G560&gt;AI560,0.5,0)</f>
        <v>0.5</v>
      </c>
      <c r="AG560" s="120">
        <f>IF(G560=AJ560,1,0)</f>
        <v>0</v>
      </c>
      <c r="AI560" s="29">
        <f t="shared" si="253"/>
        <v>0.630237826</v>
      </c>
      <c r="AJ560" s="29">
        <f>_xlfn.MAXIFS($G$7:$G$2383,$N$7:$N$2383,1,$D$7:$D$2383,3)</f>
        <v>1</v>
      </c>
    </row>
    <row r="561" spans="1:36" ht="16.5" thickBot="1" x14ac:dyDescent="0.3">
      <c r="A561" s="48" t="s">
        <v>834</v>
      </c>
      <c r="B561" s="54" t="s">
        <v>67</v>
      </c>
      <c r="C561" s="55" t="s">
        <v>68</v>
      </c>
      <c r="D561" s="44">
        <v>4</v>
      </c>
      <c r="E561" s="41">
        <v>20</v>
      </c>
      <c r="F561" s="41">
        <v>22</v>
      </c>
      <c r="G561" s="117">
        <v>0.909090909</v>
      </c>
      <c r="H561" s="42" t="s">
        <v>12</v>
      </c>
      <c r="I561" s="13">
        <v>107.79220777099999</v>
      </c>
      <c r="J561" s="42" t="s">
        <v>12</v>
      </c>
      <c r="K561" s="29">
        <f t="shared" si="247"/>
        <v>1</v>
      </c>
      <c r="L561" s="29">
        <f t="shared" si="233"/>
        <v>0</v>
      </c>
      <c r="M561" s="29">
        <f t="shared" si="234"/>
        <v>1</v>
      </c>
      <c r="N561" s="29">
        <f t="shared" si="248"/>
        <v>1</v>
      </c>
      <c r="O561" s="34"/>
      <c r="P561" s="41">
        <v>21</v>
      </c>
      <c r="Q561" s="41">
        <v>48</v>
      </c>
      <c r="R561" s="117">
        <v>0.4375</v>
      </c>
      <c r="S561" s="34">
        <v>0.5</v>
      </c>
      <c r="T561" s="34"/>
      <c r="U561" s="43" t="s">
        <v>299</v>
      </c>
      <c r="V561" s="34">
        <v>1</v>
      </c>
      <c r="W561" s="29">
        <v>1</v>
      </c>
      <c r="X561" s="29">
        <f t="shared" si="249"/>
        <v>1</v>
      </c>
      <c r="Z561" s="6">
        <f t="shared" si="250"/>
        <v>1</v>
      </c>
      <c r="AA561" s="6">
        <f t="shared" si="251"/>
        <v>1</v>
      </c>
      <c r="AB561" s="29"/>
      <c r="AC561" s="29">
        <f t="shared" si="252"/>
        <v>1</v>
      </c>
      <c r="AE561" s="120">
        <f>IF(N561=1,IF(OR(I561&lt;5,I561=""),0,IF(I561&gt;=10,1,0.5)),0)</f>
        <v>1</v>
      </c>
      <c r="AF561" s="120">
        <f>IF(G561&gt;AI561,0.5,0)</f>
        <v>0.5</v>
      </c>
      <c r="AG561" s="120">
        <f>IF(G561=AJ561,1,0)</f>
        <v>0</v>
      </c>
      <c r="AI561" s="29">
        <f t="shared" si="253"/>
        <v>0.88328075699999997</v>
      </c>
      <c r="AJ561" s="29">
        <f>_xlfn.MAXIFS($G$7:$G$2383,$N$7:$N$2383,1,$D$7:$D$2383,4)</f>
        <v>1</v>
      </c>
    </row>
    <row r="562" spans="1:36" ht="16.5" thickBot="1" x14ac:dyDescent="0.3">
      <c r="A562" s="48" t="s">
        <v>835</v>
      </c>
      <c r="B562" s="54" t="s">
        <v>67</v>
      </c>
      <c r="C562" s="55" t="s">
        <v>68</v>
      </c>
      <c r="D562" s="44">
        <v>5</v>
      </c>
      <c r="E562" s="41">
        <v>13</v>
      </c>
      <c r="F562" s="41">
        <v>14</v>
      </c>
      <c r="G562" s="117">
        <v>0.928571429</v>
      </c>
      <c r="H562" s="42" t="s">
        <v>12</v>
      </c>
      <c r="I562" s="13">
        <v>1432.142847891</v>
      </c>
      <c r="J562" s="42" t="s">
        <v>12</v>
      </c>
      <c r="K562" s="29">
        <f t="shared" si="247"/>
        <v>1</v>
      </c>
      <c r="L562" s="29">
        <f t="shared" si="233"/>
        <v>0</v>
      </c>
      <c r="M562" s="29">
        <f t="shared" si="234"/>
        <v>1</v>
      </c>
      <c r="N562" s="29">
        <f t="shared" si="248"/>
        <v>1</v>
      </c>
      <c r="O562" s="34"/>
      <c r="P562" s="41">
        <v>8</v>
      </c>
      <c r="Q562" s="41">
        <v>132</v>
      </c>
      <c r="R562" s="117">
        <v>6.0606061000000003E-2</v>
      </c>
      <c r="S562" s="34">
        <v>1</v>
      </c>
      <c r="T562" s="34"/>
      <c r="U562" s="43" t="s">
        <v>301</v>
      </c>
      <c r="V562" s="34">
        <v>1</v>
      </c>
      <c r="W562" s="29">
        <v>1</v>
      </c>
      <c r="X562" s="29">
        <f t="shared" si="249"/>
        <v>1</v>
      </c>
      <c r="Z562" s="6">
        <f t="shared" si="250"/>
        <v>1</v>
      </c>
      <c r="AA562" s="6">
        <f t="shared" si="251"/>
        <v>1</v>
      </c>
      <c r="AB562" s="29"/>
      <c r="AC562" s="29">
        <f t="shared" si="252"/>
        <v>1</v>
      </c>
      <c r="AE562" s="120">
        <f>IF(N562=1,IF(OR(I562&lt;5,I562=""),0,IF(I562&gt;=10,1,0.5)),0)</f>
        <v>1</v>
      </c>
      <c r="AF562" s="120">
        <f>IF(G562&gt;AI562,0.5,0)</f>
        <v>0.5</v>
      </c>
      <c r="AG562" s="120">
        <f>IF(G562=AJ562,1,0)</f>
        <v>0</v>
      </c>
      <c r="AI562" s="29">
        <f t="shared" si="253"/>
        <v>0.78056112200000005</v>
      </c>
      <c r="AJ562" s="29">
        <f>_xlfn.MAXIFS($G$7:$G$2383,$N$7:$N$2383,1,$D$7:$D$2383,5)</f>
        <v>1</v>
      </c>
    </row>
    <row r="563" spans="1:36" ht="16.5" thickBot="1" x14ac:dyDescent="0.3">
      <c r="A563" s="48" t="s">
        <v>836</v>
      </c>
      <c r="B563" s="54" t="s">
        <v>67</v>
      </c>
      <c r="C563" s="55" t="s">
        <v>68</v>
      </c>
      <c r="D563" s="44">
        <v>6</v>
      </c>
      <c r="E563" s="41">
        <v>1505</v>
      </c>
      <c r="F563" s="41">
        <v>1500</v>
      </c>
      <c r="G563" s="117">
        <v>1.003333333</v>
      </c>
      <c r="H563" s="45">
        <v>1</v>
      </c>
      <c r="I563" s="42" t="s">
        <v>12</v>
      </c>
      <c r="J563" s="13">
        <v>1.003333333</v>
      </c>
      <c r="K563" s="29">
        <f t="shared" si="247"/>
        <v>2</v>
      </c>
      <c r="L563" s="29">
        <f t="shared" si="233"/>
        <v>0</v>
      </c>
      <c r="M563" s="29">
        <f t="shared" si="234"/>
        <v>1</v>
      </c>
      <c r="N563" s="29">
        <f t="shared" si="248"/>
        <v>1</v>
      </c>
      <c r="O563" s="34"/>
      <c r="P563" s="41">
        <v>0</v>
      </c>
      <c r="Q563" s="41">
        <v>0</v>
      </c>
      <c r="R563" s="117">
        <v>0</v>
      </c>
      <c r="S563" s="42">
        <v>2</v>
      </c>
      <c r="T563" s="42"/>
      <c r="U563" s="43" t="s">
        <v>303</v>
      </c>
      <c r="V563" s="34">
        <v>1</v>
      </c>
      <c r="W563" s="29">
        <v>2</v>
      </c>
      <c r="X563" s="29">
        <f t="shared" si="249"/>
        <v>2</v>
      </c>
      <c r="Z563" s="6">
        <f t="shared" si="250"/>
        <v>1</v>
      </c>
      <c r="AA563" s="6">
        <f t="shared" si="251"/>
        <v>1</v>
      </c>
      <c r="AB563" s="29"/>
      <c r="AC563" s="29">
        <f t="shared" si="252"/>
        <v>1</v>
      </c>
      <c r="AE563" s="120">
        <f>IF(N563=1,IF(J563&gt;=1,2,0),0)</f>
        <v>2</v>
      </c>
      <c r="AF563" s="120">
        <f>IF(G563&gt;AI563,1,0)</f>
        <v>1</v>
      </c>
      <c r="AG563" s="120"/>
      <c r="AI563" s="29">
        <f t="shared" si="253"/>
        <v>1.0014544569999999</v>
      </c>
    </row>
    <row r="564" spans="1:36" ht="16.5" thickBot="1" x14ac:dyDescent="0.3">
      <c r="A564" s="48" t="s">
        <v>837</v>
      </c>
      <c r="B564" s="54" t="s">
        <v>67</v>
      </c>
      <c r="C564" s="55" t="s">
        <v>68</v>
      </c>
      <c r="D564" s="44">
        <v>7</v>
      </c>
      <c r="E564" s="41">
        <v>523</v>
      </c>
      <c r="F564" s="41">
        <v>842</v>
      </c>
      <c r="G564" s="117">
        <v>0.62114014299999998</v>
      </c>
      <c r="H564" s="42" t="s">
        <v>12</v>
      </c>
      <c r="I564" s="13">
        <v>13.499244227</v>
      </c>
      <c r="J564" s="42" t="s">
        <v>12</v>
      </c>
      <c r="K564" s="29">
        <f t="shared" si="247"/>
        <v>2</v>
      </c>
      <c r="L564" s="29">
        <f t="shared" si="233"/>
        <v>0</v>
      </c>
      <c r="M564" s="29">
        <f t="shared" si="234"/>
        <v>0</v>
      </c>
      <c r="N564" s="29">
        <f t="shared" si="248"/>
        <v>1</v>
      </c>
      <c r="O564" s="34"/>
      <c r="P564" s="41">
        <v>440</v>
      </c>
      <c r="Q564" s="41">
        <v>804</v>
      </c>
      <c r="R564" s="117">
        <v>0.54726368199999997</v>
      </c>
      <c r="S564" s="34">
        <v>2</v>
      </c>
      <c r="T564" s="34"/>
      <c r="U564" s="43" t="s">
        <v>305</v>
      </c>
      <c r="V564" s="34">
        <v>1</v>
      </c>
      <c r="W564" s="29">
        <v>2</v>
      </c>
      <c r="X564" s="29">
        <f t="shared" si="249"/>
        <v>2</v>
      </c>
      <c r="Z564" s="6">
        <f t="shared" si="250"/>
        <v>1</v>
      </c>
      <c r="AA564" s="6">
        <f t="shared" si="251"/>
        <v>1</v>
      </c>
      <c r="AB564" s="29"/>
      <c r="AC564" s="29">
        <f t="shared" si="252"/>
        <v>1</v>
      </c>
      <c r="AE564" s="120">
        <f>IF(N564=1,IF(OR(I564&lt;3,I564=""),0,IF(I564&gt;=7,2,1)),0)</f>
        <v>2</v>
      </c>
      <c r="AF564" s="120">
        <f>IF(G564&gt;AI564,1,0)</f>
        <v>0</v>
      </c>
      <c r="AG564" s="120">
        <f>IF(G564=AJ564,2,0)</f>
        <v>0</v>
      </c>
      <c r="AI564" s="29">
        <f t="shared" si="253"/>
        <v>0.78831324000000003</v>
      </c>
      <c r="AJ564" s="29">
        <f>_xlfn.MAXIFS($G$7:$G$2383,$N$7:$N$2383,1,$D$7:$D$2383,7)</f>
        <v>0.964028777</v>
      </c>
    </row>
    <row r="565" spans="1:36" ht="16.5" thickBot="1" x14ac:dyDescent="0.3">
      <c r="A565" s="48" t="s">
        <v>838</v>
      </c>
      <c r="B565" s="54" t="s">
        <v>67</v>
      </c>
      <c r="C565" s="55" t="s">
        <v>68</v>
      </c>
      <c r="D565" s="44">
        <v>8</v>
      </c>
      <c r="E565" s="41">
        <v>487</v>
      </c>
      <c r="F565" s="41">
        <v>842</v>
      </c>
      <c r="G565" s="117">
        <v>0.57838479799999998</v>
      </c>
      <c r="H565" s="42" t="s">
        <v>12</v>
      </c>
      <c r="I565" s="13">
        <v>-11.424499557000001</v>
      </c>
      <c r="J565" s="42" t="s">
        <v>12</v>
      </c>
      <c r="K565" s="29">
        <f t="shared" si="247"/>
        <v>1</v>
      </c>
      <c r="L565" s="29">
        <f t="shared" si="233"/>
        <v>0</v>
      </c>
      <c r="M565" s="29">
        <f t="shared" si="234"/>
        <v>0</v>
      </c>
      <c r="N565" s="29">
        <f t="shared" si="248"/>
        <v>1</v>
      </c>
      <c r="O565" s="34"/>
      <c r="P565" s="41">
        <v>525</v>
      </c>
      <c r="Q565" s="41">
        <v>804</v>
      </c>
      <c r="R565" s="117">
        <v>0.65298507500000003</v>
      </c>
      <c r="S565" s="34">
        <v>0</v>
      </c>
      <c r="T565" s="34"/>
      <c r="U565" s="43" t="s">
        <v>307</v>
      </c>
      <c r="V565" s="34">
        <v>1</v>
      </c>
      <c r="W565" s="29">
        <v>1</v>
      </c>
      <c r="X565" s="29">
        <f t="shared" si="249"/>
        <v>1</v>
      </c>
      <c r="Z565" s="6">
        <f t="shared" si="250"/>
        <v>1</v>
      </c>
      <c r="AA565" s="6">
        <f t="shared" si="251"/>
        <v>1</v>
      </c>
      <c r="AB565" s="29"/>
      <c r="AC565" s="29">
        <f t="shared" si="252"/>
        <v>1</v>
      </c>
      <c r="AE565" s="120">
        <f>IF(N565=1,IF(OR(I565&gt;-5,I565=""),0,IF(I565&gt;=-10,0.5,1)),0)</f>
        <v>1</v>
      </c>
      <c r="AF565" s="120">
        <f>IF(G565&lt;AI565,0.5,0)</f>
        <v>0</v>
      </c>
      <c r="AG565" s="120">
        <f>IF(G565=AJ565,1,0)</f>
        <v>0</v>
      </c>
      <c r="AI565" s="29">
        <f t="shared" si="253"/>
        <v>0.38070670899999998</v>
      </c>
      <c r="AJ565" s="29">
        <f>_xlfn.MINIFS($G$6:$G$2383,$N$6:$N$2383,1,$D$6:$D$2383,8)</f>
        <v>1.9047618999999998E-2</v>
      </c>
    </row>
    <row r="566" spans="1:36" ht="16.5" thickBot="1" x14ac:dyDescent="0.3">
      <c r="A566" s="48" t="s">
        <v>839</v>
      </c>
      <c r="B566" s="54" t="s">
        <v>67</v>
      </c>
      <c r="C566" s="55" t="s">
        <v>68</v>
      </c>
      <c r="D566" s="44">
        <v>9</v>
      </c>
      <c r="E566" s="41">
        <v>2800</v>
      </c>
      <c r="F566" s="41">
        <v>454</v>
      </c>
      <c r="G566" s="117">
        <v>6.1674008809999998</v>
      </c>
      <c r="H566" s="45">
        <v>1</v>
      </c>
      <c r="I566" s="42" t="s">
        <v>12</v>
      </c>
      <c r="J566" s="13">
        <v>6.1674008809999998</v>
      </c>
      <c r="K566" s="29">
        <f t="shared" si="247"/>
        <v>1</v>
      </c>
      <c r="L566" s="29">
        <f t="shared" si="233"/>
        <v>0</v>
      </c>
      <c r="M566" s="29">
        <f t="shared" si="234"/>
        <v>0</v>
      </c>
      <c r="N566" s="29">
        <f t="shared" si="248"/>
        <v>1</v>
      </c>
      <c r="O566" s="34"/>
      <c r="P566" s="41">
        <v>3933</v>
      </c>
      <c r="Q566" s="41">
        <v>667</v>
      </c>
      <c r="R566" s="117">
        <v>5.896551724</v>
      </c>
      <c r="S566" s="42">
        <v>1</v>
      </c>
      <c r="T566" s="42"/>
      <c r="U566" s="43" t="s">
        <v>309</v>
      </c>
      <c r="V566" s="34">
        <v>1</v>
      </c>
      <c r="W566" s="29">
        <v>1</v>
      </c>
      <c r="X566" s="29">
        <f t="shared" si="249"/>
        <v>1</v>
      </c>
      <c r="Z566" s="6">
        <f t="shared" si="250"/>
        <v>1</v>
      </c>
      <c r="AA566" s="6">
        <f t="shared" si="251"/>
        <v>1</v>
      </c>
      <c r="AB566" s="29"/>
      <c r="AC566" s="29">
        <f t="shared" si="252"/>
        <v>1</v>
      </c>
      <c r="AE566" s="120">
        <f>IF(N566=1,IF(J566&gt;=1,1,0),0)</f>
        <v>1</v>
      </c>
      <c r="AF566" s="120">
        <f>IF(G566&gt;AI566,0.5,0)</f>
        <v>0</v>
      </c>
      <c r="AG566" s="120"/>
      <c r="AI566" s="29">
        <f t="shared" si="253"/>
        <v>6.5856960899999999</v>
      </c>
    </row>
    <row r="567" spans="1:36" ht="16.5" thickBot="1" x14ac:dyDescent="0.3">
      <c r="A567" s="48" t="s">
        <v>840</v>
      </c>
      <c r="B567" s="54" t="s">
        <v>67</v>
      </c>
      <c r="C567" s="55" t="s">
        <v>68</v>
      </c>
      <c r="D567" s="44">
        <v>10</v>
      </c>
      <c r="E567" s="41">
        <v>119</v>
      </c>
      <c r="F567" s="41">
        <v>22</v>
      </c>
      <c r="G567" s="117">
        <v>5.4090909089999997</v>
      </c>
      <c r="H567" s="45">
        <v>1</v>
      </c>
      <c r="I567" s="42" t="s">
        <v>12</v>
      </c>
      <c r="J567" s="13">
        <v>5.4090909089999997</v>
      </c>
      <c r="K567" s="29">
        <f t="shared" si="247"/>
        <v>1</v>
      </c>
      <c r="L567" s="29">
        <f t="shared" si="233"/>
        <v>0</v>
      </c>
      <c r="M567" s="29">
        <f t="shared" si="234"/>
        <v>0</v>
      </c>
      <c r="N567" s="29">
        <f t="shared" si="248"/>
        <v>1</v>
      </c>
      <c r="O567" s="34"/>
      <c r="P567" s="41">
        <v>196</v>
      </c>
      <c r="Q567" s="41">
        <v>48</v>
      </c>
      <c r="R567" s="117">
        <v>4.0833333329999997</v>
      </c>
      <c r="S567" s="42">
        <v>1</v>
      </c>
      <c r="T567" s="42"/>
      <c r="U567" s="43" t="s">
        <v>311</v>
      </c>
      <c r="V567" s="34">
        <v>1</v>
      </c>
      <c r="W567" s="29">
        <v>1</v>
      </c>
      <c r="X567" s="29">
        <f t="shared" si="249"/>
        <v>1</v>
      </c>
      <c r="Z567" s="6">
        <f t="shared" si="250"/>
        <v>1</v>
      </c>
      <c r="AA567" s="6">
        <f t="shared" si="251"/>
        <v>1</v>
      </c>
      <c r="AB567" s="29"/>
      <c r="AC567" s="29">
        <f t="shared" si="252"/>
        <v>1</v>
      </c>
      <c r="AE567" s="120">
        <f>IF(N567=1,IF(J567&gt;=1,1,0),0)</f>
        <v>1</v>
      </c>
      <c r="AF567" s="120">
        <f>IF(G567&gt;AI567,0.5,0)</f>
        <v>0</v>
      </c>
      <c r="AG567" s="120"/>
      <c r="AI567" s="29">
        <f t="shared" si="253"/>
        <v>8.2854889590000003</v>
      </c>
    </row>
    <row r="568" spans="1:36" ht="16.5" thickBot="1" x14ac:dyDescent="0.3">
      <c r="A568" s="48" t="s">
        <v>841</v>
      </c>
      <c r="B568" s="54" t="s">
        <v>67</v>
      </c>
      <c r="C568" s="55" t="s">
        <v>68</v>
      </c>
      <c r="D568" s="44">
        <v>11</v>
      </c>
      <c r="E568" s="41">
        <v>327</v>
      </c>
      <c r="F568" s="41">
        <v>14</v>
      </c>
      <c r="G568" s="117">
        <v>23.357142856999999</v>
      </c>
      <c r="H568" s="45">
        <v>1</v>
      </c>
      <c r="I568" s="42" t="s">
        <v>12</v>
      </c>
      <c r="J568" s="13">
        <v>23.357142856999999</v>
      </c>
      <c r="K568" s="29">
        <f t="shared" si="247"/>
        <v>2</v>
      </c>
      <c r="L568" s="29">
        <f t="shared" si="233"/>
        <v>0</v>
      </c>
      <c r="M568" s="29">
        <f t="shared" si="234"/>
        <v>1</v>
      </c>
      <c r="N568" s="29">
        <f t="shared" si="248"/>
        <v>1</v>
      </c>
      <c r="O568" s="34"/>
      <c r="P568" s="41">
        <v>291</v>
      </c>
      <c r="Q568" s="41">
        <v>132</v>
      </c>
      <c r="R568" s="117">
        <v>2.2045454549999999</v>
      </c>
      <c r="S568" s="42">
        <v>2</v>
      </c>
      <c r="T568" s="42"/>
      <c r="U568" s="43" t="s">
        <v>313</v>
      </c>
      <c r="V568" s="34">
        <v>1</v>
      </c>
      <c r="W568" s="29">
        <v>2</v>
      </c>
      <c r="X568" s="29">
        <f t="shared" si="249"/>
        <v>2</v>
      </c>
      <c r="Z568" s="6">
        <f t="shared" si="250"/>
        <v>1</v>
      </c>
      <c r="AA568" s="6">
        <f t="shared" si="251"/>
        <v>1</v>
      </c>
      <c r="AB568" s="29"/>
      <c r="AC568" s="29">
        <f t="shared" si="252"/>
        <v>1</v>
      </c>
      <c r="AE568" s="120">
        <f>IF(N568=1,IF(J568&gt;=1,2,0),0)</f>
        <v>2</v>
      </c>
      <c r="AF568" s="120">
        <f>IF(G568&gt;AI568,1,0)</f>
        <v>1</v>
      </c>
      <c r="AG568" s="120"/>
      <c r="AI568" s="29">
        <f t="shared" si="253"/>
        <v>8.5951903810000001</v>
      </c>
    </row>
    <row r="569" spans="1:36" ht="16.5" thickBot="1" x14ac:dyDescent="0.3">
      <c r="A569" s="48" t="s">
        <v>842</v>
      </c>
      <c r="B569" s="54" t="s">
        <v>67</v>
      </c>
      <c r="C569" s="55" t="s">
        <v>68</v>
      </c>
      <c r="D569" s="44">
        <v>12</v>
      </c>
      <c r="E569" s="41">
        <v>646</v>
      </c>
      <c r="F569" s="41">
        <v>20071</v>
      </c>
      <c r="G569" s="117">
        <v>3.2185740999999997E-2</v>
      </c>
      <c r="H569" s="42" t="s">
        <v>12</v>
      </c>
      <c r="I569" s="13">
        <v>1.372157173</v>
      </c>
      <c r="J569" s="42" t="s">
        <v>12</v>
      </c>
      <c r="K569" s="29">
        <f t="shared" si="247"/>
        <v>0.5</v>
      </c>
      <c r="L569" s="29">
        <f t="shared" si="233"/>
        <v>0</v>
      </c>
      <c r="M569" s="29">
        <f t="shared" si="234"/>
        <v>1</v>
      </c>
      <c r="N569" s="29">
        <f t="shared" si="248"/>
        <v>1</v>
      </c>
      <c r="O569" s="34"/>
      <c r="P569" s="41">
        <v>498</v>
      </c>
      <c r="Q569" s="41">
        <v>15685</v>
      </c>
      <c r="R569" s="117">
        <v>3.175008E-2</v>
      </c>
      <c r="S569" s="34">
        <v>0.5</v>
      </c>
      <c r="T569" s="34"/>
      <c r="U569" s="43" t="s">
        <v>315</v>
      </c>
      <c r="V569" s="34">
        <v>1</v>
      </c>
      <c r="W569" s="29">
        <v>1</v>
      </c>
      <c r="X569" s="29">
        <f t="shared" si="249"/>
        <v>1</v>
      </c>
      <c r="Z569" s="6">
        <f t="shared" si="250"/>
        <v>1</v>
      </c>
      <c r="AA569" s="6">
        <f t="shared" si="251"/>
        <v>1</v>
      </c>
      <c r="AB569" s="29"/>
      <c r="AC569" s="29">
        <f t="shared" si="252"/>
        <v>1</v>
      </c>
      <c r="AE569" s="120">
        <f>IF(N569=1,IF(OR(I569&gt;-5,I569=""),0,IF(I569&gt;=-10,0.5,1)),0)</f>
        <v>0</v>
      </c>
      <c r="AF569" s="120">
        <f>IF(G569&lt;AI569,0.5,0)</f>
        <v>0.5</v>
      </c>
      <c r="AG569" s="120">
        <f>IF(G569=AJ569,1,0)</f>
        <v>0</v>
      </c>
      <c r="AI569" s="29">
        <f t="shared" si="253"/>
        <v>4.0696577999999997E-2</v>
      </c>
      <c r="AJ569" s="29">
        <f>_xlfn.MINIFS($G$6:$G$2383,$N$6:$N$2383,1,$D$6:$D$2383,12)</f>
        <v>5.6550419999999999E-3</v>
      </c>
    </row>
    <row r="570" spans="1:36" ht="16.5" thickBot="1" x14ac:dyDescent="0.3">
      <c r="A570" s="48" t="s">
        <v>843</v>
      </c>
      <c r="B570" s="54" t="s">
        <v>67</v>
      </c>
      <c r="C570" s="55" t="s">
        <v>68</v>
      </c>
      <c r="D570" s="44">
        <v>13</v>
      </c>
      <c r="E570" s="41">
        <v>422</v>
      </c>
      <c r="F570" s="41">
        <v>1211</v>
      </c>
      <c r="G570" s="117">
        <v>0.34847233700000002</v>
      </c>
      <c r="H570" s="42" t="s">
        <v>12</v>
      </c>
      <c r="I570" s="13">
        <v>2.8034780979999998</v>
      </c>
      <c r="J570" s="42" t="s">
        <v>12</v>
      </c>
      <c r="K570" s="29">
        <f>_xlfn.IFS(AND(R570=0,G570=0),0,V570=0,0,V570=1,MAX(AE570:AG570))</f>
        <v>0</v>
      </c>
      <c r="L570" s="29">
        <f t="shared" si="233"/>
        <v>1</v>
      </c>
      <c r="M570" s="29">
        <f t="shared" si="234"/>
        <v>0</v>
      </c>
      <c r="N570" s="29">
        <f t="shared" si="248"/>
        <v>1</v>
      </c>
      <c r="O570" s="34"/>
      <c r="P570" s="41">
        <v>421</v>
      </c>
      <c r="Q570" s="41">
        <v>1242</v>
      </c>
      <c r="R570" s="117">
        <v>0.33896940399999997</v>
      </c>
      <c r="S570" s="34">
        <v>0</v>
      </c>
      <c r="T570" s="34"/>
      <c r="U570" s="43" t="s">
        <v>317</v>
      </c>
      <c r="V570" s="34">
        <v>1</v>
      </c>
      <c r="W570" s="29">
        <v>2</v>
      </c>
      <c r="X570" s="29">
        <f t="shared" si="249"/>
        <v>2</v>
      </c>
      <c r="Z570" s="6">
        <f t="shared" si="250"/>
        <v>1</v>
      </c>
      <c r="AA570" s="6">
        <f t="shared" si="251"/>
        <v>0</v>
      </c>
      <c r="AB570" s="29"/>
      <c r="AC570" s="29">
        <f t="shared" si="252"/>
        <v>0</v>
      </c>
      <c r="AE570" s="120">
        <f>IF(N570=1,IF(OR(I570&gt;-3,I570=""),0,IF(I570&gt;=-7,1,2)),0)</f>
        <v>0</v>
      </c>
      <c r="AF570" s="120">
        <f>IF(G570&lt;AI570,1,0)</f>
        <v>0</v>
      </c>
      <c r="AG570" s="120">
        <f>IF(G570=AJ570,2,0)</f>
        <v>0</v>
      </c>
      <c r="AI570" s="29">
        <f t="shared" si="253"/>
        <v>0.30394431599999999</v>
      </c>
      <c r="AJ570" s="29">
        <f>_xlfn.MINIFS($G$6:$G$2383,$N$6:$N$2383,1,$D$6:$D$2383,13)</f>
        <v>0.11</v>
      </c>
    </row>
    <row r="571" spans="1:36" ht="16.5" thickBot="1" x14ac:dyDescent="0.3">
      <c r="A571" s="48" t="s">
        <v>844</v>
      </c>
      <c r="B571" s="54" t="s">
        <v>67</v>
      </c>
      <c r="C571" s="55" t="s">
        <v>68</v>
      </c>
      <c r="D571" s="44">
        <v>14</v>
      </c>
      <c r="E571" s="41">
        <v>0</v>
      </c>
      <c r="F571" s="41">
        <v>1901</v>
      </c>
      <c r="G571" s="117">
        <v>0</v>
      </c>
      <c r="H571" s="42" t="s">
        <v>12</v>
      </c>
      <c r="I571" s="13">
        <v>0</v>
      </c>
      <c r="J571" s="42" t="s">
        <v>12</v>
      </c>
      <c r="K571" s="29">
        <f>_xlfn.IFS(AND(R571=0,G571=0),0,V571=0,0,V571=1,MAX(AE571:AG571))</f>
        <v>0</v>
      </c>
      <c r="L571" s="29">
        <f t="shared" si="233"/>
        <v>0</v>
      </c>
      <c r="M571" s="29">
        <f t="shared" si="234"/>
        <v>1</v>
      </c>
      <c r="N571" s="29">
        <f t="shared" si="248"/>
        <v>1</v>
      </c>
      <c r="O571" s="34"/>
      <c r="P571" s="41">
        <v>0</v>
      </c>
      <c r="Q571" s="41">
        <v>1680</v>
      </c>
      <c r="R571" s="117">
        <v>0</v>
      </c>
      <c r="S571" s="34">
        <v>0</v>
      </c>
      <c r="T571" s="34"/>
      <c r="U571" s="43" t="s">
        <v>319</v>
      </c>
      <c r="V571" s="34">
        <v>1</v>
      </c>
      <c r="W571" s="29">
        <v>1</v>
      </c>
      <c r="X571" s="29">
        <f t="shared" si="249"/>
        <v>1</v>
      </c>
      <c r="Z571" s="6">
        <f t="shared" si="250"/>
        <v>1</v>
      </c>
      <c r="AA571" s="6">
        <f t="shared" si="251"/>
        <v>0</v>
      </c>
      <c r="AB571" s="29"/>
      <c r="AC571" s="29">
        <f t="shared" si="252"/>
        <v>0</v>
      </c>
      <c r="AE571" s="120">
        <f>IF(N571=1,IF(OR(I571&gt;-5,I571=""),0,IF(I571&gt;=-10,0.5,1)),0)</f>
        <v>0</v>
      </c>
      <c r="AF571" s="120">
        <f>IF(G571&lt;AI571,0.5,0)</f>
        <v>0.5</v>
      </c>
      <c r="AG571" s="120">
        <f>IF(G571=AJ571,1,0)</f>
        <v>1</v>
      </c>
      <c r="AI571" s="29">
        <f t="shared" si="253"/>
        <v>4.1435990000000004E-3</v>
      </c>
      <c r="AJ571" s="29">
        <f>_xlfn.MINIFS($G$6:$G$2383,$N$6:$N$2383,1,$D$6:$D$2383,14)</f>
        <v>0</v>
      </c>
    </row>
    <row r="572" spans="1:36" ht="16.5" thickBot="1" x14ac:dyDescent="0.3">
      <c r="A572" s="48" t="s">
        <v>845</v>
      </c>
      <c r="B572" s="54" t="s">
        <v>67</v>
      </c>
      <c r="C572" s="55" t="s">
        <v>68</v>
      </c>
      <c r="D572" s="33"/>
      <c r="E572" s="41"/>
      <c r="F572" s="41"/>
      <c r="G572" s="117">
        <v>0</v>
      </c>
      <c r="H572" s="35"/>
      <c r="I572" s="35"/>
      <c r="J572" s="35"/>
      <c r="K572" s="36">
        <f>SUM(K573:K578)</f>
        <v>2.5</v>
      </c>
      <c r="L572" s="29">
        <f t="shared" si="233"/>
        <v>0</v>
      </c>
      <c r="M572" s="29">
        <f t="shared" si="234"/>
        <v>0</v>
      </c>
      <c r="O572" s="34"/>
      <c r="P572" s="34"/>
      <c r="Q572" s="34"/>
      <c r="R572" s="117">
        <v>0</v>
      </c>
      <c r="S572" s="35">
        <v>6.5</v>
      </c>
      <c r="T572" s="35"/>
      <c r="U572" s="37" t="s">
        <v>321</v>
      </c>
      <c r="V572" s="35">
        <v>1</v>
      </c>
      <c r="W572" s="6"/>
      <c r="X572" s="29">
        <f t="shared" si="249"/>
        <v>0</v>
      </c>
      <c r="Y572" s="6"/>
      <c r="AB572" s="6"/>
      <c r="AC572" s="29" t="str">
        <f t="shared" si="252"/>
        <v>не применяется</v>
      </c>
      <c r="AF572" s="6"/>
    </row>
    <row r="573" spans="1:36" ht="16.5" thickBot="1" x14ac:dyDescent="0.3">
      <c r="A573" s="48" t="s">
        <v>846</v>
      </c>
      <c r="B573" s="54" t="s">
        <v>67</v>
      </c>
      <c r="C573" s="55" t="s">
        <v>68</v>
      </c>
      <c r="D573" s="44">
        <v>15</v>
      </c>
      <c r="E573" s="41">
        <v>13187</v>
      </c>
      <c r="F573" s="41">
        <v>13496</v>
      </c>
      <c r="G573" s="117">
        <v>0.97710432700000005</v>
      </c>
      <c r="H573" s="45">
        <v>1</v>
      </c>
      <c r="I573" s="42" t="s">
        <v>12</v>
      </c>
      <c r="J573" s="13">
        <v>0.97710432700000005</v>
      </c>
      <c r="K573" s="29">
        <f t="shared" ref="K573:K578" si="254">IF(V573=1,MAX(AE573:AG573),0)</f>
        <v>0.5</v>
      </c>
      <c r="L573" s="29">
        <f t="shared" si="233"/>
        <v>0</v>
      </c>
      <c r="M573" s="29">
        <f t="shared" si="234"/>
        <v>1</v>
      </c>
      <c r="N573" s="29">
        <f t="shared" ref="N573:N578" si="255">IF(AND(F573=0,V573=1),2,V573)</f>
        <v>1</v>
      </c>
      <c r="O573" s="34"/>
      <c r="P573" s="41">
        <v>0</v>
      </c>
      <c r="Q573" s="41">
        <v>0</v>
      </c>
      <c r="R573" s="117">
        <v>0</v>
      </c>
      <c r="S573" s="42">
        <v>0.5</v>
      </c>
      <c r="T573" s="42"/>
      <c r="U573" s="43" t="s">
        <v>323</v>
      </c>
      <c r="V573" s="34">
        <v>1</v>
      </c>
      <c r="W573" s="29">
        <v>1</v>
      </c>
      <c r="X573" s="29">
        <f t="shared" si="249"/>
        <v>1</v>
      </c>
      <c r="Z573" s="6">
        <f t="shared" ref="Z573:Z578" si="256">N573</f>
        <v>1</v>
      </c>
      <c r="AA573" s="6">
        <f t="shared" ref="AA573:AA578" si="257">IF(K573&lt;=0,0,1)</f>
        <v>1</v>
      </c>
      <c r="AB573" s="29"/>
      <c r="AC573" s="29">
        <f t="shared" si="252"/>
        <v>1</v>
      </c>
      <c r="AE573" s="120">
        <f>IF(AND(J573&gt;=1,N573=1),1,0)</f>
        <v>0</v>
      </c>
      <c r="AF573" s="121">
        <f>IF(G573&gt;AI573,0.5,0)</f>
        <v>0.5</v>
      </c>
      <c r="AG573" s="120"/>
      <c r="AI573" s="29">
        <f t="shared" ref="AI573:AI578" si="258">ROUND(SUMIFS(E:E,D:D,D573,N:N,1)/SUMIFS(F:F,D:D,D573,N:N,1),9)</f>
        <v>0.955452521</v>
      </c>
    </row>
    <row r="574" spans="1:36" ht="16.5" thickBot="1" x14ac:dyDescent="0.3">
      <c r="A574" s="48" t="s">
        <v>847</v>
      </c>
      <c r="B574" s="54" t="s">
        <v>67</v>
      </c>
      <c r="C574" s="55" t="s">
        <v>68</v>
      </c>
      <c r="D574" s="44">
        <v>16</v>
      </c>
      <c r="E574" s="41">
        <v>35</v>
      </c>
      <c r="F574" s="41">
        <v>1</v>
      </c>
      <c r="G574" s="117">
        <v>35</v>
      </c>
      <c r="H574" s="45">
        <v>1</v>
      </c>
      <c r="I574" s="42" t="s">
        <v>12</v>
      </c>
      <c r="J574" s="13">
        <v>35</v>
      </c>
      <c r="K574" s="29">
        <f t="shared" si="254"/>
        <v>1</v>
      </c>
      <c r="L574" s="29">
        <f t="shared" si="233"/>
        <v>0</v>
      </c>
      <c r="M574" s="29">
        <f t="shared" si="234"/>
        <v>1</v>
      </c>
      <c r="N574" s="29">
        <f t="shared" si="255"/>
        <v>1</v>
      </c>
      <c r="O574" s="34"/>
      <c r="P574" s="41">
        <v>76</v>
      </c>
      <c r="Q574" s="41">
        <v>2</v>
      </c>
      <c r="R574" s="117">
        <v>38</v>
      </c>
      <c r="S574" s="42">
        <v>1</v>
      </c>
      <c r="T574" s="42"/>
      <c r="U574" s="43" t="s">
        <v>325</v>
      </c>
      <c r="V574" s="34">
        <v>1</v>
      </c>
      <c r="W574" s="29">
        <v>1</v>
      </c>
      <c r="X574" s="29">
        <f t="shared" si="249"/>
        <v>1</v>
      </c>
      <c r="Z574" s="6">
        <f t="shared" si="256"/>
        <v>1</v>
      </c>
      <c r="AA574" s="6">
        <f t="shared" si="257"/>
        <v>1</v>
      </c>
      <c r="AB574" s="29"/>
      <c r="AC574" s="29">
        <f t="shared" si="252"/>
        <v>1</v>
      </c>
      <c r="AE574" s="120">
        <f>IF(AND(J574&gt;=1,N574=1),1,0)</f>
        <v>1</v>
      </c>
      <c r="AF574" s="120">
        <f>IF(G574&gt;AI574,0.5,0)</f>
        <v>0.5</v>
      </c>
      <c r="AG574" s="120"/>
      <c r="AI574" s="29">
        <f t="shared" si="258"/>
        <v>27.65</v>
      </c>
    </row>
    <row r="575" spans="1:36" ht="16.5" thickBot="1" x14ac:dyDescent="0.3">
      <c r="A575" s="48" t="s">
        <v>848</v>
      </c>
      <c r="B575" s="54" t="s">
        <v>67</v>
      </c>
      <c r="C575" s="55" t="s">
        <v>68</v>
      </c>
      <c r="D575" s="44">
        <v>17</v>
      </c>
      <c r="E575" s="41">
        <v>661</v>
      </c>
      <c r="F575" s="41">
        <v>1</v>
      </c>
      <c r="G575" s="117">
        <v>661</v>
      </c>
      <c r="H575" s="45">
        <v>1</v>
      </c>
      <c r="I575" s="42" t="s">
        <v>12</v>
      </c>
      <c r="J575" s="13">
        <v>661</v>
      </c>
      <c r="K575" s="29">
        <f t="shared" si="254"/>
        <v>1</v>
      </c>
      <c r="L575" s="29">
        <f t="shared" si="233"/>
        <v>0</v>
      </c>
      <c r="M575" s="29">
        <f t="shared" si="234"/>
        <v>1</v>
      </c>
      <c r="N575" s="29">
        <f t="shared" si="255"/>
        <v>1</v>
      </c>
      <c r="O575" s="34"/>
      <c r="P575" s="41">
        <v>247</v>
      </c>
      <c r="Q575" s="41">
        <v>78</v>
      </c>
      <c r="R575" s="117">
        <v>3.1666666669999999</v>
      </c>
      <c r="S575" s="42">
        <v>1</v>
      </c>
      <c r="T575" s="42"/>
      <c r="U575" s="43" t="s">
        <v>327</v>
      </c>
      <c r="V575" s="34">
        <v>1</v>
      </c>
      <c r="W575" s="29">
        <v>1</v>
      </c>
      <c r="X575" s="29">
        <f t="shared" si="249"/>
        <v>1</v>
      </c>
      <c r="Z575" s="6">
        <f t="shared" si="256"/>
        <v>1</v>
      </c>
      <c r="AA575" s="6">
        <f t="shared" si="257"/>
        <v>1</v>
      </c>
      <c r="AB575" s="29"/>
      <c r="AC575" s="29">
        <f t="shared" si="252"/>
        <v>1</v>
      </c>
      <c r="AE575" s="120">
        <f>IF(AND(J575&gt;=1,N575=1),1,0)</f>
        <v>1</v>
      </c>
      <c r="AF575" s="120">
        <f>IF(G575&gt;AI575,0.5,0)</f>
        <v>0.5</v>
      </c>
      <c r="AG575" s="120"/>
      <c r="AI575" s="29">
        <f t="shared" si="258"/>
        <v>77.588235294</v>
      </c>
    </row>
    <row r="576" spans="1:36" ht="16.5" thickBot="1" x14ac:dyDescent="0.3">
      <c r="A576" s="48" t="s">
        <v>849</v>
      </c>
      <c r="B576" s="54" t="s">
        <v>67</v>
      </c>
      <c r="C576" s="55" t="s">
        <v>68</v>
      </c>
      <c r="D576" s="44">
        <v>18</v>
      </c>
      <c r="E576" s="41">
        <v>14</v>
      </c>
      <c r="F576" s="41">
        <v>0</v>
      </c>
      <c r="G576" s="117">
        <v>0</v>
      </c>
      <c r="H576" s="45">
        <v>1</v>
      </c>
      <c r="I576" s="42" t="s">
        <v>12</v>
      </c>
      <c r="J576" s="13">
        <v>0</v>
      </c>
      <c r="K576" s="29">
        <f t="shared" si="254"/>
        <v>0</v>
      </c>
      <c r="L576" s="29">
        <f t="shared" si="233"/>
        <v>0</v>
      </c>
      <c r="M576" s="29">
        <f t="shared" si="234"/>
        <v>0</v>
      </c>
      <c r="N576" s="29">
        <f t="shared" si="255"/>
        <v>2</v>
      </c>
      <c r="O576" s="34"/>
      <c r="P576" s="41">
        <v>11</v>
      </c>
      <c r="Q576" s="41">
        <v>7</v>
      </c>
      <c r="R576" s="117">
        <v>1.571428571</v>
      </c>
      <c r="S576" s="42">
        <v>1</v>
      </c>
      <c r="T576" s="42"/>
      <c r="U576" s="43" t="s">
        <v>329</v>
      </c>
      <c r="V576" s="34">
        <v>1</v>
      </c>
      <c r="W576" s="29">
        <v>1</v>
      </c>
      <c r="X576" s="29">
        <f t="shared" si="249"/>
        <v>1</v>
      </c>
      <c r="Z576" s="6">
        <f t="shared" si="256"/>
        <v>2</v>
      </c>
      <c r="AA576" s="6">
        <f t="shared" si="257"/>
        <v>0</v>
      </c>
      <c r="AB576" s="29"/>
      <c r="AC576" s="29" t="str">
        <f>_xlfn.IFS(AND(Z576=1,AA576=1),1,AND(Z576=1,AA576=0),0,Z576=0,"не применяется",Z576=2,"не применяется")</f>
        <v>не применяется</v>
      </c>
      <c r="AE576" s="120">
        <f>IF(AND(J576&gt;=1,N576=1),1,0)</f>
        <v>0</v>
      </c>
      <c r="AF576" s="120">
        <f>IF(G576&gt;AI576,0.5,0)</f>
        <v>0</v>
      </c>
      <c r="AG576" s="120"/>
      <c r="AI576" s="29">
        <f t="shared" si="258"/>
        <v>48.1875</v>
      </c>
    </row>
    <row r="577" spans="1:36" ht="16.5" thickBot="1" x14ac:dyDescent="0.3">
      <c r="A577" s="48" t="s">
        <v>850</v>
      </c>
      <c r="B577" s="54" t="s">
        <v>67</v>
      </c>
      <c r="C577" s="55" t="s">
        <v>68</v>
      </c>
      <c r="D577" s="44">
        <v>19</v>
      </c>
      <c r="E577" s="41">
        <v>37</v>
      </c>
      <c r="F577" s="41">
        <v>0</v>
      </c>
      <c r="G577" s="117">
        <v>0</v>
      </c>
      <c r="H577" s="45">
        <v>1</v>
      </c>
      <c r="I577" s="42" t="s">
        <v>12</v>
      </c>
      <c r="J577" s="13">
        <v>0</v>
      </c>
      <c r="K577" s="29">
        <f t="shared" si="254"/>
        <v>0</v>
      </c>
      <c r="L577" s="29">
        <f t="shared" si="233"/>
        <v>0</v>
      </c>
      <c r="M577" s="29">
        <f t="shared" si="234"/>
        <v>0</v>
      </c>
      <c r="N577" s="29">
        <f t="shared" si="255"/>
        <v>2</v>
      </c>
      <c r="O577" s="34"/>
      <c r="P577" s="41">
        <v>57</v>
      </c>
      <c r="Q577" s="41">
        <v>10</v>
      </c>
      <c r="R577" s="117">
        <v>5.7</v>
      </c>
      <c r="S577" s="42">
        <v>2</v>
      </c>
      <c r="T577" s="42"/>
      <c r="U577" s="43" t="s">
        <v>331</v>
      </c>
      <c r="V577" s="34">
        <v>1</v>
      </c>
      <c r="W577" s="29">
        <v>2</v>
      </c>
      <c r="X577" s="29">
        <f t="shared" si="249"/>
        <v>2</v>
      </c>
      <c r="Z577" s="6">
        <f t="shared" si="256"/>
        <v>2</v>
      </c>
      <c r="AA577" s="6">
        <f t="shared" si="257"/>
        <v>0</v>
      </c>
      <c r="AB577" s="29"/>
      <c r="AC577" s="29" t="str">
        <f>_xlfn.IFS(AND(Z577=1,AA577=1),1,AND(Z577=1,AA577=0),0,Z577=0,"не применяется",Z577=2,"не применяется")</f>
        <v>не применяется</v>
      </c>
      <c r="AE577" s="120">
        <f>IF(AND(J577&gt;=1,N577=1),2,0)</f>
        <v>0</v>
      </c>
      <c r="AF577" s="120">
        <f>IF(G577&gt;AI577,1,0)</f>
        <v>0</v>
      </c>
      <c r="AG577" s="120"/>
      <c r="AI577" s="29">
        <f t="shared" si="258"/>
        <v>45.237288135999997</v>
      </c>
    </row>
    <row r="578" spans="1:36" ht="16.5" thickBot="1" x14ac:dyDescent="0.3">
      <c r="A578" s="48" t="s">
        <v>851</v>
      </c>
      <c r="B578" s="54" t="s">
        <v>67</v>
      </c>
      <c r="C578" s="55" t="s">
        <v>68</v>
      </c>
      <c r="D578" s="44">
        <v>20</v>
      </c>
      <c r="E578" s="41">
        <v>7</v>
      </c>
      <c r="F578" s="41">
        <v>0</v>
      </c>
      <c r="G578" s="117">
        <v>0</v>
      </c>
      <c r="H578" s="45">
        <v>1</v>
      </c>
      <c r="I578" s="42" t="s">
        <v>12</v>
      </c>
      <c r="J578" s="13">
        <v>0</v>
      </c>
      <c r="K578" s="29">
        <f t="shared" si="254"/>
        <v>0</v>
      </c>
      <c r="L578" s="29">
        <f t="shared" si="233"/>
        <v>0</v>
      </c>
      <c r="M578" s="29">
        <f t="shared" si="234"/>
        <v>0</v>
      </c>
      <c r="N578" s="29">
        <f t="shared" si="255"/>
        <v>2</v>
      </c>
      <c r="O578" s="34"/>
      <c r="P578" s="41">
        <v>6</v>
      </c>
      <c r="Q578" s="41">
        <v>3</v>
      </c>
      <c r="R578" s="117">
        <v>2</v>
      </c>
      <c r="S578" s="42">
        <v>1</v>
      </c>
      <c r="T578" s="42"/>
      <c r="U578" s="43" t="s">
        <v>333</v>
      </c>
      <c r="V578" s="34">
        <v>1</v>
      </c>
      <c r="W578" s="29">
        <v>1</v>
      </c>
      <c r="X578" s="29">
        <f t="shared" si="249"/>
        <v>1</v>
      </c>
      <c r="Z578" s="6">
        <f t="shared" si="256"/>
        <v>2</v>
      </c>
      <c r="AA578" s="6">
        <f t="shared" si="257"/>
        <v>0</v>
      </c>
      <c r="AB578" s="29"/>
      <c r="AC578" s="29" t="str">
        <f>_xlfn.IFS(AND(Z578=1,AA578=1),1,AND(Z578=1,AA578=0),0,Z578=0,"не применяется",Z578=2,"не применяется")</f>
        <v>не применяется</v>
      </c>
      <c r="AE578" s="120">
        <f>IF(AND(J578&gt;=1,N578=1),1,0)</f>
        <v>0</v>
      </c>
      <c r="AF578" s="120">
        <f>IF(G578&gt;AI578,0.5,0)</f>
        <v>0</v>
      </c>
      <c r="AG578" s="120"/>
      <c r="AI578" s="29">
        <f t="shared" si="258"/>
        <v>12.756097561000001</v>
      </c>
    </row>
    <row r="579" spans="1:36" ht="16.5" thickBot="1" x14ac:dyDescent="0.3">
      <c r="A579" s="48" t="s">
        <v>845</v>
      </c>
      <c r="B579" s="54" t="s">
        <v>67</v>
      </c>
      <c r="C579" s="55" t="s">
        <v>68</v>
      </c>
      <c r="D579" s="33"/>
      <c r="E579" s="41"/>
      <c r="F579" s="41"/>
      <c r="G579" s="117">
        <v>0</v>
      </c>
      <c r="H579" s="35"/>
      <c r="I579" s="35"/>
      <c r="J579" s="35"/>
      <c r="K579" s="36">
        <f>SUM(K580:K584)</f>
        <v>3</v>
      </c>
      <c r="L579" s="29">
        <f t="shared" si="233"/>
        <v>0</v>
      </c>
      <c r="M579" s="29">
        <f t="shared" si="234"/>
        <v>0</v>
      </c>
      <c r="O579" s="34"/>
      <c r="P579" s="34"/>
      <c r="Q579" s="34"/>
      <c r="R579" s="117">
        <v>0</v>
      </c>
      <c r="S579" s="35">
        <v>1.5</v>
      </c>
      <c r="T579" s="35"/>
      <c r="U579" s="37" t="s">
        <v>321</v>
      </c>
      <c r="V579" s="35">
        <v>1</v>
      </c>
      <c r="W579" s="6"/>
      <c r="X579" s="29">
        <f t="shared" si="249"/>
        <v>0</v>
      </c>
      <c r="Y579" s="6"/>
      <c r="AB579" s="6"/>
      <c r="AC579" s="29" t="str">
        <f>_xlfn.IFS(AND(Z579=1,AA579=1),1,AND(Z579=1,AA579=0),0,Z579=0,"не применяется")</f>
        <v>не применяется</v>
      </c>
      <c r="AF579" s="6"/>
    </row>
    <row r="580" spans="1:36" ht="16.5" thickBot="1" x14ac:dyDescent="0.3">
      <c r="A580" s="48" t="s">
        <v>852</v>
      </c>
      <c r="B580" s="54" t="s">
        <v>67</v>
      </c>
      <c r="C580" s="55" t="s">
        <v>68</v>
      </c>
      <c r="D580" s="44">
        <v>21</v>
      </c>
      <c r="E580" s="41">
        <v>8</v>
      </c>
      <c r="F580" s="41">
        <v>10</v>
      </c>
      <c r="G580" s="117">
        <v>0.8</v>
      </c>
      <c r="H580" s="42" t="s">
        <v>12</v>
      </c>
      <c r="I580" s="13">
        <v>379.99999903999998</v>
      </c>
      <c r="J580" s="42" t="s">
        <v>12</v>
      </c>
      <c r="K580" s="29">
        <f>IF(V580=1,MAX(AE580:AG580),0)</f>
        <v>1</v>
      </c>
      <c r="L580" s="29">
        <f t="shared" si="233"/>
        <v>0</v>
      </c>
      <c r="M580" s="29">
        <f t="shared" si="234"/>
        <v>1</v>
      </c>
      <c r="N580" s="29">
        <f>IF(AND(F580=0,V580=1),2,V580)</f>
        <v>1</v>
      </c>
      <c r="O580" s="34"/>
      <c r="P580" s="41">
        <v>1</v>
      </c>
      <c r="Q580" s="41">
        <v>6</v>
      </c>
      <c r="R580" s="117">
        <v>0.16666666699999999</v>
      </c>
      <c r="S580" s="45">
        <v>0</v>
      </c>
      <c r="T580" s="45"/>
      <c r="U580" s="43" t="s">
        <v>335</v>
      </c>
      <c r="V580" s="34">
        <v>1</v>
      </c>
      <c r="W580" s="29">
        <v>1</v>
      </c>
      <c r="X580" s="29">
        <f t="shared" si="249"/>
        <v>1</v>
      </c>
      <c r="Z580" s="6">
        <f>N580</f>
        <v>1</v>
      </c>
      <c r="AA580" s="6">
        <f>IF(K580&lt;=0,0,1)</f>
        <v>1</v>
      </c>
      <c r="AB580" s="29"/>
      <c r="AC580" s="29">
        <f>_xlfn.IFS(AND(Z580=1,AA580=1),1,AND(Z580=1,AA580=0),0,Z580=0,"не применяется")</f>
        <v>1</v>
      </c>
      <c r="AE580" s="120">
        <f>IF(N580=1,IF(OR(I580&lt;5,I580=""),0,IF(I580&gt;=10,1,0.5)),0)</f>
        <v>1</v>
      </c>
      <c r="AF580" s="120">
        <f>IF(G580&gt;AI580,0.5,0)</f>
        <v>0.5</v>
      </c>
      <c r="AG580" s="120">
        <f>IF(G580=AJ580,1,0)</f>
        <v>0</v>
      </c>
      <c r="AI580" s="29">
        <f>ROUND(SUMIFS(E:E,D:D,D580,N:N,1)/SUMIFS(F:F,D:D,D580,N:N,1),9)</f>
        <v>0.40586932399999998</v>
      </c>
      <c r="AJ580" s="29">
        <f>_xlfn.MAXIFS($G$7:$G$2383,$N$7:$N$2383,1,$D$7:$D$2383,21)</f>
        <v>1</v>
      </c>
    </row>
    <row r="581" spans="1:36" ht="16.5" thickBot="1" x14ac:dyDescent="0.3">
      <c r="A581" s="48" t="s">
        <v>853</v>
      </c>
      <c r="B581" s="54" t="s">
        <v>67</v>
      </c>
      <c r="C581" s="55" t="s">
        <v>68</v>
      </c>
      <c r="D581" s="44">
        <v>22</v>
      </c>
      <c r="E581" s="41">
        <v>162</v>
      </c>
      <c r="F581" s="41">
        <v>275</v>
      </c>
      <c r="G581" s="117">
        <v>0.58909090900000005</v>
      </c>
      <c r="H581" s="45">
        <v>1</v>
      </c>
      <c r="I581" s="42" t="s">
        <v>12</v>
      </c>
      <c r="J581" s="13">
        <v>0.58909090900000005</v>
      </c>
      <c r="K581" s="29">
        <f>IF(V581=1,MAX(AE581:AG581),0)</f>
        <v>0</v>
      </c>
      <c r="L581" s="29">
        <f t="shared" si="233"/>
        <v>0</v>
      </c>
      <c r="M581" s="29">
        <f t="shared" si="234"/>
        <v>0</v>
      </c>
      <c r="N581" s="29">
        <f>IF(AND(F581=0,V581=1),2,V581)</f>
        <v>1</v>
      </c>
      <c r="O581" s="34"/>
      <c r="P581" s="41">
        <v>0</v>
      </c>
      <c r="Q581" s="41">
        <v>0</v>
      </c>
      <c r="R581" s="117">
        <v>0</v>
      </c>
      <c r="S581" s="42">
        <v>0</v>
      </c>
      <c r="T581" s="42"/>
      <c r="U581" s="43" t="s">
        <v>337</v>
      </c>
      <c r="V581" s="34">
        <v>1</v>
      </c>
      <c r="W581" s="29">
        <v>1</v>
      </c>
      <c r="X581" s="29">
        <f t="shared" si="249"/>
        <v>1</v>
      </c>
      <c r="Z581" s="6">
        <f>N581</f>
        <v>1</v>
      </c>
      <c r="AA581" s="6">
        <f>IF(K581&lt;=0,0,1)</f>
        <v>0</v>
      </c>
      <c r="AB581" s="29"/>
      <c r="AC581" s="29">
        <f>_xlfn.IFS(AND(Z581=1,AA581=1),1,AND(Z581=1,AA581=0),0,Z581=0,"не применяется")</f>
        <v>0</v>
      </c>
      <c r="AE581" s="120">
        <f>IF(AND(J581&gt;=1,N581=1),1,0)</f>
        <v>0</v>
      </c>
      <c r="AF581" s="120">
        <f>IF(G581&gt;AI581,0.5,0)</f>
        <v>0</v>
      </c>
      <c r="AG581" s="120"/>
      <c r="AI581" s="29">
        <f>ROUND(SUMIFS(E:E,D:D,D581,N:N,1)/SUMIFS(F:F,D:D,D581,N:N,1),9)</f>
        <v>0.59924209900000003</v>
      </c>
    </row>
    <row r="582" spans="1:36" ht="16.5" thickBot="1" x14ac:dyDescent="0.3">
      <c r="A582" s="48" t="s">
        <v>854</v>
      </c>
      <c r="B582" s="54" t="s">
        <v>67</v>
      </c>
      <c r="C582" s="55" t="s">
        <v>68</v>
      </c>
      <c r="D582" s="44">
        <v>23</v>
      </c>
      <c r="E582" s="41">
        <v>0</v>
      </c>
      <c r="F582" s="41">
        <v>0</v>
      </c>
      <c r="G582" s="117">
        <v>0</v>
      </c>
      <c r="H582" s="42" t="s">
        <v>12</v>
      </c>
      <c r="I582" s="13">
        <v>0</v>
      </c>
      <c r="J582" s="42" t="s">
        <v>12</v>
      </c>
      <c r="K582" s="29">
        <f>IF(V582=1,MAX(AE582:AG582),0)</f>
        <v>0</v>
      </c>
      <c r="L582" s="29">
        <f t="shared" si="233"/>
        <v>0</v>
      </c>
      <c r="M582" s="29">
        <f t="shared" si="234"/>
        <v>0</v>
      </c>
      <c r="N582" s="29">
        <f>IF(AND(F582=0,V582=1),2,V582)</f>
        <v>2</v>
      </c>
      <c r="O582" s="34"/>
      <c r="P582" s="41">
        <v>0</v>
      </c>
      <c r="Q582" s="41">
        <v>2</v>
      </c>
      <c r="R582" s="117">
        <v>0</v>
      </c>
      <c r="S582" s="45">
        <v>0</v>
      </c>
      <c r="T582" s="45"/>
      <c r="U582" s="43" t="s">
        <v>339</v>
      </c>
      <c r="V582" s="34">
        <v>1</v>
      </c>
      <c r="W582" s="29">
        <v>1</v>
      </c>
      <c r="X582" s="29">
        <f t="shared" si="249"/>
        <v>1</v>
      </c>
      <c r="Z582" s="6">
        <f>N582</f>
        <v>2</v>
      </c>
      <c r="AA582" s="6">
        <f>IF(K582&lt;=0,0,1)</f>
        <v>0</v>
      </c>
      <c r="AB582" s="29"/>
      <c r="AC582" s="29" t="str">
        <f>_xlfn.IFS(AND(Z582=1,AA582=1),1,AND(Z582=1,AA582=0),0,Z582=0,"не применяется",Z582=2,"не применяется")</f>
        <v>не применяется</v>
      </c>
      <c r="AE582" s="120">
        <f>IF(N582=1,IF(OR(I582&lt;5,I582=""),0,IF(I582&gt;=10,1,0.5)),0)</f>
        <v>0</v>
      </c>
      <c r="AF582" s="120">
        <f>IF(G582&gt;AI582,0.5,0)</f>
        <v>0</v>
      </c>
      <c r="AG582" s="120">
        <f>IF(AND(G3009&lt;&gt;0,G582=AJ582),1,0)</f>
        <v>0</v>
      </c>
      <c r="AI582" s="29">
        <f>ROUND(SUMIFS(E:E,D:D,D582,N:N,1)/SUMIFS(F:F,D:D,D582,N:N,1),9)</f>
        <v>0.46666666699999998</v>
      </c>
      <c r="AJ582" s="29">
        <f>_xlfn.MAXIFS($G$7:$G$2383,$N$7:$N$2383,1,$D$7:$D$2383,23)</f>
        <v>6</v>
      </c>
    </row>
    <row r="583" spans="1:36" ht="16.5" thickBot="1" x14ac:dyDescent="0.3">
      <c r="A583" s="48" t="s">
        <v>855</v>
      </c>
      <c r="B583" s="54" t="s">
        <v>67</v>
      </c>
      <c r="C583" s="55" t="s">
        <v>68</v>
      </c>
      <c r="D583" s="44">
        <v>24</v>
      </c>
      <c r="E583" s="41">
        <v>2</v>
      </c>
      <c r="F583" s="41">
        <v>1</v>
      </c>
      <c r="G583" s="117">
        <v>2</v>
      </c>
      <c r="H583" s="42" t="s">
        <v>12</v>
      </c>
      <c r="I583" s="13">
        <v>500.00000060000002</v>
      </c>
      <c r="J583" s="42" t="s">
        <v>12</v>
      </c>
      <c r="K583" s="29">
        <f>IF(V583=1,MAX(AE583:AG583),0)</f>
        <v>1</v>
      </c>
      <c r="L583" s="29">
        <f t="shared" ref="L583:L646" si="259">IF(AG584=0,0,1)</f>
        <v>0</v>
      </c>
      <c r="M583" s="29">
        <f t="shared" ref="M583:M646" si="260">IF(AF583=0,0,1)</f>
        <v>1</v>
      </c>
      <c r="N583" s="29">
        <f>IF(AND(F583=0,V583=1),2,V583)</f>
        <v>1</v>
      </c>
      <c r="O583" s="34"/>
      <c r="P583" s="41">
        <v>2</v>
      </c>
      <c r="Q583" s="41">
        <v>6</v>
      </c>
      <c r="R583" s="117">
        <v>0.33333333300000001</v>
      </c>
      <c r="S583" s="45">
        <v>0.5</v>
      </c>
      <c r="T583" s="45"/>
      <c r="U583" s="43" t="s">
        <v>341</v>
      </c>
      <c r="V583" s="34">
        <v>1</v>
      </c>
      <c r="W583" s="29">
        <v>1</v>
      </c>
      <c r="X583" s="29">
        <f t="shared" si="249"/>
        <v>1</v>
      </c>
      <c r="Z583" s="6">
        <f>N583</f>
        <v>1</v>
      </c>
      <c r="AA583" s="6">
        <f>IF(K583&lt;=0,0,1)</f>
        <v>1</v>
      </c>
      <c r="AB583" s="29"/>
      <c r="AC583" s="29">
        <f>_xlfn.IFS(AND(Z583=1,AA583=1),1,AND(Z583=1,AA583=0),0,Z583=0,"не применяется")</f>
        <v>1</v>
      </c>
      <c r="AE583" s="120">
        <f>IF(N583=1,IF(OR(I583&lt;5,I583=""),0,IF(I583&gt;=10,1,0.5)),0)</f>
        <v>1</v>
      </c>
      <c r="AF583" s="120">
        <f>IF(G583&gt;AI583,0.5,0)</f>
        <v>0.5</v>
      </c>
      <c r="AG583" s="120">
        <f>IF(G583=AJ583,1,0)</f>
        <v>0</v>
      </c>
      <c r="AI583" s="29">
        <f>ROUND(SUMIFS(E:E,D:D,D583,N:N,1)/SUMIFS(F:F,D:D,D583,N:N,1),9)</f>
        <v>0.91379310300000005</v>
      </c>
      <c r="AJ583" s="29">
        <f>_xlfn.MAXIFS($G$7:$G$2383,$N$7:$N$2383,1,$D$7:$D$2383,24)</f>
        <v>10</v>
      </c>
    </row>
    <row r="584" spans="1:36" ht="16.5" thickBot="1" x14ac:dyDescent="0.3">
      <c r="A584" s="48" t="s">
        <v>856</v>
      </c>
      <c r="B584" s="54" t="s">
        <v>67</v>
      </c>
      <c r="C584" s="55" t="s">
        <v>68</v>
      </c>
      <c r="D584" s="44">
        <v>25</v>
      </c>
      <c r="E584" s="41">
        <v>452</v>
      </c>
      <c r="F584" s="41">
        <v>453</v>
      </c>
      <c r="G584" s="117">
        <v>0.99779249400000003</v>
      </c>
      <c r="H584" s="45">
        <v>1</v>
      </c>
      <c r="I584" s="42" t="s">
        <v>12</v>
      </c>
      <c r="J584" s="13">
        <v>0.99779249400000003</v>
      </c>
      <c r="K584" s="29">
        <f>IF(V584=1,MAX(AE584:AG584),0)</f>
        <v>1</v>
      </c>
      <c r="L584" s="29">
        <f t="shared" si="259"/>
        <v>0</v>
      </c>
      <c r="M584" s="29">
        <f t="shared" si="260"/>
        <v>1</v>
      </c>
      <c r="N584" s="29">
        <f>IF(AND(F584=0,V584=1),2,V584)</f>
        <v>1</v>
      </c>
      <c r="O584" s="34"/>
      <c r="P584" s="41">
        <v>0</v>
      </c>
      <c r="Q584" s="41">
        <v>0</v>
      </c>
      <c r="R584" s="117">
        <v>0</v>
      </c>
      <c r="S584" s="42">
        <v>1</v>
      </c>
      <c r="T584" s="42"/>
      <c r="U584" s="43" t="s">
        <v>343</v>
      </c>
      <c r="V584" s="34">
        <v>1</v>
      </c>
      <c r="W584" s="29">
        <v>2</v>
      </c>
      <c r="X584" s="29">
        <f t="shared" si="249"/>
        <v>2</v>
      </c>
      <c r="Z584" s="6">
        <f>N584</f>
        <v>1</v>
      </c>
      <c r="AA584" s="6">
        <f>IF(K584&lt;=0,0,1)</f>
        <v>1</v>
      </c>
      <c r="AB584" s="29"/>
      <c r="AC584" s="29">
        <f>_xlfn.IFS(AND(Z584=1,AA584=1),1,AND(Z584=1,AA584=0),0,Z584=0,"не применяется")</f>
        <v>1</v>
      </c>
      <c r="AE584" s="120">
        <f>IF(AND(J584&gt;=1,N584=1),2,0)</f>
        <v>0</v>
      </c>
      <c r="AF584" s="120">
        <f>IF(G584&gt;AI584,1,0)</f>
        <v>1</v>
      </c>
      <c r="AG584" s="120"/>
      <c r="AI584" s="29">
        <f>ROUND(SUMIFS(E:E,D:D,D584,N:N,1)/SUMIFS(F:F,D:D,D584,N:N,1),9)</f>
        <v>0.97028108999999996</v>
      </c>
    </row>
    <row r="585" spans="1:36" s="112" customFormat="1" ht="16.5" thickBot="1" x14ac:dyDescent="0.3">
      <c r="A585" s="127" t="s">
        <v>857</v>
      </c>
      <c r="B585" s="126" t="s">
        <v>67</v>
      </c>
      <c r="C585" s="125" t="s">
        <v>68</v>
      </c>
      <c r="D585" s="51">
        <v>33</v>
      </c>
      <c r="E585" s="41"/>
      <c r="F585" s="41"/>
      <c r="G585" s="117">
        <v>0</v>
      </c>
      <c r="H585" s="46"/>
      <c r="I585" s="46"/>
      <c r="J585" s="46"/>
      <c r="K585" s="45">
        <f>K557+K572+K579</f>
        <v>20</v>
      </c>
      <c r="L585" s="29">
        <f t="shared" si="259"/>
        <v>0</v>
      </c>
      <c r="M585" s="29">
        <f t="shared" si="260"/>
        <v>0</v>
      </c>
      <c r="N585" s="29"/>
      <c r="O585" s="117"/>
      <c r="P585" s="34"/>
      <c r="Q585" s="34"/>
      <c r="R585" s="117">
        <v>0</v>
      </c>
      <c r="S585" s="46">
        <v>22</v>
      </c>
      <c r="T585" s="46"/>
      <c r="U585" s="124" t="s">
        <v>321</v>
      </c>
      <c r="V585" s="46">
        <v>1</v>
      </c>
      <c r="X585" s="112">
        <f>SUM(X557:X584)</f>
        <v>32</v>
      </c>
      <c r="Y585" s="123">
        <f>K585/X585</f>
        <v>0.625</v>
      </c>
      <c r="Z585" s="6">
        <f>SUM(Z557:Z584)</f>
        <v>29</v>
      </c>
      <c r="AA585" s="6">
        <f>SUM(AA557:AA584)</f>
        <v>18</v>
      </c>
      <c r="AB585" s="53">
        <f>AA585/Z585</f>
        <v>0.62068965517241381</v>
      </c>
      <c r="AC585" s="29">
        <f>AB585</f>
        <v>0.62068965517241381</v>
      </c>
      <c r="AE585" s="6"/>
      <c r="AF585" s="6"/>
      <c r="AG585" s="6"/>
      <c r="AI585" s="29"/>
      <c r="AJ585" s="29"/>
    </row>
    <row r="586" spans="1:36" ht="16.5" thickBot="1" x14ac:dyDescent="0.25">
      <c r="A586" s="48" t="s">
        <v>217</v>
      </c>
      <c r="B586" s="49" t="s">
        <v>143</v>
      </c>
      <c r="C586" s="50" t="s">
        <v>144</v>
      </c>
      <c r="D586" s="33">
        <v>0</v>
      </c>
      <c r="E586" s="122"/>
      <c r="F586" s="122"/>
      <c r="G586" s="117">
        <v>0</v>
      </c>
      <c r="H586" s="35"/>
      <c r="I586" s="35"/>
      <c r="J586" s="35"/>
      <c r="K586" s="36">
        <f>SUM(K587:K600)</f>
        <v>14</v>
      </c>
      <c r="L586" s="29">
        <f t="shared" si="259"/>
        <v>0</v>
      </c>
      <c r="M586" s="29">
        <f t="shared" si="260"/>
        <v>0</v>
      </c>
      <c r="O586" s="34"/>
      <c r="P586" s="67"/>
      <c r="Q586" s="67"/>
      <c r="R586" s="117">
        <v>0</v>
      </c>
      <c r="S586" s="34">
        <v>10.5</v>
      </c>
      <c r="T586" s="34"/>
      <c r="U586" s="43" t="s">
        <v>321</v>
      </c>
      <c r="V586" s="35">
        <v>1</v>
      </c>
      <c r="W586" s="6"/>
      <c r="X586" s="6"/>
      <c r="Y586" s="6"/>
      <c r="AB586" s="6"/>
      <c r="AC586" s="6"/>
      <c r="AF586" s="6"/>
    </row>
    <row r="587" spans="1:36" ht="16.5" thickBot="1" x14ac:dyDescent="0.3">
      <c r="A587" s="48" t="s">
        <v>858</v>
      </c>
      <c r="B587" s="54" t="s">
        <v>143</v>
      </c>
      <c r="C587" s="55" t="s">
        <v>144</v>
      </c>
      <c r="D587" s="41">
        <v>1</v>
      </c>
      <c r="E587" s="41">
        <v>20950</v>
      </c>
      <c r="F587" s="41">
        <v>89264.3</v>
      </c>
      <c r="G587" s="117">
        <v>0.23469629</v>
      </c>
      <c r="H587" s="42" t="s">
        <v>12</v>
      </c>
      <c r="I587" s="13">
        <v>-6.7822435250000002</v>
      </c>
      <c r="J587" s="42" t="s">
        <v>12</v>
      </c>
      <c r="K587" s="29">
        <f t="shared" ref="K587:K598" si="261">IF(V587=1,MAX(AE587:AG587),0)</f>
        <v>0</v>
      </c>
      <c r="L587" s="29">
        <f t="shared" si="259"/>
        <v>0</v>
      </c>
      <c r="M587" s="29">
        <f t="shared" si="260"/>
        <v>0</v>
      </c>
      <c r="N587" s="29">
        <f t="shared" ref="N587:N600" si="262">IF(AND(F587=0,V587=1),2,V587)</f>
        <v>1</v>
      </c>
      <c r="O587" s="34"/>
      <c r="P587" s="41">
        <v>23432</v>
      </c>
      <c r="Q587" s="41">
        <v>93068.3</v>
      </c>
      <c r="R587" s="117">
        <v>0.25177208600000001</v>
      </c>
      <c r="S587" s="34">
        <v>0</v>
      </c>
      <c r="T587" s="34"/>
      <c r="U587" s="43" t="s">
        <v>293</v>
      </c>
      <c r="V587" s="34">
        <v>1</v>
      </c>
      <c r="W587" s="29">
        <v>1</v>
      </c>
      <c r="X587" s="29">
        <f t="shared" ref="X587:X613" si="263">IF(V587=1,W587,0)</f>
        <v>1</v>
      </c>
      <c r="Z587" s="6">
        <f t="shared" ref="Z587:Z600" si="264">N587</f>
        <v>1</v>
      </c>
      <c r="AA587" s="6">
        <f t="shared" ref="AA587:AA600" si="265">IF(K587&lt;=0,0,1)</f>
        <v>0</v>
      </c>
      <c r="AB587" s="29"/>
      <c r="AC587" s="29">
        <f t="shared" ref="AC587:AC598" si="266">_xlfn.IFS(AND(Z587=1,AA587=1),1,AND(Z587=1,AA587=0),0,Z587=0,"не применяется")</f>
        <v>0</v>
      </c>
      <c r="AE587" s="120">
        <f>IF(N587=1,IF(OR(I587&lt;3,I587=""),0,IF(I587&gt;=7,1,0.5)),0)</f>
        <v>0</v>
      </c>
      <c r="AF587" s="120">
        <f>IF(G587&gt;AI587,0.5,0)</f>
        <v>0</v>
      </c>
      <c r="AG587" s="120">
        <f>IF(G587=AJ587,1,0)</f>
        <v>0</v>
      </c>
      <c r="AI587" s="29">
        <f t="shared" ref="AI587:AI600" si="267">ROUND(SUMIFS(E:E,D:D,D587,N:N,1)/SUMIFS(F:F,D:D,D587,N:N,1),9)</f>
        <v>0.26994277300000002</v>
      </c>
      <c r="AJ587" s="29">
        <f>ROUND(_xlfn.MAXIFS($G$7:$G$2383,$D$7:$D$2383,1,$V$7:$V$2383,1),9)</f>
        <v>0.87050933799999997</v>
      </c>
    </row>
    <row r="588" spans="1:36" ht="16.5" thickBot="1" x14ac:dyDescent="0.3">
      <c r="A588" s="48" t="s">
        <v>859</v>
      </c>
      <c r="B588" s="54" t="s">
        <v>143</v>
      </c>
      <c r="C588" s="55" t="s">
        <v>144</v>
      </c>
      <c r="D588" s="44">
        <v>2</v>
      </c>
      <c r="E588" s="41">
        <v>52</v>
      </c>
      <c r="F588" s="41">
        <v>71</v>
      </c>
      <c r="G588" s="117">
        <v>0.73239436599999996</v>
      </c>
      <c r="H588" s="42" t="s">
        <v>12</v>
      </c>
      <c r="I588" s="13">
        <v>699.53052001399999</v>
      </c>
      <c r="J588" s="42" t="s">
        <v>12</v>
      </c>
      <c r="K588" s="29">
        <f t="shared" si="261"/>
        <v>2</v>
      </c>
      <c r="L588" s="29">
        <f t="shared" si="259"/>
        <v>0</v>
      </c>
      <c r="M588" s="29">
        <f t="shared" si="260"/>
        <v>0</v>
      </c>
      <c r="N588" s="29">
        <f t="shared" si="262"/>
        <v>1</v>
      </c>
      <c r="O588" s="34"/>
      <c r="P588" s="41">
        <v>12</v>
      </c>
      <c r="Q588" s="41">
        <v>131</v>
      </c>
      <c r="R588" s="117">
        <v>9.1603053000000004E-2</v>
      </c>
      <c r="S588" s="34">
        <v>1</v>
      </c>
      <c r="T588" s="34"/>
      <c r="U588" s="43" t="s">
        <v>295</v>
      </c>
      <c r="V588" s="34">
        <v>1</v>
      </c>
      <c r="W588" s="29">
        <v>2</v>
      </c>
      <c r="X588" s="29">
        <f t="shared" si="263"/>
        <v>2</v>
      </c>
      <c r="Z588" s="6">
        <f t="shared" si="264"/>
        <v>1</v>
      </c>
      <c r="AA588" s="6">
        <f t="shared" si="265"/>
        <v>1</v>
      </c>
      <c r="AB588" s="29"/>
      <c r="AC588" s="29">
        <f t="shared" si="266"/>
        <v>1</v>
      </c>
      <c r="AE588" s="120">
        <f>IF(N588=1,IF(OR(I588&lt;5,I588=""),0,IF(I588&gt;=10,2,1)),0)</f>
        <v>2</v>
      </c>
      <c r="AF588" s="120">
        <f>IF(G588&gt;AI588,1,0)</f>
        <v>0</v>
      </c>
      <c r="AG588" s="120">
        <f>IF(G588=AJ588,2,0)</f>
        <v>0</v>
      </c>
      <c r="AI588" s="29">
        <f t="shared" si="267"/>
        <v>0.94268468299999997</v>
      </c>
      <c r="AJ588" s="29">
        <f>ROUND(_xlfn.MAXIFS($G$7:$G$2383,$N$7:$N$2383,1,$D$7:$D$2383,2),9)</f>
        <v>0.994897959</v>
      </c>
    </row>
    <row r="589" spans="1:36" ht="16.5" thickBot="1" x14ac:dyDescent="0.3">
      <c r="A589" s="48" t="s">
        <v>860</v>
      </c>
      <c r="B589" s="54" t="s">
        <v>143</v>
      </c>
      <c r="C589" s="55" t="s">
        <v>144</v>
      </c>
      <c r="D589" s="44">
        <v>3</v>
      </c>
      <c r="E589" s="41">
        <v>2</v>
      </c>
      <c r="F589" s="41">
        <v>5</v>
      </c>
      <c r="G589" s="117">
        <v>0.4</v>
      </c>
      <c r="H589" s="42" t="s">
        <v>12</v>
      </c>
      <c r="I589" s="13">
        <v>100</v>
      </c>
      <c r="J589" s="42" t="s">
        <v>12</v>
      </c>
      <c r="K589" s="29">
        <f t="shared" si="261"/>
        <v>1</v>
      </c>
      <c r="L589" s="29">
        <f t="shared" si="259"/>
        <v>1</v>
      </c>
      <c r="M589" s="29">
        <f t="shared" si="260"/>
        <v>0</v>
      </c>
      <c r="N589" s="29">
        <f t="shared" si="262"/>
        <v>1</v>
      </c>
      <c r="O589" s="34"/>
      <c r="P589" s="41">
        <v>1</v>
      </c>
      <c r="Q589" s="41">
        <v>5</v>
      </c>
      <c r="R589" s="117">
        <v>0.2</v>
      </c>
      <c r="S589" s="34">
        <v>0</v>
      </c>
      <c r="T589" s="34"/>
      <c r="U589" s="43" t="s">
        <v>297</v>
      </c>
      <c r="V589" s="34">
        <v>1</v>
      </c>
      <c r="W589" s="29">
        <v>1</v>
      </c>
      <c r="X589" s="29">
        <f t="shared" si="263"/>
        <v>1</v>
      </c>
      <c r="Z589" s="6">
        <f t="shared" si="264"/>
        <v>1</v>
      </c>
      <c r="AA589" s="6">
        <f t="shared" si="265"/>
        <v>1</v>
      </c>
      <c r="AB589" s="29"/>
      <c r="AC589" s="29">
        <f t="shared" si="266"/>
        <v>1</v>
      </c>
      <c r="AE589" s="120">
        <f>IF(N589=1,IF(OR(I589&lt;5,I589=""),0,IF(I589&gt;=10,1,0.5)),0)</f>
        <v>1</v>
      </c>
      <c r="AF589" s="120">
        <f>IF(G589&gt;AI589,0.5,0)</f>
        <v>0</v>
      </c>
      <c r="AG589" s="120">
        <f>IF(G589=AJ589,1,0)</f>
        <v>0</v>
      </c>
      <c r="AI589" s="29">
        <f t="shared" si="267"/>
        <v>0.630237826</v>
      </c>
      <c r="AJ589" s="29">
        <f>_xlfn.MAXIFS($G$7:$G$2383,$N$7:$N$2383,1,$D$7:$D$2383,3)</f>
        <v>1</v>
      </c>
    </row>
    <row r="590" spans="1:36" ht="16.5" thickBot="1" x14ac:dyDescent="0.3">
      <c r="A590" s="48" t="s">
        <v>861</v>
      </c>
      <c r="B590" s="54" t="s">
        <v>143</v>
      </c>
      <c r="C590" s="55" t="s">
        <v>144</v>
      </c>
      <c r="D590" s="44">
        <v>4</v>
      </c>
      <c r="E590" s="41">
        <v>4</v>
      </c>
      <c r="F590" s="41">
        <v>4</v>
      </c>
      <c r="G590" s="117">
        <v>1</v>
      </c>
      <c r="H590" s="42" t="s">
        <v>12</v>
      </c>
      <c r="I590" s="13">
        <v>300</v>
      </c>
      <c r="J590" s="42" t="s">
        <v>12</v>
      </c>
      <c r="K590" s="29">
        <f t="shared" si="261"/>
        <v>1</v>
      </c>
      <c r="L590" s="29">
        <f t="shared" si="259"/>
        <v>0</v>
      </c>
      <c r="M590" s="29">
        <f t="shared" si="260"/>
        <v>1</v>
      </c>
      <c r="N590" s="29">
        <f t="shared" si="262"/>
        <v>1</v>
      </c>
      <c r="O590" s="34"/>
      <c r="P590" s="41">
        <v>1</v>
      </c>
      <c r="Q590" s="41">
        <v>4</v>
      </c>
      <c r="R590" s="117">
        <v>0.25</v>
      </c>
      <c r="S590" s="34">
        <v>0</v>
      </c>
      <c r="T590" s="34"/>
      <c r="U590" s="43" t="s">
        <v>299</v>
      </c>
      <c r="V590" s="34">
        <v>1</v>
      </c>
      <c r="W590" s="29">
        <v>1</v>
      </c>
      <c r="X590" s="29">
        <f t="shared" si="263"/>
        <v>1</v>
      </c>
      <c r="Z590" s="6">
        <f t="shared" si="264"/>
        <v>1</v>
      </c>
      <c r="AA590" s="6">
        <f t="shared" si="265"/>
        <v>1</v>
      </c>
      <c r="AB590" s="29"/>
      <c r="AC590" s="29">
        <f t="shared" si="266"/>
        <v>1</v>
      </c>
      <c r="AE590" s="120">
        <f>IF(N590=1,IF(OR(I590&lt;5,I590=""),0,IF(I590&gt;=10,1,0.5)),0)</f>
        <v>1</v>
      </c>
      <c r="AF590" s="120">
        <f>IF(G590&gt;AI590,0.5,0)</f>
        <v>0.5</v>
      </c>
      <c r="AG590" s="120">
        <f>IF(G590=AJ590,1,0)</f>
        <v>1</v>
      </c>
      <c r="AI590" s="29">
        <f t="shared" si="267"/>
        <v>0.88328075699999997</v>
      </c>
      <c r="AJ590" s="29">
        <f>_xlfn.MAXIFS($G$7:$G$2383,$N$7:$N$2383,1,$D$7:$D$2383,4)</f>
        <v>1</v>
      </c>
    </row>
    <row r="591" spans="1:36" ht="16.5" thickBot="1" x14ac:dyDescent="0.3">
      <c r="A591" s="48" t="s">
        <v>862</v>
      </c>
      <c r="B591" s="54" t="s">
        <v>143</v>
      </c>
      <c r="C591" s="55" t="s">
        <v>144</v>
      </c>
      <c r="D591" s="44">
        <v>5</v>
      </c>
      <c r="E591" s="41">
        <v>2</v>
      </c>
      <c r="F591" s="41">
        <v>7</v>
      </c>
      <c r="G591" s="117">
        <v>0.28571428599999998</v>
      </c>
      <c r="H591" s="42" t="s">
        <v>12</v>
      </c>
      <c r="I591" s="13">
        <v>0</v>
      </c>
      <c r="J591" s="42" t="s">
        <v>12</v>
      </c>
      <c r="K591" s="29">
        <f t="shared" si="261"/>
        <v>0</v>
      </c>
      <c r="L591" s="29">
        <f t="shared" si="259"/>
        <v>0</v>
      </c>
      <c r="M591" s="29">
        <f t="shared" si="260"/>
        <v>0</v>
      </c>
      <c r="N591" s="29">
        <f t="shared" si="262"/>
        <v>1</v>
      </c>
      <c r="O591" s="34"/>
      <c r="P591" s="41">
        <v>0</v>
      </c>
      <c r="Q591" s="41">
        <v>38</v>
      </c>
      <c r="R591" s="117">
        <v>0</v>
      </c>
      <c r="S591" s="34">
        <v>0</v>
      </c>
      <c r="T591" s="34"/>
      <c r="U591" s="43" t="s">
        <v>301</v>
      </c>
      <c r="V591" s="34">
        <v>1</v>
      </c>
      <c r="W591" s="29">
        <v>1</v>
      </c>
      <c r="X591" s="29">
        <f t="shared" si="263"/>
        <v>1</v>
      </c>
      <c r="Z591" s="6">
        <f t="shared" si="264"/>
        <v>1</v>
      </c>
      <c r="AA591" s="6">
        <f t="shared" si="265"/>
        <v>0</v>
      </c>
      <c r="AB591" s="29"/>
      <c r="AC591" s="29">
        <f t="shared" si="266"/>
        <v>0</v>
      </c>
      <c r="AE591" s="120">
        <f>IF(N591=1,IF(OR(I591&lt;5,I591=""),0,IF(I591&gt;=10,1,0.5)),0)</f>
        <v>0</v>
      </c>
      <c r="AF591" s="120">
        <f>IF(G591&gt;AI591,0.5,0)</f>
        <v>0</v>
      </c>
      <c r="AG591" s="120">
        <f>IF(G591=AJ591,1,0)</f>
        <v>0</v>
      </c>
      <c r="AI591" s="29">
        <f t="shared" si="267"/>
        <v>0.78056112200000005</v>
      </c>
      <c r="AJ591" s="29">
        <f>_xlfn.MAXIFS($G$7:$G$2383,$N$7:$N$2383,1,$D$7:$D$2383,5)</f>
        <v>1</v>
      </c>
    </row>
    <row r="592" spans="1:36" ht="16.5" thickBot="1" x14ac:dyDescent="0.3">
      <c r="A592" s="48" t="s">
        <v>863</v>
      </c>
      <c r="B592" s="54" t="s">
        <v>143</v>
      </c>
      <c r="C592" s="55" t="s">
        <v>144</v>
      </c>
      <c r="D592" s="44">
        <v>6</v>
      </c>
      <c r="E592" s="41">
        <v>183</v>
      </c>
      <c r="F592" s="41">
        <v>180</v>
      </c>
      <c r="G592" s="117">
        <v>1.016666667</v>
      </c>
      <c r="H592" s="45">
        <v>1</v>
      </c>
      <c r="I592" s="42" t="s">
        <v>12</v>
      </c>
      <c r="J592" s="13">
        <v>1.016666667</v>
      </c>
      <c r="K592" s="29">
        <f t="shared" si="261"/>
        <v>2</v>
      </c>
      <c r="L592" s="29">
        <f t="shared" si="259"/>
        <v>0</v>
      </c>
      <c r="M592" s="29">
        <f t="shared" si="260"/>
        <v>1</v>
      </c>
      <c r="N592" s="29">
        <f t="shared" si="262"/>
        <v>1</v>
      </c>
      <c r="O592" s="34"/>
      <c r="P592" s="41">
        <v>0</v>
      </c>
      <c r="Q592" s="41">
        <v>0</v>
      </c>
      <c r="R592" s="117">
        <v>0</v>
      </c>
      <c r="S592" s="42">
        <v>2</v>
      </c>
      <c r="T592" s="42"/>
      <c r="U592" s="43" t="s">
        <v>303</v>
      </c>
      <c r="V592" s="34">
        <v>1</v>
      </c>
      <c r="W592" s="29">
        <v>2</v>
      </c>
      <c r="X592" s="29">
        <f t="shared" si="263"/>
        <v>2</v>
      </c>
      <c r="Z592" s="6">
        <f t="shared" si="264"/>
        <v>1</v>
      </c>
      <c r="AA592" s="6">
        <f t="shared" si="265"/>
        <v>1</v>
      </c>
      <c r="AB592" s="29"/>
      <c r="AC592" s="29">
        <f t="shared" si="266"/>
        <v>1</v>
      </c>
      <c r="AE592" s="120">
        <f>IF(N592=1,IF(J592&gt;=1,2,0),0)</f>
        <v>2</v>
      </c>
      <c r="AF592" s="120">
        <f>IF(G592&gt;AI592,1,0)</f>
        <v>1</v>
      </c>
      <c r="AG592" s="120"/>
      <c r="AI592" s="29">
        <f t="shared" si="267"/>
        <v>1.0014544569999999</v>
      </c>
    </row>
    <row r="593" spans="1:36" ht="16.5" thickBot="1" x14ac:dyDescent="0.3">
      <c r="A593" s="48" t="s">
        <v>864</v>
      </c>
      <c r="B593" s="54" t="s">
        <v>143</v>
      </c>
      <c r="C593" s="55" t="s">
        <v>144</v>
      </c>
      <c r="D593" s="44">
        <v>7</v>
      </c>
      <c r="E593" s="41">
        <v>73</v>
      </c>
      <c r="F593" s="41">
        <v>98</v>
      </c>
      <c r="G593" s="117">
        <v>0.744897959</v>
      </c>
      <c r="H593" s="42" t="s">
        <v>12</v>
      </c>
      <c r="I593" s="13">
        <v>29.612244792999999</v>
      </c>
      <c r="J593" s="42" t="s">
        <v>12</v>
      </c>
      <c r="K593" s="29">
        <f t="shared" si="261"/>
        <v>2</v>
      </c>
      <c r="L593" s="29">
        <f t="shared" si="259"/>
        <v>0</v>
      </c>
      <c r="M593" s="29">
        <f t="shared" si="260"/>
        <v>0</v>
      </c>
      <c r="N593" s="29">
        <f t="shared" si="262"/>
        <v>1</v>
      </c>
      <c r="O593" s="34"/>
      <c r="P593" s="41">
        <v>50</v>
      </c>
      <c r="Q593" s="41">
        <v>87</v>
      </c>
      <c r="R593" s="117">
        <v>0.57471264399999999</v>
      </c>
      <c r="S593" s="34">
        <v>2</v>
      </c>
      <c r="T593" s="34"/>
      <c r="U593" s="43" t="s">
        <v>305</v>
      </c>
      <c r="V593" s="34">
        <v>1</v>
      </c>
      <c r="W593" s="29">
        <v>2</v>
      </c>
      <c r="X593" s="29">
        <f t="shared" si="263"/>
        <v>2</v>
      </c>
      <c r="Z593" s="6">
        <f t="shared" si="264"/>
        <v>1</v>
      </c>
      <c r="AA593" s="6">
        <f t="shared" si="265"/>
        <v>1</v>
      </c>
      <c r="AB593" s="29"/>
      <c r="AC593" s="29">
        <f t="shared" si="266"/>
        <v>1</v>
      </c>
      <c r="AE593" s="120">
        <f>IF(N593=1,IF(OR(I593&lt;3,I593=""),0,IF(I593&gt;=7,2,1)),0)</f>
        <v>2</v>
      </c>
      <c r="AF593" s="120">
        <f>IF(G593&gt;AI593,1,0)</f>
        <v>0</v>
      </c>
      <c r="AG593" s="120">
        <f>IF(G593=AJ593,2,0)</f>
        <v>0</v>
      </c>
      <c r="AI593" s="29">
        <f t="shared" si="267"/>
        <v>0.78831324000000003</v>
      </c>
      <c r="AJ593" s="29">
        <f>_xlfn.MAXIFS($G$7:$G$2383,$N$7:$N$2383,1,$D$7:$D$2383,7)</f>
        <v>0.964028777</v>
      </c>
    </row>
    <row r="594" spans="1:36" ht="16.5" thickBot="1" x14ac:dyDescent="0.3">
      <c r="A594" s="48" t="s">
        <v>865</v>
      </c>
      <c r="B594" s="54" t="s">
        <v>143</v>
      </c>
      <c r="C594" s="55" t="s">
        <v>144</v>
      </c>
      <c r="D594" s="44">
        <v>8</v>
      </c>
      <c r="E594" s="41">
        <v>52</v>
      </c>
      <c r="F594" s="41">
        <v>98</v>
      </c>
      <c r="G594" s="117">
        <v>0.53061224500000004</v>
      </c>
      <c r="H594" s="42" t="s">
        <v>12</v>
      </c>
      <c r="I594" s="13">
        <v>-16.06679033</v>
      </c>
      <c r="J594" s="42" t="s">
        <v>12</v>
      </c>
      <c r="K594" s="29">
        <f t="shared" si="261"/>
        <v>1</v>
      </c>
      <c r="L594" s="29">
        <f t="shared" si="259"/>
        <v>0</v>
      </c>
      <c r="M594" s="29">
        <f t="shared" si="260"/>
        <v>0</v>
      </c>
      <c r="N594" s="29">
        <f t="shared" si="262"/>
        <v>1</v>
      </c>
      <c r="O594" s="34"/>
      <c r="P594" s="41">
        <v>55</v>
      </c>
      <c r="Q594" s="41">
        <v>87</v>
      </c>
      <c r="R594" s="117">
        <v>0.63218390800000002</v>
      </c>
      <c r="S594" s="34">
        <v>0</v>
      </c>
      <c r="T594" s="34"/>
      <c r="U594" s="43" t="s">
        <v>307</v>
      </c>
      <c r="V594" s="34">
        <v>1</v>
      </c>
      <c r="W594" s="29">
        <v>1</v>
      </c>
      <c r="X594" s="29">
        <f t="shared" si="263"/>
        <v>1</v>
      </c>
      <c r="Z594" s="6">
        <f t="shared" si="264"/>
        <v>1</v>
      </c>
      <c r="AA594" s="6">
        <f t="shared" si="265"/>
        <v>1</v>
      </c>
      <c r="AB594" s="29"/>
      <c r="AC594" s="29">
        <f t="shared" si="266"/>
        <v>1</v>
      </c>
      <c r="AE594" s="120">
        <f>IF(N594=1,IF(OR(I594&gt;-5,I594=""),0,IF(I594&gt;=-10,0.5,1)),0)</f>
        <v>1</v>
      </c>
      <c r="AF594" s="120">
        <f>IF(G594&lt;AI594,0.5,0)</f>
        <v>0</v>
      </c>
      <c r="AG594" s="120">
        <f>IF(G594=AJ594,1,0)</f>
        <v>0</v>
      </c>
      <c r="AI594" s="29">
        <f t="shared" si="267"/>
        <v>0.38070670899999998</v>
      </c>
      <c r="AJ594" s="29">
        <f>_xlfn.MINIFS($G$6:$G$2383,$N$6:$N$2383,1,$D$6:$D$2383,8)</f>
        <v>1.9047618999999998E-2</v>
      </c>
    </row>
    <row r="595" spans="1:36" ht="16.5" thickBot="1" x14ac:dyDescent="0.3">
      <c r="A595" s="48" t="s">
        <v>866</v>
      </c>
      <c r="B595" s="54" t="s">
        <v>143</v>
      </c>
      <c r="C595" s="55" t="s">
        <v>144</v>
      </c>
      <c r="D595" s="44">
        <v>9</v>
      </c>
      <c r="E595" s="41">
        <v>394</v>
      </c>
      <c r="F595" s="41">
        <v>71</v>
      </c>
      <c r="G595" s="117">
        <v>5.549295775</v>
      </c>
      <c r="H595" s="45">
        <v>1</v>
      </c>
      <c r="I595" s="42" t="s">
        <v>12</v>
      </c>
      <c r="J595" s="13">
        <v>5.549295775</v>
      </c>
      <c r="K595" s="29">
        <f t="shared" si="261"/>
        <v>1</v>
      </c>
      <c r="L595" s="29">
        <f t="shared" si="259"/>
        <v>0</v>
      </c>
      <c r="M595" s="29">
        <f t="shared" si="260"/>
        <v>0</v>
      </c>
      <c r="N595" s="29">
        <f t="shared" si="262"/>
        <v>1</v>
      </c>
      <c r="O595" s="34"/>
      <c r="P595" s="41">
        <v>486</v>
      </c>
      <c r="Q595" s="41">
        <v>131</v>
      </c>
      <c r="R595" s="117">
        <v>3.7099236640000002</v>
      </c>
      <c r="S595" s="42">
        <v>1</v>
      </c>
      <c r="T595" s="42"/>
      <c r="U595" s="43" t="s">
        <v>309</v>
      </c>
      <c r="V595" s="34">
        <v>1</v>
      </c>
      <c r="W595" s="29">
        <v>1</v>
      </c>
      <c r="X595" s="29">
        <f t="shared" si="263"/>
        <v>1</v>
      </c>
      <c r="Z595" s="6">
        <f t="shared" si="264"/>
        <v>1</v>
      </c>
      <c r="AA595" s="6">
        <f t="shared" si="265"/>
        <v>1</v>
      </c>
      <c r="AB595" s="29"/>
      <c r="AC595" s="29">
        <f t="shared" si="266"/>
        <v>1</v>
      </c>
      <c r="AE595" s="120">
        <f>IF(N595=1,IF(J595&gt;=1,1,0),0)</f>
        <v>1</v>
      </c>
      <c r="AF595" s="120">
        <f>IF(G595&gt;AI595,0.5,0)</f>
        <v>0</v>
      </c>
      <c r="AG595" s="120"/>
      <c r="AI595" s="29">
        <f t="shared" si="267"/>
        <v>6.5856960899999999</v>
      </c>
    </row>
    <row r="596" spans="1:36" ht="16.5" thickBot="1" x14ac:dyDescent="0.3">
      <c r="A596" s="48" t="s">
        <v>867</v>
      </c>
      <c r="B596" s="54" t="s">
        <v>143</v>
      </c>
      <c r="C596" s="55" t="s">
        <v>144</v>
      </c>
      <c r="D596" s="44">
        <v>10</v>
      </c>
      <c r="E596" s="41">
        <v>10</v>
      </c>
      <c r="F596" s="41">
        <v>4</v>
      </c>
      <c r="G596" s="117">
        <v>2.5</v>
      </c>
      <c r="H596" s="45">
        <v>1</v>
      </c>
      <c r="I596" s="42" t="s">
        <v>12</v>
      </c>
      <c r="J596" s="13">
        <v>2.5</v>
      </c>
      <c r="K596" s="29">
        <f t="shared" si="261"/>
        <v>1</v>
      </c>
      <c r="L596" s="29">
        <f t="shared" si="259"/>
        <v>0</v>
      </c>
      <c r="M596" s="29">
        <f t="shared" si="260"/>
        <v>0</v>
      </c>
      <c r="N596" s="29">
        <f t="shared" si="262"/>
        <v>1</v>
      </c>
      <c r="O596" s="34"/>
      <c r="P596" s="41">
        <v>6</v>
      </c>
      <c r="Q596" s="41">
        <v>4</v>
      </c>
      <c r="R596" s="117">
        <v>1.5</v>
      </c>
      <c r="S596" s="42">
        <v>1</v>
      </c>
      <c r="T596" s="42"/>
      <c r="U596" s="43" t="s">
        <v>311</v>
      </c>
      <c r="V596" s="34">
        <v>1</v>
      </c>
      <c r="W596" s="29">
        <v>1</v>
      </c>
      <c r="X596" s="29">
        <f t="shared" si="263"/>
        <v>1</v>
      </c>
      <c r="Z596" s="6">
        <f t="shared" si="264"/>
        <v>1</v>
      </c>
      <c r="AA596" s="6">
        <f t="shared" si="265"/>
        <v>1</v>
      </c>
      <c r="AB596" s="29"/>
      <c r="AC596" s="29">
        <f t="shared" si="266"/>
        <v>1</v>
      </c>
      <c r="AE596" s="120">
        <f>IF(N596=1,IF(J596&gt;=1,1,0),0)</f>
        <v>1</v>
      </c>
      <c r="AF596" s="120">
        <f>IF(G596&gt;AI596,0.5,0)</f>
        <v>0</v>
      </c>
      <c r="AG596" s="120"/>
      <c r="AI596" s="29">
        <f t="shared" si="267"/>
        <v>8.2854889590000003</v>
      </c>
    </row>
    <row r="597" spans="1:36" ht="16.5" thickBot="1" x14ac:dyDescent="0.3">
      <c r="A597" s="48" t="s">
        <v>868</v>
      </c>
      <c r="B597" s="54" t="s">
        <v>143</v>
      </c>
      <c r="C597" s="55" t="s">
        <v>144</v>
      </c>
      <c r="D597" s="44">
        <v>11</v>
      </c>
      <c r="E597" s="41">
        <v>65</v>
      </c>
      <c r="F597" s="41">
        <v>7</v>
      </c>
      <c r="G597" s="117">
        <v>9.2857142859999993</v>
      </c>
      <c r="H597" s="45">
        <v>1</v>
      </c>
      <c r="I597" s="42" t="s">
        <v>12</v>
      </c>
      <c r="J597" s="13">
        <v>9.2857142859999993</v>
      </c>
      <c r="K597" s="29">
        <f t="shared" si="261"/>
        <v>2</v>
      </c>
      <c r="L597" s="29">
        <f t="shared" si="259"/>
        <v>0</v>
      </c>
      <c r="M597" s="29">
        <f t="shared" si="260"/>
        <v>1</v>
      </c>
      <c r="N597" s="29">
        <f t="shared" si="262"/>
        <v>1</v>
      </c>
      <c r="O597" s="34"/>
      <c r="P597" s="41">
        <v>59</v>
      </c>
      <c r="Q597" s="41">
        <v>38</v>
      </c>
      <c r="R597" s="117">
        <v>1.552631579</v>
      </c>
      <c r="S597" s="42">
        <v>2</v>
      </c>
      <c r="T597" s="42"/>
      <c r="U597" s="43" t="s">
        <v>313</v>
      </c>
      <c r="V597" s="34">
        <v>1</v>
      </c>
      <c r="W597" s="29">
        <v>2</v>
      </c>
      <c r="X597" s="29">
        <f t="shared" si="263"/>
        <v>2</v>
      </c>
      <c r="Z597" s="6">
        <f t="shared" si="264"/>
        <v>1</v>
      </c>
      <c r="AA597" s="6">
        <f t="shared" si="265"/>
        <v>1</v>
      </c>
      <c r="AB597" s="29"/>
      <c r="AC597" s="29">
        <f t="shared" si="266"/>
        <v>1</v>
      </c>
      <c r="AE597" s="120">
        <f>IF(N597=1,IF(J597&gt;=1,2,0),0)</f>
        <v>2</v>
      </c>
      <c r="AF597" s="120">
        <f>IF(G597&gt;AI597,1,0)</f>
        <v>1</v>
      </c>
      <c r="AG597" s="120"/>
      <c r="AI597" s="29">
        <f t="shared" si="267"/>
        <v>8.5951903810000001</v>
      </c>
    </row>
    <row r="598" spans="1:36" ht="16.5" thickBot="1" x14ac:dyDescent="0.3">
      <c r="A598" s="48" t="s">
        <v>869</v>
      </c>
      <c r="B598" s="54" t="s">
        <v>143</v>
      </c>
      <c r="C598" s="55" t="s">
        <v>144</v>
      </c>
      <c r="D598" s="44">
        <v>12</v>
      </c>
      <c r="E598" s="41">
        <v>68</v>
      </c>
      <c r="F598" s="41">
        <v>3960</v>
      </c>
      <c r="G598" s="117">
        <v>1.7171717E-2</v>
      </c>
      <c r="H598" s="42" t="s">
        <v>12</v>
      </c>
      <c r="I598" s="13">
        <v>-12.792210203</v>
      </c>
      <c r="J598" s="42" t="s">
        <v>12</v>
      </c>
      <c r="K598" s="29">
        <f t="shared" si="261"/>
        <v>1</v>
      </c>
      <c r="L598" s="29">
        <f t="shared" si="259"/>
        <v>0</v>
      </c>
      <c r="M598" s="29">
        <f t="shared" si="260"/>
        <v>1</v>
      </c>
      <c r="N598" s="29">
        <f t="shared" si="262"/>
        <v>1</v>
      </c>
      <c r="O598" s="34"/>
      <c r="P598" s="41">
        <v>70</v>
      </c>
      <c r="Q598" s="41">
        <v>3555</v>
      </c>
      <c r="R598" s="117">
        <v>1.9690577000000001E-2</v>
      </c>
      <c r="S598" s="34">
        <v>0.5</v>
      </c>
      <c r="T598" s="34"/>
      <c r="U598" s="43" t="s">
        <v>315</v>
      </c>
      <c r="V598" s="34">
        <v>1</v>
      </c>
      <c r="W598" s="29">
        <v>1</v>
      </c>
      <c r="X598" s="29">
        <f t="shared" si="263"/>
        <v>1</v>
      </c>
      <c r="Z598" s="6">
        <f t="shared" si="264"/>
        <v>1</v>
      </c>
      <c r="AA598" s="6">
        <f t="shared" si="265"/>
        <v>1</v>
      </c>
      <c r="AB598" s="29"/>
      <c r="AC598" s="29">
        <f t="shared" si="266"/>
        <v>1</v>
      </c>
      <c r="AE598" s="120">
        <f>IF(N598=1,IF(OR(I598&gt;-5,I598=""),0,IF(I598&gt;=-10,0.5,1)),0)</f>
        <v>1</v>
      </c>
      <c r="AF598" s="120">
        <f>IF(G598&lt;AI598,0.5,0)</f>
        <v>0.5</v>
      </c>
      <c r="AG598" s="120">
        <f>IF(G598=AJ598,1,0)</f>
        <v>0</v>
      </c>
      <c r="AI598" s="29">
        <f t="shared" si="267"/>
        <v>4.0696577999999997E-2</v>
      </c>
      <c r="AJ598" s="29">
        <f>_xlfn.MINIFS($G$6:$G$2383,$N$6:$N$2383,1,$D$6:$D$2383,12)</f>
        <v>5.6550419999999999E-3</v>
      </c>
    </row>
    <row r="599" spans="1:36" ht="16.5" thickBot="1" x14ac:dyDescent="0.3">
      <c r="A599" s="48" t="s">
        <v>870</v>
      </c>
      <c r="B599" s="54" t="s">
        <v>143</v>
      </c>
      <c r="C599" s="55" t="s">
        <v>144</v>
      </c>
      <c r="D599" s="44">
        <v>13</v>
      </c>
      <c r="E599" s="41">
        <v>0</v>
      </c>
      <c r="F599" s="41">
        <v>0</v>
      </c>
      <c r="G599" s="117">
        <v>0</v>
      </c>
      <c r="H599" s="42" t="s">
        <v>12</v>
      </c>
      <c r="I599" s="13">
        <v>0</v>
      </c>
      <c r="J599" s="42" t="s">
        <v>12</v>
      </c>
      <c r="K599" s="29">
        <f>_xlfn.IFS(AND(R599=0,G599=0),0,V599=0,0,V599=1,MAX(AE599:AG599))</f>
        <v>0</v>
      </c>
      <c r="L599" s="29">
        <f t="shared" si="259"/>
        <v>0</v>
      </c>
      <c r="M599" s="29">
        <f t="shared" si="260"/>
        <v>1</v>
      </c>
      <c r="N599" s="29">
        <f t="shared" si="262"/>
        <v>2</v>
      </c>
      <c r="O599" s="34"/>
      <c r="P599" s="41">
        <v>0</v>
      </c>
      <c r="Q599" s="41">
        <v>0</v>
      </c>
      <c r="R599" s="117">
        <v>0</v>
      </c>
      <c r="S599" s="34">
        <v>1</v>
      </c>
      <c r="T599" s="34"/>
      <c r="U599" s="43" t="s">
        <v>317</v>
      </c>
      <c r="V599" s="34">
        <v>1</v>
      </c>
      <c r="W599" s="29">
        <v>2</v>
      </c>
      <c r="X599" s="29">
        <f t="shared" si="263"/>
        <v>2</v>
      </c>
      <c r="Z599" s="6">
        <f t="shared" si="264"/>
        <v>2</v>
      </c>
      <c r="AA599" s="6">
        <f t="shared" si="265"/>
        <v>0</v>
      </c>
      <c r="AB599" s="29"/>
      <c r="AC599" s="29" t="str">
        <f>_xlfn.IFS(AND(Z599=1,AA599=1),1,AND(Z599=1,AA599=0),0,Z599=0,"не применяется",Z599=2,"не применяется")</f>
        <v>не применяется</v>
      </c>
      <c r="AE599" s="120">
        <f>IF(N599=1,IF(OR(I599&gt;-3,I599=""),0,IF(I599&gt;=-7,1,2)),0)</f>
        <v>0</v>
      </c>
      <c r="AF599" s="120">
        <f>IF(G599&lt;AI599,1,0)</f>
        <v>1</v>
      </c>
      <c r="AG599" s="120">
        <f>IF(G599=AJ599,2,0)</f>
        <v>0</v>
      </c>
      <c r="AI599" s="29">
        <f t="shared" si="267"/>
        <v>0.30394431599999999</v>
      </c>
      <c r="AJ599" s="29">
        <f>_xlfn.MINIFS($G$6:$G$2383,$N$6:$N$2383,1,$D$6:$D$2383,13)</f>
        <v>0.11</v>
      </c>
    </row>
    <row r="600" spans="1:36" ht="16.5" thickBot="1" x14ac:dyDescent="0.3">
      <c r="A600" s="48" t="s">
        <v>871</v>
      </c>
      <c r="B600" s="54" t="s">
        <v>143</v>
      </c>
      <c r="C600" s="55" t="s">
        <v>144</v>
      </c>
      <c r="D600" s="44">
        <v>14</v>
      </c>
      <c r="E600" s="41">
        <v>5</v>
      </c>
      <c r="F600" s="41">
        <v>693</v>
      </c>
      <c r="G600" s="117">
        <v>7.2150069999999998E-3</v>
      </c>
      <c r="H600" s="42" t="s">
        <v>12</v>
      </c>
      <c r="I600" s="13">
        <v>352.381032995</v>
      </c>
      <c r="J600" s="42" t="s">
        <v>12</v>
      </c>
      <c r="K600" s="29">
        <f>_xlfn.IFS(AND(R600=0,G600=0),0,V600=0,0,V600=1,MAX(AE600:AG600))</f>
        <v>0</v>
      </c>
      <c r="L600" s="29">
        <f t="shared" si="259"/>
        <v>0</v>
      </c>
      <c r="M600" s="29">
        <f t="shared" si="260"/>
        <v>0</v>
      </c>
      <c r="N600" s="29">
        <f t="shared" si="262"/>
        <v>1</v>
      </c>
      <c r="O600" s="34"/>
      <c r="P600" s="41">
        <v>1</v>
      </c>
      <c r="Q600" s="41">
        <v>627</v>
      </c>
      <c r="R600" s="117">
        <v>1.5948959999999999E-3</v>
      </c>
      <c r="S600" s="34">
        <v>0</v>
      </c>
      <c r="T600" s="34"/>
      <c r="U600" s="43" t="s">
        <v>319</v>
      </c>
      <c r="V600" s="34">
        <v>1</v>
      </c>
      <c r="W600" s="29">
        <v>1</v>
      </c>
      <c r="X600" s="29">
        <f t="shared" si="263"/>
        <v>1</v>
      </c>
      <c r="Z600" s="6">
        <f t="shared" si="264"/>
        <v>1</v>
      </c>
      <c r="AA600" s="6">
        <f t="shared" si="265"/>
        <v>0</v>
      </c>
      <c r="AB600" s="29"/>
      <c r="AC600" s="29">
        <f>_xlfn.IFS(AND(Z600=1,AA600=1),1,AND(Z600=1,AA600=0),0,Z600=0,"не применяется")</f>
        <v>0</v>
      </c>
      <c r="AE600" s="120">
        <f>IF(N600=1,IF(OR(I600&gt;-5,I600=""),0,IF(I600&gt;=-10,0.5,1)),0)</f>
        <v>0</v>
      </c>
      <c r="AF600" s="120">
        <f>IF(G600&lt;AI600,0.5,0)</f>
        <v>0</v>
      </c>
      <c r="AG600" s="120">
        <f>IF(G600=AJ600,1,0)</f>
        <v>0</v>
      </c>
      <c r="AI600" s="29">
        <f t="shared" si="267"/>
        <v>4.1435990000000004E-3</v>
      </c>
      <c r="AJ600" s="29">
        <f>_xlfn.MINIFS($G$6:$G$2383,$N$6:$N$2383,1,$D$6:$D$2383,14)</f>
        <v>0</v>
      </c>
    </row>
    <row r="601" spans="1:36" ht="16.5" thickBot="1" x14ac:dyDescent="0.3">
      <c r="A601" s="48" t="s">
        <v>872</v>
      </c>
      <c r="B601" s="54" t="s">
        <v>143</v>
      </c>
      <c r="C601" s="55" t="s">
        <v>144</v>
      </c>
      <c r="D601" s="33"/>
      <c r="E601" s="41"/>
      <c r="F601" s="41"/>
      <c r="G601" s="117">
        <v>0</v>
      </c>
      <c r="H601" s="35"/>
      <c r="I601" s="35"/>
      <c r="J601" s="35"/>
      <c r="K601" s="36">
        <f>SUM(K602:K607)</f>
        <v>3.5</v>
      </c>
      <c r="L601" s="29">
        <f t="shared" si="259"/>
        <v>0</v>
      </c>
      <c r="M601" s="29">
        <f t="shared" si="260"/>
        <v>0</v>
      </c>
      <c r="O601" s="34"/>
      <c r="P601" s="34"/>
      <c r="Q601" s="34"/>
      <c r="R601" s="117">
        <v>0</v>
      </c>
      <c r="S601" s="35">
        <v>4</v>
      </c>
      <c r="T601" s="35"/>
      <c r="U601" s="37" t="s">
        <v>321</v>
      </c>
      <c r="V601" s="35">
        <v>1</v>
      </c>
      <c r="W601" s="6"/>
      <c r="X601" s="29">
        <f t="shared" si="263"/>
        <v>0</v>
      </c>
      <c r="Y601" s="6"/>
      <c r="AB601" s="6"/>
      <c r="AC601" s="29" t="str">
        <f>_xlfn.IFS(AND(Z601=1,AA601=1),1,AND(Z601=1,AA601=0),0,Z601=0,"не применяется")</f>
        <v>не применяется</v>
      </c>
      <c r="AF601" s="6"/>
    </row>
    <row r="602" spans="1:36" ht="16.5" thickBot="1" x14ac:dyDescent="0.3">
      <c r="A602" s="48" t="s">
        <v>873</v>
      </c>
      <c r="B602" s="54" t="s">
        <v>143</v>
      </c>
      <c r="C602" s="55" t="s">
        <v>144</v>
      </c>
      <c r="D602" s="44">
        <v>15</v>
      </c>
      <c r="E602" s="41">
        <v>668</v>
      </c>
      <c r="F602" s="41">
        <v>688</v>
      </c>
      <c r="G602" s="117">
        <v>0.97093023300000003</v>
      </c>
      <c r="H602" s="45">
        <v>1</v>
      </c>
      <c r="I602" s="42" t="s">
        <v>12</v>
      </c>
      <c r="J602" s="13">
        <v>0.97093023300000003</v>
      </c>
      <c r="K602" s="29">
        <f t="shared" ref="K602:K607" si="268">IF(V602=1,MAX(AE602:AG602),0)</f>
        <v>0.5</v>
      </c>
      <c r="L602" s="29">
        <f t="shared" si="259"/>
        <v>0</v>
      </c>
      <c r="M602" s="29">
        <f t="shared" si="260"/>
        <v>1</v>
      </c>
      <c r="N602" s="29">
        <f t="shared" ref="N602:N607" si="269">IF(AND(F602=0,V602=1),2,V602)</f>
        <v>1</v>
      </c>
      <c r="O602" s="34"/>
      <c r="P602" s="41">
        <v>0</v>
      </c>
      <c r="Q602" s="41">
        <v>0</v>
      </c>
      <c r="R602" s="117">
        <v>0</v>
      </c>
      <c r="S602" s="42">
        <v>1</v>
      </c>
      <c r="T602" s="42"/>
      <c r="U602" s="43" t="s">
        <v>323</v>
      </c>
      <c r="V602" s="34">
        <v>1</v>
      </c>
      <c r="W602" s="29">
        <v>1</v>
      </c>
      <c r="X602" s="29">
        <f t="shared" si="263"/>
        <v>1</v>
      </c>
      <c r="Z602" s="6">
        <f t="shared" ref="Z602:Z607" si="270">N602</f>
        <v>1</v>
      </c>
      <c r="AA602" s="6">
        <f t="shared" ref="AA602:AA607" si="271">IF(K602&lt;=0,0,1)</f>
        <v>1</v>
      </c>
      <c r="AB602" s="29"/>
      <c r="AC602" s="29">
        <f>_xlfn.IFS(AND(Z602=1,AA602=1),1,AND(Z602=1,AA602=0),0,Z602=0,"не применяется")</f>
        <v>1</v>
      </c>
      <c r="AE602" s="120">
        <f>IF(AND(J602&gt;=1,N602=1),1,0)</f>
        <v>0</v>
      </c>
      <c r="AF602" s="121">
        <f>IF(G602&gt;AI602,0.5,0)</f>
        <v>0.5</v>
      </c>
      <c r="AG602" s="120"/>
      <c r="AI602" s="29">
        <f t="shared" ref="AI602:AI607" si="272">ROUND(SUMIFS(E:E,D:D,D602,N:N,1)/SUMIFS(F:F,D:D,D602,N:N,1),9)</f>
        <v>0.955452521</v>
      </c>
    </row>
    <row r="603" spans="1:36" ht="16.5" thickBot="1" x14ac:dyDescent="0.3">
      <c r="A603" s="48" t="s">
        <v>874</v>
      </c>
      <c r="B603" s="54" t="s">
        <v>143</v>
      </c>
      <c r="C603" s="55" t="s">
        <v>144</v>
      </c>
      <c r="D603" s="44">
        <v>16</v>
      </c>
      <c r="E603" s="41">
        <v>4</v>
      </c>
      <c r="F603" s="41">
        <v>0</v>
      </c>
      <c r="G603" s="117">
        <v>0</v>
      </c>
      <c r="H603" s="45">
        <v>1</v>
      </c>
      <c r="I603" s="42" t="s">
        <v>12</v>
      </c>
      <c r="J603" s="13">
        <v>0</v>
      </c>
      <c r="K603" s="29">
        <f t="shared" si="268"/>
        <v>0</v>
      </c>
      <c r="L603" s="29">
        <f t="shared" si="259"/>
        <v>0</v>
      </c>
      <c r="M603" s="29">
        <f t="shared" si="260"/>
        <v>0</v>
      </c>
      <c r="N603" s="29">
        <f t="shared" si="269"/>
        <v>2</v>
      </c>
      <c r="O603" s="34"/>
      <c r="P603" s="41">
        <v>1</v>
      </c>
      <c r="Q603" s="41">
        <v>3</v>
      </c>
      <c r="R603" s="117">
        <v>0.33333333300000001</v>
      </c>
      <c r="S603" s="42">
        <v>0</v>
      </c>
      <c r="T603" s="42"/>
      <c r="U603" s="43" t="s">
        <v>325</v>
      </c>
      <c r="V603" s="34">
        <v>1</v>
      </c>
      <c r="W603" s="29">
        <v>1</v>
      </c>
      <c r="X603" s="29">
        <f t="shared" si="263"/>
        <v>1</v>
      </c>
      <c r="Z603" s="6">
        <f t="shared" si="270"/>
        <v>2</v>
      </c>
      <c r="AA603" s="6">
        <f t="shared" si="271"/>
        <v>0</v>
      </c>
      <c r="AB603" s="29"/>
      <c r="AC603" s="29" t="str">
        <f>_xlfn.IFS(AND(Z603=1,AA603=1),1,AND(Z603=1,AA603=0),0,Z603=0,"не применяется",Z603=2,"не применяется")</f>
        <v>не применяется</v>
      </c>
      <c r="AE603" s="120">
        <f>IF(AND(J603&gt;=1,N603=1),1,0)</f>
        <v>0</v>
      </c>
      <c r="AF603" s="120">
        <f>IF(G603&gt;AI603,0.5,0)</f>
        <v>0</v>
      </c>
      <c r="AG603" s="120"/>
      <c r="AI603" s="29">
        <f t="shared" si="272"/>
        <v>27.65</v>
      </c>
    </row>
    <row r="604" spans="1:36" ht="16.5" thickBot="1" x14ac:dyDescent="0.3">
      <c r="A604" s="48" t="s">
        <v>875</v>
      </c>
      <c r="B604" s="54" t="s">
        <v>143</v>
      </c>
      <c r="C604" s="55" t="s">
        <v>144</v>
      </c>
      <c r="D604" s="44">
        <v>17</v>
      </c>
      <c r="E604" s="41">
        <v>46</v>
      </c>
      <c r="F604" s="41">
        <v>2</v>
      </c>
      <c r="G604" s="117">
        <v>23</v>
      </c>
      <c r="H604" s="45">
        <v>1</v>
      </c>
      <c r="I604" s="42" t="s">
        <v>12</v>
      </c>
      <c r="J604" s="13">
        <v>23</v>
      </c>
      <c r="K604" s="29">
        <f t="shared" si="268"/>
        <v>1</v>
      </c>
      <c r="L604" s="29">
        <f t="shared" si="259"/>
        <v>0</v>
      </c>
      <c r="M604" s="29">
        <f t="shared" si="260"/>
        <v>0</v>
      </c>
      <c r="N604" s="29">
        <f t="shared" si="269"/>
        <v>1</v>
      </c>
      <c r="O604" s="34"/>
      <c r="P604" s="41">
        <v>6</v>
      </c>
      <c r="Q604" s="41">
        <v>74</v>
      </c>
      <c r="R604" s="117">
        <v>8.1081080999999999E-2</v>
      </c>
      <c r="S604" s="42">
        <v>0</v>
      </c>
      <c r="T604" s="42"/>
      <c r="U604" s="43" t="s">
        <v>327</v>
      </c>
      <c r="V604" s="34">
        <v>1</v>
      </c>
      <c r="W604" s="29">
        <v>1</v>
      </c>
      <c r="X604" s="29">
        <f t="shared" si="263"/>
        <v>1</v>
      </c>
      <c r="Z604" s="6">
        <f t="shared" si="270"/>
        <v>1</v>
      </c>
      <c r="AA604" s="6">
        <f t="shared" si="271"/>
        <v>1</v>
      </c>
      <c r="AB604" s="29"/>
      <c r="AC604" s="29">
        <f>_xlfn.IFS(AND(Z604=1,AA604=1),1,AND(Z604=1,AA604=0),0,Z604=0,"не применяется")</f>
        <v>1</v>
      </c>
      <c r="AE604" s="120">
        <f>IF(AND(J604&gt;=1,N604=1),1,0)</f>
        <v>1</v>
      </c>
      <c r="AF604" s="120">
        <f>IF(G604&gt;AI604,0.5,0)</f>
        <v>0</v>
      </c>
      <c r="AG604" s="120"/>
      <c r="AI604" s="29">
        <f t="shared" si="272"/>
        <v>77.588235294</v>
      </c>
    </row>
    <row r="605" spans="1:36" ht="16.5" thickBot="1" x14ac:dyDescent="0.3">
      <c r="A605" s="48" t="s">
        <v>876</v>
      </c>
      <c r="B605" s="54" t="s">
        <v>143</v>
      </c>
      <c r="C605" s="55" t="s">
        <v>144</v>
      </c>
      <c r="D605" s="44">
        <v>18</v>
      </c>
      <c r="E605" s="41">
        <v>33</v>
      </c>
      <c r="F605" s="41">
        <v>0</v>
      </c>
      <c r="G605" s="117">
        <v>0</v>
      </c>
      <c r="H605" s="45">
        <v>1</v>
      </c>
      <c r="I605" s="42" t="s">
        <v>12</v>
      </c>
      <c r="J605" s="13">
        <v>0</v>
      </c>
      <c r="K605" s="29">
        <f t="shared" si="268"/>
        <v>0</v>
      </c>
      <c r="L605" s="29">
        <f t="shared" si="259"/>
        <v>0</v>
      </c>
      <c r="M605" s="29">
        <f t="shared" si="260"/>
        <v>0</v>
      </c>
      <c r="N605" s="29">
        <f t="shared" si="269"/>
        <v>2</v>
      </c>
      <c r="O605" s="34"/>
      <c r="P605" s="41">
        <v>19</v>
      </c>
      <c r="Q605" s="41">
        <v>10</v>
      </c>
      <c r="R605" s="117">
        <v>1.9</v>
      </c>
      <c r="S605" s="42">
        <v>1</v>
      </c>
      <c r="T605" s="42"/>
      <c r="U605" s="43" t="s">
        <v>329</v>
      </c>
      <c r="V605" s="34">
        <v>1</v>
      </c>
      <c r="W605" s="29">
        <v>1</v>
      </c>
      <c r="X605" s="29">
        <f t="shared" si="263"/>
        <v>1</v>
      </c>
      <c r="Z605" s="6">
        <f t="shared" si="270"/>
        <v>2</v>
      </c>
      <c r="AA605" s="6">
        <f t="shared" si="271"/>
        <v>0</v>
      </c>
      <c r="AB605" s="29"/>
      <c r="AC605" s="29" t="str">
        <f>_xlfn.IFS(AND(Z605=1,AA605=1),1,AND(Z605=1,AA605=0),0,Z605=0,"не применяется",Z605=2,"не применяется")</f>
        <v>не применяется</v>
      </c>
      <c r="AE605" s="120">
        <f>IF(AND(J605&gt;=1,N605=1),1,0)</f>
        <v>0</v>
      </c>
      <c r="AF605" s="120">
        <f>IF(G605&gt;AI605,0.5,0)</f>
        <v>0</v>
      </c>
      <c r="AG605" s="120"/>
      <c r="AI605" s="29">
        <f t="shared" si="272"/>
        <v>48.1875</v>
      </c>
    </row>
    <row r="606" spans="1:36" ht="16.5" thickBot="1" x14ac:dyDescent="0.3">
      <c r="A606" s="48" t="s">
        <v>877</v>
      </c>
      <c r="B606" s="54" t="s">
        <v>143</v>
      </c>
      <c r="C606" s="55" t="s">
        <v>144</v>
      </c>
      <c r="D606" s="44">
        <v>19</v>
      </c>
      <c r="E606" s="41">
        <v>11</v>
      </c>
      <c r="F606" s="41">
        <v>2</v>
      </c>
      <c r="G606" s="117">
        <v>5.5</v>
      </c>
      <c r="H606" s="45">
        <v>1</v>
      </c>
      <c r="I606" s="42" t="s">
        <v>12</v>
      </c>
      <c r="J606" s="13">
        <v>5.5</v>
      </c>
      <c r="K606" s="29">
        <f t="shared" si="268"/>
        <v>2</v>
      </c>
      <c r="L606" s="29">
        <f t="shared" si="259"/>
        <v>0</v>
      </c>
      <c r="M606" s="29">
        <f t="shared" si="260"/>
        <v>0</v>
      </c>
      <c r="N606" s="29">
        <f t="shared" si="269"/>
        <v>1</v>
      </c>
      <c r="O606" s="34"/>
      <c r="P606" s="41">
        <v>4</v>
      </c>
      <c r="Q606" s="41">
        <v>2</v>
      </c>
      <c r="R606" s="117">
        <v>2</v>
      </c>
      <c r="S606" s="42">
        <v>2</v>
      </c>
      <c r="T606" s="42"/>
      <c r="U606" s="43" t="s">
        <v>331</v>
      </c>
      <c r="V606" s="34">
        <v>1</v>
      </c>
      <c r="W606" s="29">
        <v>2</v>
      </c>
      <c r="X606" s="29">
        <f t="shared" si="263"/>
        <v>2</v>
      </c>
      <c r="Z606" s="6">
        <f t="shared" si="270"/>
        <v>1</v>
      </c>
      <c r="AA606" s="6">
        <f t="shared" si="271"/>
        <v>1</v>
      </c>
      <c r="AB606" s="29"/>
      <c r="AC606" s="29">
        <f>_xlfn.IFS(AND(Z606=1,AA606=1),1,AND(Z606=1,AA606=0),0,Z606=0,"не применяется")</f>
        <v>1</v>
      </c>
      <c r="AE606" s="120">
        <f>IF(AND(J606&gt;=1,N606=1),2,0)</f>
        <v>2</v>
      </c>
      <c r="AF606" s="120">
        <f>IF(G606&gt;AI606,1,0)</f>
        <v>0</v>
      </c>
      <c r="AG606" s="120"/>
      <c r="AI606" s="29">
        <f t="shared" si="272"/>
        <v>45.237288135999997</v>
      </c>
    </row>
    <row r="607" spans="1:36" ht="16.5" thickBot="1" x14ac:dyDescent="0.3">
      <c r="A607" s="48" t="s">
        <v>878</v>
      </c>
      <c r="B607" s="54" t="s">
        <v>143</v>
      </c>
      <c r="C607" s="55" t="s">
        <v>144</v>
      </c>
      <c r="D607" s="44">
        <v>20</v>
      </c>
      <c r="E607" s="41">
        <v>0</v>
      </c>
      <c r="F607" s="41">
        <v>0</v>
      </c>
      <c r="G607" s="117">
        <v>0</v>
      </c>
      <c r="H607" s="45">
        <v>1</v>
      </c>
      <c r="I607" s="42" t="s">
        <v>12</v>
      </c>
      <c r="J607" s="13">
        <v>0</v>
      </c>
      <c r="K607" s="29">
        <f t="shared" si="268"/>
        <v>0</v>
      </c>
      <c r="L607" s="29">
        <f t="shared" si="259"/>
        <v>0</v>
      </c>
      <c r="M607" s="29">
        <f t="shared" si="260"/>
        <v>0</v>
      </c>
      <c r="N607" s="29">
        <f t="shared" si="269"/>
        <v>2</v>
      </c>
      <c r="O607" s="34"/>
      <c r="P607" s="41">
        <v>0</v>
      </c>
      <c r="Q607" s="41">
        <v>0</v>
      </c>
      <c r="R607" s="117">
        <v>0</v>
      </c>
      <c r="S607" s="42">
        <v>0</v>
      </c>
      <c r="T607" s="42"/>
      <c r="U607" s="43" t="s">
        <v>333</v>
      </c>
      <c r="V607" s="34">
        <v>1</v>
      </c>
      <c r="W607" s="29">
        <v>1</v>
      </c>
      <c r="X607" s="29">
        <f t="shared" si="263"/>
        <v>1</v>
      </c>
      <c r="Z607" s="6">
        <f t="shared" si="270"/>
        <v>2</v>
      </c>
      <c r="AA607" s="6">
        <f t="shared" si="271"/>
        <v>0</v>
      </c>
      <c r="AB607" s="29"/>
      <c r="AC607" s="29" t="str">
        <f>_xlfn.IFS(AND(Z607=1,AA607=1),1,AND(Z607=1,AA607=0),0,Z607=0,"не применяется",Z607=2,"не применяется")</f>
        <v>не применяется</v>
      </c>
      <c r="AE607" s="120">
        <f>IF(AND(J607&gt;=1,N607=1),1,0)</f>
        <v>0</v>
      </c>
      <c r="AF607" s="120">
        <f>IF(G607&gt;AI607,0.5,0)</f>
        <v>0</v>
      </c>
      <c r="AG607" s="120"/>
      <c r="AI607" s="29">
        <f t="shared" si="272"/>
        <v>12.756097561000001</v>
      </c>
    </row>
    <row r="608" spans="1:36" ht="16.5" thickBot="1" x14ac:dyDescent="0.3">
      <c r="A608" s="48" t="s">
        <v>872</v>
      </c>
      <c r="B608" s="54" t="s">
        <v>143</v>
      </c>
      <c r="C608" s="55" t="s">
        <v>144</v>
      </c>
      <c r="D608" s="33"/>
      <c r="E608" s="41"/>
      <c r="F608" s="41"/>
      <c r="G608" s="117">
        <v>0</v>
      </c>
      <c r="H608" s="35"/>
      <c r="I608" s="35"/>
      <c r="J608" s="35"/>
      <c r="K608" s="36">
        <f>SUM(K609:K613)</f>
        <v>2</v>
      </c>
      <c r="L608" s="29">
        <f t="shared" si="259"/>
        <v>1</v>
      </c>
      <c r="M608" s="29">
        <f t="shared" si="260"/>
        <v>0</v>
      </c>
      <c r="O608" s="34"/>
      <c r="P608" s="34"/>
      <c r="Q608" s="34"/>
      <c r="R608" s="117">
        <v>0</v>
      </c>
      <c r="S608" s="35">
        <v>2</v>
      </c>
      <c r="T608" s="35"/>
      <c r="U608" s="37" t="s">
        <v>321</v>
      </c>
      <c r="V608" s="35">
        <v>1</v>
      </c>
      <c r="W608" s="6"/>
      <c r="X608" s="29">
        <f t="shared" si="263"/>
        <v>0</v>
      </c>
      <c r="Y608" s="6"/>
      <c r="AB608" s="6"/>
      <c r="AC608" s="29" t="str">
        <f>_xlfn.IFS(AND(Z608=1,AA608=1),1,AND(Z608=1,AA608=0),0,Z608=0,"не применяется")</f>
        <v>не применяется</v>
      </c>
      <c r="AF608" s="6"/>
    </row>
    <row r="609" spans="1:36" ht="16.5" thickBot="1" x14ac:dyDescent="0.3">
      <c r="A609" s="48" t="s">
        <v>879</v>
      </c>
      <c r="B609" s="54" t="s">
        <v>143</v>
      </c>
      <c r="C609" s="55" t="s">
        <v>144</v>
      </c>
      <c r="D609" s="44">
        <v>21</v>
      </c>
      <c r="E609" s="41">
        <v>4</v>
      </c>
      <c r="F609" s="41">
        <v>4</v>
      </c>
      <c r="G609" s="117">
        <v>1</v>
      </c>
      <c r="H609" s="42" t="s">
        <v>12</v>
      </c>
      <c r="I609" s="13">
        <v>0</v>
      </c>
      <c r="J609" s="42" t="s">
        <v>12</v>
      </c>
      <c r="K609" s="29">
        <f>IF(V609=1,MAX(AE609:AG609),0)</f>
        <v>1</v>
      </c>
      <c r="L609" s="29">
        <f t="shared" si="259"/>
        <v>0</v>
      </c>
      <c r="M609" s="29">
        <f t="shared" si="260"/>
        <v>1</v>
      </c>
      <c r="N609" s="29">
        <f>IF(AND(F609=0,V609=1),2,V609)</f>
        <v>1</v>
      </c>
      <c r="O609" s="34"/>
      <c r="P609" s="41">
        <v>2</v>
      </c>
      <c r="Q609" s="41">
        <v>2</v>
      </c>
      <c r="R609" s="117">
        <v>1</v>
      </c>
      <c r="S609" s="45">
        <v>1</v>
      </c>
      <c r="T609" s="45"/>
      <c r="U609" s="43" t="s">
        <v>335</v>
      </c>
      <c r="V609" s="34">
        <v>1</v>
      </c>
      <c r="W609" s="29">
        <v>1</v>
      </c>
      <c r="X609" s="29">
        <f t="shared" si="263"/>
        <v>1</v>
      </c>
      <c r="Z609" s="6">
        <f>N609</f>
        <v>1</v>
      </c>
      <c r="AA609" s="6">
        <f>IF(K609&lt;=0,0,1)</f>
        <v>1</v>
      </c>
      <c r="AB609" s="29"/>
      <c r="AC609" s="29">
        <f>_xlfn.IFS(AND(Z609=1,AA609=1),1,AND(Z609=1,AA609=0),0,Z609=0,"не применяется")</f>
        <v>1</v>
      </c>
      <c r="AE609" s="120">
        <f>IF(N609=1,IF(OR(I609&lt;5,I609=""),0,IF(I609&gt;=10,1,0.5)),0)</f>
        <v>0</v>
      </c>
      <c r="AF609" s="120">
        <f>IF(G609&gt;AI609,0.5,0)</f>
        <v>0.5</v>
      </c>
      <c r="AG609" s="120">
        <f>IF(G609=AJ609,1,0)</f>
        <v>1</v>
      </c>
      <c r="AI609" s="29">
        <f>ROUND(SUMIFS(E:E,D:D,D609,N:N,1)/SUMIFS(F:F,D:D,D609,N:N,1),9)</f>
        <v>0.40586932399999998</v>
      </c>
      <c r="AJ609" s="29">
        <f>_xlfn.MAXIFS($G$7:$G$2383,$N$7:$N$2383,1,$D$7:$D$2383,21)</f>
        <v>1</v>
      </c>
    </row>
    <row r="610" spans="1:36" ht="16.5" thickBot="1" x14ac:dyDescent="0.3">
      <c r="A610" s="48" t="s">
        <v>880</v>
      </c>
      <c r="B610" s="54" t="s">
        <v>143</v>
      </c>
      <c r="C610" s="55" t="s">
        <v>144</v>
      </c>
      <c r="D610" s="44">
        <v>22</v>
      </c>
      <c r="E610" s="41">
        <v>0</v>
      </c>
      <c r="F610" s="41">
        <v>49</v>
      </c>
      <c r="G610" s="117">
        <v>0</v>
      </c>
      <c r="H610" s="45">
        <v>1</v>
      </c>
      <c r="I610" s="42" t="s">
        <v>12</v>
      </c>
      <c r="J610" s="13">
        <v>0</v>
      </c>
      <c r="K610" s="29">
        <f>IF(V610=1,MAX(AE610:AG610),0)</f>
        <v>0</v>
      </c>
      <c r="L610" s="29">
        <f t="shared" si="259"/>
        <v>0</v>
      </c>
      <c r="M610" s="29">
        <f t="shared" si="260"/>
        <v>0</v>
      </c>
      <c r="N610" s="29">
        <f>IF(AND(F610=0,V610=1),2,V610)</f>
        <v>1</v>
      </c>
      <c r="O610" s="34"/>
      <c r="P610" s="41">
        <v>0</v>
      </c>
      <c r="Q610" s="41">
        <v>0</v>
      </c>
      <c r="R610" s="117">
        <v>0</v>
      </c>
      <c r="S610" s="42">
        <v>0</v>
      </c>
      <c r="T610" s="42"/>
      <c r="U610" s="43" t="s">
        <v>337</v>
      </c>
      <c r="V610" s="34">
        <v>1</v>
      </c>
      <c r="W610" s="29">
        <v>1</v>
      </c>
      <c r="X610" s="29">
        <f t="shared" si="263"/>
        <v>1</v>
      </c>
      <c r="Z610" s="6">
        <f>N610</f>
        <v>1</v>
      </c>
      <c r="AA610" s="6">
        <f>IF(K610&lt;=0,0,1)</f>
        <v>0</v>
      </c>
      <c r="AB610" s="29"/>
      <c r="AC610" s="29">
        <f>_xlfn.IFS(AND(Z610=1,AA610=1),1,AND(Z610=1,AA610=0),0,Z610=0,"не применяется")</f>
        <v>0</v>
      </c>
      <c r="AE610" s="120">
        <f>IF(AND(J610&gt;=1,N610=1),1,0)</f>
        <v>0</v>
      </c>
      <c r="AF610" s="120">
        <f>IF(G610&gt;AI610,0.5,0)</f>
        <v>0</v>
      </c>
      <c r="AG610" s="120"/>
      <c r="AI610" s="29">
        <f>ROUND(SUMIFS(E:E,D:D,D610,N:N,1)/SUMIFS(F:F,D:D,D610,N:N,1),9)</f>
        <v>0.59924209900000003</v>
      </c>
    </row>
    <row r="611" spans="1:36" ht="16.5" thickBot="1" x14ac:dyDescent="0.3">
      <c r="A611" s="48" t="s">
        <v>881</v>
      </c>
      <c r="B611" s="54" t="s">
        <v>143</v>
      </c>
      <c r="C611" s="55" t="s">
        <v>144</v>
      </c>
      <c r="D611" s="44">
        <v>23</v>
      </c>
      <c r="E611" s="41">
        <v>0</v>
      </c>
      <c r="F611" s="41">
        <v>0</v>
      </c>
      <c r="G611" s="117">
        <v>0</v>
      </c>
      <c r="H611" s="42" t="s">
        <v>12</v>
      </c>
      <c r="I611" s="13">
        <v>0</v>
      </c>
      <c r="J611" s="42" t="s">
        <v>12</v>
      </c>
      <c r="K611" s="29">
        <f>IF(V611=1,MAX(AE611:AG611),0)</f>
        <v>0</v>
      </c>
      <c r="L611" s="29">
        <f t="shared" si="259"/>
        <v>0</v>
      </c>
      <c r="M611" s="29">
        <f t="shared" si="260"/>
        <v>0</v>
      </c>
      <c r="N611" s="29">
        <f>IF(AND(F611=0,V611=1),2,V611)</f>
        <v>2</v>
      </c>
      <c r="O611" s="34"/>
      <c r="P611" s="41">
        <v>0</v>
      </c>
      <c r="Q611" s="41">
        <v>1</v>
      </c>
      <c r="R611" s="117">
        <v>0</v>
      </c>
      <c r="S611" s="45">
        <v>0</v>
      </c>
      <c r="T611" s="45"/>
      <c r="U611" s="43" t="s">
        <v>339</v>
      </c>
      <c r="V611" s="34">
        <v>1</v>
      </c>
      <c r="W611" s="29">
        <v>1</v>
      </c>
      <c r="X611" s="29">
        <f t="shared" si="263"/>
        <v>1</v>
      </c>
      <c r="Z611" s="6">
        <f>N611</f>
        <v>2</v>
      </c>
      <c r="AA611" s="6">
        <f>IF(K611&lt;=0,0,1)</f>
        <v>0</v>
      </c>
      <c r="AB611" s="29"/>
      <c r="AC611" s="29" t="str">
        <f>_xlfn.IFS(AND(Z611=1,AA611=1),1,AND(Z611=1,AA611=0),0,Z611=0,"не применяется",Z611=2,"не применяется")</f>
        <v>не применяется</v>
      </c>
      <c r="AE611" s="120">
        <f>IF(N611=1,IF(OR(I611&lt;5,I611=""),0,IF(I611&gt;=10,1,0.5)),0)</f>
        <v>0</v>
      </c>
      <c r="AF611" s="120">
        <f>IF(G611&gt;AI611,0.5,0)</f>
        <v>0</v>
      </c>
      <c r="AG611" s="120">
        <f>IF(AND(G3038&lt;&gt;0,G611=AJ611),1,0)</f>
        <v>0</v>
      </c>
      <c r="AI611" s="29">
        <f>ROUND(SUMIFS(E:E,D:D,D611,N:N,1)/SUMIFS(F:F,D:D,D611,N:N,1),9)</f>
        <v>0.46666666699999998</v>
      </c>
      <c r="AJ611" s="29">
        <f>_xlfn.MAXIFS($G$7:$G$2383,$N$7:$N$2383,1,$D$7:$D$2383,23)</f>
        <v>6</v>
      </c>
    </row>
    <row r="612" spans="1:36" ht="16.5" thickBot="1" x14ac:dyDescent="0.3">
      <c r="A612" s="48" t="s">
        <v>882</v>
      </c>
      <c r="B612" s="54" t="s">
        <v>143</v>
      </c>
      <c r="C612" s="55" t="s">
        <v>144</v>
      </c>
      <c r="D612" s="44">
        <v>24</v>
      </c>
      <c r="E612" s="41">
        <v>0</v>
      </c>
      <c r="F612" s="41">
        <v>1</v>
      </c>
      <c r="G612" s="117">
        <v>0</v>
      </c>
      <c r="H612" s="42" t="s">
        <v>12</v>
      </c>
      <c r="I612" s="13">
        <v>0</v>
      </c>
      <c r="J612" s="42" t="s">
        <v>12</v>
      </c>
      <c r="K612" s="29">
        <f>IF(V612=1,MAX(AE612:AG612),0)</f>
        <v>0</v>
      </c>
      <c r="L612" s="29">
        <f t="shared" si="259"/>
        <v>0</v>
      </c>
      <c r="M612" s="29">
        <f t="shared" si="260"/>
        <v>0</v>
      </c>
      <c r="N612" s="29">
        <f>IF(AND(F612=0,V612=1),2,V612)</f>
        <v>1</v>
      </c>
      <c r="O612" s="34"/>
      <c r="P612" s="41">
        <v>0</v>
      </c>
      <c r="Q612" s="41">
        <v>1</v>
      </c>
      <c r="R612" s="117">
        <v>0</v>
      </c>
      <c r="S612" s="45">
        <v>0</v>
      </c>
      <c r="T612" s="45"/>
      <c r="U612" s="43" t="s">
        <v>341</v>
      </c>
      <c r="V612" s="34">
        <v>1</v>
      </c>
      <c r="W612" s="29">
        <v>1</v>
      </c>
      <c r="X612" s="29">
        <f t="shared" si="263"/>
        <v>1</v>
      </c>
      <c r="Z612" s="6">
        <f>N612</f>
        <v>1</v>
      </c>
      <c r="AA612" s="6">
        <f>IF(K612&lt;=0,0,1)</f>
        <v>0</v>
      </c>
      <c r="AB612" s="29"/>
      <c r="AC612" s="29">
        <f>_xlfn.IFS(AND(Z612=1,AA612=1),1,AND(Z612=1,AA612=0),0,Z612=0,"не применяется")</f>
        <v>0</v>
      </c>
      <c r="AE612" s="120">
        <f>IF(N612=1,IF(OR(I612&lt;5,I612=""),0,IF(I612&gt;=10,1,0.5)),0)</f>
        <v>0</v>
      </c>
      <c r="AF612" s="120">
        <f>IF(G612&gt;AI612,0.5,0)</f>
        <v>0</v>
      </c>
      <c r="AG612" s="120">
        <f>IF(G612=AJ612,1,0)</f>
        <v>0</v>
      </c>
      <c r="AI612" s="29">
        <f>ROUND(SUMIFS(E:E,D:D,D612,N:N,1)/SUMIFS(F:F,D:D,D612,N:N,1),9)</f>
        <v>0.91379310300000005</v>
      </c>
      <c r="AJ612" s="29">
        <f>_xlfn.MAXIFS($G$7:$G$2383,$N$7:$N$2383,1,$D$7:$D$2383,24)</f>
        <v>10</v>
      </c>
    </row>
    <row r="613" spans="1:36" ht="16.5" thickBot="1" x14ac:dyDescent="0.3">
      <c r="A613" s="48" t="s">
        <v>883</v>
      </c>
      <c r="B613" s="54" t="s">
        <v>143</v>
      </c>
      <c r="C613" s="55" t="s">
        <v>144</v>
      </c>
      <c r="D613" s="44">
        <v>25</v>
      </c>
      <c r="E613" s="41">
        <v>73</v>
      </c>
      <c r="F613" s="41">
        <v>75</v>
      </c>
      <c r="G613" s="117">
        <v>0.97333333300000002</v>
      </c>
      <c r="H613" s="45">
        <v>1</v>
      </c>
      <c r="I613" s="42" t="s">
        <v>12</v>
      </c>
      <c r="J613" s="13">
        <v>0.97333333300000002</v>
      </c>
      <c r="K613" s="29">
        <f>IF(V613=1,MAX(AE613:AG613),0)</f>
        <v>1</v>
      </c>
      <c r="L613" s="29">
        <f t="shared" si="259"/>
        <v>0</v>
      </c>
      <c r="M613" s="29">
        <f t="shared" si="260"/>
        <v>1</v>
      </c>
      <c r="N613" s="29">
        <f>IF(AND(F613=0,V613=1),2,V613)</f>
        <v>1</v>
      </c>
      <c r="O613" s="34"/>
      <c r="P613" s="41">
        <v>0</v>
      </c>
      <c r="Q613" s="41">
        <v>0</v>
      </c>
      <c r="R613" s="117">
        <v>0</v>
      </c>
      <c r="S613" s="42">
        <v>1</v>
      </c>
      <c r="T613" s="42"/>
      <c r="U613" s="43" t="s">
        <v>343</v>
      </c>
      <c r="V613" s="34">
        <v>1</v>
      </c>
      <c r="W613" s="29">
        <v>2</v>
      </c>
      <c r="X613" s="29">
        <f t="shared" si="263"/>
        <v>2</v>
      </c>
      <c r="Z613" s="6">
        <f>N613</f>
        <v>1</v>
      </c>
      <c r="AA613" s="6">
        <f>IF(K613&lt;=0,0,1)</f>
        <v>1</v>
      </c>
      <c r="AB613" s="29"/>
      <c r="AC613" s="29">
        <f>_xlfn.IFS(AND(Z613=1,AA613=1),1,AND(Z613=1,AA613=0),0,Z613=0,"не применяется")</f>
        <v>1</v>
      </c>
      <c r="AE613" s="120">
        <f>IF(AND(J613&gt;=1,N613=1),2,0)</f>
        <v>0</v>
      </c>
      <c r="AF613" s="120">
        <f>IF(G613&gt;AI613,1,0)</f>
        <v>1</v>
      </c>
      <c r="AG613" s="120"/>
      <c r="AI613" s="29">
        <f>ROUND(SUMIFS(E:E,D:D,D613,N:N,1)/SUMIFS(F:F,D:D,D613,N:N,1),9)</f>
        <v>0.97028108999999996</v>
      </c>
    </row>
    <row r="614" spans="1:36" ht="16.5" thickBot="1" x14ac:dyDescent="0.3">
      <c r="A614" s="48" t="s">
        <v>884</v>
      </c>
      <c r="B614" s="54" t="s">
        <v>143</v>
      </c>
      <c r="C614" s="55" t="s">
        <v>144</v>
      </c>
      <c r="D614" s="51">
        <v>33</v>
      </c>
      <c r="E614" s="41"/>
      <c r="F614" s="41"/>
      <c r="G614" s="117">
        <v>0</v>
      </c>
      <c r="H614" s="45"/>
      <c r="I614" s="45"/>
      <c r="J614" s="45"/>
      <c r="K614" s="45">
        <f>K586+K601+K608</f>
        <v>19.5</v>
      </c>
      <c r="L614" s="29">
        <f t="shared" si="259"/>
        <v>0</v>
      </c>
      <c r="M614" s="29">
        <f t="shared" si="260"/>
        <v>0</v>
      </c>
      <c r="O614" s="34"/>
      <c r="P614" s="34"/>
      <c r="Q614" s="34"/>
      <c r="R614" s="117">
        <v>0</v>
      </c>
      <c r="S614" s="45">
        <v>16.5</v>
      </c>
      <c r="T614" s="45"/>
      <c r="U614" s="43" t="s">
        <v>321</v>
      </c>
      <c r="V614" s="45">
        <v>1</v>
      </c>
      <c r="X614" s="29">
        <f>SUM(X586:X613)</f>
        <v>32</v>
      </c>
      <c r="Y614" s="53">
        <f>K614/X614</f>
        <v>0.609375</v>
      </c>
      <c r="Z614" s="6">
        <f>SUM(Z586:Z613)</f>
        <v>30</v>
      </c>
      <c r="AA614" s="6">
        <f>SUM(AA586:AA613)</f>
        <v>15</v>
      </c>
      <c r="AB614" s="53">
        <f>AA614/Z614</f>
        <v>0.5</v>
      </c>
      <c r="AC614" s="29">
        <f>AB614</f>
        <v>0.5</v>
      </c>
      <c r="AF614" s="6"/>
    </row>
    <row r="615" spans="1:36" ht="16.5" thickBot="1" x14ac:dyDescent="0.25">
      <c r="A615" s="48" t="s">
        <v>254</v>
      </c>
      <c r="B615" s="49" t="s">
        <v>69</v>
      </c>
      <c r="C615" s="50" t="s">
        <v>70</v>
      </c>
      <c r="D615" s="33">
        <v>0</v>
      </c>
      <c r="E615" s="122"/>
      <c r="F615" s="122"/>
      <c r="G615" s="117">
        <v>0</v>
      </c>
      <c r="H615" s="35"/>
      <c r="I615" s="35"/>
      <c r="J615" s="35"/>
      <c r="K615" s="36">
        <f>SUM(K616:K629)</f>
        <v>16</v>
      </c>
      <c r="L615" s="29">
        <f t="shared" si="259"/>
        <v>0</v>
      </c>
      <c r="M615" s="29">
        <f t="shared" si="260"/>
        <v>0</v>
      </c>
      <c r="O615" s="34"/>
      <c r="P615" s="67"/>
      <c r="Q615" s="67"/>
      <c r="R615" s="117">
        <v>0</v>
      </c>
      <c r="S615" s="34">
        <v>11.5</v>
      </c>
      <c r="T615" s="34"/>
      <c r="U615" s="43" t="s">
        <v>321</v>
      </c>
      <c r="V615" s="35">
        <v>1</v>
      </c>
      <c r="W615" s="6"/>
      <c r="X615" s="6"/>
      <c r="Y615" s="6"/>
      <c r="AB615" s="6"/>
      <c r="AC615" s="6"/>
      <c r="AF615" s="6"/>
    </row>
    <row r="616" spans="1:36" ht="16.5" thickBot="1" x14ac:dyDescent="0.3">
      <c r="A616" s="48" t="s">
        <v>885</v>
      </c>
      <c r="B616" s="54" t="s">
        <v>69</v>
      </c>
      <c r="C616" s="55" t="s">
        <v>70</v>
      </c>
      <c r="D616" s="41">
        <v>1</v>
      </c>
      <c r="E616" s="41">
        <v>310383</v>
      </c>
      <c r="F616" s="41">
        <v>1361840.8</v>
      </c>
      <c r="G616" s="117">
        <v>0.22791430500000001</v>
      </c>
      <c r="H616" s="42" t="s">
        <v>12</v>
      </c>
      <c r="I616" s="13">
        <v>-18.724623900000001</v>
      </c>
      <c r="J616" s="42" t="s">
        <v>12</v>
      </c>
      <c r="K616" s="29">
        <f t="shared" ref="K616:K627" si="273">IF(V616=1,MAX(AE616:AG616),0)</f>
        <v>0</v>
      </c>
      <c r="L616" s="29">
        <f t="shared" si="259"/>
        <v>0</v>
      </c>
      <c r="M616" s="29">
        <f t="shared" si="260"/>
        <v>0</v>
      </c>
      <c r="N616" s="29">
        <f t="shared" ref="N616:N629" si="274">IF(AND(F616=0,V616=1),2,V616)</f>
        <v>1</v>
      </c>
      <c r="O616" s="34"/>
      <c r="P616" s="41">
        <v>273639</v>
      </c>
      <c r="Q616" s="41">
        <v>975810.3</v>
      </c>
      <c r="R616" s="117">
        <v>0.280422332</v>
      </c>
      <c r="S616" s="34">
        <v>1</v>
      </c>
      <c r="T616" s="34"/>
      <c r="U616" s="43" t="s">
        <v>293</v>
      </c>
      <c r="V616" s="34">
        <v>1</v>
      </c>
      <c r="W616" s="29">
        <v>1</v>
      </c>
      <c r="X616" s="29">
        <f t="shared" ref="X616:X642" si="275">IF(V616=1,W616,0)</f>
        <v>1</v>
      </c>
      <c r="Z616" s="6">
        <f t="shared" ref="Z616:Z629" si="276">N616</f>
        <v>1</v>
      </c>
      <c r="AA616" s="6">
        <f t="shared" ref="AA616:AA629" si="277">IF(K616&lt;=0,0,1)</f>
        <v>0</v>
      </c>
      <c r="AB616" s="29"/>
      <c r="AC616" s="29">
        <f t="shared" ref="AC616:AC642" si="278">_xlfn.IFS(AND(Z616=1,AA616=1),1,AND(Z616=1,AA616=0),0,Z616=0,"не применяется")</f>
        <v>0</v>
      </c>
      <c r="AE616" s="120">
        <f>IF(N616=1,IF(OR(I616&lt;3,I616=""),0,IF(I616&gt;=7,1,0.5)),0)</f>
        <v>0</v>
      </c>
      <c r="AF616" s="120">
        <f>IF(G616&gt;AI616,0.5,0)</f>
        <v>0</v>
      </c>
      <c r="AG616" s="120">
        <f>IF(G616=AJ616,1,0)</f>
        <v>0</v>
      </c>
      <c r="AI616" s="29">
        <f t="shared" ref="AI616:AI629" si="279">ROUND(SUMIFS(E:E,D:D,D616,N:N,1)/SUMIFS(F:F,D:D,D616,N:N,1),9)</f>
        <v>0.26994277300000002</v>
      </c>
      <c r="AJ616" s="29">
        <f>ROUND(_xlfn.MAXIFS($G$7:$G$2383,$D$7:$D$2383,1,$V$7:$V$2383,1),9)</f>
        <v>0.87050933799999997</v>
      </c>
    </row>
    <row r="617" spans="1:36" ht="16.5" thickBot="1" x14ac:dyDescent="0.3">
      <c r="A617" s="48" t="s">
        <v>886</v>
      </c>
      <c r="B617" s="54" t="s">
        <v>69</v>
      </c>
      <c r="C617" s="55" t="s">
        <v>70</v>
      </c>
      <c r="D617" s="44">
        <v>2</v>
      </c>
      <c r="E617" s="41">
        <v>1962</v>
      </c>
      <c r="F617" s="41">
        <v>2044</v>
      </c>
      <c r="G617" s="117">
        <v>0.95988258299999996</v>
      </c>
      <c r="H617" s="42" t="s">
        <v>12</v>
      </c>
      <c r="I617" s="13">
        <v>355.42092562400001</v>
      </c>
      <c r="J617" s="42" t="s">
        <v>12</v>
      </c>
      <c r="K617" s="29">
        <f t="shared" si="273"/>
        <v>2</v>
      </c>
      <c r="L617" s="29">
        <f t="shared" si="259"/>
        <v>0</v>
      </c>
      <c r="M617" s="29">
        <f t="shared" si="260"/>
        <v>1</v>
      </c>
      <c r="N617" s="29">
        <f t="shared" si="274"/>
        <v>1</v>
      </c>
      <c r="O617" s="34"/>
      <c r="P617" s="41">
        <v>321</v>
      </c>
      <c r="Q617" s="41">
        <v>1523</v>
      </c>
      <c r="R617" s="117">
        <v>0.21076822100000001</v>
      </c>
      <c r="S617" s="34">
        <v>0</v>
      </c>
      <c r="T617" s="34"/>
      <c r="U617" s="43" t="s">
        <v>295</v>
      </c>
      <c r="V617" s="34">
        <v>1</v>
      </c>
      <c r="W617" s="29">
        <v>2</v>
      </c>
      <c r="X617" s="29">
        <f t="shared" si="275"/>
        <v>2</v>
      </c>
      <c r="Z617" s="6">
        <f t="shared" si="276"/>
        <v>1</v>
      </c>
      <c r="AA617" s="6">
        <f t="shared" si="277"/>
        <v>1</v>
      </c>
      <c r="AB617" s="29"/>
      <c r="AC617" s="29">
        <f t="shared" si="278"/>
        <v>1</v>
      </c>
      <c r="AE617" s="120">
        <f>IF(N617=1,IF(OR(I617&lt;5,I617=""),0,IF(I617&gt;=10,2,1)),0)</f>
        <v>2</v>
      </c>
      <c r="AF617" s="120">
        <f>IF(G617&gt;AI617,1,0)</f>
        <v>1</v>
      </c>
      <c r="AG617" s="120">
        <f>IF(G617=AJ617,2,0)</f>
        <v>0</v>
      </c>
      <c r="AI617" s="29">
        <f t="shared" si="279"/>
        <v>0.94268468299999997</v>
      </c>
      <c r="AJ617" s="29">
        <f>ROUND(_xlfn.MAXIFS($G$7:$G$2383,$N$7:$N$2383,1,$D$7:$D$2383,2),9)</f>
        <v>0.994897959</v>
      </c>
    </row>
    <row r="618" spans="1:36" ht="16.5" thickBot="1" x14ac:dyDescent="0.3">
      <c r="A618" s="48" t="s">
        <v>887</v>
      </c>
      <c r="B618" s="54" t="s">
        <v>69</v>
      </c>
      <c r="C618" s="55" t="s">
        <v>70</v>
      </c>
      <c r="D618" s="44">
        <v>3</v>
      </c>
      <c r="E618" s="41">
        <v>39</v>
      </c>
      <c r="F618" s="41">
        <v>60</v>
      </c>
      <c r="G618" s="117">
        <v>0.65</v>
      </c>
      <c r="H618" s="42" t="s">
        <v>12</v>
      </c>
      <c r="I618" s="13">
        <v>0</v>
      </c>
      <c r="J618" s="42" t="s">
        <v>12</v>
      </c>
      <c r="K618" s="29">
        <f t="shared" si="273"/>
        <v>0.5</v>
      </c>
      <c r="L618" s="29">
        <f t="shared" si="259"/>
        <v>0</v>
      </c>
      <c r="M618" s="29">
        <f t="shared" si="260"/>
        <v>1</v>
      </c>
      <c r="N618" s="29">
        <f t="shared" si="274"/>
        <v>1</v>
      </c>
      <c r="O618" s="34"/>
      <c r="P618" s="41">
        <v>0</v>
      </c>
      <c r="Q618" s="41">
        <v>5</v>
      </c>
      <c r="R618" s="117">
        <v>0</v>
      </c>
      <c r="S618" s="34">
        <v>0</v>
      </c>
      <c r="T618" s="34"/>
      <c r="U618" s="43" t="s">
        <v>297</v>
      </c>
      <c r="V618" s="34">
        <v>1</v>
      </c>
      <c r="W618" s="29">
        <v>1</v>
      </c>
      <c r="X618" s="29">
        <f t="shared" si="275"/>
        <v>1</v>
      </c>
      <c r="Z618" s="6">
        <f t="shared" si="276"/>
        <v>1</v>
      </c>
      <c r="AA618" s="6">
        <f t="shared" si="277"/>
        <v>1</v>
      </c>
      <c r="AB618" s="29"/>
      <c r="AC618" s="29">
        <f t="shared" si="278"/>
        <v>1</v>
      </c>
      <c r="AE618" s="120">
        <f>IF(N618=1,IF(OR(I618&lt;5,I618=""),0,IF(I618&gt;=10,1,0.5)),0)</f>
        <v>0</v>
      </c>
      <c r="AF618" s="120">
        <f>IF(G618&gt;AI618,0.5,0)</f>
        <v>0.5</v>
      </c>
      <c r="AG618" s="120">
        <f>IF(G618=AJ618,1,0)</f>
        <v>0</v>
      </c>
      <c r="AI618" s="29">
        <f t="shared" si="279"/>
        <v>0.630237826</v>
      </c>
      <c r="AJ618" s="29">
        <f>_xlfn.MAXIFS($G$7:$G$2383,$N$7:$N$2383,1,$D$7:$D$2383,3)</f>
        <v>1</v>
      </c>
    </row>
    <row r="619" spans="1:36" ht="16.5" thickBot="1" x14ac:dyDescent="0.3">
      <c r="A619" s="48" t="s">
        <v>888</v>
      </c>
      <c r="B619" s="54" t="s">
        <v>69</v>
      </c>
      <c r="C619" s="55" t="s">
        <v>70</v>
      </c>
      <c r="D619" s="44">
        <v>4</v>
      </c>
      <c r="E619" s="41">
        <v>11</v>
      </c>
      <c r="F619" s="41">
        <v>15</v>
      </c>
      <c r="G619" s="117">
        <v>0.73333333300000003</v>
      </c>
      <c r="H619" s="42" t="s">
        <v>12</v>
      </c>
      <c r="I619" s="13">
        <v>1953.333315973</v>
      </c>
      <c r="J619" s="42" t="s">
        <v>12</v>
      </c>
      <c r="K619" s="29">
        <f t="shared" si="273"/>
        <v>1</v>
      </c>
      <c r="L619" s="29">
        <f t="shared" si="259"/>
        <v>0</v>
      </c>
      <c r="M619" s="29">
        <f t="shared" si="260"/>
        <v>0</v>
      </c>
      <c r="N619" s="29">
        <f t="shared" si="274"/>
        <v>1</v>
      </c>
      <c r="O619" s="34"/>
      <c r="P619" s="41">
        <v>1</v>
      </c>
      <c r="Q619" s="41">
        <v>28</v>
      </c>
      <c r="R619" s="117">
        <v>3.5714285999999998E-2</v>
      </c>
      <c r="S619" s="34">
        <v>0</v>
      </c>
      <c r="T619" s="34"/>
      <c r="U619" s="43" t="s">
        <v>299</v>
      </c>
      <c r="V619" s="34">
        <v>1</v>
      </c>
      <c r="W619" s="29">
        <v>1</v>
      </c>
      <c r="X619" s="29">
        <f t="shared" si="275"/>
        <v>1</v>
      </c>
      <c r="Z619" s="6">
        <f t="shared" si="276"/>
        <v>1</v>
      </c>
      <c r="AA619" s="6">
        <f t="shared" si="277"/>
        <v>1</v>
      </c>
      <c r="AB619" s="29"/>
      <c r="AC619" s="29">
        <f t="shared" si="278"/>
        <v>1</v>
      </c>
      <c r="AE619" s="120">
        <f>IF(N619=1,IF(OR(I619&lt;5,I619=""),0,IF(I619&gt;=10,1,0.5)),0)</f>
        <v>1</v>
      </c>
      <c r="AF619" s="120">
        <f>IF(G619&gt;AI619,0.5,0)</f>
        <v>0</v>
      </c>
      <c r="AG619" s="120">
        <f>IF(G619=AJ619,1,0)</f>
        <v>0</v>
      </c>
      <c r="AI619" s="29">
        <f t="shared" si="279"/>
        <v>0.88328075699999997</v>
      </c>
      <c r="AJ619" s="29">
        <f>_xlfn.MAXIFS($G$7:$G$2383,$N$7:$N$2383,1,$D$7:$D$2383,4)</f>
        <v>1</v>
      </c>
    </row>
    <row r="620" spans="1:36" ht="16.5" thickBot="1" x14ac:dyDescent="0.3">
      <c r="A620" s="48" t="s">
        <v>889</v>
      </c>
      <c r="B620" s="54" t="s">
        <v>69</v>
      </c>
      <c r="C620" s="55" t="s">
        <v>70</v>
      </c>
      <c r="D620" s="44">
        <v>5</v>
      </c>
      <c r="E620" s="41">
        <v>101</v>
      </c>
      <c r="F620" s="41">
        <v>122</v>
      </c>
      <c r="G620" s="117">
        <v>0.82786885200000004</v>
      </c>
      <c r="H620" s="42" t="s">
        <v>12</v>
      </c>
      <c r="I620" s="13">
        <v>8647.8145702080001</v>
      </c>
      <c r="J620" s="42" t="s">
        <v>12</v>
      </c>
      <c r="K620" s="29">
        <f t="shared" si="273"/>
        <v>1</v>
      </c>
      <c r="L620" s="29">
        <f t="shared" si="259"/>
        <v>0</v>
      </c>
      <c r="M620" s="29">
        <f t="shared" si="260"/>
        <v>1</v>
      </c>
      <c r="N620" s="29">
        <f t="shared" si="274"/>
        <v>1</v>
      </c>
      <c r="O620" s="34"/>
      <c r="P620" s="41">
        <v>3</v>
      </c>
      <c r="Q620" s="41">
        <v>317</v>
      </c>
      <c r="R620" s="117">
        <v>9.4637220000000008E-3</v>
      </c>
      <c r="S620" s="34">
        <v>1</v>
      </c>
      <c r="T620" s="34"/>
      <c r="U620" s="43" t="s">
        <v>301</v>
      </c>
      <c r="V620" s="34">
        <v>1</v>
      </c>
      <c r="W620" s="29">
        <v>1</v>
      </c>
      <c r="X620" s="29">
        <f t="shared" si="275"/>
        <v>1</v>
      </c>
      <c r="Z620" s="6">
        <f t="shared" si="276"/>
        <v>1</v>
      </c>
      <c r="AA620" s="6">
        <f t="shared" si="277"/>
        <v>1</v>
      </c>
      <c r="AB620" s="29"/>
      <c r="AC620" s="29">
        <f t="shared" si="278"/>
        <v>1</v>
      </c>
      <c r="AE620" s="120">
        <f>IF(N620=1,IF(OR(I620&lt;5,I620=""),0,IF(I620&gt;=10,1,0.5)),0)</f>
        <v>1</v>
      </c>
      <c r="AF620" s="120">
        <f>IF(G620&gt;AI620,0.5,0)</f>
        <v>0.5</v>
      </c>
      <c r="AG620" s="120">
        <f>IF(G620=AJ620,1,0)</f>
        <v>0</v>
      </c>
      <c r="AI620" s="29">
        <f t="shared" si="279"/>
        <v>0.78056112200000005</v>
      </c>
      <c r="AJ620" s="29">
        <f>_xlfn.MAXIFS($G$7:$G$2383,$N$7:$N$2383,1,$D$7:$D$2383,5)</f>
        <v>1</v>
      </c>
    </row>
    <row r="621" spans="1:36" ht="16.5" thickBot="1" x14ac:dyDescent="0.3">
      <c r="A621" s="48" t="s">
        <v>890</v>
      </c>
      <c r="B621" s="54" t="s">
        <v>69</v>
      </c>
      <c r="C621" s="55" t="s">
        <v>70</v>
      </c>
      <c r="D621" s="44">
        <v>6</v>
      </c>
      <c r="E621" s="41">
        <v>10326</v>
      </c>
      <c r="F621" s="41">
        <v>10320</v>
      </c>
      <c r="G621" s="117">
        <v>1.000581395</v>
      </c>
      <c r="H621" s="45">
        <v>1</v>
      </c>
      <c r="I621" s="42" t="s">
        <v>12</v>
      </c>
      <c r="J621" s="13">
        <v>1.000581395</v>
      </c>
      <c r="K621" s="29">
        <f t="shared" si="273"/>
        <v>2</v>
      </c>
      <c r="L621" s="29">
        <f t="shared" si="259"/>
        <v>0</v>
      </c>
      <c r="M621" s="29">
        <f t="shared" si="260"/>
        <v>0</v>
      </c>
      <c r="N621" s="29">
        <f t="shared" si="274"/>
        <v>1</v>
      </c>
      <c r="O621" s="34"/>
      <c r="P621" s="41">
        <v>0</v>
      </c>
      <c r="Q621" s="41">
        <v>0</v>
      </c>
      <c r="R621" s="117">
        <v>0</v>
      </c>
      <c r="S621" s="42">
        <v>2</v>
      </c>
      <c r="T621" s="42"/>
      <c r="U621" s="43" t="s">
        <v>303</v>
      </c>
      <c r="V621" s="34">
        <v>1</v>
      </c>
      <c r="W621" s="29">
        <v>2</v>
      </c>
      <c r="X621" s="29">
        <f t="shared" si="275"/>
        <v>2</v>
      </c>
      <c r="Z621" s="6">
        <f t="shared" si="276"/>
        <v>1</v>
      </c>
      <c r="AA621" s="6">
        <f t="shared" si="277"/>
        <v>1</v>
      </c>
      <c r="AB621" s="29"/>
      <c r="AC621" s="29">
        <f t="shared" si="278"/>
        <v>1</v>
      </c>
      <c r="AE621" s="120">
        <f>IF(N621=1,IF(J621&gt;=1,2,0),0)</f>
        <v>2</v>
      </c>
      <c r="AF621" s="120">
        <f>IF(G621&gt;AI621,1,0)</f>
        <v>0</v>
      </c>
      <c r="AG621" s="120"/>
      <c r="AI621" s="29">
        <f t="shared" si="279"/>
        <v>1.0014544569999999</v>
      </c>
    </row>
    <row r="622" spans="1:36" ht="16.5" thickBot="1" x14ac:dyDescent="0.3">
      <c r="A622" s="48" t="s">
        <v>891</v>
      </c>
      <c r="B622" s="54" t="s">
        <v>69</v>
      </c>
      <c r="C622" s="55" t="s">
        <v>70</v>
      </c>
      <c r="D622" s="44">
        <v>7</v>
      </c>
      <c r="E622" s="41">
        <v>2211</v>
      </c>
      <c r="F622" s="41">
        <v>2564</v>
      </c>
      <c r="G622" s="117">
        <v>0.86232449300000003</v>
      </c>
      <c r="H622" s="42" t="s">
        <v>12</v>
      </c>
      <c r="I622" s="13">
        <v>18.926176884</v>
      </c>
      <c r="J622" s="42" t="s">
        <v>12</v>
      </c>
      <c r="K622" s="29">
        <f t="shared" si="273"/>
        <v>2</v>
      </c>
      <c r="L622" s="29">
        <f t="shared" si="259"/>
        <v>0</v>
      </c>
      <c r="M622" s="29">
        <f t="shared" si="260"/>
        <v>1</v>
      </c>
      <c r="N622" s="29">
        <f t="shared" si="274"/>
        <v>1</v>
      </c>
      <c r="O622" s="34"/>
      <c r="P622" s="41">
        <v>1179</v>
      </c>
      <c r="Q622" s="41">
        <v>1626</v>
      </c>
      <c r="R622" s="117">
        <v>0.72509225099999997</v>
      </c>
      <c r="S622" s="34">
        <v>2</v>
      </c>
      <c r="T622" s="34"/>
      <c r="U622" s="43" t="s">
        <v>305</v>
      </c>
      <c r="V622" s="34">
        <v>1</v>
      </c>
      <c r="W622" s="29">
        <v>2</v>
      </c>
      <c r="X622" s="29">
        <f t="shared" si="275"/>
        <v>2</v>
      </c>
      <c r="Z622" s="6">
        <f t="shared" si="276"/>
        <v>1</v>
      </c>
      <c r="AA622" s="6">
        <f t="shared" si="277"/>
        <v>1</v>
      </c>
      <c r="AB622" s="29"/>
      <c r="AC622" s="29">
        <f t="shared" si="278"/>
        <v>1</v>
      </c>
      <c r="AE622" s="120">
        <f>IF(N622=1,IF(OR(I622&lt;3,I622=""),0,IF(I622&gt;=7,2,1)),0)</f>
        <v>2</v>
      </c>
      <c r="AF622" s="120">
        <f>IF(G622&gt;AI622,1,0)</f>
        <v>1</v>
      </c>
      <c r="AG622" s="120">
        <f>IF(G622=AJ622,2,0)</f>
        <v>0</v>
      </c>
      <c r="AI622" s="29">
        <f t="shared" si="279"/>
        <v>0.78831324000000003</v>
      </c>
      <c r="AJ622" s="29">
        <f>_xlfn.MAXIFS($G$7:$G$2383,$N$7:$N$2383,1,$D$7:$D$2383,7)</f>
        <v>0.964028777</v>
      </c>
    </row>
    <row r="623" spans="1:36" ht="16.5" thickBot="1" x14ac:dyDescent="0.3">
      <c r="A623" s="48" t="s">
        <v>892</v>
      </c>
      <c r="B623" s="54" t="s">
        <v>69</v>
      </c>
      <c r="C623" s="55" t="s">
        <v>70</v>
      </c>
      <c r="D623" s="44">
        <v>8</v>
      </c>
      <c r="E623" s="41">
        <v>885</v>
      </c>
      <c r="F623" s="41">
        <v>2564</v>
      </c>
      <c r="G623" s="117">
        <v>0.34516380699999999</v>
      </c>
      <c r="H623" s="42" t="s">
        <v>12</v>
      </c>
      <c r="I623" s="13">
        <v>-1.0165166990000001</v>
      </c>
      <c r="J623" s="42" t="s">
        <v>12</v>
      </c>
      <c r="K623" s="29">
        <f t="shared" si="273"/>
        <v>0.5</v>
      </c>
      <c r="L623" s="29">
        <f t="shared" si="259"/>
        <v>0</v>
      </c>
      <c r="M623" s="29">
        <f t="shared" si="260"/>
        <v>1</v>
      </c>
      <c r="N623" s="29">
        <f t="shared" si="274"/>
        <v>1</v>
      </c>
      <c r="O623" s="34"/>
      <c r="P623" s="41">
        <v>567</v>
      </c>
      <c r="Q623" s="41">
        <v>1626</v>
      </c>
      <c r="R623" s="117">
        <v>0.34870848700000001</v>
      </c>
      <c r="S623" s="34">
        <v>1</v>
      </c>
      <c r="T623" s="34"/>
      <c r="U623" s="43" t="s">
        <v>307</v>
      </c>
      <c r="V623" s="34">
        <v>1</v>
      </c>
      <c r="W623" s="29">
        <v>1</v>
      </c>
      <c r="X623" s="29">
        <f t="shared" si="275"/>
        <v>1</v>
      </c>
      <c r="Z623" s="6">
        <f t="shared" si="276"/>
        <v>1</v>
      </c>
      <c r="AA623" s="6">
        <f t="shared" si="277"/>
        <v>1</v>
      </c>
      <c r="AB623" s="29"/>
      <c r="AC623" s="29">
        <f t="shared" si="278"/>
        <v>1</v>
      </c>
      <c r="AE623" s="120">
        <f>IF(N623=1,IF(OR(I623&gt;-5,I623=""),0,IF(I623&gt;=-10,0.5,1)),0)</f>
        <v>0</v>
      </c>
      <c r="AF623" s="120">
        <f>IF(G623&lt;AI623,0.5,0)</f>
        <v>0.5</v>
      </c>
      <c r="AG623" s="120">
        <f>IF(G623=AJ623,1,0)</f>
        <v>0</v>
      </c>
      <c r="AI623" s="29">
        <f t="shared" si="279"/>
        <v>0.38070670899999998</v>
      </c>
      <c r="AJ623" s="29">
        <f>_xlfn.MINIFS($G$6:$G$2383,$N$6:$N$2383,1,$D$6:$D$2383,8)</f>
        <v>1.9047618999999998E-2</v>
      </c>
    </row>
    <row r="624" spans="1:36" ht="16.5" thickBot="1" x14ac:dyDescent="0.3">
      <c r="A624" s="48" t="s">
        <v>893</v>
      </c>
      <c r="B624" s="54" t="s">
        <v>69</v>
      </c>
      <c r="C624" s="55" t="s">
        <v>70</v>
      </c>
      <c r="D624" s="44">
        <v>9</v>
      </c>
      <c r="E624" s="41">
        <v>47577</v>
      </c>
      <c r="F624" s="41">
        <v>2044</v>
      </c>
      <c r="G624" s="117">
        <v>23.276418787000001</v>
      </c>
      <c r="H624" s="45">
        <v>1</v>
      </c>
      <c r="I624" s="42" t="s">
        <v>12</v>
      </c>
      <c r="J624" s="13">
        <v>23.276418787000001</v>
      </c>
      <c r="K624" s="29">
        <f t="shared" si="273"/>
        <v>1</v>
      </c>
      <c r="L624" s="29">
        <f t="shared" si="259"/>
        <v>0</v>
      </c>
      <c r="M624" s="29">
        <f t="shared" si="260"/>
        <v>1</v>
      </c>
      <c r="N624" s="29">
        <f t="shared" si="274"/>
        <v>1</v>
      </c>
      <c r="O624" s="34"/>
      <c r="P624" s="41">
        <v>8017</v>
      </c>
      <c r="Q624" s="41">
        <v>1523</v>
      </c>
      <c r="R624" s="117">
        <v>5.2639527250000002</v>
      </c>
      <c r="S624" s="42">
        <v>1</v>
      </c>
      <c r="T624" s="42"/>
      <c r="U624" s="43" t="s">
        <v>309</v>
      </c>
      <c r="V624" s="34">
        <v>1</v>
      </c>
      <c r="W624" s="29">
        <v>1</v>
      </c>
      <c r="X624" s="29">
        <f t="shared" si="275"/>
        <v>1</v>
      </c>
      <c r="Z624" s="6">
        <f t="shared" si="276"/>
        <v>1</v>
      </c>
      <c r="AA624" s="6">
        <f t="shared" si="277"/>
        <v>1</v>
      </c>
      <c r="AB624" s="29"/>
      <c r="AC624" s="29">
        <f t="shared" si="278"/>
        <v>1</v>
      </c>
      <c r="AE624" s="120">
        <f>IF(N624=1,IF(J624&gt;=1,1,0),0)</f>
        <v>1</v>
      </c>
      <c r="AF624" s="120">
        <f>IF(G624&gt;AI624,0.5,0)</f>
        <v>0.5</v>
      </c>
      <c r="AG624" s="120"/>
      <c r="AI624" s="29">
        <f t="shared" si="279"/>
        <v>6.5856960899999999</v>
      </c>
    </row>
    <row r="625" spans="1:36" ht="16.5" thickBot="1" x14ac:dyDescent="0.3">
      <c r="A625" s="48" t="s">
        <v>894</v>
      </c>
      <c r="B625" s="54" t="s">
        <v>69</v>
      </c>
      <c r="C625" s="55" t="s">
        <v>70</v>
      </c>
      <c r="D625" s="44">
        <v>10</v>
      </c>
      <c r="E625" s="41">
        <v>1143</v>
      </c>
      <c r="F625" s="41">
        <v>15</v>
      </c>
      <c r="G625" s="117">
        <v>76.2</v>
      </c>
      <c r="H625" s="45">
        <v>1</v>
      </c>
      <c r="I625" s="42" t="s">
        <v>12</v>
      </c>
      <c r="J625" s="13">
        <v>76.2</v>
      </c>
      <c r="K625" s="29">
        <f t="shared" si="273"/>
        <v>1</v>
      </c>
      <c r="L625" s="29">
        <f t="shared" si="259"/>
        <v>0</v>
      </c>
      <c r="M625" s="29">
        <f t="shared" si="260"/>
        <v>1</v>
      </c>
      <c r="N625" s="29">
        <f t="shared" si="274"/>
        <v>1</v>
      </c>
      <c r="O625" s="34"/>
      <c r="P625" s="41">
        <v>41</v>
      </c>
      <c r="Q625" s="41">
        <v>28</v>
      </c>
      <c r="R625" s="117">
        <v>1.4642857140000001</v>
      </c>
      <c r="S625" s="42">
        <v>1</v>
      </c>
      <c r="T625" s="42"/>
      <c r="U625" s="43" t="s">
        <v>311</v>
      </c>
      <c r="V625" s="34">
        <v>1</v>
      </c>
      <c r="W625" s="29">
        <v>1</v>
      </c>
      <c r="X625" s="29">
        <f t="shared" si="275"/>
        <v>1</v>
      </c>
      <c r="Z625" s="6">
        <f t="shared" si="276"/>
        <v>1</v>
      </c>
      <c r="AA625" s="6">
        <f t="shared" si="277"/>
        <v>1</v>
      </c>
      <c r="AB625" s="29"/>
      <c r="AC625" s="29">
        <f t="shared" si="278"/>
        <v>1</v>
      </c>
      <c r="AE625" s="120">
        <f>IF(N625=1,IF(J625&gt;=1,1,0),0)</f>
        <v>1</v>
      </c>
      <c r="AF625" s="120">
        <f>IF(G625&gt;AI625,0.5,0)</f>
        <v>0.5</v>
      </c>
      <c r="AG625" s="120"/>
      <c r="AI625" s="29">
        <f t="shared" si="279"/>
        <v>8.2854889590000003</v>
      </c>
    </row>
    <row r="626" spans="1:36" ht="16.5" thickBot="1" x14ac:dyDescent="0.3">
      <c r="A626" s="48" t="s">
        <v>895</v>
      </c>
      <c r="B626" s="54" t="s">
        <v>69</v>
      </c>
      <c r="C626" s="55" t="s">
        <v>70</v>
      </c>
      <c r="D626" s="44">
        <v>11</v>
      </c>
      <c r="E626" s="41">
        <v>6240</v>
      </c>
      <c r="F626" s="41">
        <v>122</v>
      </c>
      <c r="G626" s="117">
        <v>51.147540984000003</v>
      </c>
      <c r="H626" s="45">
        <v>1</v>
      </c>
      <c r="I626" s="42" t="s">
        <v>12</v>
      </c>
      <c r="J626" s="13">
        <v>51.147540984000003</v>
      </c>
      <c r="K626" s="29">
        <f t="shared" si="273"/>
        <v>2</v>
      </c>
      <c r="L626" s="29">
        <f t="shared" si="259"/>
        <v>0</v>
      </c>
      <c r="M626" s="29">
        <f t="shared" si="260"/>
        <v>1</v>
      </c>
      <c r="N626" s="29">
        <f t="shared" si="274"/>
        <v>1</v>
      </c>
      <c r="O626" s="34"/>
      <c r="P626" s="41">
        <v>676</v>
      </c>
      <c r="Q626" s="41">
        <v>317</v>
      </c>
      <c r="R626" s="117">
        <v>2.1324921140000002</v>
      </c>
      <c r="S626" s="42">
        <v>2</v>
      </c>
      <c r="T626" s="42"/>
      <c r="U626" s="43" t="s">
        <v>313</v>
      </c>
      <c r="V626" s="34">
        <v>1</v>
      </c>
      <c r="W626" s="29">
        <v>2</v>
      </c>
      <c r="X626" s="29">
        <f t="shared" si="275"/>
        <v>2</v>
      </c>
      <c r="Z626" s="6">
        <f t="shared" si="276"/>
        <v>1</v>
      </c>
      <c r="AA626" s="6">
        <f t="shared" si="277"/>
        <v>1</v>
      </c>
      <c r="AB626" s="29"/>
      <c r="AC626" s="29">
        <f t="shared" si="278"/>
        <v>1</v>
      </c>
      <c r="AE626" s="120">
        <f>IF(N626=1,IF(J626&gt;=1,2,0),0)</f>
        <v>2</v>
      </c>
      <c r="AF626" s="120">
        <f>IF(G626&gt;AI626,1,0)</f>
        <v>1</v>
      </c>
      <c r="AG626" s="120"/>
      <c r="AI626" s="29">
        <f t="shared" si="279"/>
        <v>8.5951903810000001</v>
      </c>
    </row>
    <row r="627" spans="1:36" ht="16.5" thickBot="1" x14ac:dyDescent="0.3">
      <c r="A627" s="48" t="s">
        <v>896</v>
      </c>
      <c r="B627" s="54" t="s">
        <v>69</v>
      </c>
      <c r="C627" s="55" t="s">
        <v>70</v>
      </c>
      <c r="D627" s="44">
        <v>12</v>
      </c>
      <c r="E627" s="41">
        <v>2949</v>
      </c>
      <c r="F627" s="41">
        <v>123333</v>
      </c>
      <c r="G627" s="117">
        <v>2.3910875000000002E-2</v>
      </c>
      <c r="H627" s="42" t="s">
        <v>12</v>
      </c>
      <c r="I627" s="13">
        <v>-25.575884157000001</v>
      </c>
      <c r="J627" s="42" t="s">
        <v>12</v>
      </c>
      <c r="K627" s="29">
        <f t="shared" si="273"/>
        <v>1</v>
      </c>
      <c r="L627" s="29">
        <f t="shared" si="259"/>
        <v>0</v>
      </c>
      <c r="M627" s="29">
        <f t="shared" si="260"/>
        <v>1</v>
      </c>
      <c r="N627" s="29">
        <f t="shared" si="274"/>
        <v>1</v>
      </c>
      <c r="O627" s="34"/>
      <c r="P627" s="41">
        <v>1576</v>
      </c>
      <c r="Q627" s="41">
        <v>49054</v>
      </c>
      <c r="R627" s="117">
        <v>3.2127859000000002E-2</v>
      </c>
      <c r="S627" s="34">
        <v>0.5</v>
      </c>
      <c r="T627" s="34"/>
      <c r="U627" s="43" t="s">
        <v>315</v>
      </c>
      <c r="V627" s="34">
        <v>1</v>
      </c>
      <c r="W627" s="29">
        <v>1</v>
      </c>
      <c r="X627" s="29">
        <f t="shared" si="275"/>
        <v>1</v>
      </c>
      <c r="Z627" s="6">
        <f t="shared" si="276"/>
        <v>1</v>
      </c>
      <c r="AA627" s="6">
        <f t="shared" si="277"/>
        <v>1</v>
      </c>
      <c r="AB627" s="29"/>
      <c r="AC627" s="29">
        <f t="shared" si="278"/>
        <v>1</v>
      </c>
      <c r="AE627" s="120">
        <f>IF(N627=1,IF(OR(I627&gt;-5,I627=""),0,IF(I627&gt;=-10,0.5,1)),0)</f>
        <v>1</v>
      </c>
      <c r="AF627" s="120">
        <f>IF(G627&lt;AI627,0.5,0)</f>
        <v>0.5</v>
      </c>
      <c r="AG627" s="120">
        <f>IF(G627=AJ627,1,0)</f>
        <v>0</v>
      </c>
      <c r="AI627" s="29">
        <f t="shared" si="279"/>
        <v>4.0696577999999997E-2</v>
      </c>
      <c r="AJ627" s="29">
        <f>_xlfn.MINIFS($G$6:$G$2383,$N$6:$N$2383,1,$D$6:$D$2383,12)</f>
        <v>5.6550419999999999E-3</v>
      </c>
    </row>
    <row r="628" spans="1:36" ht="16.5" thickBot="1" x14ac:dyDescent="0.3">
      <c r="A628" s="48" t="s">
        <v>897</v>
      </c>
      <c r="B628" s="54" t="s">
        <v>69</v>
      </c>
      <c r="C628" s="55" t="s">
        <v>70</v>
      </c>
      <c r="D628" s="44">
        <v>13</v>
      </c>
      <c r="E628" s="41">
        <v>1528</v>
      </c>
      <c r="F628" s="41">
        <v>4037</v>
      </c>
      <c r="G628" s="117">
        <v>0.37849888500000001</v>
      </c>
      <c r="H628" s="42" t="s">
        <v>12</v>
      </c>
      <c r="I628" s="13">
        <v>-7.7348155250000001</v>
      </c>
      <c r="J628" s="42" t="s">
        <v>12</v>
      </c>
      <c r="K628" s="29">
        <f>_xlfn.IFS(AND(R628=0,G628=0),0,V628=0,0,V628=1,MAX(AE628:AG628))</f>
        <v>2</v>
      </c>
      <c r="L628" s="29">
        <f t="shared" si="259"/>
        <v>0</v>
      </c>
      <c r="M628" s="29">
        <f t="shared" si="260"/>
        <v>0</v>
      </c>
      <c r="N628" s="29">
        <f t="shared" si="274"/>
        <v>1</v>
      </c>
      <c r="O628" s="34"/>
      <c r="P628" s="41">
        <v>1556</v>
      </c>
      <c r="Q628" s="41">
        <v>3793</v>
      </c>
      <c r="R628" s="117">
        <v>0.41022936999999998</v>
      </c>
      <c r="S628" s="34">
        <v>0</v>
      </c>
      <c r="T628" s="34"/>
      <c r="U628" s="43" t="s">
        <v>317</v>
      </c>
      <c r="V628" s="34">
        <v>1</v>
      </c>
      <c r="W628" s="29">
        <v>2</v>
      </c>
      <c r="X628" s="29">
        <f t="shared" si="275"/>
        <v>2</v>
      </c>
      <c r="Z628" s="6">
        <f t="shared" si="276"/>
        <v>1</v>
      </c>
      <c r="AA628" s="6">
        <f t="shared" si="277"/>
        <v>1</v>
      </c>
      <c r="AB628" s="29"/>
      <c r="AC628" s="29">
        <f t="shared" si="278"/>
        <v>1</v>
      </c>
      <c r="AE628" s="120">
        <f>IF(N628=1,IF(OR(I628&gt;-3,I628=""),0,IF(I628&gt;=-7,1,2)),0)</f>
        <v>2</v>
      </c>
      <c r="AF628" s="120">
        <f>IF(G628&lt;AI628,1,0)</f>
        <v>0</v>
      </c>
      <c r="AG628" s="120">
        <f>IF(G628=AJ628,2,0)</f>
        <v>0</v>
      </c>
      <c r="AI628" s="29">
        <f t="shared" si="279"/>
        <v>0.30394431599999999</v>
      </c>
      <c r="AJ628" s="29">
        <f>_xlfn.MINIFS($G$6:$G$2383,$N$6:$N$2383,1,$D$6:$D$2383,13)</f>
        <v>0.11</v>
      </c>
    </row>
    <row r="629" spans="1:36" ht="16.5" thickBot="1" x14ac:dyDescent="0.3">
      <c r="A629" s="48" t="s">
        <v>898</v>
      </c>
      <c r="B629" s="54" t="s">
        <v>69</v>
      </c>
      <c r="C629" s="55" t="s">
        <v>70</v>
      </c>
      <c r="D629" s="44">
        <v>14</v>
      </c>
      <c r="E629" s="41">
        <v>243</v>
      </c>
      <c r="F629" s="41">
        <v>11097</v>
      </c>
      <c r="G629" s="117">
        <v>2.189781E-2</v>
      </c>
      <c r="H629" s="42" t="s">
        <v>12</v>
      </c>
      <c r="I629" s="13">
        <v>129.321316951</v>
      </c>
      <c r="J629" s="42" t="s">
        <v>12</v>
      </c>
      <c r="K629" s="29">
        <f>_xlfn.IFS(AND(R629=0,G629=0),0,V629=0,0,V629=1,MAX(AE629:AG629))</f>
        <v>0</v>
      </c>
      <c r="L629" s="29">
        <f t="shared" si="259"/>
        <v>0</v>
      </c>
      <c r="M629" s="29">
        <f t="shared" si="260"/>
        <v>0</v>
      </c>
      <c r="N629" s="29">
        <f t="shared" si="274"/>
        <v>1</v>
      </c>
      <c r="O629" s="34"/>
      <c r="P629" s="41">
        <v>47</v>
      </c>
      <c r="Q629" s="41">
        <v>4922</v>
      </c>
      <c r="R629" s="117">
        <v>9.5489640000000001E-3</v>
      </c>
      <c r="S629" s="34">
        <v>0</v>
      </c>
      <c r="T629" s="34"/>
      <c r="U629" s="43" t="s">
        <v>319</v>
      </c>
      <c r="V629" s="34">
        <v>1</v>
      </c>
      <c r="W629" s="29">
        <v>1</v>
      </c>
      <c r="X629" s="29">
        <f t="shared" si="275"/>
        <v>1</v>
      </c>
      <c r="Z629" s="6">
        <f t="shared" si="276"/>
        <v>1</v>
      </c>
      <c r="AA629" s="6">
        <f t="shared" si="277"/>
        <v>0</v>
      </c>
      <c r="AB629" s="29"/>
      <c r="AC629" s="29">
        <f t="shared" si="278"/>
        <v>0</v>
      </c>
      <c r="AE629" s="120">
        <f>IF(N629=1,IF(OR(I629&gt;-5,I629=""),0,IF(I629&gt;=-10,0.5,1)),0)</f>
        <v>0</v>
      </c>
      <c r="AF629" s="120">
        <f>IF(G629&lt;AI629,0.5,0)</f>
        <v>0</v>
      </c>
      <c r="AG629" s="120">
        <f>IF(G629=AJ629,1,0)</f>
        <v>0</v>
      </c>
      <c r="AI629" s="29">
        <f t="shared" si="279"/>
        <v>4.1435990000000004E-3</v>
      </c>
      <c r="AJ629" s="29">
        <f>_xlfn.MINIFS($G$6:$G$2383,$N$6:$N$2383,1,$D$6:$D$2383,14)</f>
        <v>0</v>
      </c>
    </row>
    <row r="630" spans="1:36" ht="16.5" thickBot="1" x14ac:dyDescent="0.3">
      <c r="A630" s="48" t="s">
        <v>899</v>
      </c>
      <c r="B630" s="54" t="s">
        <v>69</v>
      </c>
      <c r="C630" s="55" t="s">
        <v>70</v>
      </c>
      <c r="D630" s="33"/>
      <c r="E630" s="41"/>
      <c r="F630" s="41"/>
      <c r="G630" s="117">
        <v>0</v>
      </c>
      <c r="H630" s="35"/>
      <c r="I630" s="35"/>
      <c r="J630" s="35"/>
      <c r="K630" s="36">
        <f>SUM(K631:K636)</f>
        <v>0</v>
      </c>
      <c r="L630" s="29">
        <f t="shared" si="259"/>
        <v>0</v>
      </c>
      <c r="M630" s="29">
        <f t="shared" si="260"/>
        <v>0</v>
      </c>
      <c r="O630" s="34"/>
      <c r="P630" s="34"/>
      <c r="Q630" s="34"/>
      <c r="R630" s="117">
        <v>0</v>
      </c>
      <c r="S630" s="35">
        <v>0</v>
      </c>
      <c r="T630" s="35"/>
      <c r="U630" s="37" t="s">
        <v>321</v>
      </c>
      <c r="V630" s="35">
        <v>1</v>
      </c>
      <c r="W630" s="6"/>
      <c r="X630" s="29">
        <f t="shared" si="275"/>
        <v>0</v>
      </c>
      <c r="Y630" s="6"/>
      <c r="AB630" s="6"/>
      <c r="AC630" s="29" t="str">
        <f t="shared" si="278"/>
        <v>не применяется</v>
      </c>
      <c r="AF630" s="6"/>
    </row>
    <row r="631" spans="1:36" ht="16.5" thickBot="1" x14ac:dyDescent="0.3">
      <c r="A631" s="48" t="s">
        <v>900</v>
      </c>
      <c r="B631" s="54" t="s">
        <v>69</v>
      </c>
      <c r="C631" s="55" t="s">
        <v>70</v>
      </c>
      <c r="D631" s="44">
        <v>15</v>
      </c>
      <c r="E631" s="41">
        <v>0</v>
      </c>
      <c r="F631" s="41">
        <v>0</v>
      </c>
      <c r="G631" s="117">
        <v>0</v>
      </c>
      <c r="H631" s="45">
        <v>1</v>
      </c>
      <c r="I631" s="42" t="s">
        <v>12</v>
      </c>
      <c r="J631" s="13">
        <v>0</v>
      </c>
      <c r="K631" s="29">
        <f t="shared" ref="K631:K636" si="280">IF(V631=1,MAX(AE631:AG631),0)</f>
        <v>0</v>
      </c>
      <c r="L631" s="29">
        <f t="shared" si="259"/>
        <v>0</v>
      </c>
      <c r="M631" s="29">
        <f t="shared" si="260"/>
        <v>0</v>
      </c>
      <c r="N631" s="29">
        <f t="shared" ref="N631:N636" si="281">IF(AND(F631=0,V631=1),2,V631)</f>
        <v>0</v>
      </c>
      <c r="O631" s="34"/>
      <c r="P631" s="41">
        <v>0</v>
      </c>
      <c r="Q631" s="41">
        <v>0</v>
      </c>
      <c r="R631" s="117">
        <v>0</v>
      </c>
      <c r="S631" s="42">
        <v>0</v>
      </c>
      <c r="T631" s="42"/>
      <c r="U631" s="43" t="s">
        <v>323</v>
      </c>
      <c r="V631" s="34">
        <v>0</v>
      </c>
      <c r="W631" s="29">
        <v>1</v>
      </c>
      <c r="X631" s="29">
        <f t="shared" si="275"/>
        <v>0</v>
      </c>
      <c r="Z631" s="6">
        <f t="shared" ref="Z631:Z636" si="282">N631</f>
        <v>0</v>
      </c>
      <c r="AA631" s="6">
        <f t="shared" ref="AA631:AA636" si="283">IF(K631&lt;=0,0,1)</f>
        <v>0</v>
      </c>
      <c r="AB631" s="29"/>
      <c r="AC631" s="29" t="str">
        <f t="shared" si="278"/>
        <v>не применяется</v>
      </c>
      <c r="AE631" s="120">
        <f>IF(AND(J631&gt;=1,N631=1),1,0)</f>
        <v>0</v>
      </c>
      <c r="AF631" s="121">
        <f>IF(G631&gt;AI631,0.5,0)</f>
        <v>0</v>
      </c>
      <c r="AG631" s="120"/>
      <c r="AI631" s="29">
        <f t="shared" ref="AI631:AI636" si="284">ROUND(SUMIFS(E:E,D:D,D631,N:N,1)/SUMIFS(F:F,D:D,D631,N:N,1),9)</f>
        <v>0.955452521</v>
      </c>
    </row>
    <row r="632" spans="1:36" ht="16.5" thickBot="1" x14ac:dyDescent="0.3">
      <c r="A632" s="48" t="s">
        <v>901</v>
      </c>
      <c r="B632" s="54" t="s">
        <v>69</v>
      </c>
      <c r="C632" s="55" t="s">
        <v>70</v>
      </c>
      <c r="D632" s="44">
        <v>16</v>
      </c>
      <c r="E632" s="41">
        <v>0</v>
      </c>
      <c r="F632" s="41">
        <v>0</v>
      </c>
      <c r="G632" s="117">
        <v>0</v>
      </c>
      <c r="H632" s="45">
        <v>1</v>
      </c>
      <c r="I632" s="42" t="s">
        <v>12</v>
      </c>
      <c r="J632" s="13">
        <v>0</v>
      </c>
      <c r="K632" s="29">
        <f t="shared" si="280"/>
        <v>0</v>
      </c>
      <c r="L632" s="29">
        <f t="shared" si="259"/>
        <v>0</v>
      </c>
      <c r="M632" s="29">
        <f t="shared" si="260"/>
        <v>0</v>
      </c>
      <c r="N632" s="29">
        <f t="shared" si="281"/>
        <v>0</v>
      </c>
      <c r="O632" s="34"/>
      <c r="P632" s="41">
        <v>0</v>
      </c>
      <c r="Q632" s="41">
        <v>0</v>
      </c>
      <c r="R632" s="117">
        <v>0</v>
      </c>
      <c r="S632" s="42">
        <v>0</v>
      </c>
      <c r="T632" s="42"/>
      <c r="U632" s="43" t="s">
        <v>325</v>
      </c>
      <c r="V632" s="34">
        <v>0</v>
      </c>
      <c r="W632" s="29">
        <v>1</v>
      </c>
      <c r="X632" s="29">
        <f t="shared" si="275"/>
        <v>0</v>
      </c>
      <c r="Z632" s="6">
        <f t="shared" si="282"/>
        <v>0</v>
      </c>
      <c r="AA632" s="6">
        <f t="shared" si="283"/>
        <v>0</v>
      </c>
      <c r="AB632" s="29"/>
      <c r="AC632" s="29" t="str">
        <f t="shared" si="278"/>
        <v>не применяется</v>
      </c>
      <c r="AE632" s="120">
        <f>IF(AND(J632&gt;=1,N632=1),1,0)</f>
        <v>0</v>
      </c>
      <c r="AF632" s="120">
        <f>IF(G632&gt;AI632,0.5,0)</f>
        <v>0</v>
      </c>
      <c r="AG632" s="120"/>
      <c r="AI632" s="29">
        <f t="shared" si="284"/>
        <v>27.65</v>
      </c>
    </row>
    <row r="633" spans="1:36" ht="16.5" thickBot="1" x14ac:dyDescent="0.3">
      <c r="A633" s="48" t="s">
        <v>902</v>
      </c>
      <c r="B633" s="54" t="s">
        <v>69</v>
      </c>
      <c r="C633" s="55" t="s">
        <v>70</v>
      </c>
      <c r="D633" s="44">
        <v>17</v>
      </c>
      <c r="E633" s="41">
        <v>0</v>
      </c>
      <c r="F633" s="41">
        <v>0</v>
      </c>
      <c r="G633" s="117">
        <v>0</v>
      </c>
      <c r="H633" s="45">
        <v>1</v>
      </c>
      <c r="I633" s="42" t="s">
        <v>12</v>
      </c>
      <c r="J633" s="13">
        <v>0</v>
      </c>
      <c r="K633" s="29">
        <f t="shared" si="280"/>
        <v>0</v>
      </c>
      <c r="L633" s="29">
        <f t="shared" si="259"/>
        <v>0</v>
      </c>
      <c r="M633" s="29">
        <f t="shared" si="260"/>
        <v>0</v>
      </c>
      <c r="N633" s="29">
        <f t="shared" si="281"/>
        <v>0</v>
      </c>
      <c r="O633" s="34"/>
      <c r="P633" s="41">
        <v>0</v>
      </c>
      <c r="Q633" s="41">
        <v>0</v>
      </c>
      <c r="R633" s="117">
        <v>0</v>
      </c>
      <c r="S633" s="42">
        <v>0</v>
      </c>
      <c r="T633" s="42"/>
      <c r="U633" s="43" t="s">
        <v>327</v>
      </c>
      <c r="V633" s="34">
        <v>0</v>
      </c>
      <c r="W633" s="29">
        <v>1</v>
      </c>
      <c r="X633" s="29">
        <f t="shared" si="275"/>
        <v>0</v>
      </c>
      <c r="Z633" s="6">
        <f t="shared" si="282"/>
        <v>0</v>
      </c>
      <c r="AA633" s="6">
        <f t="shared" si="283"/>
        <v>0</v>
      </c>
      <c r="AB633" s="29"/>
      <c r="AC633" s="29" t="str">
        <f t="shared" si="278"/>
        <v>не применяется</v>
      </c>
      <c r="AE633" s="120">
        <f>IF(AND(J633&gt;=1,N633=1),1,0)</f>
        <v>0</v>
      </c>
      <c r="AF633" s="120">
        <f>IF(G633&gt;AI633,0.5,0)</f>
        <v>0</v>
      </c>
      <c r="AG633" s="120"/>
      <c r="AI633" s="29">
        <f t="shared" si="284"/>
        <v>77.588235294</v>
      </c>
    </row>
    <row r="634" spans="1:36" ht="16.5" thickBot="1" x14ac:dyDescent="0.3">
      <c r="A634" s="48" t="s">
        <v>903</v>
      </c>
      <c r="B634" s="54" t="s">
        <v>69</v>
      </c>
      <c r="C634" s="55" t="s">
        <v>70</v>
      </c>
      <c r="D634" s="44">
        <v>18</v>
      </c>
      <c r="E634" s="41">
        <v>0</v>
      </c>
      <c r="F634" s="41">
        <v>0</v>
      </c>
      <c r="G634" s="117">
        <v>0</v>
      </c>
      <c r="H634" s="45">
        <v>1</v>
      </c>
      <c r="I634" s="42" t="s">
        <v>12</v>
      </c>
      <c r="J634" s="13">
        <v>0</v>
      </c>
      <c r="K634" s="29">
        <f t="shared" si="280"/>
        <v>0</v>
      </c>
      <c r="L634" s="29">
        <f t="shared" si="259"/>
        <v>0</v>
      </c>
      <c r="M634" s="29">
        <f t="shared" si="260"/>
        <v>0</v>
      </c>
      <c r="N634" s="29">
        <f t="shared" si="281"/>
        <v>0</v>
      </c>
      <c r="O634" s="34"/>
      <c r="P634" s="41">
        <v>0</v>
      </c>
      <c r="Q634" s="41">
        <v>0</v>
      </c>
      <c r="R634" s="117">
        <v>0</v>
      </c>
      <c r="S634" s="42">
        <v>0</v>
      </c>
      <c r="T634" s="42"/>
      <c r="U634" s="43" t="s">
        <v>329</v>
      </c>
      <c r="V634" s="34">
        <v>0</v>
      </c>
      <c r="W634" s="29">
        <v>1</v>
      </c>
      <c r="X634" s="29">
        <f t="shared" si="275"/>
        <v>0</v>
      </c>
      <c r="Z634" s="6">
        <f t="shared" si="282"/>
        <v>0</v>
      </c>
      <c r="AA634" s="6">
        <f t="shared" si="283"/>
        <v>0</v>
      </c>
      <c r="AB634" s="29"/>
      <c r="AC634" s="29" t="str">
        <f t="shared" si="278"/>
        <v>не применяется</v>
      </c>
      <c r="AE634" s="120">
        <f>IF(AND(J634&gt;=1,N634=1),1,0)</f>
        <v>0</v>
      </c>
      <c r="AF634" s="120">
        <f>IF(G634&gt;AI634,0.5,0)</f>
        <v>0</v>
      </c>
      <c r="AG634" s="120"/>
      <c r="AI634" s="29">
        <f t="shared" si="284"/>
        <v>48.1875</v>
      </c>
    </row>
    <row r="635" spans="1:36" ht="16.5" thickBot="1" x14ac:dyDescent="0.3">
      <c r="A635" s="48" t="s">
        <v>904</v>
      </c>
      <c r="B635" s="54" t="s">
        <v>69</v>
      </c>
      <c r="C635" s="55" t="s">
        <v>70</v>
      </c>
      <c r="D635" s="44">
        <v>19</v>
      </c>
      <c r="E635" s="41">
        <v>0</v>
      </c>
      <c r="F635" s="41">
        <v>0</v>
      </c>
      <c r="G635" s="117">
        <v>0</v>
      </c>
      <c r="H635" s="45">
        <v>1</v>
      </c>
      <c r="I635" s="42" t="s">
        <v>12</v>
      </c>
      <c r="J635" s="13">
        <v>0</v>
      </c>
      <c r="K635" s="29">
        <f t="shared" si="280"/>
        <v>0</v>
      </c>
      <c r="L635" s="29">
        <f t="shared" si="259"/>
        <v>0</v>
      </c>
      <c r="M635" s="29">
        <f t="shared" si="260"/>
        <v>0</v>
      </c>
      <c r="N635" s="29">
        <f t="shared" si="281"/>
        <v>0</v>
      </c>
      <c r="O635" s="34"/>
      <c r="P635" s="41">
        <v>0</v>
      </c>
      <c r="Q635" s="41">
        <v>0</v>
      </c>
      <c r="R635" s="117">
        <v>0</v>
      </c>
      <c r="S635" s="42">
        <v>0</v>
      </c>
      <c r="T635" s="42"/>
      <c r="U635" s="43" t="s">
        <v>331</v>
      </c>
      <c r="V635" s="34">
        <v>0</v>
      </c>
      <c r="W635" s="29">
        <v>2</v>
      </c>
      <c r="X635" s="29">
        <f t="shared" si="275"/>
        <v>0</v>
      </c>
      <c r="Z635" s="6">
        <f t="shared" si="282"/>
        <v>0</v>
      </c>
      <c r="AA635" s="6">
        <f t="shared" si="283"/>
        <v>0</v>
      </c>
      <c r="AB635" s="29"/>
      <c r="AC635" s="29" t="str">
        <f t="shared" si="278"/>
        <v>не применяется</v>
      </c>
      <c r="AE635" s="120">
        <f>IF(AND(J635&gt;=1,N635=1),2,0)</f>
        <v>0</v>
      </c>
      <c r="AF635" s="120">
        <f>IF(G635&gt;AI635,1,0)</f>
        <v>0</v>
      </c>
      <c r="AG635" s="120"/>
      <c r="AI635" s="29">
        <f t="shared" si="284"/>
        <v>45.237288135999997</v>
      </c>
    </row>
    <row r="636" spans="1:36" ht="16.5" thickBot="1" x14ac:dyDescent="0.3">
      <c r="A636" s="48" t="s">
        <v>905</v>
      </c>
      <c r="B636" s="54" t="s">
        <v>69</v>
      </c>
      <c r="C636" s="55" t="s">
        <v>70</v>
      </c>
      <c r="D636" s="44">
        <v>20</v>
      </c>
      <c r="E636" s="41">
        <v>0</v>
      </c>
      <c r="F636" s="41">
        <v>0</v>
      </c>
      <c r="G636" s="117">
        <v>0</v>
      </c>
      <c r="H636" s="45">
        <v>1</v>
      </c>
      <c r="I636" s="42" t="s">
        <v>12</v>
      </c>
      <c r="J636" s="13">
        <v>0</v>
      </c>
      <c r="K636" s="29">
        <f t="shared" si="280"/>
        <v>0</v>
      </c>
      <c r="L636" s="29">
        <f t="shared" si="259"/>
        <v>0</v>
      </c>
      <c r="M636" s="29">
        <f t="shared" si="260"/>
        <v>0</v>
      </c>
      <c r="N636" s="29">
        <f t="shared" si="281"/>
        <v>0</v>
      </c>
      <c r="O636" s="34"/>
      <c r="P636" s="41">
        <v>0</v>
      </c>
      <c r="Q636" s="41">
        <v>0</v>
      </c>
      <c r="R636" s="117">
        <v>0</v>
      </c>
      <c r="S636" s="42">
        <v>0</v>
      </c>
      <c r="T636" s="42"/>
      <c r="U636" s="43" t="s">
        <v>333</v>
      </c>
      <c r="V636" s="34">
        <v>0</v>
      </c>
      <c r="W636" s="29">
        <v>1</v>
      </c>
      <c r="X636" s="29">
        <f t="shared" si="275"/>
        <v>0</v>
      </c>
      <c r="Z636" s="6">
        <f t="shared" si="282"/>
        <v>0</v>
      </c>
      <c r="AA636" s="6">
        <f t="shared" si="283"/>
        <v>0</v>
      </c>
      <c r="AB636" s="29"/>
      <c r="AC636" s="29" t="str">
        <f t="shared" si="278"/>
        <v>не применяется</v>
      </c>
      <c r="AE636" s="120">
        <f>IF(AND(J636&gt;=1,N636=1),1,0)</f>
        <v>0</v>
      </c>
      <c r="AF636" s="120">
        <f>IF(G636&gt;AI636,0.5,0)</f>
        <v>0</v>
      </c>
      <c r="AG636" s="120"/>
      <c r="AI636" s="29">
        <f t="shared" si="284"/>
        <v>12.756097561000001</v>
      </c>
    </row>
    <row r="637" spans="1:36" ht="16.5" thickBot="1" x14ac:dyDescent="0.3">
      <c r="A637" s="48" t="s">
        <v>899</v>
      </c>
      <c r="B637" s="54" t="s">
        <v>69</v>
      </c>
      <c r="C637" s="55" t="s">
        <v>70</v>
      </c>
      <c r="D637" s="33"/>
      <c r="E637" s="41"/>
      <c r="F637" s="41"/>
      <c r="G637" s="117">
        <v>0</v>
      </c>
      <c r="H637" s="35"/>
      <c r="I637" s="35"/>
      <c r="J637" s="35"/>
      <c r="K637" s="36">
        <f>SUM(K638:K642)</f>
        <v>1.5</v>
      </c>
      <c r="L637" s="29">
        <f t="shared" si="259"/>
        <v>0</v>
      </c>
      <c r="M637" s="29">
        <f t="shared" si="260"/>
        <v>0</v>
      </c>
      <c r="O637" s="34"/>
      <c r="P637" s="34"/>
      <c r="Q637" s="34"/>
      <c r="R637" s="117">
        <v>0</v>
      </c>
      <c r="S637" s="35">
        <v>1</v>
      </c>
      <c r="T637" s="35"/>
      <c r="U637" s="37" t="s">
        <v>321</v>
      </c>
      <c r="V637" s="35">
        <v>1</v>
      </c>
      <c r="W637" s="6"/>
      <c r="X637" s="29">
        <f t="shared" si="275"/>
        <v>0</v>
      </c>
      <c r="Y637" s="6"/>
      <c r="AB637" s="6"/>
      <c r="AC637" s="29" t="str">
        <f t="shared" si="278"/>
        <v>не применяется</v>
      </c>
      <c r="AF637" s="6"/>
    </row>
    <row r="638" spans="1:36" ht="16.5" thickBot="1" x14ac:dyDescent="0.3">
      <c r="A638" s="48" t="s">
        <v>906</v>
      </c>
      <c r="B638" s="54" t="s">
        <v>69</v>
      </c>
      <c r="C638" s="55" t="s">
        <v>70</v>
      </c>
      <c r="D638" s="44">
        <v>21</v>
      </c>
      <c r="E638" s="41">
        <v>9</v>
      </c>
      <c r="F638" s="41">
        <v>34</v>
      </c>
      <c r="G638" s="117">
        <v>0.264705882</v>
      </c>
      <c r="H638" s="42" t="s">
        <v>12</v>
      </c>
      <c r="I638" s="13">
        <v>0</v>
      </c>
      <c r="J638" s="42" t="s">
        <v>12</v>
      </c>
      <c r="K638" s="29">
        <f>IF(V638=1,MAX(AE638:AG638),0)</f>
        <v>0</v>
      </c>
      <c r="L638" s="29">
        <f t="shared" si="259"/>
        <v>0</v>
      </c>
      <c r="M638" s="29">
        <f t="shared" si="260"/>
        <v>0</v>
      </c>
      <c r="N638" s="29">
        <f>IF(AND(F638=0,V638=1),2,V638)</f>
        <v>1</v>
      </c>
      <c r="O638" s="34"/>
      <c r="P638" s="41">
        <v>0</v>
      </c>
      <c r="Q638" s="41">
        <v>43</v>
      </c>
      <c r="R638" s="117">
        <v>0</v>
      </c>
      <c r="S638" s="45">
        <v>0</v>
      </c>
      <c r="T638" s="45"/>
      <c r="U638" s="43" t="s">
        <v>335</v>
      </c>
      <c r="V638" s="34">
        <v>1</v>
      </c>
      <c r="W638" s="29">
        <v>1</v>
      </c>
      <c r="X638" s="29">
        <f t="shared" si="275"/>
        <v>1</v>
      </c>
      <c r="Z638" s="6">
        <f>N638</f>
        <v>1</v>
      </c>
      <c r="AA638" s="6">
        <f>IF(K638&lt;=0,0,1)</f>
        <v>0</v>
      </c>
      <c r="AB638" s="29"/>
      <c r="AC638" s="29">
        <f t="shared" si="278"/>
        <v>0</v>
      </c>
      <c r="AE638" s="120">
        <f>IF(N638=1,IF(OR(I638&lt;5,I638=""),0,IF(I638&gt;=10,1,0.5)),0)</f>
        <v>0</v>
      </c>
      <c r="AF638" s="120">
        <f>IF(G638&gt;AI638,0.5,0)</f>
        <v>0</v>
      </c>
      <c r="AG638" s="120">
        <f>IF(G638=AJ638,1,0)</f>
        <v>0</v>
      </c>
      <c r="AI638" s="29">
        <f>ROUND(SUMIFS(E:E,D:D,D638,N:N,1)/SUMIFS(F:F,D:D,D638,N:N,1),9)</f>
        <v>0.40586932399999998</v>
      </c>
      <c r="AJ638" s="29">
        <f>_xlfn.MAXIFS($G$7:$G$2383,$N$7:$N$2383,1,$D$7:$D$2383,21)</f>
        <v>1</v>
      </c>
    </row>
    <row r="639" spans="1:36" ht="16.5" thickBot="1" x14ac:dyDescent="0.3">
      <c r="A639" s="48" t="s">
        <v>907</v>
      </c>
      <c r="B639" s="54" t="s">
        <v>69</v>
      </c>
      <c r="C639" s="55" t="s">
        <v>70</v>
      </c>
      <c r="D639" s="44">
        <v>22</v>
      </c>
      <c r="E639" s="41">
        <v>851</v>
      </c>
      <c r="F639" s="41">
        <v>1526</v>
      </c>
      <c r="G639" s="117">
        <v>0.55766710399999997</v>
      </c>
      <c r="H639" s="45">
        <v>1</v>
      </c>
      <c r="I639" s="42" t="s">
        <v>12</v>
      </c>
      <c r="J639" s="13">
        <v>0.55766710399999997</v>
      </c>
      <c r="K639" s="29">
        <f>IF(V639=1,MAX(AE639:AG639),0)</f>
        <v>0</v>
      </c>
      <c r="L639" s="29">
        <f t="shared" si="259"/>
        <v>0</v>
      </c>
      <c r="M639" s="29">
        <f t="shared" si="260"/>
        <v>0</v>
      </c>
      <c r="N639" s="29">
        <f>IF(AND(F639=0,V639=1),2,V639)</f>
        <v>1</v>
      </c>
      <c r="O639" s="34"/>
      <c r="P639" s="41">
        <v>0</v>
      </c>
      <c r="Q639" s="41">
        <v>0</v>
      </c>
      <c r="R639" s="117">
        <v>0</v>
      </c>
      <c r="S639" s="42">
        <v>1</v>
      </c>
      <c r="T639" s="42"/>
      <c r="U639" s="43" t="s">
        <v>337</v>
      </c>
      <c r="V639" s="34">
        <v>1</v>
      </c>
      <c r="W639" s="29">
        <v>1</v>
      </c>
      <c r="X639" s="29">
        <f t="shared" si="275"/>
        <v>1</v>
      </c>
      <c r="Z639" s="6">
        <f>N639</f>
        <v>1</v>
      </c>
      <c r="AA639" s="6">
        <f>IF(K639&lt;=0,0,1)</f>
        <v>0</v>
      </c>
      <c r="AB639" s="29"/>
      <c r="AC639" s="29">
        <f t="shared" si="278"/>
        <v>0</v>
      </c>
      <c r="AE639" s="120">
        <f>IF(AND(J639&gt;=1,N639=1),1,0)</f>
        <v>0</v>
      </c>
      <c r="AF639" s="120">
        <f>IF(G639&gt;AI639,0.5,0)</f>
        <v>0</v>
      </c>
      <c r="AG639" s="120"/>
      <c r="AI639" s="29">
        <f>ROUND(SUMIFS(E:E,D:D,D639,N:N,1)/SUMIFS(F:F,D:D,D639,N:N,1),9)</f>
        <v>0.59924209900000003</v>
      </c>
    </row>
    <row r="640" spans="1:36" ht="16.5" thickBot="1" x14ac:dyDescent="0.3">
      <c r="A640" s="48" t="s">
        <v>908</v>
      </c>
      <c r="B640" s="54" t="s">
        <v>69</v>
      </c>
      <c r="C640" s="55" t="s">
        <v>70</v>
      </c>
      <c r="D640" s="44">
        <v>23</v>
      </c>
      <c r="E640" s="41">
        <v>5</v>
      </c>
      <c r="F640" s="41">
        <v>6</v>
      </c>
      <c r="G640" s="117">
        <v>0.83333333300000001</v>
      </c>
      <c r="H640" s="42" t="s">
        <v>12</v>
      </c>
      <c r="I640" s="13">
        <v>0</v>
      </c>
      <c r="J640" s="42" t="s">
        <v>12</v>
      </c>
      <c r="K640" s="29">
        <f>IF(V640=1,MAX(AE640:AG640),0)</f>
        <v>0.5</v>
      </c>
      <c r="L640" s="29">
        <f t="shared" si="259"/>
        <v>0</v>
      </c>
      <c r="M640" s="29">
        <f t="shared" si="260"/>
        <v>1</v>
      </c>
      <c r="N640" s="29">
        <f>IF(AND(F640=0,V640=1),2,V640)</f>
        <v>1</v>
      </c>
      <c r="O640" s="34"/>
      <c r="P640" s="41">
        <v>0</v>
      </c>
      <c r="Q640" s="41">
        <v>25</v>
      </c>
      <c r="R640" s="117">
        <v>0</v>
      </c>
      <c r="S640" s="45">
        <v>0</v>
      </c>
      <c r="T640" s="45"/>
      <c r="U640" s="43" t="s">
        <v>339</v>
      </c>
      <c r="V640" s="34">
        <v>1</v>
      </c>
      <c r="W640" s="29">
        <v>1</v>
      </c>
      <c r="X640" s="29">
        <f t="shared" si="275"/>
        <v>1</v>
      </c>
      <c r="Z640" s="6">
        <f>N640</f>
        <v>1</v>
      </c>
      <c r="AA640" s="6">
        <f>IF(K640&lt;=0,0,1)</f>
        <v>1</v>
      </c>
      <c r="AB640" s="29"/>
      <c r="AC640" s="29">
        <f t="shared" si="278"/>
        <v>1</v>
      </c>
      <c r="AE640" s="120">
        <f>IF(N640=1,IF(OR(I640&lt;5,I640=""),0,IF(I640&gt;=10,1,0.5)),0)</f>
        <v>0</v>
      </c>
      <c r="AF640" s="120">
        <f>IF(G640&gt;AI640,0.5,0)</f>
        <v>0.5</v>
      </c>
      <c r="AG640" s="120">
        <f>IF(AND(G3067&lt;&gt;0,G640=AJ640),1,0)</f>
        <v>0</v>
      </c>
      <c r="AI640" s="29">
        <f>ROUND(SUMIFS(E:E,D:D,D640,N:N,1)/SUMIFS(F:F,D:D,D640,N:N,1),9)</f>
        <v>0.46666666699999998</v>
      </c>
      <c r="AJ640" s="29">
        <f>_xlfn.MAXIFS($G$7:$G$2383,$N$7:$N$2383,1,$D$7:$D$2383,23)</f>
        <v>6</v>
      </c>
    </row>
    <row r="641" spans="1:36" ht="16.5" thickBot="1" x14ac:dyDescent="0.3">
      <c r="A641" s="48" t="s">
        <v>909</v>
      </c>
      <c r="B641" s="54" t="s">
        <v>69</v>
      </c>
      <c r="C641" s="55" t="s">
        <v>70</v>
      </c>
      <c r="D641" s="44">
        <v>24</v>
      </c>
      <c r="E641" s="41">
        <v>8</v>
      </c>
      <c r="F641" s="41">
        <v>31</v>
      </c>
      <c r="G641" s="117">
        <v>0.25806451600000002</v>
      </c>
      <c r="H641" s="42" t="s">
        <v>12</v>
      </c>
      <c r="I641" s="13">
        <v>3667.7419712770002</v>
      </c>
      <c r="J641" s="42" t="s">
        <v>12</v>
      </c>
      <c r="K641" s="29">
        <f>IF(V641=1,MAX(AE641:AG641),0)</f>
        <v>1</v>
      </c>
      <c r="L641" s="29">
        <f t="shared" si="259"/>
        <v>0</v>
      </c>
      <c r="M641" s="29">
        <f t="shared" si="260"/>
        <v>0</v>
      </c>
      <c r="N641" s="29">
        <f>IF(AND(F641=0,V641=1),2,V641)</f>
        <v>1</v>
      </c>
      <c r="O641" s="34"/>
      <c r="P641" s="41">
        <v>1</v>
      </c>
      <c r="Q641" s="41">
        <v>146</v>
      </c>
      <c r="R641" s="117">
        <v>6.8493149999999999E-3</v>
      </c>
      <c r="S641" s="45">
        <v>0</v>
      </c>
      <c r="T641" s="45"/>
      <c r="U641" s="43" t="s">
        <v>341</v>
      </c>
      <c r="V641" s="34">
        <v>1</v>
      </c>
      <c r="W641" s="29">
        <v>1</v>
      </c>
      <c r="X641" s="29">
        <f t="shared" si="275"/>
        <v>1</v>
      </c>
      <c r="Z641" s="6">
        <f>N641</f>
        <v>1</v>
      </c>
      <c r="AA641" s="6">
        <f>IF(K641&lt;=0,0,1)</f>
        <v>1</v>
      </c>
      <c r="AB641" s="29"/>
      <c r="AC641" s="29">
        <f t="shared" si="278"/>
        <v>1</v>
      </c>
      <c r="AE641" s="120">
        <f>IF(N641=1,IF(OR(I641&lt;5,I641=""),0,IF(I641&gt;=10,1,0.5)),0)</f>
        <v>1</v>
      </c>
      <c r="AF641" s="120">
        <f>IF(G641&gt;AI641,0.5,0)</f>
        <v>0</v>
      </c>
      <c r="AG641" s="120">
        <f>IF(G641=AJ641,1,0)</f>
        <v>0</v>
      </c>
      <c r="AI641" s="29">
        <f>ROUND(SUMIFS(E:E,D:D,D641,N:N,1)/SUMIFS(F:F,D:D,D641,N:N,1),9)</f>
        <v>0.91379310300000005</v>
      </c>
      <c r="AJ641" s="29">
        <f>_xlfn.MAXIFS($G$7:$G$2383,$N$7:$N$2383,1,$D$7:$D$2383,24)</f>
        <v>10</v>
      </c>
    </row>
    <row r="642" spans="1:36" ht="16.5" thickBot="1" x14ac:dyDescent="0.3">
      <c r="A642" s="48" t="s">
        <v>910</v>
      </c>
      <c r="B642" s="54" t="s">
        <v>69</v>
      </c>
      <c r="C642" s="55" t="s">
        <v>70</v>
      </c>
      <c r="D642" s="44">
        <v>25</v>
      </c>
      <c r="E642" s="41">
        <v>1967</v>
      </c>
      <c r="F642" s="41">
        <v>2070</v>
      </c>
      <c r="G642" s="117">
        <v>0.95024154599999999</v>
      </c>
      <c r="H642" s="45">
        <v>1</v>
      </c>
      <c r="I642" s="42" t="s">
        <v>12</v>
      </c>
      <c r="J642" s="13">
        <v>0.95024154599999999</v>
      </c>
      <c r="K642" s="29">
        <f>IF(V642=1,MAX(AE642:AG642),0)</f>
        <v>0</v>
      </c>
      <c r="L642" s="29">
        <f t="shared" si="259"/>
        <v>0</v>
      </c>
      <c r="M642" s="29">
        <f t="shared" si="260"/>
        <v>0</v>
      </c>
      <c r="N642" s="29">
        <f>IF(AND(F642=0,V642=1),2,V642)</f>
        <v>1</v>
      </c>
      <c r="O642" s="34"/>
      <c r="P642" s="41">
        <v>0</v>
      </c>
      <c r="Q642" s="41">
        <v>0</v>
      </c>
      <c r="R642" s="117">
        <v>0</v>
      </c>
      <c r="S642" s="42">
        <v>0</v>
      </c>
      <c r="T642" s="42"/>
      <c r="U642" s="43" t="s">
        <v>343</v>
      </c>
      <c r="V642" s="34">
        <v>1</v>
      </c>
      <c r="W642" s="29">
        <v>2</v>
      </c>
      <c r="X642" s="29">
        <f t="shared" si="275"/>
        <v>2</v>
      </c>
      <c r="Z642" s="6">
        <f>N642</f>
        <v>1</v>
      </c>
      <c r="AA642" s="6">
        <f>IF(K642&lt;=0,0,1)</f>
        <v>0</v>
      </c>
      <c r="AB642" s="29"/>
      <c r="AC642" s="29">
        <f t="shared" si="278"/>
        <v>0</v>
      </c>
      <c r="AE642" s="120">
        <f>IF(AND(J642&gt;=1,N642=1),2,0)</f>
        <v>0</v>
      </c>
      <c r="AF642" s="120">
        <f>IF(G642&gt;AI642,1,0)</f>
        <v>0</v>
      </c>
      <c r="AG642" s="120"/>
      <c r="AI642" s="29">
        <f>ROUND(SUMIFS(E:E,D:D,D642,N:N,1)/SUMIFS(F:F,D:D,D642,N:N,1),9)</f>
        <v>0.97028108999999996</v>
      </c>
    </row>
    <row r="643" spans="1:36" ht="16.5" thickBot="1" x14ac:dyDescent="0.3">
      <c r="A643" s="48" t="s">
        <v>911</v>
      </c>
      <c r="B643" s="54" t="s">
        <v>69</v>
      </c>
      <c r="C643" s="55" t="s">
        <v>70</v>
      </c>
      <c r="D643" s="51">
        <v>33</v>
      </c>
      <c r="E643" s="41"/>
      <c r="F643" s="41"/>
      <c r="G643" s="117">
        <v>0</v>
      </c>
      <c r="H643" s="45"/>
      <c r="I643" s="45"/>
      <c r="J643" s="45"/>
      <c r="K643" s="45">
        <f>K615+K630+K637</f>
        <v>17.5</v>
      </c>
      <c r="L643" s="29">
        <f t="shared" si="259"/>
        <v>0</v>
      </c>
      <c r="M643" s="29">
        <f t="shared" si="260"/>
        <v>0</v>
      </c>
      <c r="O643" s="34"/>
      <c r="P643" s="34"/>
      <c r="Q643" s="34"/>
      <c r="R643" s="117">
        <v>0</v>
      </c>
      <c r="S643" s="45">
        <v>12.5</v>
      </c>
      <c r="T643" s="45"/>
      <c r="U643" s="43" t="s">
        <v>321</v>
      </c>
      <c r="V643" s="45">
        <v>1</v>
      </c>
      <c r="X643" s="29">
        <f>SUM(X615:X642)</f>
        <v>25</v>
      </c>
      <c r="Y643" s="53">
        <f>K643/X643</f>
        <v>0.7</v>
      </c>
      <c r="Z643" s="6">
        <f>SUM(Z615:Z642)</f>
        <v>19</v>
      </c>
      <c r="AA643" s="6">
        <f>SUM(AA615:AA642)</f>
        <v>14</v>
      </c>
      <c r="AB643" s="53">
        <f>AA643/Z643</f>
        <v>0.73684210526315785</v>
      </c>
      <c r="AC643" s="29">
        <f>AB643</f>
        <v>0.73684210526315785</v>
      </c>
      <c r="AF643" s="6"/>
    </row>
    <row r="644" spans="1:36" ht="16.5" thickBot="1" x14ac:dyDescent="0.25">
      <c r="A644" s="48" t="s">
        <v>253</v>
      </c>
      <c r="B644" s="49" t="s">
        <v>71</v>
      </c>
      <c r="C644" s="50" t="s">
        <v>72</v>
      </c>
      <c r="D644" s="33">
        <v>0</v>
      </c>
      <c r="E644" s="122"/>
      <c r="F644" s="122"/>
      <c r="G644" s="117">
        <v>0</v>
      </c>
      <c r="H644" s="35"/>
      <c r="I644" s="35"/>
      <c r="J644" s="35"/>
      <c r="K644" s="36">
        <f>SUM(K645:K658)</f>
        <v>12.5</v>
      </c>
      <c r="L644" s="29">
        <f t="shared" si="259"/>
        <v>0</v>
      </c>
      <c r="M644" s="29">
        <f t="shared" si="260"/>
        <v>0</v>
      </c>
      <c r="O644" s="34"/>
      <c r="P644" s="67"/>
      <c r="Q644" s="67"/>
      <c r="R644" s="117">
        <v>0</v>
      </c>
      <c r="S644" s="34">
        <v>11.5</v>
      </c>
      <c r="T644" s="34"/>
      <c r="U644" s="43" t="s">
        <v>321</v>
      </c>
      <c r="V644" s="35">
        <v>1</v>
      </c>
      <c r="W644" s="6"/>
      <c r="X644" s="6"/>
      <c r="Y644" s="6"/>
      <c r="AB644" s="6"/>
      <c r="AC644" s="6"/>
      <c r="AF644" s="6"/>
    </row>
    <row r="645" spans="1:36" ht="16.5" thickBot="1" x14ac:dyDescent="0.3">
      <c r="A645" s="48" t="s">
        <v>912</v>
      </c>
      <c r="B645" s="54" t="s">
        <v>71</v>
      </c>
      <c r="C645" s="55" t="s">
        <v>72</v>
      </c>
      <c r="D645" s="41">
        <v>1</v>
      </c>
      <c r="E645" s="41">
        <v>142606</v>
      </c>
      <c r="F645" s="41">
        <v>607578.5</v>
      </c>
      <c r="G645" s="117">
        <v>0.234712058</v>
      </c>
      <c r="H645" s="42" t="s">
        <v>12</v>
      </c>
      <c r="I645" s="13">
        <v>-8.8184769910000007</v>
      </c>
      <c r="J645" s="42" t="s">
        <v>12</v>
      </c>
      <c r="K645" s="29">
        <f t="shared" ref="K645:K656" si="285">IF(V645=1,MAX(AE645:AG645),0)</f>
        <v>0</v>
      </c>
      <c r="L645" s="29">
        <f t="shared" si="259"/>
        <v>0</v>
      </c>
      <c r="M645" s="29">
        <f t="shared" si="260"/>
        <v>0</v>
      </c>
      <c r="N645" s="29">
        <f t="shared" ref="N645:N658" si="286">IF(AND(F645=0,V645=1),2,V645)</f>
        <v>1</v>
      </c>
      <c r="O645" s="34"/>
      <c r="P645" s="41">
        <v>218818</v>
      </c>
      <c r="Q645" s="41">
        <v>850069.60000000009</v>
      </c>
      <c r="R645" s="117">
        <v>0.25741186399999999</v>
      </c>
      <c r="S645" s="34">
        <v>0</v>
      </c>
      <c r="T645" s="34"/>
      <c r="U645" s="43" t="s">
        <v>293</v>
      </c>
      <c r="V645" s="34">
        <v>1</v>
      </c>
      <c r="W645" s="29">
        <v>1</v>
      </c>
      <c r="X645" s="29">
        <f t="shared" ref="X645:X671" si="287">IF(V645=1,W645,0)</f>
        <v>1</v>
      </c>
      <c r="Z645" s="6">
        <f t="shared" ref="Z645:Z658" si="288">N645</f>
        <v>1</v>
      </c>
      <c r="AA645" s="6">
        <f t="shared" ref="AA645:AA658" si="289">IF(K645&lt;=0,0,1)</f>
        <v>0</v>
      </c>
      <c r="AB645" s="29"/>
      <c r="AC645" s="29">
        <f t="shared" ref="AC645:AC659" si="290">_xlfn.IFS(AND(Z645=1,AA645=1),1,AND(Z645=1,AA645=0),0,Z645=0,"не применяется")</f>
        <v>0</v>
      </c>
      <c r="AE645" s="120">
        <f>IF(N645=1,IF(OR(I645&lt;3,I645=""),0,IF(I645&gt;=7,1,0.5)),0)</f>
        <v>0</v>
      </c>
      <c r="AF645" s="120">
        <f>IF(G645&gt;AI645,0.5,0)</f>
        <v>0</v>
      </c>
      <c r="AG645" s="120">
        <f>IF(G645=AJ645,1,0)</f>
        <v>0</v>
      </c>
      <c r="AI645" s="29">
        <f t="shared" ref="AI645:AI658" si="291">ROUND(SUMIFS(E:E,D:D,D645,N:N,1)/SUMIFS(F:F,D:D,D645,N:N,1),9)</f>
        <v>0.26994277300000002</v>
      </c>
      <c r="AJ645" s="29">
        <f>ROUND(_xlfn.MAXIFS($G$7:$G$2383,$D$7:$D$2383,1,$V$7:$V$2383,1),9)</f>
        <v>0.87050933799999997</v>
      </c>
    </row>
    <row r="646" spans="1:36" ht="16.5" thickBot="1" x14ac:dyDescent="0.3">
      <c r="A646" s="48" t="s">
        <v>913</v>
      </c>
      <c r="B646" s="54" t="s">
        <v>71</v>
      </c>
      <c r="C646" s="55" t="s">
        <v>72</v>
      </c>
      <c r="D646" s="44">
        <v>2</v>
      </c>
      <c r="E646" s="41">
        <v>726</v>
      </c>
      <c r="F646" s="41">
        <v>803</v>
      </c>
      <c r="G646" s="117">
        <v>0.90410958900000005</v>
      </c>
      <c r="H646" s="42" t="s">
        <v>12</v>
      </c>
      <c r="I646" s="13">
        <v>390.48636298500003</v>
      </c>
      <c r="J646" s="42" t="s">
        <v>12</v>
      </c>
      <c r="K646" s="29">
        <f t="shared" si="285"/>
        <v>2</v>
      </c>
      <c r="L646" s="29">
        <f t="shared" si="259"/>
        <v>0</v>
      </c>
      <c r="M646" s="29">
        <f t="shared" si="260"/>
        <v>0</v>
      </c>
      <c r="N646" s="29">
        <f t="shared" si="286"/>
        <v>1</v>
      </c>
      <c r="O646" s="34"/>
      <c r="P646" s="41">
        <v>327</v>
      </c>
      <c r="Q646" s="41">
        <v>1774</v>
      </c>
      <c r="R646" s="117">
        <v>0.1843292</v>
      </c>
      <c r="S646" s="34">
        <v>2</v>
      </c>
      <c r="T646" s="34"/>
      <c r="U646" s="43" t="s">
        <v>295</v>
      </c>
      <c r="V646" s="34">
        <v>1</v>
      </c>
      <c r="W646" s="29">
        <v>2</v>
      </c>
      <c r="X646" s="29">
        <f t="shared" si="287"/>
        <v>2</v>
      </c>
      <c r="Z646" s="6">
        <f t="shared" si="288"/>
        <v>1</v>
      </c>
      <c r="AA646" s="6">
        <f t="shared" si="289"/>
        <v>1</v>
      </c>
      <c r="AB646" s="29"/>
      <c r="AC646" s="29">
        <f t="shared" si="290"/>
        <v>1</v>
      </c>
      <c r="AE646" s="120">
        <f>IF(N646=1,IF(OR(I646&lt;5,I646=""),0,IF(I646&gt;=10,2,1)),0)</f>
        <v>2</v>
      </c>
      <c r="AF646" s="120">
        <f>IF(G646&gt;AI646,1,0)</f>
        <v>0</v>
      </c>
      <c r="AG646" s="120">
        <f>IF(G646=AJ646,2,0)</f>
        <v>0</v>
      </c>
      <c r="AI646" s="29">
        <f t="shared" si="291"/>
        <v>0.94268468299999997</v>
      </c>
      <c r="AJ646" s="29">
        <f>ROUND(_xlfn.MAXIFS($G$7:$G$2383,$N$7:$N$2383,1,$D$7:$D$2383,2),9)</f>
        <v>0.994897959</v>
      </c>
    </row>
    <row r="647" spans="1:36" ht="16.5" thickBot="1" x14ac:dyDescent="0.3">
      <c r="A647" s="48" t="s">
        <v>914</v>
      </c>
      <c r="B647" s="54" t="s">
        <v>71</v>
      </c>
      <c r="C647" s="55" t="s">
        <v>72</v>
      </c>
      <c r="D647" s="44">
        <v>3</v>
      </c>
      <c r="E647" s="41">
        <v>10</v>
      </c>
      <c r="F647" s="41">
        <v>28</v>
      </c>
      <c r="G647" s="117">
        <v>0.35714285699999998</v>
      </c>
      <c r="H647" s="42" t="s">
        <v>12</v>
      </c>
      <c r="I647" s="13">
        <v>483.33333115599999</v>
      </c>
      <c r="J647" s="42" t="s">
        <v>12</v>
      </c>
      <c r="K647" s="29">
        <f t="shared" si="285"/>
        <v>1</v>
      </c>
      <c r="L647" s="29">
        <f t="shared" ref="L647:L710" si="292">IF(AG648=0,0,1)</f>
        <v>0</v>
      </c>
      <c r="M647" s="29">
        <f t="shared" ref="M647:M710" si="293">IF(AF647=0,0,1)</f>
        <v>0</v>
      </c>
      <c r="N647" s="29">
        <f t="shared" si="286"/>
        <v>1</v>
      </c>
      <c r="O647" s="34"/>
      <c r="P647" s="41">
        <v>3</v>
      </c>
      <c r="Q647" s="41">
        <v>49</v>
      </c>
      <c r="R647" s="117">
        <v>6.1224489999999999E-2</v>
      </c>
      <c r="S647" s="34">
        <v>0</v>
      </c>
      <c r="T647" s="34"/>
      <c r="U647" s="43" t="s">
        <v>297</v>
      </c>
      <c r="V647" s="34">
        <v>1</v>
      </c>
      <c r="W647" s="29">
        <v>1</v>
      </c>
      <c r="X647" s="29">
        <f t="shared" si="287"/>
        <v>1</v>
      </c>
      <c r="Z647" s="6">
        <f t="shared" si="288"/>
        <v>1</v>
      </c>
      <c r="AA647" s="6">
        <f t="shared" si="289"/>
        <v>1</v>
      </c>
      <c r="AB647" s="29"/>
      <c r="AC647" s="29">
        <f t="shared" si="290"/>
        <v>1</v>
      </c>
      <c r="AE647" s="120">
        <f>IF(N647=1,IF(OR(I647&lt;5,I647=""),0,IF(I647&gt;=10,1,0.5)),0)</f>
        <v>1</v>
      </c>
      <c r="AF647" s="120">
        <f>IF(G647&gt;AI647,0.5,0)</f>
        <v>0</v>
      </c>
      <c r="AG647" s="120">
        <f>IF(G647=AJ647,1,0)</f>
        <v>0</v>
      </c>
      <c r="AI647" s="29">
        <f t="shared" si="291"/>
        <v>0.630237826</v>
      </c>
      <c r="AJ647" s="29">
        <f>_xlfn.MAXIFS($G$7:$G$2383,$N$7:$N$2383,1,$D$7:$D$2383,3)</f>
        <v>1</v>
      </c>
    </row>
    <row r="648" spans="1:36" ht="16.5" thickBot="1" x14ac:dyDescent="0.3">
      <c r="A648" s="48" t="s">
        <v>915</v>
      </c>
      <c r="B648" s="54" t="s">
        <v>71</v>
      </c>
      <c r="C648" s="55" t="s">
        <v>72</v>
      </c>
      <c r="D648" s="44">
        <v>4</v>
      </c>
      <c r="E648" s="41">
        <v>16</v>
      </c>
      <c r="F648" s="41">
        <v>18</v>
      </c>
      <c r="G648" s="117">
        <v>0.88888888899999996</v>
      </c>
      <c r="H648" s="42" t="s">
        <v>12</v>
      </c>
      <c r="I648" s="13">
        <v>1648.148135547</v>
      </c>
      <c r="J648" s="42" t="s">
        <v>12</v>
      </c>
      <c r="K648" s="29">
        <f t="shared" si="285"/>
        <v>1</v>
      </c>
      <c r="L648" s="29">
        <f t="shared" si="292"/>
        <v>0</v>
      </c>
      <c r="M648" s="29">
        <f t="shared" si="293"/>
        <v>1</v>
      </c>
      <c r="N648" s="29">
        <f t="shared" si="286"/>
        <v>1</v>
      </c>
      <c r="O648" s="34"/>
      <c r="P648" s="41">
        <v>3</v>
      </c>
      <c r="Q648" s="41">
        <v>59</v>
      </c>
      <c r="R648" s="117">
        <v>5.0847457999999998E-2</v>
      </c>
      <c r="S648" s="34">
        <v>1</v>
      </c>
      <c r="T648" s="34"/>
      <c r="U648" s="43" t="s">
        <v>299</v>
      </c>
      <c r="V648" s="34">
        <v>1</v>
      </c>
      <c r="W648" s="29">
        <v>1</v>
      </c>
      <c r="X648" s="29">
        <f t="shared" si="287"/>
        <v>1</v>
      </c>
      <c r="Z648" s="6">
        <f t="shared" si="288"/>
        <v>1</v>
      </c>
      <c r="AA648" s="6">
        <f t="shared" si="289"/>
        <v>1</v>
      </c>
      <c r="AB648" s="29"/>
      <c r="AC648" s="29">
        <f t="shared" si="290"/>
        <v>1</v>
      </c>
      <c r="AE648" s="120">
        <f>IF(N648=1,IF(OR(I648&lt;5,I648=""),0,IF(I648&gt;=10,1,0.5)),0)</f>
        <v>1</v>
      </c>
      <c r="AF648" s="120">
        <f>IF(G648&gt;AI648,0.5,0)</f>
        <v>0.5</v>
      </c>
      <c r="AG648" s="120">
        <f>IF(G648=AJ648,1,0)</f>
        <v>0</v>
      </c>
      <c r="AI648" s="29">
        <f t="shared" si="291"/>
        <v>0.88328075699999997</v>
      </c>
      <c r="AJ648" s="29">
        <f>_xlfn.MAXIFS($G$7:$G$2383,$N$7:$N$2383,1,$D$7:$D$2383,4)</f>
        <v>1</v>
      </c>
    </row>
    <row r="649" spans="1:36" ht="16.5" thickBot="1" x14ac:dyDescent="0.3">
      <c r="A649" s="48" t="s">
        <v>916</v>
      </c>
      <c r="B649" s="54" t="s">
        <v>71</v>
      </c>
      <c r="C649" s="55" t="s">
        <v>72</v>
      </c>
      <c r="D649" s="44">
        <v>5</v>
      </c>
      <c r="E649" s="41">
        <v>27</v>
      </c>
      <c r="F649" s="41">
        <v>34</v>
      </c>
      <c r="G649" s="117">
        <v>0.79411764699999998</v>
      </c>
      <c r="H649" s="42" t="s">
        <v>12</v>
      </c>
      <c r="I649" s="13">
        <v>1353.2352871799999</v>
      </c>
      <c r="J649" s="42" t="s">
        <v>12</v>
      </c>
      <c r="K649" s="29">
        <f t="shared" si="285"/>
        <v>1</v>
      </c>
      <c r="L649" s="29">
        <f t="shared" si="292"/>
        <v>0</v>
      </c>
      <c r="M649" s="29">
        <f t="shared" si="293"/>
        <v>1</v>
      </c>
      <c r="N649" s="29">
        <f t="shared" si="286"/>
        <v>1</v>
      </c>
      <c r="O649" s="34"/>
      <c r="P649" s="41">
        <v>10</v>
      </c>
      <c r="Q649" s="41">
        <v>183</v>
      </c>
      <c r="R649" s="117">
        <v>5.4644809000000003E-2</v>
      </c>
      <c r="S649" s="34">
        <v>0</v>
      </c>
      <c r="T649" s="34"/>
      <c r="U649" s="43" t="s">
        <v>301</v>
      </c>
      <c r="V649" s="34">
        <v>1</v>
      </c>
      <c r="W649" s="29">
        <v>1</v>
      </c>
      <c r="X649" s="29">
        <f t="shared" si="287"/>
        <v>1</v>
      </c>
      <c r="Z649" s="6">
        <f t="shared" si="288"/>
        <v>1</v>
      </c>
      <c r="AA649" s="6">
        <f t="shared" si="289"/>
        <v>1</v>
      </c>
      <c r="AB649" s="29"/>
      <c r="AC649" s="29">
        <f t="shared" si="290"/>
        <v>1</v>
      </c>
      <c r="AE649" s="120">
        <f>IF(N649=1,IF(OR(I649&lt;5,I649=""),0,IF(I649&gt;=10,1,0.5)),0)</f>
        <v>1</v>
      </c>
      <c r="AF649" s="120">
        <f>IF(G649&gt;AI649,0.5,0)</f>
        <v>0.5</v>
      </c>
      <c r="AG649" s="120">
        <f>IF(G649=AJ649,1,0)</f>
        <v>0</v>
      </c>
      <c r="AI649" s="29">
        <f t="shared" si="291"/>
        <v>0.78056112200000005</v>
      </c>
      <c r="AJ649" s="29">
        <f>_xlfn.MAXIFS($G$7:$G$2383,$N$7:$N$2383,1,$D$7:$D$2383,5)</f>
        <v>1</v>
      </c>
    </row>
    <row r="650" spans="1:36" ht="16.5" thickBot="1" x14ac:dyDescent="0.3">
      <c r="A650" s="48" t="s">
        <v>917</v>
      </c>
      <c r="B650" s="54" t="s">
        <v>71</v>
      </c>
      <c r="C650" s="55" t="s">
        <v>72</v>
      </c>
      <c r="D650" s="44">
        <v>6</v>
      </c>
      <c r="E650" s="41">
        <v>7104</v>
      </c>
      <c r="F650" s="41">
        <v>7100</v>
      </c>
      <c r="G650" s="117">
        <v>1.00056338</v>
      </c>
      <c r="H650" s="45">
        <v>1</v>
      </c>
      <c r="I650" s="42" t="s">
        <v>12</v>
      </c>
      <c r="J650" s="13">
        <v>1.00056338</v>
      </c>
      <c r="K650" s="29">
        <f t="shared" si="285"/>
        <v>2</v>
      </c>
      <c r="L650" s="29">
        <f t="shared" si="292"/>
        <v>0</v>
      </c>
      <c r="M650" s="29">
        <f t="shared" si="293"/>
        <v>0</v>
      </c>
      <c r="N650" s="29">
        <f t="shared" si="286"/>
        <v>1</v>
      </c>
      <c r="O650" s="34"/>
      <c r="P650" s="41">
        <v>0</v>
      </c>
      <c r="Q650" s="41">
        <v>0</v>
      </c>
      <c r="R650" s="117">
        <v>0</v>
      </c>
      <c r="S650" s="42">
        <v>2</v>
      </c>
      <c r="T650" s="42"/>
      <c r="U650" s="43" t="s">
        <v>303</v>
      </c>
      <c r="V650" s="34">
        <v>1</v>
      </c>
      <c r="W650" s="29">
        <v>2</v>
      </c>
      <c r="X650" s="29">
        <f t="shared" si="287"/>
        <v>2</v>
      </c>
      <c r="Z650" s="6">
        <f t="shared" si="288"/>
        <v>1</v>
      </c>
      <c r="AA650" s="6">
        <f t="shared" si="289"/>
        <v>1</v>
      </c>
      <c r="AB650" s="29"/>
      <c r="AC650" s="29">
        <f t="shared" si="290"/>
        <v>1</v>
      </c>
      <c r="AE650" s="120">
        <f>IF(N650=1,IF(J650&gt;=1,2,0),0)</f>
        <v>2</v>
      </c>
      <c r="AF650" s="120">
        <f>IF(G650&gt;AI650,1,0)</f>
        <v>0</v>
      </c>
      <c r="AG650" s="120"/>
      <c r="AI650" s="29">
        <f t="shared" si="291"/>
        <v>1.0014544569999999</v>
      </c>
    </row>
    <row r="651" spans="1:36" ht="16.5" thickBot="1" x14ac:dyDescent="0.3">
      <c r="A651" s="48" t="s">
        <v>918</v>
      </c>
      <c r="B651" s="54" t="s">
        <v>71</v>
      </c>
      <c r="C651" s="55" t="s">
        <v>72</v>
      </c>
      <c r="D651" s="44">
        <v>7</v>
      </c>
      <c r="E651" s="41">
        <v>1326</v>
      </c>
      <c r="F651" s="41">
        <v>1723</v>
      </c>
      <c r="G651" s="117">
        <v>0.76958792799999998</v>
      </c>
      <c r="H651" s="42" t="s">
        <v>12</v>
      </c>
      <c r="I651" s="13">
        <v>-10.667235767999999</v>
      </c>
      <c r="J651" s="42" t="s">
        <v>12</v>
      </c>
      <c r="K651" s="29">
        <f t="shared" si="285"/>
        <v>0</v>
      </c>
      <c r="L651" s="29">
        <f t="shared" si="292"/>
        <v>0</v>
      </c>
      <c r="M651" s="29">
        <f t="shared" si="293"/>
        <v>0</v>
      </c>
      <c r="N651" s="29">
        <f t="shared" si="286"/>
        <v>1</v>
      </c>
      <c r="O651" s="34"/>
      <c r="P651" s="41">
        <v>1474</v>
      </c>
      <c r="Q651" s="41">
        <v>1711</v>
      </c>
      <c r="R651" s="117">
        <v>0.86148451199999998</v>
      </c>
      <c r="S651" s="34">
        <v>1</v>
      </c>
      <c r="T651" s="34"/>
      <c r="U651" s="43" t="s">
        <v>305</v>
      </c>
      <c r="V651" s="34">
        <v>1</v>
      </c>
      <c r="W651" s="29">
        <v>2</v>
      </c>
      <c r="X651" s="29">
        <f t="shared" si="287"/>
        <v>2</v>
      </c>
      <c r="Z651" s="6">
        <f t="shared" si="288"/>
        <v>1</v>
      </c>
      <c r="AA651" s="6">
        <f t="shared" si="289"/>
        <v>0</v>
      </c>
      <c r="AB651" s="29"/>
      <c r="AC651" s="29">
        <f t="shared" si="290"/>
        <v>0</v>
      </c>
      <c r="AE651" s="120">
        <f>IF(N651=1,IF(OR(I651&lt;3,I651=""),0,IF(I651&gt;=7,2,1)),0)</f>
        <v>0</v>
      </c>
      <c r="AF651" s="120">
        <f>IF(G651&gt;AI651,1,0)</f>
        <v>0</v>
      </c>
      <c r="AG651" s="120">
        <f>IF(G651=AJ651,2,0)</f>
        <v>0</v>
      </c>
      <c r="AI651" s="29">
        <f t="shared" si="291"/>
        <v>0.78831324000000003</v>
      </c>
      <c r="AJ651" s="29">
        <f>_xlfn.MAXIFS($G$7:$G$2383,$N$7:$N$2383,1,$D$7:$D$2383,7)</f>
        <v>0.964028777</v>
      </c>
    </row>
    <row r="652" spans="1:36" ht="16.5" thickBot="1" x14ac:dyDescent="0.3">
      <c r="A652" s="48" t="s">
        <v>919</v>
      </c>
      <c r="B652" s="54" t="s">
        <v>71</v>
      </c>
      <c r="C652" s="55" t="s">
        <v>72</v>
      </c>
      <c r="D652" s="44">
        <v>8</v>
      </c>
      <c r="E652" s="41">
        <v>660</v>
      </c>
      <c r="F652" s="41">
        <v>1723</v>
      </c>
      <c r="G652" s="117">
        <v>0.38305281499999999</v>
      </c>
      <c r="H652" s="42" t="s">
        <v>12</v>
      </c>
      <c r="I652" s="13">
        <v>12.41910246</v>
      </c>
      <c r="J652" s="42" t="s">
        <v>12</v>
      </c>
      <c r="K652" s="29">
        <f t="shared" si="285"/>
        <v>0</v>
      </c>
      <c r="L652" s="29">
        <f t="shared" si="292"/>
        <v>0</v>
      </c>
      <c r="M652" s="29">
        <f t="shared" si="293"/>
        <v>0</v>
      </c>
      <c r="N652" s="29">
        <f t="shared" si="286"/>
        <v>1</v>
      </c>
      <c r="O652" s="34"/>
      <c r="P652" s="41">
        <v>583</v>
      </c>
      <c r="Q652" s="41">
        <v>1711</v>
      </c>
      <c r="R652" s="117">
        <v>0.34073641100000002</v>
      </c>
      <c r="S652" s="34">
        <v>0.5</v>
      </c>
      <c r="T652" s="34"/>
      <c r="U652" s="43" t="s">
        <v>307</v>
      </c>
      <c r="V652" s="34">
        <v>1</v>
      </c>
      <c r="W652" s="29">
        <v>1</v>
      </c>
      <c r="X652" s="29">
        <f t="shared" si="287"/>
        <v>1</v>
      </c>
      <c r="Z652" s="6">
        <f t="shared" si="288"/>
        <v>1</v>
      </c>
      <c r="AA652" s="6">
        <f t="shared" si="289"/>
        <v>0</v>
      </c>
      <c r="AB652" s="29"/>
      <c r="AC652" s="29">
        <f t="shared" si="290"/>
        <v>0</v>
      </c>
      <c r="AE652" s="120">
        <f>IF(N652=1,IF(OR(I652&gt;-5,I652=""),0,IF(I652&gt;=-10,0.5,1)),0)</f>
        <v>0</v>
      </c>
      <c r="AF652" s="120">
        <f>IF(G652&lt;AI652,0.5,0)</f>
        <v>0</v>
      </c>
      <c r="AG652" s="120">
        <f>IF(G652=AJ652,1,0)</f>
        <v>0</v>
      </c>
      <c r="AI652" s="29">
        <f t="shared" si="291"/>
        <v>0.38070670899999998</v>
      </c>
      <c r="AJ652" s="29">
        <f>_xlfn.MINIFS($G$6:$G$2383,$N$6:$N$2383,1,$D$6:$D$2383,8)</f>
        <v>1.9047618999999998E-2</v>
      </c>
    </row>
    <row r="653" spans="1:36" ht="16.5" thickBot="1" x14ac:dyDescent="0.3">
      <c r="A653" s="48" t="s">
        <v>920</v>
      </c>
      <c r="B653" s="54" t="s">
        <v>71</v>
      </c>
      <c r="C653" s="55" t="s">
        <v>72</v>
      </c>
      <c r="D653" s="44">
        <v>9</v>
      </c>
      <c r="E653" s="41">
        <v>5425</v>
      </c>
      <c r="F653" s="41">
        <v>803</v>
      </c>
      <c r="G653" s="117">
        <v>6.7559153179999996</v>
      </c>
      <c r="H653" s="45">
        <v>1</v>
      </c>
      <c r="I653" s="42" t="s">
        <v>12</v>
      </c>
      <c r="J653" s="13">
        <v>6.7559153179999996</v>
      </c>
      <c r="K653" s="29">
        <f t="shared" si="285"/>
        <v>1</v>
      </c>
      <c r="L653" s="29">
        <f t="shared" si="292"/>
        <v>0</v>
      </c>
      <c r="M653" s="29">
        <f t="shared" si="293"/>
        <v>1</v>
      </c>
      <c r="N653" s="29">
        <f t="shared" si="286"/>
        <v>1</v>
      </c>
      <c r="O653" s="34"/>
      <c r="P653" s="41">
        <v>5669</v>
      </c>
      <c r="Q653" s="41">
        <v>1774</v>
      </c>
      <c r="R653" s="117">
        <v>3.1956031569999999</v>
      </c>
      <c r="S653" s="42">
        <v>1</v>
      </c>
      <c r="T653" s="42"/>
      <c r="U653" s="43" t="s">
        <v>309</v>
      </c>
      <c r="V653" s="34">
        <v>1</v>
      </c>
      <c r="W653" s="29">
        <v>1</v>
      </c>
      <c r="X653" s="29">
        <f t="shared" si="287"/>
        <v>1</v>
      </c>
      <c r="Z653" s="6">
        <f t="shared" si="288"/>
        <v>1</v>
      </c>
      <c r="AA653" s="6">
        <f t="shared" si="289"/>
        <v>1</v>
      </c>
      <c r="AB653" s="29"/>
      <c r="AC653" s="29">
        <f t="shared" si="290"/>
        <v>1</v>
      </c>
      <c r="AE653" s="120">
        <f>IF(N653=1,IF(J653&gt;=1,1,0),0)</f>
        <v>1</v>
      </c>
      <c r="AF653" s="120">
        <f>IF(G653&gt;AI653,0.5,0)</f>
        <v>0.5</v>
      </c>
      <c r="AG653" s="120"/>
      <c r="AI653" s="29">
        <f t="shared" si="291"/>
        <v>6.5856960899999999</v>
      </c>
    </row>
    <row r="654" spans="1:36" ht="16.5" thickBot="1" x14ac:dyDescent="0.3">
      <c r="A654" s="48" t="s">
        <v>921</v>
      </c>
      <c r="B654" s="54" t="s">
        <v>71</v>
      </c>
      <c r="C654" s="55" t="s">
        <v>72</v>
      </c>
      <c r="D654" s="44">
        <v>10</v>
      </c>
      <c r="E654" s="41">
        <v>117</v>
      </c>
      <c r="F654" s="41">
        <v>18</v>
      </c>
      <c r="G654" s="117">
        <v>6.5</v>
      </c>
      <c r="H654" s="45">
        <v>1</v>
      </c>
      <c r="I654" s="42" t="s">
        <v>12</v>
      </c>
      <c r="J654" s="13">
        <v>6.5</v>
      </c>
      <c r="K654" s="29">
        <f t="shared" si="285"/>
        <v>1</v>
      </c>
      <c r="L654" s="29">
        <f t="shared" si="292"/>
        <v>0</v>
      </c>
      <c r="M654" s="29">
        <f t="shared" si="293"/>
        <v>0</v>
      </c>
      <c r="N654" s="29">
        <f t="shared" si="286"/>
        <v>1</v>
      </c>
      <c r="O654" s="34"/>
      <c r="P654" s="41">
        <v>246</v>
      </c>
      <c r="Q654" s="41">
        <v>59</v>
      </c>
      <c r="R654" s="117">
        <v>4.1694915249999998</v>
      </c>
      <c r="S654" s="42">
        <v>1</v>
      </c>
      <c r="T654" s="42"/>
      <c r="U654" s="43" t="s">
        <v>311</v>
      </c>
      <c r="V654" s="34">
        <v>1</v>
      </c>
      <c r="W654" s="29">
        <v>1</v>
      </c>
      <c r="X654" s="29">
        <f t="shared" si="287"/>
        <v>1</v>
      </c>
      <c r="Z654" s="6">
        <f t="shared" si="288"/>
        <v>1</v>
      </c>
      <c r="AA654" s="6">
        <f t="shared" si="289"/>
        <v>1</v>
      </c>
      <c r="AB654" s="29"/>
      <c r="AC654" s="29">
        <f t="shared" si="290"/>
        <v>1</v>
      </c>
      <c r="AE654" s="120">
        <f>IF(N654=1,IF(J654&gt;=1,1,0),0)</f>
        <v>1</v>
      </c>
      <c r="AF654" s="120">
        <f>IF(G654&gt;AI654,0.5,0)</f>
        <v>0</v>
      </c>
      <c r="AG654" s="120"/>
      <c r="AI654" s="29">
        <f t="shared" si="291"/>
        <v>8.2854889590000003</v>
      </c>
    </row>
    <row r="655" spans="1:36" ht="16.5" thickBot="1" x14ac:dyDescent="0.3">
      <c r="A655" s="48" t="s">
        <v>922</v>
      </c>
      <c r="B655" s="54" t="s">
        <v>71</v>
      </c>
      <c r="C655" s="55" t="s">
        <v>72</v>
      </c>
      <c r="D655" s="44">
        <v>11</v>
      </c>
      <c r="E655" s="41">
        <v>487</v>
      </c>
      <c r="F655" s="41">
        <v>34</v>
      </c>
      <c r="G655" s="117">
        <v>14.323529411999999</v>
      </c>
      <c r="H655" s="45">
        <v>1</v>
      </c>
      <c r="I655" s="42" t="s">
        <v>12</v>
      </c>
      <c r="J655" s="13">
        <v>14.323529411999999</v>
      </c>
      <c r="K655" s="29">
        <f t="shared" si="285"/>
        <v>2</v>
      </c>
      <c r="L655" s="29">
        <f t="shared" si="292"/>
        <v>0</v>
      </c>
      <c r="M655" s="29">
        <f t="shared" si="293"/>
        <v>1</v>
      </c>
      <c r="N655" s="29">
        <f t="shared" si="286"/>
        <v>1</v>
      </c>
      <c r="O655" s="34"/>
      <c r="P655" s="41">
        <v>501</v>
      </c>
      <c r="Q655" s="41">
        <v>183</v>
      </c>
      <c r="R655" s="117">
        <v>2.7377049179999999</v>
      </c>
      <c r="S655" s="42">
        <v>2</v>
      </c>
      <c r="T655" s="42"/>
      <c r="U655" s="43" t="s">
        <v>313</v>
      </c>
      <c r="V655" s="34">
        <v>1</v>
      </c>
      <c r="W655" s="29">
        <v>2</v>
      </c>
      <c r="X655" s="29">
        <f t="shared" si="287"/>
        <v>2</v>
      </c>
      <c r="Z655" s="6">
        <f t="shared" si="288"/>
        <v>1</v>
      </c>
      <c r="AA655" s="6">
        <f t="shared" si="289"/>
        <v>1</v>
      </c>
      <c r="AB655" s="29"/>
      <c r="AC655" s="29">
        <f t="shared" si="290"/>
        <v>1</v>
      </c>
      <c r="AE655" s="120">
        <f>IF(N655=1,IF(J655&gt;=1,2,0),0)</f>
        <v>2</v>
      </c>
      <c r="AF655" s="120">
        <f>IF(G655&gt;AI655,1,0)</f>
        <v>1</v>
      </c>
      <c r="AG655" s="120"/>
      <c r="AI655" s="29">
        <f t="shared" si="291"/>
        <v>8.5951903810000001</v>
      </c>
    </row>
    <row r="656" spans="1:36" ht="16.5" thickBot="1" x14ac:dyDescent="0.3">
      <c r="A656" s="48" t="s">
        <v>923</v>
      </c>
      <c r="B656" s="54" t="s">
        <v>71</v>
      </c>
      <c r="C656" s="55" t="s">
        <v>72</v>
      </c>
      <c r="D656" s="44">
        <v>12</v>
      </c>
      <c r="E656" s="41">
        <v>2142</v>
      </c>
      <c r="F656" s="41">
        <v>52328</v>
      </c>
      <c r="G656" s="117">
        <v>4.0934107999999997E-2</v>
      </c>
      <c r="H656" s="42" t="s">
        <v>12</v>
      </c>
      <c r="I656" s="13">
        <v>2.1873155409999998</v>
      </c>
      <c r="J656" s="42" t="s">
        <v>12</v>
      </c>
      <c r="K656" s="29">
        <f t="shared" si="285"/>
        <v>0</v>
      </c>
      <c r="L656" s="29">
        <f t="shared" si="292"/>
        <v>0</v>
      </c>
      <c r="M656" s="29">
        <f t="shared" si="293"/>
        <v>0</v>
      </c>
      <c r="N656" s="29">
        <f t="shared" si="286"/>
        <v>1</v>
      </c>
      <c r="O656" s="34"/>
      <c r="P656" s="41">
        <v>1909</v>
      </c>
      <c r="Q656" s="41">
        <v>47656</v>
      </c>
      <c r="R656" s="117">
        <v>4.0057914999999999E-2</v>
      </c>
      <c r="S656" s="34">
        <v>0</v>
      </c>
      <c r="T656" s="34"/>
      <c r="U656" s="43" t="s">
        <v>315</v>
      </c>
      <c r="V656" s="34">
        <v>1</v>
      </c>
      <c r="W656" s="29">
        <v>1</v>
      </c>
      <c r="X656" s="29">
        <f t="shared" si="287"/>
        <v>1</v>
      </c>
      <c r="Z656" s="6">
        <f t="shared" si="288"/>
        <v>1</v>
      </c>
      <c r="AA656" s="6">
        <f t="shared" si="289"/>
        <v>0</v>
      </c>
      <c r="AB656" s="29"/>
      <c r="AC656" s="29">
        <f t="shared" si="290"/>
        <v>0</v>
      </c>
      <c r="AE656" s="120">
        <f>IF(N656=1,IF(OR(I656&gt;-5,I656=""),0,IF(I656&gt;=-10,0.5,1)),0)</f>
        <v>0</v>
      </c>
      <c r="AF656" s="120">
        <f>IF(G656&lt;AI656,0.5,0)</f>
        <v>0</v>
      </c>
      <c r="AG656" s="120">
        <f>IF(G656=AJ656,1,0)</f>
        <v>0</v>
      </c>
      <c r="AI656" s="29">
        <f t="shared" si="291"/>
        <v>4.0696577999999997E-2</v>
      </c>
      <c r="AJ656" s="29">
        <f>_xlfn.MINIFS($G$6:$G$2383,$N$6:$N$2383,1,$D$6:$D$2383,12)</f>
        <v>5.6550419999999999E-3</v>
      </c>
    </row>
    <row r="657" spans="1:36" ht="16.5" thickBot="1" x14ac:dyDescent="0.3">
      <c r="A657" s="48" t="s">
        <v>924</v>
      </c>
      <c r="B657" s="54" t="s">
        <v>71</v>
      </c>
      <c r="C657" s="55" t="s">
        <v>72</v>
      </c>
      <c r="D657" s="44">
        <v>13</v>
      </c>
      <c r="E657" s="41">
        <v>466</v>
      </c>
      <c r="F657" s="41">
        <v>1750</v>
      </c>
      <c r="G657" s="117">
        <v>0.26628571400000001</v>
      </c>
      <c r="H657" s="42" t="s">
        <v>12</v>
      </c>
      <c r="I657" s="13">
        <v>6.4096546889999999</v>
      </c>
      <c r="J657" s="42" t="s">
        <v>12</v>
      </c>
      <c r="K657" s="29">
        <f>_xlfn.IFS(AND(R657=0,G657=0),0,V657=0,0,V657=1,MAX(AE657:AG657))</f>
        <v>1</v>
      </c>
      <c r="L657" s="29">
        <f t="shared" si="292"/>
        <v>0</v>
      </c>
      <c r="M657" s="29">
        <f t="shared" si="293"/>
        <v>1</v>
      </c>
      <c r="N657" s="29">
        <f t="shared" si="286"/>
        <v>1</v>
      </c>
      <c r="O657" s="34"/>
      <c r="P657" s="41">
        <v>509</v>
      </c>
      <c r="Q657" s="41">
        <v>2034</v>
      </c>
      <c r="R657" s="117">
        <v>0.25024582099999998</v>
      </c>
      <c r="S657" s="34">
        <v>1</v>
      </c>
      <c r="T657" s="34"/>
      <c r="U657" s="43" t="s">
        <v>317</v>
      </c>
      <c r="V657" s="34">
        <v>1</v>
      </c>
      <c r="W657" s="29">
        <v>2</v>
      </c>
      <c r="X657" s="29">
        <f t="shared" si="287"/>
        <v>2</v>
      </c>
      <c r="Z657" s="6">
        <f t="shared" si="288"/>
        <v>1</v>
      </c>
      <c r="AA657" s="6">
        <f t="shared" si="289"/>
        <v>1</v>
      </c>
      <c r="AB657" s="29"/>
      <c r="AC657" s="29">
        <f t="shared" si="290"/>
        <v>1</v>
      </c>
      <c r="AE657" s="120">
        <f>IF(N657=1,IF(OR(I657&gt;-3,I657=""),0,IF(I657&gt;=-7,1,2)),0)</f>
        <v>0</v>
      </c>
      <c r="AF657" s="120">
        <f>IF(G657&lt;AI657,1,0)</f>
        <v>1</v>
      </c>
      <c r="AG657" s="120">
        <f>IF(G657=AJ657,2,0)</f>
        <v>0</v>
      </c>
      <c r="AI657" s="29">
        <f t="shared" si="291"/>
        <v>0.30394431599999999</v>
      </c>
      <c r="AJ657" s="29">
        <f>_xlfn.MINIFS($G$6:$G$2383,$N$6:$N$2383,1,$D$6:$D$2383,13)</f>
        <v>0.11</v>
      </c>
    </row>
    <row r="658" spans="1:36" ht="16.5" thickBot="1" x14ac:dyDescent="0.3">
      <c r="A658" s="48" t="s">
        <v>925</v>
      </c>
      <c r="B658" s="54" t="s">
        <v>71</v>
      </c>
      <c r="C658" s="55" t="s">
        <v>72</v>
      </c>
      <c r="D658" s="44">
        <v>14</v>
      </c>
      <c r="E658" s="41">
        <v>5</v>
      </c>
      <c r="F658" s="41">
        <v>5731</v>
      </c>
      <c r="G658" s="117">
        <v>8.7244799999999995E-4</v>
      </c>
      <c r="H658" s="42" t="s">
        <v>12</v>
      </c>
      <c r="I658" s="13">
        <v>-5.9152377869999997</v>
      </c>
      <c r="J658" s="42" t="s">
        <v>12</v>
      </c>
      <c r="K658" s="29">
        <f>_xlfn.IFS(AND(R658=0,G658=0),0,V658=0,0,V658=1,MAX(AE658:AG658))</f>
        <v>0.5</v>
      </c>
      <c r="L658" s="29">
        <f t="shared" si="292"/>
        <v>0</v>
      </c>
      <c r="M658" s="29">
        <f t="shared" si="293"/>
        <v>1</v>
      </c>
      <c r="N658" s="29">
        <f t="shared" si="286"/>
        <v>1</v>
      </c>
      <c r="O658" s="34"/>
      <c r="P658" s="41">
        <v>5</v>
      </c>
      <c r="Q658" s="41">
        <v>5392</v>
      </c>
      <c r="R658" s="117">
        <v>9.2730000000000004E-4</v>
      </c>
      <c r="S658" s="34">
        <v>0</v>
      </c>
      <c r="T658" s="34"/>
      <c r="U658" s="43" t="s">
        <v>319</v>
      </c>
      <c r="V658" s="34">
        <v>1</v>
      </c>
      <c r="W658" s="29">
        <v>1</v>
      </c>
      <c r="X658" s="29">
        <f t="shared" si="287"/>
        <v>1</v>
      </c>
      <c r="Z658" s="6">
        <f t="shared" si="288"/>
        <v>1</v>
      </c>
      <c r="AA658" s="6">
        <f t="shared" si="289"/>
        <v>1</v>
      </c>
      <c r="AB658" s="29"/>
      <c r="AC658" s="29">
        <f t="shared" si="290"/>
        <v>1</v>
      </c>
      <c r="AE658" s="120">
        <f>IF(N658=1,IF(OR(I658&gt;-5,I658=""),0,IF(I658&gt;=-10,0.5,1)),0)</f>
        <v>0.5</v>
      </c>
      <c r="AF658" s="120">
        <f>IF(G658&lt;AI658,0.5,0)</f>
        <v>0.5</v>
      </c>
      <c r="AG658" s="120">
        <f>IF(G658=AJ658,1,0)</f>
        <v>0</v>
      </c>
      <c r="AI658" s="29">
        <f t="shared" si="291"/>
        <v>4.1435990000000004E-3</v>
      </c>
      <c r="AJ658" s="29">
        <f>_xlfn.MINIFS($G$6:$G$2383,$N$6:$N$2383,1,$D$6:$D$2383,14)</f>
        <v>0</v>
      </c>
    </row>
    <row r="659" spans="1:36" ht="16.5" thickBot="1" x14ac:dyDescent="0.3">
      <c r="A659" s="48" t="s">
        <v>926</v>
      </c>
      <c r="B659" s="54" t="s">
        <v>71</v>
      </c>
      <c r="C659" s="55" t="s">
        <v>72</v>
      </c>
      <c r="D659" s="33"/>
      <c r="E659" s="41"/>
      <c r="F659" s="41"/>
      <c r="G659" s="117">
        <v>0</v>
      </c>
      <c r="H659" s="35"/>
      <c r="I659" s="35"/>
      <c r="J659" s="35"/>
      <c r="K659" s="36">
        <f>SUM(K660:K665)</f>
        <v>2</v>
      </c>
      <c r="L659" s="29">
        <f t="shared" si="292"/>
        <v>0</v>
      </c>
      <c r="M659" s="29">
        <f t="shared" si="293"/>
        <v>0</v>
      </c>
      <c r="O659" s="34"/>
      <c r="P659" s="34"/>
      <c r="Q659" s="34"/>
      <c r="R659" s="117">
        <v>0</v>
      </c>
      <c r="S659" s="35">
        <v>4.5</v>
      </c>
      <c r="T659" s="35"/>
      <c r="U659" s="37" t="s">
        <v>321</v>
      </c>
      <c r="V659" s="35">
        <v>1</v>
      </c>
      <c r="W659" s="6"/>
      <c r="X659" s="29">
        <f t="shared" si="287"/>
        <v>0</v>
      </c>
      <c r="Y659" s="6"/>
      <c r="AB659" s="6"/>
      <c r="AC659" s="29" t="str">
        <f t="shared" si="290"/>
        <v>не применяется</v>
      </c>
      <c r="AF659" s="6"/>
    </row>
    <row r="660" spans="1:36" ht="16.5" thickBot="1" x14ac:dyDescent="0.3">
      <c r="A660" s="48" t="s">
        <v>927</v>
      </c>
      <c r="B660" s="54" t="s">
        <v>71</v>
      </c>
      <c r="C660" s="55" t="s">
        <v>72</v>
      </c>
      <c r="D660" s="44">
        <v>15</v>
      </c>
      <c r="E660" s="41">
        <v>0</v>
      </c>
      <c r="F660" s="41">
        <v>0</v>
      </c>
      <c r="G660" s="117">
        <v>0</v>
      </c>
      <c r="H660" s="45">
        <v>1</v>
      </c>
      <c r="I660" s="42" t="s">
        <v>12</v>
      </c>
      <c r="J660" s="13">
        <v>0</v>
      </c>
      <c r="K660" s="29">
        <f t="shared" ref="K660:K665" si="294">IF(V660=1,MAX(AE660:AG660),0)</f>
        <v>0</v>
      </c>
      <c r="L660" s="29">
        <f t="shared" si="292"/>
        <v>0</v>
      </c>
      <c r="M660" s="29">
        <f t="shared" si="293"/>
        <v>0</v>
      </c>
      <c r="N660" s="29">
        <f t="shared" ref="N660:N665" si="295">IF(AND(F660=0,V660=1),2,V660)</f>
        <v>2</v>
      </c>
      <c r="O660" s="34"/>
      <c r="P660" s="41">
        <v>0</v>
      </c>
      <c r="Q660" s="41">
        <v>0</v>
      </c>
      <c r="R660" s="117">
        <v>0</v>
      </c>
      <c r="S660" s="42">
        <v>0</v>
      </c>
      <c r="T660" s="42"/>
      <c r="U660" s="43" t="s">
        <v>323</v>
      </c>
      <c r="V660" s="34">
        <v>1</v>
      </c>
      <c r="W660" s="29">
        <v>1</v>
      </c>
      <c r="X660" s="29">
        <f t="shared" si="287"/>
        <v>1</v>
      </c>
      <c r="Z660" s="6">
        <f t="shared" ref="Z660:Z665" si="296">N660</f>
        <v>2</v>
      </c>
      <c r="AA660" s="6">
        <f t="shared" ref="AA660:AA665" si="297">IF(K660&lt;=0,0,1)</f>
        <v>0</v>
      </c>
      <c r="AB660" s="29"/>
      <c r="AC660" s="29" t="str">
        <f>_xlfn.IFS(AND(Z660=1,AA660=1),1,AND(Z660=1,AA660=0),0,Z660=0,"не применяется",Z660=2,"не применяется")</f>
        <v>не применяется</v>
      </c>
      <c r="AE660" s="120">
        <f>IF(AND(J660&gt;=1,N660=1),1,0)</f>
        <v>0</v>
      </c>
      <c r="AF660" s="121">
        <f>IF(G660&gt;AI660,0.5,0)</f>
        <v>0</v>
      </c>
      <c r="AG660" s="120"/>
      <c r="AI660" s="29">
        <f t="shared" ref="AI660:AI665" si="298">ROUND(SUMIFS(E:E,D:D,D660,N:N,1)/SUMIFS(F:F,D:D,D660,N:N,1),9)</f>
        <v>0.955452521</v>
      </c>
    </row>
    <row r="661" spans="1:36" ht="16.5" thickBot="1" x14ac:dyDescent="0.3">
      <c r="A661" s="48" t="s">
        <v>928</v>
      </c>
      <c r="B661" s="54" t="s">
        <v>71</v>
      </c>
      <c r="C661" s="55" t="s">
        <v>72</v>
      </c>
      <c r="D661" s="44">
        <v>16</v>
      </c>
      <c r="E661" s="41">
        <v>15</v>
      </c>
      <c r="F661" s="41">
        <v>0</v>
      </c>
      <c r="G661" s="117">
        <v>0</v>
      </c>
      <c r="H661" s="45">
        <v>1</v>
      </c>
      <c r="I661" s="42" t="s">
        <v>12</v>
      </c>
      <c r="J661" s="13">
        <v>0</v>
      </c>
      <c r="K661" s="29">
        <f t="shared" si="294"/>
        <v>0</v>
      </c>
      <c r="L661" s="29">
        <f t="shared" si="292"/>
        <v>0</v>
      </c>
      <c r="M661" s="29">
        <f t="shared" si="293"/>
        <v>0</v>
      </c>
      <c r="N661" s="29">
        <f t="shared" si="295"/>
        <v>2</v>
      </c>
      <c r="O661" s="34"/>
      <c r="P661" s="41">
        <v>49</v>
      </c>
      <c r="Q661" s="41">
        <v>84</v>
      </c>
      <c r="R661" s="117">
        <v>0.58333333300000001</v>
      </c>
      <c r="S661" s="42">
        <v>0.5</v>
      </c>
      <c r="T661" s="42"/>
      <c r="U661" s="43" t="s">
        <v>325</v>
      </c>
      <c r="V661" s="34">
        <v>1</v>
      </c>
      <c r="W661" s="29">
        <v>1</v>
      </c>
      <c r="X661" s="29">
        <f t="shared" si="287"/>
        <v>1</v>
      </c>
      <c r="Z661" s="6">
        <f t="shared" si="296"/>
        <v>2</v>
      </c>
      <c r="AA661" s="6">
        <f t="shared" si="297"/>
        <v>0</v>
      </c>
      <c r="AB661" s="29"/>
      <c r="AC661" s="29" t="str">
        <f>_xlfn.IFS(AND(Z661=1,AA661=1),1,AND(Z661=1,AA661=0),0,Z661=0,"не применяется",Z661=2,"не применяется")</f>
        <v>не применяется</v>
      </c>
      <c r="AE661" s="120">
        <f>IF(AND(J661&gt;=1,N661=1),1,0)</f>
        <v>0</v>
      </c>
      <c r="AF661" s="120">
        <f>IF(G661&gt;AI661,0.5,0)</f>
        <v>0</v>
      </c>
      <c r="AG661" s="120"/>
      <c r="AI661" s="29">
        <f t="shared" si="298"/>
        <v>27.65</v>
      </c>
    </row>
    <row r="662" spans="1:36" ht="16.5" thickBot="1" x14ac:dyDescent="0.3">
      <c r="A662" s="48" t="s">
        <v>929</v>
      </c>
      <c r="B662" s="54" t="s">
        <v>71</v>
      </c>
      <c r="C662" s="55" t="s">
        <v>72</v>
      </c>
      <c r="D662" s="44">
        <v>17</v>
      </c>
      <c r="E662" s="41">
        <v>563</v>
      </c>
      <c r="F662" s="41">
        <v>48</v>
      </c>
      <c r="G662" s="117">
        <v>11.729166666999999</v>
      </c>
      <c r="H662" s="45">
        <v>1</v>
      </c>
      <c r="I662" s="42" t="s">
        <v>12</v>
      </c>
      <c r="J662" s="13">
        <v>11.729166666999999</v>
      </c>
      <c r="K662" s="29">
        <f t="shared" si="294"/>
        <v>1</v>
      </c>
      <c r="L662" s="29">
        <f t="shared" si="292"/>
        <v>0</v>
      </c>
      <c r="M662" s="29">
        <f t="shared" si="293"/>
        <v>0</v>
      </c>
      <c r="N662" s="29">
        <f t="shared" si="295"/>
        <v>1</v>
      </c>
      <c r="O662" s="34"/>
      <c r="P662" s="41">
        <v>202</v>
      </c>
      <c r="Q662" s="41">
        <v>879</v>
      </c>
      <c r="R662" s="117">
        <v>0.229806598</v>
      </c>
      <c r="S662" s="42">
        <v>0</v>
      </c>
      <c r="T662" s="42"/>
      <c r="U662" s="43" t="s">
        <v>327</v>
      </c>
      <c r="V662" s="34">
        <v>1</v>
      </c>
      <c r="W662" s="29">
        <v>1</v>
      </c>
      <c r="X662" s="29">
        <f t="shared" si="287"/>
        <v>1</v>
      </c>
      <c r="Z662" s="6">
        <f t="shared" si="296"/>
        <v>1</v>
      </c>
      <c r="AA662" s="6">
        <f t="shared" si="297"/>
        <v>1</v>
      </c>
      <c r="AB662" s="29"/>
      <c r="AC662" s="29">
        <f>_xlfn.IFS(AND(Z662=1,AA662=1),1,AND(Z662=1,AA662=0),0,Z662=0,"не применяется")</f>
        <v>1</v>
      </c>
      <c r="AE662" s="120">
        <f>IF(AND(J662&gt;=1,N662=1),1,0)</f>
        <v>1</v>
      </c>
      <c r="AF662" s="120">
        <f>IF(G662&gt;AI662,0.5,0)</f>
        <v>0</v>
      </c>
      <c r="AG662" s="120"/>
      <c r="AI662" s="29">
        <f t="shared" si="298"/>
        <v>77.588235294</v>
      </c>
    </row>
    <row r="663" spans="1:36" ht="16.5" thickBot="1" x14ac:dyDescent="0.3">
      <c r="A663" s="48" t="s">
        <v>930</v>
      </c>
      <c r="B663" s="54" t="s">
        <v>71</v>
      </c>
      <c r="C663" s="55" t="s">
        <v>72</v>
      </c>
      <c r="D663" s="44">
        <v>18</v>
      </c>
      <c r="E663" s="41">
        <v>31</v>
      </c>
      <c r="F663" s="41">
        <v>0</v>
      </c>
      <c r="G663" s="117">
        <v>0</v>
      </c>
      <c r="H663" s="45">
        <v>1</v>
      </c>
      <c r="I663" s="42" t="s">
        <v>12</v>
      </c>
      <c r="J663" s="13">
        <v>0</v>
      </c>
      <c r="K663" s="29">
        <f t="shared" si="294"/>
        <v>0</v>
      </c>
      <c r="L663" s="29">
        <f t="shared" si="292"/>
        <v>0</v>
      </c>
      <c r="M663" s="29">
        <f t="shared" si="293"/>
        <v>0</v>
      </c>
      <c r="N663" s="29">
        <f t="shared" si="295"/>
        <v>2</v>
      </c>
      <c r="O663" s="34"/>
      <c r="P663" s="41">
        <v>64</v>
      </c>
      <c r="Q663" s="41">
        <v>4</v>
      </c>
      <c r="R663" s="117">
        <v>16</v>
      </c>
      <c r="S663" s="42">
        <v>1</v>
      </c>
      <c r="T663" s="42"/>
      <c r="U663" s="43" t="s">
        <v>329</v>
      </c>
      <c r="V663" s="34">
        <v>1</v>
      </c>
      <c r="W663" s="29">
        <v>1</v>
      </c>
      <c r="X663" s="29">
        <f t="shared" si="287"/>
        <v>1</v>
      </c>
      <c r="Z663" s="6">
        <f t="shared" si="296"/>
        <v>2</v>
      </c>
      <c r="AA663" s="6">
        <f t="shared" si="297"/>
        <v>0</v>
      </c>
      <c r="AB663" s="29"/>
      <c r="AC663" s="29" t="str">
        <f>_xlfn.IFS(AND(Z663=1,AA663=1),1,AND(Z663=1,AA663=0),0,Z663=0,"не применяется",Z663=2,"не применяется")</f>
        <v>не применяется</v>
      </c>
      <c r="AE663" s="120">
        <f>IF(AND(J663&gt;=1,N663=1),1,0)</f>
        <v>0</v>
      </c>
      <c r="AF663" s="120">
        <f>IF(G663&gt;AI663,0.5,0)</f>
        <v>0</v>
      </c>
      <c r="AG663" s="120"/>
      <c r="AI663" s="29">
        <f t="shared" si="298"/>
        <v>48.1875</v>
      </c>
    </row>
    <row r="664" spans="1:36" ht="16.5" thickBot="1" x14ac:dyDescent="0.3">
      <c r="A664" s="48" t="s">
        <v>931</v>
      </c>
      <c r="B664" s="54" t="s">
        <v>71</v>
      </c>
      <c r="C664" s="55" t="s">
        <v>72</v>
      </c>
      <c r="D664" s="44">
        <v>19</v>
      </c>
      <c r="E664" s="41">
        <v>27</v>
      </c>
      <c r="F664" s="41">
        <v>0</v>
      </c>
      <c r="G664" s="117">
        <v>0</v>
      </c>
      <c r="H664" s="45">
        <v>1</v>
      </c>
      <c r="I664" s="42" t="s">
        <v>12</v>
      </c>
      <c r="J664" s="13">
        <v>0</v>
      </c>
      <c r="K664" s="29">
        <f t="shared" si="294"/>
        <v>0</v>
      </c>
      <c r="L664" s="29">
        <f t="shared" si="292"/>
        <v>0</v>
      </c>
      <c r="M664" s="29">
        <f t="shared" si="293"/>
        <v>0</v>
      </c>
      <c r="N664" s="29">
        <f t="shared" si="295"/>
        <v>2</v>
      </c>
      <c r="O664" s="34"/>
      <c r="P664" s="41">
        <v>44</v>
      </c>
      <c r="Q664" s="41">
        <v>11</v>
      </c>
      <c r="R664" s="117">
        <v>4</v>
      </c>
      <c r="S664" s="42">
        <v>2</v>
      </c>
      <c r="T664" s="42"/>
      <c r="U664" s="43" t="s">
        <v>331</v>
      </c>
      <c r="V664" s="34">
        <v>1</v>
      </c>
      <c r="W664" s="29">
        <v>2</v>
      </c>
      <c r="X664" s="29">
        <f t="shared" si="287"/>
        <v>2</v>
      </c>
      <c r="Z664" s="6">
        <f t="shared" si="296"/>
        <v>2</v>
      </c>
      <c r="AA664" s="6">
        <f t="shared" si="297"/>
        <v>0</v>
      </c>
      <c r="AB664" s="29"/>
      <c r="AC664" s="29" t="str">
        <f>_xlfn.IFS(AND(Z664=1,AA664=1),1,AND(Z664=1,AA664=0),0,Z664=0,"не применяется",Z664=2,"не применяется")</f>
        <v>не применяется</v>
      </c>
      <c r="AE664" s="120">
        <f>IF(AND(J664&gt;=1,N664=1),2,0)</f>
        <v>0</v>
      </c>
      <c r="AF664" s="120">
        <f>IF(G664&gt;AI664,1,0)</f>
        <v>0</v>
      </c>
      <c r="AG664" s="120"/>
      <c r="AI664" s="29">
        <f t="shared" si="298"/>
        <v>45.237288135999997</v>
      </c>
    </row>
    <row r="665" spans="1:36" ht="16.5" thickBot="1" x14ac:dyDescent="0.3">
      <c r="A665" s="48" t="s">
        <v>932</v>
      </c>
      <c r="B665" s="54" t="s">
        <v>71</v>
      </c>
      <c r="C665" s="55" t="s">
        <v>72</v>
      </c>
      <c r="D665" s="44">
        <v>20</v>
      </c>
      <c r="E665" s="41">
        <v>11</v>
      </c>
      <c r="F665" s="41">
        <v>1</v>
      </c>
      <c r="G665" s="117">
        <v>11</v>
      </c>
      <c r="H665" s="45">
        <v>1</v>
      </c>
      <c r="I665" s="42" t="s">
        <v>12</v>
      </c>
      <c r="J665" s="13">
        <v>11</v>
      </c>
      <c r="K665" s="29">
        <f t="shared" si="294"/>
        <v>1</v>
      </c>
      <c r="L665" s="29">
        <f t="shared" si="292"/>
        <v>0</v>
      </c>
      <c r="M665" s="29">
        <f t="shared" si="293"/>
        <v>0</v>
      </c>
      <c r="N665" s="29">
        <f t="shared" si="295"/>
        <v>1</v>
      </c>
      <c r="O665" s="34"/>
      <c r="P665" s="41">
        <v>12</v>
      </c>
      <c r="Q665" s="41">
        <v>6</v>
      </c>
      <c r="R665" s="117">
        <v>2</v>
      </c>
      <c r="S665" s="42">
        <v>1</v>
      </c>
      <c r="T665" s="42"/>
      <c r="U665" s="43" t="s">
        <v>333</v>
      </c>
      <c r="V665" s="34">
        <v>1</v>
      </c>
      <c r="W665" s="29">
        <v>1</v>
      </c>
      <c r="X665" s="29">
        <f t="shared" si="287"/>
        <v>1</v>
      </c>
      <c r="Z665" s="6">
        <f t="shared" si="296"/>
        <v>1</v>
      </c>
      <c r="AA665" s="6">
        <f t="shared" si="297"/>
        <v>1</v>
      </c>
      <c r="AB665" s="29"/>
      <c r="AC665" s="29">
        <f>_xlfn.IFS(AND(Z665=1,AA665=1),1,AND(Z665=1,AA665=0),0,Z665=0,"не применяется")</f>
        <v>1</v>
      </c>
      <c r="AE665" s="120">
        <f>IF(AND(J665&gt;=1,N665=1),1,0)</f>
        <v>1</v>
      </c>
      <c r="AF665" s="120">
        <f>IF(G665&gt;AI665,0.5,0)</f>
        <v>0</v>
      </c>
      <c r="AG665" s="120"/>
      <c r="AI665" s="29">
        <f t="shared" si="298"/>
        <v>12.756097561000001</v>
      </c>
    </row>
    <row r="666" spans="1:36" ht="16.5" thickBot="1" x14ac:dyDescent="0.3">
      <c r="A666" s="48" t="s">
        <v>926</v>
      </c>
      <c r="B666" s="54" t="s">
        <v>71</v>
      </c>
      <c r="C666" s="55" t="s">
        <v>72</v>
      </c>
      <c r="D666" s="33"/>
      <c r="E666" s="41"/>
      <c r="F666" s="41"/>
      <c r="G666" s="117">
        <v>0</v>
      </c>
      <c r="H666" s="35"/>
      <c r="I666" s="35"/>
      <c r="J666" s="35"/>
      <c r="K666" s="36">
        <f>SUM(K667:K671)</f>
        <v>0</v>
      </c>
      <c r="L666" s="29">
        <f t="shared" si="292"/>
        <v>0</v>
      </c>
      <c r="M666" s="29">
        <f t="shared" si="293"/>
        <v>0</v>
      </c>
      <c r="O666" s="34"/>
      <c r="P666" s="34"/>
      <c r="Q666" s="34"/>
      <c r="R666" s="117">
        <v>0</v>
      </c>
      <c r="S666" s="35">
        <v>1.5</v>
      </c>
      <c r="T666" s="35"/>
      <c r="U666" s="37" t="s">
        <v>321</v>
      </c>
      <c r="V666" s="35">
        <v>1</v>
      </c>
      <c r="W666" s="6"/>
      <c r="X666" s="29">
        <f t="shared" si="287"/>
        <v>0</v>
      </c>
      <c r="Y666" s="6"/>
      <c r="AB666" s="6"/>
      <c r="AC666" s="29" t="str">
        <f>_xlfn.IFS(AND(Z666=1,AA666=1),1,AND(Z666=1,AA666=0),0,Z666=0,"не применяется")</f>
        <v>не применяется</v>
      </c>
      <c r="AF666" s="6"/>
    </row>
    <row r="667" spans="1:36" ht="16.5" thickBot="1" x14ac:dyDescent="0.3">
      <c r="A667" s="48" t="s">
        <v>933</v>
      </c>
      <c r="B667" s="54" t="s">
        <v>71</v>
      </c>
      <c r="C667" s="55" t="s">
        <v>72</v>
      </c>
      <c r="D667" s="44">
        <v>21</v>
      </c>
      <c r="E667" s="41">
        <v>27</v>
      </c>
      <c r="F667" s="41">
        <v>94</v>
      </c>
      <c r="G667" s="117">
        <v>0.28723404299999999</v>
      </c>
      <c r="H667" s="42" t="s">
        <v>12</v>
      </c>
      <c r="I667" s="13">
        <v>0</v>
      </c>
      <c r="J667" s="42" t="s">
        <v>12</v>
      </c>
      <c r="K667" s="29">
        <f>IF(V667=1,MAX(AE667:AG667),0)</f>
        <v>0</v>
      </c>
      <c r="L667" s="29">
        <f t="shared" si="292"/>
        <v>0</v>
      </c>
      <c r="M667" s="29">
        <f t="shared" si="293"/>
        <v>0</v>
      </c>
      <c r="N667" s="29">
        <f>IF(AND(F667=0,V667=1),2,V667)</f>
        <v>1</v>
      </c>
      <c r="O667" s="34"/>
      <c r="P667" s="41">
        <v>0</v>
      </c>
      <c r="Q667" s="41">
        <v>69</v>
      </c>
      <c r="R667" s="117">
        <v>0</v>
      </c>
      <c r="S667" s="45">
        <v>0</v>
      </c>
      <c r="T667" s="45"/>
      <c r="U667" s="43" t="s">
        <v>335</v>
      </c>
      <c r="V667" s="34">
        <v>1</v>
      </c>
      <c r="W667" s="29">
        <v>1</v>
      </c>
      <c r="X667" s="29">
        <f t="shared" si="287"/>
        <v>1</v>
      </c>
      <c r="Z667" s="6">
        <f>N667</f>
        <v>1</v>
      </c>
      <c r="AA667" s="6">
        <f>IF(K667&lt;=0,0,1)</f>
        <v>0</v>
      </c>
      <c r="AB667" s="29"/>
      <c r="AC667" s="29">
        <f>_xlfn.IFS(AND(Z667=1,AA667=1),1,AND(Z667=1,AA667=0),0,Z667=0,"не применяется")</f>
        <v>0</v>
      </c>
      <c r="AE667" s="120">
        <f>IF(N667=1,IF(OR(I667&lt;5,I667=""),0,IF(I667&gt;=10,1,0.5)),0)</f>
        <v>0</v>
      </c>
      <c r="AF667" s="120">
        <f>IF(G667&gt;AI667,0.5,0)</f>
        <v>0</v>
      </c>
      <c r="AG667" s="120">
        <f>IF(G667=AJ667,1,0)</f>
        <v>0</v>
      </c>
      <c r="AI667" s="29">
        <f>ROUND(SUMIFS(E:E,D:D,D667,N:N,1)/SUMIFS(F:F,D:D,D667,N:N,1),9)</f>
        <v>0.40586932399999998</v>
      </c>
      <c r="AJ667" s="29">
        <f>_xlfn.MAXIFS($G$7:$G$2383,$N$7:$N$2383,1,$D$7:$D$2383,21)</f>
        <v>1</v>
      </c>
    </row>
    <row r="668" spans="1:36" ht="16.5" thickBot="1" x14ac:dyDescent="0.3">
      <c r="A668" s="48" t="s">
        <v>934</v>
      </c>
      <c r="B668" s="54" t="s">
        <v>71</v>
      </c>
      <c r="C668" s="55" t="s">
        <v>72</v>
      </c>
      <c r="D668" s="44">
        <v>22</v>
      </c>
      <c r="E668" s="41" t="s">
        <v>2754</v>
      </c>
      <c r="F668" s="41">
        <v>0</v>
      </c>
      <c r="G668" s="117">
        <v>0</v>
      </c>
      <c r="H668" s="45">
        <v>1</v>
      </c>
      <c r="I668" s="42" t="s">
        <v>12</v>
      </c>
      <c r="J668" s="13">
        <v>0</v>
      </c>
      <c r="K668" s="29">
        <f>IF(V668=1,MAX(AE668:AG668),0)</f>
        <v>0</v>
      </c>
      <c r="L668" s="29">
        <f t="shared" si="292"/>
        <v>0</v>
      </c>
      <c r="M668" s="29">
        <f t="shared" si="293"/>
        <v>0</v>
      </c>
      <c r="N668" s="29">
        <f>IF(AND(F668=0,V668=1),2,V668)</f>
        <v>2</v>
      </c>
      <c r="O668" s="34"/>
      <c r="P668" s="41">
        <v>0</v>
      </c>
      <c r="Q668" s="41">
        <v>0</v>
      </c>
      <c r="R668" s="117">
        <v>0</v>
      </c>
      <c r="S668" s="42">
        <v>1</v>
      </c>
      <c r="T668" s="42"/>
      <c r="U668" s="43" t="s">
        <v>337</v>
      </c>
      <c r="V668" s="34">
        <v>1</v>
      </c>
      <c r="W668" s="29">
        <v>1</v>
      </c>
      <c r="X668" s="29">
        <f t="shared" si="287"/>
        <v>1</v>
      </c>
      <c r="Z668" s="6">
        <f>N668</f>
        <v>2</v>
      </c>
      <c r="AA668" s="6">
        <f>IF(K668&lt;=0,0,1)</f>
        <v>0</v>
      </c>
      <c r="AB668" s="29"/>
      <c r="AC668" s="29" t="str">
        <f>_xlfn.IFS(AND(Z668=1,AA668=1),1,AND(Z668=1,AA668=0),0,Z668=0,"не применяется",Z668=2,"не применяется")</f>
        <v>не применяется</v>
      </c>
      <c r="AE668" s="120">
        <f>IF(AND(J668&gt;=1,N668=1),1,0)</f>
        <v>0</v>
      </c>
      <c r="AF668" s="120">
        <f>IF(G668&gt;AI668,0.5,0)</f>
        <v>0</v>
      </c>
      <c r="AG668" s="120"/>
      <c r="AI668" s="29">
        <f>ROUND(SUMIFS(E:E,D:D,D668,N:N,1)/SUMIFS(F:F,D:D,D668,N:N,1),9)</f>
        <v>0.59924209900000003</v>
      </c>
    </row>
    <row r="669" spans="1:36" ht="16.5" thickBot="1" x14ac:dyDescent="0.3">
      <c r="A669" s="48" t="s">
        <v>935</v>
      </c>
      <c r="B669" s="54" t="s">
        <v>71</v>
      </c>
      <c r="C669" s="55" t="s">
        <v>72</v>
      </c>
      <c r="D669" s="44">
        <v>23</v>
      </c>
      <c r="E669" s="41">
        <v>0</v>
      </c>
      <c r="F669" s="41">
        <v>0</v>
      </c>
      <c r="G669" s="117">
        <v>0</v>
      </c>
      <c r="H669" s="42" t="s">
        <v>12</v>
      </c>
      <c r="I669" s="13">
        <v>0</v>
      </c>
      <c r="J669" s="42" t="s">
        <v>12</v>
      </c>
      <c r="K669" s="29">
        <f>IF(V669=1,MAX(AE669:AG669),0)</f>
        <v>0</v>
      </c>
      <c r="L669" s="29">
        <f t="shared" si="292"/>
        <v>0</v>
      </c>
      <c r="M669" s="29">
        <f t="shared" si="293"/>
        <v>0</v>
      </c>
      <c r="N669" s="29">
        <f>IF(AND(F669=0,V669=1),2,V669)</f>
        <v>2</v>
      </c>
      <c r="O669" s="34"/>
      <c r="P669" s="41">
        <v>0</v>
      </c>
      <c r="Q669" s="41">
        <v>0</v>
      </c>
      <c r="R669" s="117">
        <v>0</v>
      </c>
      <c r="S669" s="45">
        <v>0</v>
      </c>
      <c r="T669" s="45"/>
      <c r="U669" s="43" t="s">
        <v>339</v>
      </c>
      <c r="V669" s="34">
        <v>1</v>
      </c>
      <c r="W669" s="29">
        <v>1</v>
      </c>
      <c r="X669" s="29">
        <f t="shared" si="287"/>
        <v>1</v>
      </c>
      <c r="Z669" s="6">
        <f>N669</f>
        <v>2</v>
      </c>
      <c r="AA669" s="6">
        <f>IF(K669&lt;=0,0,1)</f>
        <v>0</v>
      </c>
      <c r="AB669" s="29"/>
      <c r="AC669" s="29" t="str">
        <f>_xlfn.IFS(AND(Z669=1,AA669=1),1,AND(Z669=1,AA669=0),0,Z669=0,"не применяется",Z669=2,"не применяется")</f>
        <v>не применяется</v>
      </c>
      <c r="AE669" s="120">
        <f>IF(N669=1,IF(OR(I669&lt;5,I669=""),0,IF(I669&gt;=10,1,0.5)),0)</f>
        <v>0</v>
      </c>
      <c r="AF669" s="120">
        <f>IF(G669&gt;AI669,0.5,0)</f>
        <v>0</v>
      </c>
      <c r="AG669" s="120">
        <f>IF(AND(G3096&lt;&gt;0,G669=AJ669),1,0)</f>
        <v>0</v>
      </c>
      <c r="AI669" s="29">
        <f>ROUND(SUMIFS(E:E,D:D,D669,N:N,1)/SUMIFS(F:F,D:D,D669,N:N,1),9)</f>
        <v>0.46666666699999998</v>
      </c>
      <c r="AJ669" s="29">
        <f>_xlfn.MAXIFS($G$7:$G$2383,$N$7:$N$2383,1,$D$7:$D$2383,23)</f>
        <v>6</v>
      </c>
    </row>
    <row r="670" spans="1:36" ht="16.5" thickBot="1" x14ac:dyDescent="0.3">
      <c r="A670" s="48" t="s">
        <v>936</v>
      </c>
      <c r="B670" s="54" t="s">
        <v>71</v>
      </c>
      <c r="C670" s="55" t="s">
        <v>72</v>
      </c>
      <c r="D670" s="44">
        <v>24</v>
      </c>
      <c r="E670" s="41">
        <v>11</v>
      </c>
      <c r="F670" s="41">
        <v>0</v>
      </c>
      <c r="G670" s="117">
        <v>0</v>
      </c>
      <c r="H670" s="42" t="s">
        <v>12</v>
      </c>
      <c r="I670" s="13">
        <v>-100</v>
      </c>
      <c r="J670" s="42" t="s">
        <v>12</v>
      </c>
      <c r="K670" s="29">
        <f>IF(V670=1,MAX(AE670:AG670),0)</f>
        <v>0</v>
      </c>
      <c r="L670" s="29">
        <f t="shared" si="292"/>
        <v>0</v>
      </c>
      <c r="M670" s="29">
        <f t="shared" si="293"/>
        <v>0</v>
      </c>
      <c r="N670" s="29">
        <f>IF(AND(F670=0,V670=1),2,V670)</f>
        <v>2</v>
      </c>
      <c r="O670" s="34"/>
      <c r="P670" s="41">
        <v>4</v>
      </c>
      <c r="Q670" s="41">
        <v>21</v>
      </c>
      <c r="R670" s="117">
        <v>0.19047618999999999</v>
      </c>
      <c r="S670" s="45">
        <v>0.5</v>
      </c>
      <c r="T670" s="45"/>
      <c r="U670" s="43" t="s">
        <v>341</v>
      </c>
      <c r="V670" s="34">
        <v>1</v>
      </c>
      <c r="W670" s="29">
        <v>1</v>
      </c>
      <c r="X670" s="29">
        <f t="shared" si="287"/>
        <v>1</v>
      </c>
      <c r="Z670" s="6">
        <f>N670</f>
        <v>2</v>
      </c>
      <c r="AA670" s="6">
        <f>IF(K670&lt;=0,0,1)</f>
        <v>0</v>
      </c>
      <c r="AB670" s="29"/>
      <c r="AC670" s="29" t="str">
        <f>_xlfn.IFS(AND(Z670=1,AA670=1),1,AND(Z670=1,AA670=0),0,Z670=0,"не применяется",Z670=2,"не применяется")</f>
        <v>не применяется</v>
      </c>
      <c r="AE670" s="120">
        <f>IF(N670=1,IF(OR(I670&lt;5,I670=""),0,IF(I670&gt;=10,1,0.5)),0)</f>
        <v>0</v>
      </c>
      <c r="AF670" s="120">
        <f>IF(G670&gt;AI670,0.5,0)</f>
        <v>0</v>
      </c>
      <c r="AG670" s="120">
        <f>IF(G670=AJ670,1,0)</f>
        <v>0</v>
      </c>
      <c r="AI670" s="29">
        <f>ROUND(SUMIFS(E:E,D:D,D670,N:N,1)/SUMIFS(F:F,D:D,D670,N:N,1),9)</f>
        <v>0.91379310300000005</v>
      </c>
      <c r="AJ670" s="29">
        <f>_xlfn.MAXIFS($G$7:$G$2383,$N$7:$N$2383,1,$D$7:$D$2383,24)</f>
        <v>10</v>
      </c>
    </row>
    <row r="671" spans="1:36" ht="16.5" thickBot="1" x14ac:dyDescent="0.3">
      <c r="A671" s="48" t="s">
        <v>937</v>
      </c>
      <c r="B671" s="54" t="s">
        <v>71</v>
      </c>
      <c r="C671" s="55" t="s">
        <v>72</v>
      </c>
      <c r="D671" s="44">
        <v>25</v>
      </c>
      <c r="E671" s="41">
        <v>0</v>
      </c>
      <c r="F671" s="41">
        <v>0</v>
      </c>
      <c r="G671" s="117">
        <v>0</v>
      </c>
      <c r="H671" s="45">
        <v>1</v>
      </c>
      <c r="I671" s="42" t="s">
        <v>12</v>
      </c>
      <c r="J671" s="13">
        <v>0</v>
      </c>
      <c r="K671" s="29">
        <f>IF(V671=1,MAX(AE671:AG671),0)</f>
        <v>0</v>
      </c>
      <c r="L671" s="29">
        <f t="shared" si="292"/>
        <v>0</v>
      </c>
      <c r="M671" s="29">
        <f t="shared" si="293"/>
        <v>0</v>
      </c>
      <c r="N671" s="29">
        <f>IF(AND(F671=0,V671=1),2,V671)</f>
        <v>2</v>
      </c>
      <c r="O671" s="34"/>
      <c r="P671" s="41">
        <v>0</v>
      </c>
      <c r="Q671" s="41">
        <v>0</v>
      </c>
      <c r="R671" s="117">
        <v>0</v>
      </c>
      <c r="S671" s="42">
        <v>0</v>
      </c>
      <c r="T671" s="42"/>
      <c r="U671" s="43" t="s">
        <v>343</v>
      </c>
      <c r="V671" s="34">
        <v>1</v>
      </c>
      <c r="W671" s="29">
        <v>2</v>
      </c>
      <c r="X671" s="29">
        <f t="shared" si="287"/>
        <v>2</v>
      </c>
      <c r="Z671" s="6">
        <f>N671</f>
        <v>2</v>
      </c>
      <c r="AA671" s="6">
        <f>IF(K671&lt;=0,0,1)</f>
        <v>0</v>
      </c>
      <c r="AB671" s="29"/>
      <c r="AC671" s="29" t="str">
        <f>_xlfn.IFS(AND(Z671=1,AA671=1),1,AND(Z671=1,AA671=0),0,Z671=0,"не применяется",Z671=2,"не применяется")</f>
        <v>не применяется</v>
      </c>
      <c r="AE671" s="120">
        <f>IF(AND(J671&gt;=1,N671=1),2,0)</f>
        <v>0</v>
      </c>
      <c r="AF671" s="120">
        <f>IF(G671&gt;AI671,1,0)</f>
        <v>0</v>
      </c>
      <c r="AG671" s="120"/>
      <c r="AI671" s="29">
        <f>ROUND(SUMIFS(E:E,D:D,D671,N:N,1)/SUMIFS(F:F,D:D,D671,N:N,1),9)</f>
        <v>0.97028108999999996</v>
      </c>
    </row>
    <row r="672" spans="1:36" ht="16.5" thickBot="1" x14ac:dyDescent="0.3">
      <c r="A672" s="48" t="s">
        <v>938</v>
      </c>
      <c r="B672" s="54" t="s">
        <v>71</v>
      </c>
      <c r="C672" s="55" t="s">
        <v>72</v>
      </c>
      <c r="D672" s="51">
        <v>33</v>
      </c>
      <c r="E672" s="41"/>
      <c r="F672" s="41"/>
      <c r="G672" s="117">
        <v>0</v>
      </c>
      <c r="H672" s="45"/>
      <c r="I672" s="45"/>
      <c r="J672" s="45"/>
      <c r="K672" s="45">
        <f>K644+K659+K666</f>
        <v>14.5</v>
      </c>
      <c r="L672" s="29">
        <f t="shared" si="292"/>
        <v>0</v>
      </c>
      <c r="M672" s="29">
        <f t="shared" si="293"/>
        <v>0</v>
      </c>
      <c r="O672" s="34"/>
      <c r="P672" s="34"/>
      <c r="Q672" s="34"/>
      <c r="R672" s="117">
        <v>0</v>
      </c>
      <c r="S672" s="45">
        <v>17.5</v>
      </c>
      <c r="T672" s="45"/>
      <c r="U672" s="43" t="s">
        <v>321</v>
      </c>
      <c r="V672" s="45">
        <v>1</v>
      </c>
      <c r="X672" s="29">
        <f>SUM(X644:X671)</f>
        <v>32</v>
      </c>
      <c r="Y672" s="53">
        <f>K672/X672</f>
        <v>0.453125</v>
      </c>
      <c r="Z672" s="6">
        <f>SUM(Z644:Z671)</f>
        <v>33</v>
      </c>
      <c r="AA672" s="6">
        <f>SUM(AA644:AA671)</f>
        <v>12</v>
      </c>
      <c r="AB672" s="53">
        <f>AA672/Z672</f>
        <v>0.36363636363636365</v>
      </c>
      <c r="AC672" s="29">
        <f>AB672</f>
        <v>0.36363636363636365</v>
      </c>
      <c r="AF672" s="6"/>
    </row>
    <row r="673" spans="1:36" ht="16.5" thickBot="1" x14ac:dyDescent="0.25">
      <c r="A673" s="48" t="s">
        <v>248</v>
      </c>
      <c r="B673" s="49" t="s">
        <v>81</v>
      </c>
      <c r="C673" s="50" t="s">
        <v>82</v>
      </c>
      <c r="D673" s="33">
        <v>0</v>
      </c>
      <c r="E673" s="122"/>
      <c r="F673" s="122"/>
      <c r="G673" s="117">
        <v>0</v>
      </c>
      <c r="H673" s="35"/>
      <c r="I673" s="35"/>
      <c r="J673" s="35"/>
      <c r="K673" s="36">
        <f>SUM(K674:K687)</f>
        <v>0</v>
      </c>
      <c r="L673" s="29">
        <f t="shared" si="292"/>
        <v>0</v>
      </c>
      <c r="M673" s="29">
        <f t="shared" si="293"/>
        <v>0</v>
      </c>
      <c r="O673" s="34"/>
      <c r="P673" s="67"/>
      <c r="Q673" s="67"/>
      <c r="R673" s="117">
        <v>0</v>
      </c>
      <c r="S673" s="34">
        <v>0</v>
      </c>
      <c r="T673" s="34"/>
      <c r="U673" s="43" t="s">
        <v>321</v>
      </c>
      <c r="V673" s="35">
        <v>1</v>
      </c>
      <c r="W673" s="6"/>
      <c r="X673" s="6"/>
      <c r="Y673" s="6"/>
      <c r="AB673" s="6"/>
      <c r="AC673" s="6"/>
      <c r="AF673" s="6"/>
    </row>
    <row r="674" spans="1:36" ht="16.5" thickBot="1" x14ac:dyDescent="0.3">
      <c r="A674" s="48" t="s">
        <v>939</v>
      </c>
      <c r="B674" s="54" t="s">
        <v>81</v>
      </c>
      <c r="C674" s="55" t="s">
        <v>82</v>
      </c>
      <c r="D674" s="41">
        <v>1</v>
      </c>
      <c r="E674" s="41">
        <v>0</v>
      </c>
      <c r="F674" s="41">
        <v>0</v>
      </c>
      <c r="G674" s="117">
        <v>0</v>
      </c>
      <c r="H674" s="42" t="s">
        <v>12</v>
      </c>
      <c r="I674" s="13">
        <v>0</v>
      </c>
      <c r="J674" s="42" t="s">
        <v>12</v>
      </c>
      <c r="K674" s="29">
        <f t="shared" ref="K674:K685" si="299">IF(V674=1,MAX(AE674:AG674),0)</f>
        <v>0</v>
      </c>
      <c r="L674" s="29">
        <f t="shared" si="292"/>
        <v>0</v>
      </c>
      <c r="M674" s="29">
        <f t="shared" si="293"/>
        <v>0</v>
      </c>
      <c r="N674" s="29">
        <f t="shared" ref="N674:N687" si="300">IF(AND(F674=0,V674=1),2,V674)</f>
        <v>0</v>
      </c>
      <c r="O674" s="34"/>
      <c r="P674" s="41">
        <v>0</v>
      </c>
      <c r="Q674" s="41">
        <v>0</v>
      </c>
      <c r="R674" s="117">
        <v>0</v>
      </c>
      <c r="S674" s="34">
        <v>0</v>
      </c>
      <c r="T674" s="34"/>
      <c r="U674" s="43" t="s">
        <v>293</v>
      </c>
      <c r="V674" s="34">
        <v>0</v>
      </c>
      <c r="W674" s="29">
        <v>1</v>
      </c>
      <c r="X674" s="29">
        <f t="shared" ref="X674:X700" si="301">IF(V674=1,W674,0)</f>
        <v>0</v>
      </c>
      <c r="Z674" s="6">
        <f t="shared" ref="Z674:Z687" si="302">N674</f>
        <v>0</v>
      </c>
      <c r="AA674" s="6">
        <f t="shared" ref="AA674:AA687" si="303">IF(K674&lt;=0,0,1)</f>
        <v>0</v>
      </c>
      <c r="AB674" s="29"/>
      <c r="AC674" s="29" t="str">
        <f t="shared" ref="AC674:AC689" si="304">_xlfn.IFS(AND(Z674=1,AA674=1),1,AND(Z674=1,AA674=0),0,Z674=0,"не применяется")</f>
        <v>не применяется</v>
      </c>
      <c r="AE674" s="120">
        <f>IF(N674=1,IF(OR(I674&lt;3,I674=""),0,IF(I674&gt;=7,1,0.5)),0)</f>
        <v>0</v>
      </c>
      <c r="AF674" s="120">
        <f>IF(G674&gt;AI674,0.5,0)</f>
        <v>0</v>
      </c>
      <c r="AG674" s="120">
        <f>IF(G674=AJ674,1,0)</f>
        <v>0</v>
      </c>
      <c r="AI674" s="29">
        <f t="shared" ref="AI674:AI687" si="305">ROUND(SUMIFS(E:E,D:D,D674,N:N,1)/SUMIFS(F:F,D:D,D674,N:N,1),9)</f>
        <v>0.26994277300000002</v>
      </c>
      <c r="AJ674" s="29">
        <f>ROUND(_xlfn.MAXIFS($G$7:$G$2383,$D$7:$D$2383,1,$V$7:$V$2383,1),9)</f>
        <v>0.87050933799999997</v>
      </c>
    </row>
    <row r="675" spans="1:36" ht="16.5" thickBot="1" x14ac:dyDescent="0.3">
      <c r="A675" s="48" t="s">
        <v>940</v>
      </c>
      <c r="B675" s="54" t="s">
        <v>81</v>
      </c>
      <c r="C675" s="55" t="s">
        <v>82</v>
      </c>
      <c r="D675" s="44">
        <v>2</v>
      </c>
      <c r="E675" s="41">
        <v>0</v>
      </c>
      <c r="F675" s="41">
        <v>0</v>
      </c>
      <c r="G675" s="117">
        <v>0</v>
      </c>
      <c r="H675" s="42" t="s">
        <v>12</v>
      </c>
      <c r="I675" s="13">
        <v>0</v>
      </c>
      <c r="J675" s="42" t="s">
        <v>12</v>
      </c>
      <c r="K675" s="29">
        <f t="shared" si="299"/>
        <v>0</v>
      </c>
      <c r="L675" s="29">
        <f t="shared" si="292"/>
        <v>0</v>
      </c>
      <c r="M675" s="29">
        <f t="shared" si="293"/>
        <v>0</v>
      </c>
      <c r="N675" s="29">
        <f t="shared" si="300"/>
        <v>0</v>
      </c>
      <c r="O675" s="34"/>
      <c r="P675" s="41">
        <v>0</v>
      </c>
      <c r="Q675" s="41">
        <v>0</v>
      </c>
      <c r="R675" s="117">
        <v>0</v>
      </c>
      <c r="S675" s="34">
        <v>0</v>
      </c>
      <c r="T675" s="34"/>
      <c r="U675" s="43" t="s">
        <v>295</v>
      </c>
      <c r="V675" s="34">
        <v>0</v>
      </c>
      <c r="W675" s="29">
        <v>2</v>
      </c>
      <c r="X675" s="29">
        <f t="shared" si="301"/>
        <v>0</v>
      </c>
      <c r="Z675" s="6">
        <f t="shared" si="302"/>
        <v>0</v>
      </c>
      <c r="AA675" s="6">
        <f t="shared" si="303"/>
        <v>0</v>
      </c>
      <c r="AB675" s="29"/>
      <c r="AC675" s="29" t="str">
        <f t="shared" si="304"/>
        <v>не применяется</v>
      </c>
      <c r="AE675" s="120">
        <f>IF(N675=1,IF(OR(I675&lt;5,I675=""),0,IF(I675&gt;=10,2,1)),0)</f>
        <v>0</v>
      </c>
      <c r="AF675" s="120">
        <f>IF(G675&gt;AI675,1,0)</f>
        <v>0</v>
      </c>
      <c r="AG675" s="120">
        <f>IF(G675=AJ675,2,0)</f>
        <v>0</v>
      </c>
      <c r="AI675" s="29">
        <f t="shared" si="305"/>
        <v>0.94268468299999997</v>
      </c>
      <c r="AJ675" s="29">
        <f>ROUND(_xlfn.MAXIFS($G$7:$G$2383,$N$7:$N$2383,1,$D$7:$D$2383,2),9)</f>
        <v>0.994897959</v>
      </c>
    </row>
    <row r="676" spans="1:36" ht="16.5" thickBot="1" x14ac:dyDescent="0.3">
      <c r="A676" s="48" t="s">
        <v>941</v>
      </c>
      <c r="B676" s="54" t="s">
        <v>81</v>
      </c>
      <c r="C676" s="55" t="s">
        <v>82</v>
      </c>
      <c r="D676" s="44">
        <v>3</v>
      </c>
      <c r="E676" s="41">
        <v>0</v>
      </c>
      <c r="F676" s="41">
        <v>0</v>
      </c>
      <c r="G676" s="117">
        <v>0</v>
      </c>
      <c r="H676" s="42" t="s">
        <v>12</v>
      </c>
      <c r="I676" s="13">
        <v>0</v>
      </c>
      <c r="J676" s="42" t="s">
        <v>12</v>
      </c>
      <c r="K676" s="29">
        <f t="shared" si="299"/>
        <v>0</v>
      </c>
      <c r="L676" s="29">
        <f t="shared" si="292"/>
        <v>0</v>
      </c>
      <c r="M676" s="29">
        <f t="shared" si="293"/>
        <v>0</v>
      </c>
      <c r="N676" s="29">
        <f t="shared" si="300"/>
        <v>0</v>
      </c>
      <c r="O676" s="34"/>
      <c r="P676" s="41">
        <v>0</v>
      </c>
      <c r="Q676" s="41">
        <v>0</v>
      </c>
      <c r="R676" s="117">
        <v>0</v>
      </c>
      <c r="S676" s="34">
        <v>0</v>
      </c>
      <c r="T676" s="34"/>
      <c r="U676" s="43" t="s">
        <v>297</v>
      </c>
      <c r="V676" s="34">
        <v>0</v>
      </c>
      <c r="W676" s="29">
        <v>1</v>
      </c>
      <c r="X676" s="29">
        <f t="shared" si="301"/>
        <v>0</v>
      </c>
      <c r="Z676" s="6">
        <f t="shared" si="302"/>
        <v>0</v>
      </c>
      <c r="AA676" s="6">
        <f t="shared" si="303"/>
        <v>0</v>
      </c>
      <c r="AB676" s="29"/>
      <c r="AC676" s="29" t="str">
        <f t="shared" si="304"/>
        <v>не применяется</v>
      </c>
      <c r="AE676" s="120">
        <f>IF(N676=1,IF(OR(I676&lt;5,I676=""),0,IF(I676&gt;=10,1,0.5)),0)</f>
        <v>0</v>
      </c>
      <c r="AF676" s="120">
        <f>IF(G676&gt;AI676,0.5,0)</f>
        <v>0</v>
      </c>
      <c r="AG676" s="120">
        <f>IF(G676=AJ676,1,0)</f>
        <v>0</v>
      </c>
      <c r="AI676" s="29">
        <f t="shared" si="305"/>
        <v>0.630237826</v>
      </c>
      <c r="AJ676" s="29">
        <f>_xlfn.MAXIFS($G$7:$G$2383,$N$7:$N$2383,1,$D$7:$D$2383,3)</f>
        <v>1</v>
      </c>
    </row>
    <row r="677" spans="1:36" ht="16.5" thickBot="1" x14ac:dyDescent="0.3">
      <c r="A677" s="48" t="s">
        <v>942</v>
      </c>
      <c r="B677" s="54" t="s">
        <v>81</v>
      </c>
      <c r="C677" s="55" t="s">
        <v>82</v>
      </c>
      <c r="D677" s="44">
        <v>4</v>
      </c>
      <c r="E677" s="41">
        <v>0</v>
      </c>
      <c r="F677" s="41">
        <v>0</v>
      </c>
      <c r="G677" s="117">
        <v>0</v>
      </c>
      <c r="H677" s="42" t="s">
        <v>12</v>
      </c>
      <c r="I677" s="13">
        <v>0</v>
      </c>
      <c r="J677" s="42" t="s">
        <v>12</v>
      </c>
      <c r="K677" s="29">
        <f t="shared" si="299"/>
        <v>0</v>
      </c>
      <c r="L677" s="29">
        <f t="shared" si="292"/>
        <v>0</v>
      </c>
      <c r="M677" s="29">
        <f t="shared" si="293"/>
        <v>0</v>
      </c>
      <c r="N677" s="29">
        <f t="shared" si="300"/>
        <v>0</v>
      </c>
      <c r="O677" s="34"/>
      <c r="P677" s="41">
        <v>0</v>
      </c>
      <c r="Q677" s="41">
        <v>0</v>
      </c>
      <c r="R677" s="117">
        <v>0</v>
      </c>
      <c r="S677" s="34">
        <v>0</v>
      </c>
      <c r="T677" s="34"/>
      <c r="U677" s="43" t="s">
        <v>299</v>
      </c>
      <c r="V677" s="34">
        <v>0</v>
      </c>
      <c r="W677" s="29">
        <v>1</v>
      </c>
      <c r="X677" s="29">
        <f t="shared" si="301"/>
        <v>0</v>
      </c>
      <c r="Z677" s="6">
        <f t="shared" si="302"/>
        <v>0</v>
      </c>
      <c r="AA677" s="6">
        <f t="shared" si="303"/>
        <v>0</v>
      </c>
      <c r="AB677" s="29"/>
      <c r="AC677" s="29" t="str">
        <f t="shared" si="304"/>
        <v>не применяется</v>
      </c>
      <c r="AE677" s="120">
        <f>IF(N677=1,IF(OR(I677&lt;5,I677=""),0,IF(I677&gt;=10,1,0.5)),0)</f>
        <v>0</v>
      </c>
      <c r="AF677" s="120">
        <f>IF(G677&gt;AI677,0.5,0)</f>
        <v>0</v>
      </c>
      <c r="AG677" s="120">
        <f>IF(G677=AJ677,1,0)</f>
        <v>0</v>
      </c>
      <c r="AI677" s="29">
        <f t="shared" si="305"/>
        <v>0.88328075699999997</v>
      </c>
      <c r="AJ677" s="29">
        <f>_xlfn.MAXIFS($G$7:$G$2383,$N$7:$N$2383,1,$D$7:$D$2383,4)</f>
        <v>1</v>
      </c>
    </row>
    <row r="678" spans="1:36" ht="16.5" thickBot="1" x14ac:dyDescent="0.3">
      <c r="A678" s="48" t="s">
        <v>943</v>
      </c>
      <c r="B678" s="54" t="s">
        <v>81</v>
      </c>
      <c r="C678" s="55" t="s">
        <v>82</v>
      </c>
      <c r="D678" s="44">
        <v>5</v>
      </c>
      <c r="E678" s="41">
        <v>0</v>
      </c>
      <c r="F678" s="41">
        <v>0</v>
      </c>
      <c r="G678" s="117">
        <v>0</v>
      </c>
      <c r="H678" s="42" t="s">
        <v>12</v>
      </c>
      <c r="I678" s="13">
        <v>0</v>
      </c>
      <c r="J678" s="42" t="s">
        <v>12</v>
      </c>
      <c r="K678" s="29">
        <f t="shared" si="299"/>
        <v>0</v>
      </c>
      <c r="L678" s="29">
        <f t="shared" si="292"/>
        <v>0</v>
      </c>
      <c r="M678" s="29">
        <f t="shared" si="293"/>
        <v>0</v>
      </c>
      <c r="N678" s="29">
        <f t="shared" si="300"/>
        <v>0</v>
      </c>
      <c r="O678" s="34"/>
      <c r="P678" s="41">
        <v>0</v>
      </c>
      <c r="Q678" s="41">
        <v>0</v>
      </c>
      <c r="R678" s="117">
        <v>0</v>
      </c>
      <c r="S678" s="34">
        <v>0</v>
      </c>
      <c r="T678" s="34"/>
      <c r="U678" s="43" t="s">
        <v>301</v>
      </c>
      <c r="V678" s="34">
        <v>0</v>
      </c>
      <c r="W678" s="29">
        <v>1</v>
      </c>
      <c r="X678" s="29">
        <f t="shared" si="301"/>
        <v>0</v>
      </c>
      <c r="Z678" s="6">
        <f t="shared" si="302"/>
        <v>0</v>
      </c>
      <c r="AA678" s="6">
        <f t="shared" si="303"/>
        <v>0</v>
      </c>
      <c r="AB678" s="29"/>
      <c r="AC678" s="29" t="str">
        <f t="shared" si="304"/>
        <v>не применяется</v>
      </c>
      <c r="AE678" s="120">
        <f>IF(N678=1,IF(OR(I678&lt;5,I678=""),0,IF(I678&gt;=10,1,0.5)),0)</f>
        <v>0</v>
      </c>
      <c r="AF678" s="120">
        <f>IF(G678&gt;AI678,0.5,0)</f>
        <v>0</v>
      </c>
      <c r="AG678" s="120">
        <f>IF(G678=AJ678,1,0)</f>
        <v>0</v>
      </c>
      <c r="AI678" s="29">
        <f t="shared" si="305"/>
        <v>0.78056112200000005</v>
      </c>
      <c r="AJ678" s="29">
        <f>_xlfn.MAXIFS($G$7:$G$2383,$N$7:$N$2383,1,$D$7:$D$2383,5)</f>
        <v>1</v>
      </c>
    </row>
    <row r="679" spans="1:36" ht="16.5" thickBot="1" x14ac:dyDescent="0.3">
      <c r="A679" s="48" t="s">
        <v>944</v>
      </c>
      <c r="B679" s="54" t="s">
        <v>81</v>
      </c>
      <c r="C679" s="55" t="s">
        <v>82</v>
      </c>
      <c r="D679" s="44">
        <v>6</v>
      </c>
      <c r="E679" s="41">
        <v>0</v>
      </c>
      <c r="F679" s="41">
        <v>0</v>
      </c>
      <c r="G679" s="117">
        <v>0</v>
      </c>
      <c r="H679" s="45">
        <v>1</v>
      </c>
      <c r="I679" s="42" t="s">
        <v>12</v>
      </c>
      <c r="J679" s="13">
        <v>0</v>
      </c>
      <c r="K679" s="29">
        <f t="shared" si="299"/>
        <v>0</v>
      </c>
      <c r="L679" s="29">
        <f t="shared" si="292"/>
        <v>0</v>
      </c>
      <c r="M679" s="29">
        <f t="shared" si="293"/>
        <v>0</v>
      </c>
      <c r="N679" s="29">
        <f t="shared" si="300"/>
        <v>0</v>
      </c>
      <c r="O679" s="34"/>
      <c r="P679" s="41">
        <v>0</v>
      </c>
      <c r="Q679" s="41">
        <v>0</v>
      </c>
      <c r="R679" s="117">
        <v>0</v>
      </c>
      <c r="S679" s="42">
        <v>0</v>
      </c>
      <c r="T679" s="42"/>
      <c r="U679" s="43" t="s">
        <v>303</v>
      </c>
      <c r="V679" s="34">
        <v>0</v>
      </c>
      <c r="W679" s="29">
        <v>2</v>
      </c>
      <c r="X679" s="29">
        <f t="shared" si="301"/>
        <v>0</v>
      </c>
      <c r="Z679" s="6">
        <f t="shared" si="302"/>
        <v>0</v>
      </c>
      <c r="AA679" s="6">
        <f t="shared" si="303"/>
        <v>0</v>
      </c>
      <c r="AB679" s="29"/>
      <c r="AC679" s="29" t="str">
        <f t="shared" si="304"/>
        <v>не применяется</v>
      </c>
      <c r="AE679" s="120">
        <f>IF(N679=1,IF(J679&gt;=1,2,0),0)</f>
        <v>0</v>
      </c>
      <c r="AF679" s="120">
        <f>IF(G679&gt;AI679,1,0)</f>
        <v>0</v>
      </c>
      <c r="AG679" s="120"/>
      <c r="AI679" s="29">
        <f t="shared" si="305"/>
        <v>1.0014544569999999</v>
      </c>
    </row>
    <row r="680" spans="1:36" ht="16.5" thickBot="1" x14ac:dyDescent="0.3">
      <c r="A680" s="48" t="s">
        <v>945</v>
      </c>
      <c r="B680" s="54" t="s">
        <v>81</v>
      </c>
      <c r="C680" s="55" t="s">
        <v>82</v>
      </c>
      <c r="D680" s="44">
        <v>7</v>
      </c>
      <c r="E680" s="41">
        <v>0</v>
      </c>
      <c r="F680" s="41">
        <v>0</v>
      </c>
      <c r="G680" s="117">
        <v>0</v>
      </c>
      <c r="H680" s="42" t="s">
        <v>12</v>
      </c>
      <c r="I680" s="13">
        <v>0</v>
      </c>
      <c r="J680" s="42" t="s">
        <v>12</v>
      </c>
      <c r="K680" s="29">
        <f t="shared" si="299"/>
        <v>0</v>
      </c>
      <c r="L680" s="29">
        <f t="shared" si="292"/>
        <v>0</v>
      </c>
      <c r="M680" s="29">
        <f t="shared" si="293"/>
        <v>0</v>
      </c>
      <c r="N680" s="29">
        <f t="shared" si="300"/>
        <v>0</v>
      </c>
      <c r="O680" s="34"/>
      <c r="P680" s="41">
        <v>0</v>
      </c>
      <c r="Q680" s="41">
        <v>0</v>
      </c>
      <c r="R680" s="117">
        <v>0</v>
      </c>
      <c r="S680" s="34">
        <v>0</v>
      </c>
      <c r="T680" s="34"/>
      <c r="U680" s="43" t="s">
        <v>305</v>
      </c>
      <c r="V680" s="34">
        <v>0</v>
      </c>
      <c r="W680" s="29">
        <v>2</v>
      </c>
      <c r="X680" s="29">
        <f t="shared" si="301"/>
        <v>0</v>
      </c>
      <c r="Z680" s="6">
        <f t="shared" si="302"/>
        <v>0</v>
      </c>
      <c r="AA680" s="6">
        <f t="shared" si="303"/>
        <v>0</v>
      </c>
      <c r="AB680" s="29"/>
      <c r="AC680" s="29" t="str">
        <f t="shared" si="304"/>
        <v>не применяется</v>
      </c>
      <c r="AE680" s="120">
        <f>IF(N680=1,IF(OR(I680&lt;3,I680=""),0,IF(I680&gt;=7,2,1)),0)</f>
        <v>0</v>
      </c>
      <c r="AF680" s="120">
        <f>IF(G680&gt;AI680,1,0)</f>
        <v>0</v>
      </c>
      <c r="AG680" s="120">
        <f>IF(G680=AJ680,2,0)</f>
        <v>0</v>
      </c>
      <c r="AI680" s="29">
        <f t="shared" si="305"/>
        <v>0.78831324000000003</v>
      </c>
      <c r="AJ680" s="29">
        <f>_xlfn.MAXIFS($G$7:$G$2383,$N$7:$N$2383,1,$D$7:$D$2383,7)</f>
        <v>0.964028777</v>
      </c>
    </row>
    <row r="681" spans="1:36" ht="16.5" thickBot="1" x14ac:dyDescent="0.3">
      <c r="A681" s="48" t="s">
        <v>946</v>
      </c>
      <c r="B681" s="54" t="s">
        <v>81</v>
      </c>
      <c r="C681" s="55" t="s">
        <v>82</v>
      </c>
      <c r="D681" s="44">
        <v>8</v>
      </c>
      <c r="E681" s="41">
        <v>0</v>
      </c>
      <c r="F681" s="41">
        <v>0</v>
      </c>
      <c r="G681" s="117">
        <v>0</v>
      </c>
      <c r="H681" s="42" t="s">
        <v>12</v>
      </c>
      <c r="I681" s="13">
        <v>0</v>
      </c>
      <c r="J681" s="42" t="s">
        <v>12</v>
      </c>
      <c r="K681" s="29">
        <f t="shared" si="299"/>
        <v>0</v>
      </c>
      <c r="L681" s="29">
        <f t="shared" si="292"/>
        <v>0</v>
      </c>
      <c r="M681" s="29">
        <f t="shared" si="293"/>
        <v>1</v>
      </c>
      <c r="N681" s="29">
        <f t="shared" si="300"/>
        <v>0</v>
      </c>
      <c r="O681" s="34"/>
      <c r="P681" s="41">
        <v>0</v>
      </c>
      <c r="Q681" s="41">
        <v>0</v>
      </c>
      <c r="R681" s="117">
        <v>0</v>
      </c>
      <c r="S681" s="34">
        <v>0</v>
      </c>
      <c r="T681" s="34"/>
      <c r="U681" s="43" t="s">
        <v>307</v>
      </c>
      <c r="V681" s="34">
        <v>0</v>
      </c>
      <c r="W681" s="29">
        <v>1</v>
      </c>
      <c r="X681" s="29">
        <f t="shared" si="301"/>
        <v>0</v>
      </c>
      <c r="Z681" s="6">
        <f t="shared" si="302"/>
        <v>0</v>
      </c>
      <c r="AA681" s="6">
        <f t="shared" si="303"/>
        <v>0</v>
      </c>
      <c r="AB681" s="29"/>
      <c r="AC681" s="29" t="str">
        <f t="shared" si="304"/>
        <v>не применяется</v>
      </c>
      <c r="AE681" s="120">
        <f>IF(N681=1,IF(OR(I681&gt;-5,I681=""),0,IF(I681&gt;=-10,0.5,1)),0)</f>
        <v>0</v>
      </c>
      <c r="AF681" s="120">
        <f>IF(G681&lt;AI681,0.5,0)</f>
        <v>0.5</v>
      </c>
      <c r="AG681" s="120">
        <f>IF(G681=AJ681,1,0)</f>
        <v>0</v>
      </c>
      <c r="AI681" s="29">
        <f t="shared" si="305"/>
        <v>0.38070670899999998</v>
      </c>
      <c r="AJ681" s="29">
        <f>_xlfn.MINIFS($G$6:$G$2383,$N$6:$N$2383,1,$D$6:$D$2383,8)</f>
        <v>1.9047618999999998E-2</v>
      </c>
    </row>
    <row r="682" spans="1:36" ht="16.5" thickBot="1" x14ac:dyDescent="0.3">
      <c r="A682" s="48" t="s">
        <v>947</v>
      </c>
      <c r="B682" s="54" t="s">
        <v>81</v>
      </c>
      <c r="C682" s="55" t="s">
        <v>82</v>
      </c>
      <c r="D682" s="44">
        <v>9</v>
      </c>
      <c r="E682" s="41">
        <v>0</v>
      </c>
      <c r="F682" s="41">
        <v>0</v>
      </c>
      <c r="G682" s="117">
        <v>0</v>
      </c>
      <c r="H682" s="45">
        <v>1</v>
      </c>
      <c r="I682" s="42" t="s">
        <v>12</v>
      </c>
      <c r="J682" s="13">
        <v>0</v>
      </c>
      <c r="K682" s="29">
        <f t="shared" si="299"/>
        <v>0</v>
      </c>
      <c r="L682" s="29">
        <f t="shared" si="292"/>
        <v>0</v>
      </c>
      <c r="M682" s="29">
        <f t="shared" si="293"/>
        <v>0</v>
      </c>
      <c r="N682" s="29">
        <f t="shared" si="300"/>
        <v>0</v>
      </c>
      <c r="O682" s="34"/>
      <c r="P682" s="41">
        <v>0</v>
      </c>
      <c r="Q682" s="41">
        <v>0</v>
      </c>
      <c r="R682" s="117">
        <v>0</v>
      </c>
      <c r="S682" s="42">
        <v>0</v>
      </c>
      <c r="T682" s="42"/>
      <c r="U682" s="43" t="s">
        <v>309</v>
      </c>
      <c r="V682" s="34">
        <v>0</v>
      </c>
      <c r="W682" s="29">
        <v>1</v>
      </c>
      <c r="X682" s="29">
        <f t="shared" si="301"/>
        <v>0</v>
      </c>
      <c r="Z682" s="6">
        <f t="shared" si="302"/>
        <v>0</v>
      </c>
      <c r="AA682" s="6">
        <f t="shared" si="303"/>
        <v>0</v>
      </c>
      <c r="AB682" s="29"/>
      <c r="AC682" s="29" t="str">
        <f t="shared" si="304"/>
        <v>не применяется</v>
      </c>
      <c r="AE682" s="120">
        <f>IF(N682=1,IF(J682&gt;=1,1,0),0)</f>
        <v>0</v>
      </c>
      <c r="AF682" s="120">
        <f>IF(G682&gt;AI682,0.5,0)</f>
        <v>0</v>
      </c>
      <c r="AG682" s="120"/>
      <c r="AI682" s="29">
        <f t="shared" si="305"/>
        <v>6.5856960899999999</v>
      </c>
    </row>
    <row r="683" spans="1:36" ht="16.5" thickBot="1" x14ac:dyDescent="0.3">
      <c r="A683" s="48" t="s">
        <v>948</v>
      </c>
      <c r="B683" s="54" t="s">
        <v>81</v>
      </c>
      <c r="C683" s="55" t="s">
        <v>82</v>
      </c>
      <c r="D683" s="44">
        <v>10</v>
      </c>
      <c r="E683" s="41">
        <v>0</v>
      </c>
      <c r="F683" s="41">
        <v>0</v>
      </c>
      <c r="G683" s="117">
        <v>0</v>
      </c>
      <c r="H683" s="45">
        <v>1</v>
      </c>
      <c r="I683" s="42" t="s">
        <v>12</v>
      </c>
      <c r="J683" s="13">
        <v>0</v>
      </c>
      <c r="K683" s="29">
        <f t="shared" si="299"/>
        <v>0</v>
      </c>
      <c r="L683" s="29">
        <f t="shared" si="292"/>
        <v>0</v>
      </c>
      <c r="M683" s="29">
        <f t="shared" si="293"/>
        <v>0</v>
      </c>
      <c r="N683" s="29">
        <f t="shared" si="300"/>
        <v>0</v>
      </c>
      <c r="O683" s="34"/>
      <c r="P683" s="41">
        <v>0</v>
      </c>
      <c r="Q683" s="41">
        <v>0</v>
      </c>
      <c r="R683" s="117">
        <v>0</v>
      </c>
      <c r="S683" s="42">
        <v>0</v>
      </c>
      <c r="T683" s="42"/>
      <c r="U683" s="43" t="s">
        <v>311</v>
      </c>
      <c r="V683" s="34">
        <v>0</v>
      </c>
      <c r="W683" s="29">
        <v>1</v>
      </c>
      <c r="X683" s="29">
        <f t="shared" si="301"/>
        <v>0</v>
      </c>
      <c r="Z683" s="6">
        <f t="shared" si="302"/>
        <v>0</v>
      </c>
      <c r="AA683" s="6">
        <f t="shared" si="303"/>
        <v>0</v>
      </c>
      <c r="AB683" s="29"/>
      <c r="AC683" s="29" t="str">
        <f t="shared" si="304"/>
        <v>не применяется</v>
      </c>
      <c r="AE683" s="120">
        <f>IF(N683=1,IF(J683&gt;=1,1,0),0)</f>
        <v>0</v>
      </c>
      <c r="AF683" s="120">
        <f>IF(G683&gt;AI683,0.5,0)</f>
        <v>0</v>
      </c>
      <c r="AG683" s="120"/>
      <c r="AI683" s="29">
        <f t="shared" si="305"/>
        <v>8.2854889590000003</v>
      </c>
    </row>
    <row r="684" spans="1:36" ht="16.5" thickBot="1" x14ac:dyDescent="0.3">
      <c r="A684" s="48" t="s">
        <v>949</v>
      </c>
      <c r="B684" s="54" t="s">
        <v>81</v>
      </c>
      <c r="C684" s="55" t="s">
        <v>82</v>
      </c>
      <c r="D684" s="44">
        <v>11</v>
      </c>
      <c r="E684" s="41">
        <v>0</v>
      </c>
      <c r="F684" s="41">
        <v>0</v>
      </c>
      <c r="G684" s="117">
        <v>0</v>
      </c>
      <c r="H684" s="45">
        <v>1</v>
      </c>
      <c r="I684" s="42" t="s">
        <v>12</v>
      </c>
      <c r="J684" s="13">
        <v>0</v>
      </c>
      <c r="K684" s="29">
        <f t="shared" si="299"/>
        <v>0</v>
      </c>
      <c r="L684" s="29">
        <f t="shared" si="292"/>
        <v>0</v>
      </c>
      <c r="M684" s="29">
        <f t="shared" si="293"/>
        <v>0</v>
      </c>
      <c r="N684" s="29">
        <f t="shared" si="300"/>
        <v>0</v>
      </c>
      <c r="O684" s="34"/>
      <c r="P684" s="41">
        <v>0</v>
      </c>
      <c r="Q684" s="41">
        <v>0</v>
      </c>
      <c r="R684" s="117">
        <v>0</v>
      </c>
      <c r="S684" s="42">
        <v>0</v>
      </c>
      <c r="T684" s="42"/>
      <c r="U684" s="43" t="s">
        <v>313</v>
      </c>
      <c r="V684" s="34">
        <v>0</v>
      </c>
      <c r="W684" s="29">
        <v>2</v>
      </c>
      <c r="X684" s="29">
        <f t="shared" si="301"/>
        <v>0</v>
      </c>
      <c r="Z684" s="6">
        <f t="shared" si="302"/>
        <v>0</v>
      </c>
      <c r="AA684" s="6">
        <f t="shared" si="303"/>
        <v>0</v>
      </c>
      <c r="AB684" s="29"/>
      <c r="AC684" s="29" t="str">
        <f t="shared" si="304"/>
        <v>не применяется</v>
      </c>
      <c r="AE684" s="120">
        <f>IF(N684=1,IF(J684&gt;=1,2,0),0)</f>
        <v>0</v>
      </c>
      <c r="AF684" s="120">
        <f>IF(G684&gt;AI684,1,0)</f>
        <v>0</v>
      </c>
      <c r="AG684" s="120"/>
      <c r="AI684" s="29">
        <f t="shared" si="305"/>
        <v>8.5951903810000001</v>
      </c>
    </row>
    <row r="685" spans="1:36" ht="16.5" thickBot="1" x14ac:dyDescent="0.3">
      <c r="A685" s="48" t="s">
        <v>950</v>
      </c>
      <c r="B685" s="54" t="s">
        <v>81</v>
      </c>
      <c r="C685" s="55" t="s">
        <v>82</v>
      </c>
      <c r="D685" s="44">
        <v>12</v>
      </c>
      <c r="E685" s="41">
        <v>0</v>
      </c>
      <c r="F685" s="41">
        <v>0</v>
      </c>
      <c r="G685" s="117">
        <v>0</v>
      </c>
      <c r="H685" s="42" t="s">
        <v>12</v>
      </c>
      <c r="I685" s="13">
        <v>0</v>
      </c>
      <c r="J685" s="42" t="s">
        <v>12</v>
      </c>
      <c r="K685" s="29">
        <f t="shared" si="299"/>
        <v>0</v>
      </c>
      <c r="L685" s="29">
        <f t="shared" si="292"/>
        <v>0</v>
      </c>
      <c r="M685" s="29">
        <f t="shared" si="293"/>
        <v>1</v>
      </c>
      <c r="N685" s="29">
        <f t="shared" si="300"/>
        <v>0</v>
      </c>
      <c r="O685" s="34"/>
      <c r="P685" s="41">
        <v>0</v>
      </c>
      <c r="Q685" s="41">
        <v>0</v>
      </c>
      <c r="R685" s="117">
        <v>0</v>
      </c>
      <c r="S685" s="34">
        <v>0</v>
      </c>
      <c r="T685" s="34"/>
      <c r="U685" s="43" t="s">
        <v>315</v>
      </c>
      <c r="V685" s="34">
        <v>0</v>
      </c>
      <c r="W685" s="29">
        <v>1</v>
      </c>
      <c r="X685" s="29">
        <f t="shared" si="301"/>
        <v>0</v>
      </c>
      <c r="Z685" s="6">
        <f t="shared" si="302"/>
        <v>0</v>
      </c>
      <c r="AA685" s="6">
        <f t="shared" si="303"/>
        <v>0</v>
      </c>
      <c r="AB685" s="29"/>
      <c r="AC685" s="29" t="str">
        <f t="shared" si="304"/>
        <v>не применяется</v>
      </c>
      <c r="AE685" s="120">
        <f>IF(N685=1,IF(OR(I685&gt;-5,I685=""),0,IF(I685&gt;=-10,0.5,1)),0)</f>
        <v>0</v>
      </c>
      <c r="AF685" s="120">
        <f>IF(G685&lt;AI685,0.5,0)</f>
        <v>0.5</v>
      </c>
      <c r="AG685" s="120">
        <f>IF(G685=AJ685,1,0)</f>
        <v>0</v>
      </c>
      <c r="AI685" s="29">
        <f t="shared" si="305"/>
        <v>4.0696577999999997E-2</v>
      </c>
      <c r="AJ685" s="29">
        <f>_xlfn.MINIFS($G$6:$G$2383,$N$6:$N$2383,1,$D$6:$D$2383,12)</f>
        <v>5.6550419999999999E-3</v>
      </c>
    </row>
    <row r="686" spans="1:36" ht="16.5" thickBot="1" x14ac:dyDescent="0.3">
      <c r="A686" s="48" t="s">
        <v>951</v>
      </c>
      <c r="B686" s="54" t="s">
        <v>81</v>
      </c>
      <c r="C686" s="55" t="s">
        <v>82</v>
      </c>
      <c r="D686" s="44">
        <v>13</v>
      </c>
      <c r="E686" s="41">
        <v>0</v>
      </c>
      <c r="F686" s="41">
        <v>0</v>
      </c>
      <c r="G686" s="117">
        <v>0</v>
      </c>
      <c r="H686" s="42" t="s">
        <v>12</v>
      </c>
      <c r="I686" s="13">
        <v>0</v>
      </c>
      <c r="J686" s="42" t="s">
        <v>12</v>
      </c>
      <c r="K686" s="29">
        <f>_xlfn.IFS(AND(R686=0,G686=0),0,V686=0,0,V686=1,MAX(AE686:AG686))</f>
        <v>0</v>
      </c>
      <c r="L686" s="29">
        <f t="shared" si="292"/>
        <v>1</v>
      </c>
      <c r="M686" s="29">
        <f t="shared" si="293"/>
        <v>1</v>
      </c>
      <c r="N686" s="29">
        <f t="shared" si="300"/>
        <v>0</v>
      </c>
      <c r="O686" s="34"/>
      <c r="P686" s="41">
        <v>0</v>
      </c>
      <c r="Q686" s="41">
        <v>0</v>
      </c>
      <c r="R686" s="117">
        <v>0</v>
      </c>
      <c r="S686" s="34">
        <v>0</v>
      </c>
      <c r="T686" s="34"/>
      <c r="U686" s="43" t="s">
        <v>317</v>
      </c>
      <c r="V686" s="34">
        <v>0</v>
      </c>
      <c r="W686" s="29">
        <v>2</v>
      </c>
      <c r="X686" s="29">
        <f t="shared" si="301"/>
        <v>0</v>
      </c>
      <c r="Z686" s="6">
        <f t="shared" si="302"/>
        <v>0</v>
      </c>
      <c r="AA686" s="6">
        <f t="shared" si="303"/>
        <v>0</v>
      </c>
      <c r="AB686" s="29"/>
      <c r="AC686" s="29" t="str">
        <f t="shared" si="304"/>
        <v>не применяется</v>
      </c>
      <c r="AE686" s="120">
        <f>IF(N686=1,IF(OR(I686&gt;-3,I686=""),0,IF(I686&gt;=-7,1,2)),0)</f>
        <v>0</v>
      </c>
      <c r="AF686" s="120">
        <f>IF(G686&lt;AI686,1,0)</f>
        <v>1</v>
      </c>
      <c r="AG686" s="120">
        <f>IF(G686=AJ686,2,0)</f>
        <v>0</v>
      </c>
      <c r="AI686" s="29">
        <f t="shared" si="305"/>
        <v>0.30394431599999999</v>
      </c>
      <c r="AJ686" s="29">
        <f>_xlfn.MINIFS($G$6:$G$2383,$N$6:$N$2383,1,$D$6:$D$2383,13)</f>
        <v>0.11</v>
      </c>
    </row>
    <row r="687" spans="1:36" ht="16.5" thickBot="1" x14ac:dyDescent="0.3">
      <c r="A687" s="48" t="s">
        <v>952</v>
      </c>
      <c r="B687" s="54" t="s">
        <v>81</v>
      </c>
      <c r="C687" s="55" t="s">
        <v>82</v>
      </c>
      <c r="D687" s="44">
        <v>14</v>
      </c>
      <c r="E687" s="41">
        <v>0</v>
      </c>
      <c r="F687" s="41">
        <v>0</v>
      </c>
      <c r="G687" s="117">
        <v>0</v>
      </c>
      <c r="H687" s="42" t="s">
        <v>12</v>
      </c>
      <c r="I687" s="13">
        <v>0</v>
      </c>
      <c r="J687" s="42" t="s">
        <v>12</v>
      </c>
      <c r="K687" s="29">
        <f>_xlfn.IFS(AND(R687=0,G687=0),0,V687=0,0,V687=1,MAX(AE687:AG687))</f>
        <v>0</v>
      </c>
      <c r="L687" s="29">
        <f t="shared" si="292"/>
        <v>0</v>
      </c>
      <c r="M687" s="29">
        <f t="shared" si="293"/>
        <v>1</v>
      </c>
      <c r="N687" s="29">
        <f t="shared" si="300"/>
        <v>0</v>
      </c>
      <c r="O687" s="34"/>
      <c r="P687" s="41">
        <v>0</v>
      </c>
      <c r="Q687" s="41">
        <v>0</v>
      </c>
      <c r="R687" s="117">
        <v>0</v>
      </c>
      <c r="S687" s="34">
        <v>0</v>
      </c>
      <c r="T687" s="34"/>
      <c r="U687" s="43" t="s">
        <v>319</v>
      </c>
      <c r="V687" s="34">
        <v>0</v>
      </c>
      <c r="W687" s="29">
        <v>1</v>
      </c>
      <c r="X687" s="29">
        <f t="shared" si="301"/>
        <v>0</v>
      </c>
      <c r="Z687" s="6">
        <f t="shared" si="302"/>
        <v>0</v>
      </c>
      <c r="AA687" s="6">
        <f t="shared" si="303"/>
        <v>0</v>
      </c>
      <c r="AB687" s="29"/>
      <c r="AC687" s="29" t="str">
        <f t="shared" si="304"/>
        <v>не применяется</v>
      </c>
      <c r="AE687" s="120">
        <f>IF(N687=1,IF(OR(I687&gt;-5,I687=""),0,IF(I687&gt;=-10,0.5,1)),0)</f>
        <v>0</v>
      </c>
      <c r="AF687" s="120">
        <f>IF(G687&lt;AI687,0.5,0)</f>
        <v>0.5</v>
      </c>
      <c r="AG687" s="120">
        <f>IF(G687=AJ687,1,0)</f>
        <v>1</v>
      </c>
      <c r="AI687" s="29">
        <f t="shared" si="305"/>
        <v>4.1435990000000004E-3</v>
      </c>
      <c r="AJ687" s="29">
        <f>_xlfn.MINIFS($G$6:$G$2383,$N$6:$N$2383,1,$D$6:$D$2383,14)</f>
        <v>0</v>
      </c>
    </row>
    <row r="688" spans="1:36" ht="16.5" thickBot="1" x14ac:dyDescent="0.3">
      <c r="A688" s="48" t="s">
        <v>953</v>
      </c>
      <c r="B688" s="54" t="s">
        <v>81</v>
      </c>
      <c r="C688" s="55" t="s">
        <v>82</v>
      </c>
      <c r="D688" s="33"/>
      <c r="E688" s="41"/>
      <c r="F688" s="41"/>
      <c r="G688" s="117">
        <v>0</v>
      </c>
      <c r="H688" s="35"/>
      <c r="I688" s="35"/>
      <c r="J688" s="35"/>
      <c r="K688" s="36">
        <f>SUM(K689:K694)</f>
        <v>2.5</v>
      </c>
      <c r="L688" s="29">
        <f t="shared" si="292"/>
        <v>0</v>
      </c>
      <c r="M688" s="29">
        <f t="shared" si="293"/>
        <v>0</v>
      </c>
      <c r="O688" s="34"/>
      <c r="P688" s="34"/>
      <c r="Q688" s="34"/>
      <c r="R688" s="117">
        <v>0</v>
      </c>
      <c r="S688" s="35">
        <v>6.5</v>
      </c>
      <c r="T688" s="35"/>
      <c r="U688" s="37" t="s">
        <v>321</v>
      </c>
      <c r="V688" s="35">
        <v>1</v>
      </c>
      <c r="W688" s="6"/>
      <c r="X688" s="29">
        <f t="shared" si="301"/>
        <v>0</v>
      </c>
      <c r="Y688" s="6"/>
      <c r="AB688" s="6"/>
      <c r="AC688" s="29" t="str">
        <f t="shared" si="304"/>
        <v>не применяется</v>
      </c>
      <c r="AF688" s="6"/>
    </row>
    <row r="689" spans="1:36" ht="16.5" thickBot="1" x14ac:dyDescent="0.3">
      <c r="A689" s="48" t="s">
        <v>954</v>
      </c>
      <c r="B689" s="54" t="s">
        <v>81</v>
      </c>
      <c r="C689" s="55" t="s">
        <v>82</v>
      </c>
      <c r="D689" s="44">
        <v>15</v>
      </c>
      <c r="E689" s="41">
        <v>45146</v>
      </c>
      <c r="F689" s="41">
        <v>46124</v>
      </c>
      <c r="G689" s="117">
        <v>0.97879628799999996</v>
      </c>
      <c r="H689" s="45">
        <v>1</v>
      </c>
      <c r="I689" s="42" t="s">
        <v>12</v>
      </c>
      <c r="J689" s="13">
        <v>0.97879628799999996</v>
      </c>
      <c r="K689" s="29">
        <f t="shared" ref="K689:K694" si="306">IF(V689=1,MAX(AE689:AG689),0)</f>
        <v>0.5</v>
      </c>
      <c r="L689" s="29">
        <f t="shared" si="292"/>
        <v>0</v>
      </c>
      <c r="M689" s="29">
        <f t="shared" si="293"/>
        <v>1</v>
      </c>
      <c r="N689" s="29">
        <f t="shared" ref="N689:N694" si="307">IF(AND(F689=0,V689=1),2,V689)</f>
        <v>1</v>
      </c>
      <c r="O689" s="34"/>
      <c r="P689" s="41">
        <v>0</v>
      </c>
      <c r="Q689" s="41">
        <v>0</v>
      </c>
      <c r="R689" s="117">
        <v>0</v>
      </c>
      <c r="S689" s="42">
        <v>0.5</v>
      </c>
      <c r="T689" s="42"/>
      <c r="U689" s="43" t="s">
        <v>323</v>
      </c>
      <c r="V689" s="34">
        <v>1</v>
      </c>
      <c r="W689" s="29">
        <v>1</v>
      </c>
      <c r="X689" s="29">
        <f t="shared" si="301"/>
        <v>1</v>
      </c>
      <c r="Z689" s="6">
        <f t="shared" ref="Z689:Z694" si="308">N689</f>
        <v>1</v>
      </c>
      <c r="AA689" s="6">
        <f t="shared" ref="AA689:AA694" si="309">IF(K689&lt;=0,0,1)</f>
        <v>1</v>
      </c>
      <c r="AB689" s="29"/>
      <c r="AC689" s="29">
        <f t="shared" si="304"/>
        <v>1</v>
      </c>
      <c r="AE689" s="120">
        <f>IF(AND(J689&gt;=1,N689=1),1,0)</f>
        <v>0</v>
      </c>
      <c r="AF689" s="121">
        <f>IF(G689&gt;AI689,0.5,0)</f>
        <v>0.5</v>
      </c>
      <c r="AG689" s="120"/>
      <c r="AI689" s="29">
        <f t="shared" ref="AI689:AI694" si="310">ROUND(SUMIFS(E:E,D:D,D689,N:N,1)/SUMIFS(F:F,D:D,D689,N:N,1),9)</f>
        <v>0.955452521</v>
      </c>
    </row>
    <row r="690" spans="1:36" ht="16.5" thickBot="1" x14ac:dyDescent="0.3">
      <c r="A690" s="48" t="s">
        <v>955</v>
      </c>
      <c r="B690" s="54" t="s">
        <v>81</v>
      </c>
      <c r="C690" s="55" t="s">
        <v>82</v>
      </c>
      <c r="D690" s="44">
        <v>16</v>
      </c>
      <c r="E690" s="41">
        <v>15</v>
      </c>
      <c r="F690" s="41">
        <v>0</v>
      </c>
      <c r="G690" s="117">
        <v>0</v>
      </c>
      <c r="H690" s="45">
        <v>1</v>
      </c>
      <c r="I690" s="42" t="s">
        <v>12</v>
      </c>
      <c r="J690" s="13">
        <v>0</v>
      </c>
      <c r="K690" s="29">
        <f t="shared" si="306"/>
        <v>0</v>
      </c>
      <c r="L690" s="29">
        <f t="shared" si="292"/>
        <v>0</v>
      </c>
      <c r="M690" s="29">
        <f t="shared" si="293"/>
        <v>0</v>
      </c>
      <c r="N690" s="29">
        <f t="shared" si="307"/>
        <v>2</v>
      </c>
      <c r="O690" s="34"/>
      <c r="P690" s="41">
        <v>15</v>
      </c>
      <c r="Q690" s="41">
        <v>2</v>
      </c>
      <c r="R690" s="117">
        <v>7.5</v>
      </c>
      <c r="S690" s="42">
        <v>1</v>
      </c>
      <c r="T690" s="42"/>
      <c r="U690" s="43" t="s">
        <v>325</v>
      </c>
      <c r="V690" s="34">
        <v>1</v>
      </c>
      <c r="W690" s="29">
        <v>1</v>
      </c>
      <c r="X690" s="29">
        <f t="shared" si="301"/>
        <v>1</v>
      </c>
      <c r="Z690" s="6">
        <f t="shared" si="308"/>
        <v>2</v>
      </c>
      <c r="AA690" s="6">
        <f t="shared" si="309"/>
        <v>0</v>
      </c>
      <c r="AB690" s="29"/>
      <c r="AC690" s="29" t="str">
        <f>_xlfn.IFS(AND(Z690=1,AA690=1),1,AND(Z690=1,AA690=0),0,Z690=0,"не применяется",Z690=2,"не применяется")</f>
        <v>не применяется</v>
      </c>
      <c r="AE690" s="120">
        <f>IF(AND(J690&gt;=1,N690=1),1,0)</f>
        <v>0</v>
      </c>
      <c r="AF690" s="120">
        <f>IF(G690&gt;AI690,0.5,0)</f>
        <v>0</v>
      </c>
      <c r="AG690" s="120"/>
      <c r="AI690" s="29">
        <f t="shared" si="310"/>
        <v>27.65</v>
      </c>
    </row>
    <row r="691" spans="1:36" ht="16.5" thickBot="1" x14ac:dyDescent="0.3">
      <c r="A691" s="48" t="s">
        <v>956</v>
      </c>
      <c r="B691" s="54" t="s">
        <v>81</v>
      </c>
      <c r="C691" s="55" t="s">
        <v>82</v>
      </c>
      <c r="D691" s="44">
        <v>17</v>
      </c>
      <c r="E691" s="41">
        <v>293</v>
      </c>
      <c r="F691" s="41">
        <v>8</v>
      </c>
      <c r="G691" s="117">
        <v>36.625</v>
      </c>
      <c r="H691" s="45">
        <v>1</v>
      </c>
      <c r="I691" s="42" t="s">
        <v>12</v>
      </c>
      <c r="J691" s="13">
        <v>36.625</v>
      </c>
      <c r="K691" s="29">
        <f t="shared" si="306"/>
        <v>1</v>
      </c>
      <c r="L691" s="29">
        <f t="shared" si="292"/>
        <v>0</v>
      </c>
      <c r="M691" s="29">
        <f t="shared" si="293"/>
        <v>0</v>
      </c>
      <c r="N691" s="29">
        <f t="shared" si="307"/>
        <v>1</v>
      </c>
      <c r="O691" s="34"/>
      <c r="P691" s="41">
        <v>510</v>
      </c>
      <c r="Q691" s="41">
        <v>465</v>
      </c>
      <c r="R691" s="117">
        <v>1.096774194</v>
      </c>
      <c r="S691" s="42">
        <v>1</v>
      </c>
      <c r="T691" s="42"/>
      <c r="U691" s="43" t="s">
        <v>327</v>
      </c>
      <c r="V691" s="34">
        <v>1</v>
      </c>
      <c r="W691" s="29">
        <v>1</v>
      </c>
      <c r="X691" s="29">
        <f t="shared" si="301"/>
        <v>1</v>
      </c>
      <c r="Z691" s="6">
        <f t="shared" si="308"/>
        <v>1</v>
      </c>
      <c r="AA691" s="6">
        <f t="shared" si="309"/>
        <v>1</v>
      </c>
      <c r="AB691" s="29"/>
      <c r="AC691" s="29">
        <f>_xlfn.IFS(AND(Z691=1,AA691=1),1,AND(Z691=1,AA691=0),0,Z691=0,"не применяется")</f>
        <v>1</v>
      </c>
      <c r="AE691" s="120">
        <f>IF(AND(J691&gt;=1,N691=1),1,0)</f>
        <v>1</v>
      </c>
      <c r="AF691" s="120">
        <f>IF(G691&gt;AI691,0.5,0)</f>
        <v>0</v>
      </c>
      <c r="AG691" s="120"/>
      <c r="AI691" s="29">
        <f t="shared" si="310"/>
        <v>77.588235294</v>
      </c>
    </row>
    <row r="692" spans="1:36" ht="16.5" thickBot="1" x14ac:dyDescent="0.3">
      <c r="A692" s="48" t="s">
        <v>957</v>
      </c>
      <c r="B692" s="54" t="s">
        <v>81</v>
      </c>
      <c r="C692" s="55" t="s">
        <v>82</v>
      </c>
      <c r="D692" s="44">
        <v>18</v>
      </c>
      <c r="E692" s="41">
        <v>40</v>
      </c>
      <c r="F692" s="41">
        <v>1</v>
      </c>
      <c r="G692" s="117">
        <v>40</v>
      </c>
      <c r="H692" s="45">
        <v>1</v>
      </c>
      <c r="I692" s="42" t="s">
        <v>12</v>
      </c>
      <c r="J692" s="13">
        <v>40</v>
      </c>
      <c r="K692" s="29">
        <f t="shared" si="306"/>
        <v>1</v>
      </c>
      <c r="L692" s="29">
        <f t="shared" si="292"/>
        <v>0</v>
      </c>
      <c r="M692" s="29">
        <f t="shared" si="293"/>
        <v>0</v>
      </c>
      <c r="N692" s="29">
        <f t="shared" si="307"/>
        <v>1</v>
      </c>
      <c r="O692" s="34"/>
      <c r="P692" s="41">
        <v>95</v>
      </c>
      <c r="Q692" s="41">
        <v>41</v>
      </c>
      <c r="R692" s="117">
        <v>2.3170731710000001</v>
      </c>
      <c r="S692" s="42">
        <v>1</v>
      </c>
      <c r="T692" s="42"/>
      <c r="U692" s="43" t="s">
        <v>329</v>
      </c>
      <c r="V692" s="34">
        <v>1</v>
      </c>
      <c r="W692" s="29">
        <v>1</v>
      </c>
      <c r="X692" s="29">
        <f t="shared" si="301"/>
        <v>1</v>
      </c>
      <c r="Z692" s="6">
        <f t="shared" si="308"/>
        <v>1</v>
      </c>
      <c r="AA692" s="6">
        <f t="shared" si="309"/>
        <v>1</v>
      </c>
      <c r="AB692" s="29"/>
      <c r="AC692" s="29">
        <f>_xlfn.IFS(AND(Z692=1,AA692=1),1,AND(Z692=1,AA692=0),0,Z692=0,"не применяется")</f>
        <v>1</v>
      </c>
      <c r="AE692" s="120">
        <f>IF(AND(J692&gt;=1,N692=1),1,0)</f>
        <v>1</v>
      </c>
      <c r="AF692" s="120">
        <f>IF(G692&gt;AI692,0.5,0)</f>
        <v>0</v>
      </c>
      <c r="AG692" s="120"/>
      <c r="AI692" s="29">
        <f t="shared" si="310"/>
        <v>48.1875</v>
      </c>
    </row>
    <row r="693" spans="1:36" ht="16.5" thickBot="1" x14ac:dyDescent="0.3">
      <c r="A693" s="48" t="s">
        <v>958</v>
      </c>
      <c r="B693" s="54" t="s">
        <v>81</v>
      </c>
      <c r="C693" s="55" t="s">
        <v>82</v>
      </c>
      <c r="D693" s="44">
        <v>19</v>
      </c>
      <c r="E693" s="41">
        <v>125</v>
      </c>
      <c r="F693" s="41">
        <v>0</v>
      </c>
      <c r="G693" s="117">
        <v>0</v>
      </c>
      <c r="H693" s="45">
        <v>1</v>
      </c>
      <c r="I693" s="42" t="s">
        <v>12</v>
      </c>
      <c r="J693" s="13">
        <v>0</v>
      </c>
      <c r="K693" s="29">
        <f t="shared" si="306"/>
        <v>0</v>
      </c>
      <c r="L693" s="29">
        <f t="shared" si="292"/>
        <v>0</v>
      </c>
      <c r="M693" s="29">
        <f t="shared" si="293"/>
        <v>0</v>
      </c>
      <c r="N693" s="29">
        <f t="shared" si="307"/>
        <v>2</v>
      </c>
      <c r="O693" s="34"/>
      <c r="P693" s="41">
        <v>55</v>
      </c>
      <c r="Q693" s="41">
        <v>54</v>
      </c>
      <c r="R693" s="117">
        <v>1.0185185189999999</v>
      </c>
      <c r="S693" s="42">
        <v>2</v>
      </c>
      <c r="T693" s="42"/>
      <c r="U693" s="43" t="s">
        <v>331</v>
      </c>
      <c r="V693" s="34">
        <v>1</v>
      </c>
      <c r="W693" s="29">
        <v>2</v>
      </c>
      <c r="X693" s="29">
        <f t="shared" si="301"/>
        <v>2</v>
      </c>
      <c r="Z693" s="6">
        <f t="shared" si="308"/>
        <v>2</v>
      </c>
      <c r="AA693" s="6">
        <f t="shared" si="309"/>
        <v>0</v>
      </c>
      <c r="AB693" s="29"/>
      <c r="AC693" s="29" t="str">
        <f>_xlfn.IFS(AND(Z693=1,AA693=1),1,AND(Z693=1,AA693=0),0,Z693=0,"не применяется",Z693=2,"не применяется")</f>
        <v>не применяется</v>
      </c>
      <c r="AE693" s="120">
        <f>IF(AND(J693&gt;=1,N693=1),2,0)</f>
        <v>0</v>
      </c>
      <c r="AF693" s="120">
        <f>IF(G693&gt;AI693,1,0)</f>
        <v>0</v>
      </c>
      <c r="AG693" s="120"/>
      <c r="AI693" s="29">
        <f t="shared" si="310"/>
        <v>45.237288135999997</v>
      </c>
    </row>
    <row r="694" spans="1:36" ht="16.5" thickBot="1" x14ac:dyDescent="0.3">
      <c r="A694" s="48" t="s">
        <v>959</v>
      </c>
      <c r="B694" s="54" t="s">
        <v>81</v>
      </c>
      <c r="C694" s="55" t="s">
        <v>82</v>
      </c>
      <c r="D694" s="44">
        <v>20</v>
      </c>
      <c r="E694" s="41">
        <v>19</v>
      </c>
      <c r="F694" s="41">
        <v>0</v>
      </c>
      <c r="G694" s="117">
        <v>0</v>
      </c>
      <c r="H694" s="45">
        <v>1</v>
      </c>
      <c r="I694" s="42" t="s">
        <v>12</v>
      </c>
      <c r="J694" s="13">
        <v>0</v>
      </c>
      <c r="K694" s="29">
        <f t="shared" si="306"/>
        <v>0</v>
      </c>
      <c r="L694" s="29">
        <f t="shared" si="292"/>
        <v>0</v>
      </c>
      <c r="M694" s="29">
        <f t="shared" si="293"/>
        <v>0</v>
      </c>
      <c r="N694" s="29">
        <f t="shared" si="307"/>
        <v>2</v>
      </c>
      <c r="O694" s="34"/>
      <c r="P694" s="41">
        <v>78</v>
      </c>
      <c r="Q694" s="41">
        <v>12</v>
      </c>
      <c r="R694" s="117">
        <v>6.5</v>
      </c>
      <c r="S694" s="42">
        <v>1</v>
      </c>
      <c r="T694" s="42"/>
      <c r="U694" s="43" t="s">
        <v>333</v>
      </c>
      <c r="V694" s="34">
        <v>1</v>
      </c>
      <c r="W694" s="29">
        <v>1</v>
      </c>
      <c r="X694" s="29">
        <f t="shared" si="301"/>
        <v>1</v>
      </c>
      <c r="Z694" s="6">
        <f t="shared" si="308"/>
        <v>2</v>
      </c>
      <c r="AA694" s="6">
        <f t="shared" si="309"/>
        <v>0</v>
      </c>
      <c r="AB694" s="29"/>
      <c r="AC694" s="29" t="str">
        <f>_xlfn.IFS(AND(Z694=1,AA694=1),1,AND(Z694=1,AA694=0),0,Z694=0,"не применяется",Z694=2,"не применяется")</f>
        <v>не применяется</v>
      </c>
      <c r="AE694" s="120">
        <f>IF(AND(J694&gt;=1,N694=1),1,0)</f>
        <v>0</v>
      </c>
      <c r="AF694" s="120">
        <f>IF(G694&gt;AI694,0.5,0)</f>
        <v>0</v>
      </c>
      <c r="AG694" s="120"/>
      <c r="AI694" s="29">
        <f t="shared" si="310"/>
        <v>12.756097561000001</v>
      </c>
    </row>
    <row r="695" spans="1:36" ht="16.5" thickBot="1" x14ac:dyDescent="0.3">
      <c r="A695" s="48" t="s">
        <v>953</v>
      </c>
      <c r="B695" s="54" t="s">
        <v>81</v>
      </c>
      <c r="C695" s="55" t="s">
        <v>82</v>
      </c>
      <c r="D695" s="33"/>
      <c r="E695" s="41"/>
      <c r="F695" s="41"/>
      <c r="G695" s="117">
        <v>0</v>
      </c>
      <c r="H695" s="35"/>
      <c r="I695" s="35"/>
      <c r="J695" s="35"/>
      <c r="K695" s="36">
        <f>SUM(K696:K700)</f>
        <v>0</v>
      </c>
      <c r="L695" s="29">
        <f t="shared" si="292"/>
        <v>0</v>
      </c>
      <c r="M695" s="29">
        <f t="shared" si="293"/>
        <v>0</v>
      </c>
      <c r="O695" s="34"/>
      <c r="P695" s="34"/>
      <c r="Q695" s="34"/>
      <c r="R695" s="117">
        <v>0</v>
      </c>
      <c r="S695" s="35">
        <v>0</v>
      </c>
      <c r="T695" s="35"/>
      <c r="U695" s="37" t="s">
        <v>321</v>
      </c>
      <c r="V695" s="35">
        <v>1</v>
      </c>
      <c r="W695" s="6"/>
      <c r="X695" s="29">
        <f t="shared" si="301"/>
        <v>0</v>
      </c>
      <c r="Y695" s="6"/>
      <c r="AB695" s="6"/>
      <c r="AC695" s="29" t="str">
        <f t="shared" ref="AC695:AC700" si="311">_xlfn.IFS(AND(Z695=1,AA695=1),1,AND(Z695=1,AA695=0),0,Z695=0,"не применяется")</f>
        <v>не применяется</v>
      </c>
      <c r="AF695" s="6"/>
    </row>
    <row r="696" spans="1:36" ht="16.5" thickBot="1" x14ac:dyDescent="0.3">
      <c r="A696" s="48" t="s">
        <v>960</v>
      </c>
      <c r="B696" s="54" t="s">
        <v>81</v>
      </c>
      <c r="C696" s="55" t="s">
        <v>82</v>
      </c>
      <c r="D696" s="44">
        <v>21</v>
      </c>
      <c r="E696" s="41">
        <v>0</v>
      </c>
      <c r="F696" s="41">
        <v>0</v>
      </c>
      <c r="G696" s="117">
        <v>0</v>
      </c>
      <c r="H696" s="42" t="s">
        <v>12</v>
      </c>
      <c r="I696" s="13">
        <v>0</v>
      </c>
      <c r="J696" s="42" t="s">
        <v>12</v>
      </c>
      <c r="K696" s="29">
        <f>IF(V696=1,MAX(AE696:AG696),0)</f>
        <v>0</v>
      </c>
      <c r="L696" s="29">
        <f t="shared" si="292"/>
        <v>0</v>
      </c>
      <c r="M696" s="29">
        <f t="shared" si="293"/>
        <v>0</v>
      </c>
      <c r="N696" s="29">
        <f>IF(AND(F696=0,V696=1),2,V696)</f>
        <v>0</v>
      </c>
      <c r="O696" s="34"/>
      <c r="P696" s="41">
        <v>0</v>
      </c>
      <c r="Q696" s="41">
        <v>0</v>
      </c>
      <c r="R696" s="117">
        <v>0</v>
      </c>
      <c r="S696" s="45">
        <v>0</v>
      </c>
      <c r="T696" s="45"/>
      <c r="U696" s="43" t="s">
        <v>335</v>
      </c>
      <c r="V696" s="34">
        <v>0</v>
      </c>
      <c r="W696" s="29">
        <v>1</v>
      </c>
      <c r="X696" s="29">
        <f t="shared" si="301"/>
        <v>0</v>
      </c>
      <c r="Z696" s="6">
        <f>N696</f>
        <v>0</v>
      </c>
      <c r="AA696" s="6">
        <f>IF(K696&lt;=0,0,1)</f>
        <v>0</v>
      </c>
      <c r="AB696" s="29"/>
      <c r="AC696" s="29" t="str">
        <f t="shared" si="311"/>
        <v>не применяется</v>
      </c>
      <c r="AE696" s="120">
        <f>IF(N696=1,IF(OR(I696&lt;5,I696=""),0,IF(I696&gt;=10,1,0.5)),0)</f>
        <v>0</v>
      </c>
      <c r="AF696" s="120">
        <f>IF(G696&gt;AI696,0.5,0)</f>
        <v>0</v>
      </c>
      <c r="AG696" s="120">
        <f>IF(G696=AJ696,1,0)</f>
        <v>0</v>
      </c>
      <c r="AI696" s="29">
        <f>ROUND(SUMIFS(E:E,D:D,D696,N:N,1)/SUMIFS(F:F,D:D,D696,N:N,1),9)</f>
        <v>0.40586932399999998</v>
      </c>
      <c r="AJ696" s="29">
        <f>_xlfn.MAXIFS($G$7:$G$2383,$N$7:$N$2383,1,$D$7:$D$2383,21)</f>
        <v>1</v>
      </c>
    </row>
    <row r="697" spans="1:36" ht="16.5" thickBot="1" x14ac:dyDescent="0.3">
      <c r="A697" s="48" t="s">
        <v>961</v>
      </c>
      <c r="B697" s="54" t="s">
        <v>81</v>
      </c>
      <c r="C697" s="55" t="s">
        <v>82</v>
      </c>
      <c r="D697" s="44">
        <v>22</v>
      </c>
      <c r="E697" s="41">
        <v>0</v>
      </c>
      <c r="F697" s="41">
        <v>0</v>
      </c>
      <c r="G697" s="117">
        <v>0</v>
      </c>
      <c r="H697" s="45">
        <v>1</v>
      </c>
      <c r="I697" s="42" t="s">
        <v>12</v>
      </c>
      <c r="J697" s="13">
        <v>0</v>
      </c>
      <c r="K697" s="29">
        <f>IF(V697=1,MAX(AE697:AG697),0)</f>
        <v>0</v>
      </c>
      <c r="L697" s="29">
        <f t="shared" si="292"/>
        <v>0</v>
      </c>
      <c r="M697" s="29">
        <f t="shared" si="293"/>
        <v>0</v>
      </c>
      <c r="N697" s="29">
        <f>IF(AND(F697=0,V697=1),2,V697)</f>
        <v>0</v>
      </c>
      <c r="O697" s="34"/>
      <c r="P697" s="41">
        <v>0</v>
      </c>
      <c r="Q697" s="41">
        <v>0</v>
      </c>
      <c r="R697" s="117">
        <v>0</v>
      </c>
      <c r="S697" s="42">
        <v>0</v>
      </c>
      <c r="T697" s="42"/>
      <c r="U697" s="43" t="s">
        <v>337</v>
      </c>
      <c r="V697" s="34">
        <v>0</v>
      </c>
      <c r="W697" s="29">
        <v>1</v>
      </c>
      <c r="X697" s="29">
        <f t="shared" si="301"/>
        <v>0</v>
      </c>
      <c r="Z697" s="6">
        <f>N697</f>
        <v>0</v>
      </c>
      <c r="AA697" s="6">
        <f>IF(K697&lt;=0,0,1)</f>
        <v>0</v>
      </c>
      <c r="AB697" s="29"/>
      <c r="AC697" s="29" t="str">
        <f t="shared" si="311"/>
        <v>не применяется</v>
      </c>
      <c r="AE697" s="120">
        <f>IF(AND(J697&gt;=1,N697=1),1,0)</f>
        <v>0</v>
      </c>
      <c r="AF697" s="120">
        <f>IF(G697&gt;AI697,0.5,0)</f>
        <v>0</v>
      </c>
      <c r="AG697" s="120"/>
      <c r="AI697" s="29">
        <f>ROUND(SUMIFS(E:E,D:D,D697,N:N,1)/SUMIFS(F:F,D:D,D697,N:N,1),9)</f>
        <v>0.59924209900000003</v>
      </c>
    </row>
    <row r="698" spans="1:36" ht="16.5" thickBot="1" x14ac:dyDescent="0.3">
      <c r="A698" s="48" t="s">
        <v>962</v>
      </c>
      <c r="B698" s="54" t="s">
        <v>81</v>
      </c>
      <c r="C698" s="55" t="s">
        <v>82</v>
      </c>
      <c r="D698" s="44">
        <v>23</v>
      </c>
      <c r="E698" s="41">
        <v>0</v>
      </c>
      <c r="F698" s="41">
        <v>0</v>
      </c>
      <c r="G698" s="117">
        <v>0</v>
      </c>
      <c r="H698" s="42" t="s">
        <v>12</v>
      </c>
      <c r="I698" s="13">
        <v>0</v>
      </c>
      <c r="J698" s="42" t="s">
        <v>12</v>
      </c>
      <c r="K698" s="29">
        <f>IF(V698=1,MAX(AE698:AG698),0)</f>
        <v>0</v>
      </c>
      <c r="L698" s="29">
        <f t="shared" si="292"/>
        <v>0</v>
      </c>
      <c r="M698" s="29">
        <f t="shared" si="293"/>
        <v>0</v>
      </c>
      <c r="N698" s="29">
        <f>IF(AND(F698=0,V698=1),2,V698)</f>
        <v>0</v>
      </c>
      <c r="O698" s="34"/>
      <c r="P698" s="41">
        <v>0</v>
      </c>
      <c r="Q698" s="41">
        <v>0</v>
      </c>
      <c r="R698" s="117">
        <v>0</v>
      </c>
      <c r="S698" s="45">
        <v>0</v>
      </c>
      <c r="T698" s="45"/>
      <c r="U698" s="43" t="s">
        <v>339</v>
      </c>
      <c r="V698" s="34">
        <v>0</v>
      </c>
      <c r="W698" s="29">
        <v>1</v>
      </c>
      <c r="X698" s="29">
        <f t="shared" si="301"/>
        <v>0</v>
      </c>
      <c r="Z698" s="6">
        <f>N698</f>
        <v>0</v>
      </c>
      <c r="AA698" s="6">
        <f>IF(K698&lt;=0,0,1)</f>
        <v>0</v>
      </c>
      <c r="AB698" s="29"/>
      <c r="AC698" s="29" t="str">
        <f t="shared" si="311"/>
        <v>не применяется</v>
      </c>
      <c r="AE698" s="120">
        <f>IF(N698=1,IF(OR(I698&lt;5,I698=""),0,IF(I698&gt;=10,1,0.5)),0)</f>
        <v>0</v>
      </c>
      <c r="AF698" s="120">
        <f>IF(G698&gt;AI698,0.5,0)</f>
        <v>0</v>
      </c>
      <c r="AG698" s="120">
        <f>IF(AND(G3125&lt;&gt;0,G698=AJ698),1,0)</f>
        <v>0</v>
      </c>
      <c r="AI698" s="29">
        <f>ROUND(SUMIFS(E:E,D:D,D698,N:N,1)/SUMIFS(F:F,D:D,D698,N:N,1),9)</f>
        <v>0.46666666699999998</v>
      </c>
      <c r="AJ698" s="29">
        <f>_xlfn.MAXIFS($G$7:$G$2383,$N$7:$N$2383,1,$D$7:$D$2383,23)</f>
        <v>6</v>
      </c>
    </row>
    <row r="699" spans="1:36" ht="16.5" thickBot="1" x14ac:dyDescent="0.3">
      <c r="A699" s="48" t="s">
        <v>963</v>
      </c>
      <c r="B699" s="54" t="s">
        <v>81</v>
      </c>
      <c r="C699" s="55" t="s">
        <v>82</v>
      </c>
      <c r="D699" s="44">
        <v>24</v>
      </c>
      <c r="E699" s="41">
        <v>0</v>
      </c>
      <c r="F699" s="41">
        <v>0</v>
      </c>
      <c r="G699" s="117">
        <v>0</v>
      </c>
      <c r="H699" s="42" t="s">
        <v>12</v>
      </c>
      <c r="I699" s="13">
        <v>0</v>
      </c>
      <c r="J699" s="42" t="s">
        <v>12</v>
      </c>
      <c r="K699" s="29">
        <f>IF(V699=1,MAX(AE699:AG699),0)</f>
        <v>0</v>
      </c>
      <c r="L699" s="29">
        <f t="shared" si="292"/>
        <v>0</v>
      </c>
      <c r="M699" s="29">
        <f t="shared" si="293"/>
        <v>0</v>
      </c>
      <c r="N699" s="29">
        <f>IF(AND(F699=0,V699=1),2,V699)</f>
        <v>0</v>
      </c>
      <c r="O699" s="34"/>
      <c r="P699" s="41">
        <v>0</v>
      </c>
      <c r="Q699" s="41">
        <v>0</v>
      </c>
      <c r="R699" s="117">
        <v>0</v>
      </c>
      <c r="S699" s="45">
        <v>0</v>
      </c>
      <c r="T699" s="45"/>
      <c r="U699" s="43" t="s">
        <v>341</v>
      </c>
      <c r="V699" s="34">
        <v>0</v>
      </c>
      <c r="W699" s="29">
        <v>1</v>
      </c>
      <c r="X699" s="29">
        <f t="shared" si="301"/>
        <v>0</v>
      </c>
      <c r="Z699" s="6">
        <f>N699</f>
        <v>0</v>
      </c>
      <c r="AA699" s="6">
        <f>IF(K699&lt;=0,0,1)</f>
        <v>0</v>
      </c>
      <c r="AB699" s="29"/>
      <c r="AC699" s="29" t="str">
        <f t="shared" si="311"/>
        <v>не применяется</v>
      </c>
      <c r="AE699" s="120">
        <f>IF(N699=1,IF(OR(I699&lt;5,I699=""),0,IF(I699&gt;=10,1,0.5)),0)</f>
        <v>0</v>
      </c>
      <c r="AF699" s="120">
        <f>IF(G699&gt;AI699,0.5,0)</f>
        <v>0</v>
      </c>
      <c r="AG699" s="120">
        <f>IF(G699=AJ699,1,0)</f>
        <v>0</v>
      </c>
      <c r="AI699" s="29">
        <f>ROUND(SUMIFS(E:E,D:D,D699,N:N,1)/SUMIFS(F:F,D:D,D699,N:N,1),9)</f>
        <v>0.91379310300000005</v>
      </c>
      <c r="AJ699" s="29">
        <f>_xlfn.MAXIFS($G$7:$G$2383,$N$7:$N$2383,1,$D$7:$D$2383,24)</f>
        <v>10</v>
      </c>
    </row>
    <row r="700" spans="1:36" ht="16.5" thickBot="1" x14ac:dyDescent="0.3">
      <c r="A700" s="48" t="s">
        <v>964</v>
      </c>
      <c r="B700" s="54" t="s">
        <v>81</v>
      </c>
      <c r="C700" s="55" t="s">
        <v>82</v>
      </c>
      <c r="D700" s="44">
        <v>25</v>
      </c>
      <c r="E700" s="41">
        <v>0</v>
      </c>
      <c r="F700" s="41">
        <v>0</v>
      </c>
      <c r="G700" s="117">
        <v>0</v>
      </c>
      <c r="H700" s="45">
        <v>1</v>
      </c>
      <c r="I700" s="42" t="s">
        <v>12</v>
      </c>
      <c r="J700" s="13">
        <v>0</v>
      </c>
      <c r="K700" s="29">
        <f>IF(V700=1,MAX(AE700:AG700),0)</f>
        <v>0</v>
      </c>
      <c r="L700" s="29">
        <f t="shared" si="292"/>
        <v>0</v>
      </c>
      <c r="M700" s="29">
        <f t="shared" si="293"/>
        <v>0</v>
      </c>
      <c r="N700" s="29">
        <f>IF(AND(F700=0,V700=1),2,V700)</f>
        <v>0</v>
      </c>
      <c r="O700" s="34"/>
      <c r="P700" s="41">
        <v>0</v>
      </c>
      <c r="Q700" s="41">
        <v>0</v>
      </c>
      <c r="R700" s="117">
        <v>0</v>
      </c>
      <c r="S700" s="42">
        <v>0</v>
      </c>
      <c r="T700" s="42"/>
      <c r="U700" s="43" t="s">
        <v>343</v>
      </c>
      <c r="V700" s="34">
        <v>0</v>
      </c>
      <c r="W700" s="29">
        <v>2</v>
      </c>
      <c r="X700" s="29">
        <f t="shared" si="301"/>
        <v>0</v>
      </c>
      <c r="Z700" s="6">
        <f>N700</f>
        <v>0</v>
      </c>
      <c r="AA700" s="6">
        <f>IF(K700&lt;=0,0,1)</f>
        <v>0</v>
      </c>
      <c r="AB700" s="29"/>
      <c r="AC700" s="29" t="str">
        <f t="shared" si="311"/>
        <v>не применяется</v>
      </c>
      <c r="AE700" s="120">
        <f>IF(AND(J700&gt;=1,N700=1),2,0)</f>
        <v>0</v>
      </c>
      <c r="AF700" s="120">
        <f>IF(G700&gt;AI700,1,0)</f>
        <v>0</v>
      </c>
      <c r="AG700" s="120"/>
      <c r="AI700" s="29">
        <f>ROUND(SUMIFS(E:E,D:D,D700,N:N,1)/SUMIFS(F:F,D:D,D700,N:N,1),9)</f>
        <v>0.97028108999999996</v>
      </c>
    </row>
    <row r="701" spans="1:36" ht="16.5" thickBot="1" x14ac:dyDescent="0.3">
      <c r="A701" s="48" t="s">
        <v>965</v>
      </c>
      <c r="B701" s="54" t="s">
        <v>81</v>
      </c>
      <c r="C701" s="55" t="s">
        <v>82</v>
      </c>
      <c r="D701" s="51">
        <v>33</v>
      </c>
      <c r="E701" s="41"/>
      <c r="F701" s="41"/>
      <c r="G701" s="117">
        <v>0</v>
      </c>
      <c r="H701" s="45"/>
      <c r="I701" s="45"/>
      <c r="J701" s="45"/>
      <c r="K701" s="45">
        <f>K673+K688+K695</f>
        <v>2.5</v>
      </c>
      <c r="L701" s="29">
        <f t="shared" si="292"/>
        <v>0</v>
      </c>
      <c r="M701" s="29">
        <f t="shared" si="293"/>
        <v>0</v>
      </c>
      <c r="O701" s="34"/>
      <c r="P701" s="34"/>
      <c r="Q701" s="34"/>
      <c r="R701" s="117">
        <v>0</v>
      </c>
      <c r="S701" s="45">
        <v>6.5</v>
      </c>
      <c r="T701" s="45"/>
      <c r="U701" s="43" t="s">
        <v>321</v>
      </c>
      <c r="V701" s="45">
        <v>1</v>
      </c>
      <c r="X701" s="29">
        <f>SUM(X673:X700)</f>
        <v>7</v>
      </c>
      <c r="Y701" s="53">
        <f>K701/X701</f>
        <v>0.35714285714285715</v>
      </c>
      <c r="Z701" s="6">
        <f>SUM(Z673:Z700)</f>
        <v>9</v>
      </c>
      <c r="AA701" s="6">
        <f>SUM(AA673:AA700)</f>
        <v>3</v>
      </c>
      <c r="AB701" s="53">
        <f>AA701/Z701</f>
        <v>0.33333333333333331</v>
      </c>
      <c r="AC701" s="29">
        <f>AB701</f>
        <v>0.33333333333333331</v>
      </c>
      <c r="AF701" s="6"/>
    </row>
    <row r="702" spans="1:36" ht="16.5" thickBot="1" x14ac:dyDescent="0.25">
      <c r="A702" s="48" t="s">
        <v>252</v>
      </c>
      <c r="B702" s="49" t="s">
        <v>73</v>
      </c>
      <c r="C702" s="50" t="s">
        <v>74</v>
      </c>
      <c r="D702" s="33">
        <v>0</v>
      </c>
      <c r="E702" s="122"/>
      <c r="F702" s="122"/>
      <c r="G702" s="117">
        <v>0</v>
      </c>
      <c r="H702" s="35"/>
      <c r="I702" s="35"/>
      <c r="J702" s="35"/>
      <c r="K702" s="36">
        <f>SUM(K703:K716)</f>
        <v>13</v>
      </c>
      <c r="L702" s="29">
        <f t="shared" si="292"/>
        <v>0</v>
      </c>
      <c r="M702" s="29">
        <f t="shared" si="293"/>
        <v>0</v>
      </c>
      <c r="O702" s="34"/>
      <c r="P702" s="67"/>
      <c r="Q702" s="67"/>
      <c r="R702" s="117">
        <v>0</v>
      </c>
      <c r="S702" s="34">
        <v>9.5</v>
      </c>
      <c r="T702" s="34"/>
      <c r="U702" s="43" t="s">
        <v>321</v>
      </c>
      <c r="V702" s="35">
        <v>1</v>
      </c>
      <c r="W702" s="6"/>
      <c r="X702" s="6"/>
      <c r="Y702" s="6"/>
      <c r="AB702" s="6"/>
      <c r="AC702" s="6"/>
      <c r="AF702" s="6"/>
    </row>
    <row r="703" spans="1:36" ht="16.5" thickBot="1" x14ac:dyDescent="0.3">
      <c r="A703" s="48" t="s">
        <v>966</v>
      </c>
      <c r="B703" s="54" t="s">
        <v>73</v>
      </c>
      <c r="C703" s="55" t="s">
        <v>74</v>
      </c>
      <c r="D703" s="41">
        <v>1</v>
      </c>
      <c r="E703" s="41">
        <v>15189</v>
      </c>
      <c r="F703" s="41">
        <v>61702.700000000004</v>
      </c>
      <c r="G703" s="117">
        <v>0.24616426799999999</v>
      </c>
      <c r="H703" s="42" t="s">
        <v>12</v>
      </c>
      <c r="I703" s="13">
        <v>-4.8686276150000003</v>
      </c>
      <c r="J703" s="42" t="s">
        <v>12</v>
      </c>
      <c r="K703" s="29">
        <f t="shared" ref="K703:K714" si="312">IF(V703=1,MAX(AE703:AG703),0)</f>
        <v>0</v>
      </c>
      <c r="L703" s="29">
        <f t="shared" si="292"/>
        <v>0</v>
      </c>
      <c r="M703" s="29">
        <f t="shared" si="293"/>
        <v>0</v>
      </c>
      <c r="N703" s="29">
        <f t="shared" ref="N703:N716" si="313">IF(AND(F703=0,V703=1),2,V703)</f>
        <v>1</v>
      </c>
      <c r="O703" s="34"/>
      <c r="P703" s="41">
        <v>14304</v>
      </c>
      <c r="Q703" s="41">
        <v>55278.5</v>
      </c>
      <c r="R703" s="117">
        <v>0.25876244799999998</v>
      </c>
      <c r="S703" s="34">
        <v>1</v>
      </c>
      <c r="T703" s="34"/>
      <c r="U703" s="43" t="s">
        <v>293</v>
      </c>
      <c r="V703" s="34">
        <v>1</v>
      </c>
      <c r="W703" s="29">
        <v>1</v>
      </c>
      <c r="X703" s="29">
        <f t="shared" ref="X703:X729" si="314">IF(V703=1,W703,0)</f>
        <v>1</v>
      </c>
      <c r="Z703" s="6">
        <f t="shared" ref="Z703:Z716" si="315">N703</f>
        <v>1</v>
      </c>
      <c r="AA703" s="6">
        <f t="shared" ref="AA703:AA716" si="316">IF(K703&lt;=0,0,1)</f>
        <v>0</v>
      </c>
      <c r="AB703" s="29"/>
      <c r="AC703" s="29">
        <f t="shared" ref="AC703:AC714" si="317">_xlfn.IFS(AND(Z703=1,AA703=1),1,AND(Z703=1,AA703=0),0,Z703=0,"не применяется")</f>
        <v>0</v>
      </c>
      <c r="AE703" s="120">
        <f>IF(N703=1,IF(OR(I703&lt;3,I703=""),0,IF(I703&gt;=7,1,0.5)),0)</f>
        <v>0</v>
      </c>
      <c r="AF703" s="120">
        <f>IF(G703&gt;AI703,0.5,0)</f>
        <v>0</v>
      </c>
      <c r="AG703" s="120">
        <f>IF(G703=AJ703,1,0)</f>
        <v>0</v>
      </c>
      <c r="AI703" s="29">
        <f t="shared" ref="AI703:AI716" si="318">ROUND(SUMIFS(E:E,D:D,D703,N:N,1)/SUMIFS(F:F,D:D,D703,N:N,1),9)</f>
        <v>0.26994277300000002</v>
      </c>
      <c r="AJ703" s="29">
        <f>ROUND(_xlfn.MAXIFS($G$7:$G$2383,$D$7:$D$2383,1,$V$7:$V$2383,1),9)</f>
        <v>0.87050933799999997</v>
      </c>
    </row>
    <row r="704" spans="1:36" ht="16.5" thickBot="1" x14ac:dyDescent="0.3">
      <c r="A704" s="48" t="s">
        <v>967</v>
      </c>
      <c r="B704" s="54" t="s">
        <v>73</v>
      </c>
      <c r="C704" s="55" t="s">
        <v>74</v>
      </c>
      <c r="D704" s="44">
        <v>2</v>
      </c>
      <c r="E704" s="41">
        <v>62</v>
      </c>
      <c r="F704" s="41">
        <v>95</v>
      </c>
      <c r="G704" s="117">
        <v>0.65263157900000002</v>
      </c>
      <c r="H704" s="42" t="s">
        <v>12</v>
      </c>
      <c r="I704" s="13">
        <v>542.91153452100002</v>
      </c>
      <c r="J704" s="42" t="s">
        <v>12</v>
      </c>
      <c r="K704" s="29">
        <f t="shared" si="312"/>
        <v>2</v>
      </c>
      <c r="L704" s="29">
        <f t="shared" si="292"/>
        <v>1</v>
      </c>
      <c r="M704" s="29">
        <f t="shared" si="293"/>
        <v>0</v>
      </c>
      <c r="N704" s="29">
        <f t="shared" si="313"/>
        <v>1</v>
      </c>
      <c r="O704" s="34"/>
      <c r="P704" s="41">
        <v>47</v>
      </c>
      <c r="Q704" s="41">
        <v>463</v>
      </c>
      <c r="R704" s="117">
        <v>0.101511879</v>
      </c>
      <c r="S704" s="34">
        <v>2</v>
      </c>
      <c r="T704" s="34"/>
      <c r="U704" s="43" t="s">
        <v>295</v>
      </c>
      <c r="V704" s="34">
        <v>1</v>
      </c>
      <c r="W704" s="29">
        <v>2</v>
      </c>
      <c r="X704" s="29">
        <f t="shared" si="314"/>
        <v>2</v>
      </c>
      <c r="Z704" s="6">
        <f t="shared" si="315"/>
        <v>1</v>
      </c>
      <c r="AA704" s="6">
        <f t="shared" si="316"/>
        <v>1</v>
      </c>
      <c r="AB704" s="29"/>
      <c r="AC704" s="29">
        <f t="shared" si="317"/>
        <v>1</v>
      </c>
      <c r="AE704" s="120">
        <f>IF(N704=1,IF(OR(I704&lt;5,I704=""),0,IF(I704&gt;=10,2,1)),0)</f>
        <v>2</v>
      </c>
      <c r="AF704" s="120">
        <f>IF(G704&gt;AI704,1,0)</f>
        <v>0</v>
      </c>
      <c r="AG704" s="120">
        <f>IF(G704=AJ704,2,0)</f>
        <v>0</v>
      </c>
      <c r="AI704" s="29">
        <f t="shared" si="318"/>
        <v>0.94268468299999997</v>
      </c>
      <c r="AJ704" s="29">
        <f>ROUND(_xlfn.MAXIFS($G$7:$G$2383,$N$7:$N$2383,1,$D$7:$D$2383,2),9)</f>
        <v>0.994897959</v>
      </c>
    </row>
    <row r="705" spans="1:36" ht="16.5" thickBot="1" x14ac:dyDescent="0.3">
      <c r="A705" s="48" t="s">
        <v>968</v>
      </c>
      <c r="B705" s="54" t="s">
        <v>73</v>
      </c>
      <c r="C705" s="55" t="s">
        <v>74</v>
      </c>
      <c r="D705" s="44">
        <v>3</v>
      </c>
      <c r="E705" s="41">
        <v>2</v>
      </c>
      <c r="F705" s="41">
        <v>2</v>
      </c>
      <c r="G705" s="117">
        <v>1</v>
      </c>
      <c r="H705" s="42" t="s">
        <v>12</v>
      </c>
      <c r="I705" s="13">
        <v>0</v>
      </c>
      <c r="J705" s="42" t="s">
        <v>12</v>
      </c>
      <c r="K705" s="29">
        <f t="shared" si="312"/>
        <v>1</v>
      </c>
      <c r="L705" s="29">
        <f t="shared" si="292"/>
        <v>1</v>
      </c>
      <c r="M705" s="29">
        <f t="shared" si="293"/>
        <v>1</v>
      </c>
      <c r="N705" s="29">
        <f t="shared" si="313"/>
        <v>1</v>
      </c>
      <c r="O705" s="34"/>
      <c r="P705" s="41">
        <v>1</v>
      </c>
      <c r="Q705" s="41">
        <v>1</v>
      </c>
      <c r="R705" s="117">
        <v>1</v>
      </c>
      <c r="S705" s="34">
        <v>1</v>
      </c>
      <c r="T705" s="34"/>
      <c r="U705" s="43" t="s">
        <v>297</v>
      </c>
      <c r="V705" s="34">
        <v>1</v>
      </c>
      <c r="W705" s="29">
        <v>1</v>
      </c>
      <c r="X705" s="29">
        <f t="shared" si="314"/>
        <v>1</v>
      </c>
      <c r="Z705" s="6">
        <f t="shared" si="315"/>
        <v>1</v>
      </c>
      <c r="AA705" s="6">
        <f t="shared" si="316"/>
        <v>1</v>
      </c>
      <c r="AB705" s="29"/>
      <c r="AC705" s="29">
        <f t="shared" si="317"/>
        <v>1</v>
      </c>
      <c r="AE705" s="120">
        <f>IF(N705=1,IF(OR(I705&lt;5,I705=""),0,IF(I705&gt;=10,1,0.5)),0)</f>
        <v>0</v>
      </c>
      <c r="AF705" s="120">
        <f>IF(G705&gt;AI705,0.5,0)</f>
        <v>0.5</v>
      </c>
      <c r="AG705" s="120">
        <f>IF(G705=AJ705,1,0)</f>
        <v>1</v>
      </c>
      <c r="AI705" s="29">
        <f t="shared" si="318"/>
        <v>0.630237826</v>
      </c>
      <c r="AJ705" s="29">
        <f>_xlfn.MAXIFS($G$7:$G$2383,$N$7:$N$2383,1,$D$7:$D$2383,3)</f>
        <v>1</v>
      </c>
    </row>
    <row r="706" spans="1:36" ht="16.5" thickBot="1" x14ac:dyDescent="0.3">
      <c r="A706" s="48" t="s">
        <v>969</v>
      </c>
      <c r="B706" s="54" t="s">
        <v>73</v>
      </c>
      <c r="C706" s="55" t="s">
        <v>74</v>
      </c>
      <c r="D706" s="44">
        <v>4</v>
      </c>
      <c r="E706" s="41">
        <v>3</v>
      </c>
      <c r="F706" s="41">
        <v>3</v>
      </c>
      <c r="G706" s="117">
        <v>1</v>
      </c>
      <c r="H706" s="42" t="s">
        <v>12</v>
      </c>
      <c r="I706" s="13">
        <v>499.99999880000001</v>
      </c>
      <c r="J706" s="42" t="s">
        <v>12</v>
      </c>
      <c r="K706" s="29">
        <f t="shared" si="312"/>
        <v>1</v>
      </c>
      <c r="L706" s="29">
        <f t="shared" si="292"/>
        <v>0</v>
      </c>
      <c r="M706" s="29">
        <f t="shared" si="293"/>
        <v>1</v>
      </c>
      <c r="N706" s="29">
        <f t="shared" si="313"/>
        <v>1</v>
      </c>
      <c r="O706" s="34"/>
      <c r="P706" s="41">
        <v>1</v>
      </c>
      <c r="Q706" s="41">
        <v>6</v>
      </c>
      <c r="R706" s="117">
        <v>0.16666666699999999</v>
      </c>
      <c r="S706" s="34">
        <v>0</v>
      </c>
      <c r="T706" s="34"/>
      <c r="U706" s="43" t="s">
        <v>299</v>
      </c>
      <c r="V706" s="34">
        <v>1</v>
      </c>
      <c r="W706" s="29">
        <v>1</v>
      </c>
      <c r="X706" s="29">
        <f t="shared" si="314"/>
        <v>1</v>
      </c>
      <c r="Z706" s="6">
        <f t="shared" si="315"/>
        <v>1</v>
      </c>
      <c r="AA706" s="6">
        <f t="shared" si="316"/>
        <v>1</v>
      </c>
      <c r="AB706" s="29"/>
      <c r="AC706" s="29">
        <f t="shared" si="317"/>
        <v>1</v>
      </c>
      <c r="AE706" s="120">
        <f>IF(N706=1,IF(OR(I706&lt;5,I706=""),0,IF(I706&gt;=10,1,0.5)),0)</f>
        <v>1</v>
      </c>
      <c r="AF706" s="120">
        <f>IF(G706&gt;AI706,0.5,0)</f>
        <v>0.5</v>
      </c>
      <c r="AG706" s="120">
        <f>IF(G706=AJ706,1,0)</f>
        <v>1</v>
      </c>
      <c r="AI706" s="29">
        <f t="shared" si="318"/>
        <v>0.88328075699999997</v>
      </c>
      <c r="AJ706" s="29">
        <f>_xlfn.MAXIFS($G$7:$G$2383,$N$7:$N$2383,1,$D$7:$D$2383,4)</f>
        <v>1</v>
      </c>
    </row>
    <row r="707" spans="1:36" ht="16.5" thickBot="1" x14ac:dyDescent="0.3">
      <c r="A707" s="48" t="s">
        <v>970</v>
      </c>
      <c r="B707" s="54" t="s">
        <v>73</v>
      </c>
      <c r="C707" s="55" t="s">
        <v>74</v>
      </c>
      <c r="D707" s="44">
        <v>5</v>
      </c>
      <c r="E707" s="41">
        <v>4</v>
      </c>
      <c r="F707" s="41">
        <v>5</v>
      </c>
      <c r="G707" s="117">
        <v>0.8</v>
      </c>
      <c r="H707" s="42" t="s">
        <v>12</v>
      </c>
      <c r="I707" s="13">
        <v>620.00000072</v>
      </c>
      <c r="J707" s="42" t="s">
        <v>12</v>
      </c>
      <c r="K707" s="29">
        <f t="shared" si="312"/>
        <v>1</v>
      </c>
      <c r="L707" s="29">
        <f t="shared" si="292"/>
        <v>0</v>
      </c>
      <c r="M707" s="29">
        <f t="shared" si="293"/>
        <v>1</v>
      </c>
      <c r="N707" s="29">
        <f t="shared" si="313"/>
        <v>1</v>
      </c>
      <c r="O707" s="34"/>
      <c r="P707" s="41">
        <v>3</v>
      </c>
      <c r="Q707" s="41">
        <v>27</v>
      </c>
      <c r="R707" s="117">
        <v>0.111111111</v>
      </c>
      <c r="S707" s="34">
        <v>0.5</v>
      </c>
      <c r="T707" s="34"/>
      <c r="U707" s="43" t="s">
        <v>301</v>
      </c>
      <c r="V707" s="34">
        <v>1</v>
      </c>
      <c r="W707" s="29">
        <v>1</v>
      </c>
      <c r="X707" s="29">
        <f t="shared" si="314"/>
        <v>1</v>
      </c>
      <c r="Z707" s="6">
        <f t="shared" si="315"/>
        <v>1</v>
      </c>
      <c r="AA707" s="6">
        <f t="shared" si="316"/>
        <v>1</v>
      </c>
      <c r="AB707" s="29"/>
      <c r="AC707" s="29">
        <f t="shared" si="317"/>
        <v>1</v>
      </c>
      <c r="AE707" s="120">
        <f>IF(N707=1,IF(OR(I707&lt;5,I707=""),0,IF(I707&gt;=10,1,0.5)),0)</f>
        <v>1</v>
      </c>
      <c r="AF707" s="120">
        <f>IF(G707&gt;AI707,0.5,0)</f>
        <v>0.5</v>
      </c>
      <c r="AG707" s="120">
        <f>IF(G707=AJ707,1,0)</f>
        <v>0</v>
      </c>
      <c r="AI707" s="29">
        <f t="shared" si="318"/>
        <v>0.78056112200000005</v>
      </c>
      <c r="AJ707" s="29">
        <f>_xlfn.MAXIFS($G$7:$G$2383,$N$7:$N$2383,1,$D$7:$D$2383,5)</f>
        <v>1</v>
      </c>
    </row>
    <row r="708" spans="1:36" ht="16.5" thickBot="1" x14ac:dyDescent="0.3">
      <c r="A708" s="48" t="s">
        <v>971</v>
      </c>
      <c r="B708" s="54" t="s">
        <v>73</v>
      </c>
      <c r="C708" s="55" t="s">
        <v>74</v>
      </c>
      <c r="D708" s="44">
        <v>6</v>
      </c>
      <c r="E708" s="41">
        <v>1103</v>
      </c>
      <c r="F708" s="41">
        <v>1100</v>
      </c>
      <c r="G708" s="117">
        <v>1.0027272730000001</v>
      </c>
      <c r="H708" s="45">
        <v>1</v>
      </c>
      <c r="I708" s="42" t="s">
        <v>12</v>
      </c>
      <c r="J708" s="13">
        <v>1.0027272730000001</v>
      </c>
      <c r="K708" s="29">
        <f t="shared" si="312"/>
        <v>2</v>
      </c>
      <c r="L708" s="29">
        <f t="shared" si="292"/>
        <v>0</v>
      </c>
      <c r="M708" s="29">
        <f t="shared" si="293"/>
        <v>1</v>
      </c>
      <c r="N708" s="29">
        <f t="shared" si="313"/>
        <v>1</v>
      </c>
      <c r="O708" s="34"/>
      <c r="P708" s="41">
        <v>0</v>
      </c>
      <c r="Q708" s="41">
        <v>0</v>
      </c>
      <c r="R708" s="117">
        <v>0</v>
      </c>
      <c r="S708" s="42">
        <v>2</v>
      </c>
      <c r="T708" s="42"/>
      <c r="U708" s="43" t="s">
        <v>303</v>
      </c>
      <c r="V708" s="34">
        <v>1</v>
      </c>
      <c r="W708" s="29">
        <v>2</v>
      </c>
      <c r="X708" s="29">
        <f t="shared" si="314"/>
        <v>2</v>
      </c>
      <c r="Z708" s="6">
        <f t="shared" si="315"/>
        <v>1</v>
      </c>
      <c r="AA708" s="6">
        <f t="shared" si="316"/>
        <v>1</v>
      </c>
      <c r="AB708" s="29"/>
      <c r="AC708" s="29">
        <f t="shared" si="317"/>
        <v>1</v>
      </c>
      <c r="AE708" s="120">
        <f>IF(N708=1,IF(J708&gt;=1,2,0),0)</f>
        <v>2</v>
      </c>
      <c r="AF708" s="120">
        <f>IF(G708&gt;AI708,1,0)</f>
        <v>1</v>
      </c>
      <c r="AG708" s="120"/>
      <c r="AI708" s="29">
        <f t="shared" si="318"/>
        <v>1.0014544569999999</v>
      </c>
    </row>
    <row r="709" spans="1:36" ht="16.5" thickBot="1" x14ac:dyDescent="0.3">
      <c r="A709" s="48" t="s">
        <v>972</v>
      </c>
      <c r="B709" s="54" t="s">
        <v>73</v>
      </c>
      <c r="C709" s="55" t="s">
        <v>74</v>
      </c>
      <c r="D709" s="44">
        <v>7</v>
      </c>
      <c r="E709" s="41">
        <v>72</v>
      </c>
      <c r="F709" s="41">
        <v>107</v>
      </c>
      <c r="G709" s="117">
        <v>0.67289719599999998</v>
      </c>
      <c r="H709" s="42" t="s">
        <v>12</v>
      </c>
      <c r="I709" s="13">
        <v>60.627072562000002</v>
      </c>
      <c r="J709" s="42" t="s">
        <v>12</v>
      </c>
      <c r="K709" s="29">
        <f t="shared" si="312"/>
        <v>2</v>
      </c>
      <c r="L709" s="29">
        <f t="shared" si="292"/>
        <v>0</v>
      </c>
      <c r="M709" s="29">
        <f t="shared" si="293"/>
        <v>0</v>
      </c>
      <c r="N709" s="29">
        <f t="shared" si="313"/>
        <v>1</v>
      </c>
      <c r="O709" s="34"/>
      <c r="P709" s="41">
        <v>31</v>
      </c>
      <c r="Q709" s="41">
        <v>74</v>
      </c>
      <c r="R709" s="117">
        <v>0.418918919</v>
      </c>
      <c r="S709" s="34">
        <v>0</v>
      </c>
      <c r="T709" s="34"/>
      <c r="U709" s="43" t="s">
        <v>305</v>
      </c>
      <c r="V709" s="34">
        <v>1</v>
      </c>
      <c r="W709" s="29">
        <v>2</v>
      </c>
      <c r="X709" s="29">
        <f t="shared" si="314"/>
        <v>2</v>
      </c>
      <c r="Z709" s="6">
        <f t="shared" si="315"/>
        <v>1</v>
      </c>
      <c r="AA709" s="6">
        <f t="shared" si="316"/>
        <v>1</v>
      </c>
      <c r="AB709" s="29"/>
      <c r="AC709" s="29">
        <f t="shared" si="317"/>
        <v>1</v>
      </c>
      <c r="AE709" s="120">
        <f>IF(N709=1,IF(OR(I709&lt;3,I709=""),0,IF(I709&gt;=7,2,1)),0)</f>
        <v>2</v>
      </c>
      <c r="AF709" s="120">
        <f>IF(G709&gt;AI709,1,0)</f>
        <v>0</v>
      </c>
      <c r="AG709" s="120">
        <f>IF(G709=AJ709,2,0)</f>
        <v>0</v>
      </c>
      <c r="AI709" s="29">
        <f t="shared" si="318"/>
        <v>0.78831324000000003</v>
      </c>
      <c r="AJ709" s="29">
        <f>_xlfn.MAXIFS($G$7:$G$2383,$N$7:$N$2383,1,$D$7:$D$2383,7)</f>
        <v>0.964028777</v>
      </c>
    </row>
    <row r="710" spans="1:36" ht="16.5" thickBot="1" x14ac:dyDescent="0.3">
      <c r="A710" s="48" t="s">
        <v>973</v>
      </c>
      <c r="B710" s="54" t="s">
        <v>73</v>
      </c>
      <c r="C710" s="55" t="s">
        <v>74</v>
      </c>
      <c r="D710" s="44">
        <v>8</v>
      </c>
      <c r="E710" s="41">
        <v>46</v>
      </c>
      <c r="F710" s="41">
        <v>107</v>
      </c>
      <c r="G710" s="117">
        <v>0.429906542</v>
      </c>
      <c r="H710" s="42" t="s">
        <v>12</v>
      </c>
      <c r="I710" s="13">
        <v>59.065420699000001</v>
      </c>
      <c r="J710" s="42" t="s">
        <v>12</v>
      </c>
      <c r="K710" s="29">
        <f t="shared" si="312"/>
        <v>0</v>
      </c>
      <c r="L710" s="29">
        <f t="shared" si="292"/>
        <v>0</v>
      </c>
      <c r="M710" s="29">
        <f t="shared" si="293"/>
        <v>0</v>
      </c>
      <c r="N710" s="29">
        <f t="shared" si="313"/>
        <v>1</v>
      </c>
      <c r="O710" s="34"/>
      <c r="P710" s="41">
        <v>20</v>
      </c>
      <c r="Q710" s="41">
        <v>74</v>
      </c>
      <c r="R710" s="117">
        <v>0.27027026999999998</v>
      </c>
      <c r="S710" s="34">
        <v>1</v>
      </c>
      <c r="T710" s="34"/>
      <c r="U710" s="43" t="s">
        <v>307</v>
      </c>
      <c r="V710" s="34">
        <v>1</v>
      </c>
      <c r="W710" s="29">
        <v>1</v>
      </c>
      <c r="X710" s="29">
        <f t="shared" si="314"/>
        <v>1</v>
      </c>
      <c r="Z710" s="6">
        <f t="shared" si="315"/>
        <v>1</v>
      </c>
      <c r="AA710" s="6">
        <f t="shared" si="316"/>
        <v>0</v>
      </c>
      <c r="AB710" s="29"/>
      <c r="AC710" s="29">
        <f t="shared" si="317"/>
        <v>0</v>
      </c>
      <c r="AE710" s="120">
        <f>IF(N710=1,IF(OR(I710&gt;-5,I710=""),0,IF(I710&gt;=-10,0.5,1)),0)</f>
        <v>0</v>
      </c>
      <c r="AF710" s="120">
        <f>IF(G710&lt;AI710,0.5,0)</f>
        <v>0</v>
      </c>
      <c r="AG710" s="120">
        <f>IF(G710=AJ710,1,0)</f>
        <v>0</v>
      </c>
      <c r="AI710" s="29">
        <f t="shared" si="318"/>
        <v>0.38070670899999998</v>
      </c>
      <c r="AJ710" s="29">
        <f>_xlfn.MINIFS($G$6:$G$2383,$N$6:$N$2383,1,$D$6:$D$2383,8)</f>
        <v>1.9047618999999998E-2</v>
      </c>
    </row>
    <row r="711" spans="1:36" ht="16.5" thickBot="1" x14ac:dyDescent="0.3">
      <c r="A711" s="48" t="s">
        <v>974</v>
      </c>
      <c r="B711" s="54" t="s">
        <v>73</v>
      </c>
      <c r="C711" s="55" t="s">
        <v>74</v>
      </c>
      <c r="D711" s="44">
        <v>9</v>
      </c>
      <c r="E711" s="41">
        <v>695</v>
      </c>
      <c r="F711" s="41">
        <v>95</v>
      </c>
      <c r="G711" s="117">
        <v>7.3157894739999998</v>
      </c>
      <c r="H711" s="45">
        <v>1</v>
      </c>
      <c r="I711" s="42" t="s">
        <v>12</v>
      </c>
      <c r="J711" s="13">
        <v>7.3157894739999998</v>
      </c>
      <c r="K711" s="29">
        <f t="shared" si="312"/>
        <v>1</v>
      </c>
      <c r="L711" s="29">
        <f t="shared" ref="L711:L774" si="319">IF(AG712=0,0,1)</f>
        <v>0</v>
      </c>
      <c r="M711" s="29">
        <f t="shared" ref="M711:M774" si="320">IF(AF711=0,0,1)</f>
        <v>1</v>
      </c>
      <c r="N711" s="29">
        <f t="shared" si="313"/>
        <v>1</v>
      </c>
      <c r="O711" s="34"/>
      <c r="P711" s="41">
        <v>260</v>
      </c>
      <c r="Q711" s="41">
        <v>463</v>
      </c>
      <c r="R711" s="117">
        <v>0.56155507599999999</v>
      </c>
      <c r="S711" s="42">
        <v>0</v>
      </c>
      <c r="T711" s="42"/>
      <c r="U711" s="43" t="s">
        <v>309</v>
      </c>
      <c r="V711" s="34">
        <v>1</v>
      </c>
      <c r="W711" s="29">
        <v>1</v>
      </c>
      <c r="X711" s="29">
        <f t="shared" si="314"/>
        <v>1</v>
      </c>
      <c r="Z711" s="6">
        <f t="shared" si="315"/>
        <v>1</v>
      </c>
      <c r="AA711" s="6">
        <f t="shared" si="316"/>
        <v>1</v>
      </c>
      <c r="AB711" s="29"/>
      <c r="AC711" s="29">
        <f t="shared" si="317"/>
        <v>1</v>
      </c>
      <c r="AE711" s="120">
        <f>IF(N711=1,IF(J711&gt;=1,1,0),0)</f>
        <v>1</v>
      </c>
      <c r="AF711" s="120">
        <f>IF(G711&gt;AI711,0.5,0)</f>
        <v>0.5</v>
      </c>
      <c r="AG711" s="120"/>
      <c r="AI711" s="29">
        <f t="shared" si="318"/>
        <v>6.5856960899999999</v>
      </c>
    </row>
    <row r="712" spans="1:36" ht="16.5" thickBot="1" x14ac:dyDescent="0.3">
      <c r="A712" s="48" t="s">
        <v>975</v>
      </c>
      <c r="B712" s="54" t="s">
        <v>73</v>
      </c>
      <c r="C712" s="55" t="s">
        <v>74</v>
      </c>
      <c r="D712" s="44">
        <v>10</v>
      </c>
      <c r="E712" s="41">
        <v>11</v>
      </c>
      <c r="F712" s="41">
        <v>3</v>
      </c>
      <c r="G712" s="117">
        <v>3.6666666669999999</v>
      </c>
      <c r="H712" s="45">
        <v>1</v>
      </c>
      <c r="I712" s="42" t="s">
        <v>12</v>
      </c>
      <c r="J712" s="13">
        <v>3.6666666669999999</v>
      </c>
      <c r="K712" s="29">
        <f t="shared" si="312"/>
        <v>1</v>
      </c>
      <c r="L712" s="29">
        <f t="shared" si="319"/>
        <v>0</v>
      </c>
      <c r="M712" s="29">
        <f t="shared" si="320"/>
        <v>0</v>
      </c>
      <c r="N712" s="29">
        <f t="shared" si="313"/>
        <v>1</v>
      </c>
      <c r="O712" s="34"/>
      <c r="P712" s="41">
        <v>3</v>
      </c>
      <c r="Q712" s="41">
        <v>6</v>
      </c>
      <c r="R712" s="117">
        <v>0.5</v>
      </c>
      <c r="S712" s="42">
        <v>0</v>
      </c>
      <c r="T712" s="42"/>
      <c r="U712" s="43" t="s">
        <v>311</v>
      </c>
      <c r="V712" s="34">
        <v>1</v>
      </c>
      <c r="W712" s="29">
        <v>1</v>
      </c>
      <c r="X712" s="29">
        <f t="shared" si="314"/>
        <v>1</v>
      </c>
      <c r="Z712" s="6">
        <f t="shared" si="315"/>
        <v>1</v>
      </c>
      <c r="AA712" s="6">
        <f t="shared" si="316"/>
        <v>1</v>
      </c>
      <c r="AB712" s="29"/>
      <c r="AC712" s="29">
        <f t="shared" si="317"/>
        <v>1</v>
      </c>
      <c r="AE712" s="120">
        <f>IF(N712=1,IF(J712&gt;=1,1,0),0)</f>
        <v>1</v>
      </c>
      <c r="AF712" s="120">
        <f>IF(G712&gt;AI712,0.5,0)</f>
        <v>0</v>
      </c>
      <c r="AG712" s="120"/>
      <c r="AI712" s="29">
        <f t="shared" si="318"/>
        <v>8.2854889590000003</v>
      </c>
    </row>
    <row r="713" spans="1:36" ht="16.5" thickBot="1" x14ac:dyDescent="0.3">
      <c r="A713" s="48" t="s">
        <v>976</v>
      </c>
      <c r="B713" s="54" t="s">
        <v>73</v>
      </c>
      <c r="C713" s="55" t="s">
        <v>74</v>
      </c>
      <c r="D713" s="44">
        <v>11</v>
      </c>
      <c r="E713" s="41">
        <v>22</v>
      </c>
      <c r="F713" s="41">
        <v>5</v>
      </c>
      <c r="G713" s="117">
        <v>4.4000000000000004</v>
      </c>
      <c r="H713" s="45">
        <v>1</v>
      </c>
      <c r="I713" s="42" t="s">
        <v>12</v>
      </c>
      <c r="J713" s="13">
        <v>4.4000000000000004</v>
      </c>
      <c r="K713" s="29">
        <f t="shared" si="312"/>
        <v>2</v>
      </c>
      <c r="L713" s="29">
        <f t="shared" si="319"/>
        <v>0</v>
      </c>
      <c r="M713" s="29">
        <f t="shared" si="320"/>
        <v>0</v>
      </c>
      <c r="N713" s="29">
        <f t="shared" si="313"/>
        <v>1</v>
      </c>
      <c r="O713" s="34"/>
      <c r="P713" s="41">
        <v>36</v>
      </c>
      <c r="Q713" s="41">
        <v>27</v>
      </c>
      <c r="R713" s="117">
        <v>1.3333333329999999</v>
      </c>
      <c r="S713" s="42">
        <v>2</v>
      </c>
      <c r="T713" s="42"/>
      <c r="U713" s="43" t="s">
        <v>313</v>
      </c>
      <c r="V713" s="34">
        <v>1</v>
      </c>
      <c r="W713" s="29">
        <v>2</v>
      </c>
      <c r="X713" s="29">
        <f t="shared" si="314"/>
        <v>2</v>
      </c>
      <c r="Z713" s="6">
        <f t="shared" si="315"/>
        <v>1</v>
      </c>
      <c r="AA713" s="6">
        <f t="shared" si="316"/>
        <v>1</v>
      </c>
      <c r="AB713" s="29"/>
      <c r="AC713" s="29">
        <f t="shared" si="317"/>
        <v>1</v>
      </c>
      <c r="AE713" s="120">
        <f>IF(N713=1,IF(J713&gt;=1,2,0),0)</f>
        <v>2</v>
      </c>
      <c r="AF713" s="120">
        <f>IF(G713&gt;AI713,1,0)</f>
        <v>0</v>
      </c>
      <c r="AG713" s="120"/>
      <c r="AI713" s="29">
        <f t="shared" si="318"/>
        <v>8.5951903810000001</v>
      </c>
    </row>
    <row r="714" spans="1:36" ht="16.5" thickBot="1" x14ac:dyDescent="0.3">
      <c r="A714" s="48" t="s">
        <v>977</v>
      </c>
      <c r="B714" s="54" t="s">
        <v>73</v>
      </c>
      <c r="C714" s="55" t="s">
        <v>74</v>
      </c>
      <c r="D714" s="44">
        <v>12</v>
      </c>
      <c r="E714" s="41">
        <v>139</v>
      </c>
      <c r="F714" s="41">
        <v>3218</v>
      </c>
      <c r="G714" s="117">
        <v>4.3194531000000001E-2</v>
      </c>
      <c r="H714" s="42" t="s">
        <v>12</v>
      </c>
      <c r="I714" s="13">
        <v>-1.566310195</v>
      </c>
      <c r="J714" s="42" t="s">
        <v>12</v>
      </c>
      <c r="K714" s="29">
        <f t="shared" si="312"/>
        <v>0</v>
      </c>
      <c r="L714" s="29">
        <f t="shared" si="319"/>
        <v>0</v>
      </c>
      <c r="M714" s="29">
        <f t="shared" si="320"/>
        <v>0</v>
      </c>
      <c r="N714" s="29">
        <f t="shared" si="313"/>
        <v>1</v>
      </c>
      <c r="O714" s="34"/>
      <c r="P714" s="41">
        <v>104</v>
      </c>
      <c r="Q714" s="41">
        <v>2370</v>
      </c>
      <c r="R714" s="117">
        <v>4.3881857000000003E-2</v>
      </c>
      <c r="S714" s="34">
        <v>0</v>
      </c>
      <c r="T714" s="34"/>
      <c r="U714" s="43" t="s">
        <v>315</v>
      </c>
      <c r="V714" s="34">
        <v>1</v>
      </c>
      <c r="W714" s="29">
        <v>1</v>
      </c>
      <c r="X714" s="29">
        <f t="shared" si="314"/>
        <v>1</v>
      </c>
      <c r="Z714" s="6">
        <f t="shared" si="315"/>
        <v>1</v>
      </c>
      <c r="AA714" s="6">
        <f t="shared" si="316"/>
        <v>0</v>
      </c>
      <c r="AB714" s="29"/>
      <c r="AC714" s="29">
        <f t="shared" si="317"/>
        <v>0</v>
      </c>
      <c r="AE714" s="120">
        <f>IF(N714=1,IF(OR(I714&gt;-5,I714=""),0,IF(I714&gt;=-10,0.5,1)),0)</f>
        <v>0</v>
      </c>
      <c r="AF714" s="120">
        <f>IF(G714&lt;AI714,0.5,0)</f>
        <v>0</v>
      </c>
      <c r="AG714" s="120">
        <f>IF(G714=AJ714,1,0)</f>
        <v>0</v>
      </c>
      <c r="AI714" s="29">
        <f t="shared" si="318"/>
        <v>4.0696577999999997E-2</v>
      </c>
      <c r="AJ714" s="29">
        <f>_xlfn.MINIFS($G$6:$G$2383,$N$6:$N$2383,1,$D$6:$D$2383,12)</f>
        <v>5.6550419999999999E-3</v>
      </c>
    </row>
    <row r="715" spans="1:36" ht="16.5" thickBot="1" x14ac:dyDescent="0.3">
      <c r="A715" s="48" t="s">
        <v>978</v>
      </c>
      <c r="B715" s="54" t="s">
        <v>73</v>
      </c>
      <c r="C715" s="55" t="s">
        <v>74</v>
      </c>
      <c r="D715" s="44">
        <v>13</v>
      </c>
      <c r="E715" s="41">
        <v>0</v>
      </c>
      <c r="F715" s="41">
        <v>0</v>
      </c>
      <c r="G715" s="117">
        <v>0</v>
      </c>
      <c r="H715" s="42" t="s">
        <v>12</v>
      </c>
      <c r="I715" s="13">
        <v>0</v>
      </c>
      <c r="J715" s="42" t="s">
        <v>12</v>
      </c>
      <c r="K715" s="29">
        <f>_xlfn.IFS(AND(R715=0,G715=0),0,V715=0,0,V715=1,MAX(AE715:AG715))</f>
        <v>0</v>
      </c>
      <c r="L715" s="29">
        <f t="shared" si="319"/>
        <v>0</v>
      </c>
      <c r="M715" s="29">
        <f t="shared" si="320"/>
        <v>1</v>
      </c>
      <c r="N715" s="29">
        <f t="shared" si="313"/>
        <v>2</v>
      </c>
      <c r="O715" s="34"/>
      <c r="P715" s="41">
        <v>0</v>
      </c>
      <c r="Q715" s="41">
        <v>0</v>
      </c>
      <c r="R715" s="117">
        <v>0</v>
      </c>
      <c r="S715" s="34">
        <v>0</v>
      </c>
      <c r="T715" s="34"/>
      <c r="U715" s="43" t="s">
        <v>317</v>
      </c>
      <c r="V715" s="60">
        <v>1</v>
      </c>
      <c r="W715" s="29">
        <v>2</v>
      </c>
      <c r="X715" s="29">
        <f t="shared" si="314"/>
        <v>2</v>
      </c>
      <c r="Z715" s="6">
        <f t="shared" si="315"/>
        <v>2</v>
      </c>
      <c r="AA715" s="6">
        <f t="shared" si="316"/>
        <v>0</v>
      </c>
      <c r="AB715" s="29"/>
      <c r="AC715" s="29" t="str">
        <f>_xlfn.IFS(AND(Z715=1,AA715=1),1,AND(Z715=1,AA715=0),0,Z715=0,"не применяется",Z715=2,"не применяется")</f>
        <v>не применяется</v>
      </c>
      <c r="AE715" s="120">
        <f>IF(N715=1,IF(OR(I715&gt;-3,I715=""),0,IF(I715&gt;=-7,1,2)),0)</f>
        <v>0</v>
      </c>
      <c r="AF715" s="120">
        <f>IF(G715&lt;AI715,1,0)</f>
        <v>1</v>
      </c>
      <c r="AG715" s="120">
        <f>IF(G715=AJ715,2,0)</f>
        <v>0</v>
      </c>
      <c r="AI715" s="29">
        <f t="shared" si="318"/>
        <v>0.30394431599999999</v>
      </c>
      <c r="AJ715" s="29">
        <f>_xlfn.MINIFS($G$6:$G$2383,$N$6:$N$2383,1,$D$6:$D$2383,13)</f>
        <v>0.11</v>
      </c>
    </row>
    <row r="716" spans="1:36" ht="16.5" thickBot="1" x14ac:dyDescent="0.3">
      <c r="A716" s="48" t="s">
        <v>979</v>
      </c>
      <c r="B716" s="54" t="s">
        <v>73</v>
      </c>
      <c r="C716" s="55" t="s">
        <v>74</v>
      </c>
      <c r="D716" s="44">
        <v>14</v>
      </c>
      <c r="E716" s="41">
        <v>2</v>
      </c>
      <c r="F716" s="41">
        <v>419</v>
      </c>
      <c r="G716" s="117">
        <v>4.7732699999999996E-3</v>
      </c>
      <c r="H716" s="42" t="s">
        <v>12</v>
      </c>
      <c r="I716" s="13">
        <v>0</v>
      </c>
      <c r="J716" s="42" t="s">
        <v>12</v>
      </c>
      <c r="K716" s="29">
        <f>_xlfn.IFS(AND(R716=0,G716=0),0,V716=0,0,V716=1,MAX(AE716:AG716))</f>
        <v>0</v>
      </c>
      <c r="L716" s="29">
        <f t="shared" si="319"/>
        <v>0</v>
      </c>
      <c r="M716" s="29">
        <f t="shared" si="320"/>
        <v>0</v>
      </c>
      <c r="N716" s="29">
        <f t="shared" si="313"/>
        <v>1</v>
      </c>
      <c r="O716" s="34"/>
      <c r="P716" s="41">
        <v>0</v>
      </c>
      <c r="Q716" s="41">
        <v>387</v>
      </c>
      <c r="R716" s="117">
        <v>0</v>
      </c>
      <c r="S716" s="34">
        <v>0</v>
      </c>
      <c r="T716" s="34"/>
      <c r="U716" s="43" t="s">
        <v>319</v>
      </c>
      <c r="V716" s="34">
        <v>1</v>
      </c>
      <c r="W716" s="29">
        <v>1</v>
      </c>
      <c r="X716" s="29">
        <f t="shared" si="314"/>
        <v>1</v>
      </c>
      <c r="Z716" s="6">
        <f t="shared" si="315"/>
        <v>1</v>
      </c>
      <c r="AA716" s="6">
        <f t="shared" si="316"/>
        <v>0</v>
      </c>
      <c r="AB716" s="29"/>
      <c r="AC716" s="29">
        <f t="shared" ref="AC716:AC724" si="321">_xlfn.IFS(AND(Z716=1,AA716=1),1,AND(Z716=1,AA716=0),0,Z716=0,"не применяется")</f>
        <v>0</v>
      </c>
      <c r="AE716" s="120">
        <f>IF(N716=1,IF(OR(I716&gt;-5,I716=""),0,IF(I716&gt;=-10,0.5,1)),0)</f>
        <v>0</v>
      </c>
      <c r="AF716" s="120">
        <f>IF(G716&lt;AI716,0.5,0)</f>
        <v>0</v>
      </c>
      <c r="AG716" s="120">
        <f>IF(G716=AJ716,1,0)</f>
        <v>0</v>
      </c>
      <c r="AI716" s="29">
        <f t="shared" si="318"/>
        <v>4.1435990000000004E-3</v>
      </c>
      <c r="AJ716" s="29">
        <f>_xlfn.MINIFS($G$6:$G$2383,$N$6:$N$2383,1,$D$6:$D$2383,14)</f>
        <v>0</v>
      </c>
    </row>
    <row r="717" spans="1:36" ht="16.5" thickBot="1" x14ac:dyDescent="0.3">
      <c r="A717" s="48" t="s">
        <v>980</v>
      </c>
      <c r="B717" s="54" t="s">
        <v>73</v>
      </c>
      <c r="C717" s="55" t="s">
        <v>74</v>
      </c>
      <c r="D717" s="33"/>
      <c r="E717" s="41"/>
      <c r="F717" s="41"/>
      <c r="G717" s="117">
        <v>0</v>
      </c>
      <c r="H717" s="35"/>
      <c r="I717" s="35"/>
      <c r="J717" s="35"/>
      <c r="K717" s="36">
        <f>SUM(K718:K723)</f>
        <v>0</v>
      </c>
      <c r="L717" s="29">
        <f t="shared" si="319"/>
        <v>0</v>
      </c>
      <c r="M717" s="29">
        <f t="shared" si="320"/>
        <v>0</v>
      </c>
      <c r="O717" s="34"/>
      <c r="P717" s="34"/>
      <c r="Q717" s="34"/>
      <c r="R717" s="117">
        <v>0</v>
      </c>
      <c r="S717" s="35">
        <v>0</v>
      </c>
      <c r="T717" s="35"/>
      <c r="U717" s="37" t="s">
        <v>321</v>
      </c>
      <c r="V717" s="35">
        <v>1</v>
      </c>
      <c r="W717" s="6"/>
      <c r="X717" s="29">
        <f t="shared" si="314"/>
        <v>0</v>
      </c>
      <c r="Y717" s="6"/>
      <c r="AB717" s="6"/>
      <c r="AC717" s="29" t="str">
        <f t="shared" si="321"/>
        <v>не применяется</v>
      </c>
      <c r="AF717" s="6"/>
    </row>
    <row r="718" spans="1:36" ht="16.5" thickBot="1" x14ac:dyDescent="0.3">
      <c r="A718" s="48" t="s">
        <v>981</v>
      </c>
      <c r="B718" s="54" t="s">
        <v>73</v>
      </c>
      <c r="C718" s="55" t="s">
        <v>74</v>
      </c>
      <c r="D718" s="44">
        <v>15</v>
      </c>
      <c r="E718" s="41">
        <v>0</v>
      </c>
      <c r="F718" s="41">
        <v>0</v>
      </c>
      <c r="G718" s="117">
        <v>0</v>
      </c>
      <c r="H718" s="45">
        <v>1</v>
      </c>
      <c r="I718" s="42" t="s">
        <v>12</v>
      </c>
      <c r="J718" s="13">
        <v>0</v>
      </c>
      <c r="K718" s="29">
        <f t="shared" ref="K718:K723" si="322">IF(V718=1,MAX(AE718:AG718),0)</f>
        <v>0</v>
      </c>
      <c r="L718" s="29">
        <f t="shared" si="319"/>
        <v>0</v>
      </c>
      <c r="M718" s="29">
        <f t="shared" si="320"/>
        <v>0</v>
      </c>
      <c r="N718" s="29">
        <f t="shared" ref="N718:N723" si="323">IF(AND(F718=0,V718=1),2,V718)</f>
        <v>0</v>
      </c>
      <c r="O718" s="34"/>
      <c r="P718" s="41">
        <v>0</v>
      </c>
      <c r="Q718" s="41">
        <v>0</v>
      </c>
      <c r="R718" s="117">
        <v>0</v>
      </c>
      <c r="S718" s="42">
        <v>0</v>
      </c>
      <c r="T718" s="42"/>
      <c r="U718" s="43" t="s">
        <v>323</v>
      </c>
      <c r="V718" s="34">
        <v>0</v>
      </c>
      <c r="W718" s="29">
        <v>1</v>
      </c>
      <c r="X718" s="29">
        <f t="shared" si="314"/>
        <v>0</v>
      </c>
      <c r="Z718" s="6">
        <f t="shared" ref="Z718:Z723" si="324">N718</f>
        <v>0</v>
      </c>
      <c r="AA718" s="6">
        <f t="shared" ref="AA718:AA723" si="325">IF(K718&lt;=0,0,1)</f>
        <v>0</v>
      </c>
      <c r="AB718" s="29"/>
      <c r="AC718" s="29" t="str">
        <f t="shared" si="321"/>
        <v>не применяется</v>
      </c>
      <c r="AE718" s="120">
        <f>IF(AND(J718&gt;=1,N718=1),1,0)</f>
        <v>0</v>
      </c>
      <c r="AF718" s="121">
        <f>IF(G718&gt;AI718,0.5,0)</f>
        <v>0</v>
      </c>
      <c r="AG718" s="120"/>
      <c r="AI718" s="29">
        <f t="shared" ref="AI718:AI723" si="326">ROUND(SUMIFS(E:E,D:D,D718,N:N,1)/SUMIFS(F:F,D:D,D718,N:N,1),9)</f>
        <v>0.955452521</v>
      </c>
    </row>
    <row r="719" spans="1:36" ht="16.5" thickBot="1" x14ac:dyDescent="0.3">
      <c r="A719" s="48" t="s">
        <v>982</v>
      </c>
      <c r="B719" s="54" t="s">
        <v>73</v>
      </c>
      <c r="C719" s="55" t="s">
        <v>74</v>
      </c>
      <c r="D719" s="44">
        <v>16</v>
      </c>
      <c r="E719" s="41">
        <v>0</v>
      </c>
      <c r="F719" s="41">
        <v>0</v>
      </c>
      <c r="G719" s="117">
        <v>0</v>
      </c>
      <c r="H719" s="45">
        <v>1</v>
      </c>
      <c r="I719" s="42" t="s">
        <v>12</v>
      </c>
      <c r="J719" s="13">
        <v>0</v>
      </c>
      <c r="K719" s="29">
        <f t="shared" si="322"/>
        <v>0</v>
      </c>
      <c r="L719" s="29">
        <f t="shared" si="319"/>
        <v>0</v>
      </c>
      <c r="M719" s="29">
        <f t="shared" si="320"/>
        <v>0</v>
      </c>
      <c r="N719" s="29">
        <f t="shared" si="323"/>
        <v>0</v>
      </c>
      <c r="O719" s="34"/>
      <c r="P719" s="41">
        <v>0</v>
      </c>
      <c r="Q719" s="41">
        <v>0</v>
      </c>
      <c r="R719" s="117">
        <v>0</v>
      </c>
      <c r="S719" s="42">
        <v>0</v>
      </c>
      <c r="T719" s="42"/>
      <c r="U719" s="43" t="s">
        <v>325</v>
      </c>
      <c r="V719" s="34">
        <v>0</v>
      </c>
      <c r="W719" s="29">
        <v>1</v>
      </c>
      <c r="X719" s="29">
        <f t="shared" si="314"/>
        <v>0</v>
      </c>
      <c r="Z719" s="6">
        <f t="shared" si="324"/>
        <v>0</v>
      </c>
      <c r="AA719" s="6">
        <f t="shared" si="325"/>
        <v>0</v>
      </c>
      <c r="AB719" s="29"/>
      <c r="AC719" s="29" t="str">
        <f t="shared" si="321"/>
        <v>не применяется</v>
      </c>
      <c r="AE719" s="120">
        <f>IF(AND(J719&gt;=1,N719=1),1,0)</f>
        <v>0</v>
      </c>
      <c r="AF719" s="120">
        <f>IF(G719&gt;AI719,0.5,0)</f>
        <v>0</v>
      </c>
      <c r="AG719" s="120"/>
      <c r="AI719" s="29">
        <f t="shared" si="326"/>
        <v>27.65</v>
      </c>
    </row>
    <row r="720" spans="1:36" ht="16.5" thickBot="1" x14ac:dyDescent="0.3">
      <c r="A720" s="48" t="s">
        <v>983</v>
      </c>
      <c r="B720" s="54" t="s">
        <v>73</v>
      </c>
      <c r="C720" s="55" t="s">
        <v>74</v>
      </c>
      <c r="D720" s="44">
        <v>17</v>
      </c>
      <c r="E720" s="41">
        <v>0</v>
      </c>
      <c r="F720" s="41">
        <v>0</v>
      </c>
      <c r="G720" s="117">
        <v>0</v>
      </c>
      <c r="H720" s="45">
        <v>1</v>
      </c>
      <c r="I720" s="42" t="s">
        <v>12</v>
      </c>
      <c r="J720" s="13">
        <v>0</v>
      </c>
      <c r="K720" s="29">
        <f t="shared" si="322"/>
        <v>0</v>
      </c>
      <c r="L720" s="29">
        <f t="shared" si="319"/>
        <v>0</v>
      </c>
      <c r="M720" s="29">
        <f t="shared" si="320"/>
        <v>0</v>
      </c>
      <c r="N720" s="29">
        <f t="shared" si="323"/>
        <v>0</v>
      </c>
      <c r="O720" s="34"/>
      <c r="P720" s="41">
        <v>0</v>
      </c>
      <c r="Q720" s="41">
        <v>0</v>
      </c>
      <c r="R720" s="117">
        <v>0</v>
      </c>
      <c r="S720" s="42">
        <v>0</v>
      </c>
      <c r="T720" s="42"/>
      <c r="U720" s="43" t="s">
        <v>327</v>
      </c>
      <c r="V720" s="34">
        <v>0</v>
      </c>
      <c r="W720" s="29">
        <v>1</v>
      </c>
      <c r="X720" s="29">
        <f t="shared" si="314"/>
        <v>0</v>
      </c>
      <c r="Z720" s="6">
        <f t="shared" si="324"/>
        <v>0</v>
      </c>
      <c r="AA720" s="6">
        <f t="shared" si="325"/>
        <v>0</v>
      </c>
      <c r="AB720" s="29"/>
      <c r="AC720" s="29" t="str">
        <f t="shared" si="321"/>
        <v>не применяется</v>
      </c>
      <c r="AE720" s="120">
        <f>IF(AND(J720&gt;=1,N720=1),1,0)</f>
        <v>0</v>
      </c>
      <c r="AF720" s="120">
        <f>IF(G720&gt;AI720,0.5,0)</f>
        <v>0</v>
      </c>
      <c r="AG720" s="120"/>
      <c r="AI720" s="29">
        <f t="shared" si="326"/>
        <v>77.588235294</v>
      </c>
    </row>
    <row r="721" spans="1:36" ht="16.5" thickBot="1" x14ac:dyDescent="0.3">
      <c r="A721" s="48" t="s">
        <v>984</v>
      </c>
      <c r="B721" s="54" t="s">
        <v>73</v>
      </c>
      <c r="C721" s="55" t="s">
        <v>74</v>
      </c>
      <c r="D721" s="44">
        <v>18</v>
      </c>
      <c r="E721" s="41">
        <v>0</v>
      </c>
      <c r="F721" s="41">
        <v>0</v>
      </c>
      <c r="G721" s="117">
        <v>0</v>
      </c>
      <c r="H721" s="45">
        <v>1</v>
      </c>
      <c r="I721" s="42" t="s">
        <v>12</v>
      </c>
      <c r="J721" s="13">
        <v>0</v>
      </c>
      <c r="K721" s="29">
        <f t="shared" si="322"/>
        <v>0</v>
      </c>
      <c r="L721" s="29">
        <f t="shared" si="319"/>
        <v>0</v>
      </c>
      <c r="M721" s="29">
        <f t="shared" si="320"/>
        <v>0</v>
      </c>
      <c r="N721" s="29">
        <f t="shared" si="323"/>
        <v>0</v>
      </c>
      <c r="O721" s="34"/>
      <c r="P721" s="41">
        <v>0</v>
      </c>
      <c r="Q721" s="41">
        <v>0</v>
      </c>
      <c r="R721" s="117">
        <v>0</v>
      </c>
      <c r="S721" s="42">
        <v>0</v>
      </c>
      <c r="T721" s="42"/>
      <c r="U721" s="43" t="s">
        <v>329</v>
      </c>
      <c r="V721" s="34">
        <v>0</v>
      </c>
      <c r="W721" s="29">
        <v>1</v>
      </c>
      <c r="X721" s="29">
        <f t="shared" si="314"/>
        <v>0</v>
      </c>
      <c r="Z721" s="6">
        <f t="shared" si="324"/>
        <v>0</v>
      </c>
      <c r="AA721" s="6">
        <f t="shared" si="325"/>
        <v>0</v>
      </c>
      <c r="AB721" s="29"/>
      <c r="AC721" s="29" t="str">
        <f t="shared" si="321"/>
        <v>не применяется</v>
      </c>
      <c r="AE721" s="120">
        <f>IF(AND(J721&gt;=1,N721=1),1,0)</f>
        <v>0</v>
      </c>
      <c r="AF721" s="120">
        <f>IF(G721&gt;AI721,0.5,0)</f>
        <v>0</v>
      </c>
      <c r="AG721" s="120"/>
      <c r="AI721" s="29">
        <f t="shared" si="326"/>
        <v>48.1875</v>
      </c>
    </row>
    <row r="722" spans="1:36" ht="16.5" thickBot="1" x14ac:dyDescent="0.3">
      <c r="A722" s="48" t="s">
        <v>985</v>
      </c>
      <c r="B722" s="54" t="s">
        <v>73</v>
      </c>
      <c r="C722" s="55" t="s">
        <v>74</v>
      </c>
      <c r="D722" s="44">
        <v>19</v>
      </c>
      <c r="E722" s="41">
        <v>0</v>
      </c>
      <c r="F722" s="41">
        <v>0</v>
      </c>
      <c r="G722" s="117">
        <v>0</v>
      </c>
      <c r="H722" s="45">
        <v>1</v>
      </c>
      <c r="I722" s="42" t="s">
        <v>12</v>
      </c>
      <c r="J722" s="13">
        <v>0</v>
      </c>
      <c r="K722" s="29">
        <f t="shared" si="322"/>
        <v>0</v>
      </c>
      <c r="L722" s="29">
        <f t="shared" si="319"/>
        <v>0</v>
      </c>
      <c r="M722" s="29">
        <f t="shared" si="320"/>
        <v>0</v>
      </c>
      <c r="N722" s="29">
        <f t="shared" si="323"/>
        <v>0</v>
      </c>
      <c r="O722" s="34"/>
      <c r="P722" s="41">
        <v>0</v>
      </c>
      <c r="Q722" s="41">
        <v>0</v>
      </c>
      <c r="R722" s="117">
        <v>0</v>
      </c>
      <c r="S722" s="42">
        <v>0</v>
      </c>
      <c r="T722" s="42"/>
      <c r="U722" s="43" t="s">
        <v>331</v>
      </c>
      <c r="V722" s="34">
        <v>0</v>
      </c>
      <c r="W722" s="29">
        <v>2</v>
      </c>
      <c r="X722" s="29">
        <f t="shared" si="314"/>
        <v>0</v>
      </c>
      <c r="Z722" s="6">
        <f t="shared" si="324"/>
        <v>0</v>
      </c>
      <c r="AA722" s="6">
        <f t="shared" si="325"/>
        <v>0</v>
      </c>
      <c r="AB722" s="29"/>
      <c r="AC722" s="29" t="str">
        <f t="shared" si="321"/>
        <v>не применяется</v>
      </c>
      <c r="AE722" s="120">
        <f>IF(AND(J722&gt;=1,N722=1),2,0)</f>
        <v>0</v>
      </c>
      <c r="AF722" s="120">
        <f>IF(G722&gt;AI722,1,0)</f>
        <v>0</v>
      </c>
      <c r="AG722" s="120"/>
      <c r="AI722" s="29">
        <f t="shared" si="326"/>
        <v>45.237288135999997</v>
      </c>
    </row>
    <row r="723" spans="1:36" ht="16.5" thickBot="1" x14ac:dyDescent="0.3">
      <c r="A723" s="48" t="s">
        <v>986</v>
      </c>
      <c r="B723" s="54" t="s">
        <v>73</v>
      </c>
      <c r="C723" s="55" t="s">
        <v>74</v>
      </c>
      <c r="D723" s="44">
        <v>20</v>
      </c>
      <c r="E723" s="41">
        <v>0</v>
      </c>
      <c r="F723" s="41">
        <v>0</v>
      </c>
      <c r="G723" s="117">
        <v>0</v>
      </c>
      <c r="H723" s="45">
        <v>1</v>
      </c>
      <c r="I723" s="42" t="s">
        <v>12</v>
      </c>
      <c r="J723" s="13">
        <v>0</v>
      </c>
      <c r="K723" s="29">
        <f t="shared" si="322"/>
        <v>0</v>
      </c>
      <c r="L723" s="29">
        <f t="shared" si="319"/>
        <v>0</v>
      </c>
      <c r="M723" s="29">
        <f t="shared" si="320"/>
        <v>0</v>
      </c>
      <c r="N723" s="29">
        <f t="shared" si="323"/>
        <v>0</v>
      </c>
      <c r="O723" s="34"/>
      <c r="P723" s="41">
        <v>0</v>
      </c>
      <c r="Q723" s="41">
        <v>0</v>
      </c>
      <c r="R723" s="117">
        <v>0</v>
      </c>
      <c r="S723" s="42">
        <v>0</v>
      </c>
      <c r="T723" s="42"/>
      <c r="U723" s="43" t="s">
        <v>333</v>
      </c>
      <c r="V723" s="34">
        <v>0</v>
      </c>
      <c r="W723" s="29">
        <v>1</v>
      </c>
      <c r="X723" s="29">
        <f t="shared" si="314"/>
        <v>0</v>
      </c>
      <c r="Z723" s="6">
        <f t="shared" si="324"/>
        <v>0</v>
      </c>
      <c r="AA723" s="6">
        <f t="shared" si="325"/>
        <v>0</v>
      </c>
      <c r="AB723" s="29"/>
      <c r="AC723" s="29" t="str">
        <f t="shared" si="321"/>
        <v>не применяется</v>
      </c>
      <c r="AE723" s="120">
        <f>IF(AND(J723&gt;=1,N723=1),1,0)</f>
        <v>0</v>
      </c>
      <c r="AF723" s="120">
        <f>IF(G723&gt;AI723,0.5,0)</f>
        <v>0</v>
      </c>
      <c r="AG723" s="120"/>
      <c r="AI723" s="29">
        <f t="shared" si="326"/>
        <v>12.756097561000001</v>
      </c>
    </row>
    <row r="724" spans="1:36" ht="16.5" thickBot="1" x14ac:dyDescent="0.3">
      <c r="A724" s="48" t="s">
        <v>980</v>
      </c>
      <c r="B724" s="54" t="s">
        <v>73</v>
      </c>
      <c r="C724" s="55" t="s">
        <v>74</v>
      </c>
      <c r="D724" s="33"/>
      <c r="E724" s="41"/>
      <c r="F724" s="41"/>
      <c r="G724" s="117">
        <v>0</v>
      </c>
      <c r="H724" s="35"/>
      <c r="I724" s="35"/>
      <c r="J724" s="35"/>
      <c r="K724" s="36">
        <f>SUM(K725:K729)</f>
        <v>0</v>
      </c>
      <c r="L724" s="29">
        <f t="shared" si="319"/>
        <v>0</v>
      </c>
      <c r="M724" s="29">
        <f t="shared" si="320"/>
        <v>0</v>
      </c>
      <c r="O724" s="34"/>
      <c r="P724" s="34"/>
      <c r="Q724" s="34"/>
      <c r="R724" s="117">
        <v>0</v>
      </c>
      <c r="S724" s="35">
        <v>0</v>
      </c>
      <c r="T724" s="35"/>
      <c r="U724" s="37" t="s">
        <v>321</v>
      </c>
      <c r="V724" s="35">
        <v>1</v>
      </c>
      <c r="W724" s="6"/>
      <c r="X724" s="29">
        <f t="shared" si="314"/>
        <v>0</v>
      </c>
      <c r="Y724" s="6"/>
      <c r="AB724" s="6"/>
      <c r="AC724" s="29" t="str">
        <f t="shared" si="321"/>
        <v>не применяется</v>
      </c>
      <c r="AF724" s="6"/>
    </row>
    <row r="725" spans="1:36" ht="16.5" thickBot="1" x14ac:dyDescent="0.3">
      <c r="A725" s="48" t="s">
        <v>987</v>
      </c>
      <c r="B725" s="54" t="s">
        <v>73</v>
      </c>
      <c r="C725" s="55" t="s">
        <v>74</v>
      </c>
      <c r="D725" s="44">
        <v>21</v>
      </c>
      <c r="E725" s="41">
        <v>0</v>
      </c>
      <c r="F725" s="41">
        <v>0</v>
      </c>
      <c r="G725" s="117">
        <v>0</v>
      </c>
      <c r="H725" s="42" t="s">
        <v>12</v>
      </c>
      <c r="I725" s="13">
        <v>0</v>
      </c>
      <c r="J725" s="42" t="s">
        <v>12</v>
      </c>
      <c r="K725" s="29">
        <f>IF(V725=1,MAX(AE725:AG725),0)</f>
        <v>0</v>
      </c>
      <c r="L725" s="29">
        <f t="shared" si="319"/>
        <v>0</v>
      </c>
      <c r="M725" s="29">
        <f t="shared" si="320"/>
        <v>0</v>
      </c>
      <c r="N725" s="29">
        <f>IF(AND(F725=0,V725=1),2,V725)</f>
        <v>2</v>
      </c>
      <c r="O725" s="34"/>
      <c r="P725" s="41">
        <v>0</v>
      </c>
      <c r="Q725" s="41">
        <v>0</v>
      </c>
      <c r="R725" s="117">
        <v>0</v>
      </c>
      <c r="S725" s="45">
        <v>0</v>
      </c>
      <c r="T725" s="45"/>
      <c r="U725" s="43" t="s">
        <v>335</v>
      </c>
      <c r="V725" s="34">
        <v>1</v>
      </c>
      <c r="W725" s="29">
        <v>1</v>
      </c>
      <c r="X725" s="29">
        <f t="shared" si="314"/>
        <v>1</v>
      </c>
      <c r="Z725" s="6">
        <f>N725</f>
        <v>2</v>
      </c>
      <c r="AA725" s="6">
        <f>IF(K725&lt;=0,0,1)</f>
        <v>0</v>
      </c>
      <c r="AB725" s="29"/>
      <c r="AC725" s="29" t="str">
        <f>_xlfn.IFS(AND(Z725=1,AA725=1),1,AND(Z725=1,AA725=0),0,Z725=0,"не применяется",Z725=2,"не применяется")</f>
        <v>не применяется</v>
      </c>
      <c r="AE725" s="120">
        <f>IF(N725=1,IF(OR(I725&lt;5,I725=""),0,IF(I725&gt;=10,1,0.5)),0)</f>
        <v>0</v>
      </c>
      <c r="AF725" s="120">
        <f>IF(G725&gt;AI725,0.5,0)</f>
        <v>0</v>
      </c>
      <c r="AG725" s="120">
        <f>IF(G725=AJ725,1,0)</f>
        <v>0</v>
      </c>
      <c r="AI725" s="29">
        <f>ROUND(SUMIFS(E:E,D:D,D725,N:N,1)/SUMIFS(F:F,D:D,D725,N:N,1),9)</f>
        <v>0.40586932399999998</v>
      </c>
      <c r="AJ725" s="29">
        <f>_xlfn.MAXIFS($G$7:$G$2383,$N$7:$N$2383,1,$D$7:$D$2383,21)</f>
        <v>1</v>
      </c>
    </row>
    <row r="726" spans="1:36" ht="16.5" thickBot="1" x14ac:dyDescent="0.3">
      <c r="A726" s="48" t="s">
        <v>988</v>
      </c>
      <c r="B726" s="54" t="s">
        <v>73</v>
      </c>
      <c r="C726" s="55" t="s">
        <v>74</v>
      </c>
      <c r="D726" s="44">
        <v>22</v>
      </c>
      <c r="E726" s="41">
        <v>0</v>
      </c>
      <c r="F726" s="41">
        <v>0</v>
      </c>
      <c r="G726" s="117">
        <v>0</v>
      </c>
      <c r="H726" s="45">
        <v>1</v>
      </c>
      <c r="I726" s="42" t="s">
        <v>12</v>
      </c>
      <c r="J726" s="13">
        <v>0</v>
      </c>
      <c r="K726" s="29">
        <f>IF(V726=1,MAX(AE726:AG726),0)</f>
        <v>0</v>
      </c>
      <c r="L726" s="29">
        <f t="shared" si="319"/>
        <v>0</v>
      </c>
      <c r="M726" s="29">
        <f t="shared" si="320"/>
        <v>0</v>
      </c>
      <c r="N726" s="29">
        <f>IF(AND(F726=0,V726=1),2,V726)</f>
        <v>2</v>
      </c>
      <c r="O726" s="34"/>
      <c r="P726" s="41">
        <v>0</v>
      </c>
      <c r="Q726" s="41">
        <v>0</v>
      </c>
      <c r="R726" s="117">
        <v>0</v>
      </c>
      <c r="S726" s="42">
        <v>0</v>
      </c>
      <c r="T726" s="42"/>
      <c r="U726" s="43" t="s">
        <v>337</v>
      </c>
      <c r="V726" s="34">
        <v>1</v>
      </c>
      <c r="W726" s="29">
        <v>1</v>
      </c>
      <c r="X726" s="29">
        <f t="shared" si="314"/>
        <v>1</v>
      </c>
      <c r="Z726" s="6">
        <f>N726</f>
        <v>2</v>
      </c>
      <c r="AA726" s="6">
        <f>IF(K726&lt;=0,0,1)</f>
        <v>0</v>
      </c>
      <c r="AB726" s="29"/>
      <c r="AC726" s="29" t="str">
        <f>_xlfn.IFS(AND(Z726=1,AA726=1),1,AND(Z726=1,AA726=0),0,Z726=0,"не применяется",Z726=2,"не применяется")</f>
        <v>не применяется</v>
      </c>
      <c r="AE726" s="120">
        <f>IF(AND(J726&gt;=1,N726=1),1,0)</f>
        <v>0</v>
      </c>
      <c r="AF726" s="120">
        <f>IF(G726&gt;AI726,0.5,0)</f>
        <v>0</v>
      </c>
      <c r="AG726" s="120"/>
      <c r="AI726" s="29">
        <f>ROUND(SUMIFS(E:E,D:D,D726,N:N,1)/SUMIFS(F:F,D:D,D726,N:N,1),9)</f>
        <v>0.59924209900000003</v>
      </c>
    </row>
    <row r="727" spans="1:36" ht="16.5" thickBot="1" x14ac:dyDescent="0.3">
      <c r="A727" s="48" t="s">
        <v>989</v>
      </c>
      <c r="B727" s="54" t="s">
        <v>73</v>
      </c>
      <c r="C727" s="55" t="s">
        <v>74</v>
      </c>
      <c r="D727" s="44">
        <v>23</v>
      </c>
      <c r="E727" s="41">
        <v>0</v>
      </c>
      <c r="F727" s="41">
        <v>0</v>
      </c>
      <c r="G727" s="117">
        <v>0</v>
      </c>
      <c r="H727" s="42" t="s">
        <v>12</v>
      </c>
      <c r="I727" s="13">
        <v>0</v>
      </c>
      <c r="J727" s="42" t="s">
        <v>12</v>
      </c>
      <c r="K727" s="29">
        <f>IF(V727=1,MAX(AE727:AG727),0)</f>
        <v>0</v>
      </c>
      <c r="L727" s="29">
        <f t="shared" si="319"/>
        <v>0</v>
      </c>
      <c r="M727" s="29">
        <f t="shared" si="320"/>
        <v>0</v>
      </c>
      <c r="N727" s="29">
        <f>IF(AND(F727=0,V727=1),2,V727)</f>
        <v>2</v>
      </c>
      <c r="O727" s="34"/>
      <c r="P727" s="41">
        <v>0</v>
      </c>
      <c r="Q727" s="41">
        <v>0</v>
      </c>
      <c r="R727" s="117">
        <v>0</v>
      </c>
      <c r="S727" s="45">
        <v>0</v>
      </c>
      <c r="T727" s="45"/>
      <c r="U727" s="43" t="s">
        <v>339</v>
      </c>
      <c r="V727" s="34">
        <v>1</v>
      </c>
      <c r="W727" s="29">
        <v>1</v>
      </c>
      <c r="X727" s="29">
        <f t="shared" si="314"/>
        <v>1</v>
      </c>
      <c r="Z727" s="6">
        <f>N727</f>
        <v>2</v>
      </c>
      <c r="AA727" s="6">
        <f>IF(K727&lt;=0,0,1)</f>
        <v>0</v>
      </c>
      <c r="AB727" s="29"/>
      <c r="AC727" s="29" t="str">
        <f>_xlfn.IFS(AND(Z727=1,AA727=1),1,AND(Z727=1,AA727=0),0,Z727=0,"не применяется",Z727=2,"не применяется")</f>
        <v>не применяется</v>
      </c>
      <c r="AE727" s="120">
        <f>IF(N727=1,IF(OR(I727&lt;5,I727=""),0,IF(I727&gt;=10,1,0.5)),0)</f>
        <v>0</v>
      </c>
      <c r="AF727" s="120">
        <f>IF(G727&gt;AI727,0.5,0)</f>
        <v>0</v>
      </c>
      <c r="AG727" s="120">
        <f>IF(AND(G3154&lt;&gt;0,G727=AJ727),1,0)</f>
        <v>0</v>
      </c>
      <c r="AI727" s="29">
        <f>ROUND(SUMIFS(E:E,D:D,D727,N:N,1)/SUMIFS(F:F,D:D,D727,N:N,1),9)</f>
        <v>0.46666666699999998</v>
      </c>
      <c r="AJ727" s="29">
        <f>_xlfn.MAXIFS($G$7:$G$2383,$N$7:$N$2383,1,$D$7:$D$2383,23)</f>
        <v>6</v>
      </c>
    </row>
    <row r="728" spans="1:36" ht="16.5" thickBot="1" x14ac:dyDescent="0.3">
      <c r="A728" s="48" t="s">
        <v>990</v>
      </c>
      <c r="B728" s="54" t="s">
        <v>73</v>
      </c>
      <c r="C728" s="55" t="s">
        <v>74</v>
      </c>
      <c r="D728" s="44">
        <v>24</v>
      </c>
      <c r="E728" s="41">
        <v>4</v>
      </c>
      <c r="F728" s="41">
        <v>0</v>
      </c>
      <c r="G728" s="117">
        <v>0</v>
      </c>
      <c r="H728" s="42" t="s">
        <v>12</v>
      </c>
      <c r="I728" s="13">
        <v>0</v>
      </c>
      <c r="J728" s="42" t="s">
        <v>12</v>
      </c>
      <c r="K728" s="29">
        <f>IF(V728=1,MAX(AE728:AG728),0)</f>
        <v>0</v>
      </c>
      <c r="L728" s="29">
        <f t="shared" si="319"/>
        <v>0</v>
      </c>
      <c r="M728" s="29">
        <f t="shared" si="320"/>
        <v>0</v>
      </c>
      <c r="N728" s="29">
        <f>IF(AND(F728=0,V728=1),2,V728)</f>
        <v>2</v>
      </c>
      <c r="O728" s="34"/>
      <c r="P728" s="41">
        <v>3</v>
      </c>
      <c r="Q728" s="41">
        <v>0</v>
      </c>
      <c r="R728" s="117">
        <v>0</v>
      </c>
      <c r="S728" s="45">
        <v>0</v>
      </c>
      <c r="T728" s="45"/>
      <c r="U728" s="43" t="s">
        <v>341</v>
      </c>
      <c r="V728" s="34">
        <v>1</v>
      </c>
      <c r="W728" s="29">
        <v>1</v>
      </c>
      <c r="X728" s="29">
        <f t="shared" si="314"/>
        <v>1</v>
      </c>
      <c r="Z728" s="6">
        <f>N728</f>
        <v>2</v>
      </c>
      <c r="AA728" s="6">
        <f>IF(K728&lt;=0,0,1)</f>
        <v>0</v>
      </c>
      <c r="AB728" s="29"/>
      <c r="AC728" s="29" t="str">
        <f>_xlfn.IFS(AND(Z728=1,AA728=1),1,AND(Z728=1,AA728=0),0,Z728=0,"не применяется",Z728=2,"не применяется")</f>
        <v>не применяется</v>
      </c>
      <c r="AE728" s="120">
        <f>IF(N728=1,IF(OR(I728&lt;5,I728=""),0,IF(I728&gt;=10,1,0.5)),0)</f>
        <v>0</v>
      </c>
      <c r="AF728" s="120">
        <f>IF(G728&gt;AI728,0.5,0)</f>
        <v>0</v>
      </c>
      <c r="AG728" s="120">
        <f>IF(G728=AJ728,1,0)</f>
        <v>0</v>
      </c>
      <c r="AI728" s="29">
        <f>ROUND(SUMIFS(E:E,D:D,D728,N:N,1)/SUMIFS(F:F,D:D,D728,N:N,1),9)</f>
        <v>0.91379310300000005</v>
      </c>
      <c r="AJ728" s="29">
        <f>_xlfn.MAXIFS($G$7:$G$2383,$N$7:$N$2383,1,$D$7:$D$2383,24)</f>
        <v>10</v>
      </c>
    </row>
    <row r="729" spans="1:36" ht="16.5" thickBot="1" x14ac:dyDescent="0.3">
      <c r="A729" s="48" t="s">
        <v>991</v>
      </c>
      <c r="B729" s="54" t="s">
        <v>73</v>
      </c>
      <c r="C729" s="55" t="s">
        <v>74</v>
      </c>
      <c r="D729" s="44">
        <v>25</v>
      </c>
      <c r="E729" s="41">
        <v>0</v>
      </c>
      <c r="F729" s="41">
        <v>0</v>
      </c>
      <c r="G729" s="117">
        <v>0</v>
      </c>
      <c r="H729" s="45">
        <v>1</v>
      </c>
      <c r="I729" s="42" t="s">
        <v>12</v>
      </c>
      <c r="J729" s="13">
        <v>0</v>
      </c>
      <c r="K729" s="29">
        <f>IF(V729=1,MAX(AE729:AG729),0)</f>
        <v>0</v>
      </c>
      <c r="L729" s="29">
        <f t="shared" si="319"/>
        <v>0</v>
      </c>
      <c r="M729" s="29">
        <f t="shared" si="320"/>
        <v>0</v>
      </c>
      <c r="N729" s="29">
        <f>IF(AND(F729=0,V729=1),2,V729)</f>
        <v>2</v>
      </c>
      <c r="O729" s="34"/>
      <c r="P729" s="41">
        <v>0</v>
      </c>
      <c r="Q729" s="41">
        <v>0</v>
      </c>
      <c r="R729" s="117">
        <v>0</v>
      </c>
      <c r="S729" s="42">
        <v>0</v>
      </c>
      <c r="T729" s="42"/>
      <c r="U729" s="43" t="s">
        <v>343</v>
      </c>
      <c r="V729" s="34">
        <v>1</v>
      </c>
      <c r="W729" s="29">
        <v>2</v>
      </c>
      <c r="X729" s="29">
        <f t="shared" si="314"/>
        <v>2</v>
      </c>
      <c r="Z729" s="6">
        <f>N729</f>
        <v>2</v>
      </c>
      <c r="AA729" s="6">
        <f>IF(K729&lt;=0,0,1)</f>
        <v>0</v>
      </c>
      <c r="AB729" s="29"/>
      <c r="AC729" s="29" t="str">
        <f>_xlfn.IFS(AND(Z729=1,AA729=1),1,AND(Z729=1,AA729=0),0,Z729=0,"не применяется",Z729=2,"не применяется")</f>
        <v>не применяется</v>
      </c>
      <c r="AE729" s="120">
        <f>IF(AND(J729&gt;=1,N729=1),2,0)</f>
        <v>0</v>
      </c>
      <c r="AF729" s="120">
        <f>IF(G729&gt;AI729,1,0)</f>
        <v>0</v>
      </c>
      <c r="AG729" s="120"/>
      <c r="AI729" s="29">
        <f>ROUND(SUMIFS(E:E,D:D,D729,N:N,1)/SUMIFS(F:F,D:D,D729,N:N,1),9)</f>
        <v>0.97028108999999996</v>
      </c>
    </row>
    <row r="730" spans="1:36" ht="16.5" thickBot="1" x14ac:dyDescent="0.3">
      <c r="A730" s="48" t="s">
        <v>992</v>
      </c>
      <c r="B730" s="54" t="s">
        <v>73</v>
      </c>
      <c r="C730" s="55" t="s">
        <v>74</v>
      </c>
      <c r="D730" s="51">
        <v>33</v>
      </c>
      <c r="E730" s="41"/>
      <c r="F730" s="41"/>
      <c r="G730" s="117">
        <v>0</v>
      </c>
      <c r="H730" s="45"/>
      <c r="I730" s="45"/>
      <c r="J730" s="45"/>
      <c r="K730" s="45">
        <f>K702+K717+K724</f>
        <v>13</v>
      </c>
      <c r="L730" s="29">
        <f t="shared" si="319"/>
        <v>0</v>
      </c>
      <c r="M730" s="29">
        <f t="shared" si="320"/>
        <v>0</v>
      </c>
      <c r="O730" s="34"/>
      <c r="P730" s="34"/>
      <c r="Q730" s="34"/>
      <c r="R730" s="117">
        <v>0</v>
      </c>
      <c r="S730" s="45">
        <v>9.5</v>
      </c>
      <c r="T730" s="45"/>
      <c r="U730" s="43" t="s">
        <v>321</v>
      </c>
      <c r="V730" s="45">
        <v>1</v>
      </c>
      <c r="X730" s="29">
        <f>SUM(X702:X729)</f>
        <v>25</v>
      </c>
      <c r="Y730" s="53">
        <f>K730/X730</f>
        <v>0.52</v>
      </c>
      <c r="Z730" s="6">
        <f>SUM(Z702:Z729)</f>
        <v>25</v>
      </c>
      <c r="AA730" s="6">
        <f>SUM(AA702:AA729)</f>
        <v>9</v>
      </c>
      <c r="AB730" s="53">
        <f>AA730/Z730</f>
        <v>0.36</v>
      </c>
      <c r="AC730" s="29">
        <f>AB730</f>
        <v>0.36</v>
      </c>
      <c r="AF730" s="6"/>
    </row>
    <row r="731" spans="1:36" ht="16.5" thickBot="1" x14ac:dyDescent="0.25">
      <c r="A731" s="48" t="s">
        <v>267</v>
      </c>
      <c r="B731" s="49" t="s">
        <v>43</v>
      </c>
      <c r="C731" s="50" t="s">
        <v>44</v>
      </c>
      <c r="D731" s="33">
        <v>0</v>
      </c>
      <c r="E731" s="122"/>
      <c r="F731" s="122"/>
      <c r="G731" s="117">
        <v>0</v>
      </c>
      <c r="H731" s="35"/>
      <c r="I731" s="35"/>
      <c r="J731" s="35"/>
      <c r="K731" s="36">
        <f>SUM(K732:K745)</f>
        <v>12.5</v>
      </c>
      <c r="L731" s="29">
        <f t="shared" si="319"/>
        <v>0</v>
      </c>
      <c r="M731" s="29">
        <f t="shared" si="320"/>
        <v>0</v>
      </c>
      <c r="O731" s="34"/>
      <c r="P731" s="67"/>
      <c r="Q731" s="67"/>
      <c r="R731" s="117">
        <v>0</v>
      </c>
      <c r="S731" s="34">
        <v>9.5</v>
      </c>
      <c r="T731" s="34"/>
      <c r="U731" s="43" t="s">
        <v>321</v>
      </c>
      <c r="V731" s="35">
        <v>1</v>
      </c>
      <c r="W731" s="6"/>
      <c r="X731" s="6"/>
      <c r="Y731" s="6"/>
      <c r="AB731" s="6"/>
      <c r="AC731" s="6"/>
      <c r="AF731" s="6"/>
    </row>
    <row r="732" spans="1:36" ht="16.5" thickBot="1" x14ac:dyDescent="0.3">
      <c r="A732" s="48" t="s">
        <v>993</v>
      </c>
      <c r="B732" s="54" t="s">
        <v>43</v>
      </c>
      <c r="C732" s="55" t="s">
        <v>44</v>
      </c>
      <c r="D732" s="41">
        <v>1</v>
      </c>
      <c r="E732" s="41">
        <v>141705</v>
      </c>
      <c r="F732" s="41">
        <v>459773.5</v>
      </c>
      <c r="G732" s="117">
        <v>0.30820610599999998</v>
      </c>
      <c r="H732" s="42" t="s">
        <v>12</v>
      </c>
      <c r="I732" s="13">
        <v>17.203156402000001</v>
      </c>
      <c r="J732" s="42" t="s">
        <v>12</v>
      </c>
      <c r="K732" s="29">
        <f t="shared" ref="K732:K743" si="327">IF(V732=1,MAX(AE732:AG732),0)</f>
        <v>1</v>
      </c>
      <c r="L732" s="29">
        <f t="shared" si="319"/>
        <v>0</v>
      </c>
      <c r="M732" s="29">
        <f t="shared" si="320"/>
        <v>1</v>
      </c>
      <c r="N732" s="29">
        <f t="shared" ref="N732:N745" si="328">IF(AND(F732=0,V732=1),2,V732)</f>
        <v>1</v>
      </c>
      <c r="O732" s="34"/>
      <c r="P732" s="41">
        <v>127517</v>
      </c>
      <c r="Q732" s="41">
        <v>484915.60000000003</v>
      </c>
      <c r="R732" s="117">
        <v>0.26296741099999998</v>
      </c>
      <c r="S732" s="34">
        <v>0</v>
      </c>
      <c r="T732" s="34"/>
      <c r="U732" s="43" t="s">
        <v>293</v>
      </c>
      <c r="V732" s="34">
        <v>1</v>
      </c>
      <c r="W732" s="29">
        <v>1</v>
      </c>
      <c r="X732" s="29">
        <f t="shared" ref="X732:X758" si="329">IF(V732=1,W732,0)</f>
        <v>1</v>
      </c>
      <c r="Z732" s="6">
        <f t="shared" ref="Z732:Z745" si="330">N732</f>
        <v>1</v>
      </c>
      <c r="AA732" s="6">
        <f t="shared" ref="AA732:AA745" si="331">IF(K732&lt;=0,0,1)</f>
        <v>1</v>
      </c>
      <c r="AB732" s="29"/>
      <c r="AC732" s="29">
        <f t="shared" ref="AC732:AC747" si="332">_xlfn.IFS(AND(Z732=1,AA732=1),1,AND(Z732=1,AA732=0),0,Z732=0,"не применяется")</f>
        <v>1</v>
      </c>
      <c r="AE732" s="120">
        <f>IF(N732=1,IF(OR(I732&lt;3,I732=""),0,IF(I732&gt;=7,1,0.5)),0)</f>
        <v>1</v>
      </c>
      <c r="AF732" s="120">
        <f>IF(G732&gt;AI732,0.5,0)</f>
        <v>0.5</v>
      </c>
      <c r="AG732" s="120">
        <f>IF(G732=AJ732,1,0)</f>
        <v>0</v>
      </c>
      <c r="AI732" s="29">
        <f t="shared" ref="AI732:AI745" si="333">ROUND(SUMIFS(E:E,D:D,D732,N:N,1)/SUMIFS(F:F,D:D,D732,N:N,1),9)</f>
        <v>0.26994277300000002</v>
      </c>
      <c r="AJ732" s="29">
        <f>ROUND(_xlfn.MAXIFS($G$7:$G$2383,$D$7:$D$2383,1,$V$7:$V$2383,1),9)</f>
        <v>0.87050933799999997</v>
      </c>
    </row>
    <row r="733" spans="1:36" ht="16.5" thickBot="1" x14ac:dyDescent="0.3">
      <c r="A733" s="48" t="s">
        <v>994</v>
      </c>
      <c r="B733" s="54" t="s">
        <v>43</v>
      </c>
      <c r="C733" s="55" t="s">
        <v>44</v>
      </c>
      <c r="D733" s="44">
        <v>2</v>
      </c>
      <c r="E733" s="41">
        <v>456</v>
      </c>
      <c r="F733" s="41">
        <v>463</v>
      </c>
      <c r="G733" s="117">
        <v>0.98488120999999995</v>
      </c>
      <c r="H733" s="42" t="s">
        <v>12</v>
      </c>
      <c r="I733" s="13">
        <v>366.17710525899997</v>
      </c>
      <c r="J733" s="42" t="s">
        <v>12</v>
      </c>
      <c r="K733" s="29">
        <f t="shared" si="327"/>
        <v>2</v>
      </c>
      <c r="L733" s="29">
        <f t="shared" si="319"/>
        <v>0</v>
      </c>
      <c r="M733" s="29">
        <f t="shared" si="320"/>
        <v>1</v>
      </c>
      <c r="N733" s="29">
        <f t="shared" si="328"/>
        <v>1</v>
      </c>
      <c r="O733" s="34"/>
      <c r="P733" s="41">
        <v>105</v>
      </c>
      <c r="Q733" s="41">
        <v>497</v>
      </c>
      <c r="R733" s="117">
        <v>0.211267606</v>
      </c>
      <c r="S733" s="34">
        <v>0</v>
      </c>
      <c r="T733" s="34"/>
      <c r="U733" s="43" t="s">
        <v>295</v>
      </c>
      <c r="V733" s="34">
        <v>1</v>
      </c>
      <c r="W733" s="29">
        <v>2</v>
      </c>
      <c r="X733" s="29">
        <f t="shared" si="329"/>
        <v>2</v>
      </c>
      <c r="Z733" s="6">
        <f t="shared" si="330"/>
        <v>1</v>
      </c>
      <c r="AA733" s="6">
        <f t="shared" si="331"/>
        <v>1</v>
      </c>
      <c r="AB733" s="29"/>
      <c r="AC733" s="29">
        <f t="shared" si="332"/>
        <v>1</v>
      </c>
      <c r="AE733" s="120">
        <f>IF(N733=1,IF(OR(I733&lt;5,I733=""),0,IF(I733&gt;=10,2,1)),0)</f>
        <v>2</v>
      </c>
      <c r="AF733" s="120">
        <f>IF(G733&gt;AI733,1,0)</f>
        <v>1</v>
      </c>
      <c r="AG733" s="120">
        <f>IF(G733=AJ733,2,0)</f>
        <v>0</v>
      </c>
      <c r="AI733" s="29">
        <f t="shared" si="333"/>
        <v>0.94268468299999997</v>
      </c>
      <c r="AJ733" s="29">
        <f>ROUND(_xlfn.MAXIFS($G$7:$G$2383,$N$7:$N$2383,1,$D$7:$D$2383,2),9)</f>
        <v>0.994897959</v>
      </c>
    </row>
    <row r="734" spans="1:36" ht="16.5" thickBot="1" x14ac:dyDescent="0.3">
      <c r="A734" s="48" t="s">
        <v>995</v>
      </c>
      <c r="B734" s="54" t="s">
        <v>43</v>
      </c>
      <c r="C734" s="55" t="s">
        <v>44</v>
      </c>
      <c r="D734" s="44">
        <v>3</v>
      </c>
      <c r="E734" s="41">
        <v>4</v>
      </c>
      <c r="F734" s="41">
        <v>9</v>
      </c>
      <c r="G734" s="117">
        <v>0.44444444399999999</v>
      </c>
      <c r="H734" s="42" t="s">
        <v>12</v>
      </c>
      <c r="I734" s="13">
        <v>-37.373737405</v>
      </c>
      <c r="J734" s="42" t="s">
        <v>12</v>
      </c>
      <c r="K734" s="29">
        <f t="shared" si="327"/>
        <v>0</v>
      </c>
      <c r="L734" s="29">
        <f t="shared" si="319"/>
        <v>0</v>
      </c>
      <c r="M734" s="29">
        <f t="shared" si="320"/>
        <v>0</v>
      </c>
      <c r="N734" s="29">
        <f t="shared" si="328"/>
        <v>1</v>
      </c>
      <c r="O734" s="34"/>
      <c r="P734" s="41">
        <v>22</v>
      </c>
      <c r="Q734" s="41">
        <v>31</v>
      </c>
      <c r="R734" s="117">
        <v>0.70967741900000003</v>
      </c>
      <c r="S734" s="34">
        <v>1</v>
      </c>
      <c r="T734" s="34"/>
      <c r="U734" s="43" t="s">
        <v>297</v>
      </c>
      <c r="V734" s="34">
        <v>1</v>
      </c>
      <c r="W734" s="29">
        <v>1</v>
      </c>
      <c r="X734" s="29">
        <f t="shared" si="329"/>
        <v>1</v>
      </c>
      <c r="Z734" s="6">
        <f t="shared" si="330"/>
        <v>1</v>
      </c>
      <c r="AA734" s="6">
        <f t="shared" si="331"/>
        <v>0</v>
      </c>
      <c r="AB734" s="29"/>
      <c r="AC734" s="29">
        <f t="shared" si="332"/>
        <v>0</v>
      </c>
      <c r="AE734" s="120">
        <f>IF(N734=1,IF(OR(I734&lt;5,I734=""),0,IF(I734&gt;=10,1,0.5)),0)</f>
        <v>0</v>
      </c>
      <c r="AF734" s="120">
        <f>IF(G734&gt;AI734,0.5,0)</f>
        <v>0</v>
      </c>
      <c r="AG734" s="120">
        <f>IF(G734=AJ734,1,0)</f>
        <v>0</v>
      </c>
      <c r="AI734" s="29">
        <f t="shared" si="333"/>
        <v>0.630237826</v>
      </c>
      <c r="AJ734" s="29">
        <f>_xlfn.MAXIFS($G$7:$G$2383,$N$7:$N$2383,1,$D$7:$D$2383,3)</f>
        <v>1</v>
      </c>
    </row>
    <row r="735" spans="1:36" ht="16.5" thickBot="1" x14ac:dyDescent="0.3">
      <c r="A735" s="48" t="s">
        <v>996</v>
      </c>
      <c r="B735" s="54" t="s">
        <v>43</v>
      </c>
      <c r="C735" s="55" t="s">
        <v>44</v>
      </c>
      <c r="D735" s="44">
        <v>4</v>
      </c>
      <c r="E735" s="41">
        <v>2</v>
      </c>
      <c r="F735" s="41">
        <v>3</v>
      </c>
      <c r="G735" s="117">
        <v>0.66666666699999999</v>
      </c>
      <c r="H735" s="42" t="s">
        <v>12</v>
      </c>
      <c r="I735" s="13">
        <v>400.0000015</v>
      </c>
      <c r="J735" s="42" t="s">
        <v>12</v>
      </c>
      <c r="K735" s="29">
        <f t="shared" si="327"/>
        <v>1</v>
      </c>
      <c r="L735" s="29">
        <f t="shared" si="319"/>
        <v>0</v>
      </c>
      <c r="M735" s="29">
        <f t="shared" si="320"/>
        <v>0</v>
      </c>
      <c r="N735" s="29">
        <f t="shared" si="328"/>
        <v>1</v>
      </c>
      <c r="O735" s="34"/>
      <c r="P735" s="41">
        <v>2</v>
      </c>
      <c r="Q735" s="41">
        <v>15</v>
      </c>
      <c r="R735" s="117">
        <v>0.133333333</v>
      </c>
      <c r="S735" s="34">
        <v>0</v>
      </c>
      <c r="T735" s="34"/>
      <c r="U735" s="43" t="s">
        <v>299</v>
      </c>
      <c r="V735" s="34">
        <v>1</v>
      </c>
      <c r="W735" s="29">
        <v>1</v>
      </c>
      <c r="X735" s="29">
        <f t="shared" si="329"/>
        <v>1</v>
      </c>
      <c r="Z735" s="6">
        <f t="shared" si="330"/>
        <v>1</v>
      </c>
      <c r="AA735" s="6">
        <f t="shared" si="331"/>
        <v>1</v>
      </c>
      <c r="AB735" s="29"/>
      <c r="AC735" s="29">
        <f t="shared" si="332"/>
        <v>1</v>
      </c>
      <c r="AE735" s="120">
        <f>IF(N735=1,IF(OR(I735&lt;5,I735=""),0,IF(I735&gt;=10,1,0.5)),0)</f>
        <v>1</v>
      </c>
      <c r="AF735" s="120">
        <f>IF(G735&gt;AI735,0.5,0)</f>
        <v>0</v>
      </c>
      <c r="AG735" s="120">
        <f>IF(G735=AJ735,1,0)</f>
        <v>0</v>
      </c>
      <c r="AI735" s="29">
        <f t="shared" si="333"/>
        <v>0.88328075699999997</v>
      </c>
      <c r="AJ735" s="29">
        <f>_xlfn.MAXIFS($G$7:$G$2383,$N$7:$N$2383,1,$D$7:$D$2383,4)</f>
        <v>1</v>
      </c>
    </row>
    <row r="736" spans="1:36" ht="16.5" thickBot="1" x14ac:dyDescent="0.3">
      <c r="A736" s="48" t="s">
        <v>997</v>
      </c>
      <c r="B736" s="54" t="s">
        <v>43</v>
      </c>
      <c r="C736" s="55" t="s">
        <v>44</v>
      </c>
      <c r="D736" s="44">
        <v>5</v>
      </c>
      <c r="E736" s="41">
        <v>23</v>
      </c>
      <c r="F736" s="41">
        <v>28</v>
      </c>
      <c r="G736" s="117">
        <v>0.821428571</v>
      </c>
      <c r="H736" s="42" t="s">
        <v>12</v>
      </c>
      <c r="I736" s="13">
        <v>1433.3333202670001</v>
      </c>
      <c r="J736" s="42" t="s">
        <v>12</v>
      </c>
      <c r="K736" s="29">
        <f t="shared" si="327"/>
        <v>1</v>
      </c>
      <c r="L736" s="29">
        <f t="shared" si="319"/>
        <v>0</v>
      </c>
      <c r="M736" s="29">
        <f t="shared" si="320"/>
        <v>1</v>
      </c>
      <c r="N736" s="29">
        <f t="shared" si="328"/>
        <v>1</v>
      </c>
      <c r="O736" s="34"/>
      <c r="P736" s="41">
        <v>6</v>
      </c>
      <c r="Q736" s="41">
        <v>112</v>
      </c>
      <c r="R736" s="117">
        <v>5.3571428999999997E-2</v>
      </c>
      <c r="S736" s="34">
        <v>1</v>
      </c>
      <c r="T736" s="34"/>
      <c r="U736" s="43" t="s">
        <v>301</v>
      </c>
      <c r="V736" s="34">
        <v>1</v>
      </c>
      <c r="W736" s="29">
        <v>1</v>
      </c>
      <c r="X736" s="29">
        <f t="shared" si="329"/>
        <v>1</v>
      </c>
      <c r="Z736" s="6">
        <f t="shared" si="330"/>
        <v>1</v>
      </c>
      <c r="AA736" s="6">
        <f t="shared" si="331"/>
        <v>1</v>
      </c>
      <c r="AB736" s="29"/>
      <c r="AC736" s="29">
        <f t="shared" si="332"/>
        <v>1</v>
      </c>
      <c r="AE736" s="120">
        <f>IF(N736=1,IF(OR(I736&lt;5,I736=""),0,IF(I736&gt;=10,1,0.5)),0)</f>
        <v>1</v>
      </c>
      <c r="AF736" s="120">
        <f>IF(G736&gt;AI736,0.5,0)</f>
        <v>0.5</v>
      </c>
      <c r="AG736" s="120">
        <f>IF(G736=AJ736,1,0)</f>
        <v>0</v>
      </c>
      <c r="AI736" s="29">
        <f t="shared" si="333"/>
        <v>0.78056112200000005</v>
      </c>
      <c r="AJ736" s="29">
        <f>_xlfn.MAXIFS($G$7:$G$2383,$N$7:$N$2383,1,$D$7:$D$2383,5)</f>
        <v>1</v>
      </c>
    </row>
    <row r="737" spans="1:36" ht="16.5" thickBot="1" x14ac:dyDescent="0.3">
      <c r="A737" s="48" t="s">
        <v>998</v>
      </c>
      <c r="B737" s="54" t="s">
        <v>43</v>
      </c>
      <c r="C737" s="55" t="s">
        <v>44</v>
      </c>
      <c r="D737" s="44">
        <v>6</v>
      </c>
      <c r="E737" s="41">
        <v>2810</v>
      </c>
      <c r="F737" s="41">
        <v>2810</v>
      </c>
      <c r="G737" s="117">
        <v>1</v>
      </c>
      <c r="H737" s="45">
        <v>1</v>
      </c>
      <c r="I737" s="42" t="s">
        <v>12</v>
      </c>
      <c r="J737" s="13">
        <v>1</v>
      </c>
      <c r="K737" s="29">
        <f t="shared" si="327"/>
        <v>2</v>
      </c>
      <c r="L737" s="29">
        <f t="shared" si="319"/>
        <v>0</v>
      </c>
      <c r="M737" s="29">
        <f t="shared" si="320"/>
        <v>0</v>
      </c>
      <c r="N737" s="29">
        <f t="shared" si="328"/>
        <v>1</v>
      </c>
      <c r="O737" s="34"/>
      <c r="P737" s="41">
        <v>0</v>
      </c>
      <c r="Q737" s="41">
        <v>0</v>
      </c>
      <c r="R737" s="117">
        <v>0</v>
      </c>
      <c r="S737" s="42">
        <v>2</v>
      </c>
      <c r="T737" s="42"/>
      <c r="U737" s="43" t="s">
        <v>303</v>
      </c>
      <c r="V737" s="34">
        <v>1</v>
      </c>
      <c r="W737" s="29">
        <v>2</v>
      </c>
      <c r="X737" s="29">
        <f t="shared" si="329"/>
        <v>2</v>
      </c>
      <c r="Z737" s="6">
        <f t="shared" si="330"/>
        <v>1</v>
      </c>
      <c r="AA737" s="6">
        <f t="shared" si="331"/>
        <v>1</v>
      </c>
      <c r="AB737" s="29"/>
      <c r="AC737" s="29">
        <f t="shared" si="332"/>
        <v>1</v>
      </c>
      <c r="AE737" s="120">
        <f>IF(N737=1,IF(J737&gt;=1,2,0),0)</f>
        <v>2</v>
      </c>
      <c r="AF737" s="120">
        <f>IF(G737&gt;AI737,1,0)</f>
        <v>0</v>
      </c>
      <c r="AG737" s="120"/>
      <c r="AI737" s="29">
        <f t="shared" si="333"/>
        <v>1.0014544569999999</v>
      </c>
    </row>
    <row r="738" spans="1:36" ht="16.5" thickBot="1" x14ac:dyDescent="0.3">
      <c r="A738" s="48" t="s">
        <v>999</v>
      </c>
      <c r="B738" s="54" t="s">
        <v>43</v>
      </c>
      <c r="C738" s="55" t="s">
        <v>44</v>
      </c>
      <c r="D738" s="44">
        <v>7</v>
      </c>
      <c r="E738" s="41">
        <v>496</v>
      </c>
      <c r="F738" s="41">
        <v>1239</v>
      </c>
      <c r="G738" s="117">
        <v>0.40032284099999998</v>
      </c>
      <c r="H738" s="42" t="s">
        <v>12</v>
      </c>
      <c r="I738" s="13">
        <v>-4.1714236109999998</v>
      </c>
      <c r="J738" s="42" t="s">
        <v>12</v>
      </c>
      <c r="K738" s="29">
        <f t="shared" si="327"/>
        <v>0</v>
      </c>
      <c r="L738" s="29">
        <f t="shared" si="319"/>
        <v>0</v>
      </c>
      <c r="M738" s="29">
        <f t="shared" si="320"/>
        <v>0</v>
      </c>
      <c r="N738" s="29">
        <f t="shared" si="328"/>
        <v>1</v>
      </c>
      <c r="O738" s="34"/>
      <c r="P738" s="41">
        <v>579</v>
      </c>
      <c r="Q738" s="41">
        <v>1386</v>
      </c>
      <c r="R738" s="117">
        <v>0.41774891800000002</v>
      </c>
      <c r="S738" s="34">
        <v>0</v>
      </c>
      <c r="T738" s="34"/>
      <c r="U738" s="43" t="s">
        <v>305</v>
      </c>
      <c r="V738" s="34">
        <v>1</v>
      </c>
      <c r="W738" s="29">
        <v>2</v>
      </c>
      <c r="X738" s="29">
        <f t="shared" si="329"/>
        <v>2</v>
      </c>
      <c r="Z738" s="6">
        <f t="shared" si="330"/>
        <v>1</v>
      </c>
      <c r="AA738" s="6">
        <f t="shared" si="331"/>
        <v>0</v>
      </c>
      <c r="AB738" s="29"/>
      <c r="AC738" s="29">
        <f t="shared" si="332"/>
        <v>0</v>
      </c>
      <c r="AE738" s="120">
        <f>IF(N738=1,IF(OR(I738&lt;3,I738=""),0,IF(I738&gt;=7,2,1)),0)</f>
        <v>0</v>
      </c>
      <c r="AF738" s="120">
        <f>IF(G738&gt;AI738,1,0)</f>
        <v>0</v>
      </c>
      <c r="AG738" s="120">
        <f>IF(G738=AJ738,2,0)</f>
        <v>0</v>
      </c>
      <c r="AI738" s="29">
        <f t="shared" si="333"/>
        <v>0.78831324000000003</v>
      </c>
      <c r="AJ738" s="29">
        <f>_xlfn.MAXIFS($G$7:$G$2383,$N$7:$N$2383,1,$D$7:$D$2383,7)</f>
        <v>0.964028777</v>
      </c>
    </row>
    <row r="739" spans="1:36" ht="16.5" thickBot="1" x14ac:dyDescent="0.3">
      <c r="A739" s="48" t="s">
        <v>1000</v>
      </c>
      <c r="B739" s="54" t="s">
        <v>43</v>
      </c>
      <c r="C739" s="55" t="s">
        <v>44</v>
      </c>
      <c r="D739" s="44">
        <v>8</v>
      </c>
      <c r="E739" s="41">
        <v>774</v>
      </c>
      <c r="F739" s="41">
        <v>1239</v>
      </c>
      <c r="G739" s="117">
        <v>0.62469733699999996</v>
      </c>
      <c r="H739" s="42" t="s">
        <v>12</v>
      </c>
      <c r="I739" s="13">
        <v>0.91264675399999995</v>
      </c>
      <c r="J739" s="42" t="s">
        <v>12</v>
      </c>
      <c r="K739" s="29">
        <f t="shared" si="327"/>
        <v>0</v>
      </c>
      <c r="L739" s="29">
        <f t="shared" si="319"/>
        <v>0</v>
      </c>
      <c r="M739" s="29">
        <f t="shared" si="320"/>
        <v>0</v>
      </c>
      <c r="N739" s="29">
        <f t="shared" si="328"/>
        <v>1</v>
      </c>
      <c r="O739" s="34"/>
      <c r="P739" s="41">
        <v>858</v>
      </c>
      <c r="Q739" s="41">
        <v>1386</v>
      </c>
      <c r="R739" s="117">
        <v>0.61904761900000005</v>
      </c>
      <c r="S739" s="34">
        <v>0</v>
      </c>
      <c r="T739" s="34"/>
      <c r="U739" s="43" t="s">
        <v>307</v>
      </c>
      <c r="V739" s="34">
        <v>1</v>
      </c>
      <c r="W739" s="29">
        <v>1</v>
      </c>
      <c r="X739" s="29">
        <f t="shared" si="329"/>
        <v>1</v>
      </c>
      <c r="Z739" s="6">
        <f t="shared" si="330"/>
        <v>1</v>
      </c>
      <c r="AA739" s="6">
        <f t="shared" si="331"/>
        <v>0</v>
      </c>
      <c r="AB739" s="29"/>
      <c r="AC739" s="29">
        <f t="shared" si="332"/>
        <v>0</v>
      </c>
      <c r="AE739" s="120">
        <f>IF(N739=1,IF(OR(I739&gt;-5,I739=""),0,IF(I739&gt;=-10,0.5,1)),0)</f>
        <v>0</v>
      </c>
      <c r="AF739" s="120">
        <f>IF(G739&lt;AI739,0.5,0)</f>
        <v>0</v>
      </c>
      <c r="AG739" s="120">
        <f>IF(G739=AJ739,1,0)</f>
        <v>0</v>
      </c>
      <c r="AI739" s="29">
        <f t="shared" si="333"/>
        <v>0.38070670899999998</v>
      </c>
      <c r="AJ739" s="29">
        <f>_xlfn.MINIFS($G$6:$G$2383,$N$6:$N$2383,1,$D$6:$D$2383,8)</f>
        <v>1.9047618999999998E-2</v>
      </c>
    </row>
    <row r="740" spans="1:36" ht="16.5" thickBot="1" x14ac:dyDescent="0.3">
      <c r="A740" s="48" t="s">
        <v>1001</v>
      </c>
      <c r="B740" s="54" t="s">
        <v>43</v>
      </c>
      <c r="C740" s="55" t="s">
        <v>44</v>
      </c>
      <c r="D740" s="44">
        <v>9</v>
      </c>
      <c r="E740" s="41">
        <v>2844</v>
      </c>
      <c r="F740" s="41">
        <v>463</v>
      </c>
      <c r="G740" s="117">
        <v>6.1425485960000001</v>
      </c>
      <c r="H740" s="45">
        <v>1</v>
      </c>
      <c r="I740" s="42" t="s">
        <v>12</v>
      </c>
      <c r="J740" s="13">
        <v>6.1425485960000001</v>
      </c>
      <c r="K740" s="29">
        <f t="shared" si="327"/>
        <v>1</v>
      </c>
      <c r="L740" s="29">
        <f t="shared" si="319"/>
        <v>0</v>
      </c>
      <c r="M740" s="29">
        <f t="shared" si="320"/>
        <v>0</v>
      </c>
      <c r="N740" s="29">
        <f t="shared" si="328"/>
        <v>1</v>
      </c>
      <c r="O740" s="34"/>
      <c r="P740" s="41">
        <v>2621</v>
      </c>
      <c r="Q740" s="41">
        <v>497</v>
      </c>
      <c r="R740" s="117">
        <v>5.2736418509999998</v>
      </c>
      <c r="S740" s="42">
        <v>1</v>
      </c>
      <c r="T740" s="42"/>
      <c r="U740" s="43" t="s">
        <v>309</v>
      </c>
      <c r="V740" s="34">
        <v>1</v>
      </c>
      <c r="W740" s="29">
        <v>1</v>
      </c>
      <c r="X740" s="29">
        <f t="shared" si="329"/>
        <v>1</v>
      </c>
      <c r="Z740" s="6">
        <f t="shared" si="330"/>
        <v>1</v>
      </c>
      <c r="AA740" s="6">
        <f t="shared" si="331"/>
        <v>1</v>
      </c>
      <c r="AB740" s="29"/>
      <c r="AC740" s="29">
        <f t="shared" si="332"/>
        <v>1</v>
      </c>
      <c r="AE740" s="120">
        <f>IF(N740=1,IF(J740&gt;=1,1,0),0)</f>
        <v>1</v>
      </c>
      <c r="AF740" s="120">
        <f>IF(G740&gt;AI740,0.5,0)</f>
        <v>0</v>
      </c>
      <c r="AG740" s="120"/>
      <c r="AI740" s="29">
        <f t="shared" si="333"/>
        <v>6.5856960899999999</v>
      </c>
    </row>
    <row r="741" spans="1:36" ht="16.5" thickBot="1" x14ac:dyDescent="0.3">
      <c r="A741" s="48" t="s">
        <v>1002</v>
      </c>
      <c r="B741" s="54" t="s">
        <v>43</v>
      </c>
      <c r="C741" s="55" t="s">
        <v>44</v>
      </c>
      <c r="D741" s="44">
        <v>10</v>
      </c>
      <c r="E741" s="41">
        <v>27</v>
      </c>
      <c r="F741" s="41">
        <v>3</v>
      </c>
      <c r="G741" s="117">
        <v>9</v>
      </c>
      <c r="H741" s="45">
        <v>1</v>
      </c>
      <c r="I741" s="42" t="s">
        <v>12</v>
      </c>
      <c r="J741" s="13">
        <v>9</v>
      </c>
      <c r="K741" s="29">
        <f t="shared" si="327"/>
        <v>1</v>
      </c>
      <c r="L741" s="29">
        <f t="shared" si="319"/>
        <v>0</v>
      </c>
      <c r="M741" s="29">
        <f t="shared" si="320"/>
        <v>1</v>
      </c>
      <c r="N741" s="29">
        <f t="shared" si="328"/>
        <v>1</v>
      </c>
      <c r="O741" s="34"/>
      <c r="P741" s="41">
        <v>34</v>
      </c>
      <c r="Q741" s="41">
        <v>15</v>
      </c>
      <c r="R741" s="117">
        <v>2.266666667</v>
      </c>
      <c r="S741" s="42">
        <v>1</v>
      </c>
      <c r="T741" s="42"/>
      <c r="U741" s="43" t="s">
        <v>311</v>
      </c>
      <c r="V741" s="34">
        <v>1</v>
      </c>
      <c r="W741" s="29">
        <v>1</v>
      </c>
      <c r="X741" s="29">
        <f t="shared" si="329"/>
        <v>1</v>
      </c>
      <c r="Z741" s="6">
        <f t="shared" si="330"/>
        <v>1</v>
      </c>
      <c r="AA741" s="6">
        <f t="shared" si="331"/>
        <v>1</v>
      </c>
      <c r="AB741" s="29"/>
      <c r="AC741" s="29">
        <f t="shared" si="332"/>
        <v>1</v>
      </c>
      <c r="AE741" s="120">
        <f>IF(N741=1,IF(J741&gt;=1,1,0),0)</f>
        <v>1</v>
      </c>
      <c r="AF741" s="120">
        <f>IF(G741&gt;AI741,0.5,0)</f>
        <v>0.5</v>
      </c>
      <c r="AG741" s="120"/>
      <c r="AI741" s="29">
        <f t="shared" si="333"/>
        <v>8.2854889590000003</v>
      </c>
    </row>
    <row r="742" spans="1:36" ht="16.5" thickBot="1" x14ac:dyDescent="0.3">
      <c r="A742" s="48" t="s">
        <v>1003</v>
      </c>
      <c r="B742" s="54" t="s">
        <v>43</v>
      </c>
      <c r="C742" s="55" t="s">
        <v>44</v>
      </c>
      <c r="D742" s="44">
        <v>11</v>
      </c>
      <c r="E742" s="41">
        <v>254</v>
      </c>
      <c r="F742" s="41">
        <v>28</v>
      </c>
      <c r="G742" s="117">
        <v>9.0714285710000002</v>
      </c>
      <c r="H742" s="45">
        <v>1</v>
      </c>
      <c r="I742" s="42" t="s">
        <v>12</v>
      </c>
      <c r="J742" s="13">
        <v>9.0714285710000002</v>
      </c>
      <c r="K742" s="29">
        <f t="shared" si="327"/>
        <v>2</v>
      </c>
      <c r="L742" s="29">
        <f t="shared" si="319"/>
        <v>0</v>
      </c>
      <c r="M742" s="29">
        <f t="shared" si="320"/>
        <v>1</v>
      </c>
      <c r="N742" s="29">
        <f t="shared" si="328"/>
        <v>1</v>
      </c>
      <c r="O742" s="34"/>
      <c r="P742" s="41">
        <v>147</v>
      </c>
      <c r="Q742" s="41">
        <v>112</v>
      </c>
      <c r="R742" s="117">
        <v>1.3125</v>
      </c>
      <c r="S742" s="42">
        <v>2</v>
      </c>
      <c r="T742" s="42"/>
      <c r="U742" s="43" t="s">
        <v>313</v>
      </c>
      <c r="V742" s="34">
        <v>1</v>
      </c>
      <c r="W742" s="29">
        <v>2</v>
      </c>
      <c r="X742" s="29">
        <f t="shared" si="329"/>
        <v>2</v>
      </c>
      <c r="Z742" s="6">
        <f t="shared" si="330"/>
        <v>1</v>
      </c>
      <c r="AA742" s="6">
        <f t="shared" si="331"/>
        <v>1</v>
      </c>
      <c r="AB742" s="29"/>
      <c r="AC742" s="29">
        <f t="shared" si="332"/>
        <v>1</v>
      </c>
      <c r="AE742" s="120">
        <f>IF(N742=1,IF(J742&gt;=1,2,0),0)</f>
        <v>2</v>
      </c>
      <c r="AF742" s="120">
        <f>IF(G742&gt;AI742,1,0)</f>
        <v>1</v>
      </c>
      <c r="AG742" s="120"/>
      <c r="AI742" s="29">
        <f t="shared" si="333"/>
        <v>8.5951903810000001</v>
      </c>
    </row>
    <row r="743" spans="1:36" ht="16.5" thickBot="1" x14ac:dyDescent="0.3">
      <c r="A743" s="48" t="s">
        <v>1004</v>
      </c>
      <c r="B743" s="54" t="s">
        <v>43</v>
      </c>
      <c r="C743" s="55" t="s">
        <v>44</v>
      </c>
      <c r="D743" s="44">
        <v>12</v>
      </c>
      <c r="E743" s="41">
        <v>1184</v>
      </c>
      <c r="F743" s="41">
        <v>26024</v>
      </c>
      <c r="G743" s="117">
        <v>4.5496465E-2</v>
      </c>
      <c r="H743" s="42" t="s">
        <v>12</v>
      </c>
      <c r="I743" s="13">
        <v>58.821585620999997</v>
      </c>
      <c r="J743" s="42" t="s">
        <v>12</v>
      </c>
      <c r="K743" s="29">
        <f t="shared" si="327"/>
        <v>0</v>
      </c>
      <c r="L743" s="29">
        <f t="shared" si="319"/>
        <v>0</v>
      </c>
      <c r="M743" s="29">
        <f t="shared" si="320"/>
        <v>0</v>
      </c>
      <c r="N743" s="29">
        <f t="shared" si="328"/>
        <v>1</v>
      </c>
      <c r="O743" s="34"/>
      <c r="P743" s="41">
        <v>678</v>
      </c>
      <c r="Q743" s="41">
        <v>23668</v>
      </c>
      <c r="R743" s="117">
        <v>2.8646273E-2</v>
      </c>
      <c r="S743" s="34">
        <v>0.5</v>
      </c>
      <c r="T743" s="34"/>
      <c r="U743" s="43" t="s">
        <v>315</v>
      </c>
      <c r="V743" s="34">
        <v>1</v>
      </c>
      <c r="W743" s="29">
        <v>1</v>
      </c>
      <c r="X743" s="29">
        <f t="shared" si="329"/>
        <v>1</v>
      </c>
      <c r="Z743" s="6">
        <f t="shared" si="330"/>
        <v>1</v>
      </c>
      <c r="AA743" s="6">
        <f t="shared" si="331"/>
        <v>0</v>
      </c>
      <c r="AB743" s="29"/>
      <c r="AC743" s="29">
        <f t="shared" si="332"/>
        <v>0</v>
      </c>
      <c r="AE743" s="120">
        <f>IF(N743=1,IF(OR(I743&gt;-5,I743=""),0,IF(I743&gt;=-10,0.5,1)),0)</f>
        <v>0</v>
      </c>
      <c r="AF743" s="120">
        <f>IF(G743&lt;AI743,0.5,0)</f>
        <v>0</v>
      </c>
      <c r="AG743" s="120">
        <f>IF(G743=AJ743,1,0)</f>
        <v>0</v>
      </c>
      <c r="AI743" s="29">
        <f t="shared" si="333"/>
        <v>4.0696577999999997E-2</v>
      </c>
      <c r="AJ743" s="29">
        <f>_xlfn.MINIFS($G$6:$G$2383,$N$6:$N$2383,1,$D$6:$D$2383,12)</f>
        <v>5.6550419999999999E-3</v>
      </c>
    </row>
    <row r="744" spans="1:36" ht="16.5" thickBot="1" x14ac:dyDescent="0.3">
      <c r="A744" s="48" t="s">
        <v>1005</v>
      </c>
      <c r="B744" s="54" t="s">
        <v>43</v>
      </c>
      <c r="C744" s="55" t="s">
        <v>44</v>
      </c>
      <c r="D744" s="44">
        <v>13</v>
      </c>
      <c r="E744" s="41">
        <v>428</v>
      </c>
      <c r="F744" s="41">
        <v>1655</v>
      </c>
      <c r="G744" s="117">
        <v>0.25861027199999997</v>
      </c>
      <c r="H744" s="42" t="s">
        <v>12</v>
      </c>
      <c r="I744" s="13">
        <v>-4.2003457050000002</v>
      </c>
      <c r="J744" s="42" t="s">
        <v>12</v>
      </c>
      <c r="K744" s="29">
        <f>_xlfn.IFS(AND(R744=0,G744=0),0,V744=0,0,V744=1,MAX(AE744:AG744))</f>
        <v>1</v>
      </c>
      <c r="L744" s="29">
        <f t="shared" si="319"/>
        <v>0</v>
      </c>
      <c r="M744" s="29">
        <f t="shared" si="320"/>
        <v>1</v>
      </c>
      <c r="N744" s="29">
        <f t="shared" si="328"/>
        <v>1</v>
      </c>
      <c r="O744" s="34"/>
      <c r="P744" s="41">
        <v>477</v>
      </c>
      <c r="Q744" s="41">
        <v>1767</v>
      </c>
      <c r="R744" s="117">
        <v>0.26994906600000002</v>
      </c>
      <c r="S744" s="34">
        <v>1</v>
      </c>
      <c r="T744" s="34"/>
      <c r="U744" s="43" t="s">
        <v>317</v>
      </c>
      <c r="V744" s="34">
        <v>1</v>
      </c>
      <c r="W744" s="29">
        <v>2</v>
      </c>
      <c r="X744" s="29">
        <f t="shared" si="329"/>
        <v>2</v>
      </c>
      <c r="Z744" s="6">
        <f t="shared" si="330"/>
        <v>1</v>
      </c>
      <c r="AA744" s="6">
        <f t="shared" si="331"/>
        <v>1</v>
      </c>
      <c r="AB744" s="29"/>
      <c r="AC744" s="29">
        <f t="shared" si="332"/>
        <v>1</v>
      </c>
      <c r="AE744" s="120">
        <f>IF(N744=1,IF(OR(I744&gt;-3,I744=""),0,IF(I744&gt;=-7,1,2)),0)</f>
        <v>1</v>
      </c>
      <c r="AF744" s="120">
        <f>IF(G744&lt;AI744,1,0)</f>
        <v>1</v>
      </c>
      <c r="AG744" s="120">
        <f>IF(G744=AJ744,2,0)</f>
        <v>0</v>
      </c>
      <c r="AI744" s="29">
        <f t="shared" si="333"/>
        <v>0.30394431599999999</v>
      </c>
      <c r="AJ744" s="29">
        <f>_xlfn.MINIFS($G$6:$G$2383,$N$6:$N$2383,1,$D$6:$D$2383,13)</f>
        <v>0.11</v>
      </c>
    </row>
    <row r="745" spans="1:36" ht="16.5" thickBot="1" x14ac:dyDescent="0.3">
      <c r="A745" s="48" t="s">
        <v>1006</v>
      </c>
      <c r="B745" s="54" t="s">
        <v>43</v>
      </c>
      <c r="C745" s="55" t="s">
        <v>44</v>
      </c>
      <c r="D745" s="44">
        <v>14</v>
      </c>
      <c r="E745" s="41">
        <v>1</v>
      </c>
      <c r="F745" s="41">
        <v>2521</v>
      </c>
      <c r="G745" s="117">
        <v>3.9666799999999998E-4</v>
      </c>
      <c r="H745" s="42" t="s">
        <v>12</v>
      </c>
      <c r="I745" s="13">
        <v>0</v>
      </c>
      <c r="J745" s="42" t="s">
        <v>12</v>
      </c>
      <c r="K745" s="29">
        <f>_xlfn.IFS(AND(R745=0,G745=0),0,V745=0,0,V745=1,MAX(AE745:AG745))</f>
        <v>0.5</v>
      </c>
      <c r="L745" s="29">
        <f t="shared" si="319"/>
        <v>0</v>
      </c>
      <c r="M745" s="29">
        <f t="shared" si="320"/>
        <v>1</v>
      </c>
      <c r="N745" s="29">
        <f t="shared" si="328"/>
        <v>1</v>
      </c>
      <c r="O745" s="34"/>
      <c r="P745" s="41">
        <v>0</v>
      </c>
      <c r="Q745" s="41">
        <v>2382</v>
      </c>
      <c r="R745" s="117">
        <v>0</v>
      </c>
      <c r="S745" s="34">
        <v>0</v>
      </c>
      <c r="T745" s="34"/>
      <c r="U745" s="43" t="s">
        <v>319</v>
      </c>
      <c r="V745" s="34">
        <v>1</v>
      </c>
      <c r="W745" s="29">
        <v>1</v>
      </c>
      <c r="X745" s="29">
        <f t="shared" si="329"/>
        <v>1</v>
      </c>
      <c r="Z745" s="6">
        <f t="shared" si="330"/>
        <v>1</v>
      </c>
      <c r="AA745" s="6">
        <f t="shared" si="331"/>
        <v>1</v>
      </c>
      <c r="AB745" s="29"/>
      <c r="AC745" s="29">
        <f t="shared" si="332"/>
        <v>1</v>
      </c>
      <c r="AE745" s="120">
        <f>IF(N745=1,IF(OR(I745&gt;-5,I745=""),0,IF(I745&gt;=-10,0.5,1)),0)</f>
        <v>0</v>
      </c>
      <c r="AF745" s="120">
        <f>IF(G745&lt;AI745,0.5,0)</f>
        <v>0.5</v>
      </c>
      <c r="AG745" s="120">
        <f>IF(G745=AJ745,1,0)</f>
        <v>0</v>
      </c>
      <c r="AI745" s="29">
        <f t="shared" si="333"/>
        <v>4.1435990000000004E-3</v>
      </c>
      <c r="AJ745" s="29">
        <f>_xlfn.MINIFS($G$6:$G$2383,$N$6:$N$2383,1,$D$6:$D$2383,14)</f>
        <v>0</v>
      </c>
    </row>
    <row r="746" spans="1:36" ht="16.5" thickBot="1" x14ac:dyDescent="0.3">
      <c r="A746" s="48" t="s">
        <v>1007</v>
      </c>
      <c r="B746" s="54" t="s">
        <v>43</v>
      </c>
      <c r="C746" s="55" t="s">
        <v>44</v>
      </c>
      <c r="D746" s="33"/>
      <c r="E746" s="41"/>
      <c r="F746" s="41"/>
      <c r="G746" s="117">
        <v>0</v>
      </c>
      <c r="H746" s="35"/>
      <c r="I746" s="35"/>
      <c r="J746" s="35"/>
      <c r="K746" s="36">
        <f>SUM(K747:K752)</f>
        <v>0.5</v>
      </c>
      <c r="L746" s="29">
        <f t="shared" si="319"/>
        <v>0</v>
      </c>
      <c r="M746" s="29">
        <f t="shared" si="320"/>
        <v>0</v>
      </c>
      <c r="O746" s="34"/>
      <c r="P746" s="34"/>
      <c r="Q746" s="34"/>
      <c r="R746" s="117">
        <v>0</v>
      </c>
      <c r="S746" s="35">
        <v>7</v>
      </c>
      <c r="T746" s="35"/>
      <c r="U746" s="37" t="s">
        <v>321</v>
      </c>
      <c r="V746" s="35">
        <v>1</v>
      </c>
      <c r="W746" s="6"/>
      <c r="X746" s="29">
        <f t="shared" si="329"/>
        <v>0</v>
      </c>
      <c r="Y746" s="6"/>
      <c r="AB746" s="6"/>
      <c r="AC746" s="29" t="str">
        <f t="shared" si="332"/>
        <v>не применяется</v>
      </c>
      <c r="AF746" s="6"/>
    </row>
    <row r="747" spans="1:36" ht="16.5" thickBot="1" x14ac:dyDescent="0.3">
      <c r="A747" s="48" t="s">
        <v>1008</v>
      </c>
      <c r="B747" s="54" t="s">
        <v>43</v>
      </c>
      <c r="C747" s="55" t="s">
        <v>44</v>
      </c>
      <c r="D747" s="44">
        <v>15</v>
      </c>
      <c r="E747" s="41">
        <v>9259</v>
      </c>
      <c r="F747" s="41">
        <v>9491</v>
      </c>
      <c r="G747" s="117">
        <v>0.97555579000000003</v>
      </c>
      <c r="H747" s="45">
        <v>1</v>
      </c>
      <c r="I747" s="42" t="s">
        <v>12</v>
      </c>
      <c r="J747" s="13">
        <v>0.97555579000000003</v>
      </c>
      <c r="K747" s="29">
        <f t="shared" ref="K747:K752" si="334">IF(V747=1,MAX(AE747:AG747),0)</f>
        <v>0.5</v>
      </c>
      <c r="L747" s="29">
        <f t="shared" si="319"/>
        <v>0</v>
      </c>
      <c r="M747" s="29">
        <f t="shared" si="320"/>
        <v>1</v>
      </c>
      <c r="N747" s="29">
        <f t="shared" ref="N747:N752" si="335">IF(AND(F747=0,V747=1),2,V747)</f>
        <v>1</v>
      </c>
      <c r="O747" s="34"/>
      <c r="P747" s="41">
        <v>0</v>
      </c>
      <c r="Q747" s="41">
        <v>0</v>
      </c>
      <c r="R747" s="117">
        <v>0</v>
      </c>
      <c r="S747" s="42">
        <v>1</v>
      </c>
      <c r="T747" s="42"/>
      <c r="U747" s="43" t="s">
        <v>323</v>
      </c>
      <c r="V747" s="34">
        <v>1</v>
      </c>
      <c r="W747" s="29">
        <v>1</v>
      </c>
      <c r="X747" s="29">
        <f t="shared" si="329"/>
        <v>1</v>
      </c>
      <c r="Z747" s="6">
        <f t="shared" ref="Z747:Z752" si="336">N747</f>
        <v>1</v>
      </c>
      <c r="AA747" s="6">
        <f t="shared" ref="AA747:AA752" si="337">IF(K747&lt;=0,0,1)</f>
        <v>1</v>
      </c>
      <c r="AB747" s="29"/>
      <c r="AC747" s="29">
        <f t="shared" si="332"/>
        <v>1</v>
      </c>
      <c r="AE747" s="120">
        <f>IF(AND(J747&gt;=1,N747=1),1,0)</f>
        <v>0</v>
      </c>
      <c r="AF747" s="121">
        <f>IF(G747&gt;AI747,0.5,0)</f>
        <v>0.5</v>
      </c>
      <c r="AG747" s="120"/>
      <c r="AI747" s="29">
        <f t="shared" ref="AI747:AI752" si="338">ROUND(SUMIFS(E:E,D:D,D747,N:N,1)/SUMIFS(F:F,D:D,D747,N:N,1),9)</f>
        <v>0.955452521</v>
      </c>
    </row>
    <row r="748" spans="1:36" ht="16.5" thickBot="1" x14ac:dyDescent="0.3">
      <c r="A748" s="48" t="s">
        <v>1009</v>
      </c>
      <c r="B748" s="54" t="s">
        <v>43</v>
      </c>
      <c r="C748" s="55" t="s">
        <v>44</v>
      </c>
      <c r="D748" s="44">
        <v>16</v>
      </c>
      <c r="E748" s="41">
        <v>2</v>
      </c>
      <c r="F748" s="41">
        <v>0</v>
      </c>
      <c r="G748" s="117">
        <v>0</v>
      </c>
      <c r="H748" s="45">
        <v>1</v>
      </c>
      <c r="I748" s="42" t="s">
        <v>12</v>
      </c>
      <c r="J748" s="13">
        <v>0</v>
      </c>
      <c r="K748" s="29">
        <f t="shared" si="334"/>
        <v>0</v>
      </c>
      <c r="L748" s="29">
        <f t="shared" si="319"/>
        <v>0</v>
      </c>
      <c r="M748" s="29">
        <f t="shared" si="320"/>
        <v>0</v>
      </c>
      <c r="N748" s="29">
        <f t="shared" si="335"/>
        <v>2</v>
      </c>
      <c r="O748" s="34"/>
      <c r="P748" s="41">
        <v>1</v>
      </c>
      <c r="Q748" s="41">
        <v>1</v>
      </c>
      <c r="R748" s="117">
        <v>1</v>
      </c>
      <c r="S748" s="42">
        <v>1</v>
      </c>
      <c r="T748" s="42"/>
      <c r="U748" s="43" t="s">
        <v>325</v>
      </c>
      <c r="V748" s="34">
        <v>1</v>
      </c>
      <c r="W748" s="29">
        <v>1</v>
      </c>
      <c r="X748" s="29">
        <f t="shared" si="329"/>
        <v>1</v>
      </c>
      <c r="Z748" s="6">
        <f t="shared" si="336"/>
        <v>2</v>
      </c>
      <c r="AA748" s="6">
        <f t="shared" si="337"/>
        <v>0</v>
      </c>
      <c r="AB748" s="29"/>
      <c r="AC748" s="29" t="str">
        <f>_xlfn.IFS(AND(Z748=1,AA748=1),1,AND(Z748=1,AA748=0),0,Z748=0,"не применяется",Z748=2,"не применяется")</f>
        <v>не применяется</v>
      </c>
      <c r="AE748" s="120">
        <f>IF(AND(J748&gt;=1,N748=1),1,0)</f>
        <v>0</v>
      </c>
      <c r="AF748" s="120">
        <f>IF(G748&gt;AI748,0.5,0)</f>
        <v>0</v>
      </c>
      <c r="AG748" s="120"/>
      <c r="AI748" s="29">
        <f t="shared" si="338"/>
        <v>27.65</v>
      </c>
    </row>
    <row r="749" spans="1:36" ht="16.5" thickBot="1" x14ac:dyDescent="0.3">
      <c r="A749" s="48" t="s">
        <v>1010</v>
      </c>
      <c r="B749" s="54" t="s">
        <v>43</v>
      </c>
      <c r="C749" s="55" t="s">
        <v>44</v>
      </c>
      <c r="D749" s="44">
        <v>17</v>
      </c>
      <c r="E749" s="41">
        <v>58</v>
      </c>
      <c r="F749" s="41">
        <v>0</v>
      </c>
      <c r="G749" s="117">
        <v>0</v>
      </c>
      <c r="H749" s="45">
        <v>1</v>
      </c>
      <c r="I749" s="42" t="s">
        <v>12</v>
      </c>
      <c r="J749" s="13">
        <v>0</v>
      </c>
      <c r="K749" s="29">
        <f t="shared" si="334"/>
        <v>0</v>
      </c>
      <c r="L749" s="29">
        <f t="shared" si="319"/>
        <v>0</v>
      </c>
      <c r="M749" s="29">
        <f t="shared" si="320"/>
        <v>0</v>
      </c>
      <c r="N749" s="29">
        <f t="shared" si="335"/>
        <v>2</v>
      </c>
      <c r="O749" s="34"/>
      <c r="P749" s="41">
        <v>213</v>
      </c>
      <c r="Q749" s="41">
        <v>40</v>
      </c>
      <c r="R749" s="117">
        <v>5.3250000000000002</v>
      </c>
      <c r="S749" s="42">
        <v>1</v>
      </c>
      <c r="T749" s="42"/>
      <c r="U749" s="43" t="s">
        <v>327</v>
      </c>
      <c r="V749" s="34">
        <v>1</v>
      </c>
      <c r="W749" s="29">
        <v>1</v>
      </c>
      <c r="X749" s="29">
        <f t="shared" si="329"/>
        <v>1</v>
      </c>
      <c r="Z749" s="6">
        <f t="shared" si="336"/>
        <v>2</v>
      </c>
      <c r="AA749" s="6">
        <f t="shared" si="337"/>
        <v>0</v>
      </c>
      <c r="AB749" s="29"/>
      <c r="AC749" s="29" t="str">
        <f>_xlfn.IFS(AND(Z749=1,AA749=1),1,AND(Z749=1,AA749=0),0,Z749=0,"не применяется",Z749=2,"не применяется")</f>
        <v>не применяется</v>
      </c>
      <c r="AE749" s="120">
        <f>IF(AND(J749&gt;=1,N749=1),1,0)</f>
        <v>0</v>
      </c>
      <c r="AF749" s="120">
        <f>IF(G749&gt;AI749,0.5,0)</f>
        <v>0</v>
      </c>
      <c r="AG749" s="120"/>
      <c r="AI749" s="29">
        <f t="shared" si="338"/>
        <v>77.588235294</v>
      </c>
    </row>
    <row r="750" spans="1:36" ht="16.5" thickBot="1" x14ac:dyDescent="0.3">
      <c r="A750" s="48" t="s">
        <v>1011</v>
      </c>
      <c r="B750" s="54" t="s">
        <v>43</v>
      </c>
      <c r="C750" s="55" t="s">
        <v>44</v>
      </c>
      <c r="D750" s="44">
        <v>18</v>
      </c>
      <c r="E750" s="41">
        <v>36</v>
      </c>
      <c r="F750" s="41">
        <v>0</v>
      </c>
      <c r="G750" s="117">
        <v>0</v>
      </c>
      <c r="H750" s="45">
        <v>1</v>
      </c>
      <c r="I750" s="42" t="s">
        <v>12</v>
      </c>
      <c r="J750" s="13">
        <v>0</v>
      </c>
      <c r="K750" s="29">
        <f t="shared" si="334"/>
        <v>0</v>
      </c>
      <c r="L750" s="29">
        <f t="shared" si="319"/>
        <v>0</v>
      </c>
      <c r="M750" s="29">
        <f t="shared" si="320"/>
        <v>0</v>
      </c>
      <c r="N750" s="29">
        <f t="shared" si="335"/>
        <v>2</v>
      </c>
      <c r="O750" s="34"/>
      <c r="P750" s="41">
        <v>13</v>
      </c>
      <c r="Q750" s="41">
        <v>3</v>
      </c>
      <c r="R750" s="117">
        <v>4.3333333329999997</v>
      </c>
      <c r="S750" s="42">
        <v>1</v>
      </c>
      <c r="T750" s="42"/>
      <c r="U750" s="43" t="s">
        <v>329</v>
      </c>
      <c r="V750" s="34">
        <v>1</v>
      </c>
      <c r="W750" s="29">
        <v>1</v>
      </c>
      <c r="X750" s="29">
        <f t="shared" si="329"/>
        <v>1</v>
      </c>
      <c r="Z750" s="6">
        <f t="shared" si="336"/>
        <v>2</v>
      </c>
      <c r="AA750" s="6">
        <f t="shared" si="337"/>
        <v>0</v>
      </c>
      <c r="AB750" s="29"/>
      <c r="AC750" s="29" t="str">
        <f>_xlfn.IFS(AND(Z750=1,AA750=1),1,AND(Z750=1,AA750=0),0,Z750=0,"не применяется",Z750=2,"не применяется")</f>
        <v>не применяется</v>
      </c>
      <c r="AE750" s="120">
        <f>IF(AND(J750&gt;=1,N750=1),1,0)</f>
        <v>0</v>
      </c>
      <c r="AF750" s="120">
        <f>IF(G750&gt;AI750,0.5,0)</f>
        <v>0</v>
      </c>
      <c r="AG750" s="120"/>
      <c r="AI750" s="29">
        <f t="shared" si="338"/>
        <v>48.1875</v>
      </c>
    </row>
    <row r="751" spans="1:36" ht="16.5" thickBot="1" x14ac:dyDescent="0.3">
      <c r="A751" s="48" t="s">
        <v>1012</v>
      </c>
      <c r="B751" s="54" t="s">
        <v>43</v>
      </c>
      <c r="C751" s="55" t="s">
        <v>44</v>
      </c>
      <c r="D751" s="44">
        <v>19</v>
      </c>
      <c r="E751" s="41">
        <v>59</v>
      </c>
      <c r="F751" s="41">
        <v>0</v>
      </c>
      <c r="G751" s="117">
        <v>0</v>
      </c>
      <c r="H751" s="45">
        <v>1</v>
      </c>
      <c r="I751" s="42" t="s">
        <v>12</v>
      </c>
      <c r="J751" s="13">
        <v>0</v>
      </c>
      <c r="K751" s="29">
        <f t="shared" si="334"/>
        <v>0</v>
      </c>
      <c r="L751" s="29">
        <f t="shared" si="319"/>
        <v>0</v>
      </c>
      <c r="M751" s="29">
        <f t="shared" si="320"/>
        <v>0</v>
      </c>
      <c r="N751" s="29">
        <f t="shared" si="335"/>
        <v>2</v>
      </c>
      <c r="O751" s="34"/>
      <c r="P751" s="41">
        <v>87</v>
      </c>
      <c r="Q751" s="41">
        <v>31</v>
      </c>
      <c r="R751" s="117">
        <v>2.8064516130000001</v>
      </c>
      <c r="S751" s="42">
        <v>2</v>
      </c>
      <c r="T751" s="42"/>
      <c r="U751" s="43" t="s">
        <v>331</v>
      </c>
      <c r="V751" s="34">
        <v>1</v>
      </c>
      <c r="W751" s="29">
        <v>2</v>
      </c>
      <c r="X751" s="29">
        <f t="shared" si="329"/>
        <v>2</v>
      </c>
      <c r="Z751" s="6">
        <f t="shared" si="336"/>
        <v>2</v>
      </c>
      <c r="AA751" s="6">
        <f t="shared" si="337"/>
        <v>0</v>
      </c>
      <c r="AB751" s="29"/>
      <c r="AC751" s="29" t="str">
        <f>_xlfn.IFS(AND(Z751=1,AA751=1),1,AND(Z751=1,AA751=0),0,Z751=0,"не применяется",Z751=2,"не применяется")</f>
        <v>не применяется</v>
      </c>
      <c r="AE751" s="120">
        <f>IF(AND(J751&gt;=1,N751=1),2,0)</f>
        <v>0</v>
      </c>
      <c r="AF751" s="120">
        <f>IF(G751&gt;AI751,1,0)</f>
        <v>0</v>
      </c>
      <c r="AG751" s="120"/>
      <c r="AI751" s="29">
        <f t="shared" si="338"/>
        <v>45.237288135999997</v>
      </c>
    </row>
    <row r="752" spans="1:36" ht="16.5" thickBot="1" x14ac:dyDescent="0.3">
      <c r="A752" s="48" t="s">
        <v>1013</v>
      </c>
      <c r="B752" s="54" t="s">
        <v>43</v>
      </c>
      <c r="C752" s="55" t="s">
        <v>44</v>
      </c>
      <c r="D752" s="44">
        <v>20</v>
      </c>
      <c r="E752" s="41">
        <v>2</v>
      </c>
      <c r="F752" s="41">
        <v>0</v>
      </c>
      <c r="G752" s="117">
        <v>0</v>
      </c>
      <c r="H752" s="45">
        <v>1</v>
      </c>
      <c r="I752" s="42" t="s">
        <v>12</v>
      </c>
      <c r="J752" s="13">
        <v>0</v>
      </c>
      <c r="K752" s="29">
        <f t="shared" si="334"/>
        <v>0</v>
      </c>
      <c r="L752" s="29">
        <f t="shared" si="319"/>
        <v>0</v>
      </c>
      <c r="M752" s="29">
        <f t="shared" si="320"/>
        <v>0</v>
      </c>
      <c r="N752" s="29">
        <f t="shared" si="335"/>
        <v>2</v>
      </c>
      <c r="O752" s="34"/>
      <c r="P752" s="41">
        <v>2</v>
      </c>
      <c r="Q752" s="41">
        <v>1</v>
      </c>
      <c r="R752" s="117">
        <v>2</v>
      </c>
      <c r="S752" s="42">
        <v>1</v>
      </c>
      <c r="T752" s="42"/>
      <c r="U752" s="43" t="s">
        <v>333</v>
      </c>
      <c r="V752" s="34">
        <v>1</v>
      </c>
      <c r="W752" s="29">
        <v>1</v>
      </c>
      <c r="X752" s="29">
        <f t="shared" si="329"/>
        <v>1</v>
      </c>
      <c r="Z752" s="6">
        <f t="shared" si="336"/>
        <v>2</v>
      </c>
      <c r="AA752" s="6">
        <f t="shared" si="337"/>
        <v>0</v>
      </c>
      <c r="AB752" s="29"/>
      <c r="AC752" s="29" t="str">
        <f>_xlfn.IFS(AND(Z752=1,AA752=1),1,AND(Z752=1,AA752=0),0,Z752=0,"не применяется",Z752=2,"не применяется")</f>
        <v>не применяется</v>
      </c>
      <c r="AE752" s="120">
        <f>IF(AND(J752&gt;=1,N752=1),1,0)</f>
        <v>0</v>
      </c>
      <c r="AF752" s="120">
        <f>IF(G752&gt;AI752,0.5,0)</f>
        <v>0</v>
      </c>
      <c r="AG752" s="120"/>
      <c r="AI752" s="29">
        <f t="shared" si="338"/>
        <v>12.756097561000001</v>
      </c>
    </row>
    <row r="753" spans="1:36" ht="16.5" thickBot="1" x14ac:dyDescent="0.3">
      <c r="A753" s="48" t="s">
        <v>1007</v>
      </c>
      <c r="B753" s="54" t="s">
        <v>43</v>
      </c>
      <c r="C753" s="55" t="s">
        <v>44</v>
      </c>
      <c r="D753" s="33"/>
      <c r="E753" s="41"/>
      <c r="F753" s="41"/>
      <c r="G753" s="117">
        <v>0</v>
      </c>
      <c r="H753" s="35"/>
      <c r="I753" s="35"/>
      <c r="J753" s="35"/>
      <c r="K753" s="36">
        <f>SUM(K754:K758)</f>
        <v>2.5</v>
      </c>
      <c r="L753" s="29">
        <f t="shared" si="319"/>
        <v>0</v>
      </c>
      <c r="M753" s="29">
        <f t="shared" si="320"/>
        <v>0</v>
      </c>
      <c r="O753" s="34"/>
      <c r="P753" s="34"/>
      <c r="Q753" s="34"/>
      <c r="R753" s="117">
        <v>0</v>
      </c>
      <c r="S753" s="35">
        <v>3</v>
      </c>
      <c r="T753" s="35"/>
      <c r="U753" s="37" t="s">
        <v>321</v>
      </c>
      <c r="V753" s="35">
        <v>1</v>
      </c>
      <c r="W753" s="6"/>
      <c r="X753" s="29">
        <f t="shared" si="329"/>
        <v>0</v>
      </c>
      <c r="Y753" s="6"/>
      <c r="AB753" s="6"/>
      <c r="AC753" s="29" t="str">
        <f>_xlfn.IFS(AND(Z753=1,AA753=1),1,AND(Z753=1,AA753=0),0,Z753=0,"не применяется")</f>
        <v>не применяется</v>
      </c>
      <c r="AF753" s="6"/>
    </row>
    <row r="754" spans="1:36" ht="16.5" thickBot="1" x14ac:dyDescent="0.3">
      <c r="A754" s="48" t="s">
        <v>1014</v>
      </c>
      <c r="B754" s="54" t="s">
        <v>43</v>
      </c>
      <c r="C754" s="55" t="s">
        <v>44</v>
      </c>
      <c r="D754" s="44">
        <v>21</v>
      </c>
      <c r="E754" s="41">
        <v>8</v>
      </c>
      <c r="F754" s="41">
        <v>17</v>
      </c>
      <c r="G754" s="117">
        <v>0.47058823500000002</v>
      </c>
      <c r="H754" s="42" t="s">
        <v>12</v>
      </c>
      <c r="I754" s="13">
        <v>50.5882352</v>
      </c>
      <c r="J754" s="42" t="s">
        <v>12</v>
      </c>
      <c r="K754" s="29">
        <f>IF(V754=1,MAX(AE754:AG754),0)</f>
        <v>1</v>
      </c>
      <c r="L754" s="29">
        <f t="shared" si="319"/>
        <v>0</v>
      </c>
      <c r="M754" s="29">
        <f t="shared" si="320"/>
        <v>1</v>
      </c>
      <c r="N754" s="29">
        <f>IF(AND(F754=0,V754=1),2,V754)</f>
        <v>1</v>
      </c>
      <c r="O754" s="34"/>
      <c r="P754" s="41">
        <v>5</v>
      </c>
      <c r="Q754" s="41">
        <v>16</v>
      </c>
      <c r="R754" s="117">
        <v>0.3125</v>
      </c>
      <c r="S754" s="45">
        <v>0.5</v>
      </c>
      <c r="T754" s="45"/>
      <c r="U754" s="43" t="s">
        <v>335</v>
      </c>
      <c r="V754" s="34">
        <v>1</v>
      </c>
      <c r="W754" s="29">
        <v>1</v>
      </c>
      <c r="X754" s="29">
        <f t="shared" si="329"/>
        <v>1</v>
      </c>
      <c r="Z754" s="6">
        <f>N754</f>
        <v>1</v>
      </c>
      <c r="AA754" s="6">
        <f>IF(K754&lt;=0,0,1)</f>
        <v>1</v>
      </c>
      <c r="AB754" s="29"/>
      <c r="AC754" s="29">
        <f>_xlfn.IFS(AND(Z754=1,AA754=1),1,AND(Z754=1,AA754=0),0,Z754=0,"не применяется")</f>
        <v>1</v>
      </c>
      <c r="AE754" s="120">
        <f>IF(N754=1,IF(OR(I754&lt;5,I754=""),0,IF(I754&gt;=10,1,0.5)),0)</f>
        <v>1</v>
      </c>
      <c r="AF754" s="120">
        <f>IF(G754&gt;AI754,0.5,0)</f>
        <v>0.5</v>
      </c>
      <c r="AG754" s="120">
        <f>IF(G754=AJ754,1,0)</f>
        <v>0</v>
      </c>
      <c r="AI754" s="29">
        <f>ROUND(SUMIFS(E:E,D:D,D754,N:N,1)/SUMIFS(F:F,D:D,D754,N:N,1),9)</f>
        <v>0.40586932399999998</v>
      </c>
      <c r="AJ754" s="29">
        <f>_xlfn.MAXIFS($G$7:$G$2383,$N$7:$N$2383,1,$D$7:$D$2383,21)</f>
        <v>1</v>
      </c>
    </row>
    <row r="755" spans="1:36" ht="16.5" thickBot="1" x14ac:dyDescent="0.3">
      <c r="A755" s="48" t="s">
        <v>1015</v>
      </c>
      <c r="B755" s="54" t="s">
        <v>43</v>
      </c>
      <c r="C755" s="55" t="s">
        <v>44</v>
      </c>
      <c r="D755" s="44">
        <v>22</v>
      </c>
      <c r="E755" s="41">
        <v>253</v>
      </c>
      <c r="F755" s="41">
        <v>270</v>
      </c>
      <c r="G755" s="117">
        <v>0.93703703699999996</v>
      </c>
      <c r="H755" s="45">
        <v>1</v>
      </c>
      <c r="I755" s="42" t="s">
        <v>12</v>
      </c>
      <c r="J755" s="13">
        <v>0.93703703699999996</v>
      </c>
      <c r="K755" s="29">
        <f>IF(V755=1,MAX(AE755:AG755),0)</f>
        <v>0.5</v>
      </c>
      <c r="L755" s="29">
        <f t="shared" si="319"/>
        <v>0</v>
      </c>
      <c r="M755" s="29">
        <f t="shared" si="320"/>
        <v>1</v>
      </c>
      <c r="N755" s="29">
        <f>IF(AND(F755=0,V755=1),2,V755)</f>
        <v>1</v>
      </c>
      <c r="O755" s="34"/>
      <c r="P755" s="41">
        <v>0</v>
      </c>
      <c r="Q755" s="41">
        <v>0</v>
      </c>
      <c r="R755" s="117">
        <v>0</v>
      </c>
      <c r="S755" s="42">
        <v>1</v>
      </c>
      <c r="T755" s="42"/>
      <c r="U755" s="43" t="s">
        <v>337</v>
      </c>
      <c r="V755" s="34">
        <v>1</v>
      </c>
      <c r="W755" s="29">
        <v>1</v>
      </c>
      <c r="X755" s="29">
        <f t="shared" si="329"/>
        <v>1</v>
      </c>
      <c r="Z755" s="6">
        <f>N755</f>
        <v>1</v>
      </c>
      <c r="AA755" s="6">
        <f>IF(K755&lt;=0,0,1)</f>
        <v>1</v>
      </c>
      <c r="AB755" s="29"/>
      <c r="AC755" s="29">
        <f>_xlfn.IFS(AND(Z755=1,AA755=1),1,AND(Z755=1,AA755=0),0,Z755=0,"не применяется")</f>
        <v>1</v>
      </c>
      <c r="AE755" s="120">
        <f>IF(AND(J755&gt;=1,N755=1),1,0)</f>
        <v>0</v>
      </c>
      <c r="AF755" s="120">
        <f>IF(G755&gt;AI755,0.5,0)</f>
        <v>0.5</v>
      </c>
      <c r="AG755" s="120"/>
      <c r="AI755" s="29">
        <f>ROUND(SUMIFS(E:E,D:D,D755,N:N,1)/SUMIFS(F:F,D:D,D755,N:N,1),9)</f>
        <v>0.59924209900000003</v>
      </c>
    </row>
    <row r="756" spans="1:36" ht="16.5" thickBot="1" x14ac:dyDescent="0.3">
      <c r="A756" s="48" t="s">
        <v>1016</v>
      </c>
      <c r="B756" s="54" t="s">
        <v>43</v>
      </c>
      <c r="C756" s="55" t="s">
        <v>44</v>
      </c>
      <c r="D756" s="44">
        <v>23</v>
      </c>
      <c r="E756" s="41">
        <v>1</v>
      </c>
      <c r="F756" s="41">
        <v>0</v>
      </c>
      <c r="G756" s="117">
        <v>0</v>
      </c>
      <c r="H756" s="42" t="s">
        <v>12</v>
      </c>
      <c r="I756" s="13">
        <v>0</v>
      </c>
      <c r="J756" s="42" t="s">
        <v>12</v>
      </c>
      <c r="K756" s="29">
        <f>IF(V756=1,MAX(AE756:AG756),0)</f>
        <v>0</v>
      </c>
      <c r="L756" s="29">
        <f t="shared" si="319"/>
        <v>0</v>
      </c>
      <c r="M756" s="29">
        <f t="shared" si="320"/>
        <v>0</v>
      </c>
      <c r="N756" s="29">
        <f>IF(AND(F756=0,V756=1),2,V756)</f>
        <v>2</v>
      </c>
      <c r="O756" s="34"/>
      <c r="P756" s="41">
        <v>0</v>
      </c>
      <c r="Q756" s="41">
        <v>2</v>
      </c>
      <c r="R756" s="117">
        <v>0</v>
      </c>
      <c r="S756" s="45">
        <v>0</v>
      </c>
      <c r="T756" s="45"/>
      <c r="U756" s="43" t="s">
        <v>339</v>
      </c>
      <c r="V756" s="34">
        <v>1</v>
      </c>
      <c r="W756" s="29">
        <v>1</v>
      </c>
      <c r="X756" s="29">
        <f t="shared" si="329"/>
        <v>1</v>
      </c>
      <c r="Z756" s="6">
        <f>N756</f>
        <v>2</v>
      </c>
      <c r="AA756" s="6">
        <f>IF(K756&lt;=0,0,1)</f>
        <v>0</v>
      </c>
      <c r="AB756" s="29"/>
      <c r="AC756" s="29" t="str">
        <f>_xlfn.IFS(AND(Z756=1,AA756=1),1,AND(Z756=1,AA756=0),0,Z756=0,"не применяется",Z756=2,"не применяется")</f>
        <v>не применяется</v>
      </c>
      <c r="AE756" s="120">
        <f>IF(N756=1,IF(OR(I756&lt;5,I756=""),0,IF(I756&gt;=10,1,0.5)),0)</f>
        <v>0</v>
      </c>
      <c r="AF756" s="120">
        <f>IF(G756&gt;AI756,0.5,0)</f>
        <v>0</v>
      </c>
      <c r="AG756" s="120">
        <f>IF(AND(G3183&lt;&gt;0,G756=AJ756),1,0)</f>
        <v>0</v>
      </c>
      <c r="AI756" s="29">
        <f>ROUND(SUMIFS(E:E,D:D,D756,N:N,1)/SUMIFS(F:F,D:D,D756,N:N,1),9)</f>
        <v>0.46666666699999998</v>
      </c>
      <c r="AJ756" s="29">
        <f>_xlfn.MAXIFS($G$7:$G$2383,$N$7:$N$2383,1,$D$7:$D$2383,23)</f>
        <v>6</v>
      </c>
    </row>
    <row r="757" spans="1:36" ht="16.5" thickBot="1" x14ac:dyDescent="0.3">
      <c r="A757" s="48" t="s">
        <v>1017</v>
      </c>
      <c r="B757" s="54" t="s">
        <v>43</v>
      </c>
      <c r="C757" s="55" t="s">
        <v>44</v>
      </c>
      <c r="D757" s="44">
        <v>24</v>
      </c>
      <c r="E757" s="41">
        <v>2</v>
      </c>
      <c r="F757" s="41">
        <v>1</v>
      </c>
      <c r="G757" s="117">
        <v>2</v>
      </c>
      <c r="H757" s="42" t="s">
        <v>12</v>
      </c>
      <c r="I757" s="13">
        <v>999.99999890000004</v>
      </c>
      <c r="J757" s="42" t="s">
        <v>12</v>
      </c>
      <c r="K757" s="29">
        <f>IF(V757=1,MAX(AE757:AG757),0)</f>
        <v>1</v>
      </c>
      <c r="L757" s="29">
        <f t="shared" si="319"/>
        <v>0</v>
      </c>
      <c r="M757" s="29">
        <f t="shared" si="320"/>
        <v>1</v>
      </c>
      <c r="N757" s="29">
        <f>IF(AND(F757=0,V757=1),2,V757)</f>
        <v>1</v>
      </c>
      <c r="O757" s="34"/>
      <c r="P757" s="41">
        <v>4</v>
      </c>
      <c r="Q757" s="41">
        <v>22</v>
      </c>
      <c r="R757" s="117">
        <v>0.18181818199999999</v>
      </c>
      <c r="S757" s="45">
        <v>0.5</v>
      </c>
      <c r="T757" s="45"/>
      <c r="U757" s="43" t="s">
        <v>341</v>
      </c>
      <c r="V757" s="34">
        <v>1</v>
      </c>
      <c r="W757" s="29">
        <v>1</v>
      </c>
      <c r="X757" s="29">
        <f t="shared" si="329"/>
        <v>1</v>
      </c>
      <c r="Z757" s="6">
        <f>N757</f>
        <v>1</v>
      </c>
      <c r="AA757" s="6">
        <f>IF(K757&lt;=0,0,1)</f>
        <v>1</v>
      </c>
      <c r="AB757" s="29"/>
      <c r="AC757" s="29">
        <f>_xlfn.IFS(AND(Z757=1,AA757=1),1,AND(Z757=1,AA757=0),0,Z757=0,"не применяется")</f>
        <v>1</v>
      </c>
      <c r="AE757" s="120">
        <f>IF(N757=1,IF(OR(I757&lt;5,I757=""),0,IF(I757&gt;=10,1,0.5)),0)</f>
        <v>1</v>
      </c>
      <c r="AF757" s="120">
        <f>IF(G757&gt;AI757,0.5,0)</f>
        <v>0.5</v>
      </c>
      <c r="AG757" s="120">
        <f>IF(G757=AJ757,1,0)</f>
        <v>0</v>
      </c>
      <c r="AI757" s="29">
        <f>ROUND(SUMIFS(E:E,D:D,D757,N:N,1)/SUMIFS(F:F,D:D,D757,N:N,1),9)</f>
        <v>0.91379310300000005</v>
      </c>
      <c r="AJ757" s="29">
        <f>_xlfn.MAXIFS($G$7:$G$2383,$N$7:$N$2383,1,$D$7:$D$2383,24)</f>
        <v>10</v>
      </c>
    </row>
    <row r="758" spans="1:36" ht="16.5" thickBot="1" x14ac:dyDescent="0.3">
      <c r="A758" s="48" t="s">
        <v>1018</v>
      </c>
      <c r="B758" s="54" t="s">
        <v>43</v>
      </c>
      <c r="C758" s="55" t="s">
        <v>44</v>
      </c>
      <c r="D758" s="44">
        <v>25</v>
      </c>
      <c r="E758" s="41">
        <v>798</v>
      </c>
      <c r="F758" s="41">
        <v>824</v>
      </c>
      <c r="G758" s="117">
        <v>0.96844660199999999</v>
      </c>
      <c r="H758" s="45">
        <v>1</v>
      </c>
      <c r="I758" s="42" t="s">
        <v>12</v>
      </c>
      <c r="J758" s="13">
        <v>0.96844660199999999</v>
      </c>
      <c r="K758" s="29">
        <f>IF(V758=1,MAX(AE758:AG758),0)</f>
        <v>0</v>
      </c>
      <c r="L758" s="29">
        <f t="shared" si="319"/>
        <v>0</v>
      </c>
      <c r="M758" s="29">
        <f t="shared" si="320"/>
        <v>0</v>
      </c>
      <c r="N758" s="29">
        <f>IF(AND(F758=0,V758=1),2,V758)</f>
        <v>1</v>
      </c>
      <c r="O758" s="34"/>
      <c r="P758" s="41">
        <v>0</v>
      </c>
      <c r="Q758" s="41">
        <v>0</v>
      </c>
      <c r="R758" s="117">
        <v>0</v>
      </c>
      <c r="S758" s="42">
        <v>1</v>
      </c>
      <c r="T758" s="42"/>
      <c r="U758" s="43" t="s">
        <v>343</v>
      </c>
      <c r="V758" s="34">
        <v>1</v>
      </c>
      <c r="W758" s="29">
        <v>2</v>
      </c>
      <c r="X758" s="29">
        <f t="shared" si="329"/>
        <v>2</v>
      </c>
      <c r="Z758" s="6">
        <f>N758</f>
        <v>1</v>
      </c>
      <c r="AA758" s="6">
        <f>IF(K758&lt;=0,0,1)</f>
        <v>0</v>
      </c>
      <c r="AB758" s="29"/>
      <c r="AC758" s="29">
        <f>_xlfn.IFS(AND(Z758=1,AA758=1),1,AND(Z758=1,AA758=0),0,Z758=0,"не применяется")</f>
        <v>0</v>
      </c>
      <c r="AE758" s="120">
        <f>IF(AND(J758&gt;=1,N758=1),2,0)</f>
        <v>0</v>
      </c>
      <c r="AF758" s="120">
        <f>IF(G758&gt;AI758,1,0)</f>
        <v>0</v>
      </c>
      <c r="AG758" s="120"/>
      <c r="AI758" s="29">
        <f>ROUND(SUMIFS(E:E,D:D,D758,N:N,1)/SUMIFS(F:F,D:D,D758,N:N,1),9)</f>
        <v>0.97028108999999996</v>
      </c>
    </row>
    <row r="759" spans="1:36" ht="16.5" thickBot="1" x14ac:dyDescent="0.3">
      <c r="A759" s="48" t="s">
        <v>1019</v>
      </c>
      <c r="B759" s="54" t="s">
        <v>43</v>
      </c>
      <c r="C759" s="55" t="s">
        <v>44</v>
      </c>
      <c r="D759" s="51">
        <v>33</v>
      </c>
      <c r="E759" s="41"/>
      <c r="F759" s="41"/>
      <c r="G759" s="117">
        <v>0</v>
      </c>
      <c r="H759" s="45"/>
      <c r="I759" s="45"/>
      <c r="J759" s="45"/>
      <c r="K759" s="45">
        <f>K731+K746+K753</f>
        <v>15.5</v>
      </c>
      <c r="L759" s="29">
        <f t="shared" si="319"/>
        <v>0</v>
      </c>
      <c r="M759" s="29">
        <f t="shared" si="320"/>
        <v>0</v>
      </c>
      <c r="O759" s="34"/>
      <c r="P759" s="34"/>
      <c r="Q759" s="34"/>
      <c r="R759" s="117">
        <v>0</v>
      </c>
      <c r="S759" s="45">
        <v>19.5</v>
      </c>
      <c r="T759" s="45"/>
      <c r="U759" s="43" t="s">
        <v>321</v>
      </c>
      <c r="V759" s="45">
        <v>1</v>
      </c>
      <c r="X759" s="29">
        <f>SUM(X731:X758)</f>
        <v>32</v>
      </c>
      <c r="Y759" s="53">
        <f>K759/X759</f>
        <v>0.484375</v>
      </c>
      <c r="Z759" s="6">
        <f>SUM(Z731:Z758)</f>
        <v>31</v>
      </c>
      <c r="AA759" s="6">
        <f>SUM(AA731:AA758)</f>
        <v>14</v>
      </c>
      <c r="AB759" s="53">
        <f>AA759/Z759</f>
        <v>0.45161290322580644</v>
      </c>
      <c r="AC759" s="29">
        <f>AB759</f>
        <v>0.45161290322580644</v>
      </c>
      <c r="AF759" s="6"/>
    </row>
    <row r="760" spans="1:36" ht="16.5" thickBot="1" x14ac:dyDescent="0.25">
      <c r="A760" s="48" t="s">
        <v>257</v>
      </c>
      <c r="B760" s="49" t="s">
        <v>63</v>
      </c>
      <c r="C760" s="50" t="s">
        <v>64</v>
      </c>
      <c r="D760" s="33">
        <v>0</v>
      </c>
      <c r="E760" s="122"/>
      <c r="F760" s="122"/>
      <c r="G760" s="117">
        <v>0</v>
      </c>
      <c r="H760" s="35"/>
      <c r="I760" s="35"/>
      <c r="J760" s="35"/>
      <c r="K760" s="36">
        <f>SUM(K761:K774)</f>
        <v>16.5</v>
      </c>
      <c r="L760" s="29">
        <f t="shared" si="319"/>
        <v>0</v>
      </c>
      <c r="M760" s="29">
        <f t="shared" si="320"/>
        <v>0</v>
      </c>
      <c r="O760" s="34"/>
      <c r="P760" s="67"/>
      <c r="Q760" s="67"/>
      <c r="R760" s="117">
        <v>0</v>
      </c>
      <c r="S760" s="34">
        <v>16</v>
      </c>
      <c r="T760" s="34"/>
      <c r="U760" s="43" t="s">
        <v>321</v>
      </c>
      <c r="V760" s="35">
        <v>1</v>
      </c>
      <c r="W760" s="6"/>
      <c r="X760" s="6"/>
      <c r="Y760" s="6"/>
      <c r="AB760" s="6"/>
      <c r="AC760" s="6"/>
      <c r="AF760" s="6"/>
    </row>
    <row r="761" spans="1:36" ht="16.5" thickBot="1" x14ac:dyDescent="0.3">
      <c r="A761" s="48" t="s">
        <v>1020</v>
      </c>
      <c r="B761" s="54" t="s">
        <v>63</v>
      </c>
      <c r="C761" s="55" t="s">
        <v>64</v>
      </c>
      <c r="D761" s="41">
        <v>1</v>
      </c>
      <c r="E761" s="41">
        <v>204676</v>
      </c>
      <c r="F761" s="41">
        <v>672051.5</v>
      </c>
      <c r="G761" s="117">
        <v>0.304554041</v>
      </c>
      <c r="H761" s="42" t="s">
        <v>12</v>
      </c>
      <c r="I761" s="13">
        <v>-3.0447557170000001</v>
      </c>
      <c r="J761" s="42" t="s">
        <v>12</v>
      </c>
      <c r="K761" s="29">
        <f t="shared" ref="K761:K772" si="339">IF(V761=1,MAX(AE761:AG761),0)</f>
        <v>0.5</v>
      </c>
      <c r="L761" s="29">
        <f t="shared" si="319"/>
        <v>0</v>
      </c>
      <c r="M761" s="29">
        <f t="shared" si="320"/>
        <v>1</v>
      </c>
      <c r="N761" s="29">
        <f t="shared" ref="N761:N774" si="340">IF(AND(F761=0,V761=1),2,V761)</f>
        <v>1</v>
      </c>
      <c r="O761" s="34"/>
      <c r="P761" s="41">
        <v>216637</v>
      </c>
      <c r="Q761" s="41">
        <v>689667.2</v>
      </c>
      <c r="R761" s="117">
        <v>0.31411817199999997</v>
      </c>
      <c r="S761" s="34">
        <v>0.5</v>
      </c>
      <c r="T761" s="34"/>
      <c r="U761" s="43" t="s">
        <v>293</v>
      </c>
      <c r="V761" s="34">
        <v>1</v>
      </c>
      <c r="W761" s="29">
        <v>1</v>
      </c>
      <c r="X761" s="29">
        <f t="shared" ref="X761:X787" si="341">IF(V761=1,W761,0)</f>
        <v>1</v>
      </c>
      <c r="Z761" s="6">
        <f t="shared" ref="Z761:Z774" si="342">N761</f>
        <v>1</v>
      </c>
      <c r="AA761" s="6">
        <f t="shared" ref="AA761:AA774" si="343">IF(K761&lt;=0,0,1)</f>
        <v>1</v>
      </c>
      <c r="AB761" s="29"/>
      <c r="AC761" s="29">
        <f t="shared" ref="AC761:AC779" si="344">_xlfn.IFS(AND(Z761=1,AA761=1),1,AND(Z761=1,AA761=0),0,Z761=0,"не применяется")</f>
        <v>1</v>
      </c>
      <c r="AE761" s="120">
        <f>IF(N761=1,IF(OR(I761&lt;3,I761=""),0,IF(I761&gt;=7,1,0.5)),0)</f>
        <v>0</v>
      </c>
      <c r="AF761" s="120">
        <f>IF(G761&gt;AI761,0.5,0)</f>
        <v>0.5</v>
      </c>
      <c r="AG761" s="120">
        <f>IF(G761=AJ761,1,0)</f>
        <v>0</v>
      </c>
      <c r="AI761" s="29">
        <f t="shared" ref="AI761:AI774" si="345">ROUND(SUMIFS(E:E,D:D,D761,N:N,1)/SUMIFS(F:F,D:D,D761,N:N,1),9)</f>
        <v>0.26994277300000002</v>
      </c>
      <c r="AJ761" s="29">
        <f>ROUND(_xlfn.MAXIFS($G$7:$G$2383,$D$7:$D$2383,1,$V$7:$V$2383,1),9)</f>
        <v>0.87050933799999997</v>
      </c>
    </row>
    <row r="762" spans="1:36" ht="16.5" thickBot="1" x14ac:dyDescent="0.3">
      <c r="A762" s="48" t="s">
        <v>1021</v>
      </c>
      <c r="B762" s="54" t="s">
        <v>63</v>
      </c>
      <c r="C762" s="55" t="s">
        <v>64</v>
      </c>
      <c r="D762" s="44">
        <v>2</v>
      </c>
      <c r="E762" s="41">
        <v>1024</v>
      </c>
      <c r="F762" s="41">
        <v>1058</v>
      </c>
      <c r="G762" s="117">
        <v>0.96786389399999995</v>
      </c>
      <c r="H762" s="42" t="s">
        <v>12</v>
      </c>
      <c r="I762" s="13">
        <v>95.723587257999995</v>
      </c>
      <c r="J762" s="42" t="s">
        <v>12</v>
      </c>
      <c r="K762" s="29">
        <f t="shared" si="339"/>
        <v>2</v>
      </c>
      <c r="L762" s="29">
        <f t="shared" si="319"/>
        <v>0</v>
      </c>
      <c r="M762" s="29">
        <f t="shared" si="320"/>
        <v>1</v>
      </c>
      <c r="N762" s="29">
        <f t="shared" si="340"/>
        <v>1</v>
      </c>
      <c r="O762" s="34"/>
      <c r="P762" s="41">
        <v>945</v>
      </c>
      <c r="Q762" s="41">
        <v>1911</v>
      </c>
      <c r="R762" s="117">
        <v>0.49450549500000002</v>
      </c>
      <c r="S762" s="34">
        <v>2</v>
      </c>
      <c r="T762" s="34"/>
      <c r="U762" s="43" t="s">
        <v>295</v>
      </c>
      <c r="V762" s="34">
        <v>1</v>
      </c>
      <c r="W762" s="29">
        <v>2</v>
      </c>
      <c r="X762" s="29">
        <f t="shared" si="341"/>
        <v>2</v>
      </c>
      <c r="Z762" s="6">
        <f t="shared" si="342"/>
        <v>1</v>
      </c>
      <c r="AA762" s="6">
        <f t="shared" si="343"/>
        <v>1</v>
      </c>
      <c r="AB762" s="29"/>
      <c r="AC762" s="29">
        <f t="shared" si="344"/>
        <v>1</v>
      </c>
      <c r="AE762" s="120">
        <f>IF(N762=1,IF(OR(I762&lt;5,I762=""),0,IF(I762&gt;=10,2,1)),0)</f>
        <v>2</v>
      </c>
      <c r="AF762" s="120">
        <f>IF(G762&gt;AI762,1,0)</f>
        <v>1</v>
      </c>
      <c r="AG762" s="120">
        <f>IF(G762=AJ762,2,0)</f>
        <v>0</v>
      </c>
      <c r="AI762" s="29">
        <f t="shared" si="345"/>
        <v>0.94268468299999997</v>
      </c>
      <c r="AJ762" s="29">
        <f>ROUND(_xlfn.MAXIFS($G$7:$G$2383,$N$7:$N$2383,1,$D$7:$D$2383,2),9)</f>
        <v>0.994897959</v>
      </c>
    </row>
    <row r="763" spans="1:36" ht="16.5" thickBot="1" x14ac:dyDescent="0.3">
      <c r="A763" s="48" t="s">
        <v>1022</v>
      </c>
      <c r="B763" s="54" t="s">
        <v>63</v>
      </c>
      <c r="C763" s="55" t="s">
        <v>64</v>
      </c>
      <c r="D763" s="44">
        <v>3</v>
      </c>
      <c r="E763" s="41">
        <v>130</v>
      </c>
      <c r="F763" s="41">
        <v>137</v>
      </c>
      <c r="G763" s="117">
        <v>0.94890510900000002</v>
      </c>
      <c r="H763" s="42" t="s">
        <v>12</v>
      </c>
      <c r="I763" s="13">
        <v>35.557872713999998</v>
      </c>
      <c r="J763" s="42" t="s">
        <v>12</v>
      </c>
      <c r="K763" s="29">
        <f t="shared" si="339"/>
        <v>1</v>
      </c>
      <c r="L763" s="29">
        <f t="shared" si="319"/>
        <v>1</v>
      </c>
      <c r="M763" s="29">
        <f t="shared" si="320"/>
        <v>1</v>
      </c>
      <c r="N763" s="29">
        <f t="shared" si="340"/>
        <v>1</v>
      </c>
      <c r="O763" s="34"/>
      <c r="P763" s="41">
        <v>28</v>
      </c>
      <c r="Q763" s="41">
        <v>40</v>
      </c>
      <c r="R763" s="117">
        <v>0.7</v>
      </c>
      <c r="S763" s="34">
        <v>1</v>
      </c>
      <c r="T763" s="34"/>
      <c r="U763" s="43" t="s">
        <v>297</v>
      </c>
      <c r="V763" s="34">
        <v>1</v>
      </c>
      <c r="W763" s="29">
        <v>1</v>
      </c>
      <c r="X763" s="29">
        <f t="shared" si="341"/>
        <v>1</v>
      </c>
      <c r="Z763" s="6">
        <f t="shared" si="342"/>
        <v>1</v>
      </c>
      <c r="AA763" s="6">
        <f t="shared" si="343"/>
        <v>1</v>
      </c>
      <c r="AB763" s="29"/>
      <c r="AC763" s="29">
        <f t="shared" si="344"/>
        <v>1</v>
      </c>
      <c r="AE763" s="120">
        <f>IF(N763=1,IF(OR(I763&lt;5,I763=""),0,IF(I763&gt;=10,1,0.5)),0)</f>
        <v>1</v>
      </c>
      <c r="AF763" s="120">
        <f>IF(G763&gt;AI763,0.5,0)</f>
        <v>0.5</v>
      </c>
      <c r="AG763" s="120">
        <f>IF(G763=AJ763,1,0)</f>
        <v>0</v>
      </c>
      <c r="AI763" s="29">
        <f t="shared" si="345"/>
        <v>0.630237826</v>
      </c>
      <c r="AJ763" s="29">
        <f>_xlfn.MAXIFS($G$7:$G$2383,$N$7:$N$2383,1,$D$7:$D$2383,3)</f>
        <v>1</v>
      </c>
    </row>
    <row r="764" spans="1:36" ht="16.5" thickBot="1" x14ac:dyDescent="0.3">
      <c r="A764" s="48" t="s">
        <v>1023</v>
      </c>
      <c r="B764" s="54" t="s">
        <v>63</v>
      </c>
      <c r="C764" s="55" t="s">
        <v>64</v>
      </c>
      <c r="D764" s="44">
        <v>4</v>
      </c>
      <c r="E764" s="41">
        <v>6</v>
      </c>
      <c r="F764" s="41">
        <v>6</v>
      </c>
      <c r="G764" s="117">
        <v>1</v>
      </c>
      <c r="H764" s="42" t="s">
        <v>12</v>
      </c>
      <c r="I764" s="13">
        <v>90.909090840000005</v>
      </c>
      <c r="J764" s="42" t="s">
        <v>12</v>
      </c>
      <c r="K764" s="29">
        <f t="shared" si="339"/>
        <v>1</v>
      </c>
      <c r="L764" s="29">
        <f t="shared" si="319"/>
        <v>0</v>
      </c>
      <c r="M764" s="29">
        <f t="shared" si="320"/>
        <v>1</v>
      </c>
      <c r="N764" s="29">
        <f t="shared" si="340"/>
        <v>1</v>
      </c>
      <c r="O764" s="34"/>
      <c r="P764" s="41">
        <v>11</v>
      </c>
      <c r="Q764" s="41">
        <v>21</v>
      </c>
      <c r="R764" s="117">
        <v>0.52380952400000003</v>
      </c>
      <c r="S764" s="34">
        <v>1</v>
      </c>
      <c r="T764" s="34"/>
      <c r="U764" s="43" t="s">
        <v>299</v>
      </c>
      <c r="V764" s="34">
        <v>1</v>
      </c>
      <c r="W764" s="29">
        <v>1</v>
      </c>
      <c r="X764" s="29">
        <f t="shared" si="341"/>
        <v>1</v>
      </c>
      <c r="Z764" s="6">
        <f t="shared" si="342"/>
        <v>1</v>
      </c>
      <c r="AA764" s="6">
        <f t="shared" si="343"/>
        <v>1</v>
      </c>
      <c r="AB764" s="29"/>
      <c r="AC764" s="29">
        <f t="shared" si="344"/>
        <v>1</v>
      </c>
      <c r="AE764" s="120">
        <f>IF(N764=1,IF(OR(I764&lt;5,I764=""),0,IF(I764&gt;=10,1,0.5)),0)</f>
        <v>1</v>
      </c>
      <c r="AF764" s="120">
        <f>IF(G764&gt;AI764,0.5,0)</f>
        <v>0.5</v>
      </c>
      <c r="AG764" s="120">
        <f>IF(G764=AJ764,1,0)</f>
        <v>1</v>
      </c>
      <c r="AI764" s="29">
        <f t="shared" si="345"/>
        <v>0.88328075699999997</v>
      </c>
      <c r="AJ764" s="29">
        <f>_xlfn.MAXIFS($G$7:$G$2383,$N$7:$N$2383,1,$D$7:$D$2383,4)</f>
        <v>1</v>
      </c>
    </row>
    <row r="765" spans="1:36" ht="16.5" thickBot="1" x14ac:dyDescent="0.3">
      <c r="A765" s="48" t="s">
        <v>1024</v>
      </c>
      <c r="B765" s="54" t="s">
        <v>63</v>
      </c>
      <c r="C765" s="55" t="s">
        <v>64</v>
      </c>
      <c r="D765" s="44">
        <v>5</v>
      </c>
      <c r="E765" s="41">
        <v>37</v>
      </c>
      <c r="F765" s="41">
        <v>50</v>
      </c>
      <c r="G765" s="117">
        <v>0.74</v>
      </c>
      <c r="H765" s="42" t="s">
        <v>12</v>
      </c>
      <c r="I765" s="13">
        <v>1388.705892511</v>
      </c>
      <c r="J765" s="42" t="s">
        <v>12</v>
      </c>
      <c r="K765" s="29">
        <f t="shared" si="339"/>
        <v>1</v>
      </c>
      <c r="L765" s="29">
        <f t="shared" si="319"/>
        <v>0</v>
      </c>
      <c r="M765" s="29">
        <f t="shared" si="320"/>
        <v>0</v>
      </c>
      <c r="N765" s="29">
        <f t="shared" si="340"/>
        <v>1</v>
      </c>
      <c r="O765" s="34"/>
      <c r="P765" s="41">
        <v>17</v>
      </c>
      <c r="Q765" s="41">
        <v>342</v>
      </c>
      <c r="R765" s="117">
        <v>4.9707601999999997E-2</v>
      </c>
      <c r="S765" s="34">
        <v>1</v>
      </c>
      <c r="T765" s="34"/>
      <c r="U765" s="43" t="s">
        <v>301</v>
      </c>
      <c r="V765" s="34">
        <v>1</v>
      </c>
      <c r="W765" s="29">
        <v>1</v>
      </c>
      <c r="X765" s="29">
        <f t="shared" si="341"/>
        <v>1</v>
      </c>
      <c r="Z765" s="6">
        <f t="shared" si="342"/>
        <v>1</v>
      </c>
      <c r="AA765" s="6">
        <f t="shared" si="343"/>
        <v>1</v>
      </c>
      <c r="AB765" s="29"/>
      <c r="AC765" s="29">
        <f t="shared" si="344"/>
        <v>1</v>
      </c>
      <c r="AE765" s="120">
        <f>IF(N765=1,IF(OR(I765&lt;5,I765=""),0,IF(I765&gt;=10,1,0.5)),0)</f>
        <v>1</v>
      </c>
      <c r="AF765" s="120">
        <f>IF(G765&gt;AI765,0.5,0)</f>
        <v>0</v>
      </c>
      <c r="AG765" s="120">
        <f>IF(G765=AJ765,1,0)</f>
        <v>0</v>
      </c>
      <c r="AI765" s="29">
        <f t="shared" si="345"/>
        <v>0.78056112200000005</v>
      </c>
      <c r="AJ765" s="29">
        <f>_xlfn.MAXIFS($G$7:$G$2383,$N$7:$N$2383,1,$D$7:$D$2383,5)</f>
        <v>1</v>
      </c>
    </row>
    <row r="766" spans="1:36" ht="16.5" thickBot="1" x14ac:dyDescent="0.3">
      <c r="A766" s="48" t="s">
        <v>1025</v>
      </c>
      <c r="B766" s="54" t="s">
        <v>63</v>
      </c>
      <c r="C766" s="55" t="s">
        <v>64</v>
      </c>
      <c r="D766" s="44">
        <v>6</v>
      </c>
      <c r="E766" s="41">
        <v>4101</v>
      </c>
      <c r="F766" s="41">
        <v>4100</v>
      </c>
      <c r="G766" s="117">
        <v>1.000243902</v>
      </c>
      <c r="H766" s="45">
        <v>1</v>
      </c>
      <c r="I766" s="42" t="s">
        <v>12</v>
      </c>
      <c r="J766" s="13">
        <v>1.000243902</v>
      </c>
      <c r="K766" s="29">
        <f t="shared" si="339"/>
        <v>2</v>
      </c>
      <c r="L766" s="29">
        <f t="shared" si="319"/>
        <v>0</v>
      </c>
      <c r="M766" s="29">
        <f t="shared" si="320"/>
        <v>0</v>
      </c>
      <c r="N766" s="29">
        <f t="shared" si="340"/>
        <v>1</v>
      </c>
      <c r="O766" s="34"/>
      <c r="P766" s="41">
        <v>0</v>
      </c>
      <c r="Q766" s="41">
        <v>0</v>
      </c>
      <c r="R766" s="117">
        <v>0</v>
      </c>
      <c r="S766" s="42">
        <v>2</v>
      </c>
      <c r="T766" s="42"/>
      <c r="U766" s="43" t="s">
        <v>303</v>
      </c>
      <c r="V766" s="34">
        <v>1</v>
      </c>
      <c r="W766" s="29">
        <v>2</v>
      </c>
      <c r="X766" s="29">
        <f t="shared" si="341"/>
        <v>2</v>
      </c>
      <c r="Z766" s="6">
        <f t="shared" si="342"/>
        <v>1</v>
      </c>
      <c r="AA766" s="6">
        <f t="shared" si="343"/>
        <v>1</v>
      </c>
      <c r="AB766" s="29"/>
      <c r="AC766" s="29">
        <f t="shared" si="344"/>
        <v>1</v>
      </c>
      <c r="AE766" s="120">
        <f>IF(N766=1,IF(J766&gt;=1,2,0),0)</f>
        <v>2</v>
      </c>
      <c r="AF766" s="120">
        <f>IF(G766&gt;AI766,1,0)</f>
        <v>0</v>
      </c>
      <c r="AG766" s="120"/>
      <c r="AI766" s="29">
        <f t="shared" si="345"/>
        <v>1.0014544569999999</v>
      </c>
    </row>
    <row r="767" spans="1:36" ht="16.5" thickBot="1" x14ac:dyDescent="0.3">
      <c r="A767" s="48" t="s">
        <v>1026</v>
      </c>
      <c r="B767" s="54" t="s">
        <v>63</v>
      </c>
      <c r="C767" s="55" t="s">
        <v>64</v>
      </c>
      <c r="D767" s="44">
        <v>7</v>
      </c>
      <c r="E767" s="41">
        <v>1316</v>
      </c>
      <c r="F767" s="41">
        <v>1516</v>
      </c>
      <c r="G767" s="117">
        <v>0.86807387899999999</v>
      </c>
      <c r="H767" s="42" t="s">
        <v>12</v>
      </c>
      <c r="I767" s="13">
        <v>32.435698573000003</v>
      </c>
      <c r="J767" s="42" t="s">
        <v>12</v>
      </c>
      <c r="K767" s="29">
        <f t="shared" si="339"/>
        <v>2</v>
      </c>
      <c r="L767" s="29">
        <f t="shared" si="319"/>
        <v>0</v>
      </c>
      <c r="M767" s="29">
        <f t="shared" si="320"/>
        <v>1</v>
      </c>
      <c r="N767" s="29">
        <f t="shared" si="340"/>
        <v>1</v>
      </c>
      <c r="O767" s="34"/>
      <c r="P767" s="41">
        <v>917</v>
      </c>
      <c r="Q767" s="41">
        <v>1399</v>
      </c>
      <c r="R767" s="117">
        <v>0.65546819199999995</v>
      </c>
      <c r="S767" s="34">
        <v>2</v>
      </c>
      <c r="T767" s="34"/>
      <c r="U767" s="43" t="s">
        <v>305</v>
      </c>
      <c r="V767" s="34">
        <v>1</v>
      </c>
      <c r="W767" s="29">
        <v>2</v>
      </c>
      <c r="X767" s="29">
        <f t="shared" si="341"/>
        <v>2</v>
      </c>
      <c r="Z767" s="6">
        <f t="shared" si="342"/>
        <v>1</v>
      </c>
      <c r="AA767" s="6">
        <f t="shared" si="343"/>
        <v>1</v>
      </c>
      <c r="AB767" s="29"/>
      <c r="AC767" s="29">
        <f t="shared" si="344"/>
        <v>1</v>
      </c>
      <c r="AE767" s="120">
        <f>IF(N767=1,IF(OR(I767&lt;3,I767=""),0,IF(I767&gt;=7,2,1)),0)</f>
        <v>2</v>
      </c>
      <c r="AF767" s="120">
        <f>IF(G767&gt;AI767,1,0)</f>
        <v>1</v>
      </c>
      <c r="AG767" s="120">
        <f>IF(G767=AJ767,2,0)</f>
        <v>0</v>
      </c>
      <c r="AI767" s="29">
        <f t="shared" si="345"/>
        <v>0.78831324000000003</v>
      </c>
      <c r="AJ767" s="29">
        <f>_xlfn.MAXIFS($G$7:$G$2383,$N$7:$N$2383,1,$D$7:$D$2383,7)</f>
        <v>0.964028777</v>
      </c>
    </row>
    <row r="768" spans="1:36" ht="16.5" thickBot="1" x14ac:dyDescent="0.3">
      <c r="A768" s="48" t="s">
        <v>1027</v>
      </c>
      <c r="B768" s="54" t="s">
        <v>63</v>
      </c>
      <c r="C768" s="55" t="s">
        <v>64</v>
      </c>
      <c r="D768" s="44">
        <v>8</v>
      </c>
      <c r="E768" s="41">
        <v>459</v>
      </c>
      <c r="F768" s="41">
        <v>1516</v>
      </c>
      <c r="G768" s="117">
        <v>0.302770449</v>
      </c>
      <c r="H768" s="42" t="s">
        <v>12</v>
      </c>
      <c r="I768" s="13">
        <v>-38.523097507000003</v>
      </c>
      <c r="J768" s="42" t="s">
        <v>12</v>
      </c>
      <c r="K768" s="29">
        <f t="shared" si="339"/>
        <v>1</v>
      </c>
      <c r="L768" s="29">
        <f t="shared" si="319"/>
        <v>0</v>
      </c>
      <c r="M768" s="29">
        <f t="shared" si="320"/>
        <v>1</v>
      </c>
      <c r="N768" s="29">
        <f t="shared" si="340"/>
        <v>1</v>
      </c>
      <c r="O768" s="34"/>
      <c r="P768" s="41">
        <v>689</v>
      </c>
      <c r="Q768" s="41">
        <v>1399</v>
      </c>
      <c r="R768" s="117">
        <v>0.49249463900000001</v>
      </c>
      <c r="S768" s="34">
        <v>0.5</v>
      </c>
      <c r="T768" s="34"/>
      <c r="U768" s="43" t="s">
        <v>307</v>
      </c>
      <c r="V768" s="34">
        <v>1</v>
      </c>
      <c r="W768" s="29">
        <v>1</v>
      </c>
      <c r="X768" s="29">
        <f t="shared" si="341"/>
        <v>1</v>
      </c>
      <c r="Z768" s="6">
        <f t="shared" si="342"/>
        <v>1</v>
      </c>
      <c r="AA768" s="6">
        <f t="shared" si="343"/>
        <v>1</v>
      </c>
      <c r="AB768" s="29"/>
      <c r="AC768" s="29">
        <f t="shared" si="344"/>
        <v>1</v>
      </c>
      <c r="AE768" s="120">
        <f>IF(N768=1,IF(OR(I768&gt;-5,I768=""),0,IF(I768&gt;=-10,0.5,1)),0)</f>
        <v>1</v>
      </c>
      <c r="AF768" s="120">
        <f>IF(G768&lt;AI768,0.5,0)</f>
        <v>0.5</v>
      </c>
      <c r="AG768" s="120">
        <f>IF(G768=AJ768,1,0)</f>
        <v>0</v>
      </c>
      <c r="AI768" s="29">
        <f t="shared" si="345"/>
        <v>0.38070670899999998</v>
      </c>
      <c r="AJ768" s="29">
        <f>_xlfn.MINIFS($G$6:$G$2383,$N$6:$N$2383,1,$D$6:$D$2383,8)</f>
        <v>1.9047618999999998E-2</v>
      </c>
    </row>
    <row r="769" spans="1:36" ht="16.5" thickBot="1" x14ac:dyDescent="0.3">
      <c r="A769" s="48" t="s">
        <v>1028</v>
      </c>
      <c r="B769" s="54" t="s">
        <v>63</v>
      </c>
      <c r="C769" s="55" t="s">
        <v>64</v>
      </c>
      <c r="D769" s="44">
        <v>9</v>
      </c>
      <c r="E769" s="41">
        <v>5482</v>
      </c>
      <c r="F769" s="41">
        <v>1058</v>
      </c>
      <c r="G769" s="117">
        <v>5.1814744800000003</v>
      </c>
      <c r="H769" s="45">
        <v>1</v>
      </c>
      <c r="I769" s="42" t="s">
        <v>12</v>
      </c>
      <c r="J769" s="13">
        <v>5.1814744800000003</v>
      </c>
      <c r="K769" s="29">
        <f t="shared" si="339"/>
        <v>1</v>
      </c>
      <c r="L769" s="29">
        <f t="shared" si="319"/>
        <v>0</v>
      </c>
      <c r="M769" s="29">
        <f t="shared" si="320"/>
        <v>0</v>
      </c>
      <c r="N769" s="29">
        <f t="shared" si="340"/>
        <v>1</v>
      </c>
      <c r="O769" s="34"/>
      <c r="P769" s="41">
        <v>5671</v>
      </c>
      <c r="Q769" s="41">
        <v>1911</v>
      </c>
      <c r="R769" s="117">
        <v>2.9675562530000001</v>
      </c>
      <c r="S769" s="42">
        <v>1</v>
      </c>
      <c r="T769" s="42"/>
      <c r="U769" s="43" t="s">
        <v>309</v>
      </c>
      <c r="V769" s="34">
        <v>1</v>
      </c>
      <c r="W769" s="29">
        <v>1</v>
      </c>
      <c r="X769" s="29">
        <f t="shared" si="341"/>
        <v>1</v>
      </c>
      <c r="Z769" s="6">
        <f t="shared" si="342"/>
        <v>1</v>
      </c>
      <c r="AA769" s="6">
        <f t="shared" si="343"/>
        <v>1</v>
      </c>
      <c r="AB769" s="29"/>
      <c r="AC769" s="29">
        <f t="shared" si="344"/>
        <v>1</v>
      </c>
      <c r="AE769" s="120">
        <f>IF(N769=1,IF(J769&gt;=1,1,0),0)</f>
        <v>1</v>
      </c>
      <c r="AF769" s="120">
        <f>IF(G769&gt;AI769,0.5,0)</f>
        <v>0</v>
      </c>
      <c r="AG769" s="120"/>
      <c r="AI769" s="29">
        <f t="shared" si="345"/>
        <v>6.5856960899999999</v>
      </c>
    </row>
    <row r="770" spans="1:36" ht="16.5" thickBot="1" x14ac:dyDescent="0.3">
      <c r="A770" s="48" t="s">
        <v>1029</v>
      </c>
      <c r="B770" s="54" t="s">
        <v>63</v>
      </c>
      <c r="C770" s="55" t="s">
        <v>64</v>
      </c>
      <c r="D770" s="44">
        <v>10</v>
      </c>
      <c r="E770" s="41">
        <v>85</v>
      </c>
      <c r="F770" s="41">
        <v>6</v>
      </c>
      <c r="G770" s="117">
        <v>14.166666666999999</v>
      </c>
      <c r="H770" s="45">
        <v>1</v>
      </c>
      <c r="I770" s="42" t="s">
        <v>12</v>
      </c>
      <c r="J770" s="13">
        <v>14.166666666999999</v>
      </c>
      <c r="K770" s="29">
        <f t="shared" si="339"/>
        <v>1</v>
      </c>
      <c r="L770" s="29">
        <f t="shared" si="319"/>
        <v>0</v>
      </c>
      <c r="M770" s="29">
        <f t="shared" si="320"/>
        <v>1</v>
      </c>
      <c r="N770" s="29">
        <f t="shared" si="340"/>
        <v>1</v>
      </c>
      <c r="O770" s="34"/>
      <c r="P770" s="41">
        <v>67</v>
      </c>
      <c r="Q770" s="41">
        <v>21</v>
      </c>
      <c r="R770" s="117">
        <v>3.19047619</v>
      </c>
      <c r="S770" s="42">
        <v>1</v>
      </c>
      <c r="T770" s="42"/>
      <c r="U770" s="43" t="s">
        <v>311</v>
      </c>
      <c r="V770" s="34">
        <v>1</v>
      </c>
      <c r="W770" s="29">
        <v>1</v>
      </c>
      <c r="X770" s="29">
        <f t="shared" si="341"/>
        <v>1</v>
      </c>
      <c r="Z770" s="6">
        <f t="shared" si="342"/>
        <v>1</v>
      </c>
      <c r="AA770" s="6">
        <f t="shared" si="343"/>
        <v>1</v>
      </c>
      <c r="AB770" s="29"/>
      <c r="AC770" s="29">
        <f t="shared" si="344"/>
        <v>1</v>
      </c>
      <c r="AE770" s="120">
        <f>IF(N770=1,IF(J770&gt;=1,1,0),0)</f>
        <v>1</v>
      </c>
      <c r="AF770" s="120">
        <f>IF(G770&gt;AI770,0.5,0)</f>
        <v>0.5</v>
      </c>
      <c r="AG770" s="120"/>
      <c r="AI770" s="29">
        <f t="shared" si="345"/>
        <v>8.2854889590000003</v>
      </c>
    </row>
    <row r="771" spans="1:36" ht="16.5" thickBot="1" x14ac:dyDescent="0.3">
      <c r="A771" s="48" t="s">
        <v>1030</v>
      </c>
      <c r="B771" s="54" t="s">
        <v>63</v>
      </c>
      <c r="C771" s="55" t="s">
        <v>64</v>
      </c>
      <c r="D771" s="44">
        <v>11</v>
      </c>
      <c r="E771" s="41">
        <v>451</v>
      </c>
      <c r="F771" s="41">
        <v>50</v>
      </c>
      <c r="G771" s="117">
        <v>9.02</v>
      </c>
      <c r="H771" s="45">
        <v>1</v>
      </c>
      <c r="I771" s="42" t="s">
        <v>12</v>
      </c>
      <c r="J771" s="13">
        <v>9.02</v>
      </c>
      <c r="K771" s="29">
        <f t="shared" si="339"/>
        <v>2</v>
      </c>
      <c r="L771" s="29">
        <f t="shared" si="319"/>
        <v>0</v>
      </c>
      <c r="M771" s="29">
        <f t="shared" si="320"/>
        <v>1</v>
      </c>
      <c r="N771" s="29">
        <f t="shared" si="340"/>
        <v>1</v>
      </c>
      <c r="O771" s="34"/>
      <c r="P771" s="41">
        <v>710</v>
      </c>
      <c r="Q771" s="41">
        <v>342</v>
      </c>
      <c r="R771" s="117">
        <v>2.0760233920000002</v>
      </c>
      <c r="S771" s="42">
        <v>2</v>
      </c>
      <c r="T771" s="42"/>
      <c r="U771" s="43" t="s">
        <v>313</v>
      </c>
      <c r="V771" s="34">
        <v>1</v>
      </c>
      <c r="W771" s="29">
        <v>2</v>
      </c>
      <c r="X771" s="29">
        <f t="shared" si="341"/>
        <v>2</v>
      </c>
      <c r="Z771" s="6">
        <f t="shared" si="342"/>
        <v>1</v>
      </c>
      <c r="AA771" s="6">
        <f t="shared" si="343"/>
        <v>1</v>
      </c>
      <c r="AB771" s="29"/>
      <c r="AC771" s="29">
        <f t="shared" si="344"/>
        <v>1</v>
      </c>
      <c r="AE771" s="120">
        <f>IF(N771=1,IF(J771&gt;=1,2,0),0)</f>
        <v>2</v>
      </c>
      <c r="AF771" s="120">
        <f>IF(G771&gt;AI771,1,0)</f>
        <v>1</v>
      </c>
      <c r="AG771" s="120"/>
      <c r="AI771" s="29">
        <f t="shared" si="345"/>
        <v>8.5951903810000001</v>
      </c>
    </row>
    <row r="772" spans="1:36" ht="16.5" thickBot="1" x14ac:dyDescent="0.3">
      <c r="A772" s="48" t="s">
        <v>1031</v>
      </c>
      <c r="B772" s="54" t="s">
        <v>63</v>
      </c>
      <c r="C772" s="55" t="s">
        <v>64</v>
      </c>
      <c r="D772" s="44">
        <v>12</v>
      </c>
      <c r="E772" s="41">
        <v>1510</v>
      </c>
      <c r="F772" s="41">
        <v>52012</v>
      </c>
      <c r="G772" s="117">
        <v>2.9031761999999999E-2</v>
      </c>
      <c r="H772" s="42" t="s">
        <v>12</v>
      </c>
      <c r="I772" s="13">
        <v>62.050654194000003</v>
      </c>
      <c r="J772" s="42" t="s">
        <v>12</v>
      </c>
      <c r="K772" s="29">
        <f t="shared" si="339"/>
        <v>0.5</v>
      </c>
      <c r="L772" s="29">
        <f t="shared" si="319"/>
        <v>0</v>
      </c>
      <c r="M772" s="29">
        <f t="shared" si="320"/>
        <v>1</v>
      </c>
      <c r="N772" s="29">
        <f t="shared" si="340"/>
        <v>1</v>
      </c>
      <c r="O772" s="34"/>
      <c r="P772" s="41">
        <v>826</v>
      </c>
      <c r="Q772" s="41">
        <v>46106</v>
      </c>
      <c r="R772" s="117">
        <v>1.7915238999999999E-2</v>
      </c>
      <c r="S772" s="34">
        <v>0.5</v>
      </c>
      <c r="T772" s="34"/>
      <c r="U772" s="43" t="s">
        <v>315</v>
      </c>
      <c r="V772" s="34">
        <v>1</v>
      </c>
      <c r="W772" s="29">
        <v>1</v>
      </c>
      <c r="X772" s="29">
        <f t="shared" si="341"/>
        <v>1</v>
      </c>
      <c r="Z772" s="6">
        <f t="shared" si="342"/>
        <v>1</v>
      </c>
      <c r="AA772" s="6">
        <f t="shared" si="343"/>
        <v>1</v>
      </c>
      <c r="AB772" s="29"/>
      <c r="AC772" s="29">
        <f t="shared" si="344"/>
        <v>1</v>
      </c>
      <c r="AE772" s="120">
        <f>IF(N772=1,IF(OR(I772&gt;-5,I772=""),0,IF(I772&gt;=-10,0.5,1)),0)</f>
        <v>0</v>
      </c>
      <c r="AF772" s="120">
        <f>IF(G772&lt;AI772,0.5,0)</f>
        <v>0.5</v>
      </c>
      <c r="AG772" s="120">
        <f>IF(G772=AJ772,1,0)</f>
        <v>0</v>
      </c>
      <c r="AI772" s="29">
        <f t="shared" si="345"/>
        <v>4.0696577999999997E-2</v>
      </c>
      <c r="AJ772" s="29">
        <f>_xlfn.MINIFS($G$6:$G$2383,$N$6:$N$2383,1,$D$6:$D$2383,12)</f>
        <v>5.6550419999999999E-3</v>
      </c>
    </row>
    <row r="773" spans="1:36" ht="16.5" thickBot="1" x14ac:dyDescent="0.3">
      <c r="A773" s="48" t="s">
        <v>1032</v>
      </c>
      <c r="B773" s="54" t="s">
        <v>63</v>
      </c>
      <c r="C773" s="55" t="s">
        <v>64</v>
      </c>
      <c r="D773" s="44">
        <v>13</v>
      </c>
      <c r="E773" s="41">
        <v>596</v>
      </c>
      <c r="F773" s="41">
        <v>2090</v>
      </c>
      <c r="G773" s="117">
        <v>0.28516746399999998</v>
      </c>
      <c r="H773" s="42" t="s">
        <v>12</v>
      </c>
      <c r="I773" s="13">
        <v>-0.73089370099999995</v>
      </c>
      <c r="J773" s="42" t="s">
        <v>12</v>
      </c>
      <c r="K773" s="29">
        <f>_xlfn.IFS(AND(R773=0,G773=0),0,V773=0,0,V773=1,MAX(AE773:AG773))</f>
        <v>1</v>
      </c>
      <c r="L773" s="29">
        <f t="shared" si="319"/>
        <v>0</v>
      </c>
      <c r="M773" s="29">
        <f t="shared" si="320"/>
        <v>1</v>
      </c>
      <c r="N773" s="29">
        <f t="shared" si="340"/>
        <v>1</v>
      </c>
      <c r="O773" s="34"/>
      <c r="P773" s="41">
        <v>555</v>
      </c>
      <c r="Q773" s="41">
        <v>1932</v>
      </c>
      <c r="R773" s="117">
        <v>0.28726708099999998</v>
      </c>
      <c r="S773" s="34">
        <v>1</v>
      </c>
      <c r="T773" s="34"/>
      <c r="U773" s="43" t="s">
        <v>317</v>
      </c>
      <c r="V773" s="34">
        <v>1</v>
      </c>
      <c r="W773" s="29">
        <v>2</v>
      </c>
      <c r="X773" s="29">
        <f t="shared" si="341"/>
        <v>2</v>
      </c>
      <c r="Z773" s="6">
        <f t="shared" si="342"/>
        <v>1</v>
      </c>
      <c r="AA773" s="6">
        <f t="shared" si="343"/>
        <v>1</v>
      </c>
      <c r="AB773" s="29"/>
      <c r="AC773" s="29">
        <f t="shared" si="344"/>
        <v>1</v>
      </c>
      <c r="AE773" s="120">
        <f>IF(N773=1,IF(OR(I773&gt;-3,I773=""),0,IF(I773&gt;=-7,1,2)),0)</f>
        <v>0</v>
      </c>
      <c r="AF773" s="120">
        <f>IF(G773&lt;AI773,1,0)</f>
        <v>1</v>
      </c>
      <c r="AG773" s="120">
        <f>IF(G773=AJ773,2,0)</f>
        <v>0</v>
      </c>
      <c r="AI773" s="29">
        <f t="shared" si="345"/>
        <v>0.30394431599999999</v>
      </c>
      <c r="AJ773" s="29">
        <f>_xlfn.MINIFS($G$6:$G$2383,$N$6:$N$2383,1,$D$6:$D$2383,13)</f>
        <v>0.11</v>
      </c>
    </row>
    <row r="774" spans="1:36" ht="16.5" thickBot="1" x14ac:dyDescent="0.3">
      <c r="A774" s="48" t="s">
        <v>1033</v>
      </c>
      <c r="B774" s="54" t="s">
        <v>63</v>
      </c>
      <c r="C774" s="55" t="s">
        <v>64</v>
      </c>
      <c r="D774" s="44">
        <v>14</v>
      </c>
      <c r="E774" s="41">
        <v>9</v>
      </c>
      <c r="F774" s="41">
        <v>4734</v>
      </c>
      <c r="G774" s="117">
        <v>1.9011410000000001E-3</v>
      </c>
      <c r="H774" s="42" t="s">
        <v>12</v>
      </c>
      <c r="I774" s="13">
        <v>692.58460974000002</v>
      </c>
      <c r="J774" s="42" t="s">
        <v>12</v>
      </c>
      <c r="K774" s="29">
        <f>_xlfn.IFS(AND(R774=0,G774=0),0,V774=0,0,V774=1,MAX(AE774:AG774))</f>
        <v>0.5</v>
      </c>
      <c r="L774" s="29">
        <f t="shared" si="319"/>
        <v>0</v>
      </c>
      <c r="M774" s="29">
        <f t="shared" si="320"/>
        <v>1</v>
      </c>
      <c r="N774" s="29">
        <f t="shared" si="340"/>
        <v>1</v>
      </c>
      <c r="O774" s="34"/>
      <c r="P774" s="41">
        <v>1</v>
      </c>
      <c r="Q774" s="41">
        <v>4169</v>
      </c>
      <c r="R774" s="117">
        <v>2.3986600000000001E-4</v>
      </c>
      <c r="S774" s="34">
        <v>0.5</v>
      </c>
      <c r="T774" s="34"/>
      <c r="U774" s="43" t="s">
        <v>319</v>
      </c>
      <c r="V774" s="34">
        <v>1</v>
      </c>
      <c r="W774" s="29">
        <v>1</v>
      </c>
      <c r="X774" s="29">
        <f t="shared" si="341"/>
        <v>1</v>
      </c>
      <c r="Z774" s="6">
        <f t="shared" si="342"/>
        <v>1</v>
      </c>
      <c r="AA774" s="6">
        <f t="shared" si="343"/>
        <v>1</v>
      </c>
      <c r="AB774" s="29"/>
      <c r="AC774" s="29">
        <f t="shared" si="344"/>
        <v>1</v>
      </c>
      <c r="AE774" s="120">
        <f>IF(N774=1,IF(OR(I774&gt;-5,I774=""),0,IF(I774&gt;=-10,0.5,1)),0)</f>
        <v>0</v>
      </c>
      <c r="AF774" s="120">
        <f>IF(G774&lt;AI774,0.5,0)</f>
        <v>0.5</v>
      </c>
      <c r="AG774" s="120">
        <f>IF(G774=AJ774,1,0)</f>
        <v>0</v>
      </c>
      <c r="AI774" s="29">
        <f t="shared" si="345"/>
        <v>4.1435990000000004E-3</v>
      </c>
      <c r="AJ774" s="29">
        <f>_xlfn.MINIFS($G$6:$G$2383,$N$6:$N$2383,1,$D$6:$D$2383,14)</f>
        <v>0</v>
      </c>
    </row>
    <row r="775" spans="1:36" ht="16.5" thickBot="1" x14ac:dyDescent="0.3">
      <c r="A775" s="48" t="s">
        <v>1034</v>
      </c>
      <c r="B775" s="54" t="s">
        <v>63</v>
      </c>
      <c r="C775" s="55" t="s">
        <v>64</v>
      </c>
      <c r="D775" s="33"/>
      <c r="E775" s="41"/>
      <c r="F775" s="41"/>
      <c r="G775" s="117">
        <v>0</v>
      </c>
      <c r="H775" s="35"/>
      <c r="I775" s="35"/>
      <c r="J775" s="35"/>
      <c r="K775" s="36">
        <f>SUM(K776:K781)</f>
        <v>3</v>
      </c>
      <c r="L775" s="29">
        <f t="shared" ref="L775:L838" si="346">IF(AG776=0,0,1)</f>
        <v>0</v>
      </c>
      <c r="M775" s="29">
        <f t="shared" ref="M775:M838" si="347">IF(AF775=0,0,1)</f>
        <v>0</v>
      </c>
      <c r="O775" s="34"/>
      <c r="P775" s="34"/>
      <c r="Q775" s="34"/>
      <c r="R775" s="117">
        <v>0</v>
      </c>
      <c r="S775" s="35">
        <v>5</v>
      </c>
      <c r="T775" s="35"/>
      <c r="U775" s="37" t="s">
        <v>321</v>
      </c>
      <c r="V775" s="35">
        <v>1</v>
      </c>
      <c r="W775" s="6"/>
      <c r="X775" s="29">
        <f t="shared" si="341"/>
        <v>0</v>
      </c>
      <c r="Y775" s="6"/>
      <c r="AB775" s="6"/>
      <c r="AC775" s="29" t="str">
        <f t="shared" si="344"/>
        <v>не применяется</v>
      </c>
      <c r="AF775" s="6"/>
    </row>
    <row r="776" spans="1:36" ht="16.5" thickBot="1" x14ac:dyDescent="0.3">
      <c r="A776" s="48" t="s">
        <v>1035</v>
      </c>
      <c r="B776" s="54" t="s">
        <v>63</v>
      </c>
      <c r="C776" s="55" t="s">
        <v>64</v>
      </c>
      <c r="D776" s="44">
        <v>15</v>
      </c>
      <c r="E776" s="41">
        <v>20520</v>
      </c>
      <c r="F776" s="41">
        <v>20504</v>
      </c>
      <c r="G776" s="117">
        <v>1.000780336</v>
      </c>
      <c r="H776" s="45">
        <v>1</v>
      </c>
      <c r="I776" s="42" t="s">
        <v>12</v>
      </c>
      <c r="J776" s="13">
        <v>1.000780336</v>
      </c>
      <c r="K776" s="29">
        <f t="shared" ref="K776:K781" si="348">IF(V776=1,MAX(AE776:AG776),0)</f>
        <v>1</v>
      </c>
      <c r="L776" s="29">
        <f t="shared" si="346"/>
        <v>0</v>
      </c>
      <c r="M776" s="29">
        <f t="shared" si="347"/>
        <v>1</v>
      </c>
      <c r="N776" s="29">
        <f t="shared" ref="N776:N781" si="349">IF(AND(F776=0,V776=1),2,V776)</f>
        <v>1</v>
      </c>
      <c r="O776" s="34"/>
      <c r="P776" s="41">
        <v>0</v>
      </c>
      <c r="Q776" s="41">
        <v>0</v>
      </c>
      <c r="R776" s="117">
        <v>0</v>
      </c>
      <c r="S776" s="42">
        <v>1</v>
      </c>
      <c r="T776" s="42"/>
      <c r="U776" s="43" t="s">
        <v>323</v>
      </c>
      <c r="V776" s="34">
        <v>1</v>
      </c>
      <c r="W776" s="29">
        <v>1</v>
      </c>
      <c r="X776" s="29">
        <f t="shared" si="341"/>
        <v>1</v>
      </c>
      <c r="Z776" s="6">
        <f t="shared" ref="Z776:Z781" si="350">N776</f>
        <v>1</v>
      </c>
      <c r="AA776" s="6">
        <f t="shared" ref="AA776:AA781" si="351">IF(K776&lt;=0,0,1)</f>
        <v>1</v>
      </c>
      <c r="AB776" s="29"/>
      <c r="AC776" s="29">
        <f t="shared" si="344"/>
        <v>1</v>
      </c>
      <c r="AE776" s="120">
        <f>IF(AND(J776&gt;=1,N776=1),1,0)</f>
        <v>1</v>
      </c>
      <c r="AF776" s="121">
        <f>IF(G776&gt;AI776,0.5,0)</f>
        <v>0.5</v>
      </c>
      <c r="AG776" s="120"/>
      <c r="AI776" s="29">
        <f t="shared" ref="AI776:AI781" si="352">ROUND(SUMIFS(E:E,D:D,D776,N:N,1)/SUMIFS(F:F,D:D,D776,N:N,1),9)</f>
        <v>0.955452521</v>
      </c>
    </row>
    <row r="777" spans="1:36" ht="16.5" thickBot="1" x14ac:dyDescent="0.3">
      <c r="A777" s="48" t="s">
        <v>1036</v>
      </c>
      <c r="B777" s="54" t="s">
        <v>63</v>
      </c>
      <c r="C777" s="55" t="s">
        <v>64</v>
      </c>
      <c r="D777" s="44">
        <v>16</v>
      </c>
      <c r="E777" s="41">
        <v>282</v>
      </c>
      <c r="F777" s="41">
        <v>3</v>
      </c>
      <c r="G777" s="117">
        <v>94</v>
      </c>
      <c r="H777" s="45">
        <v>1</v>
      </c>
      <c r="I777" s="42" t="s">
        <v>12</v>
      </c>
      <c r="J777" s="13">
        <v>94</v>
      </c>
      <c r="K777" s="29">
        <f t="shared" si="348"/>
        <v>1</v>
      </c>
      <c r="L777" s="29">
        <f t="shared" si="346"/>
        <v>0</v>
      </c>
      <c r="M777" s="29">
        <f t="shared" si="347"/>
        <v>1</v>
      </c>
      <c r="N777" s="29">
        <f t="shared" si="349"/>
        <v>1</v>
      </c>
      <c r="O777" s="34"/>
      <c r="P777" s="41">
        <v>22</v>
      </c>
      <c r="Q777" s="41">
        <v>19</v>
      </c>
      <c r="R777" s="117">
        <v>1.1578947369999999</v>
      </c>
      <c r="S777" s="42">
        <v>1</v>
      </c>
      <c r="T777" s="42"/>
      <c r="U777" s="43" t="s">
        <v>325</v>
      </c>
      <c r="V777" s="34">
        <v>1</v>
      </c>
      <c r="W777" s="29">
        <v>1</v>
      </c>
      <c r="X777" s="29">
        <f t="shared" si="341"/>
        <v>1</v>
      </c>
      <c r="Z777" s="6">
        <f t="shared" si="350"/>
        <v>1</v>
      </c>
      <c r="AA777" s="6">
        <f t="shared" si="351"/>
        <v>1</v>
      </c>
      <c r="AB777" s="29"/>
      <c r="AC777" s="29">
        <f t="shared" si="344"/>
        <v>1</v>
      </c>
      <c r="AE777" s="120">
        <f>IF(AND(J777&gt;=1,N777=1),1,0)</f>
        <v>1</v>
      </c>
      <c r="AF777" s="120">
        <f>IF(G777&gt;AI777,0.5,0)</f>
        <v>0.5</v>
      </c>
      <c r="AG777" s="120"/>
      <c r="AI777" s="29">
        <f t="shared" si="352"/>
        <v>27.65</v>
      </c>
    </row>
    <row r="778" spans="1:36" ht="16.5" thickBot="1" x14ac:dyDescent="0.3">
      <c r="A778" s="48" t="s">
        <v>1037</v>
      </c>
      <c r="B778" s="54" t="s">
        <v>63</v>
      </c>
      <c r="C778" s="55" t="s">
        <v>64</v>
      </c>
      <c r="D778" s="44">
        <v>17</v>
      </c>
      <c r="E778" s="41">
        <v>8</v>
      </c>
      <c r="F778" s="41">
        <v>12</v>
      </c>
      <c r="G778" s="117">
        <v>0.66666666699999999</v>
      </c>
      <c r="H778" s="45">
        <v>1</v>
      </c>
      <c r="I778" s="42" t="s">
        <v>12</v>
      </c>
      <c r="J778" s="13">
        <v>0.66666666699999999</v>
      </c>
      <c r="K778" s="29">
        <f t="shared" si="348"/>
        <v>0</v>
      </c>
      <c r="L778" s="29">
        <f t="shared" si="346"/>
        <v>0</v>
      </c>
      <c r="M778" s="29">
        <f t="shared" si="347"/>
        <v>0</v>
      </c>
      <c r="N778" s="29">
        <f t="shared" si="349"/>
        <v>1</v>
      </c>
      <c r="O778" s="34"/>
      <c r="P778" s="41">
        <v>162</v>
      </c>
      <c r="Q778" s="41">
        <v>975</v>
      </c>
      <c r="R778" s="117">
        <v>0.16615384599999999</v>
      </c>
      <c r="S778" s="42">
        <v>0</v>
      </c>
      <c r="T778" s="42"/>
      <c r="U778" s="43" t="s">
        <v>327</v>
      </c>
      <c r="V778" s="34">
        <v>1</v>
      </c>
      <c r="W778" s="29">
        <v>1</v>
      </c>
      <c r="X778" s="29">
        <f t="shared" si="341"/>
        <v>1</v>
      </c>
      <c r="Z778" s="6">
        <f t="shared" si="350"/>
        <v>1</v>
      </c>
      <c r="AA778" s="6">
        <f t="shared" si="351"/>
        <v>0</v>
      </c>
      <c r="AB778" s="29"/>
      <c r="AC778" s="29">
        <f t="shared" si="344"/>
        <v>0</v>
      </c>
      <c r="AE778" s="120">
        <f>IF(AND(J778&gt;=1,N778=1),1,0)</f>
        <v>0</v>
      </c>
      <c r="AF778" s="120">
        <f>IF(G778&gt;AI778,0.5,0)</f>
        <v>0</v>
      </c>
      <c r="AG778" s="120"/>
      <c r="AI778" s="29">
        <f t="shared" si="352"/>
        <v>77.588235294</v>
      </c>
    </row>
    <row r="779" spans="1:36" ht="16.5" thickBot="1" x14ac:dyDescent="0.3">
      <c r="A779" s="48" t="s">
        <v>1038</v>
      </c>
      <c r="B779" s="54" t="s">
        <v>63</v>
      </c>
      <c r="C779" s="55" t="s">
        <v>64</v>
      </c>
      <c r="D779" s="44">
        <v>18</v>
      </c>
      <c r="E779" s="41">
        <v>108</v>
      </c>
      <c r="F779" s="41">
        <v>3</v>
      </c>
      <c r="G779" s="117">
        <v>36</v>
      </c>
      <c r="H779" s="45">
        <v>1</v>
      </c>
      <c r="I779" s="42" t="s">
        <v>12</v>
      </c>
      <c r="J779" s="13">
        <v>36</v>
      </c>
      <c r="K779" s="29">
        <f t="shared" si="348"/>
        <v>1</v>
      </c>
      <c r="L779" s="29">
        <f t="shared" si="346"/>
        <v>0</v>
      </c>
      <c r="M779" s="29">
        <f t="shared" si="347"/>
        <v>0</v>
      </c>
      <c r="N779" s="29">
        <f t="shared" si="349"/>
        <v>1</v>
      </c>
      <c r="O779" s="34"/>
      <c r="P779" s="41">
        <v>81</v>
      </c>
      <c r="Q779" s="41">
        <v>55</v>
      </c>
      <c r="R779" s="117">
        <v>1.4727272730000001</v>
      </c>
      <c r="S779" s="42">
        <v>1</v>
      </c>
      <c r="T779" s="42"/>
      <c r="U779" s="43" t="s">
        <v>329</v>
      </c>
      <c r="V779" s="34">
        <v>1</v>
      </c>
      <c r="W779" s="29">
        <v>1</v>
      </c>
      <c r="X779" s="29">
        <f t="shared" si="341"/>
        <v>1</v>
      </c>
      <c r="Z779" s="6">
        <f t="shared" si="350"/>
        <v>1</v>
      </c>
      <c r="AA779" s="6">
        <f t="shared" si="351"/>
        <v>1</v>
      </c>
      <c r="AB779" s="29"/>
      <c r="AC779" s="29">
        <f t="shared" si="344"/>
        <v>1</v>
      </c>
      <c r="AE779" s="120">
        <f>IF(AND(J779&gt;=1,N779=1),1,0)</f>
        <v>1</v>
      </c>
      <c r="AF779" s="120">
        <f>IF(G779&gt;AI779,0.5,0)</f>
        <v>0</v>
      </c>
      <c r="AG779" s="120"/>
      <c r="AI779" s="29">
        <f t="shared" si="352"/>
        <v>48.1875</v>
      </c>
    </row>
    <row r="780" spans="1:36" ht="16.5" thickBot="1" x14ac:dyDescent="0.3">
      <c r="A780" s="48" t="s">
        <v>1039</v>
      </c>
      <c r="B780" s="54" t="s">
        <v>63</v>
      </c>
      <c r="C780" s="55" t="s">
        <v>64</v>
      </c>
      <c r="D780" s="44">
        <v>19</v>
      </c>
      <c r="E780" s="41">
        <v>63</v>
      </c>
      <c r="F780" s="41">
        <v>0</v>
      </c>
      <c r="G780" s="117">
        <v>0</v>
      </c>
      <c r="H780" s="45">
        <v>1</v>
      </c>
      <c r="I780" s="42" t="s">
        <v>12</v>
      </c>
      <c r="J780" s="13">
        <v>0</v>
      </c>
      <c r="K780" s="29">
        <f t="shared" si="348"/>
        <v>0</v>
      </c>
      <c r="L780" s="29">
        <f t="shared" si="346"/>
        <v>0</v>
      </c>
      <c r="M780" s="29">
        <f t="shared" si="347"/>
        <v>0</v>
      </c>
      <c r="N780" s="29">
        <f t="shared" si="349"/>
        <v>2</v>
      </c>
      <c r="O780" s="34"/>
      <c r="P780" s="41">
        <v>47</v>
      </c>
      <c r="Q780" s="41">
        <v>4</v>
      </c>
      <c r="R780" s="117">
        <v>11.75</v>
      </c>
      <c r="S780" s="42">
        <v>2</v>
      </c>
      <c r="T780" s="42"/>
      <c r="U780" s="43" t="s">
        <v>331</v>
      </c>
      <c r="V780" s="34">
        <v>1</v>
      </c>
      <c r="W780" s="29">
        <v>2</v>
      </c>
      <c r="X780" s="29">
        <f t="shared" si="341"/>
        <v>2</v>
      </c>
      <c r="Z780" s="6">
        <f t="shared" si="350"/>
        <v>2</v>
      </c>
      <c r="AA780" s="6">
        <f t="shared" si="351"/>
        <v>0</v>
      </c>
      <c r="AB780" s="29"/>
      <c r="AC780" s="29" t="str">
        <f>_xlfn.IFS(AND(Z780=1,AA780=1),1,AND(Z780=1,AA780=0),0,Z780=0,"не применяется",Z780=2,"не применяется")</f>
        <v>не применяется</v>
      </c>
      <c r="AE780" s="120">
        <f>IF(AND(J780&gt;=1,N780=1),2,0)</f>
        <v>0</v>
      </c>
      <c r="AF780" s="120">
        <f>IF(G780&gt;AI780,1,0)</f>
        <v>0</v>
      </c>
      <c r="AG780" s="120"/>
      <c r="AI780" s="29">
        <f t="shared" si="352"/>
        <v>45.237288135999997</v>
      </c>
    </row>
    <row r="781" spans="1:36" ht="16.5" thickBot="1" x14ac:dyDescent="0.3">
      <c r="A781" s="48" t="s">
        <v>1040</v>
      </c>
      <c r="B781" s="54" t="s">
        <v>63</v>
      </c>
      <c r="C781" s="55" t="s">
        <v>64</v>
      </c>
      <c r="D781" s="44">
        <v>20</v>
      </c>
      <c r="E781" s="41">
        <v>8</v>
      </c>
      <c r="F781" s="41">
        <v>0</v>
      </c>
      <c r="G781" s="117">
        <v>0</v>
      </c>
      <c r="H781" s="45">
        <v>1</v>
      </c>
      <c r="I781" s="42" t="s">
        <v>12</v>
      </c>
      <c r="J781" s="13">
        <v>0</v>
      </c>
      <c r="K781" s="29">
        <f t="shared" si="348"/>
        <v>0</v>
      </c>
      <c r="L781" s="29">
        <f t="shared" si="346"/>
        <v>0</v>
      </c>
      <c r="M781" s="29">
        <f t="shared" si="347"/>
        <v>0</v>
      </c>
      <c r="N781" s="29">
        <f t="shared" si="349"/>
        <v>2</v>
      </c>
      <c r="O781" s="34"/>
      <c r="P781" s="41">
        <v>17</v>
      </c>
      <c r="Q781" s="41">
        <v>38</v>
      </c>
      <c r="R781" s="117">
        <v>0.44736842100000002</v>
      </c>
      <c r="S781" s="42">
        <v>0</v>
      </c>
      <c r="T781" s="42"/>
      <c r="U781" s="43" t="s">
        <v>333</v>
      </c>
      <c r="V781" s="34">
        <v>1</v>
      </c>
      <c r="W781" s="29">
        <v>1</v>
      </c>
      <c r="X781" s="29">
        <f t="shared" si="341"/>
        <v>1</v>
      </c>
      <c r="Z781" s="6">
        <f t="shared" si="350"/>
        <v>2</v>
      </c>
      <c r="AA781" s="6">
        <f t="shared" si="351"/>
        <v>0</v>
      </c>
      <c r="AB781" s="29"/>
      <c r="AC781" s="29" t="str">
        <f>_xlfn.IFS(AND(Z781=1,AA781=1),1,AND(Z781=1,AA781=0),0,Z781=0,"не применяется",Z781=2,"не применяется")</f>
        <v>не применяется</v>
      </c>
      <c r="AE781" s="120">
        <f>IF(AND(J781&gt;=1,N781=1),1,0)</f>
        <v>0</v>
      </c>
      <c r="AF781" s="120">
        <f>IF(G781&gt;AI781,0.5,0)</f>
        <v>0</v>
      </c>
      <c r="AG781" s="120"/>
      <c r="AI781" s="29">
        <f t="shared" si="352"/>
        <v>12.756097561000001</v>
      </c>
    </row>
    <row r="782" spans="1:36" ht="16.5" thickBot="1" x14ac:dyDescent="0.3">
      <c r="A782" s="48" t="s">
        <v>1034</v>
      </c>
      <c r="B782" s="54" t="s">
        <v>63</v>
      </c>
      <c r="C782" s="55" t="s">
        <v>64</v>
      </c>
      <c r="D782" s="33"/>
      <c r="E782" s="41"/>
      <c r="F782" s="41"/>
      <c r="G782" s="117">
        <v>0</v>
      </c>
      <c r="H782" s="35"/>
      <c r="I782" s="35"/>
      <c r="J782" s="35"/>
      <c r="K782" s="36">
        <f>SUM(K783:K787)</f>
        <v>3.5</v>
      </c>
      <c r="L782" s="29">
        <f t="shared" si="346"/>
        <v>0</v>
      </c>
      <c r="M782" s="29">
        <f t="shared" si="347"/>
        <v>0</v>
      </c>
      <c r="O782" s="34"/>
      <c r="P782" s="34"/>
      <c r="Q782" s="34"/>
      <c r="R782" s="117">
        <v>0</v>
      </c>
      <c r="S782" s="35">
        <v>0</v>
      </c>
      <c r="T782" s="35"/>
      <c r="U782" s="37" t="s">
        <v>321</v>
      </c>
      <c r="V782" s="35">
        <v>1</v>
      </c>
      <c r="W782" s="6"/>
      <c r="X782" s="29">
        <f t="shared" si="341"/>
        <v>0</v>
      </c>
      <c r="Y782" s="6"/>
      <c r="AB782" s="6"/>
      <c r="AC782" s="29" t="str">
        <f>_xlfn.IFS(AND(Z782=1,AA782=1),1,AND(Z782=1,AA782=0),0,Z782=0,"не применяется")</f>
        <v>не применяется</v>
      </c>
      <c r="AF782" s="6"/>
    </row>
    <row r="783" spans="1:36" ht="16.5" thickBot="1" x14ac:dyDescent="0.3">
      <c r="A783" s="48" t="s">
        <v>1041</v>
      </c>
      <c r="B783" s="54" t="s">
        <v>63</v>
      </c>
      <c r="C783" s="55" t="s">
        <v>64</v>
      </c>
      <c r="D783" s="44">
        <v>21</v>
      </c>
      <c r="E783" s="41">
        <v>75</v>
      </c>
      <c r="F783" s="41">
        <v>165</v>
      </c>
      <c r="G783" s="117">
        <v>0.45454545499999999</v>
      </c>
      <c r="H783" s="42" t="s">
        <v>12</v>
      </c>
      <c r="I783" s="13">
        <v>143.506493315</v>
      </c>
      <c r="J783" s="42" t="s">
        <v>12</v>
      </c>
      <c r="K783" s="29">
        <f>IF(V783=1,MAX(AE783:AG783),0)</f>
        <v>1</v>
      </c>
      <c r="L783" s="29">
        <f t="shared" si="346"/>
        <v>0</v>
      </c>
      <c r="M783" s="29">
        <f t="shared" si="347"/>
        <v>1</v>
      </c>
      <c r="N783" s="29">
        <f>IF(AND(F783=0,V783=1),2,V783)</f>
        <v>1</v>
      </c>
      <c r="O783" s="34"/>
      <c r="P783" s="41">
        <v>14</v>
      </c>
      <c r="Q783" s="41">
        <v>75</v>
      </c>
      <c r="R783" s="117">
        <v>0.18666666700000001</v>
      </c>
      <c r="S783" s="45">
        <v>0</v>
      </c>
      <c r="T783" s="45"/>
      <c r="U783" s="43" t="s">
        <v>335</v>
      </c>
      <c r="V783" s="34">
        <v>1</v>
      </c>
      <c r="W783" s="29">
        <v>1</v>
      </c>
      <c r="X783" s="29">
        <f t="shared" si="341"/>
        <v>1</v>
      </c>
      <c r="Z783" s="6">
        <f>N783</f>
        <v>1</v>
      </c>
      <c r="AA783" s="6">
        <f>IF(K783&lt;=0,0,1)</f>
        <v>1</v>
      </c>
      <c r="AB783" s="29"/>
      <c r="AC783" s="29">
        <f>_xlfn.IFS(AND(Z783=1,AA783=1),1,AND(Z783=1,AA783=0),0,Z783=0,"не применяется")</f>
        <v>1</v>
      </c>
      <c r="AE783" s="120">
        <f>IF(N783=1,IF(OR(I783&lt;5,I783=""),0,IF(I783&gt;=10,1,0.5)),0)</f>
        <v>1</v>
      </c>
      <c r="AF783" s="120">
        <f>IF(G783&gt;AI783,0.5,0)</f>
        <v>0.5</v>
      </c>
      <c r="AG783" s="120">
        <f>IF(G783=AJ783,1,0)</f>
        <v>0</v>
      </c>
      <c r="AI783" s="29">
        <f>ROUND(SUMIFS(E:E,D:D,D783,N:N,1)/SUMIFS(F:F,D:D,D783,N:N,1),9)</f>
        <v>0.40586932399999998</v>
      </c>
      <c r="AJ783" s="29">
        <f>_xlfn.MAXIFS($G$7:$G$2383,$N$7:$N$2383,1,$D$7:$D$2383,21)</f>
        <v>1</v>
      </c>
    </row>
    <row r="784" spans="1:36" ht="16.5" thickBot="1" x14ac:dyDescent="0.3">
      <c r="A784" s="48" t="s">
        <v>1042</v>
      </c>
      <c r="B784" s="54" t="s">
        <v>63</v>
      </c>
      <c r="C784" s="55" t="s">
        <v>64</v>
      </c>
      <c r="D784" s="44">
        <v>22</v>
      </c>
      <c r="E784" s="41">
        <v>402</v>
      </c>
      <c r="F784" s="41">
        <v>465</v>
      </c>
      <c r="G784" s="117">
        <v>0.86451612899999997</v>
      </c>
      <c r="H784" s="45">
        <v>1</v>
      </c>
      <c r="I784" s="42" t="s">
        <v>12</v>
      </c>
      <c r="J784" s="13">
        <v>0.86451612899999997</v>
      </c>
      <c r="K784" s="29">
        <f>IF(V784=1,MAX(AE784:AG784),0)</f>
        <v>0.5</v>
      </c>
      <c r="L784" s="29">
        <f t="shared" si="346"/>
        <v>0</v>
      </c>
      <c r="M784" s="29">
        <f t="shared" si="347"/>
        <v>1</v>
      </c>
      <c r="N784" s="29">
        <f>IF(AND(F784=0,V784=1),2,V784)</f>
        <v>1</v>
      </c>
      <c r="O784" s="34"/>
      <c r="P784" s="41">
        <v>0</v>
      </c>
      <c r="Q784" s="41">
        <v>0</v>
      </c>
      <c r="R784" s="117">
        <v>0</v>
      </c>
      <c r="S784" s="42">
        <v>0</v>
      </c>
      <c r="T784" s="42"/>
      <c r="U784" s="43" t="s">
        <v>337</v>
      </c>
      <c r="V784" s="34">
        <v>1</v>
      </c>
      <c r="W784" s="29">
        <v>1</v>
      </c>
      <c r="X784" s="29">
        <f t="shared" si="341"/>
        <v>1</v>
      </c>
      <c r="Z784" s="6">
        <f>N784</f>
        <v>1</v>
      </c>
      <c r="AA784" s="6">
        <f>IF(K784&lt;=0,0,1)</f>
        <v>1</v>
      </c>
      <c r="AB784" s="29"/>
      <c r="AC784" s="29">
        <f>_xlfn.IFS(AND(Z784=1,AA784=1),1,AND(Z784=1,AA784=0),0,Z784=0,"не применяется")</f>
        <v>1</v>
      </c>
      <c r="AE784" s="120">
        <f>IF(AND(J784&gt;=1,N784=1),1,0)</f>
        <v>0</v>
      </c>
      <c r="AF784" s="120">
        <f>IF(G784&gt;AI784,0.5,0)</f>
        <v>0.5</v>
      </c>
      <c r="AG784" s="120"/>
      <c r="AI784" s="29">
        <f>ROUND(SUMIFS(E:E,D:D,D784,N:N,1)/SUMIFS(F:F,D:D,D784,N:N,1),9)</f>
        <v>0.59924209900000003</v>
      </c>
    </row>
    <row r="785" spans="1:36" ht="16.5" thickBot="1" x14ac:dyDescent="0.3">
      <c r="A785" s="48" t="s">
        <v>1043</v>
      </c>
      <c r="B785" s="54" t="s">
        <v>63</v>
      </c>
      <c r="C785" s="55" t="s">
        <v>64</v>
      </c>
      <c r="D785" s="44">
        <v>23</v>
      </c>
      <c r="E785" s="41">
        <v>0</v>
      </c>
      <c r="F785" s="41">
        <v>0</v>
      </c>
      <c r="G785" s="117">
        <v>0</v>
      </c>
      <c r="H785" s="42" t="s">
        <v>12</v>
      </c>
      <c r="I785" s="13">
        <v>0</v>
      </c>
      <c r="J785" s="42" t="s">
        <v>12</v>
      </c>
      <c r="K785" s="29">
        <f>IF(V785=1,MAX(AE785:AG785),0)</f>
        <v>0</v>
      </c>
      <c r="L785" s="29">
        <f t="shared" si="346"/>
        <v>0</v>
      </c>
      <c r="M785" s="29">
        <f t="shared" si="347"/>
        <v>0</v>
      </c>
      <c r="N785" s="29">
        <f>IF(AND(F785=0,V785=1),2,V785)</f>
        <v>2</v>
      </c>
      <c r="O785" s="34"/>
      <c r="P785" s="41">
        <v>0</v>
      </c>
      <c r="Q785" s="41">
        <v>15</v>
      </c>
      <c r="R785" s="117">
        <v>0</v>
      </c>
      <c r="S785" s="45">
        <v>0</v>
      </c>
      <c r="T785" s="45"/>
      <c r="U785" s="43" t="s">
        <v>339</v>
      </c>
      <c r="V785" s="34">
        <v>1</v>
      </c>
      <c r="W785" s="29">
        <v>1</v>
      </c>
      <c r="X785" s="29">
        <f t="shared" si="341"/>
        <v>1</v>
      </c>
      <c r="Z785" s="6">
        <f>N785</f>
        <v>2</v>
      </c>
      <c r="AA785" s="6">
        <f>IF(K785&lt;=0,0,1)</f>
        <v>0</v>
      </c>
      <c r="AB785" s="29"/>
      <c r="AC785" s="29" t="str">
        <f>_xlfn.IFS(AND(Z785=1,AA785=1),1,AND(Z785=1,AA785=0),0,Z785=0,"не применяется",Z785=2,"не применяется")</f>
        <v>не применяется</v>
      </c>
      <c r="AE785" s="120">
        <f>IF(N785=1,IF(OR(I785&lt;5,I785=""),0,IF(I785&gt;=10,1,0.5)),0)</f>
        <v>0</v>
      </c>
      <c r="AF785" s="120">
        <f>IF(G785&gt;AI785,0.5,0)</f>
        <v>0</v>
      </c>
      <c r="AG785" s="120">
        <f>IF(AND(G3212&lt;&gt;0,G785=AJ785),1,0)</f>
        <v>0</v>
      </c>
      <c r="AI785" s="29">
        <f>ROUND(SUMIFS(E:E,D:D,D785,N:N,1)/SUMIFS(F:F,D:D,D785,N:N,1),9)</f>
        <v>0.46666666699999998</v>
      </c>
      <c r="AJ785" s="29">
        <f>_xlfn.MAXIFS($G$7:$G$2383,$N$7:$N$2383,1,$D$7:$D$2383,23)</f>
        <v>6</v>
      </c>
    </row>
    <row r="786" spans="1:36" ht="16.5" thickBot="1" x14ac:dyDescent="0.3">
      <c r="A786" s="48" t="s">
        <v>1044</v>
      </c>
      <c r="B786" s="54" t="s">
        <v>63</v>
      </c>
      <c r="C786" s="55" t="s">
        <v>64</v>
      </c>
      <c r="D786" s="44">
        <v>24</v>
      </c>
      <c r="E786" s="41">
        <v>3</v>
      </c>
      <c r="F786" s="41">
        <v>0</v>
      </c>
      <c r="G786" s="117">
        <v>0</v>
      </c>
      <c r="H786" s="42" t="s">
        <v>12</v>
      </c>
      <c r="I786" s="13">
        <v>-100</v>
      </c>
      <c r="J786" s="42" t="s">
        <v>12</v>
      </c>
      <c r="K786" s="29">
        <f>IF(V786=1,MAX(AE786:AG786),0)</f>
        <v>0</v>
      </c>
      <c r="L786" s="29">
        <f t="shared" si="346"/>
        <v>0</v>
      </c>
      <c r="M786" s="29">
        <f t="shared" si="347"/>
        <v>0</v>
      </c>
      <c r="N786" s="29">
        <f>IF(AND(F786=0,V786=1),2,V786)</f>
        <v>2</v>
      </c>
      <c r="O786" s="34"/>
      <c r="P786" s="41">
        <v>1</v>
      </c>
      <c r="Q786" s="41">
        <v>12</v>
      </c>
      <c r="R786" s="117">
        <v>8.3333332999999996E-2</v>
      </c>
      <c r="S786" s="45">
        <v>0</v>
      </c>
      <c r="T786" s="45"/>
      <c r="U786" s="43" t="s">
        <v>341</v>
      </c>
      <c r="V786" s="34">
        <v>1</v>
      </c>
      <c r="W786" s="29">
        <v>1</v>
      </c>
      <c r="X786" s="29">
        <f t="shared" si="341"/>
        <v>1</v>
      </c>
      <c r="Z786" s="6">
        <f>N786</f>
        <v>2</v>
      </c>
      <c r="AA786" s="6">
        <f>IF(K786&lt;=0,0,1)</f>
        <v>0</v>
      </c>
      <c r="AB786" s="29"/>
      <c r="AC786" s="29" t="str">
        <f>_xlfn.IFS(AND(Z786=1,AA786=1),1,AND(Z786=1,AA786=0),0,Z786=0,"не применяется",Z786=2,"не применяется")</f>
        <v>не применяется</v>
      </c>
      <c r="AE786" s="120">
        <f>IF(N786=1,IF(OR(I786&lt;5,I786=""),0,IF(I786&gt;=10,1,0.5)),0)</f>
        <v>0</v>
      </c>
      <c r="AF786" s="120">
        <f>IF(G786&gt;AI786,0.5,0)</f>
        <v>0</v>
      </c>
      <c r="AG786" s="120">
        <f>IF(G786=AJ786,1,0)</f>
        <v>0</v>
      </c>
      <c r="AI786" s="29">
        <f>ROUND(SUMIFS(E:E,D:D,D786,N:N,1)/SUMIFS(F:F,D:D,D786,N:N,1),9)</f>
        <v>0.91379310300000005</v>
      </c>
      <c r="AJ786" s="29">
        <f>_xlfn.MAXIFS($G$7:$G$2383,$N$7:$N$2383,1,$D$7:$D$2383,24)</f>
        <v>10</v>
      </c>
    </row>
    <row r="787" spans="1:36" ht="16.5" thickBot="1" x14ac:dyDescent="0.3">
      <c r="A787" s="48" t="s">
        <v>1045</v>
      </c>
      <c r="B787" s="54" t="s">
        <v>63</v>
      </c>
      <c r="C787" s="55" t="s">
        <v>64</v>
      </c>
      <c r="D787" s="44">
        <v>25</v>
      </c>
      <c r="E787" s="41">
        <v>680</v>
      </c>
      <c r="F787" s="41">
        <v>680</v>
      </c>
      <c r="G787" s="117">
        <v>1</v>
      </c>
      <c r="H787" s="45">
        <v>1</v>
      </c>
      <c r="I787" s="42" t="s">
        <v>12</v>
      </c>
      <c r="J787" s="13">
        <v>1</v>
      </c>
      <c r="K787" s="29">
        <f>IF(V787=1,MAX(AE787:AG787),0)</f>
        <v>2</v>
      </c>
      <c r="L787" s="29">
        <f t="shared" si="346"/>
        <v>0</v>
      </c>
      <c r="M787" s="29">
        <f t="shared" si="347"/>
        <v>1</v>
      </c>
      <c r="N787" s="29">
        <f>IF(AND(F787=0,V787=1),2,V787)</f>
        <v>1</v>
      </c>
      <c r="O787" s="34"/>
      <c r="P787" s="41">
        <v>0</v>
      </c>
      <c r="Q787" s="41">
        <v>0</v>
      </c>
      <c r="R787" s="117">
        <v>0</v>
      </c>
      <c r="S787" s="42">
        <v>0</v>
      </c>
      <c r="T787" s="42"/>
      <c r="U787" s="43" t="s">
        <v>343</v>
      </c>
      <c r="V787" s="34">
        <v>1</v>
      </c>
      <c r="W787" s="29">
        <v>2</v>
      </c>
      <c r="X787" s="29">
        <f t="shared" si="341"/>
        <v>2</v>
      </c>
      <c r="Z787" s="6">
        <f>N787</f>
        <v>1</v>
      </c>
      <c r="AA787" s="6">
        <f>IF(K787&lt;=0,0,1)</f>
        <v>1</v>
      </c>
      <c r="AB787" s="29"/>
      <c r="AC787" s="29">
        <f>_xlfn.IFS(AND(Z787=1,AA787=1),1,AND(Z787=1,AA787=0),0,Z787=0,"не применяется")</f>
        <v>1</v>
      </c>
      <c r="AE787" s="120">
        <f>IF(AND(J787&gt;=1,N787=1),2,0)</f>
        <v>2</v>
      </c>
      <c r="AF787" s="120">
        <f>IF(G787&gt;AI787,1,0)</f>
        <v>1</v>
      </c>
      <c r="AG787" s="120"/>
      <c r="AI787" s="29">
        <f>ROUND(SUMIFS(E:E,D:D,D787,N:N,1)/SUMIFS(F:F,D:D,D787,N:N,1),9)</f>
        <v>0.97028108999999996</v>
      </c>
    </row>
    <row r="788" spans="1:36" s="112" customFormat="1" ht="16.5" thickBot="1" x14ac:dyDescent="0.3">
      <c r="A788" s="127" t="s">
        <v>1046</v>
      </c>
      <c r="B788" s="126" t="s">
        <v>63</v>
      </c>
      <c r="C788" s="125" t="s">
        <v>64</v>
      </c>
      <c r="D788" s="51">
        <v>33</v>
      </c>
      <c r="E788" s="41"/>
      <c r="F788" s="41"/>
      <c r="G788" s="117">
        <v>0</v>
      </c>
      <c r="H788" s="46"/>
      <c r="I788" s="46"/>
      <c r="J788" s="46"/>
      <c r="K788" s="45">
        <f>K760+K775+K782</f>
        <v>23</v>
      </c>
      <c r="L788" s="29">
        <f t="shared" si="346"/>
        <v>0</v>
      </c>
      <c r="M788" s="29">
        <f t="shared" si="347"/>
        <v>0</v>
      </c>
      <c r="N788" s="29"/>
      <c r="O788" s="117"/>
      <c r="P788" s="34"/>
      <c r="Q788" s="34"/>
      <c r="R788" s="117">
        <v>0</v>
      </c>
      <c r="S788" s="46">
        <v>21</v>
      </c>
      <c r="T788" s="46"/>
      <c r="U788" s="124" t="s">
        <v>321</v>
      </c>
      <c r="V788" s="46">
        <v>1</v>
      </c>
      <c r="X788" s="112">
        <f>SUM(X760:X787)</f>
        <v>32</v>
      </c>
      <c r="Y788" s="123">
        <f>K788/X788</f>
        <v>0.71875</v>
      </c>
      <c r="Z788" s="6">
        <f>SUM(Z760:Z787)</f>
        <v>29</v>
      </c>
      <c r="AA788" s="6">
        <f>SUM(AA760:AA787)</f>
        <v>20</v>
      </c>
      <c r="AB788" s="53">
        <f>AA788/Z788</f>
        <v>0.68965517241379315</v>
      </c>
      <c r="AC788" s="29">
        <f>AB788</f>
        <v>0.68965517241379315</v>
      </c>
      <c r="AE788" s="6"/>
      <c r="AF788" s="6"/>
      <c r="AG788" s="6"/>
      <c r="AI788" s="29"/>
      <c r="AJ788" s="29"/>
    </row>
    <row r="789" spans="1:36" ht="16.5" thickBot="1" x14ac:dyDescent="0.25">
      <c r="A789" s="48" t="s">
        <v>269</v>
      </c>
      <c r="B789" s="49" t="s">
        <v>39</v>
      </c>
      <c r="C789" s="50" t="s">
        <v>40</v>
      </c>
      <c r="D789" s="33">
        <v>0</v>
      </c>
      <c r="E789" s="122"/>
      <c r="F789" s="122"/>
      <c r="G789" s="117">
        <v>0</v>
      </c>
      <c r="H789" s="35"/>
      <c r="I789" s="35"/>
      <c r="J789" s="35"/>
      <c r="K789" s="36">
        <f>SUM(K790:K803)</f>
        <v>15</v>
      </c>
      <c r="L789" s="29">
        <f t="shared" si="346"/>
        <v>0</v>
      </c>
      <c r="M789" s="29">
        <f t="shared" si="347"/>
        <v>0</v>
      </c>
      <c r="O789" s="34"/>
      <c r="P789" s="67"/>
      <c r="Q789" s="67"/>
      <c r="R789" s="117">
        <v>0</v>
      </c>
      <c r="S789" s="34">
        <v>14.5</v>
      </c>
      <c r="T789" s="34"/>
      <c r="U789" s="43" t="s">
        <v>321</v>
      </c>
      <c r="V789" s="35">
        <v>1</v>
      </c>
      <c r="W789" s="6"/>
      <c r="X789" s="6"/>
      <c r="Y789" s="6"/>
      <c r="AB789" s="6"/>
      <c r="AC789" s="6"/>
      <c r="AF789" s="6"/>
    </row>
    <row r="790" spans="1:36" ht="16.5" thickBot="1" x14ac:dyDescent="0.3">
      <c r="A790" s="48" t="s">
        <v>1047</v>
      </c>
      <c r="B790" s="54" t="s">
        <v>39</v>
      </c>
      <c r="C790" s="55" t="s">
        <v>40</v>
      </c>
      <c r="D790" s="41">
        <v>1</v>
      </c>
      <c r="E790" s="41">
        <v>48709</v>
      </c>
      <c r="F790" s="41">
        <v>161359.1</v>
      </c>
      <c r="G790" s="117">
        <v>0.30186707800000001</v>
      </c>
      <c r="H790" s="42" t="s">
        <v>12</v>
      </c>
      <c r="I790" s="13">
        <v>0.44234956800000003</v>
      </c>
      <c r="J790" s="42" t="s">
        <v>12</v>
      </c>
      <c r="K790" s="29">
        <f t="shared" ref="K790:K801" si="353">IF(V790=1,MAX(AE790:AG790),0)</f>
        <v>0.5</v>
      </c>
      <c r="L790" s="29">
        <f t="shared" si="346"/>
        <v>0</v>
      </c>
      <c r="M790" s="29">
        <f t="shared" si="347"/>
        <v>1</v>
      </c>
      <c r="N790" s="29">
        <f t="shared" ref="N790:N803" si="354">IF(AND(F790=0,V790=1),2,V790)</f>
        <v>1</v>
      </c>
      <c r="O790" s="34"/>
      <c r="P790" s="41">
        <v>39671</v>
      </c>
      <c r="Q790" s="41">
        <v>132000.1</v>
      </c>
      <c r="R790" s="117">
        <v>0.30053765100000002</v>
      </c>
      <c r="S790" s="34">
        <v>0.5</v>
      </c>
      <c r="T790" s="34"/>
      <c r="U790" s="43" t="s">
        <v>293</v>
      </c>
      <c r="V790" s="34">
        <v>1</v>
      </c>
      <c r="W790" s="29">
        <v>1</v>
      </c>
      <c r="X790" s="29">
        <f t="shared" ref="X790:X816" si="355">IF(V790=1,W790,0)</f>
        <v>1</v>
      </c>
      <c r="Z790" s="6">
        <f t="shared" ref="Z790:Z803" si="356">N790</f>
        <v>1</v>
      </c>
      <c r="AA790" s="6">
        <f t="shared" ref="AA790:AA803" si="357">IF(K790&lt;=0,0,1)</f>
        <v>1</v>
      </c>
      <c r="AB790" s="29"/>
      <c r="AC790" s="29">
        <f t="shared" ref="AC790:AC805" si="358">_xlfn.IFS(AND(Z790=1,AA790=1),1,AND(Z790=1,AA790=0),0,Z790=0,"не применяется")</f>
        <v>1</v>
      </c>
      <c r="AE790" s="120">
        <f>IF(N790=1,IF(OR(I790&lt;3,I790=""),0,IF(I790&gt;=7,1,0.5)),0)</f>
        <v>0</v>
      </c>
      <c r="AF790" s="120">
        <f>IF(G790&gt;AI790,0.5,0)</f>
        <v>0.5</v>
      </c>
      <c r="AG790" s="120">
        <f>IF(G790=AJ790,1,0)</f>
        <v>0</v>
      </c>
      <c r="AI790" s="29">
        <f t="shared" ref="AI790:AI803" si="359">ROUND(SUMIFS(E:E,D:D,D790,N:N,1)/SUMIFS(F:F,D:D,D790,N:N,1),9)</f>
        <v>0.26994277300000002</v>
      </c>
      <c r="AJ790" s="29">
        <f>ROUND(_xlfn.MAXIFS($G$7:$G$2383,$D$7:$D$2383,1,$V$7:$V$2383,1),9)</f>
        <v>0.87050933799999997</v>
      </c>
    </row>
    <row r="791" spans="1:36" ht="16.5" thickBot="1" x14ac:dyDescent="0.3">
      <c r="A791" s="48" t="s">
        <v>1048</v>
      </c>
      <c r="B791" s="54" t="s">
        <v>39</v>
      </c>
      <c r="C791" s="55" t="s">
        <v>40</v>
      </c>
      <c r="D791" s="44">
        <v>2</v>
      </c>
      <c r="E791" s="41">
        <v>299</v>
      </c>
      <c r="F791" s="41">
        <v>309</v>
      </c>
      <c r="G791" s="117">
        <v>0.96763754000000002</v>
      </c>
      <c r="H791" s="42" t="s">
        <v>12</v>
      </c>
      <c r="I791" s="13">
        <v>197.90189456499999</v>
      </c>
      <c r="J791" s="42" t="s">
        <v>12</v>
      </c>
      <c r="K791" s="29">
        <f t="shared" si="353"/>
        <v>2</v>
      </c>
      <c r="L791" s="29">
        <f t="shared" si="346"/>
        <v>1</v>
      </c>
      <c r="M791" s="29">
        <f t="shared" si="347"/>
        <v>1</v>
      </c>
      <c r="N791" s="29">
        <f t="shared" si="354"/>
        <v>1</v>
      </c>
      <c r="O791" s="34"/>
      <c r="P791" s="41">
        <v>89</v>
      </c>
      <c r="Q791" s="41">
        <v>274</v>
      </c>
      <c r="R791" s="117">
        <v>0.32481751800000003</v>
      </c>
      <c r="S791" s="34">
        <v>2</v>
      </c>
      <c r="T791" s="34"/>
      <c r="U791" s="43" t="s">
        <v>295</v>
      </c>
      <c r="V791" s="34">
        <v>1</v>
      </c>
      <c r="W791" s="29">
        <v>2</v>
      </c>
      <c r="X791" s="29">
        <f t="shared" si="355"/>
        <v>2</v>
      </c>
      <c r="Z791" s="6">
        <f t="shared" si="356"/>
        <v>1</v>
      </c>
      <c r="AA791" s="6">
        <f t="shared" si="357"/>
        <v>1</v>
      </c>
      <c r="AB791" s="29"/>
      <c r="AC791" s="29">
        <f t="shared" si="358"/>
        <v>1</v>
      </c>
      <c r="AE791" s="120">
        <f>IF(N791=1,IF(OR(I791&lt;5,I791=""),0,IF(I791&gt;=10,2,1)),0)</f>
        <v>2</v>
      </c>
      <c r="AF791" s="120">
        <f>IF(G791&gt;AI791,1,0)</f>
        <v>1</v>
      </c>
      <c r="AG791" s="120">
        <f>IF(G791=AJ791,2,0)</f>
        <v>0</v>
      </c>
      <c r="AI791" s="29">
        <f t="shared" si="359"/>
        <v>0.94268468299999997</v>
      </c>
      <c r="AJ791" s="29">
        <f>ROUND(_xlfn.MAXIFS($G$7:$G$2383,$N$7:$N$2383,1,$D$7:$D$2383,2),9)</f>
        <v>0.994897959</v>
      </c>
    </row>
    <row r="792" spans="1:36" ht="16.5" thickBot="1" x14ac:dyDescent="0.3">
      <c r="A792" s="48" t="s">
        <v>1049</v>
      </c>
      <c r="B792" s="54" t="s">
        <v>39</v>
      </c>
      <c r="C792" s="55" t="s">
        <v>40</v>
      </c>
      <c r="D792" s="44">
        <v>3</v>
      </c>
      <c r="E792" s="41">
        <v>6</v>
      </c>
      <c r="F792" s="41">
        <v>6</v>
      </c>
      <c r="G792" s="117">
        <v>1</v>
      </c>
      <c r="H792" s="42" t="s">
        <v>12</v>
      </c>
      <c r="I792" s="13">
        <v>0</v>
      </c>
      <c r="J792" s="42" t="s">
        <v>12</v>
      </c>
      <c r="K792" s="29">
        <f t="shared" si="353"/>
        <v>1</v>
      </c>
      <c r="L792" s="29">
        <f t="shared" si="346"/>
        <v>0</v>
      </c>
      <c r="M792" s="29">
        <f t="shared" si="347"/>
        <v>1</v>
      </c>
      <c r="N792" s="29">
        <f t="shared" si="354"/>
        <v>1</v>
      </c>
      <c r="O792" s="34"/>
      <c r="P792" s="41">
        <v>0</v>
      </c>
      <c r="Q792" s="41">
        <v>1</v>
      </c>
      <c r="R792" s="117">
        <v>0</v>
      </c>
      <c r="S792" s="34">
        <v>0</v>
      </c>
      <c r="T792" s="34"/>
      <c r="U792" s="43" t="s">
        <v>297</v>
      </c>
      <c r="V792" s="34">
        <v>1</v>
      </c>
      <c r="W792" s="29">
        <v>1</v>
      </c>
      <c r="X792" s="29">
        <f t="shared" si="355"/>
        <v>1</v>
      </c>
      <c r="Z792" s="6">
        <f t="shared" si="356"/>
        <v>1</v>
      </c>
      <c r="AA792" s="6">
        <f t="shared" si="357"/>
        <v>1</v>
      </c>
      <c r="AB792" s="29"/>
      <c r="AC792" s="29">
        <f t="shared" si="358"/>
        <v>1</v>
      </c>
      <c r="AE792" s="120">
        <f>IF(N792=1,IF(OR(I792&lt;5,I792=""),0,IF(I792&gt;=10,1,0.5)),0)</f>
        <v>0</v>
      </c>
      <c r="AF792" s="120">
        <f>IF(G792&gt;AI792,0.5,0)</f>
        <v>0.5</v>
      </c>
      <c r="AG792" s="120">
        <f>IF(G792=AJ792,1,0)</f>
        <v>1</v>
      </c>
      <c r="AI792" s="29">
        <f t="shared" si="359"/>
        <v>0.630237826</v>
      </c>
      <c r="AJ792" s="29">
        <f>_xlfn.MAXIFS($G$7:$G$2383,$N$7:$N$2383,1,$D$7:$D$2383,3)</f>
        <v>1</v>
      </c>
    </row>
    <row r="793" spans="1:36" ht="16.5" thickBot="1" x14ac:dyDescent="0.3">
      <c r="A793" s="48" t="s">
        <v>1050</v>
      </c>
      <c r="B793" s="54" t="s">
        <v>39</v>
      </c>
      <c r="C793" s="55" t="s">
        <v>40</v>
      </c>
      <c r="D793" s="44">
        <v>4</v>
      </c>
      <c r="E793" s="41">
        <v>2</v>
      </c>
      <c r="F793" s="41">
        <v>3</v>
      </c>
      <c r="G793" s="117">
        <v>0.66666666699999999</v>
      </c>
      <c r="H793" s="42" t="s">
        <v>12</v>
      </c>
      <c r="I793" s="13">
        <v>233.33333350000001</v>
      </c>
      <c r="J793" s="42" t="s">
        <v>12</v>
      </c>
      <c r="K793" s="29">
        <f t="shared" si="353"/>
        <v>1</v>
      </c>
      <c r="L793" s="29">
        <f t="shared" si="346"/>
        <v>0</v>
      </c>
      <c r="M793" s="29">
        <f t="shared" si="347"/>
        <v>0</v>
      </c>
      <c r="N793" s="29">
        <f t="shared" si="354"/>
        <v>1</v>
      </c>
      <c r="O793" s="34"/>
      <c r="P793" s="41">
        <v>1</v>
      </c>
      <c r="Q793" s="41">
        <v>5</v>
      </c>
      <c r="R793" s="117">
        <v>0.2</v>
      </c>
      <c r="S793" s="34">
        <v>0</v>
      </c>
      <c r="T793" s="34"/>
      <c r="U793" s="43" t="s">
        <v>299</v>
      </c>
      <c r="V793" s="34">
        <v>1</v>
      </c>
      <c r="W793" s="29">
        <v>1</v>
      </c>
      <c r="X793" s="29">
        <f t="shared" si="355"/>
        <v>1</v>
      </c>
      <c r="Z793" s="6">
        <f t="shared" si="356"/>
        <v>1</v>
      </c>
      <c r="AA793" s="6">
        <f t="shared" si="357"/>
        <v>1</v>
      </c>
      <c r="AB793" s="29"/>
      <c r="AC793" s="29">
        <f t="shared" si="358"/>
        <v>1</v>
      </c>
      <c r="AE793" s="120">
        <f>IF(N793=1,IF(OR(I793&lt;5,I793=""),0,IF(I793&gt;=10,1,0.5)),0)</f>
        <v>1</v>
      </c>
      <c r="AF793" s="120">
        <f>IF(G793&gt;AI793,0.5,0)</f>
        <v>0</v>
      </c>
      <c r="AG793" s="120">
        <f>IF(G793=AJ793,1,0)</f>
        <v>0</v>
      </c>
      <c r="AI793" s="29">
        <f t="shared" si="359"/>
        <v>0.88328075699999997</v>
      </c>
      <c r="AJ793" s="29">
        <f>_xlfn.MAXIFS($G$7:$G$2383,$N$7:$N$2383,1,$D$7:$D$2383,4)</f>
        <v>1</v>
      </c>
    </row>
    <row r="794" spans="1:36" ht="16.5" thickBot="1" x14ac:dyDescent="0.3">
      <c r="A794" s="48" t="s">
        <v>1051</v>
      </c>
      <c r="B794" s="54" t="s">
        <v>39</v>
      </c>
      <c r="C794" s="55" t="s">
        <v>40</v>
      </c>
      <c r="D794" s="44">
        <v>5</v>
      </c>
      <c r="E794" s="41">
        <v>11</v>
      </c>
      <c r="F794" s="41">
        <v>12</v>
      </c>
      <c r="G794" s="117">
        <v>0.91666666699999999</v>
      </c>
      <c r="H794" s="42" t="s">
        <v>12</v>
      </c>
      <c r="I794" s="13">
        <v>679.16666578100001</v>
      </c>
      <c r="J794" s="42" t="s">
        <v>12</v>
      </c>
      <c r="K794" s="29">
        <f t="shared" si="353"/>
        <v>1</v>
      </c>
      <c r="L794" s="29">
        <f t="shared" si="346"/>
        <v>0</v>
      </c>
      <c r="M794" s="29">
        <f t="shared" si="347"/>
        <v>1</v>
      </c>
      <c r="N794" s="29">
        <f t="shared" si="354"/>
        <v>1</v>
      </c>
      <c r="O794" s="34"/>
      <c r="P794" s="41">
        <v>6</v>
      </c>
      <c r="Q794" s="41">
        <v>51</v>
      </c>
      <c r="R794" s="117">
        <v>0.117647059</v>
      </c>
      <c r="S794" s="34">
        <v>1</v>
      </c>
      <c r="T794" s="34"/>
      <c r="U794" s="43" t="s">
        <v>301</v>
      </c>
      <c r="V794" s="34">
        <v>1</v>
      </c>
      <c r="W794" s="29">
        <v>1</v>
      </c>
      <c r="X794" s="29">
        <f t="shared" si="355"/>
        <v>1</v>
      </c>
      <c r="Z794" s="6">
        <f t="shared" si="356"/>
        <v>1</v>
      </c>
      <c r="AA794" s="6">
        <f t="shared" si="357"/>
        <v>1</v>
      </c>
      <c r="AB794" s="29"/>
      <c r="AC794" s="29">
        <f t="shared" si="358"/>
        <v>1</v>
      </c>
      <c r="AE794" s="120">
        <f>IF(N794=1,IF(OR(I794&lt;5,I794=""),0,IF(I794&gt;=10,1,0.5)),0)</f>
        <v>1</v>
      </c>
      <c r="AF794" s="120">
        <f>IF(G794&gt;AI794,0.5,0)</f>
        <v>0.5</v>
      </c>
      <c r="AG794" s="120">
        <f>IF(G794=AJ794,1,0)</f>
        <v>0</v>
      </c>
      <c r="AI794" s="29">
        <f t="shared" si="359"/>
        <v>0.78056112200000005</v>
      </c>
      <c r="AJ794" s="29">
        <f>_xlfn.MAXIFS($G$7:$G$2383,$N$7:$N$2383,1,$D$7:$D$2383,5)</f>
        <v>1</v>
      </c>
    </row>
    <row r="795" spans="1:36" ht="16.5" thickBot="1" x14ac:dyDescent="0.3">
      <c r="A795" s="48" t="s">
        <v>1052</v>
      </c>
      <c r="B795" s="54" t="s">
        <v>39</v>
      </c>
      <c r="C795" s="55" t="s">
        <v>40</v>
      </c>
      <c r="D795" s="44">
        <v>6</v>
      </c>
      <c r="E795" s="41">
        <v>2289</v>
      </c>
      <c r="F795" s="41">
        <v>2285</v>
      </c>
      <c r="G795" s="117">
        <v>1.0017505470000001</v>
      </c>
      <c r="H795" s="45">
        <v>1</v>
      </c>
      <c r="I795" s="42" t="s">
        <v>12</v>
      </c>
      <c r="J795" s="13">
        <v>1.0017505470000001</v>
      </c>
      <c r="K795" s="29">
        <f t="shared" si="353"/>
        <v>2</v>
      </c>
      <c r="L795" s="29">
        <f t="shared" si="346"/>
        <v>0</v>
      </c>
      <c r="M795" s="29">
        <f t="shared" si="347"/>
        <v>1</v>
      </c>
      <c r="N795" s="29">
        <f t="shared" si="354"/>
        <v>1</v>
      </c>
      <c r="O795" s="34"/>
      <c r="P795" s="41">
        <v>0</v>
      </c>
      <c r="Q795" s="41">
        <v>0</v>
      </c>
      <c r="R795" s="117">
        <v>0</v>
      </c>
      <c r="S795" s="42">
        <v>2</v>
      </c>
      <c r="T795" s="42"/>
      <c r="U795" s="43" t="s">
        <v>303</v>
      </c>
      <c r="V795" s="34">
        <v>1</v>
      </c>
      <c r="W795" s="29">
        <v>2</v>
      </c>
      <c r="X795" s="29">
        <f t="shared" si="355"/>
        <v>2</v>
      </c>
      <c r="Z795" s="6">
        <f t="shared" si="356"/>
        <v>1</v>
      </c>
      <c r="AA795" s="6">
        <f t="shared" si="357"/>
        <v>1</v>
      </c>
      <c r="AB795" s="29"/>
      <c r="AC795" s="29">
        <f t="shared" si="358"/>
        <v>1</v>
      </c>
      <c r="AE795" s="120">
        <f>IF(N795=1,IF(J795&gt;=1,2,0),0)</f>
        <v>2</v>
      </c>
      <c r="AF795" s="120">
        <f>IF(G795&gt;AI795,1,0)</f>
        <v>1</v>
      </c>
      <c r="AG795" s="120"/>
      <c r="AI795" s="29">
        <f t="shared" si="359"/>
        <v>1.0014544569999999</v>
      </c>
    </row>
    <row r="796" spans="1:36" ht="16.5" thickBot="1" x14ac:dyDescent="0.3">
      <c r="A796" s="48" t="s">
        <v>1053</v>
      </c>
      <c r="B796" s="54" t="s">
        <v>39</v>
      </c>
      <c r="C796" s="55" t="s">
        <v>40</v>
      </c>
      <c r="D796" s="44">
        <v>7</v>
      </c>
      <c r="E796" s="41">
        <v>176</v>
      </c>
      <c r="F796" s="41">
        <v>302</v>
      </c>
      <c r="G796" s="117">
        <v>0.58278145699999995</v>
      </c>
      <c r="H796" s="42" t="s">
        <v>12</v>
      </c>
      <c r="I796" s="13">
        <v>20.377809182</v>
      </c>
      <c r="J796" s="42" t="s">
        <v>12</v>
      </c>
      <c r="K796" s="29">
        <f t="shared" si="353"/>
        <v>2</v>
      </c>
      <c r="L796" s="29">
        <f t="shared" si="346"/>
        <v>0</v>
      </c>
      <c r="M796" s="29">
        <f t="shared" si="347"/>
        <v>0</v>
      </c>
      <c r="N796" s="29">
        <f t="shared" si="354"/>
        <v>1</v>
      </c>
      <c r="O796" s="34"/>
      <c r="P796" s="41">
        <v>122</v>
      </c>
      <c r="Q796" s="41">
        <v>252</v>
      </c>
      <c r="R796" s="117">
        <v>0.48412698399999998</v>
      </c>
      <c r="S796" s="34">
        <v>2</v>
      </c>
      <c r="T796" s="34"/>
      <c r="U796" s="43" t="s">
        <v>305</v>
      </c>
      <c r="V796" s="34">
        <v>1</v>
      </c>
      <c r="W796" s="29">
        <v>2</v>
      </c>
      <c r="X796" s="29">
        <f t="shared" si="355"/>
        <v>2</v>
      </c>
      <c r="Z796" s="6">
        <f t="shared" si="356"/>
        <v>1</v>
      </c>
      <c r="AA796" s="6">
        <f t="shared" si="357"/>
        <v>1</v>
      </c>
      <c r="AB796" s="29"/>
      <c r="AC796" s="29">
        <f t="shared" si="358"/>
        <v>1</v>
      </c>
      <c r="AE796" s="120">
        <f>IF(N796=1,IF(OR(I796&lt;3,I796=""),0,IF(I796&gt;=7,2,1)),0)</f>
        <v>2</v>
      </c>
      <c r="AF796" s="120">
        <f>IF(G796&gt;AI796,1,0)</f>
        <v>0</v>
      </c>
      <c r="AG796" s="120">
        <f>IF(G796=AJ796,2,0)</f>
        <v>0</v>
      </c>
      <c r="AI796" s="29">
        <f t="shared" si="359"/>
        <v>0.78831324000000003</v>
      </c>
      <c r="AJ796" s="29">
        <f>_xlfn.MAXIFS($G$7:$G$2383,$N$7:$N$2383,1,$D$7:$D$2383,7)</f>
        <v>0.964028777</v>
      </c>
    </row>
    <row r="797" spans="1:36" ht="16.5" thickBot="1" x14ac:dyDescent="0.3">
      <c r="A797" s="48" t="s">
        <v>1054</v>
      </c>
      <c r="B797" s="54" t="s">
        <v>39</v>
      </c>
      <c r="C797" s="55" t="s">
        <v>40</v>
      </c>
      <c r="D797" s="44">
        <v>8</v>
      </c>
      <c r="E797" s="41">
        <v>159</v>
      </c>
      <c r="F797" s="41">
        <v>302</v>
      </c>
      <c r="G797" s="117">
        <v>0.52649006600000003</v>
      </c>
      <c r="H797" s="42" t="s">
        <v>12</v>
      </c>
      <c r="I797" s="13">
        <v>3.6527317309999998</v>
      </c>
      <c r="J797" s="42" t="s">
        <v>12</v>
      </c>
      <c r="K797" s="29">
        <f t="shared" si="353"/>
        <v>0</v>
      </c>
      <c r="L797" s="29">
        <f t="shared" si="346"/>
        <v>0</v>
      </c>
      <c r="M797" s="29">
        <f t="shared" si="347"/>
        <v>0</v>
      </c>
      <c r="N797" s="29">
        <f t="shared" si="354"/>
        <v>1</v>
      </c>
      <c r="O797" s="34"/>
      <c r="P797" s="41">
        <v>128</v>
      </c>
      <c r="Q797" s="41">
        <v>252</v>
      </c>
      <c r="R797" s="117">
        <v>0.50793650800000001</v>
      </c>
      <c r="S797" s="34">
        <v>1</v>
      </c>
      <c r="T797" s="34"/>
      <c r="U797" s="43" t="s">
        <v>307</v>
      </c>
      <c r="V797" s="34">
        <v>1</v>
      </c>
      <c r="W797" s="29">
        <v>1</v>
      </c>
      <c r="X797" s="29">
        <f t="shared" si="355"/>
        <v>1</v>
      </c>
      <c r="Z797" s="6">
        <f t="shared" si="356"/>
        <v>1</v>
      </c>
      <c r="AA797" s="6">
        <f t="shared" si="357"/>
        <v>0</v>
      </c>
      <c r="AB797" s="29"/>
      <c r="AC797" s="29">
        <f t="shared" si="358"/>
        <v>0</v>
      </c>
      <c r="AE797" s="120">
        <f>IF(N797=1,IF(OR(I797&gt;-5,I797=""),0,IF(I797&gt;=-10,0.5,1)),0)</f>
        <v>0</v>
      </c>
      <c r="AF797" s="120">
        <f>IF(G797&lt;AI797,0.5,0)</f>
        <v>0</v>
      </c>
      <c r="AG797" s="120">
        <f>IF(G797=AJ797,1,0)</f>
        <v>0</v>
      </c>
      <c r="AI797" s="29">
        <f t="shared" si="359"/>
        <v>0.38070670899999998</v>
      </c>
      <c r="AJ797" s="29">
        <f>_xlfn.MINIFS($G$6:$G$2383,$N$6:$N$2383,1,$D$6:$D$2383,8)</f>
        <v>1.9047618999999998E-2</v>
      </c>
    </row>
    <row r="798" spans="1:36" ht="16.5" thickBot="1" x14ac:dyDescent="0.3">
      <c r="A798" s="48" t="s">
        <v>1055</v>
      </c>
      <c r="B798" s="54" t="s">
        <v>39</v>
      </c>
      <c r="C798" s="55" t="s">
        <v>40</v>
      </c>
      <c r="D798" s="44">
        <v>9</v>
      </c>
      <c r="E798" s="41">
        <v>1451</v>
      </c>
      <c r="F798" s="41">
        <v>309</v>
      </c>
      <c r="G798" s="117">
        <v>4.6957928799999999</v>
      </c>
      <c r="H798" s="45">
        <v>1</v>
      </c>
      <c r="I798" s="42" t="s">
        <v>12</v>
      </c>
      <c r="J798" s="13">
        <v>4.6957928799999999</v>
      </c>
      <c r="K798" s="29">
        <f t="shared" si="353"/>
        <v>1</v>
      </c>
      <c r="L798" s="29">
        <f t="shared" si="346"/>
        <v>0</v>
      </c>
      <c r="M798" s="29">
        <f t="shared" si="347"/>
        <v>0</v>
      </c>
      <c r="N798" s="29">
        <f t="shared" si="354"/>
        <v>1</v>
      </c>
      <c r="O798" s="34"/>
      <c r="P798" s="41">
        <v>479</v>
      </c>
      <c r="Q798" s="41">
        <v>274</v>
      </c>
      <c r="R798" s="117">
        <v>1.748175182</v>
      </c>
      <c r="S798" s="42">
        <v>1</v>
      </c>
      <c r="T798" s="42"/>
      <c r="U798" s="43" t="s">
        <v>309</v>
      </c>
      <c r="V798" s="34">
        <v>1</v>
      </c>
      <c r="W798" s="29">
        <v>1</v>
      </c>
      <c r="X798" s="29">
        <f t="shared" si="355"/>
        <v>1</v>
      </c>
      <c r="Z798" s="6">
        <f t="shared" si="356"/>
        <v>1</v>
      </c>
      <c r="AA798" s="6">
        <f t="shared" si="357"/>
        <v>1</v>
      </c>
      <c r="AB798" s="29"/>
      <c r="AC798" s="29">
        <f t="shared" si="358"/>
        <v>1</v>
      </c>
      <c r="AE798" s="120">
        <f>IF(N798=1,IF(J798&gt;=1,1,0),0)</f>
        <v>1</v>
      </c>
      <c r="AF798" s="120">
        <f>IF(G798&gt;AI798,0.5,0)</f>
        <v>0</v>
      </c>
      <c r="AG798" s="120"/>
      <c r="AI798" s="29">
        <f t="shared" si="359"/>
        <v>6.5856960899999999</v>
      </c>
    </row>
    <row r="799" spans="1:36" ht="16.5" thickBot="1" x14ac:dyDescent="0.3">
      <c r="A799" s="48" t="s">
        <v>1056</v>
      </c>
      <c r="B799" s="54" t="s">
        <v>39</v>
      </c>
      <c r="C799" s="55" t="s">
        <v>40</v>
      </c>
      <c r="D799" s="44">
        <v>10</v>
      </c>
      <c r="E799" s="41">
        <v>23</v>
      </c>
      <c r="F799" s="41">
        <v>3</v>
      </c>
      <c r="G799" s="117">
        <v>7.6666666670000003</v>
      </c>
      <c r="H799" s="45">
        <v>1</v>
      </c>
      <c r="I799" s="42" t="s">
        <v>12</v>
      </c>
      <c r="J799" s="13">
        <v>7.6666666670000003</v>
      </c>
      <c r="K799" s="29">
        <f t="shared" si="353"/>
        <v>1</v>
      </c>
      <c r="L799" s="29">
        <f t="shared" si="346"/>
        <v>0</v>
      </c>
      <c r="M799" s="29">
        <f t="shared" si="347"/>
        <v>0</v>
      </c>
      <c r="N799" s="29">
        <f t="shared" si="354"/>
        <v>1</v>
      </c>
      <c r="O799" s="34"/>
      <c r="P799" s="41">
        <v>12</v>
      </c>
      <c r="Q799" s="41">
        <v>5</v>
      </c>
      <c r="R799" s="117">
        <v>2.4</v>
      </c>
      <c r="S799" s="42">
        <v>1</v>
      </c>
      <c r="T799" s="42"/>
      <c r="U799" s="43" t="s">
        <v>311</v>
      </c>
      <c r="V799" s="34">
        <v>1</v>
      </c>
      <c r="W799" s="29">
        <v>1</v>
      </c>
      <c r="X799" s="29">
        <f t="shared" si="355"/>
        <v>1</v>
      </c>
      <c r="Z799" s="6">
        <f t="shared" si="356"/>
        <v>1</v>
      </c>
      <c r="AA799" s="6">
        <f t="shared" si="357"/>
        <v>1</v>
      </c>
      <c r="AB799" s="29"/>
      <c r="AC799" s="29">
        <f t="shared" si="358"/>
        <v>1</v>
      </c>
      <c r="AE799" s="120">
        <f>IF(N799=1,IF(J799&gt;=1,1,0),0)</f>
        <v>1</v>
      </c>
      <c r="AF799" s="120">
        <f>IF(G799&gt;AI799,0.5,0)</f>
        <v>0</v>
      </c>
      <c r="AG799" s="120"/>
      <c r="AI799" s="29">
        <f t="shared" si="359"/>
        <v>8.2854889590000003</v>
      </c>
    </row>
    <row r="800" spans="1:36" ht="16.5" thickBot="1" x14ac:dyDescent="0.3">
      <c r="A800" s="48" t="s">
        <v>1057</v>
      </c>
      <c r="B800" s="54" t="s">
        <v>39</v>
      </c>
      <c r="C800" s="55" t="s">
        <v>40</v>
      </c>
      <c r="D800" s="44">
        <v>11</v>
      </c>
      <c r="E800" s="41">
        <v>138</v>
      </c>
      <c r="F800" s="41">
        <v>12</v>
      </c>
      <c r="G800" s="117">
        <v>11.5</v>
      </c>
      <c r="H800" s="45">
        <v>1</v>
      </c>
      <c r="I800" s="42" t="s">
        <v>12</v>
      </c>
      <c r="J800" s="13">
        <v>11.5</v>
      </c>
      <c r="K800" s="29">
        <f t="shared" si="353"/>
        <v>2</v>
      </c>
      <c r="L800" s="29">
        <f t="shared" si="346"/>
        <v>0</v>
      </c>
      <c r="M800" s="29">
        <f t="shared" si="347"/>
        <v>1</v>
      </c>
      <c r="N800" s="29">
        <f t="shared" si="354"/>
        <v>1</v>
      </c>
      <c r="O800" s="34"/>
      <c r="P800" s="41">
        <v>51</v>
      </c>
      <c r="Q800" s="41">
        <v>51</v>
      </c>
      <c r="R800" s="117">
        <v>1</v>
      </c>
      <c r="S800" s="42">
        <v>2</v>
      </c>
      <c r="T800" s="42"/>
      <c r="U800" s="43" t="s">
        <v>313</v>
      </c>
      <c r="V800" s="34">
        <v>1</v>
      </c>
      <c r="W800" s="29">
        <v>2</v>
      </c>
      <c r="X800" s="29">
        <f t="shared" si="355"/>
        <v>2</v>
      </c>
      <c r="Z800" s="6">
        <f t="shared" si="356"/>
        <v>1</v>
      </c>
      <c r="AA800" s="6">
        <f t="shared" si="357"/>
        <v>1</v>
      </c>
      <c r="AB800" s="29"/>
      <c r="AC800" s="29">
        <f t="shared" si="358"/>
        <v>1</v>
      </c>
      <c r="AE800" s="120">
        <f>IF(N800=1,IF(J800&gt;=1,2,0),0)</f>
        <v>2</v>
      </c>
      <c r="AF800" s="120">
        <f>IF(G800&gt;AI800,1,0)</f>
        <v>1</v>
      </c>
      <c r="AG800" s="120"/>
      <c r="AI800" s="29">
        <f t="shared" si="359"/>
        <v>8.5951903810000001</v>
      </c>
    </row>
    <row r="801" spans="1:36" ht="16.5" thickBot="1" x14ac:dyDescent="0.3">
      <c r="A801" s="48" t="s">
        <v>1058</v>
      </c>
      <c r="B801" s="54" t="s">
        <v>39</v>
      </c>
      <c r="C801" s="55" t="s">
        <v>40</v>
      </c>
      <c r="D801" s="44">
        <v>12</v>
      </c>
      <c r="E801" s="41">
        <v>463</v>
      </c>
      <c r="F801" s="41">
        <v>8159</v>
      </c>
      <c r="G801" s="117">
        <v>5.6747150000000003E-2</v>
      </c>
      <c r="H801" s="42" t="s">
        <v>12</v>
      </c>
      <c r="I801" s="13">
        <v>42.768289617999997</v>
      </c>
      <c r="J801" s="42" t="s">
        <v>12</v>
      </c>
      <c r="K801" s="29">
        <f t="shared" si="353"/>
        <v>0</v>
      </c>
      <c r="L801" s="29">
        <f t="shared" si="346"/>
        <v>0</v>
      </c>
      <c r="M801" s="29">
        <f t="shared" si="347"/>
        <v>0</v>
      </c>
      <c r="N801" s="29">
        <f t="shared" si="354"/>
        <v>1</v>
      </c>
      <c r="O801" s="34"/>
      <c r="P801" s="41">
        <v>271</v>
      </c>
      <c r="Q801" s="41">
        <v>6818</v>
      </c>
      <c r="R801" s="117">
        <v>3.9747726999999997E-2</v>
      </c>
      <c r="S801" s="34">
        <v>0</v>
      </c>
      <c r="T801" s="34"/>
      <c r="U801" s="43" t="s">
        <v>315</v>
      </c>
      <c r="V801" s="34">
        <v>1</v>
      </c>
      <c r="W801" s="29">
        <v>1</v>
      </c>
      <c r="X801" s="29">
        <f t="shared" si="355"/>
        <v>1</v>
      </c>
      <c r="Z801" s="6">
        <f t="shared" si="356"/>
        <v>1</v>
      </c>
      <c r="AA801" s="6">
        <f t="shared" si="357"/>
        <v>0</v>
      </c>
      <c r="AB801" s="29"/>
      <c r="AC801" s="29">
        <f t="shared" si="358"/>
        <v>0</v>
      </c>
      <c r="AE801" s="120">
        <f>IF(N801=1,IF(OR(I801&gt;-5,I801=""),0,IF(I801&gt;=-10,0.5,1)),0)</f>
        <v>0</v>
      </c>
      <c r="AF801" s="120">
        <f>IF(G801&lt;AI801,0.5,0)</f>
        <v>0</v>
      </c>
      <c r="AG801" s="120">
        <f>IF(G801=AJ801,1,0)</f>
        <v>0</v>
      </c>
      <c r="AI801" s="29">
        <f t="shared" si="359"/>
        <v>4.0696577999999997E-2</v>
      </c>
      <c r="AJ801" s="29">
        <f>_xlfn.MINIFS($G$6:$G$2383,$N$6:$N$2383,1,$D$6:$D$2383,12)</f>
        <v>5.6550419999999999E-3</v>
      </c>
    </row>
    <row r="802" spans="1:36" ht="16.5" thickBot="1" x14ac:dyDescent="0.3">
      <c r="A802" s="48" t="s">
        <v>1059</v>
      </c>
      <c r="B802" s="54" t="s">
        <v>39</v>
      </c>
      <c r="C802" s="55" t="s">
        <v>40</v>
      </c>
      <c r="D802" s="44">
        <v>13</v>
      </c>
      <c r="E802" s="41">
        <v>71</v>
      </c>
      <c r="F802" s="41">
        <v>350</v>
      </c>
      <c r="G802" s="117">
        <v>0.20285714299999999</v>
      </c>
      <c r="H802" s="42" t="s">
        <v>12</v>
      </c>
      <c r="I802" s="13">
        <v>21.358396235000001</v>
      </c>
      <c r="J802" s="42" t="s">
        <v>12</v>
      </c>
      <c r="K802" s="29">
        <f>_xlfn.IFS(AND(R802=0,G802=0),0,V802=0,0,V802=1,MAX(AE802:AG802))</f>
        <v>1</v>
      </c>
      <c r="L802" s="29">
        <f t="shared" si="346"/>
        <v>0</v>
      </c>
      <c r="M802" s="29">
        <f t="shared" si="347"/>
        <v>1</v>
      </c>
      <c r="N802" s="29">
        <f t="shared" si="354"/>
        <v>1</v>
      </c>
      <c r="O802" s="34"/>
      <c r="P802" s="41">
        <v>57</v>
      </c>
      <c r="Q802" s="41">
        <v>341</v>
      </c>
      <c r="R802" s="117">
        <v>0.167155425</v>
      </c>
      <c r="S802" s="34">
        <v>2</v>
      </c>
      <c r="T802" s="34"/>
      <c r="U802" s="43" t="s">
        <v>317</v>
      </c>
      <c r="V802" s="34">
        <v>1</v>
      </c>
      <c r="W802" s="29">
        <v>2</v>
      </c>
      <c r="X802" s="29">
        <f t="shared" si="355"/>
        <v>2</v>
      </c>
      <c r="Z802" s="6">
        <f t="shared" si="356"/>
        <v>1</v>
      </c>
      <c r="AA802" s="6">
        <f t="shared" si="357"/>
        <v>1</v>
      </c>
      <c r="AB802" s="29"/>
      <c r="AC802" s="29">
        <f t="shared" si="358"/>
        <v>1</v>
      </c>
      <c r="AE802" s="120">
        <f>IF(N802=1,IF(OR(I802&gt;-3,I802=""),0,IF(I802&gt;=-7,1,2)),0)</f>
        <v>0</v>
      </c>
      <c r="AF802" s="120">
        <f>IF(G802&lt;AI802,1,0)</f>
        <v>1</v>
      </c>
      <c r="AG802" s="120">
        <f>IF(G802=AJ802,2,0)</f>
        <v>0</v>
      </c>
      <c r="AI802" s="29">
        <f t="shared" si="359"/>
        <v>0.30394431599999999</v>
      </c>
      <c r="AJ802" s="29">
        <f>_xlfn.MINIFS($G$6:$G$2383,$N$6:$N$2383,1,$D$6:$D$2383,13)</f>
        <v>0.11</v>
      </c>
    </row>
    <row r="803" spans="1:36" ht="16.5" thickBot="1" x14ac:dyDescent="0.3">
      <c r="A803" s="48" t="s">
        <v>1060</v>
      </c>
      <c r="B803" s="54" t="s">
        <v>39</v>
      </c>
      <c r="C803" s="55" t="s">
        <v>40</v>
      </c>
      <c r="D803" s="44">
        <v>14</v>
      </c>
      <c r="E803" s="41">
        <v>2</v>
      </c>
      <c r="F803" s="41">
        <v>871</v>
      </c>
      <c r="G803" s="117">
        <v>2.2962109999999998E-3</v>
      </c>
      <c r="H803" s="42" t="s">
        <v>12</v>
      </c>
      <c r="I803" s="13">
        <v>88.748546086999994</v>
      </c>
      <c r="J803" s="42" t="s">
        <v>12</v>
      </c>
      <c r="K803" s="29">
        <f>_xlfn.IFS(AND(R803=0,G803=0),0,V803=0,0,V803=1,MAX(AE803:AG803))</f>
        <v>0.5</v>
      </c>
      <c r="L803" s="29">
        <f t="shared" si="346"/>
        <v>0</v>
      </c>
      <c r="M803" s="29">
        <f t="shared" si="347"/>
        <v>1</v>
      </c>
      <c r="N803" s="29">
        <f t="shared" si="354"/>
        <v>1</v>
      </c>
      <c r="O803" s="34"/>
      <c r="P803" s="41">
        <v>1</v>
      </c>
      <c r="Q803" s="41">
        <v>822</v>
      </c>
      <c r="R803" s="117">
        <v>1.2165450000000001E-3</v>
      </c>
      <c r="S803" s="34">
        <v>0</v>
      </c>
      <c r="T803" s="34"/>
      <c r="U803" s="43" t="s">
        <v>319</v>
      </c>
      <c r="V803" s="34">
        <v>1</v>
      </c>
      <c r="W803" s="29">
        <v>1</v>
      </c>
      <c r="X803" s="29">
        <f t="shared" si="355"/>
        <v>1</v>
      </c>
      <c r="Z803" s="6">
        <f t="shared" si="356"/>
        <v>1</v>
      </c>
      <c r="AA803" s="6">
        <f t="shared" si="357"/>
        <v>1</v>
      </c>
      <c r="AB803" s="29"/>
      <c r="AC803" s="29">
        <f t="shared" si="358"/>
        <v>1</v>
      </c>
      <c r="AE803" s="120">
        <f>IF(N803=1,IF(OR(I803&gt;-5,I803=""),0,IF(I803&gt;=-10,0.5,1)),0)</f>
        <v>0</v>
      </c>
      <c r="AF803" s="120">
        <f>IF(G803&lt;AI803,0.5,0)</f>
        <v>0.5</v>
      </c>
      <c r="AG803" s="120">
        <f>IF(G803=AJ803,1,0)</f>
        <v>0</v>
      </c>
      <c r="AI803" s="29">
        <f t="shared" si="359"/>
        <v>4.1435990000000004E-3</v>
      </c>
      <c r="AJ803" s="29">
        <f>_xlfn.MINIFS($G$6:$G$2383,$N$6:$N$2383,1,$D$6:$D$2383,14)</f>
        <v>0</v>
      </c>
    </row>
    <row r="804" spans="1:36" ht="16.5" thickBot="1" x14ac:dyDescent="0.3">
      <c r="A804" s="48" t="s">
        <v>1061</v>
      </c>
      <c r="B804" s="54" t="s">
        <v>39</v>
      </c>
      <c r="C804" s="55" t="s">
        <v>40</v>
      </c>
      <c r="D804" s="33"/>
      <c r="E804" s="41"/>
      <c r="F804" s="41"/>
      <c r="G804" s="117">
        <v>0</v>
      </c>
      <c r="H804" s="35"/>
      <c r="I804" s="35"/>
      <c r="J804" s="35"/>
      <c r="K804" s="36">
        <f>SUM(K805:K810)</f>
        <v>1.5</v>
      </c>
      <c r="L804" s="29">
        <f t="shared" si="346"/>
        <v>0</v>
      </c>
      <c r="M804" s="29">
        <f t="shared" si="347"/>
        <v>0</v>
      </c>
      <c r="O804" s="34"/>
      <c r="P804" s="34"/>
      <c r="Q804" s="34"/>
      <c r="R804" s="117">
        <v>0</v>
      </c>
      <c r="S804" s="35">
        <v>3.5</v>
      </c>
      <c r="T804" s="35"/>
      <c r="U804" s="37" t="s">
        <v>321</v>
      </c>
      <c r="V804" s="35">
        <v>1</v>
      </c>
      <c r="W804" s="6"/>
      <c r="X804" s="29">
        <f t="shared" si="355"/>
        <v>0</v>
      </c>
      <c r="Y804" s="6"/>
      <c r="AB804" s="6"/>
      <c r="AC804" s="29" t="str">
        <f t="shared" si="358"/>
        <v>не применяется</v>
      </c>
      <c r="AF804" s="6"/>
    </row>
    <row r="805" spans="1:36" ht="16.5" thickBot="1" x14ac:dyDescent="0.3">
      <c r="A805" s="48" t="s">
        <v>1062</v>
      </c>
      <c r="B805" s="54" t="s">
        <v>39</v>
      </c>
      <c r="C805" s="55" t="s">
        <v>40</v>
      </c>
      <c r="D805" s="44">
        <v>15</v>
      </c>
      <c r="E805" s="41">
        <v>1796</v>
      </c>
      <c r="F805" s="41">
        <v>1833</v>
      </c>
      <c r="G805" s="117">
        <v>0.97981451200000003</v>
      </c>
      <c r="H805" s="45">
        <v>1</v>
      </c>
      <c r="I805" s="42" t="s">
        <v>12</v>
      </c>
      <c r="J805" s="13">
        <v>0.97981451200000003</v>
      </c>
      <c r="K805" s="29">
        <f t="shared" ref="K805:K810" si="360">IF(V805=1,MAX(AE805:AG805),0)</f>
        <v>0.5</v>
      </c>
      <c r="L805" s="29">
        <f t="shared" si="346"/>
        <v>0</v>
      </c>
      <c r="M805" s="29">
        <f t="shared" si="347"/>
        <v>1</v>
      </c>
      <c r="N805" s="29">
        <f t="shared" ref="N805:N810" si="361">IF(AND(F805=0,V805=1),2,V805)</f>
        <v>1</v>
      </c>
      <c r="O805" s="34"/>
      <c r="P805" s="41">
        <v>0</v>
      </c>
      <c r="Q805" s="41">
        <v>0</v>
      </c>
      <c r="R805" s="117">
        <v>0</v>
      </c>
      <c r="S805" s="42">
        <v>0.5</v>
      </c>
      <c r="T805" s="42"/>
      <c r="U805" s="43" t="s">
        <v>323</v>
      </c>
      <c r="V805" s="34">
        <v>1</v>
      </c>
      <c r="W805" s="29">
        <v>1</v>
      </c>
      <c r="X805" s="29">
        <f t="shared" si="355"/>
        <v>1</v>
      </c>
      <c r="Z805" s="6">
        <f t="shared" ref="Z805:Z810" si="362">N805</f>
        <v>1</v>
      </c>
      <c r="AA805" s="6">
        <f t="shared" ref="AA805:AA810" si="363">IF(K805&lt;=0,0,1)</f>
        <v>1</v>
      </c>
      <c r="AB805" s="29"/>
      <c r="AC805" s="29">
        <f t="shared" si="358"/>
        <v>1</v>
      </c>
      <c r="AE805" s="120">
        <f>IF(AND(J805&gt;=1,N805=1),1,0)</f>
        <v>0</v>
      </c>
      <c r="AF805" s="121">
        <f>IF(G805&gt;AI805,0.5,0)</f>
        <v>0.5</v>
      </c>
      <c r="AG805" s="120"/>
      <c r="AI805" s="29">
        <f t="shared" ref="AI805:AI810" si="364">ROUND(SUMIFS(E:E,D:D,D805,N:N,1)/SUMIFS(F:F,D:D,D805,N:N,1),9)</f>
        <v>0.955452521</v>
      </c>
    </row>
    <row r="806" spans="1:36" ht="16.5" thickBot="1" x14ac:dyDescent="0.3">
      <c r="A806" s="48" t="s">
        <v>1063</v>
      </c>
      <c r="B806" s="54" t="s">
        <v>39</v>
      </c>
      <c r="C806" s="55" t="s">
        <v>40</v>
      </c>
      <c r="D806" s="44">
        <v>16</v>
      </c>
      <c r="E806" s="41">
        <v>0</v>
      </c>
      <c r="F806" s="41">
        <v>0</v>
      </c>
      <c r="G806" s="117">
        <v>0</v>
      </c>
      <c r="H806" s="45">
        <v>1</v>
      </c>
      <c r="I806" s="42" t="s">
        <v>12</v>
      </c>
      <c r="J806" s="13">
        <v>0</v>
      </c>
      <c r="K806" s="29">
        <f t="shared" si="360"/>
        <v>0</v>
      </c>
      <c r="L806" s="29">
        <f t="shared" si="346"/>
        <v>0</v>
      </c>
      <c r="M806" s="29">
        <f t="shared" si="347"/>
        <v>0</v>
      </c>
      <c r="N806" s="29">
        <f t="shared" si="361"/>
        <v>2</v>
      </c>
      <c r="O806" s="34"/>
      <c r="P806" s="41">
        <v>1</v>
      </c>
      <c r="Q806" s="41">
        <v>0</v>
      </c>
      <c r="R806" s="117">
        <v>0</v>
      </c>
      <c r="S806" s="42">
        <v>0</v>
      </c>
      <c r="T806" s="42"/>
      <c r="U806" s="43" t="s">
        <v>325</v>
      </c>
      <c r="V806" s="34">
        <v>1</v>
      </c>
      <c r="W806" s="29">
        <v>1</v>
      </c>
      <c r="X806" s="29">
        <f t="shared" si="355"/>
        <v>1</v>
      </c>
      <c r="Z806" s="6">
        <f t="shared" si="362"/>
        <v>2</v>
      </c>
      <c r="AA806" s="6">
        <f t="shared" si="363"/>
        <v>0</v>
      </c>
      <c r="AB806" s="29"/>
      <c r="AC806" s="29" t="str">
        <f>_xlfn.IFS(AND(Z806=1,AA806=1),1,AND(Z806=1,AA806=0),0,Z806=0,"не применяется",Z806=2,"не применяется")</f>
        <v>не применяется</v>
      </c>
      <c r="AE806" s="120">
        <f>IF(AND(J806&gt;=1,N806=1),1,0)</f>
        <v>0</v>
      </c>
      <c r="AF806" s="120">
        <f>IF(G806&gt;AI806,0.5,0)</f>
        <v>0</v>
      </c>
      <c r="AG806" s="120"/>
      <c r="AI806" s="29">
        <f t="shared" si="364"/>
        <v>27.65</v>
      </c>
    </row>
    <row r="807" spans="1:36" ht="16.5" thickBot="1" x14ac:dyDescent="0.3">
      <c r="A807" s="48" t="s">
        <v>1064</v>
      </c>
      <c r="B807" s="54" t="s">
        <v>39</v>
      </c>
      <c r="C807" s="55" t="s">
        <v>40</v>
      </c>
      <c r="D807" s="44">
        <v>17</v>
      </c>
      <c r="E807" s="41">
        <v>74</v>
      </c>
      <c r="F807" s="41">
        <v>0</v>
      </c>
      <c r="G807" s="117">
        <v>0</v>
      </c>
      <c r="H807" s="45">
        <v>1</v>
      </c>
      <c r="I807" s="42" t="s">
        <v>12</v>
      </c>
      <c r="J807" s="13">
        <v>0</v>
      </c>
      <c r="K807" s="29">
        <f t="shared" si="360"/>
        <v>0</v>
      </c>
      <c r="L807" s="29">
        <f t="shared" si="346"/>
        <v>0</v>
      </c>
      <c r="M807" s="29">
        <f t="shared" si="347"/>
        <v>0</v>
      </c>
      <c r="N807" s="29">
        <f t="shared" si="361"/>
        <v>2</v>
      </c>
      <c r="O807" s="34"/>
      <c r="P807" s="41">
        <v>0</v>
      </c>
      <c r="Q807" s="41">
        <v>37</v>
      </c>
      <c r="R807" s="117">
        <v>0</v>
      </c>
      <c r="S807" s="42">
        <v>0</v>
      </c>
      <c r="T807" s="42"/>
      <c r="U807" s="43" t="s">
        <v>327</v>
      </c>
      <c r="V807" s="34">
        <v>1</v>
      </c>
      <c r="W807" s="29">
        <v>1</v>
      </c>
      <c r="X807" s="29">
        <f t="shared" si="355"/>
        <v>1</v>
      </c>
      <c r="Z807" s="6">
        <f t="shared" si="362"/>
        <v>2</v>
      </c>
      <c r="AA807" s="6">
        <f t="shared" si="363"/>
        <v>0</v>
      </c>
      <c r="AB807" s="29"/>
      <c r="AC807" s="29" t="str">
        <f>_xlfn.IFS(AND(Z807=1,AA807=1),1,AND(Z807=1,AA807=0),0,Z807=0,"не применяется",Z807=2,"не применяется")</f>
        <v>не применяется</v>
      </c>
      <c r="AE807" s="120">
        <f>IF(AND(J807&gt;=1,N807=1),1,0)</f>
        <v>0</v>
      </c>
      <c r="AF807" s="120">
        <f>IF(G807&gt;AI807,0.5,0)</f>
        <v>0</v>
      </c>
      <c r="AG807" s="120"/>
      <c r="AI807" s="29">
        <f t="shared" si="364"/>
        <v>77.588235294</v>
      </c>
    </row>
    <row r="808" spans="1:36" ht="16.5" thickBot="1" x14ac:dyDescent="0.3">
      <c r="A808" s="48" t="s">
        <v>1065</v>
      </c>
      <c r="B808" s="54" t="s">
        <v>39</v>
      </c>
      <c r="C808" s="55" t="s">
        <v>40</v>
      </c>
      <c r="D808" s="44">
        <v>18</v>
      </c>
      <c r="E808" s="41">
        <v>15</v>
      </c>
      <c r="F808" s="41">
        <v>1</v>
      </c>
      <c r="G808" s="117">
        <v>15</v>
      </c>
      <c r="H808" s="45">
        <v>1</v>
      </c>
      <c r="I808" s="42" t="s">
        <v>12</v>
      </c>
      <c r="J808" s="13">
        <v>15</v>
      </c>
      <c r="K808" s="29">
        <f t="shared" si="360"/>
        <v>1</v>
      </c>
      <c r="L808" s="29">
        <f t="shared" si="346"/>
        <v>0</v>
      </c>
      <c r="M808" s="29">
        <f t="shared" si="347"/>
        <v>0</v>
      </c>
      <c r="N808" s="29">
        <f t="shared" si="361"/>
        <v>1</v>
      </c>
      <c r="O808" s="34"/>
      <c r="P808" s="41">
        <v>11</v>
      </c>
      <c r="Q808" s="41">
        <v>12</v>
      </c>
      <c r="R808" s="117">
        <v>0.91666666699999999</v>
      </c>
      <c r="S808" s="42">
        <v>0</v>
      </c>
      <c r="T808" s="42"/>
      <c r="U808" s="43" t="s">
        <v>329</v>
      </c>
      <c r="V808" s="34">
        <v>1</v>
      </c>
      <c r="W808" s="29">
        <v>1</v>
      </c>
      <c r="X808" s="29">
        <f t="shared" si="355"/>
        <v>1</v>
      </c>
      <c r="Z808" s="6">
        <f t="shared" si="362"/>
        <v>1</v>
      </c>
      <c r="AA808" s="6">
        <f t="shared" si="363"/>
        <v>1</v>
      </c>
      <c r="AB808" s="29"/>
      <c r="AC808" s="29">
        <f>_xlfn.IFS(AND(Z808=1,AA808=1),1,AND(Z808=1,AA808=0),0,Z808=0,"не применяется")</f>
        <v>1</v>
      </c>
      <c r="AE808" s="120">
        <f>IF(AND(J808&gt;=1,N808=1),1,0)</f>
        <v>1</v>
      </c>
      <c r="AF808" s="120">
        <f>IF(G808&gt;AI808,0.5,0)</f>
        <v>0</v>
      </c>
      <c r="AG808" s="120"/>
      <c r="AI808" s="29">
        <f t="shared" si="364"/>
        <v>48.1875</v>
      </c>
    </row>
    <row r="809" spans="1:36" ht="16.5" thickBot="1" x14ac:dyDescent="0.3">
      <c r="A809" s="48" t="s">
        <v>1066</v>
      </c>
      <c r="B809" s="54" t="s">
        <v>39</v>
      </c>
      <c r="C809" s="55" t="s">
        <v>40</v>
      </c>
      <c r="D809" s="44">
        <v>19</v>
      </c>
      <c r="E809" s="41">
        <v>6</v>
      </c>
      <c r="F809" s="41">
        <v>0</v>
      </c>
      <c r="G809" s="117">
        <v>0</v>
      </c>
      <c r="H809" s="45">
        <v>1</v>
      </c>
      <c r="I809" s="42" t="s">
        <v>12</v>
      </c>
      <c r="J809" s="13">
        <v>0</v>
      </c>
      <c r="K809" s="29">
        <f t="shared" si="360"/>
        <v>0</v>
      </c>
      <c r="L809" s="29">
        <f t="shared" si="346"/>
        <v>0</v>
      </c>
      <c r="M809" s="29">
        <f t="shared" si="347"/>
        <v>0</v>
      </c>
      <c r="N809" s="29">
        <f t="shared" si="361"/>
        <v>2</v>
      </c>
      <c r="O809" s="34"/>
      <c r="P809" s="41">
        <v>8</v>
      </c>
      <c r="Q809" s="41">
        <v>3</v>
      </c>
      <c r="R809" s="117">
        <v>2.6666666669999999</v>
      </c>
      <c r="S809" s="42">
        <v>2</v>
      </c>
      <c r="T809" s="42"/>
      <c r="U809" s="43" t="s">
        <v>331</v>
      </c>
      <c r="V809" s="34">
        <v>1</v>
      </c>
      <c r="W809" s="29">
        <v>2</v>
      </c>
      <c r="X809" s="29">
        <f t="shared" si="355"/>
        <v>2</v>
      </c>
      <c r="Z809" s="6">
        <f t="shared" si="362"/>
        <v>2</v>
      </c>
      <c r="AA809" s="6">
        <f t="shared" si="363"/>
        <v>0</v>
      </c>
      <c r="AB809" s="29"/>
      <c r="AC809" s="29" t="str">
        <f>_xlfn.IFS(AND(Z809=1,AA809=1),1,AND(Z809=1,AA809=0),0,Z809=0,"не применяется",Z809=2,"не применяется")</f>
        <v>не применяется</v>
      </c>
      <c r="AE809" s="120">
        <f>IF(AND(J809&gt;=1,N809=1),2,0)</f>
        <v>0</v>
      </c>
      <c r="AF809" s="120">
        <f>IF(G809&gt;AI809,1,0)</f>
        <v>0</v>
      </c>
      <c r="AG809" s="120"/>
      <c r="AI809" s="29">
        <f t="shared" si="364"/>
        <v>45.237288135999997</v>
      </c>
    </row>
    <row r="810" spans="1:36" ht="16.5" thickBot="1" x14ac:dyDescent="0.3">
      <c r="A810" s="48" t="s">
        <v>1067</v>
      </c>
      <c r="B810" s="54" t="s">
        <v>39</v>
      </c>
      <c r="C810" s="55" t="s">
        <v>40</v>
      </c>
      <c r="D810" s="44">
        <v>20</v>
      </c>
      <c r="E810" s="41">
        <v>1</v>
      </c>
      <c r="F810" s="41">
        <v>0</v>
      </c>
      <c r="G810" s="117">
        <v>0</v>
      </c>
      <c r="H810" s="45">
        <v>1</v>
      </c>
      <c r="I810" s="42" t="s">
        <v>12</v>
      </c>
      <c r="J810" s="13">
        <v>0</v>
      </c>
      <c r="K810" s="29">
        <f t="shared" si="360"/>
        <v>0</v>
      </c>
      <c r="L810" s="29">
        <f t="shared" si="346"/>
        <v>0</v>
      </c>
      <c r="M810" s="29">
        <f t="shared" si="347"/>
        <v>0</v>
      </c>
      <c r="N810" s="29">
        <f t="shared" si="361"/>
        <v>2</v>
      </c>
      <c r="O810" s="34"/>
      <c r="P810" s="41">
        <v>2</v>
      </c>
      <c r="Q810" s="41">
        <v>1</v>
      </c>
      <c r="R810" s="117">
        <v>2</v>
      </c>
      <c r="S810" s="42">
        <v>1</v>
      </c>
      <c r="T810" s="42"/>
      <c r="U810" s="43" t="s">
        <v>333</v>
      </c>
      <c r="V810" s="34">
        <v>1</v>
      </c>
      <c r="W810" s="29">
        <v>1</v>
      </c>
      <c r="X810" s="29">
        <f t="shared" si="355"/>
        <v>1</v>
      </c>
      <c r="Z810" s="6">
        <f t="shared" si="362"/>
        <v>2</v>
      </c>
      <c r="AA810" s="6">
        <f t="shared" si="363"/>
        <v>0</v>
      </c>
      <c r="AB810" s="29"/>
      <c r="AC810" s="29" t="str">
        <f>_xlfn.IFS(AND(Z810=1,AA810=1),1,AND(Z810=1,AA810=0),0,Z810=0,"не применяется",Z810=2,"не применяется")</f>
        <v>не применяется</v>
      </c>
      <c r="AE810" s="120">
        <f>IF(AND(J810&gt;=1,N810=1),1,0)</f>
        <v>0</v>
      </c>
      <c r="AF810" s="120">
        <f>IF(G810&gt;AI810,0.5,0)</f>
        <v>0</v>
      </c>
      <c r="AG810" s="120"/>
      <c r="AI810" s="29">
        <f t="shared" si="364"/>
        <v>12.756097561000001</v>
      </c>
    </row>
    <row r="811" spans="1:36" ht="16.5" thickBot="1" x14ac:dyDescent="0.3">
      <c r="A811" s="48" t="s">
        <v>1061</v>
      </c>
      <c r="B811" s="54" t="s">
        <v>39</v>
      </c>
      <c r="C811" s="55" t="s">
        <v>40</v>
      </c>
      <c r="D811" s="33"/>
      <c r="E811" s="41"/>
      <c r="F811" s="41"/>
      <c r="G811" s="117">
        <v>0</v>
      </c>
      <c r="H811" s="35"/>
      <c r="I811" s="35"/>
      <c r="J811" s="35"/>
      <c r="K811" s="36">
        <f>SUM(K812:K816)</f>
        <v>1.5</v>
      </c>
      <c r="L811" s="29">
        <f t="shared" si="346"/>
        <v>0</v>
      </c>
      <c r="M811" s="29">
        <f t="shared" si="347"/>
        <v>0</v>
      </c>
      <c r="O811" s="34"/>
      <c r="P811" s="34"/>
      <c r="Q811" s="34"/>
      <c r="R811" s="117">
        <v>0</v>
      </c>
      <c r="S811" s="35">
        <v>2</v>
      </c>
      <c r="T811" s="35"/>
      <c r="U811" s="37" t="s">
        <v>321</v>
      </c>
      <c r="V811" s="35">
        <v>1</v>
      </c>
      <c r="W811" s="6"/>
      <c r="X811" s="29">
        <f t="shared" si="355"/>
        <v>0</v>
      </c>
      <c r="Y811" s="6"/>
      <c r="AB811" s="6"/>
      <c r="AC811" s="29" t="str">
        <f>_xlfn.IFS(AND(Z811=1,AA811=1),1,AND(Z811=1,AA811=0),0,Z811=0,"не применяется")</f>
        <v>не применяется</v>
      </c>
      <c r="AF811" s="6"/>
    </row>
    <row r="812" spans="1:36" ht="16.5" thickBot="1" x14ac:dyDescent="0.3">
      <c r="A812" s="48" t="s">
        <v>1068</v>
      </c>
      <c r="B812" s="54" t="s">
        <v>39</v>
      </c>
      <c r="C812" s="55" t="s">
        <v>40</v>
      </c>
      <c r="D812" s="44">
        <v>21</v>
      </c>
      <c r="E812" s="41">
        <v>0</v>
      </c>
      <c r="F812" s="41">
        <v>0</v>
      </c>
      <c r="G812" s="117">
        <v>0</v>
      </c>
      <c r="H812" s="42" t="s">
        <v>12</v>
      </c>
      <c r="I812" s="13">
        <v>0</v>
      </c>
      <c r="J812" s="42" t="s">
        <v>12</v>
      </c>
      <c r="K812" s="29">
        <f>IF(V812=1,MAX(AE812:AG812),0)</f>
        <v>0</v>
      </c>
      <c r="L812" s="29">
        <f t="shared" si="346"/>
        <v>0</v>
      </c>
      <c r="M812" s="29">
        <f t="shared" si="347"/>
        <v>0</v>
      </c>
      <c r="N812" s="29">
        <f>IF(AND(F812=0,V812=1),2,V812)</f>
        <v>2</v>
      </c>
      <c r="O812" s="34"/>
      <c r="P812" s="41">
        <v>0</v>
      </c>
      <c r="Q812" s="41">
        <v>0</v>
      </c>
      <c r="R812" s="117">
        <v>0</v>
      </c>
      <c r="S812" s="45">
        <v>0</v>
      </c>
      <c r="T812" s="45"/>
      <c r="U812" s="43" t="s">
        <v>335</v>
      </c>
      <c r="V812" s="34">
        <v>1</v>
      </c>
      <c r="W812" s="29">
        <v>1</v>
      </c>
      <c r="X812" s="29">
        <f t="shared" si="355"/>
        <v>1</v>
      </c>
      <c r="Z812" s="6">
        <f>N812</f>
        <v>2</v>
      </c>
      <c r="AA812" s="6">
        <f>IF(K812&lt;=0,0,1)</f>
        <v>0</v>
      </c>
      <c r="AB812" s="29"/>
      <c r="AC812" s="29" t="str">
        <f>_xlfn.IFS(AND(Z812=1,AA812=1),1,AND(Z812=1,AA812=0),0,Z812=0,"не применяется",Z812=2,"не применяется")</f>
        <v>не применяется</v>
      </c>
      <c r="AE812" s="120">
        <f>IF(N812=1,IF(OR(I812&lt;5,I812=""),0,IF(I812&gt;=10,1,0.5)),0)</f>
        <v>0</v>
      </c>
      <c r="AF812" s="120">
        <f>IF(G812&gt;AI812,0.5,0)</f>
        <v>0</v>
      </c>
      <c r="AG812" s="120">
        <f>IF(G812=AJ812,1,0)</f>
        <v>0</v>
      </c>
      <c r="AI812" s="29">
        <f>ROUND(SUMIFS(E:E,D:D,D812,N:N,1)/SUMIFS(F:F,D:D,D812,N:N,1),9)</f>
        <v>0.40586932399999998</v>
      </c>
      <c r="AJ812" s="29">
        <f>_xlfn.MAXIFS($G$7:$G$2383,$N$7:$N$2383,1,$D$7:$D$2383,21)</f>
        <v>1</v>
      </c>
    </row>
    <row r="813" spans="1:36" ht="16.5" thickBot="1" x14ac:dyDescent="0.3">
      <c r="A813" s="48" t="s">
        <v>1069</v>
      </c>
      <c r="B813" s="54" t="s">
        <v>39</v>
      </c>
      <c r="C813" s="55" t="s">
        <v>40</v>
      </c>
      <c r="D813" s="44">
        <v>22</v>
      </c>
      <c r="E813" s="41">
        <v>70</v>
      </c>
      <c r="F813" s="41">
        <v>90</v>
      </c>
      <c r="G813" s="117">
        <v>0.77777777800000003</v>
      </c>
      <c r="H813" s="45">
        <v>1</v>
      </c>
      <c r="I813" s="42" t="s">
        <v>12</v>
      </c>
      <c r="J813" s="13">
        <v>0.77777777800000003</v>
      </c>
      <c r="K813" s="29">
        <f>IF(V813=1,MAX(AE813:AG813),0)</f>
        <v>0.5</v>
      </c>
      <c r="L813" s="29">
        <f t="shared" si="346"/>
        <v>0</v>
      </c>
      <c r="M813" s="29">
        <f t="shared" si="347"/>
        <v>1</v>
      </c>
      <c r="N813" s="29">
        <f>IF(AND(F813=0,V813=1),2,V813)</f>
        <v>1</v>
      </c>
      <c r="O813" s="34"/>
      <c r="P813" s="41">
        <v>0</v>
      </c>
      <c r="Q813" s="41">
        <v>0</v>
      </c>
      <c r="R813" s="117">
        <v>0</v>
      </c>
      <c r="S813" s="42">
        <v>1</v>
      </c>
      <c r="T813" s="42"/>
      <c r="U813" s="43" t="s">
        <v>337</v>
      </c>
      <c r="V813" s="34">
        <v>1</v>
      </c>
      <c r="W813" s="29">
        <v>1</v>
      </c>
      <c r="X813" s="29">
        <f t="shared" si="355"/>
        <v>1</v>
      </c>
      <c r="Z813" s="6">
        <f>N813</f>
        <v>1</v>
      </c>
      <c r="AA813" s="6">
        <f>IF(K813&lt;=0,0,1)</f>
        <v>1</v>
      </c>
      <c r="AB813" s="29"/>
      <c r="AC813" s="29">
        <f>_xlfn.IFS(AND(Z813=1,AA813=1),1,AND(Z813=1,AA813=0),0,Z813=0,"не применяется")</f>
        <v>1</v>
      </c>
      <c r="AE813" s="120">
        <f>IF(AND(J813&gt;=1,N813=1),1,0)</f>
        <v>0</v>
      </c>
      <c r="AF813" s="120">
        <f>IF(G813&gt;AI813,0.5,0)</f>
        <v>0.5</v>
      </c>
      <c r="AG813" s="120"/>
      <c r="AI813" s="29">
        <f>ROUND(SUMIFS(E:E,D:D,D813,N:N,1)/SUMIFS(F:F,D:D,D813,N:N,1),9)</f>
        <v>0.59924209900000003</v>
      </c>
    </row>
    <row r="814" spans="1:36" ht="16.5" thickBot="1" x14ac:dyDescent="0.3">
      <c r="A814" s="48" t="s">
        <v>1070</v>
      </c>
      <c r="B814" s="54" t="s">
        <v>39</v>
      </c>
      <c r="C814" s="55" t="s">
        <v>40</v>
      </c>
      <c r="D814" s="44">
        <v>23</v>
      </c>
      <c r="E814" s="41">
        <v>0</v>
      </c>
      <c r="F814" s="41">
        <v>0</v>
      </c>
      <c r="G814" s="117">
        <v>0</v>
      </c>
      <c r="H814" s="42" t="s">
        <v>12</v>
      </c>
      <c r="I814" s="13">
        <v>0</v>
      </c>
      <c r="J814" s="42" t="s">
        <v>12</v>
      </c>
      <c r="K814" s="29">
        <f>IF(V814=1,MAX(AE814:AG814),0)</f>
        <v>0</v>
      </c>
      <c r="L814" s="29">
        <f t="shared" si="346"/>
        <v>0</v>
      </c>
      <c r="M814" s="29">
        <f t="shared" si="347"/>
        <v>0</v>
      </c>
      <c r="N814" s="29">
        <f>IF(AND(F814=0,V814=1),2,V814)</f>
        <v>2</v>
      </c>
      <c r="O814" s="34"/>
      <c r="P814" s="41">
        <v>0</v>
      </c>
      <c r="Q814" s="41">
        <v>0</v>
      </c>
      <c r="R814" s="117">
        <v>0</v>
      </c>
      <c r="S814" s="45">
        <v>0</v>
      </c>
      <c r="T814" s="45"/>
      <c r="U814" s="43" t="s">
        <v>339</v>
      </c>
      <c r="V814" s="34">
        <v>1</v>
      </c>
      <c r="W814" s="29">
        <v>1</v>
      </c>
      <c r="X814" s="29">
        <f t="shared" si="355"/>
        <v>1</v>
      </c>
      <c r="Z814" s="6">
        <f>N814</f>
        <v>2</v>
      </c>
      <c r="AA814" s="6">
        <f>IF(K814&lt;=0,0,1)</f>
        <v>0</v>
      </c>
      <c r="AB814" s="29"/>
      <c r="AC814" s="29" t="str">
        <f>_xlfn.IFS(AND(Z814=1,AA814=1),1,AND(Z814=1,AA814=0),0,Z814=0,"не применяется",Z814=2,"не применяется")</f>
        <v>не применяется</v>
      </c>
      <c r="AE814" s="120">
        <f>IF(N814=1,IF(OR(I814&lt;5,I814=""),0,IF(I814&gt;=10,1,0.5)),0)</f>
        <v>0</v>
      </c>
      <c r="AF814" s="120">
        <f>IF(G814&gt;AI814,0.5,0)</f>
        <v>0</v>
      </c>
      <c r="AG814" s="120">
        <f>IF(AND(G3241&lt;&gt;0,G814=AJ814),1,0)</f>
        <v>0</v>
      </c>
      <c r="AI814" s="29">
        <f>ROUND(SUMIFS(E:E,D:D,D814,N:N,1)/SUMIFS(F:F,D:D,D814,N:N,1),9)</f>
        <v>0.46666666699999998</v>
      </c>
      <c r="AJ814" s="29">
        <f>_xlfn.MAXIFS($G$7:$G$2383,$N$7:$N$2383,1,$D$7:$D$2383,23)</f>
        <v>6</v>
      </c>
    </row>
    <row r="815" spans="1:36" ht="16.5" thickBot="1" x14ac:dyDescent="0.3">
      <c r="A815" s="48" t="s">
        <v>1071</v>
      </c>
      <c r="B815" s="54" t="s">
        <v>39</v>
      </c>
      <c r="C815" s="55" t="s">
        <v>40</v>
      </c>
      <c r="D815" s="44">
        <v>24</v>
      </c>
      <c r="E815" s="41">
        <v>2</v>
      </c>
      <c r="F815" s="41">
        <v>0</v>
      </c>
      <c r="G815" s="117">
        <v>0</v>
      </c>
      <c r="H815" s="42" t="s">
        <v>12</v>
      </c>
      <c r="I815" s="13">
        <v>0</v>
      </c>
      <c r="J815" s="42" t="s">
        <v>12</v>
      </c>
      <c r="K815" s="29">
        <f>IF(V815=1,MAX(AE815:AG815),0)</f>
        <v>0</v>
      </c>
      <c r="L815" s="29">
        <f t="shared" si="346"/>
        <v>0</v>
      </c>
      <c r="M815" s="29">
        <f t="shared" si="347"/>
        <v>0</v>
      </c>
      <c r="N815" s="29">
        <f>IF(AND(F815=0,V815=1),2,V815)</f>
        <v>2</v>
      </c>
      <c r="O815" s="34"/>
      <c r="P815" s="41">
        <v>0</v>
      </c>
      <c r="Q815" s="41">
        <v>7</v>
      </c>
      <c r="R815" s="117">
        <v>0</v>
      </c>
      <c r="S815" s="45">
        <v>0</v>
      </c>
      <c r="T815" s="45"/>
      <c r="U815" s="43" t="s">
        <v>341</v>
      </c>
      <c r="V815" s="34">
        <v>1</v>
      </c>
      <c r="W815" s="29">
        <v>1</v>
      </c>
      <c r="X815" s="29">
        <f t="shared" si="355"/>
        <v>1</v>
      </c>
      <c r="Z815" s="6">
        <f>N815</f>
        <v>2</v>
      </c>
      <c r="AA815" s="6">
        <f>IF(K815&lt;=0,0,1)</f>
        <v>0</v>
      </c>
      <c r="AB815" s="29"/>
      <c r="AC815" s="29" t="str">
        <f>_xlfn.IFS(AND(Z815=1,AA815=1),1,AND(Z815=1,AA815=0),0,Z815=0,"не применяется",Z815=2,"не применяется")</f>
        <v>не применяется</v>
      </c>
      <c r="AE815" s="120">
        <f>IF(N815=1,IF(OR(I815&lt;5,I815=""),0,IF(I815&gt;=10,1,0.5)),0)</f>
        <v>0</v>
      </c>
      <c r="AF815" s="120">
        <f>IF(G815&gt;AI815,0.5,0)</f>
        <v>0</v>
      </c>
      <c r="AG815" s="120">
        <f>IF(G815=AJ815,1,0)</f>
        <v>0</v>
      </c>
      <c r="AI815" s="29">
        <f>ROUND(SUMIFS(E:E,D:D,D815,N:N,1)/SUMIFS(F:F,D:D,D815,N:N,1),9)</f>
        <v>0.91379310300000005</v>
      </c>
      <c r="AJ815" s="29">
        <f>_xlfn.MAXIFS($G$7:$G$2383,$N$7:$N$2383,1,$D$7:$D$2383,24)</f>
        <v>10</v>
      </c>
    </row>
    <row r="816" spans="1:36" ht="16.5" thickBot="1" x14ac:dyDescent="0.3">
      <c r="A816" s="48" t="s">
        <v>1072</v>
      </c>
      <c r="B816" s="54" t="s">
        <v>39</v>
      </c>
      <c r="C816" s="55" t="s">
        <v>40</v>
      </c>
      <c r="D816" s="44">
        <v>25</v>
      </c>
      <c r="E816" s="41">
        <v>147</v>
      </c>
      <c r="F816" s="41">
        <v>151</v>
      </c>
      <c r="G816" s="117">
        <v>0.97350993399999997</v>
      </c>
      <c r="H816" s="45">
        <v>1</v>
      </c>
      <c r="I816" s="42" t="s">
        <v>12</v>
      </c>
      <c r="J816" s="13">
        <v>0.97350993399999997</v>
      </c>
      <c r="K816" s="29">
        <f>IF(V816=1,MAX(AE816:AG816),0)</f>
        <v>1</v>
      </c>
      <c r="L816" s="29">
        <f t="shared" si="346"/>
        <v>0</v>
      </c>
      <c r="M816" s="29">
        <f t="shared" si="347"/>
        <v>1</v>
      </c>
      <c r="N816" s="29">
        <f>IF(AND(F816=0,V816=1),2,V816)</f>
        <v>1</v>
      </c>
      <c r="O816" s="34"/>
      <c r="P816" s="41">
        <v>0</v>
      </c>
      <c r="Q816" s="41">
        <v>0</v>
      </c>
      <c r="R816" s="117">
        <v>0</v>
      </c>
      <c r="S816" s="42">
        <v>1</v>
      </c>
      <c r="T816" s="42"/>
      <c r="U816" s="43" t="s">
        <v>343</v>
      </c>
      <c r="V816" s="34">
        <v>1</v>
      </c>
      <c r="W816" s="29">
        <v>2</v>
      </c>
      <c r="X816" s="29">
        <f t="shared" si="355"/>
        <v>2</v>
      </c>
      <c r="Z816" s="6">
        <f>N816</f>
        <v>1</v>
      </c>
      <c r="AA816" s="6">
        <f>IF(K816&lt;=0,0,1)</f>
        <v>1</v>
      </c>
      <c r="AB816" s="29"/>
      <c r="AC816" s="29">
        <f>_xlfn.IFS(AND(Z816=1,AA816=1),1,AND(Z816=1,AA816=0),0,Z816=0,"не применяется")</f>
        <v>1</v>
      </c>
      <c r="AE816" s="120">
        <f>IF(AND(J816&gt;=1,N816=1),2,0)</f>
        <v>0</v>
      </c>
      <c r="AF816" s="120">
        <f>IF(G816&gt;AI816,1,0)</f>
        <v>1</v>
      </c>
      <c r="AG816" s="120"/>
      <c r="AI816" s="29">
        <f>ROUND(SUMIFS(E:E,D:D,D816,N:N,1)/SUMIFS(F:F,D:D,D816,N:N,1),9)</f>
        <v>0.97028108999999996</v>
      </c>
    </row>
    <row r="817" spans="1:36" ht="16.5" thickBot="1" x14ac:dyDescent="0.3">
      <c r="A817" s="48" t="s">
        <v>1073</v>
      </c>
      <c r="B817" s="54" t="s">
        <v>39</v>
      </c>
      <c r="C817" s="55" t="s">
        <v>40</v>
      </c>
      <c r="D817" s="51">
        <v>33</v>
      </c>
      <c r="E817" s="41"/>
      <c r="F817" s="41"/>
      <c r="G817" s="117">
        <v>0</v>
      </c>
      <c r="H817" s="45"/>
      <c r="I817" s="45"/>
      <c r="J817" s="45"/>
      <c r="K817" s="45">
        <f>K789+K804+K811</f>
        <v>18</v>
      </c>
      <c r="L817" s="29">
        <f t="shared" si="346"/>
        <v>0</v>
      </c>
      <c r="M817" s="29">
        <f t="shared" si="347"/>
        <v>0</v>
      </c>
      <c r="O817" s="34"/>
      <c r="P817" s="34"/>
      <c r="Q817" s="34"/>
      <c r="R817" s="117">
        <v>0</v>
      </c>
      <c r="S817" s="45">
        <v>20</v>
      </c>
      <c r="T817" s="45"/>
      <c r="U817" s="43" t="s">
        <v>321</v>
      </c>
      <c r="V817" s="45">
        <v>1</v>
      </c>
      <c r="X817" s="29">
        <f>SUM(X789:X816)</f>
        <v>32</v>
      </c>
      <c r="Y817" s="53">
        <f>K817/X817</f>
        <v>0.5625</v>
      </c>
      <c r="Z817" s="6">
        <f>SUM(Z789:Z816)</f>
        <v>32</v>
      </c>
      <c r="AA817" s="6">
        <f>SUM(AA789:AA816)</f>
        <v>16</v>
      </c>
      <c r="AB817" s="53">
        <f>AA817/Z817</f>
        <v>0.5</v>
      </c>
      <c r="AC817" s="29">
        <f>AB817</f>
        <v>0.5</v>
      </c>
      <c r="AF817" s="6"/>
    </row>
    <row r="818" spans="1:36" ht="16.5" thickBot="1" x14ac:dyDescent="0.25">
      <c r="A818" s="48" t="s">
        <v>279</v>
      </c>
      <c r="B818" s="49" t="s">
        <v>179</v>
      </c>
      <c r="C818" s="50" t="s">
        <v>180</v>
      </c>
      <c r="D818" s="33">
        <v>0</v>
      </c>
      <c r="E818" s="122"/>
      <c r="F818" s="122"/>
      <c r="G818" s="117">
        <v>0</v>
      </c>
      <c r="H818" s="35"/>
      <c r="I818" s="35"/>
      <c r="J818" s="35"/>
      <c r="K818" s="36">
        <f>SUM(K819:K832)</f>
        <v>17.5</v>
      </c>
      <c r="L818" s="29">
        <f t="shared" si="346"/>
        <v>0</v>
      </c>
      <c r="M818" s="29">
        <f t="shared" si="347"/>
        <v>0</v>
      </c>
      <c r="O818" s="34"/>
      <c r="P818" s="67"/>
      <c r="Q818" s="67"/>
      <c r="R818" s="117">
        <v>0</v>
      </c>
      <c r="S818" s="34">
        <v>11.5</v>
      </c>
      <c r="T818" s="34"/>
      <c r="U818" s="43" t="s">
        <v>321</v>
      </c>
      <c r="V818" s="35">
        <v>1</v>
      </c>
      <c r="W818" s="6"/>
      <c r="X818" s="6"/>
      <c r="Y818" s="6"/>
      <c r="AB818" s="6"/>
      <c r="AC818" s="6"/>
      <c r="AF818" s="6"/>
    </row>
    <row r="819" spans="1:36" ht="16.5" thickBot="1" x14ac:dyDescent="0.3">
      <c r="A819" s="48" t="s">
        <v>1074</v>
      </c>
      <c r="B819" s="54" t="s">
        <v>179</v>
      </c>
      <c r="C819" s="55" t="s">
        <v>180</v>
      </c>
      <c r="D819" s="41">
        <v>1</v>
      </c>
      <c r="E819" s="41">
        <v>151132</v>
      </c>
      <c r="F819" s="41">
        <v>528207.9</v>
      </c>
      <c r="G819" s="117">
        <v>0.286122188</v>
      </c>
      <c r="H819" s="42" t="s">
        <v>12</v>
      </c>
      <c r="I819" s="13">
        <v>-1.2165807319999999</v>
      </c>
      <c r="J819" s="42" t="s">
        <v>12</v>
      </c>
      <c r="K819" s="29">
        <f t="shared" ref="K819:K830" si="365">IF(V819=1,MAX(AE819:AG819),0)</f>
        <v>0.5</v>
      </c>
      <c r="L819" s="29">
        <f t="shared" si="346"/>
        <v>0</v>
      </c>
      <c r="M819" s="29">
        <f t="shared" si="347"/>
        <v>1</v>
      </c>
      <c r="N819" s="29">
        <f t="shared" ref="N819:N832" si="366">IF(AND(F819=0,V819=1),2,V819)</f>
        <v>1</v>
      </c>
      <c r="O819" s="34"/>
      <c r="P819" s="41">
        <v>139941</v>
      </c>
      <c r="Q819" s="41">
        <v>483145</v>
      </c>
      <c r="R819" s="117">
        <v>0.28964596500000001</v>
      </c>
      <c r="S819" s="34">
        <v>1</v>
      </c>
      <c r="T819" s="34"/>
      <c r="U819" s="43" t="s">
        <v>293</v>
      </c>
      <c r="V819" s="34">
        <v>1</v>
      </c>
      <c r="W819" s="29">
        <v>1</v>
      </c>
      <c r="X819" s="29">
        <f t="shared" ref="X819:X845" si="367">IF(V819=1,W819,0)</f>
        <v>1</v>
      </c>
      <c r="Z819" s="6">
        <f t="shared" ref="Z819:Z832" si="368">N819</f>
        <v>1</v>
      </c>
      <c r="AA819" s="6">
        <f t="shared" ref="AA819:AA832" si="369">IF(K819&lt;=0,0,1)</f>
        <v>1</v>
      </c>
      <c r="AB819" s="29"/>
      <c r="AC819" s="29">
        <f t="shared" ref="AC819:AC834" si="370">_xlfn.IFS(AND(Z819=1,AA819=1),1,AND(Z819=1,AA819=0),0,Z819=0,"не применяется")</f>
        <v>1</v>
      </c>
      <c r="AE819" s="120">
        <f>IF(N819=1,IF(OR(I819&lt;3,I819=""),0,IF(I819&gt;=7,1,0.5)),0)</f>
        <v>0</v>
      </c>
      <c r="AF819" s="120">
        <f>IF(G819&gt;AI819,0.5,0)</f>
        <v>0.5</v>
      </c>
      <c r="AG819" s="120">
        <f>IF(G819=AJ819,1,0)</f>
        <v>0</v>
      </c>
      <c r="AI819" s="29">
        <f t="shared" ref="AI819:AI832" si="371">ROUND(SUMIFS(E:E,D:D,D819,N:N,1)/SUMIFS(F:F,D:D,D819,N:N,1),9)</f>
        <v>0.26994277300000002</v>
      </c>
      <c r="AJ819" s="29">
        <f>ROUND(_xlfn.MAXIFS($G$7:$G$2383,$D$7:$D$2383,1,$V$7:$V$2383,1),9)</f>
        <v>0.87050933799999997</v>
      </c>
    </row>
    <row r="820" spans="1:36" ht="16.5" thickBot="1" x14ac:dyDescent="0.3">
      <c r="A820" s="48" t="s">
        <v>1075</v>
      </c>
      <c r="B820" s="54" t="s">
        <v>179</v>
      </c>
      <c r="C820" s="55" t="s">
        <v>180</v>
      </c>
      <c r="D820" s="44">
        <v>2</v>
      </c>
      <c r="E820" s="41">
        <v>1201</v>
      </c>
      <c r="F820" s="41">
        <v>1260</v>
      </c>
      <c r="G820" s="117">
        <v>0.95317460300000001</v>
      </c>
      <c r="H820" s="42" t="s">
        <v>12</v>
      </c>
      <c r="I820" s="13">
        <v>276.63277612399997</v>
      </c>
      <c r="J820" s="42" t="s">
        <v>12</v>
      </c>
      <c r="K820" s="29">
        <f t="shared" si="365"/>
        <v>2</v>
      </c>
      <c r="L820" s="29">
        <f t="shared" si="346"/>
        <v>0</v>
      </c>
      <c r="M820" s="29">
        <f t="shared" si="347"/>
        <v>1</v>
      </c>
      <c r="N820" s="29">
        <f t="shared" si="366"/>
        <v>1</v>
      </c>
      <c r="O820" s="34"/>
      <c r="P820" s="41">
        <v>185</v>
      </c>
      <c r="Q820" s="41">
        <v>731</v>
      </c>
      <c r="R820" s="117">
        <v>0.25307797500000001</v>
      </c>
      <c r="S820" s="34">
        <v>0</v>
      </c>
      <c r="T820" s="34"/>
      <c r="U820" s="43" t="s">
        <v>295</v>
      </c>
      <c r="V820" s="34">
        <v>1</v>
      </c>
      <c r="W820" s="29">
        <v>2</v>
      </c>
      <c r="X820" s="29">
        <f t="shared" si="367"/>
        <v>2</v>
      </c>
      <c r="Z820" s="6">
        <f t="shared" si="368"/>
        <v>1</v>
      </c>
      <c r="AA820" s="6">
        <f t="shared" si="369"/>
        <v>1</v>
      </c>
      <c r="AB820" s="29"/>
      <c r="AC820" s="29">
        <f t="shared" si="370"/>
        <v>1</v>
      </c>
      <c r="AE820" s="120">
        <f>IF(N820=1,IF(OR(I820&lt;5,I820=""),0,IF(I820&gt;=10,2,1)),0)</f>
        <v>2</v>
      </c>
      <c r="AF820" s="120">
        <f>IF(G820&gt;AI820,1,0)</f>
        <v>1</v>
      </c>
      <c r="AG820" s="120">
        <f>IF(G820=AJ820,2,0)</f>
        <v>0</v>
      </c>
      <c r="AI820" s="29">
        <f t="shared" si="371"/>
        <v>0.94268468299999997</v>
      </c>
      <c r="AJ820" s="29">
        <f>ROUND(_xlfn.MAXIFS($G$7:$G$2383,$N$7:$N$2383,1,$D$7:$D$2383,2),9)</f>
        <v>0.994897959</v>
      </c>
    </row>
    <row r="821" spans="1:36" ht="16.5" thickBot="1" x14ac:dyDescent="0.3">
      <c r="A821" s="48" t="s">
        <v>1076</v>
      </c>
      <c r="B821" s="54" t="s">
        <v>179</v>
      </c>
      <c r="C821" s="55" t="s">
        <v>180</v>
      </c>
      <c r="D821" s="44">
        <v>3</v>
      </c>
      <c r="E821" s="41">
        <v>4</v>
      </c>
      <c r="F821" s="41">
        <v>18</v>
      </c>
      <c r="G821" s="117">
        <v>0.222222222</v>
      </c>
      <c r="H821" s="42" t="s">
        <v>12</v>
      </c>
      <c r="I821" s="13">
        <v>25.925925968000001</v>
      </c>
      <c r="J821" s="42" t="s">
        <v>12</v>
      </c>
      <c r="K821" s="29">
        <f t="shared" si="365"/>
        <v>1</v>
      </c>
      <c r="L821" s="29">
        <f t="shared" si="346"/>
        <v>1</v>
      </c>
      <c r="M821" s="29">
        <f t="shared" si="347"/>
        <v>0</v>
      </c>
      <c r="N821" s="29">
        <f t="shared" si="366"/>
        <v>1</v>
      </c>
      <c r="O821" s="34"/>
      <c r="P821" s="41">
        <v>3</v>
      </c>
      <c r="Q821" s="41">
        <v>17</v>
      </c>
      <c r="R821" s="117">
        <v>0.17647058800000001</v>
      </c>
      <c r="S821" s="34">
        <v>0</v>
      </c>
      <c r="T821" s="34"/>
      <c r="U821" s="43" t="s">
        <v>297</v>
      </c>
      <c r="V821" s="34">
        <v>1</v>
      </c>
      <c r="W821" s="29">
        <v>1</v>
      </c>
      <c r="X821" s="29">
        <f t="shared" si="367"/>
        <v>1</v>
      </c>
      <c r="Z821" s="6">
        <f t="shared" si="368"/>
        <v>1</v>
      </c>
      <c r="AA821" s="6">
        <f t="shared" si="369"/>
        <v>1</v>
      </c>
      <c r="AB821" s="29"/>
      <c r="AC821" s="29">
        <f t="shared" si="370"/>
        <v>1</v>
      </c>
      <c r="AE821" s="120">
        <f>IF(N821=1,IF(OR(I821&lt;5,I821=""),0,IF(I821&gt;=10,1,0.5)),0)</f>
        <v>1</v>
      </c>
      <c r="AF821" s="120">
        <f>IF(G821&gt;AI821,0.5,0)</f>
        <v>0</v>
      </c>
      <c r="AG821" s="120">
        <f>IF(G821=AJ821,1,0)</f>
        <v>0</v>
      </c>
      <c r="AI821" s="29">
        <f t="shared" si="371"/>
        <v>0.630237826</v>
      </c>
      <c r="AJ821" s="29">
        <f>_xlfn.MAXIFS($G$7:$G$2383,$N$7:$N$2383,1,$D$7:$D$2383,3)</f>
        <v>1</v>
      </c>
    </row>
    <row r="822" spans="1:36" ht="16.5" thickBot="1" x14ac:dyDescent="0.3">
      <c r="A822" s="48" t="s">
        <v>1077</v>
      </c>
      <c r="B822" s="54" t="s">
        <v>179</v>
      </c>
      <c r="C822" s="55" t="s">
        <v>180</v>
      </c>
      <c r="D822" s="44">
        <v>4</v>
      </c>
      <c r="E822" s="41">
        <v>3</v>
      </c>
      <c r="F822" s="41">
        <v>3</v>
      </c>
      <c r="G822" s="117">
        <v>1</v>
      </c>
      <c r="H822" s="42" t="s">
        <v>12</v>
      </c>
      <c r="I822" s="13">
        <v>0</v>
      </c>
      <c r="J822" s="42" t="s">
        <v>12</v>
      </c>
      <c r="K822" s="29">
        <f t="shared" si="365"/>
        <v>1</v>
      </c>
      <c r="L822" s="29">
        <f t="shared" si="346"/>
        <v>0</v>
      </c>
      <c r="M822" s="29">
        <f t="shared" si="347"/>
        <v>1</v>
      </c>
      <c r="N822" s="29">
        <f t="shared" si="366"/>
        <v>1</v>
      </c>
      <c r="O822" s="34"/>
      <c r="P822" s="41">
        <v>0</v>
      </c>
      <c r="Q822" s="41">
        <v>13</v>
      </c>
      <c r="R822" s="117">
        <v>0</v>
      </c>
      <c r="S822" s="34">
        <v>0</v>
      </c>
      <c r="T822" s="34"/>
      <c r="U822" s="43" t="s">
        <v>299</v>
      </c>
      <c r="V822" s="34">
        <v>1</v>
      </c>
      <c r="W822" s="29">
        <v>1</v>
      </c>
      <c r="X822" s="29">
        <f t="shared" si="367"/>
        <v>1</v>
      </c>
      <c r="Z822" s="6">
        <f t="shared" si="368"/>
        <v>1</v>
      </c>
      <c r="AA822" s="6">
        <f t="shared" si="369"/>
        <v>1</v>
      </c>
      <c r="AB822" s="29"/>
      <c r="AC822" s="29">
        <f t="shared" si="370"/>
        <v>1</v>
      </c>
      <c r="AE822" s="120">
        <f>IF(N822=1,IF(OR(I822&lt;5,I822=""),0,IF(I822&gt;=10,1,0.5)),0)</f>
        <v>0</v>
      </c>
      <c r="AF822" s="120">
        <f>IF(G822&gt;AI822,0.5,0)</f>
        <v>0.5</v>
      </c>
      <c r="AG822" s="120">
        <f>IF(G822=AJ822,1,0)</f>
        <v>1</v>
      </c>
      <c r="AI822" s="29">
        <f t="shared" si="371"/>
        <v>0.88328075699999997</v>
      </c>
      <c r="AJ822" s="29">
        <f>_xlfn.MAXIFS($G$7:$G$2383,$N$7:$N$2383,1,$D$7:$D$2383,4)</f>
        <v>1</v>
      </c>
    </row>
    <row r="823" spans="1:36" ht="16.5" thickBot="1" x14ac:dyDescent="0.3">
      <c r="A823" s="48" t="s">
        <v>1078</v>
      </c>
      <c r="B823" s="54" t="s">
        <v>179</v>
      </c>
      <c r="C823" s="55" t="s">
        <v>180</v>
      </c>
      <c r="D823" s="44">
        <v>5</v>
      </c>
      <c r="E823" s="41">
        <v>38</v>
      </c>
      <c r="F823" s="41">
        <v>49</v>
      </c>
      <c r="G823" s="117">
        <v>0.77551020400000004</v>
      </c>
      <c r="H823" s="42" t="s">
        <v>12</v>
      </c>
      <c r="I823" s="13">
        <v>10989.795906109999</v>
      </c>
      <c r="J823" s="42" t="s">
        <v>12</v>
      </c>
      <c r="K823" s="29">
        <f t="shared" si="365"/>
        <v>1</v>
      </c>
      <c r="L823" s="29">
        <f t="shared" si="346"/>
        <v>0</v>
      </c>
      <c r="M823" s="29">
        <f t="shared" si="347"/>
        <v>0</v>
      </c>
      <c r="N823" s="29">
        <f t="shared" si="366"/>
        <v>1</v>
      </c>
      <c r="O823" s="34"/>
      <c r="P823" s="41">
        <v>1</v>
      </c>
      <c r="Q823" s="41">
        <v>143</v>
      </c>
      <c r="R823" s="117">
        <v>6.9930069999999999E-3</v>
      </c>
      <c r="S823" s="34">
        <v>0</v>
      </c>
      <c r="T823" s="34"/>
      <c r="U823" s="43" t="s">
        <v>301</v>
      </c>
      <c r="V823" s="34">
        <v>1</v>
      </c>
      <c r="W823" s="29">
        <v>1</v>
      </c>
      <c r="X823" s="29">
        <f t="shared" si="367"/>
        <v>1</v>
      </c>
      <c r="Z823" s="6">
        <f t="shared" si="368"/>
        <v>1</v>
      </c>
      <c r="AA823" s="6">
        <f t="shared" si="369"/>
        <v>1</v>
      </c>
      <c r="AB823" s="29"/>
      <c r="AC823" s="29">
        <f t="shared" si="370"/>
        <v>1</v>
      </c>
      <c r="AE823" s="120">
        <f>IF(N823=1,IF(OR(I823&lt;5,I823=""),0,IF(I823&gt;=10,1,0.5)),0)</f>
        <v>1</v>
      </c>
      <c r="AF823" s="120">
        <f>IF(G823&gt;AI823,0.5,0)</f>
        <v>0</v>
      </c>
      <c r="AG823" s="120">
        <f>IF(G823=AJ823,1,0)</f>
        <v>0</v>
      </c>
      <c r="AI823" s="29">
        <f t="shared" si="371"/>
        <v>0.78056112200000005</v>
      </c>
      <c r="AJ823" s="29">
        <f>_xlfn.MAXIFS($G$7:$G$2383,$N$7:$N$2383,1,$D$7:$D$2383,5)</f>
        <v>1</v>
      </c>
    </row>
    <row r="824" spans="1:36" ht="16.5" thickBot="1" x14ac:dyDescent="0.3">
      <c r="A824" s="48" t="s">
        <v>1079</v>
      </c>
      <c r="B824" s="54" t="s">
        <v>179</v>
      </c>
      <c r="C824" s="55" t="s">
        <v>180</v>
      </c>
      <c r="D824" s="44">
        <v>6</v>
      </c>
      <c r="E824" s="41">
        <v>3106</v>
      </c>
      <c r="F824" s="41">
        <v>3100</v>
      </c>
      <c r="G824" s="117">
        <v>1.0019354840000001</v>
      </c>
      <c r="H824" s="45">
        <v>1</v>
      </c>
      <c r="I824" s="42" t="s">
        <v>12</v>
      </c>
      <c r="J824" s="13">
        <v>1.0019354840000001</v>
      </c>
      <c r="K824" s="29">
        <f t="shared" si="365"/>
        <v>2</v>
      </c>
      <c r="L824" s="29">
        <f t="shared" si="346"/>
        <v>0</v>
      </c>
      <c r="M824" s="29">
        <f t="shared" si="347"/>
        <v>1</v>
      </c>
      <c r="N824" s="29">
        <f t="shared" si="366"/>
        <v>1</v>
      </c>
      <c r="O824" s="34"/>
      <c r="P824" s="41">
        <v>0</v>
      </c>
      <c r="Q824" s="41">
        <v>0</v>
      </c>
      <c r="R824" s="117">
        <v>0</v>
      </c>
      <c r="S824" s="42">
        <v>2</v>
      </c>
      <c r="T824" s="42"/>
      <c r="U824" s="43" t="s">
        <v>303</v>
      </c>
      <c r="V824" s="34">
        <v>1</v>
      </c>
      <c r="W824" s="29">
        <v>2</v>
      </c>
      <c r="X824" s="29">
        <f t="shared" si="367"/>
        <v>2</v>
      </c>
      <c r="Z824" s="6">
        <f t="shared" si="368"/>
        <v>1</v>
      </c>
      <c r="AA824" s="6">
        <f t="shared" si="369"/>
        <v>1</v>
      </c>
      <c r="AB824" s="29"/>
      <c r="AC824" s="29">
        <f t="shared" si="370"/>
        <v>1</v>
      </c>
      <c r="AE824" s="120">
        <f>IF(N824=1,IF(J824&gt;=1,2,0),0)</f>
        <v>2</v>
      </c>
      <c r="AF824" s="120">
        <f>IF(G824&gt;AI824,1,0)</f>
        <v>1</v>
      </c>
      <c r="AG824" s="120"/>
      <c r="AI824" s="29">
        <f t="shared" si="371"/>
        <v>1.0014544569999999</v>
      </c>
    </row>
    <row r="825" spans="1:36" ht="16.5" thickBot="1" x14ac:dyDescent="0.3">
      <c r="A825" s="48" t="s">
        <v>1080</v>
      </c>
      <c r="B825" s="54" t="s">
        <v>179</v>
      </c>
      <c r="C825" s="55" t="s">
        <v>180</v>
      </c>
      <c r="D825" s="44">
        <v>7</v>
      </c>
      <c r="E825" s="41">
        <v>575</v>
      </c>
      <c r="F825" s="41">
        <v>662</v>
      </c>
      <c r="G825" s="117">
        <v>0.86858005999999999</v>
      </c>
      <c r="H825" s="42" t="s">
        <v>12</v>
      </c>
      <c r="I825" s="13">
        <v>15.121325407</v>
      </c>
      <c r="J825" s="42" t="s">
        <v>12</v>
      </c>
      <c r="K825" s="29">
        <f t="shared" si="365"/>
        <v>2</v>
      </c>
      <c r="L825" s="29">
        <f t="shared" si="346"/>
        <v>0</v>
      </c>
      <c r="M825" s="29">
        <f t="shared" si="347"/>
        <v>1</v>
      </c>
      <c r="N825" s="29">
        <f t="shared" si="366"/>
        <v>1</v>
      </c>
      <c r="O825" s="34"/>
      <c r="P825" s="41">
        <v>504</v>
      </c>
      <c r="Q825" s="41">
        <v>668</v>
      </c>
      <c r="R825" s="117">
        <v>0.75449101799999996</v>
      </c>
      <c r="S825" s="34">
        <v>2</v>
      </c>
      <c r="T825" s="34"/>
      <c r="U825" s="43" t="s">
        <v>305</v>
      </c>
      <c r="V825" s="34">
        <v>1</v>
      </c>
      <c r="W825" s="29">
        <v>2</v>
      </c>
      <c r="X825" s="29">
        <f t="shared" si="367"/>
        <v>2</v>
      </c>
      <c r="Z825" s="6">
        <f t="shared" si="368"/>
        <v>1</v>
      </c>
      <c r="AA825" s="6">
        <f t="shared" si="369"/>
        <v>1</v>
      </c>
      <c r="AB825" s="29"/>
      <c r="AC825" s="29">
        <f t="shared" si="370"/>
        <v>1</v>
      </c>
      <c r="AE825" s="120">
        <f>IF(N825=1,IF(OR(I825&lt;3,I825=""),0,IF(I825&gt;=7,2,1)),0)</f>
        <v>2</v>
      </c>
      <c r="AF825" s="120">
        <f>IF(G825&gt;AI825,1,0)</f>
        <v>1</v>
      </c>
      <c r="AG825" s="120">
        <f>IF(G825=AJ825,2,0)</f>
        <v>0</v>
      </c>
      <c r="AI825" s="29">
        <f t="shared" si="371"/>
        <v>0.78831324000000003</v>
      </c>
      <c r="AJ825" s="29">
        <f>_xlfn.MAXIFS($G$7:$G$2383,$N$7:$N$2383,1,$D$7:$D$2383,7)</f>
        <v>0.964028777</v>
      </c>
    </row>
    <row r="826" spans="1:36" ht="16.5" thickBot="1" x14ac:dyDescent="0.3">
      <c r="A826" s="48" t="s">
        <v>1081</v>
      </c>
      <c r="B826" s="54" t="s">
        <v>179</v>
      </c>
      <c r="C826" s="55" t="s">
        <v>180</v>
      </c>
      <c r="D826" s="44">
        <v>8</v>
      </c>
      <c r="E826" s="41">
        <v>224</v>
      </c>
      <c r="F826" s="41">
        <v>662</v>
      </c>
      <c r="G826" s="117">
        <v>0.33836857999999997</v>
      </c>
      <c r="H826" s="42" t="s">
        <v>12</v>
      </c>
      <c r="I826" s="13">
        <v>-24.656596118</v>
      </c>
      <c r="J826" s="42" t="s">
        <v>12</v>
      </c>
      <c r="K826" s="29">
        <f t="shared" si="365"/>
        <v>1</v>
      </c>
      <c r="L826" s="29">
        <f t="shared" si="346"/>
        <v>0</v>
      </c>
      <c r="M826" s="29">
        <f t="shared" si="347"/>
        <v>1</v>
      </c>
      <c r="N826" s="29">
        <f t="shared" si="366"/>
        <v>1</v>
      </c>
      <c r="O826" s="34"/>
      <c r="P826" s="41">
        <v>300</v>
      </c>
      <c r="Q826" s="41">
        <v>668</v>
      </c>
      <c r="R826" s="117">
        <v>0.449101796</v>
      </c>
      <c r="S826" s="34">
        <v>1</v>
      </c>
      <c r="T826" s="34"/>
      <c r="U826" s="43" t="s">
        <v>307</v>
      </c>
      <c r="V826" s="34">
        <v>1</v>
      </c>
      <c r="W826" s="29">
        <v>1</v>
      </c>
      <c r="X826" s="29">
        <f t="shared" si="367"/>
        <v>1</v>
      </c>
      <c r="Z826" s="6">
        <f t="shared" si="368"/>
        <v>1</v>
      </c>
      <c r="AA826" s="6">
        <f t="shared" si="369"/>
        <v>1</v>
      </c>
      <c r="AB826" s="29"/>
      <c r="AC826" s="29">
        <f t="shared" si="370"/>
        <v>1</v>
      </c>
      <c r="AE826" s="120">
        <f>IF(N826=1,IF(OR(I826&gt;-5,I826=""),0,IF(I826&gt;=-10,0.5,1)),0)</f>
        <v>1</v>
      </c>
      <c r="AF826" s="120">
        <f>IF(G826&lt;AI826,0.5,0)</f>
        <v>0.5</v>
      </c>
      <c r="AG826" s="120">
        <f>IF(G826=AJ826,1,0)</f>
        <v>0</v>
      </c>
      <c r="AI826" s="29">
        <f t="shared" si="371"/>
        <v>0.38070670899999998</v>
      </c>
      <c r="AJ826" s="29">
        <f>_xlfn.MINIFS($G$6:$G$2383,$N$6:$N$2383,1,$D$6:$D$2383,8)</f>
        <v>1.9047618999999998E-2</v>
      </c>
    </row>
    <row r="827" spans="1:36" ht="16.5" thickBot="1" x14ac:dyDescent="0.3">
      <c r="A827" s="48" t="s">
        <v>1082</v>
      </c>
      <c r="B827" s="54" t="s">
        <v>179</v>
      </c>
      <c r="C827" s="55" t="s">
        <v>180</v>
      </c>
      <c r="D827" s="44">
        <v>9</v>
      </c>
      <c r="E827" s="41">
        <v>4282</v>
      </c>
      <c r="F827" s="41">
        <v>1260</v>
      </c>
      <c r="G827" s="117">
        <v>3.398412698</v>
      </c>
      <c r="H827" s="45">
        <v>1</v>
      </c>
      <c r="I827" s="42" t="s">
        <v>12</v>
      </c>
      <c r="J827" s="13">
        <v>3.398412698</v>
      </c>
      <c r="K827" s="29">
        <f t="shared" si="365"/>
        <v>1</v>
      </c>
      <c r="L827" s="29">
        <f t="shared" si="346"/>
        <v>0</v>
      </c>
      <c r="M827" s="29">
        <f t="shared" si="347"/>
        <v>0</v>
      </c>
      <c r="N827" s="29">
        <f t="shared" si="366"/>
        <v>1</v>
      </c>
      <c r="O827" s="34"/>
      <c r="P827" s="41">
        <v>4076</v>
      </c>
      <c r="Q827" s="41">
        <v>731</v>
      </c>
      <c r="R827" s="117">
        <v>5.5759233930000001</v>
      </c>
      <c r="S827" s="42">
        <v>1</v>
      </c>
      <c r="T827" s="42"/>
      <c r="U827" s="43" t="s">
        <v>309</v>
      </c>
      <c r="V827" s="34">
        <v>1</v>
      </c>
      <c r="W827" s="29">
        <v>1</v>
      </c>
      <c r="X827" s="29">
        <f t="shared" si="367"/>
        <v>1</v>
      </c>
      <c r="Z827" s="6">
        <f t="shared" si="368"/>
        <v>1</v>
      </c>
      <c r="AA827" s="6">
        <f t="shared" si="369"/>
        <v>1</v>
      </c>
      <c r="AB827" s="29"/>
      <c r="AC827" s="29">
        <f t="shared" si="370"/>
        <v>1</v>
      </c>
      <c r="AE827" s="120">
        <f>IF(N827=1,IF(J827&gt;=1,1,0),0)</f>
        <v>1</v>
      </c>
      <c r="AF827" s="120">
        <f>IF(G827&gt;AI827,0.5,0)</f>
        <v>0</v>
      </c>
      <c r="AG827" s="120"/>
      <c r="AI827" s="29">
        <f t="shared" si="371"/>
        <v>6.5856960899999999</v>
      </c>
    </row>
    <row r="828" spans="1:36" ht="16.5" thickBot="1" x14ac:dyDescent="0.3">
      <c r="A828" s="48" t="s">
        <v>1083</v>
      </c>
      <c r="B828" s="54" t="s">
        <v>179</v>
      </c>
      <c r="C828" s="55" t="s">
        <v>180</v>
      </c>
      <c r="D828" s="44">
        <v>10</v>
      </c>
      <c r="E828" s="41">
        <v>54</v>
      </c>
      <c r="F828" s="41">
        <v>3</v>
      </c>
      <c r="G828" s="117">
        <v>18</v>
      </c>
      <c r="H828" s="45">
        <v>1</v>
      </c>
      <c r="I828" s="42" t="s">
        <v>12</v>
      </c>
      <c r="J828" s="13">
        <v>18</v>
      </c>
      <c r="K828" s="29">
        <f t="shared" si="365"/>
        <v>1</v>
      </c>
      <c r="L828" s="29">
        <f t="shared" si="346"/>
        <v>0</v>
      </c>
      <c r="M828" s="29">
        <f t="shared" si="347"/>
        <v>1</v>
      </c>
      <c r="N828" s="29">
        <f t="shared" si="366"/>
        <v>1</v>
      </c>
      <c r="O828" s="34"/>
      <c r="P828" s="41">
        <v>98</v>
      </c>
      <c r="Q828" s="41">
        <v>13</v>
      </c>
      <c r="R828" s="117">
        <v>7.538461538</v>
      </c>
      <c r="S828" s="42">
        <v>1</v>
      </c>
      <c r="T828" s="42"/>
      <c r="U828" s="43" t="s">
        <v>311</v>
      </c>
      <c r="V828" s="34">
        <v>1</v>
      </c>
      <c r="W828" s="29">
        <v>1</v>
      </c>
      <c r="X828" s="29">
        <f t="shared" si="367"/>
        <v>1</v>
      </c>
      <c r="Z828" s="6">
        <f t="shared" si="368"/>
        <v>1</v>
      </c>
      <c r="AA828" s="6">
        <f t="shared" si="369"/>
        <v>1</v>
      </c>
      <c r="AB828" s="29"/>
      <c r="AC828" s="29">
        <f t="shared" si="370"/>
        <v>1</v>
      </c>
      <c r="AE828" s="120">
        <f>IF(N828=1,IF(J828&gt;=1,1,0),0)</f>
        <v>1</v>
      </c>
      <c r="AF828" s="120">
        <f>IF(G828&gt;AI828,0.5,0)</f>
        <v>0.5</v>
      </c>
      <c r="AG828" s="120"/>
      <c r="AI828" s="29">
        <f t="shared" si="371"/>
        <v>8.2854889590000003</v>
      </c>
    </row>
    <row r="829" spans="1:36" ht="16.5" thickBot="1" x14ac:dyDescent="0.3">
      <c r="A829" s="48" t="s">
        <v>1084</v>
      </c>
      <c r="B829" s="54" t="s">
        <v>179</v>
      </c>
      <c r="C829" s="55" t="s">
        <v>180</v>
      </c>
      <c r="D829" s="44">
        <v>11</v>
      </c>
      <c r="E829" s="41">
        <v>345</v>
      </c>
      <c r="F829" s="41">
        <v>49</v>
      </c>
      <c r="G829" s="117">
        <v>7.0408163269999999</v>
      </c>
      <c r="H829" s="45">
        <v>1</v>
      </c>
      <c r="I829" s="42" t="s">
        <v>12</v>
      </c>
      <c r="J829" s="13">
        <v>7.0408163269999999</v>
      </c>
      <c r="K829" s="29">
        <f t="shared" si="365"/>
        <v>2</v>
      </c>
      <c r="L829" s="29">
        <f t="shared" si="346"/>
        <v>0</v>
      </c>
      <c r="M829" s="29">
        <f t="shared" si="347"/>
        <v>0</v>
      </c>
      <c r="N829" s="29">
        <f t="shared" si="366"/>
        <v>1</v>
      </c>
      <c r="O829" s="34"/>
      <c r="P829" s="41">
        <v>207</v>
      </c>
      <c r="Q829" s="41">
        <v>143</v>
      </c>
      <c r="R829" s="117">
        <v>1.4475524479999999</v>
      </c>
      <c r="S829" s="42">
        <v>2</v>
      </c>
      <c r="T829" s="42"/>
      <c r="U829" s="43" t="s">
        <v>313</v>
      </c>
      <c r="V829" s="34">
        <v>1</v>
      </c>
      <c r="W829" s="29">
        <v>2</v>
      </c>
      <c r="X829" s="29">
        <f t="shared" si="367"/>
        <v>2</v>
      </c>
      <c r="Z829" s="6">
        <f t="shared" si="368"/>
        <v>1</v>
      </c>
      <c r="AA829" s="6">
        <f t="shared" si="369"/>
        <v>1</v>
      </c>
      <c r="AB829" s="29"/>
      <c r="AC829" s="29">
        <f t="shared" si="370"/>
        <v>1</v>
      </c>
      <c r="AE829" s="120">
        <f>IF(N829=1,IF(J829&gt;=1,2,0),0)</f>
        <v>2</v>
      </c>
      <c r="AF829" s="120">
        <f>IF(G829&gt;AI829,1,0)</f>
        <v>0</v>
      </c>
      <c r="AG829" s="120"/>
      <c r="AI829" s="29">
        <f t="shared" si="371"/>
        <v>8.5951903810000001</v>
      </c>
    </row>
    <row r="830" spans="1:36" ht="16.5" thickBot="1" x14ac:dyDescent="0.3">
      <c r="A830" s="48" t="s">
        <v>1085</v>
      </c>
      <c r="B830" s="54" t="s">
        <v>179</v>
      </c>
      <c r="C830" s="55" t="s">
        <v>180</v>
      </c>
      <c r="D830" s="44">
        <v>12</v>
      </c>
      <c r="E830" s="41">
        <v>1192</v>
      </c>
      <c r="F830" s="41">
        <v>39006</v>
      </c>
      <c r="G830" s="117">
        <v>3.0559401E-2</v>
      </c>
      <c r="H830" s="42" t="s">
        <v>12</v>
      </c>
      <c r="I830" s="13">
        <v>41.787680756999997</v>
      </c>
      <c r="J830" s="42" t="s">
        <v>12</v>
      </c>
      <c r="K830" s="29">
        <f t="shared" si="365"/>
        <v>0.5</v>
      </c>
      <c r="L830" s="29">
        <f t="shared" si="346"/>
        <v>0</v>
      </c>
      <c r="M830" s="29">
        <f t="shared" si="347"/>
        <v>1</v>
      </c>
      <c r="N830" s="29">
        <f t="shared" si="366"/>
        <v>1</v>
      </c>
      <c r="O830" s="34"/>
      <c r="P830" s="41">
        <v>770</v>
      </c>
      <c r="Q830" s="41">
        <v>35726</v>
      </c>
      <c r="R830" s="117">
        <v>2.1552931000000001E-2</v>
      </c>
      <c r="S830" s="34">
        <v>0.5</v>
      </c>
      <c r="T830" s="34"/>
      <c r="U830" s="43" t="s">
        <v>315</v>
      </c>
      <c r="V830" s="34">
        <v>1</v>
      </c>
      <c r="W830" s="29">
        <v>1</v>
      </c>
      <c r="X830" s="29">
        <f t="shared" si="367"/>
        <v>1</v>
      </c>
      <c r="Z830" s="6">
        <f t="shared" si="368"/>
        <v>1</v>
      </c>
      <c r="AA830" s="6">
        <f t="shared" si="369"/>
        <v>1</v>
      </c>
      <c r="AB830" s="29"/>
      <c r="AC830" s="29">
        <f t="shared" si="370"/>
        <v>1</v>
      </c>
      <c r="AE830" s="120">
        <f>IF(N830=1,IF(OR(I830&gt;-5,I830=""),0,IF(I830&gt;=-10,0.5,1)),0)</f>
        <v>0</v>
      </c>
      <c r="AF830" s="120">
        <f>IF(G830&lt;AI830,0.5,0)</f>
        <v>0.5</v>
      </c>
      <c r="AG830" s="120">
        <f>IF(G830=AJ830,1,0)</f>
        <v>0</v>
      </c>
      <c r="AI830" s="29">
        <f t="shared" si="371"/>
        <v>4.0696577999999997E-2</v>
      </c>
      <c r="AJ830" s="29">
        <f>_xlfn.MINIFS($G$6:$G$2383,$N$6:$N$2383,1,$D$6:$D$2383,12)</f>
        <v>5.6550419999999999E-3</v>
      </c>
    </row>
    <row r="831" spans="1:36" ht="16.5" thickBot="1" x14ac:dyDescent="0.3">
      <c r="A831" s="48" t="s">
        <v>1086</v>
      </c>
      <c r="B831" s="54" t="s">
        <v>179</v>
      </c>
      <c r="C831" s="55" t="s">
        <v>180</v>
      </c>
      <c r="D831" s="44">
        <v>13</v>
      </c>
      <c r="E831" s="41">
        <v>203</v>
      </c>
      <c r="F831" s="41">
        <v>869</v>
      </c>
      <c r="G831" s="117">
        <v>0.233601841</v>
      </c>
      <c r="H831" s="42" t="s">
        <v>12</v>
      </c>
      <c r="I831" s="13">
        <v>-13.725535362</v>
      </c>
      <c r="J831" s="42" t="s">
        <v>12</v>
      </c>
      <c r="K831" s="29">
        <f>_xlfn.IFS(AND(R831=0,G831=0),0,V831=0,0,V831=1,MAX(AE831:AG831))</f>
        <v>2</v>
      </c>
      <c r="L831" s="29">
        <f t="shared" si="346"/>
        <v>0</v>
      </c>
      <c r="M831" s="29">
        <f t="shared" si="347"/>
        <v>1</v>
      </c>
      <c r="N831" s="29">
        <f t="shared" si="366"/>
        <v>1</v>
      </c>
      <c r="O831" s="34"/>
      <c r="P831" s="41">
        <v>251</v>
      </c>
      <c r="Q831" s="41">
        <v>927</v>
      </c>
      <c r="R831" s="117">
        <v>0.270765912</v>
      </c>
      <c r="S831" s="34">
        <v>1</v>
      </c>
      <c r="T831" s="34"/>
      <c r="U831" s="43" t="s">
        <v>317</v>
      </c>
      <c r="V831" s="34">
        <v>1</v>
      </c>
      <c r="W831" s="29">
        <v>2</v>
      </c>
      <c r="X831" s="29">
        <f t="shared" si="367"/>
        <v>2</v>
      </c>
      <c r="Z831" s="6">
        <f t="shared" si="368"/>
        <v>1</v>
      </c>
      <c r="AA831" s="6">
        <f t="shared" si="369"/>
        <v>1</v>
      </c>
      <c r="AB831" s="29"/>
      <c r="AC831" s="29">
        <f t="shared" si="370"/>
        <v>1</v>
      </c>
      <c r="AE831" s="120">
        <f>IF(N831=1,IF(OR(I831&gt;-3,I831=""),0,IF(I831&gt;=-7,1,2)),0)</f>
        <v>2</v>
      </c>
      <c r="AF831" s="120">
        <f>IF(G831&lt;AI831,1,0)</f>
        <v>1</v>
      </c>
      <c r="AG831" s="120">
        <f>IF(G831=AJ831,2,0)</f>
        <v>0</v>
      </c>
      <c r="AI831" s="29">
        <f t="shared" si="371"/>
        <v>0.30394431599999999</v>
      </c>
      <c r="AJ831" s="29">
        <f>_xlfn.MINIFS($G$6:$G$2383,$N$6:$N$2383,1,$D$6:$D$2383,13)</f>
        <v>0.11</v>
      </c>
    </row>
    <row r="832" spans="1:36" ht="16.5" thickBot="1" x14ac:dyDescent="0.3">
      <c r="A832" s="48" t="s">
        <v>1087</v>
      </c>
      <c r="B832" s="54" t="s">
        <v>179</v>
      </c>
      <c r="C832" s="55" t="s">
        <v>180</v>
      </c>
      <c r="D832" s="44">
        <v>14</v>
      </c>
      <c r="E832" s="41">
        <v>4</v>
      </c>
      <c r="F832" s="41">
        <v>3156</v>
      </c>
      <c r="G832" s="117">
        <v>1.267427E-3</v>
      </c>
      <c r="H832" s="42" t="s">
        <v>12</v>
      </c>
      <c r="I832" s="13">
        <v>0</v>
      </c>
      <c r="J832" s="42" t="s">
        <v>12</v>
      </c>
      <c r="K832" s="29">
        <f>_xlfn.IFS(AND(R832=0,G832=0),0,V832=0,0,V832=1,MAX(AE832:AG832))</f>
        <v>0.5</v>
      </c>
      <c r="L832" s="29">
        <f t="shared" si="346"/>
        <v>0</v>
      </c>
      <c r="M832" s="29">
        <f t="shared" si="347"/>
        <v>1</v>
      </c>
      <c r="N832" s="29">
        <f t="shared" si="366"/>
        <v>1</v>
      </c>
      <c r="O832" s="34"/>
      <c r="P832" s="41">
        <v>0</v>
      </c>
      <c r="Q832" s="41">
        <v>2898</v>
      </c>
      <c r="R832" s="117">
        <v>0</v>
      </c>
      <c r="S832" s="34">
        <v>0</v>
      </c>
      <c r="T832" s="34"/>
      <c r="U832" s="43" t="s">
        <v>319</v>
      </c>
      <c r="V832" s="34">
        <v>1</v>
      </c>
      <c r="W832" s="29">
        <v>1</v>
      </c>
      <c r="X832" s="29">
        <f t="shared" si="367"/>
        <v>1</v>
      </c>
      <c r="Z832" s="6">
        <f t="shared" si="368"/>
        <v>1</v>
      </c>
      <c r="AA832" s="6">
        <f t="shared" si="369"/>
        <v>1</v>
      </c>
      <c r="AB832" s="29"/>
      <c r="AC832" s="29">
        <f t="shared" si="370"/>
        <v>1</v>
      </c>
      <c r="AE832" s="120">
        <f>IF(N832=1,IF(OR(I832&gt;-5,I832=""),0,IF(I832&gt;=-10,0.5,1)),0)</f>
        <v>0</v>
      </c>
      <c r="AF832" s="120">
        <f>IF(G832&lt;AI832,0.5,0)</f>
        <v>0.5</v>
      </c>
      <c r="AG832" s="120">
        <f>IF(G832=AJ832,1,0)</f>
        <v>0</v>
      </c>
      <c r="AI832" s="29">
        <f t="shared" si="371"/>
        <v>4.1435990000000004E-3</v>
      </c>
      <c r="AJ832" s="29">
        <f>_xlfn.MINIFS($G$6:$G$2383,$N$6:$N$2383,1,$D$6:$D$2383,14)</f>
        <v>0</v>
      </c>
    </row>
    <row r="833" spans="1:36" ht="16.5" thickBot="1" x14ac:dyDescent="0.3">
      <c r="A833" s="48" t="s">
        <v>1088</v>
      </c>
      <c r="B833" s="54" t="s">
        <v>179</v>
      </c>
      <c r="C833" s="55" t="s">
        <v>180</v>
      </c>
      <c r="D833" s="33"/>
      <c r="E833" s="41"/>
      <c r="F833" s="41"/>
      <c r="G833" s="117">
        <v>0</v>
      </c>
      <c r="H833" s="35"/>
      <c r="I833" s="35"/>
      <c r="J833" s="35"/>
      <c r="K833" s="36">
        <f>SUM(K834:K839)</f>
        <v>3</v>
      </c>
      <c r="L833" s="29">
        <f t="shared" si="346"/>
        <v>0</v>
      </c>
      <c r="M833" s="29">
        <f t="shared" si="347"/>
        <v>0</v>
      </c>
      <c r="O833" s="34"/>
      <c r="P833" s="34"/>
      <c r="Q833" s="34"/>
      <c r="R833" s="117">
        <v>0</v>
      </c>
      <c r="S833" s="35">
        <v>5.5</v>
      </c>
      <c r="T833" s="35"/>
      <c r="U833" s="37" t="s">
        <v>321</v>
      </c>
      <c r="V833" s="35">
        <v>1</v>
      </c>
      <c r="W833" s="6"/>
      <c r="X833" s="29">
        <f t="shared" si="367"/>
        <v>0</v>
      </c>
      <c r="Y833" s="6"/>
      <c r="AB833" s="6"/>
      <c r="AC833" s="29" t="str">
        <f t="shared" si="370"/>
        <v>не применяется</v>
      </c>
      <c r="AF833" s="6"/>
    </row>
    <row r="834" spans="1:36" ht="16.5" thickBot="1" x14ac:dyDescent="0.3">
      <c r="A834" s="48" t="s">
        <v>1089</v>
      </c>
      <c r="B834" s="54" t="s">
        <v>179</v>
      </c>
      <c r="C834" s="55" t="s">
        <v>180</v>
      </c>
      <c r="D834" s="44">
        <v>15</v>
      </c>
      <c r="E834" s="41">
        <v>5521</v>
      </c>
      <c r="F834" s="41">
        <v>5880</v>
      </c>
      <c r="G834" s="117">
        <v>0.938945578</v>
      </c>
      <c r="H834" s="45">
        <v>1</v>
      </c>
      <c r="I834" s="42" t="s">
        <v>12</v>
      </c>
      <c r="J834" s="13">
        <v>0.938945578</v>
      </c>
      <c r="K834" s="29">
        <f t="shared" ref="K834:K839" si="372">IF(V834=1,MAX(AE834:AG834),0)</f>
        <v>0</v>
      </c>
      <c r="L834" s="29">
        <f t="shared" si="346"/>
        <v>0</v>
      </c>
      <c r="M834" s="29">
        <f t="shared" si="347"/>
        <v>0</v>
      </c>
      <c r="N834" s="29">
        <f t="shared" ref="N834:N839" si="373">IF(AND(F834=0,V834=1),2,V834)</f>
        <v>1</v>
      </c>
      <c r="O834" s="34"/>
      <c r="P834" s="41">
        <v>0</v>
      </c>
      <c r="Q834" s="41">
        <v>0</v>
      </c>
      <c r="R834" s="117">
        <v>0</v>
      </c>
      <c r="S834" s="42">
        <v>0.5</v>
      </c>
      <c r="T834" s="42"/>
      <c r="U834" s="43" t="s">
        <v>323</v>
      </c>
      <c r="V834" s="34">
        <v>1</v>
      </c>
      <c r="W834" s="29">
        <v>1</v>
      </c>
      <c r="X834" s="29">
        <f t="shared" si="367"/>
        <v>1</v>
      </c>
      <c r="Z834" s="6">
        <f t="shared" ref="Z834:Z839" si="374">N834</f>
        <v>1</v>
      </c>
      <c r="AA834" s="6">
        <f t="shared" ref="AA834:AA839" si="375">IF(K834&lt;=0,0,1)</f>
        <v>0</v>
      </c>
      <c r="AB834" s="29"/>
      <c r="AC834" s="29">
        <f t="shared" si="370"/>
        <v>0</v>
      </c>
      <c r="AE834" s="120">
        <f>IF(AND(J834&gt;=1,N834=1),1,0)</f>
        <v>0</v>
      </c>
      <c r="AF834" s="121">
        <f>IF(G834&gt;AI834,0.5,0)</f>
        <v>0</v>
      </c>
      <c r="AG834" s="120"/>
      <c r="AI834" s="29">
        <f t="shared" ref="AI834:AI839" si="376">ROUND(SUMIFS(E:E,D:D,D834,N:N,1)/SUMIFS(F:F,D:D,D834,N:N,1),9)</f>
        <v>0.955452521</v>
      </c>
    </row>
    <row r="835" spans="1:36" ht="16.5" thickBot="1" x14ac:dyDescent="0.3">
      <c r="A835" s="48" t="s">
        <v>1090</v>
      </c>
      <c r="B835" s="54" t="s">
        <v>179</v>
      </c>
      <c r="C835" s="55" t="s">
        <v>180</v>
      </c>
      <c r="D835" s="44">
        <v>16</v>
      </c>
      <c r="E835" s="41">
        <v>11</v>
      </c>
      <c r="F835" s="41">
        <v>0</v>
      </c>
      <c r="G835" s="117">
        <v>0</v>
      </c>
      <c r="H835" s="45">
        <v>1</v>
      </c>
      <c r="I835" s="42" t="s">
        <v>12</v>
      </c>
      <c r="J835" s="13">
        <v>0</v>
      </c>
      <c r="K835" s="29">
        <f t="shared" si="372"/>
        <v>0</v>
      </c>
      <c r="L835" s="29">
        <f t="shared" si="346"/>
        <v>0</v>
      </c>
      <c r="M835" s="29">
        <f t="shared" si="347"/>
        <v>0</v>
      </c>
      <c r="N835" s="29">
        <f t="shared" si="373"/>
        <v>2</v>
      </c>
      <c r="O835" s="34"/>
      <c r="P835" s="41">
        <v>4</v>
      </c>
      <c r="Q835" s="41">
        <v>13</v>
      </c>
      <c r="R835" s="117">
        <v>0.30769230800000003</v>
      </c>
      <c r="S835" s="42">
        <v>0</v>
      </c>
      <c r="T835" s="42"/>
      <c r="U835" s="43" t="s">
        <v>325</v>
      </c>
      <c r="V835" s="34">
        <v>1</v>
      </c>
      <c r="W835" s="29">
        <v>1</v>
      </c>
      <c r="X835" s="29">
        <f t="shared" si="367"/>
        <v>1</v>
      </c>
      <c r="Z835" s="6">
        <f t="shared" si="374"/>
        <v>2</v>
      </c>
      <c r="AA835" s="6">
        <f t="shared" si="375"/>
        <v>0</v>
      </c>
      <c r="AB835" s="29"/>
      <c r="AC835" s="29" t="str">
        <f>_xlfn.IFS(AND(Z835=1,AA835=1),1,AND(Z835=1,AA835=0),0,Z835=0,"не применяется",N835=2,"не применяется")</f>
        <v>не применяется</v>
      </c>
      <c r="AE835" s="120">
        <f>IF(AND(J835&gt;=1,N835=1),1,0)</f>
        <v>0</v>
      </c>
      <c r="AF835" s="120">
        <f>IF(G835&gt;AI835,0.5,0)</f>
        <v>0</v>
      </c>
      <c r="AG835" s="120"/>
      <c r="AI835" s="29">
        <f t="shared" si="376"/>
        <v>27.65</v>
      </c>
    </row>
    <row r="836" spans="1:36" ht="16.5" thickBot="1" x14ac:dyDescent="0.3">
      <c r="A836" s="48" t="s">
        <v>1091</v>
      </c>
      <c r="B836" s="54" t="s">
        <v>179</v>
      </c>
      <c r="C836" s="55" t="s">
        <v>180</v>
      </c>
      <c r="D836" s="44">
        <v>17</v>
      </c>
      <c r="E836" s="41">
        <v>418</v>
      </c>
      <c r="F836" s="41">
        <v>1</v>
      </c>
      <c r="G836" s="117">
        <v>418</v>
      </c>
      <c r="H836" s="45">
        <v>1</v>
      </c>
      <c r="I836" s="42" t="s">
        <v>12</v>
      </c>
      <c r="J836" s="13">
        <v>418</v>
      </c>
      <c r="K836" s="29">
        <f t="shared" si="372"/>
        <v>1</v>
      </c>
      <c r="L836" s="29">
        <f t="shared" si="346"/>
        <v>0</v>
      </c>
      <c r="M836" s="29">
        <f t="shared" si="347"/>
        <v>1</v>
      </c>
      <c r="N836" s="29">
        <f t="shared" si="373"/>
        <v>1</v>
      </c>
      <c r="O836" s="34"/>
      <c r="P836" s="41">
        <v>160</v>
      </c>
      <c r="Q836" s="41">
        <v>19</v>
      </c>
      <c r="R836" s="117">
        <v>8.4210526320000003</v>
      </c>
      <c r="S836" s="42">
        <v>1</v>
      </c>
      <c r="T836" s="42"/>
      <c r="U836" s="43" t="s">
        <v>327</v>
      </c>
      <c r="V836" s="34">
        <v>1</v>
      </c>
      <c r="W836" s="29">
        <v>1</v>
      </c>
      <c r="X836" s="29">
        <f t="shared" si="367"/>
        <v>1</v>
      </c>
      <c r="Z836" s="6">
        <f t="shared" si="374"/>
        <v>1</v>
      </c>
      <c r="AA836" s="6">
        <f t="shared" si="375"/>
        <v>1</v>
      </c>
      <c r="AB836" s="29"/>
      <c r="AC836" s="29">
        <f>_xlfn.IFS(AND(Z836=1,AA836=1),1,AND(Z836=1,AA836=0),0,Z836=0,"не применяется")</f>
        <v>1</v>
      </c>
      <c r="AE836" s="120">
        <f>IF(AND(J836&gt;=1,N836=1),1,0)</f>
        <v>1</v>
      </c>
      <c r="AF836" s="120">
        <f>IF(G836&gt;AI836,0.5,0)</f>
        <v>0.5</v>
      </c>
      <c r="AG836" s="120"/>
      <c r="AI836" s="29">
        <f t="shared" si="376"/>
        <v>77.588235294</v>
      </c>
    </row>
    <row r="837" spans="1:36" ht="16.5" thickBot="1" x14ac:dyDescent="0.3">
      <c r="A837" s="48" t="s">
        <v>1092</v>
      </c>
      <c r="B837" s="54" t="s">
        <v>179</v>
      </c>
      <c r="C837" s="55" t="s">
        <v>180</v>
      </c>
      <c r="D837" s="44">
        <v>18</v>
      </c>
      <c r="E837" s="41">
        <v>25</v>
      </c>
      <c r="F837" s="41">
        <v>1</v>
      </c>
      <c r="G837" s="117">
        <v>25</v>
      </c>
      <c r="H837" s="45">
        <v>1</v>
      </c>
      <c r="I837" s="42" t="s">
        <v>12</v>
      </c>
      <c r="J837" s="13">
        <v>25</v>
      </c>
      <c r="K837" s="29">
        <f t="shared" si="372"/>
        <v>1</v>
      </c>
      <c r="L837" s="29">
        <f t="shared" si="346"/>
        <v>0</v>
      </c>
      <c r="M837" s="29">
        <f t="shared" si="347"/>
        <v>0</v>
      </c>
      <c r="N837" s="29">
        <f t="shared" si="373"/>
        <v>1</v>
      </c>
      <c r="O837" s="34"/>
      <c r="P837" s="41">
        <v>38</v>
      </c>
      <c r="Q837" s="41">
        <v>7</v>
      </c>
      <c r="R837" s="117">
        <v>5.4285714289999998</v>
      </c>
      <c r="S837" s="42">
        <v>1</v>
      </c>
      <c r="T837" s="42"/>
      <c r="U837" s="43" t="s">
        <v>329</v>
      </c>
      <c r="V837" s="34">
        <v>1</v>
      </c>
      <c r="W837" s="29">
        <v>1</v>
      </c>
      <c r="X837" s="29">
        <f t="shared" si="367"/>
        <v>1</v>
      </c>
      <c r="Z837" s="6">
        <f t="shared" si="374"/>
        <v>1</v>
      </c>
      <c r="AA837" s="6">
        <f t="shared" si="375"/>
        <v>1</v>
      </c>
      <c r="AB837" s="29"/>
      <c r="AC837" s="29">
        <f>_xlfn.IFS(AND(Z837=1,AA837=1),1,AND(Z837=1,AA837=0),0,Z837=0,"не применяется")</f>
        <v>1</v>
      </c>
      <c r="AE837" s="120">
        <f>IF(AND(J837&gt;=1,N837=1),1,0)</f>
        <v>1</v>
      </c>
      <c r="AF837" s="120">
        <f>IF(G837&gt;AI837,0.5,0)</f>
        <v>0</v>
      </c>
      <c r="AG837" s="120"/>
      <c r="AI837" s="29">
        <f t="shared" si="376"/>
        <v>48.1875</v>
      </c>
    </row>
    <row r="838" spans="1:36" ht="16.5" thickBot="1" x14ac:dyDescent="0.3">
      <c r="A838" s="48" t="s">
        <v>1093</v>
      </c>
      <c r="B838" s="54" t="s">
        <v>179</v>
      </c>
      <c r="C838" s="55" t="s">
        <v>180</v>
      </c>
      <c r="D838" s="44">
        <v>19</v>
      </c>
      <c r="E838" s="41">
        <v>22</v>
      </c>
      <c r="F838" s="41">
        <v>0</v>
      </c>
      <c r="G838" s="117">
        <v>0</v>
      </c>
      <c r="H838" s="45">
        <v>1</v>
      </c>
      <c r="I838" s="42" t="s">
        <v>12</v>
      </c>
      <c r="J838" s="13">
        <v>0</v>
      </c>
      <c r="K838" s="29">
        <f t="shared" si="372"/>
        <v>0</v>
      </c>
      <c r="L838" s="29">
        <f t="shared" si="346"/>
        <v>0</v>
      </c>
      <c r="M838" s="29">
        <f t="shared" si="347"/>
        <v>0</v>
      </c>
      <c r="N838" s="29">
        <f t="shared" si="373"/>
        <v>2</v>
      </c>
      <c r="O838" s="34"/>
      <c r="P838" s="41">
        <v>20</v>
      </c>
      <c r="Q838" s="41">
        <v>4</v>
      </c>
      <c r="R838" s="117">
        <v>5</v>
      </c>
      <c r="S838" s="42">
        <v>2</v>
      </c>
      <c r="T838" s="42"/>
      <c r="U838" s="43" t="s">
        <v>331</v>
      </c>
      <c r="V838" s="34">
        <v>1</v>
      </c>
      <c r="W838" s="29">
        <v>2</v>
      </c>
      <c r="X838" s="29">
        <f t="shared" si="367"/>
        <v>2</v>
      </c>
      <c r="Z838" s="6">
        <f t="shared" si="374"/>
        <v>2</v>
      </c>
      <c r="AA838" s="6">
        <f t="shared" si="375"/>
        <v>0</v>
      </c>
      <c r="AB838" s="29"/>
      <c r="AC838" s="29" t="str">
        <f>_xlfn.IFS(AND(Z838=1,AA838=1),1,AND(Z838=1,AA838=0),0,Z838=0,"не применяется",N838=2,"не применяется")</f>
        <v>не применяется</v>
      </c>
      <c r="AE838" s="120">
        <f>IF(AND(J838&gt;=1,N838=1),2,0)</f>
        <v>0</v>
      </c>
      <c r="AF838" s="120">
        <f>IF(G838&gt;AI838,1,0)</f>
        <v>0</v>
      </c>
      <c r="AG838" s="120"/>
      <c r="AI838" s="29">
        <f t="shared" si="376"/>
        <v>45.237288135999997</v>
      </c>
    </row>
    <row r="839" spans="1:36" ht="16.5" thickBot="1" x14ac:dyDescent="0.3">
      <c r="A839" s="48" t="s">
        <v>1094</v>
      </c>
      <c r="B839" s="54" t="s">
        <v>179</v>
      </c>
      <c r="C839" s="55" t="s">
        <v>180</v>
      </c>
      <c r="D839" s="44">
        <v>20</v>
      </c>
      <c r="E839" s="41">
        <v>20</v>
      </c>
      <c r="F839" s="41">
        <v>2</v>
      </c>
      <c r="G839" s="117">
        <v>10</v>
      </c>
      <c r="H839" s="45">
        <v>1</v>
      </c>
      <c r="I839" s="42" t="s">
        <v>12</v>
      </c>
      <c r="J839" s="13">
        <v>10</v>
      </c>
      <c r="K839" s="29">
        <f t="shared" si="372"/>
        <v>1</v>
      </c>
      <c r="L839" s="29">
        <f t="shared" ref="L839:L902" si="377">IF(AG840=0,0,1)</f>
        <v>0</v>
      </c>
      <c r="M839" s="29">
        <f t="shared" ref="M839:M902" si="378">IF(AF839=0,0,1)</f>
        <v>0</v>
      </c>
      <c r="N839" s="29">
        <f t="shared" si="373"/>
        <v>1</v>
      </c>
      <c r="O839" s="34"/>
      <c r="P839" s="41">
        <v>25</v>
      </c>
      <c r="Q839" s="41">
        <v>10</v>
      </c>
      <c r="R839" s="117">
        <v>2.5</v>
      </c>
      <c r="S839" s="42">
        <v>1</v>
      </c>
      <c r="T839" s="42"/>
      <c r="U839" s="43" t="s">
        <v>333</v>
      </c>
      <c r="V839" s="34">
        <v>1</v>
      </c>
      <c r="W839" s="29">
        <v>1</v>
      </c>
      <c r="X839" s="29">
        <f t="shared" si="367"/>
        <v>1</v>
      </c>
      <c r="Z839" s="6">
        <f t="shared" si="374"/>
        <v>1</v>
      </c>
      <c r="AA839" s="6">
        <f t="shared" si="375"/>
        <v>1</v>
      </c>
      <c r="AB839" s="29"/>
      <c r="AC839" s="29">
        <f>_xlfn.IFS(AND(Z839=1,AA839=1),1,AND(Z839=1,AA839=0),0,Z839=0,"не применяется")</f>
        <v>1</v>
      </c>
      <c r="AE839" s="120">
        <f>IF(AND(J839&gt;=1,N839=1),1,0)</f>
        <v>1</v>
      </c>
      <c r="AF839" s="120">
        <f>IF(G839&gt;AI839,0.5,0)</f>
        <v>0</v>
      </c>
      <c r="AG839" s="120"/>
      <c r="AI839" s="29">
        <f t="shared" si="376"/>
        <v>12.756097561000001</v>
      </c>
    </row>
    <row r="840" spans="1:36" ht="16.5" thickBot="1" x14ac:dyDescent="0.3">
      <c r="A840" s="48" t="s">
        <v>1088</v>
      </c>
      <c r="B840" s="54" t="s">
        <v>179</v>
      </c>
      <c r="C840" s="55" t="s">
        <v>180</v>
      </c>
      <c r="D840" s="33"/>
      <c r="E840" s="41"/>
      <c r="F840" s="41"/>
      <c r="G840" s="117">
        <v>0</v>
      </c>
      <c r="H840" s="35"/>
      <c r="I840" s="35"/>
      <c r="J840" s="35"/>
      <c r="K840" s="36">
        <f>SUM(K841:K845)</f>
        <v>4</v>
      </c>
      <c r="L840" s="29">
        <f t="shared" si="377"/>
        <v>0</v>
      </c>
      <c r="M840" s="29">
        <f t="shared" si="378"/>
        <v>0</v>
      </c>
      <c r="O840" s="34"/>
      <c r="P840" s="34"/>
      <c r="Q840" s="34"/>
      <c r="R840" s="117">
        <v>0</v>
      </c>
      <c r="S840" s="35">
        <v>1</v>
      </c>
      <c r="T840" s="35"/>
      <c r="U840" s="37" t="s">
        <v>321</v>
      </c>
      <c r="V840" s="35">
        <v>1</v>
      </c>
      <c r="W840" s="6"/>
      <c r="X840" s="29">
        <f t="shared" si="367"/>
        <v>0</v>
      </c>
      <c r="Y840" s="6"/>
      <c r="AB840" s="6"/>
      <c r="AC840" s="29" t="str">
        <f>_xlfn.IFS(AND(Z840=1,AA840=1),1,AND(Z840=1,AA840=0),0,Z840=0,"не применяется")</f>
        <v>не применяется</v>
      </c>
      <c r="AF840" s="6"/>
    </row>
    <row r="841" spans="1:36" ht="16.5" thickBot="1" x14ac:dyDescent="0.3">
      <c r="A841" s="48" t="s">
        <v>1095</v>
      </c>
      <c r="B841" s="54" t="s">
        <v>179</v>
      </c>
      <c r="C841" s="55" t="s">
        <v>180</v>
      </c>
      <c r="D841" s="44">
        <v>21</v>
      </c>
      <c r="E841" s="41">
        <v>25</v>
      </c>
      <c r="F841" s="41">
        <v>55</v>
      </c>
      <c r="G841" s="117">
        <v>0.45454545499999999</v>
      </c>
      <c r="H841" s="42" t="s">
        <v>12</v>
      </c>
      <c r="I841" s="13">
        <v>157.57575817700001</v>
      </c>
      <c r="J841" s="42" t="s">
        <v>12</v>
      </c>
      <c r="K841" s="29">
        <f>IF(V841=1,MAX(AE841:AG841),0)</f>
        <v>1</v>
      </c>
      <c r="L841" s="29">
        <f t="shared" si="377"/>
        <v>0</v>
      </c>
      <c r="M841" s="29">
        <f t="shared" si="378"/>
        <v>1</v>
      </c>
      <c r="N841" s="29">
        <f>IF(AND(F841=0,V841=1),2,V841)</f>
        <v>1</v>
      </c>
      <c r="O841" s="34"/>
      <c r="P841" s="41">
        <v>9</v>
      </c>
      <c r="Q841" s="41">
        <v>51</v>
      </c>
      <c r="R841" s="117">
        <v>0.17647058800000001</v>
      </c>
      <c r="S841" s="45">
        <v>1</v>
      </c>
      <c r="T841" s="45"/>
      <c r="U841" s="43" t="s">
        <v>335</v>
      </c>
      <c r="V841" s="34">
        <v>1</v>
      </c>
      <c r="W841" s="29">
        <v>1</v>
      </c>
      <c r="X841" s="29">
        <f t="shared" si="367"/>
        <v>1</v>
      </c>
      <c r="Z841" s="6">
        <f>N841</f>
        <v>1</v>
      </c>
      <c r="AA841" s="6">
        <f>IF(K841&lt;=0,0,1)</f>
        <v>1</v>
      </c>
      <c r="AB841" s="29"/>
      <c r="AC841" s="29">
        <f>_xlfn.IFS(AND(Z841=1,AA841=1),1,AND(Z841=1,AA841=0),0,Z841=0,"не применяется")</f>
        <v>1</v>
      </c>
      <c r="AE841" s="120">
        <f>IF(N841=1,IF(OR(I841&lt;5,I841=""),0,IF(I841&gt;=10,1,0.5)),0)</f>
        <v>1</v>
      </c>
      <c r="AF841" s="120">
        <f>IF(G841&gt;AI841,0.5,0)</f>
        <v>0.5</v>
      </c>
      <c r="AG841" s="120">
        <f>IF(G841=AJ841,1,0)</f>
        <v>0</v>
      </c>
      <c r="AI841" s="29">
        <f>ROUND(SUMIFS(E:E,D:D,D841,N:N,1)/SUMIFS(F:F,D:D,D841,N:N,1),9)</f>
        <v>0.40586932399999998</v>
      </c>
      <c r="AJ841" s="29">
        <f>_xlfn.MAXIFS($G$7:$G$2383,$N$7:$N$2383,1,$D$7:$D$2383,21)</f>
        <v>1</v>
      </c>
    </row>
    <row r="842" spans="1:36" ht="16.5" thickBot="1" x14ac:dyDescent="0.3">
      <c r="A842" s="48" t="s">
        <v>1096</v>
      </c>
      <c r="B842" s="54" t="s">
        <v>179</v>
      </c>
      <c r="C842" s="55" t="s">
        <v>180</v>
      </c>
      <c r="D842" s="44">
        <v>22</v>
      </c>
      <c r="E842" s="41">
        <v>254</v>
      </c>
      <c r="F842" s="41">
        <v>318</v>
      </c>
      <c r="G842" s="117">
        <v>0.79874213800000005</v>
      </c>
      <c r="H842" s="45">
        <v>1</v>
      </c>
      <c r="I842" s="42" t="s">
        <v>12</v>
      </c>
      <c r="J842" s="13">
        <v>0.79874213800000005</v>
      </c>
      <c r="K842" s="29">
        <f>IF(V842=1,MAX(AE842:AG842),0)</f>
        <v>0.5</v>
      </c>
      <c r="L842" s="29">
        <f t="shared" si="377"/>
        <v>0</v>
      </c>
      <c r="M842" s="29">
        <f t="shared" si="378"/>
        <v>1</v>
      </c>
      <c r="N842" s="29">
        <f>IF(AND(F842=0,V842=1),2,V842)</f>
        <v>1</v>
      </c>
      <c r="O842" s="34"/>
      <c r="P842" s="41">
        <v>0</v>
      </c>
      <c r="Q842" s="41">
        <v>0</v>
      </c>
      <c r="R842" s="117">
        <v>0</v>
      </c>
      <c r="S842" s="42">
        <v>0</v>
      </c>
      <c r="T842" s="42"/>
      <c r="U842" s="43" t="s">
        <v>337</v>
      </c>
      <c r="V842" s="34">
        <v>1</v>
      </c>
      <c r="W842" s="29">
        <v>1</v>
      </c>
      <c r="X842" s="29">
        <f t="shared" si="367"/>
        <v>1</v>
      </c>
      <c r="Z842" s="6">
        <f>N842</f>
        <v>1</v>
      </c>
      <c r="AA842" s="6">
        <f>IF(K842&lt;=0,0,1)</f>
        <v>1</v>
      </c>
      <c r="AB842" s="29"/>
      <c r="AC842" s="29">
        <f>_xlfn.IFS(AND(Z842=1,AA842=1),1,AND(Z842=1,AA842=0),0,Z842=0,"не применяется")</f>
        <v>1</v>
      </c>
      <c r="AE842" s="120">
        <f>IF(AND(J842&gt;=1,N842=1),1,0)</f>
        <v>0</v>
      </c>
      <c r="AF842" s="120">
        <f>IF(G842&gt;AI842,0.5,0)</f>
        <v>0.5</v>
      </c>
      <c r="AG842" s="120"/>
      <c r="AI842" s="29">
        <f>ROUND(SUMIFS(E:E,D:D,D842,N:N,1)/SUMIFS(F:F,D:D,D842,N:N,1),9)</f>
        <v>0.59924209900000003</v>
      </c>
    </row>
    <row r="843" spans="1:36" ht="16.5" thickBot="1" x14ac:dyDescent="0.3">
      <c r="A843" s="48" t="s">
        <v>1097</v>
      </c>
      <c r="B843" s="54" t="s">
        <v>179</v>
      </c>
      <c r="C843" s="55" t="s">
        <v>180</v>
      </c>
      <c r="D843" s="44">
        <v>23</v>
      </c>
      <c r="E843" s="41">
        <v>1</v>
      </c>
      <c r="F843" s="41">
        <v>0</v>
      </c>
      <c r="G843" s="117">
        <v>0</v>
      </c>
      <c r="H843" s="42" t="s">
        <v>12</v>
      </c>
      <c r="I843" s="13">
        <v>0</v>
      </c>
      <c r="J843" s="42" t="s">
        <v>12</v>
      </c>
      <c r="K843" s="29">
        <f>IF(V843=1,MAX(AE843:AG843),0)</f>
        <v>0</v>
      </c>
      <c r="L843" s="29">
        <f t="shared" si="377"/>
        <v>0</v>
      </c>
      <c r="M843" s="29">
        <f t="shared" si="378"/>
        <v>0</v>
      </c>
      <c r="N843" s="29">
        <f>IF(AND(F843=0,V843=1),2,V843)</f>
        <v>2</v>
      </c>
      <c r="O843" s="34"/>
      <c r="P843" s="41">
        <v>0</v>
      </c>
      <c r="Q843" s="41">
        <v>0</v>
      </c>
      <c r="R843" s="117">
        <v>0</v>
      </c>
      <c r="S843" s="45">
        <v>0</v>
      </c>
      <c r="T843" s="45"/>
      <c r="U843" s="43" t="s">
        <v>339</v>
      </c>
      <c r="V843" s="34">
        <v>1</v>
      </c>
      <c r="W843" s="29">
        <v>1</v>
      </c>
      <c r="X843" s="29">
        <f t="shared" si="367"/>
        <v>1</v>
      </c>
      <c r="Z843" s="6">
        <f>N843</f>
        <v>2</v>
      </c>
      <c r="AA843" s="6">
        <f>IF(K843&lt;=0,0,1)</f>
        <v>0</v>
      </c>
      <c r="AB843" s="29"/>
      <c r="AC843" s="29" t="str">
        <f>_xlfn.IFS(AND(Z843=1,AA843=1),1,AND(Z843=1,AA843=0),0,Z843=0,"не применяется",Z843=2,"не применяется")</f>
        <v>не применяется</v>
      </c>
      <c r="AE843" s="120">
        <f>IF(N843=1,IF(OR(I843&lt;5,I843=""),0,IF(I843&gt;=10,1,0.5)),0)</f>
        <v>0</v>
      </c>
      <c r="AF843" s="120">
        <f>IF(G843&gt;AI843,0.5,0)</f>
        <v>0</v>
      </c>
      <c r="AG843" s="120">
        <f>IF(AND(G3270&lt;&gt;0,G843=AJ843),1,0)</f>
        <v>0</v>
      </c>
      <c r="AI843" s="29">
        <f>ROUND(SUMIFS(E:E,D:D,D843,N:N,1)/SUMIFS(F:F,D:D,D843,N:N,1),9)</f>
        <v>0.46666666699999998</v>
      </c>
      <c r="AJ843" s="29">
        <f>_xlfn.MAXIFS($G$7:$G$2383,$N$7:$N$2383,1,$D$7:$D$2383,23)</f>
        <v>6</v>
      </c>
    </row>
    <row r="844" spans="1:36" ht="16.5" thickBot="1" x14ac:dyDescent="0.3">
      <c r="A844" s="48" t="s">
        <v>1098</v>
      </c>
      <c r="B844" s="54" t="s">
        <v>179</v>
      </c>
      <c r="C844" s="55" t="s">
        <v>180</v>
      </c>
      <c r="D844" s="44">
        <v>24</v>
      </c>
      <c r="E844" s="41">
        <v>4</v>
      </c>
      <c r="F844" s="41">
        <v>1</v>
      </c>
      <c r="G844" s="117">
        <v>4</v>
      </c>
      <c r="H844" s="42" t="s">
        <v>12</v>
      </c>
      <c r="I844" s="13">
        <v>0</v>
      </c>
      <c r="J844" s="42" t="s">
        <v>12</v>
      </c>
      <c r="K844" s="29">
        <f>IF(V844=1,MAX(AE844:AG844),0)</f>
        <v>0.5</v>
      </c>
      <c r="L844" s="29">
        <f t="shared" si="377"/>
        <v>0</v>
      </c>
      <c r="M844" s="29">
        <f t="shared" si="378"/>
        <v>1</v>
      </c>
      <c r="N844" s="29">
        <f>IF(AND(F844=0,V844=1),2,V844)</f>
        <v>1</v>
      </c>
      <c r="O844" s="34"/>
      <c r="P844" s="41">
        <v>0</v>
      </c>
      <c r="Q844" s="41">
        <v>4</v>
      </c>
      <c r="R844" s="117">
        <v>0</v>
      </c>
      <c r="S844" s="45">
        <v>0</v>
      </c>
      <c r="T844" s="45"/>
      <c r="U844" s="43" t="s">
        <v>341</v>
      </c>
      <c r="V844" s="34">
        <v>1</v>
      </c>
      <c r="W844" s="29">
        <v>1</v>
      </c>
      <c r="X844" s="29">
        <f t="shared" si="367"/>
        <v>1</v>
      </c>
      <c r="Z844" s="6">
        <f>N844</f>
        <v>1</v>
      </c>
      <c r="AA844" s="6">
        <f>IF(K844&lt;=0,0,1)</f>
        <v>1</v>
      </c>
      <c r="AB844" s="29"/>
      <c r="AC844" s="29">
        <f>_xlfn.IFS(AND(Z844=1,AA844=1),1,AND(Z844=1,AA844=0),0,Z844=0,"не применяется")</f>
        <v>1</v>
      </c>
      <c r="AE844" s="120">
        <f>IF(N844=1,IF(OR(I844&lt;5,I844=""),0,IF(I844&gt;=10,1,0.5)),0)</f>
        <v>0</v>
      </c>
      <c r="AF844" s="120">
        <f>IF(G844&gt;AI844,0.5,0)</f>
        <v>0.5</v>
      </c>
      <c r="AG844" s="120">
        <f>IF(G844=AJ844,1,0)</f>
        <v>0</v>
      </c>
      <c r="AI844" s="29">
        <f>ROUND(SUMIFS(E:E,D:D,D844,N:N,1)/SUMIFS(F:F,D:D,D844,N:N,1),9)</f>
        <v>0.91379310300000005</v>
      </c>
      <c r="AJ844" s="29">
        <f>_xlfn.MAXIFS($G$7:$G$2383,$N$7:$N$2383,1,$D$7:$D$2383,24)</f>
        <v>10</v>
      </c>
    </row>
    <row r="845" spans="1:36" ht="16.5" thickBot="1" x14ac:dyDescent="0.3">
      <c r="A845" s="48" t="s">
        <v>1099</v>
      </c>
      <c r="B845" s="54" t="s">
        <v>179</v>
      </c>
      <c r="C845" s="55" t="s">
        <v>180</v>
      </c>
      <c r="D845" s="44">
        <v>25</v>
      </c>
      <c r="E845" s="41">
        <v>404</v>
      </c>
      <c r="F845" s="41">
        <v>404</v>
      </c>
      <c r="G845" s="117">
        <v>1</v>
      </c>
      <c r="H845" s="45">
        <v>1</v>
      </c>
      <c r="I845" s="42" t="s">
        <v>12</v>
      </c>
      <c r="J845" s="13">
        <v>1</v>
      </c>
      <c r="K845" s="29">
        <f>IF(V845=1,MAX(AE845:AG845),0)</f>
        <v>2</v>
      </c>
      <c r="L845" s="29">
        <f t="shared" si="377"/>
        <v>0</v>
      </c>
      <c r="M845" s="29">
        <f t="shared" si="378"/>
        <v>1</v>
      </c>
      <c r="N845" s="29">
        <f>IF(AND(F845=0,V845=1),2,V845)</f>
        <v>1</v>
      </c>
      <c r="O845" s="34"/>
      <c r="P845" s="41">
        <v>0</v>
      </c>
      <c r="Q845" s="41">
        <v>0</v>
      </c>
      <c r="R845" s="117">
        <v>0</v>
      </c>
      <c r="S845" s="42">
        <v>0</v>
      </c>
      <c r="T845" s="42"/>
      <c r="U845" s="43" t="s">
        <v>343</v>
      </c>
      <c r="V845" s="34">
        <v>1</v>
      </c>
      <c r="W845" s="29">
        <v>2</v>
      </c>
      <c r="X845" s="29">
        <f t="shared" si="367"/>
        <v>2</v>
      </c>
      <c r="Z845" s="6">
        <f>N845</f>
        <v>1</v>
      </c>
      <c r="AA845" s="6">
        <f>IF(K845&lt;=0,0,1)</f>
        <v>1</v>
      </c>
      <c r="AB845" s="29"/>
      <c r="AC845" s="29">
        <f>_xlfn.IFS(AND(Z845=1,AA845=1),1,AND(Z845=1,AA845=0),0,Z845=0,"не применяется")</f>
        <v>1</v>
      </c>
      <c r="AE845" s="120">
        <f>IF(AND(J845&gt;=1,N845=1),2,0)</f>
        <v>2</v>
      </c>
      <c r="AF845" s="120">
        <f>IF(G845&gt;AI845,1,0)</f>
        <v>1</v>
      </c>
      <c r="AG845" s="120"/>
      <c r="AI845" s="29">
        <f>ROUND(SUMIFS(E:E,D:D,D845,N:N,1)/SUMIFS(F:F,D:D,D845,N:N,1),9)</f>
        <v>0.97028108999999996</v>
      </c>
    </row>
    <row r="846" spans="1:36" ht="16.5" thickBot="1" x14ac:dyDescent="0.3">
      <c r="A846" s="48" t="s">
        <v>1100</v>
      </c>
      <c r="B846" s="54" t="s">
        <v>179</v>
      </c>
      <c r="C846" s="55" t="s">
        <v>180</v>
      </c>
      <c r="D846" s="51">
        <v>33</v>
      </c>
      <c r="E846" s="41"/>
      <c r="F846" s="41"/>
      <c r="G846" s="117">
        <v>0</v>
      </c>
      <c r="H846" s="45"/>
      <c r="I846" s="45"/>
      <c r="J846" s="45"/>
      <c r="K846" s="45">
        <f>K818+K833+K840</f>
        <v>24.5</v>
      </c>
      <c r="L846" s="29">
        <f t="shared" si="377"/>
        <v>0</v>
      </c>
      <c r="M846" s="29">
        <f t="shared" si="378"/>
        <v>0</v>
      </c>
      <c r="O846" s="34"/>
      <c r="P846" s="34"/>
      <c r="Q846" s="34"/>
      <c r="R846" s="117">
        <v>0</v>
      </c>
      <c r="S846" s="45">
        <v>18</v>
      </c>
      <c r="T846" s="45"/>
      <c r="U846" s="43" t="s">
        <v>321</v>
      </c>
      <c r="V846" s="45">
        <v>1</v>
      </c>
      <c r="X846" s="29">
        <f>SUM(X818:X845)</f>
        <v>32</v>
      </c>
      <c r="Y846" s="53">
        <f>K846/X846</f>
        <v>0.765625</v>
      </c>
      <c r="Z846" s="6">
        <f>SUM(Z818:Z845)</f>
        <v>28</v>
      </c>
      <c r="AA846" s="6">
        <f>SUM(AA818:AA845)</f>
        <v>21</v>
      </c>
      <c r="AB846" s="53">
        <f>AA846/Z846</f>
        <v>0.75</v>
      </c>
      <c r="AC846" s="29">
        <f>AB846</f>
        <v>0.75</v>
      </c>
      <c r="AF846" s="6"/>
    </row>
    <row r="847" spans="1:36" ht="16.5" thickBot="1" x14ac:dyDescent="0.25">
      <c r="A847" s="48" t="s">
        <v>251</v>
      </c>
      <c r="B847" s="49" t="s">
        <v>75</v>
      </c>
      <c r="C847" s="50" t="s">
        <v>76</v>
      </c>
      <c r="D847" s="33">
        <v>0</v>
      </c>
      <c r="E847" s="122"/>
      <c r="F847" s="122"/>
      <c r="G847" s="117">
        <v>0</v>
      </c>
      <c r="H847" s="35"/>
      <c r="I847" s="35"/>
      <c r="J847" s="35"/>
      <c r="K847" s="36">
        <f>SUM(K848:K861)</f>
        <v>16</v>
      </c>
      <c r="L847" s="29">
        <f t="shared" si="377"/>
        <v>0</v>
      </c>
      <c r="M847" s="29">
        <f t="shared" si="378"/>
        <v>0</v>
      </c>
      <c r="O847" s="34"/>
      <c r="P847" s="67"/>
      <c r="Q847" s="67"/>
      <c r="R847" s="117">
        <v>0</v>
      </c>
      <c r="S847" s="34">
        <v>14.5</v>
      </c>
      <c r="T847" s="34"/>
      <c r="U847" s="43" t="s">
        <v>321</v>
      </c>
      <c r="V847" s="35">
        <v>1</v>
      </c>
      <c r="W847" s="6"/>
      <c r="X847" s="6"/>
      <c r="Y847" s="6"/>
      <c r="AB847" s="6"/>
      <c r="AC847" s="6"/>
      <c r="AF847" s="6"/>
    </row>
    <row r="848" spans="1:36" ht="16.5" thickBot="1" x14ac:dyDescent="0.3">
      <c r="A848" s="48" t="s">
        <v>1101</v>
      </c>
      <c r="B848" s="54" t="s">
        <v>75</v>
      </c>
      <c r="C848" s="55" t="s">
        <v>76</v>
      </c>
      <c r="D848" s="41">
        <v>1</v>
      </c>
      <c r="E848" s="41">
        <v>51471</v>
      </c>
      <c r="F848" s="41">
        <v>192457.90000000002</v>
      </c>
      <c r="G848" s="117">
        <v>0.26744030800000002</v>
      </c>
      <c r="H848" s="42" t="s">
        <v>12</v>
      </c>
      <c r="I848" s="13">
        <v>13.265891895999999</v>
      </c>
      <c r="J848" s="42" t="s">
        <v>12</v>
      </c>
      <c r="K848" s="29">
        <f t="shared" ref="K848:K859" si="379">IF(V848=1,MAX(AE848:AG848),0)</f>
        <v>1</v>
      </c>
      <c r="L848" s="29">
        <f t="shared" si="377"/>
        <v>0</v>
      </c>
      <c r="M848" s="29">
        <f t="shared" si="378"/>
        <v>0</v>
      </c>
      <c r="N848" s="29">
        <f t="shared" ref="N848:N861" si="380">IF(AND(F848=0,V848=1),2,V848)</f>
        <v>1</v>
      </c>
      <c r="O848" s="34"/>
      <c r="P848" s="41">
        <v>41084</v>
      </c>
      <c r="Q848" s="41">
        <v>173998.3</v>
      </c>
      <c r="R848" s="117">
        <v>0.236117249</v>
      </c>
      <c r="S848" s="34">
        <v>1</v>
      </c>
      <c r="T848" s="34"/>
      <c r="U848" s="43" t="s">
        <v>293</v>
      </c>
      <c r="V848" s="34">
        <v>1</v>
      </c>
      <c r="W848" s="29">
        <v>1</v>
      </c>
      <c r="X848" s="29">
        <f t="shared" ref="X848:X874" si="381">IF(V848=1,W848,0)</f>
        <v>1</v>
      </c>
      <c r="Z848" s="6">
        <f t="shared" ref="Z848:Z861" si="382">N848</f>
        <v>1</v>
      </c>
      <c r="AA848" s="6">
        <f t="shared" ref="AA848:AA861" si="383">IF(K848&lt;=0,0,1)</f>
        <v>1</v>
      </c>
      <c r="AB848" s="29"/>
      <c r="AC848" s="29">
        <f t="shared" ref="AC848:AC863" si="384">_xlfn.IFS(AND(Z848=1,AA848=1),1,AND(Z848=1,AA848=0),0,Z848=0,"не применяется")</f>
        <v>1</v>
      </c>
      <c r="AE848" s="120">
        <f>IF(N848=1,IF(OR(I848&lt;3,I848=""),0,IF(I848&gt;=7,1,0.5)),0)</f>
        <v>1</v>
      </c>
      <c r="AF848" s="120">
        <f>IF(G848&gt;AI848,0.5,0)</f>
        <v>0</v>
      </c>
      <c r="AG848" s="120">
        <f>IF(G848=AJ848,1,0)</f>
        <v>0</v>
      </c>
      <c r="AI848" s="29">
        <f t="shared" ref="AI848:AI861" si="385">ROUND(SUMIFS(E:E,D:D,D848,N:N,1)/SUMIFS(F:F,D:D,D848,N:N,1),9)</f>
        <v>0.26994277300000002</v>
      </c>
      <c r="AJ848" s="29">
        <f>ROUND(_xlfn.MAXIFS($G$7:$G$2383,$D$7:$D$2383,1,$V$7:$V$2383,1),9)</f>
        <v>0.87050933799999997</v>
      </c>
    </row>
    <row r="849" spans="1:36" ht="16.5" thickBot="1" x14ac:dyDescent="0.3">
      <c r="A849" s="48" t="s">
        <v>1102</v>
      </c>
      <c r="B849" s="54" t="s">
        <v>75</v>
      </c>
      <c r="C849" s="55" t="s">
        <v>76</v>
      </c>
      <c r="D849" s="44">
        <v>2</v>
      </c>
      <c r="E849" s="41">
        <v>231</v>
      </c>
      <c r="F849" s="41">
        <v>253</v>
      </c>
      <c r="G849" s="117">
        <v>0.91304347799999996</v>
      </c>
      <c r="H849" s="42" t="s">
        <v>12</v>
      </c>
      <c r="I849" s="13">
        <v>372.04347734200002</v>
      </c>
      <c r="J849" s="42" t="s">
        <v>12</v>
      </c>
      <c r="K849" s="29">
        <f t="shared" si="379"/>
        <v>2</v>
      </c>
      <c r="L849" s="29">
        <f t="shared" si="377"/>
        <v>0</v>
      </c>
      <c r="M849" s="29">
        <f t="shared" si="378"/>
        <v>0</v>
      </c>
      <c r="N849" s="29">
        <f t="shared" si="380"/>
        <v>1</v>
      </c>
      <c r="O849" s="34"/>
      <c r="P849" s="41">
        <v>100</v>
      </c>
      <c r="Q849" s="41">
        <v>517</v>
      </c>
      <c r="R849" s="117">
        <v>0.193423598</v>
      </c>
      <c r="S849" s="34">
        <v>2</v>
      </c>
      <c r="T849" s="34"/>
      <c r="U849" s="43" t="s">
        <v>295</v>
      </c>
      <c r="V849" s="34">
        <v>1</v>
      </c>
      <c r="W849" s="29">
        <v>2</v>
      </c>
      <c r="X849" s="29">
        <f t="shared" si="381"/>
        <v>2</v>
      </c>
      <c r="Z849" s="6">
        <f t="shared" si="382"/>
        <v>1</v>
      </c>
      <c r="AA849" s="6">
        <f t="shared" si="383"/>
        <v>1</v>
      </c>
      <c r="AB849" s="29"/>
      <c r="AC849" s="29">
        <f t="shared" si="384"/>
        <v>1</v>
      </c>
      <c r="AE849" s="120">
        <f>IF(N849=1,IF(OR(I849&lt;5,I849=""),0,IF(I849&gt;=10,2,1)),0)</f>
        <v>2</v>
      </c>
      <c r="AF849" s="120">
        <f>IF(G849&gt;AI849,1,0)</f>
        <v>0</v>
      </c>
      <c r="AG849" s="120">
        <f>IF(G849=AJ849,2,0)</f>
        <v>0</v>
      </c>
      <c r="AI849" s="29">
        <f t="shared" si="385"/>
        <v>0.94268468299999997</v>
      </c>
      <c r="AJ849" s="29">
        <f>ROUND(_xlfn.MAXIFS($G$7:$G$2383,$N$7:$N$2383,1,$D$7:$D$2383,2),9)</f>
        <v>0.994897959</v>
      </c>
    </row>
    <row r="850" spans="1:36" ht="16.5" thickBot="1" x14ac:dyDescent="0.3">
      <c r="A850" s="48" t="s">
        <v>1103</v>
      </c>
      <c r="B850" s="54" t="s">
        <v>75</v>
      </c>
      <c r="C850" s="55" t="s">
        <v>76</v>
      </c>
      <c r="D850" s="44">
        <v>3</v>
      </c>
      <c r="E850" s="41">
        <v>0</v>
      </c>
      <c r="F850" s="41">
        <v>3</v>
      </c>
      <c r="G850" s="117">
        <v>0</v>
      </c>
      <c r="H850" s="42" t="s">
        <v>12</v>
      </c>
      <c r="I850" s="13">
        <v>0</v>
      </c>
      <c r="J850" s="42" t="s">
        <v>12</v>
      </c>
      <c r="K850" s="29">
        <f t="shared" si="379"/>
        <v>0</v>
      </c>
      <c r="L850" s="29">
        <f t="shared" si="377"/>
        <v>0</v>
      </c>
      <c r="M850" s="29">
        <f t="shared" si="378"/>
        <v>0</v>
      </c>
      <c r="N850" s="29">
        <f t="shared" si="380"/>
        <v>1</v>
      </c>
      <c r="O850" s="34"/>
      <c r="P850" s="41">
        <v>0</v>
      </c>
      <c r="Q850" s="41">
        <v>1</v>
      </c>
      <c r="R850" s="117">
        <v>0</v>
      </c>
      <c r="S850" s="34">
        <v>0</v>
      </c>
      <c r="T850" s="34"/>
      <c r="U850" s="43" t="s">
        <v>297</v>
      </c>
      <c r="V850" s="34">
        <v>1</v>
      </c>
      <c r="W850" s="29">
        <v>1</v>
      </c>
      <c r="X850" s="29">
        <f t="shared" si="381"/>
        <v>1</v>
      </c>
      <c r="Z850" s="6">
        <f t="shared" si="382"/>
        <v>1</v>
      </c>
      <c r="AA850" s="6">
        <f t="shared" si="383"/>
        <v>0</v>
      </c>
      <c r="AB850" s="29"/>
      <c r="AC850" s="29">
        <f t="shared" si="384"/>
        <v>0</v>
      </c>
      <c r="AE850" s="120">
        <f>IF(N850=1,IF(OR(I850&lt;5,I850=""),0,IF(I850&gt;=10,1,0.5)),0)</f>
        <v>0</v>
      </c>
      <c r="AF850" s="120">
        <f>IF(G850&gt;AI850,0.5,0)</f>
        <v>0</v>
      </c>
      <c r="AG850" s="120">
        <f>IF(G850=AJ850,1,0)</f>
        <v>0</v>
      </c>
      <c r="AI850" s="29">
        <f t="shared" si="385"/>
        <v>0.630237826</v>
      </c>
      <c r="AJ850" s="29">
        <f>_xlfn.MAXIFS($G$7:$G$2383,$N$7:$N$2383,1,$D$7:$D$2383,3)</f>
        <v>1</v>
      </c>
    </row>
    <row r="851" spans="1:36" ht="16.5" thickBot="1" x14ac:dyDescent="0.3">
      <c r="A851" s="48" t="s">
        <v>1104</v>
      </c>
      <c r="B851" s="54" t="s">
        <v>75</v>
      </c>
      <c r="C851" s="55" t="s">
        <v>76</v>
      </c>
      <c r="D851" s="44">
        <v>4</v>
      </c>
      <c r="E851" s="41">
        <v>5</v>
      </c>
      <c r="F851" s="41">
        <v>6</v>
      </c>
      <c r="G851" s="117">
        <v>0.83333333300000001</v>
      </c>
      <c r="H851" s="42" t="s">
        <v>12</v>
      </c>
      <c r="I851" s="13">
        <v>295.83333277899999</v>
      </c>
      <c r="J851" s="42" t="s">
        <v>12</v>
      </c>
      <c r="K851" s="29">
        <f t="shared" si="379"/>
        <v>1</v>
      </c>
      <c r="L851" s="29">
        <f t="shared" si="377"/>
        <v>0</v>
      </c>
      <c r="M851" s="29">
        <f t="shared" si="378"/>
        <v>0</v>
      </c>
      <c r="N851" s="29">
        <f t="shared" si="380"/>
        <v>1</v>
      </c>
      <c r="O851" s="34"/>
      <c r="P851" s="41">
        <v>8</v>
      </c>
      <c r="Q851" s="41">
        <v>38</v>
      </c>
      <c r="R851" s="117">
        <v>0.21052631599999999</v>
      </c>
      <c r="S851" s="34">
        <v>1</v>
      </c>
      <c r="T851" s="34"/>
      <c r="U851" s="43" t="s">
        <v>299</v>
      </c>
      <c r="V851" s="34">
        <v>1</v>
      </c>
      <c r="W851" s="29">
        <v>1</v>
      </c>
      <c r="X851" s="29">
        <f t="shared" si="381"/>
        <v>1</v>
      </c>
      <c r="Z851" s="6">
        <f t="shared" si="382"/>
        <v>1</v>
      </c>
      <c r="AA851" s="6">
        <f t="shared" si="383"/>
        <v>1</v>
      </c>
      <c r="AB851" s="29"/>
      <c r="AC851" s="29">
        <f t="shared" si="384"/>
        <v>1</v>
      </c>
      <c r="AE851" s="120">
        <f>IF(N851=1,IF(OR(I851&lt;5,I851=""),0,IF(I851&gt;=10,1,0.5)),0)</f>
        <v>1</v>
      </c>
      <c r="AF851" s="120">
        <f>IF(G851&gt;AI851,0.5,0)</f>
        <v>0</v>
      </c>
      <c r="AG851" s="120">
        <f>IF(G851=AJ851,1,0)</f>
        <v>0</v>
      </c>
      <c r="AI851" s="29">
        <f t="shared" si="385"/>
        <v>0.88328075699999997</v>
      </c>
      <c r="AJ851" s="29">
        <f>_xlfn.MAXIFS($G$7:$G$2383,$N$7:$N$2383,1,$D$7:$D$2383,4)</f>
        <v>1</v>
      </c>
    </row>
    <row r="852" spans="1:36" ht="16.5" thickBot="1" x14ac:dyDescent="0.3">
      <c r="A852" s="48" t="s">
        <v>1105</v>
      </c>
      <c r="B852" s="54" t="s">
        <v>75</v>
      </c>
      <c r="C852" s="55" t="s">
        <v>76</v>
      </c>
      <c r="D852" s="44">
        <v>5</v>
      </c>
      <c r="E852" s="41">
        <v>10</v>
      </c>
      <c r="F852" s="41">
        <v>13</v>
      </c>
      <c r="G852" s="117">
        <v>0.76923076899999998</v>
      </c>
      <c r="H852" s="42" t="s">
        <v>12</v>
      </c>
      <c r="I852" s="13">
        <v>2053.846135969</v>
      </c>
      <c r="J852" s="42" t="s">
        <v>12</v>
      </c>
      <c r="K852" s="29">
        <f t="shared" si="379"/>
        <v>1</v>
      </c>
      <c r="L852" s="29">
        <f t="shared" si="377"/>
        <v>0</v>
      </c>
      <c r="M852" s="29">
        <f t="shared" si="378"/>
        <v>0</v>
      </c>
      <c r="N852" s="29">
        <f t="shared" si="380"/>
        <v>1</v>
      </c>
      <c r="O852" s="34"/>
      <c r="P852" s="41">
        <v>4</v>
      </c>
      <c r="Q852" s="41">
        <v>112</v>
      </c>
      <c r="R852" s="117">
        <v>3.5714285999999998E-2</v>
      </c>
      <c r="S852" s="34">
        <v>0</v>
      </c>
      <c r="T852" s="34"/>
      <c r="U852" s="43" t="s">
        <v>301</v>
      </c>
      <c r="V852" s="34">
        <v>1</v>
      </c>
      <c r="W852" s="29">
        <v>1</v>
      </c>
      <c r="X852" s="29">
        <f t="shared" si="381"/>
        <v>1</v>
      </c>
      <c r="Z852" s="6">
        <f t="shared" si="382"/>
        <v>1</v>
      </c>
      <c r="AA852" s="6">
        <f t="shared" si="383"/>
        <v>1</v>
      </c>
      <c r="AB852" s="29"/>
      <c r="AC852" s="29">
        <f t="shared" si="384"/>
        <v>1</v>
      </c>
      <c r="AE852" s="120">
        <f>IF(N852=1,IF(OR(I852&lt;5,I852=""),0,IF(I852&gt;=10,1,0.5)),0)</f>
        <v>1</v>
      </c>
      <c r="AF852" s="120">
        <f>IF(G852&gt;AI852,0.5,0)</f>
        <v>0</v>
      </c>
      <c r="AG852" s="120">
        <f>IF(G852=AJ852,1,0)</f>
        <v>0</v>
      </c>
      <c r="AI852" s="29">
        <f t="shared" si="385"/>
        <v>0.78056112200000005</v>
      </c>
      <c r="AJ852" s="29">
        <f>_xlfn.MAXIFS($G$7:$G$2383,$N$7:$N$2383,1,$D$7:$D$2383,5)</f>
        <v>1</v>
      </c>
    </row>
    <row r="853" spans="1:36" ht="16.5" thickBot="1" x14ac:dyDescent="0.3">
      <c r="A853" s="48" t="s">
        <v>1106</v>
      </c>
      <c r="B853" s="54" t="s">
        <v>75</v>
      </c>
      <c r="C853" s="55" t="s">
        <v>76</v>
      </c>
      <c r="D853" s="44">
        <v>6</v>
      </c>
      <c r="E853" s="41">
        <v>2202</v>
      </c>
      <c r="F853" s="41">
        <v>2200</v>
      </c>
      <c r="G853" s="117">
        <v>1.000909091</v>
      </c>
      <c r="H853" s="45">
        <v>1</v>
      </c>
      <c r="I853" s="42" t="s">
        <v>12</v>
      </c>
      <c r="J853" s="13">
        <v>1.000909091</v>
      </c>
      <c r="K853" s="29">
        <f t="shared" si="379"/>
        <v>2</v>
      </c>
      <c r="L853" s="29">
        <f t="shared" si="377"/>
        <v>0</v>
      </c>
      <c r="M853" s="29">
        <f t="shared" si="378"/>
        <v>0</v>
      </c>
      <c r="N853" s="29">
        <f t="shared" si="380"/>
        <v>1</v>
      </c>
      <c r="O853" s="34"/>
      <c r="P853" s="41">
        <v>0</v>
      </c>
      <c r="Q853" s="41">
        <v>0</v>
      </c>
      <c r="R853" s="117">
        <v>0</v>
      </c>
      <c r="S853" s="42">
        <v>2</v>
      </c>
      <c r="T853" s="42"/>
      <c r="U853" s="43" t="s">
        <v>303</v>
      </c>
      <c r="V853" s="34">
        <v>1</v>
      </c>
      <c r="W853" s="29">
        <v>2</v>
      </c>
      <c r="X853" s="29">
        <f t="shared" si="381"/>
        <v>2</v>
      </c>
      <c r="Z853" s="6">
        <f t="shared" si="382"/>
        <v>1</v>
      </c>
      <c r="AA853" s="6">
        <f t="shared" si="383"/>
        <v>1</v>
      </c>
      <c r="AB853" s="29"/>
      <c r="AC853" s="29">
        <f t="shared" si="384"/>
        <v>1</v>
      </c>
      <c r="AE853" s="120">
        <f>IF(N853=1,IF(J853&gt;=1,2,0),0)</f>
        <v>2</v>
      </c>
      <c r="AF853" s="120">
        <f>IF(G853&gt;AI853,1,0)</f>
        <v>0</v>
      </c>
      <c r="AG853" s="120"/>
      <c r="AI853" s="29">
        <f t="shared" si="385"/>
        <v>1.0014544569999999</v>
      </c>
    </row>
    <row r="854" spans="1:36" ht="16.5" thickBot="1" x14ac:dyDescent="0.3">
      <c r="A854" s="48" t="s">
        <v>1107</v>
      </c>
      <c r="B854" s="54" t="s">
        <v>75</v>
      </c>
      <c r="C854" s="55" t="s">
        <v>76</v>
      </c>
      <c r="D854" s="44">
        <v>7</v>
      </c>
      <c r="E854" s="41">
        <v>250</v>
      </c>
      <c r="F854" s="41">
        <v>339</v>
      </c>
      <c r="G854" s="117">
        <v>0.73746312700000005</v>
      </c>
      <c r="H854" s="42" t="s">
        <v>12</v>
      </c>
      <c r="I854" s="13">
        <v>7.4328999769999999</v>
      </c>
      <c r="J854" s="42" t="s">
        <v>12</v>
      </c>
      <c r="K854" s="29">
        <f t="shared" si="379"/>
        <v>2</v>
      </c>
      <c r="L854" s="29">
        <f t="shared" si="377"/>
        <v>0</v>
      </c>
      <c r="M854" s="29">
        <f t="shared" si="378"/>
        <v>0</v>
      </c>
      <c r="N854" s="29">
        <f t="shared" si="380"/>
        <v>1</v>
      </c>
      <c r="O854" s="34"/>
      <c r="P854" s="41">
        <v>243</v>
      </c>
      <c r="Q854" s="41">
        <v>354</v>
      </c>
      <c r="R854" s="117">
        <v>0.68644067799999997</v>
      </c>
      <c r="S854" s="34">
        <v>2</v>
      </c>
      <c r="T854" s="34"/>
      <c r="U854" s="43" t="s">
        <v>305</v>
      </c>
      <c r="V854" s="34">
        <v>1</v>
      </c>
      <c r="W854" s="29">
        <v>2</v>
      </c>
      <c r="X854" s="29">
        <f t="shared" si="381"/>
        <v>2</v>
      </c>
      <c r="Z854" s="6">
        <f t="shared" si="382"/>
        <v>1</v>
      </c>
      <c r="AA854" s="6">
        <f t="shared" si="383"/>
        <v>1</v>
      </c>
      <c r="AB854" s="29"/>
      <c r="AC854" s="29">
        <f t="shared" si="384"/>
        <v>1</v>
      </c>
      <c r="AE854" s="120">
        <f>IF(N854=1,IF(OR(I854&lt;3,I854=""),0,IF(I854&gt;=7,2,1)),0)</f>
        <v>2</v>
      </c>
      <c r="AF854" s="120">
        <f>IF(G854&gt;AI854,1,0)</f>
        <v>0</v>
      </c>
      <c r="AG854" s="120">
        <f>IF(G854=AJ854,2,0)</f>
        <v>0</v>
      </c>
      <c r="AI854" s="29">
        <f t="shared" si="385"/>
        <v>0.78831324000000003</v>
      </c>
      <c r="AJ854" s="29">
        <f>_xlfn.MAXIFS($G$7:$G$2383,$N$7:$N$2383,1,$D$7:$D$2383,7)</f>
        <v>0.964028777</v>
      </c>
    </row>
    <row r="855" spans="1:36" ht="16.5" thickBot="1" x14ac:dyDescent="0.3">
      <c r="A855" s="48" t="s">
        <v>1108</v>
      </c>
      <c r="B855" s="54" t="s">
        <v>75</v>
      </c>
      <c r="C855" s="55" t="s">
        <v>76</v>
      </c>
      <c r="D855" s="44">
        <v>8</v>
      </c>
      <c r="E855" s="41">
        <v>111</v>
      </c>
      <c r="F855" s="41">
        <v>339</v>
      </c>
      <c r="G855" s="117">
        <v>0.32743362799999998</v>
      </c>
      <c r="H855" s="42" t="s">
        <v>12</v>
      </c>
      <c r="I855" s="13">
        <v>-29.322253444000001</v>
      </c>
      <c r="J855" s="42" t="s">
        <v>12</v>
      </c>
      <c r="K855" s="29">
        <f t="shared" si="379"/>
        <v>1</v>
      </c>
      <c r="L855" s="29">
        <f t="shared" si="377"/>
        <v>0</v>
      </c>
      <c r="M855" s="29">
        <f t="shared" si="378"/>
        <v>1</v>
      </c>
      <c r="N855" s="29">
        <f t="shared" si="380"/>
        <v>1</v>
      </c>
      <c r="O855" s="34"/>
      <c r="P855" s="41">
        <v>164</v>
      </c>
      <c r="Q855" s="41">
        <v>354</v>
      </c>
      <c r="R855" s="117">
        <v>0.46327683600000003</v>
      </c>
      <c r="S855" s="34">
        <v>1</v>
      </c>
      <c r="T855" s="34"/>
      <c r="U855" s="43" t="s">
        <v>307</v>
      </c>
      <c r="V855" s="34">
        <v>1</v>
      </c>
      <c r="W855" s="29">
        <v>1</v>
      </c>
      <c r="X855" s="29">
        <f t="shared" si="381"/>
        <v>1</v>
      </c>
      <c r="Z855" s="6">
        <f t="shared" si="382"/>
        <v>1</v>
      </c>
      <c r="AA855" s="6">
        <f t="shared" si="383"/>
        <v>1</v>
      </c>
      <c r="AB855" s="29"/>
      <c r="AC855" s="29">
        <f t="shared" si="384"/>
        <v>1</v>
      </c>
      <c r="AE855" s="120">
        <f>IF(N855=1,IF(OR(I855&gt;-5,I855=""),0,IF(I855&gt;=-10,0.5,1)),0)</f>
        <v>1</v>
      </c>
      <c r="AF855" s="120">
        <f>IF(G855&lt;AI855,0.5,0)</f>
        <v>0.5</v>
      </c>
      <c r="AG855" s="120">
        <f>IF(G855=AJ855,1,0)</f>
        <v>0</v>
      </c>
      <c r="AI855" s="29">
        <f t="shared" si="385"/>
        <v>0.38070670899999998</v>
      </c>
      <c r="AJ855" s="29">
        <f>_xlfn.MINIFS($G$6:$G$2383,$N$6:$N$2383,1,$D$6:$D$2383,8)</f>
        <v>1.9047618999999998E-2</v>
      </c>
    </row>
    <row r="856" spans="1:36" ht="16.5" thickBot="1" x14ac:dyDescent="0.3">
      <c r="A856" s="48" t="s">
        <v>1109</v>
      </c>
      <c r="B856" s="54" t="s">
        <v>75</v>
      </c>
      <c r="C856" s="55" t="s">
        <v>76</v>
      </c>
      <c r="D856" s="44">
        <v>9</v>
      </c>
      <c r="E856" s="41">
        <v>1402</v>
      </c>
      <c r="F856" s="41">
        <v>253</v>
      </c>
      <c r="G856" s="117">
        <v>5.5415019760000002</v>
      </c>
      <c r="H856" s="45">
        <v>1</v>
      </c>
      <c r="I856" s="42" t="s">
        <v>12</v>
      </c>
      <c r="J856" s="13">
        <v>5.5415019760000002</v>
      </c>
      <c r="K856" s="29">
        <f t="shared" si="379"/>
        <v>1</v>
      </c>
      <c r="L856" s="29">
        <f t="shared" si="377"/>
        <v>0</v>
      </c>
      <c r="M856" s="29">
        <f t="shared" si="378"/>
        <v>0</v>
      </c>
      <c r="N856" s="29">
        <f t="shared" si="380"/>
        <v>1</v>
      </c>
      <c r="O856" s="34"/>
      <c r="P856" s="41">
        <v>1498</v>
      </c>
      <c r="Q856" s="41">
        <v>517</v>
      </c>
      <c r="R856" s="117">
        <v>2.897485493</v>
      </c>
      <c r="S856" s="42">
        <v>1</v>
      </c>
      <c r="T856" s="42"/>
      <c r="U856" s="43" t="s">
        <v>309</v>
      </c>
      <c r="V856" s="34">
        <v>1</v>
      </c>
      <c r="W856" s="29">
        <v>1</v>
      </c>
      <c r="X856" s="29">
        <f t="shared" si="381"/>
        <v>1</v>
      </c>
      <c r="Z856" s="6">
        <f t="shared" si="382"/>
        <v>1</v>
      </c>
      <c r="AA856" s="6">
        <f t="shared" si="383"/>
        <v>1</v>
      </c>
      <c r="AB856" s="29"/>
      <c r="AC856" s="29">
        <f t="shared" si="384"/>
        <v>1</v>
      </c>
      <c r="AE856" s="120">
        <f>IF(N856=1,IF(J856&gt;=1,1,0),0)</f>
        <v>1</v>
      </c>
      <c r="AF856" s="120">
        <f>IF(G856&gt;AI856,0.5,0)</f>
        <v>0</v>
      </c>
      <c r="AG856" s="120"/>
      <c r="AI856" s="29">
        <f t="shared" si="385"/>
        <v>6.5856960899999999</v>
      </c>
    </row>
    <row r="857" spans="1:36" ht="16.5" thickBot="1" x14ac:dyDescent="0.3">
      <c r="A857" s="48" t="s">
        <v>1110</v>
      </c>
      <c r="B857" s="54" t="s">
        <v>75</v>
      </c>
      <c r="C857" s="55" t="s">
        <v>76</v>
      </c>
      <c r="D857" s="44">
        <v>10</v>
      </c>
      <c r="E857" s="41">
        <v>38</v>
      </c>
      <c r="F857" s="41">
        <v>6</v>
      </c>
      <c r="G857" s="117">
        <v>6.3333333329999997</v>
      </c>
      <c r="H857" s="45">
        <v>1</v>
      </c>
      <c r="I857" s="42" t="s">
        <v>12</v>
      </c>
      <c r="J857" s="13">
        <v>6.3333333329999997</v>
      </c>
      <c r="K857" s="29">
        <f t="shared" si="379"/>
        <v>1</v>
      </c>
      <c r="L857" s="29">
        <f t="shared" si="377"/>
        <v>0</v>
      </c>
      <c r="M857" s="29">
        <f t="shared" si="378"/>
        <v>0</v>
      </c>
      <c r="N857" s="29">
        <f t="shared" si="380"/>
        <v>1</v>
      </c>
      <c r="O857" s="34"/>
      <c r="P857" s="41">
        <v>44</v>
      </c>
      <c r="Q857" s="41">
        <v>38</v>
      </c>
      <c r="R857" s="117">
        <v>1.1578947369999999</v>
      </c>
      <c r="S857" s="42">
        <v>1</v>
      </c>
      <c r="T857" s="42"/>
      <c r="U857" s="43" t="s">
        <v>311</v>
      </c>
      <c r="V857" s="34">
        <v>1</v>
      </c>
      <c r="W857" s="29">
        <v>1</v>
      </c>
      <c r="X857" s="29">
        <f t="shared" si="381"/>
        <v>1</v>
      </c>
      <c r="Z857" s="6">
        <f t="shared" si="382"/>
        <v>1</v>
      </c>
      <c r="AA857" s="6">
        <f t="shared" si="383"/>
        <v>1</v>
      </c>
      <c r="AB857" s="29"/>
      <c r="AC857" s="29">
        <f t="shared" si="384"/>
        <v>1</v>
      </c>
      <c r="AE857" s="120">
        <f>IF(N857=1,IF(J857&gt;=1,1,0),0)</f>
        <v>1</v>
      </c>
      <c r="AF857" s="120">
        <f>IF(G857&gt;AI857,0.5,0)</f>
        <v>0</v>
      </c>
      <c r="AG857" s="120"/>
      <c r="AI857" s="29">
        <f t="shared" si="385"/>
        <v>8.2854889590000003</v>
      </c>
    </row>
    <row r="858" spans="1:36" ht="16.5" thickBot="1" x14ac:dyDescent="0.3">
      <c r="A858" s="48" t="s">
        <v>1111</v>
      </c>
      <c r="B858" s="54" t="s">
        <v>75</v>
      </c>
      <c r="C858" s="55" t="s">
        <v>76</v>
      </c>
      <c r="D858" s="44">
        <v>11</v>
      </c>
      <c r="E858" s="41">
        <v>160</v>
      </c>
      <c r="F858" s="41">
        <v>13</v>
      </c>
      <c r="G858" s="117">
        <v>12.307692308</v>
      </c>
      <c r="H858" s="45">
        <v>1</v>
      </c>
      <c r="I858" s="42" t="s">
        <v>12</v>
      </c>
      <c r="J858" s="13">
        <v>12.307692308</v>
      </c>
      <c r="K858" s="29">
        <f t="shared" si="379"/>
        <v>2</v>
      </c>
      <c r="L858" s="29">
        <f t="shared" si="377"/>
        <v>0</v>
      </c>
      <c r="M858" s="29">
        <f t="shared" si="378"/>
        <v>1</v>
      </c>
      <c r="N858" s="29">
        <f t="shared" si="380"/>
        <v>1</v>
      </c>
      <c r="O858" s="34"/>
      <c r="P858" s="41">
        <v>146</v>
      </c>
      <c r="Q858" s="41">
        <v>112</v>
      </c>
      <c r="R858" s="117">
        <v>1.303571429</v>
      </c>
      <c r="S858" s="42">
        <v>2</v>
      </c>
      <c r="T858" s="42"/>
      <c r="U858" s="43" t="s">
        <v>313</v>
      </c>
      <c r="V858" s="34">
        <v>1</v>
      </c>
      <c r="W858" s="29">
        <v>2</v>
      </c>
      <c r="X858" s="29">
        <f t="shared" si="381"/>
        <v>2</v>
      </c>
      <c r="Z858" s="6">
        <f t="shared" si="382"/>
        <v>1</v>
      </c>
      <c r="AA858" s="6">
        <f t="shared" si="383"/>
        <v>1</v>
      </c>
      <c r="AB858" s="29"/>
      <c r="AC858" s="29">
        <f t="shared" si="384"/>
        <v>1</v>
      </c>
      <c r="AE858" s="120">
        <f>IF(N858=1,IF(J858&gt;=1,2,0),0)</f>
        <v>2</v>
      </c>
      <c r="AF858" s="120">
        <f>IF(G858&gt;AI858,1,0)</f>
        <v>1</v>
      </c>
      <c r="AG858" s="120"/>
      <c r="AI858" s="29">
        <f t="shared" si="385"/>
        <v>8.5951903810000001</v>
      </c>
    </row>
    <row r="859" spans="1:36" ht="16.5" thickBot="1" x14ac:dyDescent="0.3">
      <c r="A859" s="48" t="s">
        <v>1112</v>
      </c>
      <c r="B859" s="54" t="s">
        <v>75</v>
      </c>
      <c r="C859" s="55" t="s">
        <v>76</v>
      </c>
      <c r="D859" s="44">
        <v>12</v>
      </c>
      <c r="E859" s="41">
        <v>614</v>
      </c>
      <c r="F859" s="41">
        <v>11352</v>
      </c>
      <c r="G859" s="117">
        <v>5.4087385000000002E-2</v>
      </c>
      <c r="H859" s="42" t="s">
        <v>12</v>
      </c>
      <c r="I859" s="13">
        <v>30.514057205</v>
      </c>
      <c r="J859" s="42" t="s">
        <v>12</v>
      </c>
      <c r="K859" s="29">
        <f t="shared" si="379"/>
        <v>0</v>
      </c>
      <c r="L859" s="29">
        <f t="shared" si="377"/>
        <v>0</v>
      </c>
      <c r="M859" s="29">
        <f t="shared" si="378"/>
        <v>0</v>
      </c>
      <c r="N859" s="29">
        <f t="shared" si="380"/>
        <v>1</v>
      </c>
      <c r="O859" s="34"/>
      <c r="P859" s="41">
        <v>407</v>
      </c>
      <c r="Q859" s="41">
        <v>9821</v>
      </c>
      <c r="R859" s="117">
        <v>4.1441807999999997E-2</v>
      </c>
      <c r="S859" s="34">
        <v>0.5</v>
      </c>
      <c r="T859" s="34"/>
      <c r="U859" s="43" t="s">
        <v>315</v>
      </c>
      <c r="V859" s="34">
        <v>1</v>
      </c>
      <c r="W859" s="29">
        <v>1</v>
      </c>
      <c r="X859" s="29">
        <f t="shared" si="381"/>
        <v>1</v>
      </c>
      <c r="Z859" s="6">
        <f t="shared" si="382"/>
        <v>1</v>
      </c>
      <c r="AA859" s="6">
        <f t="shared" si="383"/>
        <v>0</v>
      </c>
      <c r="AB859" s="29"/>
      <c r="AC859" s="29">
        <f t="shared" si="384"/>
        <v>0</v>
      </c>
      <c r="AE859" s="120">
        <f>IF(N859=1,IF(OR(I859&gt;-5,I859=""),0,IF(I859&gt;=-10,0.5,1)),0)</f>
        <v>0</v>
      </c>
      <c r="AF859" s="120">
        <f>IF(G859&lt;AI859,0.5,0)</f>
        <v>0</v>
      </c>
      <c r="AG859" s="120">
        <f>IF(G859=AJ859,1,0)</f>
        <v>0</v>
      </c>
      <c r="AI859" s="29">
        <f t="shared" si="385"/>
        <v>4.0696577999999997E-2</v>
      </c>
      <c r="AJ859" s="29">
        <f>_xlfn.MINIFS($G$6:$G$2383,$N$6:$N$2383,1,$D$6:$D$2383,12)</f>
        <v>5.6550419999999999E-3</v>
      </c>
    </row>
    <row r="860" spans="1:36" ht="16.5" thickBot="1" x14ac:dyDescent="0.3">
      <c r="A860" s="48" t="s">
        <v>1113</v>
      </c>
      <c r="B860" s="54" t="s">
        <v>75</v>
      </c>
      <c r="C860" s="55" t="s">
        <v>76</v>
      </c>
      <c r="D860" s="44">
        <v>13</v>
      </c>
      <c r="E860" s="41">
        <v>104</v>
      </c>
      <c r="F860" s="41">
        <v>456</v>
      </c>
      <c r="G860" s="117">
        <v>0.22807017500000001</v>
      </c>
      <c r="H860" s="42" t="s">
        <v>12</v>
      </c>
      <c r="I860" s="13">
        <v>-12.250966476</v>
      </c>
      <c r="J860" s="42" t="s">
        <v>12</v>
      </c>
      <c r="K860" s="29">
        <f>_xlfn.IFS(AND(R860=0,G860=0),0,V860=0,0,V860=1,MAX(AE860:AG860))</f>
        <v>2</v>
      </c>
      <c r="L860" s="29">
        <f t="shared" si="377"/>
        <v>0</v>
      </c>
      <c r="M860" s="29">
        <f t="shared" si="378"/>
        <v>1</v>
      </c>
      <c r="N860" s="29">
        <f t="shared" si="380"/>
        <v>1</v>
      </c>
      <c r="O860" s="34"/>
      <c r="P860" s="41">
        <v>118</v>
      </c>
      <c r="Q860" s="41">
        <v>454</v>
      </c>
      <c r="R860" s="117">
        <v>0.25991189399999998</v>
      </c>
      <c r="S860" s="34">
        <v>1</v>
      </c>
      <c r="T860" s="34"/>
      <c r="U860" s="43" t="s">
        <v>317</v>
      </c>
      <c r="V860" s="34">
        <v>1</v>
      </c>
      <c r="W860" s="29">
        <v>2</v>
      </c>
      <c r="X860" s="29">
        <f t="shared" si="381"/>
        <v>2</v>
      </c>
      <c r="Z860" s="6">
        <f t="shared" si="382"/>
        <v>1</v>
      </c>
      <c r="AA860" s="6">
        <f t="shared" si="383"/>
        <v>1</v>
      </c>
      <c r="AB860" s="29"/>
      <c r="AC860" s="29">
        <f t="shared" si="384"/>
        <v>1</v>
      </c>
      <c r="AE860" s="120">
        <f>IF(N860=1,IF(OR(I860&gt;-3,I860=""),0,IF(I860&gt;=-7,1,2)),0)</f>
        <v>2</v>
      </c>
      <c r="AF860" s="120">
        <f>IF(G860&lt;AI860,1,0)</f>
        <v>1</v>
      </c>
      <c r="AG860" s="120">
        <f>IF(G860=AJ860,2,0)</f>
        <v>0</v>
      </c>
      <c r="AI860" s="29">
        <f t="shared" si="385"/>
        <v>0.30394431599999999</v>
      </c>
      <c r="AJ860" s="29">
        <f>_xlfn.MINIFS($G$6:$G$2383,$N$6:$N$2383,1,$D$6:$D$2383,13)</f>
        <v>0.11</v>
      </c>
    </row>
    <row r="861" spans="1:36" ht="16.5" thickBot="1" x14ac:dyDescent="0.3">
      <c r="A861" s="48" t="s">
        <v>1114</v>
      </c>
      <c r="B861" s="54" t="s">
        <v>75</v>
      </c>
      <c r="C861" s="55" t="s">
        <v>76</v>
      </c>
      <c r="D861" s="44">
        <v>14</v>
      </c>
      <c r="E861" s="41">
        <v>6</v>
      </c>
      <c r="F861" s="41">
        <v>1285</v>
      </c>
      <c r="G861" s="117">
        <v>4.6692610000000001E-3</v>
      </c>
      <c r="H861" s="42" t="s">
        <v>12</v>
      </c>
      <c r="I861" s="13">
        <v>0</v>
      </c>
      <c r="J861" s="42" t="s">
        <v>12</v>
      </c>
      <c r="K861" s="29">
        <f>_xlfn.IFS(AND(R861=0,G861=0),0,V861=0,0,V861=1,MAX(AE861:AG861))</f>
        <v>0</v>
      </c>
      <c r="L861" s="29">
        <f t="shared" si="377"/>
        <v>0</v>
      </c>
      <c r="M861" s="29">
        <f t="shared" si="378"/>
        <v>0</v>
      </c>
      <c r="N861" s="29">
        <f t="shared" si="380"/>
        <v>1</v>
      </c>
      <c r="O861" s="34"/>
      <c r="P861" s="41">
        <v>0</v>
      </c>
      <c r="Q861" s="41">
        <v>1182</v>
      </c>
      <c r="R861" s="117">
        <v>0</v>
      </c>
      <c r="S861" s="34">
        <v>0</v>
      </c>
      <c r="T861" s="34"/>
      <c r="U861" s="43" t="s">
        <v>319</v>
      </c>
      <c r="V861" s="34">
        <v>1</v>
      </c>
      <c r="W861" s="29">
        <v>1</v>
      </c>
      <c r="X861" s="29">
        <f t="shared" si="381"/>
        <v>1</v>
      </c>
      <c r="Z861" s="6">
        <f t="shared" si="382"/>
        <v>1</v>
      </c>
      <c r="AA861" s="6">
        <f t="shared" si="383"/>
        <v>0</v>
      </c>
      <c r="AB861" s="29"/>
      <c r="AC861" s="29">
        <f t="shared" si="384"/>
        <v>0</v>
      </c>
      <c r="AE861" s="120">
        <f>IF(N861=1,IF(OR(I861&gt;-5,I861=""),0,IF(I861&gt;=-10,0.5,1)),0)</f>
        <v>0</v>
      </c>
      <c r="AF861" s="120">
        <f>IF(G861&lt;AI861,0.5,0)</f>
        <v>0</v>
      </c>
      <c r="AG861" s="120">
        <f>IF(G861=AJ861,1,0)</f>
        <v>0</v>
      </c>
      <c r="AI861" s="29">
        <f t="shared" si="385"/>
        <v>4.1435990000000004E-3</v>
      </c>
      <c r="AJ861" s="29">
        <f>_xlfn.MINIFS($G$6:$G$2383,$N$6:$N$2383,1,$D$6:$D$2383,14)</f>
        <v>0</v>
      </c>
    </row>
    <row r="862" spans="1:36" ht="16.5" thickBot="1" x14ac:dyDescent="0.3">
      <c r="A862" s="48" t="s">
        <v>1115</v>
      </c>
      <c r="B862" s="54" t="s">
        <v>75</v>
      </c>
      <c r="C862" s="55" t="s">
        <v>76</v>
      </c>
      <c r="D862" s="33"/>
      <c r="E862" s="41"/>
      <c r="F862" s="41"/>
      <c r="G862" s="117">
        <v>0</v>
      </c>
      <c r="H862" s="35"/>
      <c r="I862" s="35"/>
      <c r="J862" s="35"/>
      <c r="K862" s="36">
        <f>SUM(K863:K868)</f>
        <v>2</v>
      </c>
      <c r="L862" s="29">
        <f t="shared" si="377"/>
        <v>0</v>
      </c>
      <c r="M862" s="29">
        <f t="shared" si="378"/>
        <v>0</v>
      </c>
      <c r="O862" s="34"/>
      <c r="P862" s="34"/>
      <c r="Q862" s="34"/>
      <c r="R862" s="117">
        <v>0</v>
      </c>
      <c r="S862" s="35">
        <v>3</v>
      </c>
      <c r="T862" s="35"/>
      <c r="U862" s="37" t="s">
        <v>321</v>
      </c>
      <c r="V862" s="35">
        <v>1</v>
      </c>
      <c r="W862" s="6"/>
      <c r="X862" s="29">
        <f t="shared" si="381"/>
        <v>0</v>
      </c>
      <c r="Y862" s="6"/>
      <c r="AB862" s="6"/>
      <c r="AC862" s="29" t="str">
        <f t="shared" si="384"/>
        <v>не применяется</v>
      </c>
      <c r="AF862" s="6"/>
    </row>
    <row r="863" spans="1:36" ht="16.5" thickBot="1" x14ac:dyDescent="0.3">
      <c r="A863" s="48" t="s">
        <v>1116</v>
      </c>
      <c r="B863" s="54" t="s">
        <v>75</v>
      </c>
      <c r="C863" s="55" t="s">
        <v>76</v>
      </c>
      <c r="D863" s="44">
        <v>15</v>
      </c>
      <c r="E863" s="41">
        <v>1742</v>
      </c>
      <c r="F863" s="41">
        <v>1896</v>
      </c>
      <c r="G863" s="117">
        <v>0.91877637099999998</v>
      </c>
      <c r="H863" s="45">
        <v>1</v>
      </c>
      <c r="I863" s="42" t="s">
        <v>12</v>
      </c>
      <c r="J863" s="13">
        <v>0.91877637099999998</v>
      </c>
      <c r="K863" s="29">
        <f t="shared" ref="K863:K868" si="386">IF(V863=1,MAX(AE863:AG863),0)</f>
        <v>0</v>
      </c>
      <c r="L863" s="29">
        <f t="shared" si="377"/>
        <v>0</v>
      </c>
      <c r="M863" s="29">
        <f t="shared" si="378"/>
        <v>0</v>
      </c>
      <c r="N863" s="29">
        <f t="shared" ref="N863:N868" si="387">IF(AND(F863=0,V863=1),2,V863)</f>
        <v>1</v>
      </c>
      <c r="O863" s="34"/>
      <c r="P863" s="41">
        <v>0</v>
      </c>
      <c r="Q863" s="41">
        <v>0</v>
      </c>
      <c r="R863" s="117">
        <v>0</v>
      </c>
      <c r="S863" s="42">
        <v>0</v>
      </c>
      <c r="T863" s="42"/>
      <c r="U863" s="43" t="s">
        <v>323</v>
      </c>
      <c r="V863" s="34">
        <v>1</v>
      </c>
      <c r="W863" s="29">
        <v>1</v>
      </c>
      <c r="X863" s="29">
        <f t="shared" si="381"/>
        <v>1</v>
      </c>
      <c r="Z863" s="6">
        <f t="shared" ref="Z863:Z868" si="388">N863</f>
        <v>1</v>
      </c>
      <c r="AA863" s="6">
        <f t="shared" ref="AA863:AA868" si="389">IF(K863&lt;=0,0,1)</f>
        <v>0</v>
      </c>
      <c r="AB863" s="29"/>
      <c r="AC863" s="29">
        <f t="shared" si="384"/>
        <v>0</v>
      </c>
      <c r="AE863" s="120">
        <f>IF(AND(J863&gt;=1,N863=1),1,0)</f>
        <v>0</v>
      </c>
      <c r="AF863" s="121">
        <f>IF(G863&gt;AI863,0.5,0)</f>
        <v>0</v>
      </c>
      <c r="AG863" s="120"/>
      <c r="AI863" s="29">
        <f t="shared" ref="AI863:AI868" si="390">ROUND(SUMIFS(E:E,D:D,D863,N:N,1)/SUMIFS(F:F,D:D,D863,N:N,1),9)</f>
        <v>0.955452521</v>
      </c>
    </row>
    <row r="864" spans="1:36" ht="16.5" thickBot="1" x14ac:dyDescent="0.3">
      <c r="A864" s="48" t="s">
        <v>1117</v>
      </c>
      <c r="B864" s="54" t="s">
        <v>75</v>
      </c>
      <c r="C864" s="55" t="s">
        <v>76</v>
      </c>
      <c r="D864" s="44">
        <v>16</v>
      </c>
      <c r="E864" s="41">
        <v>6</v>
      </c>
      <c r="F864" s="41">
        <v>0</v>
      </c>
      <c r="G864" s="117">
        <v>0</v>
      </c>
      <c r="H864" s="45">
        <v>1</v>
      </c>
      <c r="I864" s="42" t="s">
        <v>12</v>
      </c>
      <c r="J864" s="13">
        <v>0</v>
      </c>
      <c r="K864" s="29">
        <f t="shared" si="386"/>
        <v>0</v>
      </c>
      <c r="L864" s="29">
        <f t="shared" si="377"/>
        <v>0</v>
      </c>
      <c r="M864" s="29">
        <f t="shared" si="378"/>
        <v>0</v>
      </c>
      <c r="N864" s="29">
        <f t="shared" si="387"/>
        <v>2</v>
      </c>
      <c r="O864" s="34"/>
      <c r="P864" s="41">
        <v>7</v>
      </c>
      <c r="Q864" s="41">
        <v>2</v>
      </c>
      <c r="R864" s="117">
        <v>3.5</v>
      </c>
      <c r="S864" s="42">
        <v>1</v>
      </c>
      <c r="T864" s="42"/>
      <c r="U864" s="43" t="s">
        <v>325</v>
      </c>
      <c r="V864" s="34">
        <v>1</v>
      </c>
      <c r="W864" s="29">
        <v>1</v>
      </c>
      <c r="X864" s="29">
        <f t="shared" si="381"/>
        <v>1</v>
      </c>
      <c r="Z864" s="6">
        <f t="shared" si="388"/>
        <v>2</v>
      </c>
      <c r="AA864" s="6">
        <f t="shared" si="389"/>
        <v>0</v>
      </c>
      <c r="AB864" s="29"/>
      <c r="AC864" s="29" t="str">
        <f>_xlfn.IFS(AND(Z864=1,AA864=1),1,AND(Z864=1,AA864=0),0,Z864=0,"не применяется",N864=2,"не применяется")</f>
        <v>не применяется</v>
      </c>
      <c r="AE864" s="120">
        <f>IF(AND(J864&gt;=1,N864=1),1,0)</f>
        <v>0</v>
      </c>
      <c r="AF864" s="120">
        <f>IF(G864&gt;AI864,0.5,0)</f>
        <v>0</v>
      </c>
      <c r="AG864" s="120"/>
      <c r="AI864" s="29">
        <f t="shared" si="390"/>
        <v>27.65</v>
      </c>
    </row>
    <row r="865" spans="1:36" ht="16.5" thickBot="1" x14ac:dyDescent="0.3">
      <c r="A865" s="48" t="s">
        <v>1118</v>
      </c>
      <c r="B865" s="54" t="s">
        <v>75</v>
      </c>
      <c r="C865" s="55" t="s">
        <v>76</v>
      </c>
      <c r="D865" s="44">
        <v>17</v>
      </c>
      <c r="E865" s="41">
        <v>173</v>
      </c>
      <c r="F865" s="41">
        <v>2</v>
      </c>
      <c r="G865" s="117">
        <v>86.5</v>
      </c>
      <c r="H865" s="45">
        <v>1</v>
      </c>
      <c r="I865" s="42" t="s">
        <v>12</v>
      </c>
      <c r="J865" s="13">
        <v>86.5</v>
      </c>
      <c r="K865" s="29">
        <f t="shared" si="386"/>
        <v>1</v>
      </c>
      <c r="L865" s="29">
        <f t="shared" si="377"/>
        <v>0</v>
      </c>
      <c r="M865" s="29">
        <f t="shared" si="378"/>
        <v>1</v>
      </c>
      <c r="N865" s="29">
        <f t="shared" si="387"/>
        <v>1</v>
      </c>
      <c r="O865" s="34"/>
      <c r="P865" s="41">
        <v>34</v>
      </c>
      <c r="Q865" s="41">
        <v>320</v>
      </c>
      <c r="R865" s="117">
        <v>0.10625</v>
      </c>
      <c r="S865" s="42">
        <v>0</v>
      </c>
      <c r="T865" s="42"/>
      <c r="U865" s="43" t="s">
        <v>327</v>
      </c>
      <c r="V865" s="34">
        <v>1</v>
      </c>
      <c r="W865" s="29">
        <v>1</v>
      </c>
      <c r="X865" s="29">
        <f t="shared" si="381"/>
        <v>1</v>
      </c>
      <c r="Z865" s="6">
        <f t="shared" si="388"/>
        <v>1</v>
      </c>
      <c r="AA865" s="6">
        <f t="shared" si="389"/>
        <v>1</v>
      </c>
      <c r="AB865" s="29"/>
      <c r="AC865" s="29">
        <f>_xlfn.IFS(AND(Z865=1,AA865=1),1,AND(Z865=1,AA865=0),0,Z865=0,"не применяется")</f>
        <v>1</v>
      </c>
      <c r="AE865" s="120">
        <f>IF(AND(J865&gt;=1,N865=1),1,0)</f>
        <v>1</v>
      </c>
      <c r="AF865" s="120">
        <f>IF(G865&gt;AI865,0.5,0)</f>
        <v>0.5</v>
      </c>
      <c r="AG865" s="120"/>
      <c r="AI865" s="29">
        <f t="shared" si="390"/>
        <v>77.588235294</v>
      </c>
    </row>
    <row r="866" spans="1:36" ht="16.5" thickBot="1" x14ac:dyDescent="0.3">
      <c r="A866" s="48" t="s">
        <v>1119</v>
      </c>
      <c r="B866" s="54" t="s">
        <v>75</v>
      </c>
      <c r="C866" s="55" t="s">
        <v>76</v>
      </c>
      <c r="D866" s="44">
        <v>18</v>
      </c>
      <c r="E866" s="41">
        <v>18</v>
      </c>
      <c r="F866" s="41">
        <v>1</v>
      </c>
      <c r="G866" s="117">
        <v>18</v>
      </c>
      <c r="H866" s="45">
        <v>1</v>
      </c>
      <c r="I866" s="42" t="s">
        <v>12</v>
      </c>
      <c r="J866" s="13">
        <v>18</v>
      </c>
      <c r="K866" s="29">
        <f t="shared" si="386"/>
        <v>1</v>
      </c>
      <c r="L866" s="29">
        <f t="shared" si="377"/>
        <v>0</v>
      </c>
      <c r="M866" s="29">
        <f t="shared" si="378"/>
        <v>0</v>
      </c>
      <c r="N866" s="29">
        <f t="shared" si="387"/>
        <v>1</v>
      </c>
      <c r="O866" s="34"/>
      <c r="P866" s="41">
        <v>10</v>
      </c>
      <c r="Q866" s="41">
        <v>13</v>
      </c>
      <c r="R866" s="117">
        <v>0.76923076899999998</v>
      </c>
      <c r="S866" s="42">
        <v>0</v>
      </c>
      <c r="T866" s="42"/>
      <c r="U866" s="43" t="s">
        <v>329</v>
      </c>
      <c r="V866" s="34">
        <v>1</v>
      </c>
      <c r="W866" s="29">
        <v>1</v>
      </c>
      <c r="X866" s="29">
        <f t="shared" si="381"/>
        <v>1</v>
      </c>
      <c r="Z866" s="6">
        <f t="shared" si="388"/>
        <v>1</v>
      </c>
      <c r="AA866" s="6">
        <f t="shared" si="389"/>
        <v>1</v>
      </c>
      <c r="AB866" s="29"/>
      <c r="AC866" s="29">
        <f>_xlfn.IFS(AND(Z866=1,AA866=1),1,AND(Z866=1,AA866=0),0,Z866=0,"не применяется")</f>
        <v>1</v>
      </c>
      <c r="AE866" s="120">
        <f>IF(AND(J866&gt;=1,N866=1),1,0)</f>
        <v>1</v>
      </c>
      <c r="AF866" s="120">
        <f>IF(G866&gt;AI866,0.5,0)</f>
        <v>0</v>
      </c>
      <c r="AG866" s="120"/>
      <c r="AI866" s="29">
        <f t="shared" si="390"/>
        <v>48.1875</v>
      </c>
    </row>
    <row r="867" spans="1:36" ht="16.5" thickBot="1" x14ac:dyDescent="0.3">
      <c r="A867" s="48" t="s">
        <v>1120</v>
      </c>
      <c r="B867" s="54" t="s">
        <v>75</v>
      </c>
      <c r="C867" s="55" t="s">
        <v>76</v>
      </c>
      <c r="D867" s="44">
        <v>19</v>
      </c>
      <c r="E867" s="41">
        <v>9</v>
      </c>
      <c r="F867" s="41">
        <v>0</v>
      </c>
      <c r="G867" s="117">
        <v>0</v>
      </c>
      <c r="H867" s="45">
        <v>1</v>
      </c>
      <c r="I867" s="42" t="s">
        <v>12</v>
      </c>
      <c r="J867" s="13">
        <v>0</v>
      </c>
      <c r="K867" s="29">
        <f t="shared" si="386"/>
        <v>0</v>
      </c>
      <c r="L867" s="29">
        <f t="shared" si="377"/>
        <v>0</v>
      </c>
      <c r="M867" s="29">
        <f t="shared" si="378"/>
        <v>0</v>
      </c>
      <c r="N867" s="29">
        <f t="shared" si="387"/>
        <v>2</v>
      </c>
      <c r="O867" s="34"/>
      <c r="P867" s="41">
        <v>8</v>
      </c>
      <c r="Q867" s="41">
        <v>5</v>
      </c>
      <c r="R867" s="117">
        <v>1.6</v>
      </c>
      <c r="S867" s="42">
        <v>2</v>
      </c>
      <c r="T867" s="42"/>
      <c r="U867" s="43" t="s">
        <v>331</v>
      </c>
      <c r="V867" s="34">
        <v>1</v>
      </c>
      <c r="W867" s="29">
        <v>2</v>
      </c>
      <c r="X867" s="29">
        <f t="shared" si="381"/>
        <v>2</v>
      </c>
      <c r="Z867" s="6">
        <f t="shared" si="388"/>
        <v>2</v>
      </c>
      <c r="AA867" s="6">
        <f t="shared" si="389"/>
        <v>0</v>
      </c>
      <c r="AB867" s="29"/>
      <c r="AC867" s="29" t="str">
        <f>_xlfn.IFS(AND(Z867=1,AA867=1),1,AND(Z867=1,AA867=0),0,Z867=0,"не применяется",N867=2,"не применяется")</f>
        <v>не применяется</v>
      </c>
      <c r="AE867" s="120">
        <f>IF(AND(J867&gt;=1,N867=1),2,0)</f>
        <v>0</v>
      </c>
      <c r="AF867" s="120">
        <f>IF(G867&gt;AI867,1,0)</f>
        <v>0</v>
      </c>
      <c r="AG867" s="120"/>
      <c r="AI867" s="29">
        <f t="shared" si="390"/>
        <v>45.237288135999997</v>
      </c>
    </row>
    <row r="868" spans="1:36" ht="16.5" thickBot="1" x14ac:dyDescent="0.3">
      <c r="A868" s="48" t="s">
        <v>1121</v>
      </c>
      <c r="B868" s="54" t="s">
        <v>75</v>
      </c>
      <c r="C868" s="55" t="s">
        <v>76</v>
      </c>
      <c r="D868" s="44">
        <v>20</v>
      </c>
      <c r="E868" s="41">
        <v>2</v>
      </c>
      <c r="F868" s="41">
        <v>0</v>
      </c>
      <c r="G868" s="117">
        <v>0</v>
      </c>
      <c r="H868" s="45">
        <v>1</v>
      </c>
      <c r="I868" s="42" t="s">
        <v>12</v>
      </c>
      <c r="J868" s="13">
        <v>0</v>
      </c>
      <c r="K868" s="29">
        <f t="shared" si="386"/>
        <v>0</v>
      </c>
      <c r="L868" s="29">
        <f t="shared" si="377"/>
        <v>0</v>
      </c>
      <c r="M868" s="29">
        <f t="shared" si="378"/>
        <v>0</v>
      </c>
      <c r="N868" s="29">
        <f t="shared" si="387"/>
        <v>2</v>
      </c>
      <c r="O868" s="34"/>
      <c r="P868" s="41">
        <v>1</v>
      </c>
      <c r="Q868" s="41">
        <v>2</v>
      </c>
      <c r="R868" s="117">
        <v>0.5</v>
      </c>
      <c r="S868" s="42">
        <v>0</v>
      </c>
      <c r="T868" s="42"/>
      <c r="U868" s="43" t="s">
        <v>333</v>
      </c>
      <c r="V868" s="34">
        <v>1</v>
      </c>
      <c r="W868" s="29">
        <v>1</v>
      </c>
      <c r="X868" s="29">
        <f t="shared" si="381"/>
        <v>1</v>
      </c>
      <c r="Z868" s="6">
        <f t="shared" si="388"/>
        <v>2</v>
      </c>
      <c r="AA868" s="6">
        <f t="shared" si="389"/>
        <v>0</v>
      </c>
      <c r="AB868" s="29"/>
      <c r="AC868" s="29" t="str">
        <f>_xlfn.IFS(AND(Z868=1,AA868=1),1,AND(Z868=1,AA868=0),0,Z868=0,"не применяется",N868=2,"не применяется")</f>
        <v>не применяется</v>
      </c>
      <c r="AE868" s="120">
        <f>IF(AND(J868&gt;=1,N868=1),1,0)</f>
        <v>0</v>
      </c>
      <c r="AF868" s="120">
        <f>IF(G868&gt;AI868,0.5,0)</f>
        <v>0</v>
      </c>
      <c r="AG868" s="120"/>
      <c r="AI868" s="29">
        <f t="shared" si="390"/>
        <v>12.756097561000001</v>
      </c>
    </row>
    <row r="869" spans="1:36" ht="16.5" thickBot="1" x14ac:dyDescent="0.3">
      <c r="A869" s="48" t="s">
        <v>1115</v>
      </c>
      <c r="B869" s="54" t="s">
        <v>75</v>
      </c>
      <c r="C869" s="55" t="s">
        <v>76</v>
      </c>
      <c r="D869" s="33"/>
      <c r="E869" s="41"/>
      <c r="F869" s="41"/>
      <c r="G869" s="117">
        <v>0</v>
      </c>
      <c r="H869" s="35"/>
      <c r="I869" s="35"/>
      <c r="J869" s="35"/>
      <c r="K869" s="36">
        <f>SUM(K870:K874)</f>
        <v>1.5</v>
      </c>
      <c r="L869" s="29">
        <f t="shared" si="377"/>
        <v>0</v>
      </c>
      <c r="M869" s="29">
        <f t="shared" si="378"/>
        <v>0</v>
      </c>
      <c r="O869" s="34"/>
      <c r="P869" s="34"/>
      <c r="Q869" s="34"/>
      <c r="R869" s="117">
        <v>0</v>
      </c>
      <c r="S869" s="35">
        <v>0.5</v>
      </c>
      <c r="T869" s="35"/>
      <c r="U869" s="37" t="s">
        <v>321</v>
      </c>
      <c r="V869" s="35">
        <v>1</v>
      </c>
      <c r="W869" s="6"/>
      <c r="X869" s="29">
        <f t="shared" si="381"/>
        <v>0</v>
      </c>
      <c r="Y869" s="6"/>
      <c r="AB869" s="6"/>
      <c r="AC869" s="29" t="str">
        <f>_xlfn.IFS(AND(Z869=1,AA869=1),1,AND(Z869=1,AA869=0),0,Z869=0,"не применяется")</f>
        <v>не применяется</v>
      </c>
      <c r="AF869" s="6"/>
    </row>
    <row r="870" spans="1:36" ht="16.5" thickBot="1" x14ac:dyDescent="0.3">
      <c r="A870" s="48" t="s">
        <v>1122</v>
      </c>
      <c r="B870" s="54" t="s">
        <v>75</v>
      </c>
      <c r="C870" s="55" t="s">
        <v>76</v>
      </c>
      <c r="D870" s="44">
        <v>21</v>
      </c>
      <c r="E870" s="41">
        <v>39</v>
      </c>
      <c r="F870" s="41">
        <v>72</v>
      </c>
      <c r="G870" s="117">
        <v>0.54166666699999999</v>
      </c>
      <c r="H870" s="42" t="s">
        <v>12</v>
      </c>
      <c r="I870" s="13">
        <v>21.875000196999999</v>
      </c>
      <c r="J870" s="42" t="s">
        <v>12</v>
      </c>
      <c r="K870" s="29">
        <f>IF(V870=1,MAX(AE870:AG870),0)</f>
        <v>1</v>
      </c>
      <c r="L870" s="29">
        <f t="shared" si="377"/>
        <v>0</v>
      </c>
      <c r="M870" s="29">
        <f t="shared" si="378"/>
        <v>1</v>
      </c>
      <c r="N870" s="29">
        <f>IF(AND(F870=0,V870=1),2,V870)</f>
        <v>1</v>
      </c>
      <c r="O870" s="34"/>
      <c r="P870" s="41">
        <v>4</v>
      </c>
      <c r="Q870" s="41">
        <v>9</v>
      </c>
      <c r="R870" s="117">
        <v>0.44444444399999999</v>
      </c>
      <c r="S870" s="45">
        <v>0.5</v>
      </c>
      <c r="T870" s="45"/>
      <c r="U870" s="43" t="s">
        <v>335</v>
      </c>
      <c r="V870" s="34">
        <v>1</v>
      </c>
      <c r="W870" s="29">
        <v>1</v>
      </c>
      <c r="X870" s="29">
        <f t="shared" si="381"/>
        <v>1</v>
      </c>
      <c r="Z870" s="6">
        <f>N870</f>
        <v>1</v>
      </c>
      <c r="AA870" s="6">
        <f>IF(K870&lt;=0,0,1)</f>
        <v>1</v>
      </c>
      <c r="AB870" s="29"/>
      <c r="AC870" s="29">
        <f>_xlfn.IFS(AND(Z870=1,AA870=1),1,AND(Z870=1,AA870=0),0,Z870=0,"не применяется")</f>
        <v>1</v>
      </c>
      <c r="AE870" s="120">
        <f>IF(N870=1,IF(OR(I870&lt;5,I870=""),0,IF(I870&gt;=10,1,0.5)),0)</f>
        <v>1</v>
      </c>
      <c r="AF870" s="120">
        <f>IF(G870&gt;AI870,0.5,0)</f>
        <v>0.5</v>
      </c>
      <c r="AG870" s="120">
        <f>IF(G870=AJ870,1,0)</f>
        <v>0</v>
      </c>
      <c r="AI870" s="29">
        <f>ROUND(SUMIFS(E:E,D:D,D870,N:N,1)/SUMIFS(F:F,D:D,D870,N:N,1),9)</f>
        <v>0.40586932399999998</v>
      </c>
      <c r="AJ870" s="29">
        <f>_xlfn.MAXIFS($G$7:$G$2383,$N$7:$N$2383,1,$D$7:$D$2383,21)</f>
        <v>1</v>
      </c>
    </row>
    <row r="871" spans="1:36" ht="16.5" thickBot="1" x14ac:dyDescent="0.3">
      <c r="A871" s="48" t="s">
        <v>1123</v>
      </c>
      <c r="B871" s="54" t="s">
        <v>75</v>
      </c>
      <c r="C871" s="55" t="s">
        <v>76</v>
      </c>
      <c r="D871" s="44">
        <v>22</v>
      </c>
      <c r="E871" s="41">
        <v>86</v>
      </c>
      <c r="F871" s="41">
        <v>126</v>
      </c>
      <c r="G871" s="117">
        <v>0.68253968300000001</v>
      </c>
      <c r="H871" s="45">
        <v>1</v>
      </c>
      <c r="I871" s="42" t="s">
        <v>12</v>
      </c>
      <c r="J871" s="13">
        <v>0.68253968300000001</v>
      </c>
      <c r="K871" s="29">
        <f>IF(V871=1,MAX(AE871:AG871),0)</f>
        <v>0.5</v>
      </c>
      <c r="L871" s="29">
        <f t="shared" si="377"/>
        <v>0</v>
      </c>
      <c r="M871" s="29">
        <f t="shared" si="378"/>
        <v>1</v>
      </c>
      <c r="N871" s="29">
        <f>IF(AND(F871=0,V871=1),2,V871)</f>
        <v>1</v>
      </c>
      <c r="O871" s="34"/>
      <c r="P871" s="41">
        <v>0</v>
      </c>
      <c r="Q871" s="41">
        <v>0</v>
      </c>
      <c r="R871" s="117">
        <v>0</v>
      </c>
      <c r="S871" s="42">
        <v>0</v>
      </c>
      <c r="T871" s="42"/>
      <c r="U871" s="43" t="s">
        <v>337</v>
      </c>
      <c r="V871" s="34">
        <v>1</v>
      </c>
      <c r="W871" s="29">
        <v>1</v>
      </c>
      <c r="X871" s="29">
        <f t="shared" si="381"/>
        <v>1</v>
      </c>
      <c r="Z871" s="6">
        <f>N871</f>
        <v>1</v>
      </c>
      <c r="AA871" s="6">
        <f>IF(K871&lt;=0,0,1)</f>
        <v>1</v>
      </c>
      <c r="AB871" s="29"/>
      <c r="AC871" s="29">
        <f>_xlfn.IFS(AND(Z871=1,AA871=1),1,AND(Z871=1,AA871=0),0,Z871=0,"не применяется")</f>
        <v>1</v>
      </c>
      <c r="AE871" s="120">
        <f>IF(AND(J871&gt;=1,N871=1),1,0)</f>
        <v>0</v>
      </c>
      <c r="AF871" s="120">
        <f>IF(G871&gt;AI871,0.5,0)</f>
        <v>0.5</v>
      </c>
      <c r="AG871" s="120"/>
      <c r="AI871" s="29">
        <f>ROUND(SUMIFS(E:E,D:D,D871,N:N,1)/SUMIFS(F:F,D:D,D871,N:N,1),9)</f>
        <v>0.59924209900000003</v>
      </c>
    </row>
    <row r="872" spans="1:36" ht="16.5" thickBot="1" x14ac:dyDescent="0.3">
      <c r="A872" s="48" t="s">
        <v>1124</v>
      </c>
      <c r="B872" s="54" t="s">
        <v>75</v>
      </c>
      <c r="C872" s="55" t="s">
        <v>76</v>
      </c>
      <c r="D872" s="44">
        <v>23</v>
      </c>
      <c r="E872" s="41">
        <v>0</v>
      </c>
      <c r="F872" s="41">
        <v>0</v>
      </c>
      <c r="G872" s="117">
        <v>0</v>
      </c>
      <c r="H872" s="42" t="s">
        <v>12</v>
      </c>
      <c r="I872" s="13">
        <v>0</v>
      </c>
      <c r="J872" s="42" t="s">
        <v>12</v>
      </c>
      <c r="K872" s="29">
        <f>IF(V872=1,MAX(AE872:AG872),0)</f>
        <v>0</v>
      </c>
      <c r="L872" s="29">
        <f t="shared" si="377"/>
        <v>0</v>
      </c>
      <c r="M872" s="29">
        <f t="shared" si="378"/>
        <v>0</v>
      </c>
      <c r="N872" s="29">
        <f>IF(AND(F872=0,V872=1),2,V872)</f>
        <v>2</v>
      </c>
      <c r="O872" s="34"/>
      <c r="P872" s="41">
        <v>0</v>
      </c>
      <c r="Q872" s="41">
        <v>1</v>
      </c>
      <c r="R872" s="117">
        <v>0</v>
      </c>
      <c r="S872" s="45">
        <v>0</v>
      </c>
      <c r="T872" s="45"/>
      <c r="U872" s="43" t="s">
        <v>339</v>
      </c>
      <c r="V872" s="34">
        <v>1</v>
      </c>
      <c r="W872" s="29">
        <v>1</v>
      </c>
      <c r="X872" s="29">
        <f t="shared" si="381"/>
        <v>1</v>
      </c>
      <c r="Z872" s="6">
        <f>N872</f>
        <v>2</v>
      </c>
      <c r="AA872" s="6">
        <f>IF(K872&lt;=0,0,1)</f>
        <v>0</v>
      </c>
      <c r="AB872" s="29"/>
      <c r="AC872" s="29" t="str">
        <f>_xlfn.IFS(AND(Z872=1,AA872=1),1,AND(Z872=1,AA872=0),0,Z872=0,"не применяется",N872=2,"не применяется")</f>
        <v>не применяется</v>
      </c>
      <c r="AE872" s="120">
        <f>IF(N872=1,IF(OR(I872&lt;5,I872=""),0,IF(I872&gt;=10,1,0.5)),0)</f>
        <v>0</v>
      </c>
      <c r="AF872" s="120">
        <f>IF(G872&gt;AI872,0.5,0)</f>
        <v>0</v>
      </c>
      <c r="AG872" s="120">
        <f>IF(AND(G3299&lt;&gt;0,G872=AJ872),1,0)</f>
        <v>0</v>
      </c>
      <c r="AI872" s="29">
        <f>ROUND(SUMIFS(E:E,D:D,D872,N:N,1)/SUMIFS(F:F,D:D,D872,N:N,1),9)</f>
        <v>0.46666666699999998</v>
      </c>
      <c r="AJ872" s="29">
        <f>_xlfn.MAXIFS($G$7:$G$2383,$N$7:$N$2383,1,$D$7:$D$2383,23)</f>
        <v>6</v>
      </c>
    </row>
    <row r="873" spans="1:36" ht="16.5" thickBot="1" x14ac:dyDescent="0.3">
      <c r="A873" s="48" t="s">
        <v>1125</v>
      </c>
      <c r="B873" s="54" t="s">
        <v>75</v>
      </c>
      <c r="C873" s="55" t="s">
        <v>76</v>
      </c>
      <c r="D873" s="44">
        <v>24</v>
      </c>
      <c r="E873" s="41">
        <v>1</v>
      </c>
      <c r="F873" s="41">
        <v>0</v>
      </c>
      <c r="G873" s="117">
        <v>0</v>
      </c>
      <c r="H873" s="42" t="s">
        <v>12</v>
      </c>
      <c r="I873" s="13">
        <v>0</v>
      </c>
      <c r="J873" s="42" t="s">
        <v>12</v>
      </c>
      <c r="K873" s="29">
        <f>IF(V873=1,MAX(AE873:AG873),0)</f>
        <v>0</v>
      </c>
      <c r="L873" s="29">
        <f t="shared" si="377"/>
        <v>0</v>
      </c>
      <c r="M873" s="29">
        <f t="shared" si="378"/>
        <v>0</v>
      </c>
      <c r="N873" s="29">
        <f>IF(AND(F873=0,V873=1),2,V873)</f>
        <v>2</v>
      </c>
      <c r="O873" s="34"/>
      <c r="P873" s="41">
        <v>0</v>
      </c>
      <c r="Q873" s="41">
        <v>7</v>
      </c>
      <c r="R873" s="117">
        <v>0</v>
      </c>
      <c r="S873" s="45">
        <v>0</v>
      </c>
      <c r="T873" s="45"/>
      <c r="U873" s="43" t="s">
        <v>341</v>
      </c>
      <c r="V873" s="34">
        <v>1</v>
      </c>
      <c r="W873" s="29">
        <v>1</v>
      </c>
      <c r="X873" s="29">
        <f t="shared" si="381"/>
        <v>1</v>
      </c>
      <c r="Z873" s="6">
        <f>N873</f>
        <v>2</v>
      </c>
      <c r="AA873" s="6">
        <f>IF(K873&lt;=0,0,1)</f>
        <v>0</v>
      </c>
      <c r="AB873" s="29"/>
      <c r="AC873" s="29" t="str">
        <f>_xlfn.IFS(AND(Z873=1,AA873=1),1,AND(Z873=1,AA873=0),0,Z873=0,"не применяется",N873=2,"не применяется")</f>
        <v>не применяется</v>
      </c>
      <c r="AE873" s="120">
        <f>IF(N873=1,IF(OR(I873&lt;5,I873=""),0,IF(I873&gt;=10,1,0.5)),0)</f>
        <v>0</v>
      </c>
      <c r="AF873" s="120">
        <f>IF(G873&gt;AI873,0.5,0)</f>
        <v>0</v>
      </c>
      <c r="AG873" s="120">
        <f>IF(G873=AJ873,1,0)</f>
        <v>0</v>
      </c>
      <c r="AI873" s="29">
        <f>ROUND(SUMIFS(E:E,D:D,D873,N:N,1)/SUMIFS(F:F,D:D,D873,N:N,1),9)</f>
        <v>0.91379310300000005</v>
      </c>
      <c r="AJ873" s="29">
        <f>_xlfn.MAXIFS($G$7:$G$2383,$N$7:$N$2383,1,$D$7:$D$2383,24)</f>
        <v>10</v>
      </c>
    </row>
    <row r="874" spans="1:36" ht="16.5" thickBot="1" x14ac:dyDescent="0.3">
      <c r="A874" s="48" t="s">
        <v>1126</v>
      </c>
      <c r="B874" s="54" t="s">
        <v>75</v>
      </c>
      <c r="C874" s="55" t="s">
        <v>76</v>
      </c>
      <c r="D874" s="44">
        <v>25</v>
      </c>
      <c r="E874" s="41">
        <v>157</v>
      </c>
      <c r="F874" s="41">
        <v>167</v>
      </c>
      <c r="G874" s="117">
        <v>0.94011975999999997</v>
      </c>
      <c r="H874" s="45">
        <v>1</v>
      </c>
      <c r="I874" s="42" t="s">
        <v>12</v>
      </c>
      <c r="J874" s="13">
        <v>0.94011975999999997</v>
      </c>
      <c r="K874" s="29">
        <f>IF(V874=1,MAX(AE874:AG874),0)</f>
        <v>0</v>
      </c>
      <c r="L874" s="29">
        <f t="shared" si="377"/>
        <v>0</v>
      </c>
      <c r="M874" s="29">
        <f t="shared" si="378"/>
        <v>0</v>
      </c>
      <c r="N874" s="29">
        <f>IF(AND(F874=0,V874=1),2,V874)</f>
        <v>1</v>
      </c>
      <c r="O874" s="34"/>
      <c r="P874" s="41">
        <v>0</v>
      </c>
      <c r="Q874" s="41">
        <v>0</v>
      </c>
      <c r="R874" s="117">
        <v>0</v>
      </c>
      <c r="S874" s="42">
        <v>0</v>
      </c>
      <c r="T874" s="42"/>
      <c r="U874" s="43" t="s">
        <v>343</v>
      </c>
      <c r="V874" s="34">
        <v>1</v>
      </c>
      <c r="W874" s="29">
        <v>2</v>
      </c>
      <c r="X874" s="29">
        <f t="shared" si="381"/>
        <v>2</v>
      </c>
      <c r="Z874" s="6">
        <f>N874</f>
        <v>1</v>
      </c>
      <c r="AA874" s="6">
        <f>IF(K874&lt;=0,0,1)</f>
        <v>0</v>
      </c>
      <c r="AB874" s="29"/>
      <c r="AC874" s="29">
        <f>_xlfn.IFS(AND(Z874=1,AA874=1),1,AND(Z874=1,AA874=0),0,Z874=0,"не применяется")</f>
        <v>0</v>
      </c>
      <c r="AE874" s="120">
        <f>IF(AND(J874&gt;=1,N874=1),2,0)</f>
        <v>0</v>
      </c>
      <c r="AF874" s="120">
        <f>IF(G874&gt;AI874,1,0)</f>
        <v>0</v>
      </c>
      <c r="AG874" s="120"/>
      <c r="AI874" s="29">
        <f>ROUND(SUMIFS(E:E,D:D,D874,N:N,1)/SUMIFS(F:F,D:D,D874,N:N,1),9)</f>
        <v>0.97028108999999996</v>
      </c>
    </row>
    <row r="875" spans="1:36" ht="16.5" thickBot="1" x14ac:dyDescent="0.3">
      <c r="A875" s="48" t="s">
        <v>1127</v>
      </c>
      <c r="B875" s="54" t="s">
        <v>75</v>
      </c>
      <c r="C875" s="55" t="s">
        <v>76</v>
      </c>
      <c r="D875" s="51">
        <v>33</v>
      </c>
      <c r="E875" s="41"/>
      <c r="F875" s="41"/>
      <c r="G875" s="117">
        <v>0</v>
      </c>
      <c r="H875" s="45"/>
      <c r="I875" s="45"/>
      <c r="J875" s="45"/>
      <c r="K875" s="45">
        <f>K847+K862+K869</f>
        <v>19.5</v>
      </c>
      <c r="L875" s="29">
        <f t="shared" si="377"/>
        <v>0</v>
      </c>
      <c r="M875" s="29">
        <f t="shared" si="378"/>
        <v>0</v>
      </c>
      <c r="O875" s="34"/>
      <c r="P875" s="34"/>
      <c r="Q875" s="34"/>
      <c r="R875" s="117">
        <v>0</v>
      </c>
      <c r="S875" s="45">
        <v>18</v>
      </c>
      <c r="T875" s="45"/>
      <c r="U875" s="43" t="s">
        <v>321</v>
      </c>
      <c r="V875" s="45">
        <v>1</v>
      </c>
      <c r="X875" s="29">
        <f>SUM(X847:X874)</f>
        <v>32</v>
      </c>
      <c r="Y875" s="53">
        <f>K875/X875</f>
        <v>0.609375</v>
      </c>
      <c r="Z875" s="6">
        <f>SUM(Z847:Z874)</f>
        <v>30</v>
      </c>
      <c r="AA875" s="6">
        <f>SUM(AA847:AA874)</f>
        <v>15</v>
      </c>
      <c r="AB875" s="53">
        <f>AA875/Z875</f>
        <v>0.5</v>
      </c>
      <c r="AC875" s="29">
        <f>AB875</f>
        <v>0.5</v>
      </c>
      <c r="AF875" s="6"/>
    </row>
    <row r="876" spans="1:36" ht="16.5" thickBot="1" x14ac:dyDescent="0.25">
      <c r="A876" s="48" t="s">
        <v>270</v>
      </c>
      <c r="B876" s="49" t="s">
        <v>37</v>
      </c>
      <c r="C876" s="50" t="s">
        <v>38</v>
      </c>
      <c r="D876" s="33">
        <v>0</v>
      </c>
      <c r="E876" s="122"/>
      <c r="F876" s="122"/>
      <c r="G876" s="117">
        <v>0</v>
      </c>
      <c r="H876" s="35"/>
      <c r="I876" s="35"/>
      <c r="J876" s="35"/>
      <c r="K876" s="36">
        <f>SUM(K877:K890)</f>
        <v>13</v>
      </c>
      <c r="L876" s="29">
        <f t="shared" si="377"/>
        <v>0</v>
      </c>
      <c r="M876" s="29">
        <f t="shared" si="378"/>
        <v>0</v>
      </c>
      <c r="O876" s="34"/>
      <c r="P876" s="67"/>
      <c r="Q876" s="67"/>
      <c r="R876" s="117">
        <v>0</v>
      </c>
      <c r="S876" s="34">
        <v>14.5</v>
      </c>
      <c r="T876" s="34"/>
      <c r="U876" s="43" t="s">
        <v>321</v>
      </c>
      <c r="V876" s="35">
        <v>1</v>
      </c>
      <c r="W876" s="6"/>
      <c r="X876" s="6"/>
      <c r="Y876" s="6"/>
      <c r="AB876" s="6"/>
      <c r="AC876" s="6"/>
      <c r="AF876" s="6"/>
    </row>
    <row r="877" spans="1:36" ht="16.5" thickBot="1" x14ac:dyDescent="0.3">
      <c r="A877" s="48" t="s">
        <v>1128</v>
      </c>
      <c r="B877" s="54" t="s">
        <v>37</v>
      </c>
      <c r="C877" s="55" t="s">
        <v>38</v>
      </c>
      <c r="D877" s="41">
        <v>1</v>
      </c>
      <c r="E877" s="41">
        <v>128481</v>
      </c>
      <c r="F877" s="41">
        <v>399705</v>
      </c>
      <c r="G877" s="117">
        <v>0.32143956200000001</v>
      </c>
      <c r="H877" s="42" t="s">
        <v>12</v>
      </c>
      <c r="I877" s="13">
        <v>15.661813650999999</v>
      </c>
      <c r="J877" s="42" t="s">
        <v>12</v>
      </c>
      <c r="K877" s="29">
        <f t="shared" ref="K877:K888" si="391">IF(V877=1,MAX(AE877:AG877),0)</f>
        <v>1</v>
      </c>
      <c r="L877" s="29">
        <f t="shared" si="377"/>
        <v>0</v>
      </c>
      <c r="M877" s="29">
        <f t="shared" si="378"/>
        <v>1</v>
      </c>
      <c r="N877" s="29">
        <f t="shared" ref="N877:N890" si="392">IF(AND(F877=0,V877=1),2,V877)</f>
        <v>1</v>
      </c>
      <c r="O877" s="34"/>
      <c r="P877" s="41">
        <v>116434</v>
      </c>
      <c r="Q877" s="41">
        <v>418958</v>
      </c>
      <c r="R877" s="117">
        <v>0.277913299</v>
      </c>
      <c r="S877" s="34">
        <v>1</v>
      </c>
      <c r="T877" s="34"/>
      <c r="U877" s="43" t="s">
        <v>293</v>
      </c>
      <c r="V877" s="34">
        <v>1</v>
      </c>
      <c r="W877" s="29">
        <v>1</v>
      </c>
      <c r="X877" s="29">
        <f t="shared" ref="X877:X903" si="393">IF(V877=1,W877,0)</f>
        <v>1</v>
      </c>
      <c r="Z877" s="6">
        <f t="shared" ref="Z877:Z890" si="394">N877</f>
        <v>1</v>
      </c>
      <c r="AA877" s="6">
        <f t="shared" ref="AA877:AA890" si="395">IF(K877&lt;=0,0,1)</f>
        <v>1</v>
      </c>
      <c r="AB877" s="29"/>
      <c r="AC877" s="29">
        <f t="shared" ref="AC877:AC892" si="396">_xlfn.IFS(AND(Z877=1,AA877=1),1,AND(Z877=1,AA877=0),0,Z877=0,"не применяется")</f>
        <v>1</v>
      </c>
      <c r="AE877" s="120">
        <f>IF(N877=1,IF(OR(I877&lt;3,I877=""),0,IF(I877&gt;=7,1,0.5)),0)</f>
        <v>1</v>
      </c>
      <c r="AF877" s="120">
        <f>IF(G877&gt;AI877,0.5,0)</f>
        <v>0.5</v>
      </c>
      <c r="AG877" s="120">
        <f>IF(G877=AJ877,1,0)</f>
        <v>0</v>
      </c>
      <c r="AI877" s="29">
        <f t="shared" ref="AI877:AI890" si="397">ROUND(SUMIFS(E:E,D:D,D877,N:N,1)/SUMIFS(F:F,D:D,D877,N:N,1),9)</f>
        <v>0.26994277300000002</v>
      </c>
      <c r="AJ877" s="29">
        <f>ROUND(_xlfn.MAXIFS($G$7:$G$2383,$D$7:$D$2383,1,$V$7:$V$2383,1),9)</f>
        <v>0.87050933799999997</v>
      </c>
    </row>
    <row r="878" spans="1:36" ht="16.5" thickBot="1" x14ac:dyDescent="0.3">
      <c r="A878" s="48" t="s">
        <v>1129</v>
      </c>
      <c r="B878" s="54" t="s">
        <v>37</v>
      </c>
      <c r="C878" s="55" t="s">
        <v>38</v>
      </c>
      <c r="D878" s="44">
        <v>2</v>
      </c>
      <c r="E878" s="41">
        <v>844</v>
      </c>
      <c r="F878" s="41">
        <v>872</v>
      </c>
      <c r="G878" s="117">
        <v>0.96788990799999997</v>
      </c>
      <c r="H878" s="42" t="s">
        <v>12</v>
      </c>
      <c r="I878" s="13">
        <v>21.213928562</v>
      </c>
      <c r="J878" s="42" t="s">
        <v>12</v>
      </c>
      <c r="K878" s="29">
        <f t="shared" si="391"/>
        <v>2</v>
      </c>
      <c r="L878" s="29">
        <f t="shared" si="377"/>
        <v>0</v>
      </c>
      <c r="M878" s="29">
        <f t="shared" si="378"/>
        <v>1</v>
      </c>
      <c r="N878" s="29">
        <f t="shared" si="392"/>
        <v>1</v>
      </c>
      <c r="O878" s="34"/>
      <c r="P878" s="41">
        <v>1169</v>
      </c>
      <c r="Q878" s="41">
        <v>1464</v>
      </c>
      <c r="R878" s="117">
        <v>0.79849726799999998</v>
      </c>
      <c r="S878" s="34">
        <v>2</v>
      </c>
      <c r="T878" s="34"/>
      <c r="U878" s="43" t="s">
        <v>295</v>
      </c>
      <c r="V878" s="34">
        <v>1</v>
      </c>
      <c r="W878" s="29">
        <v>2</v>
      </c>
      <c r="X878" s="29">
        <f t="shared" si="393"/>
        <v>2</v>
      </c>
      <c r="Z878" s="6">
        <f t="shared" si="394"/>
        <v>1</v>
      </c>
      <c r="AA878" s="6">
        <f t="shared" si="395"/>
        <v>1</v>
      </c>
      <c r="AB878" s="29"/>
      <c r="AC878" s="29">
        <f t="shared" si="396"/>
        <v>1</v>
      </c>
      <c r="AE878" s="120">
        <f>IF(N878=1,IF(OR(I878&lt;5,I878=""),0,IF(I878&gt;=10,2,1)),0)</f>
        <v>2</v>
      </c>
      <c r="AF878" s="120">
        <f>IF(G878&gt;AI878,1,0)</f>
        <v>1</v>
      </c>
      <c r="AG878" s="120">
        <f>IF(G878=AJ878,2,0)</f>
        <v>0</v>
      </c>
      <c r="AI878" s="29">
        <f t="shared" si="397"/>
        <v>0.94268468299999997</v>
      </c>
      <c r="AJ878" s="29">
        <f>ROUND(_xlfn.MAXIFS($G$7:$G$2383,$N$7:$N$2383,1,$D$7:$D$2383,2),9)</f>
        <v>0.994897959</v>
      </c>
    </row>
    <row r="879" spans="1:36" ht="16.5" thickBot="1" x14ac:dyDescent="0.3">
      <c r="A879" s="48" t="s">
        <v>1130</v>
      </c>
      <c r="B879" s="54" t="s">
        <v>37</v>
      </c>
      <c r="C879" s="55" t="s">
        <v>38</v>
      </c>
      <c r="D879" s="44">
        <v>3</v>
      </c>
      <c r="E879" s="41">
        <v>17</v>
      </c>
      <c r="F879" s="41">
        <v>19</v>
      </c>
      <c r="G879" s="117">
        <v>0.89473684200000003</v>
      </c>
      <c r="H879" s="42" t="s">
        <v>12</v>
      </c>
      <c r="I879" s="13">
        <v>-0.765550222</v>
      </c>
      <c r="J879" s="42" t="s">
        <v>12</v>
      </c>
      <c r="K879" s="29">
        <f t="shared" si="391"/>
        <v>0.5</v>
      </c>
      <c r="L879" s="29">
        <f t="shared" si="377"/>
        <v>0</v>
      </c>
      <c r="M879" s="29">
        <f t="shared" si="378"/>
        <v>1</v>
      </c>
      <c r="N879" s="29">
        <f t="shared" si="392"/>
        <v>1</v>
      </c>
      <c r="O879" s="34"/>
      <c r="P879" s="41">
        <v>55</v>
      </c>
      <c r="Q879" s="41">
        <v>61</v>
      </c>
      <c r="R879" s="117">
        <v>0.90163934400000001</v>
      </c>
      <c r="S879" s="34">
        <v>0.5</v>
      </c>
      <c r="T879" s="34"/>
      <c r="U879" s="43" t="s">
        <v>297</v>
      </c>
      <c r="V879" s="34">
        <v>1</v>
      </c>
      <c r="W879" s="29">
        <v>1</v>
      </c>
      <c r="X879" s="29">
        <f t="shared" si="393"/>
        <v>1</v>
      </c>
      <c r="Z879" s="6">
        <f t="shared" si="394"/>
        <v>1</v>
      </c>
      <c r="AA879" s="6">
        <f t="shared" si="395"/>
        <v>1</v>
      </c>
      <c r="AB879" s="29"/>
      <c r="AC879" s="29">
        <f t="shared" si="396"/>
        <v>1</v>
      </c>
      <c r="AE879" s="120">
        <f>IF(N879=1,IF(OR(I879&lt;5,I879=""),0,IF(I879&gt;=10,1,0.5)),0)</f>
        <v>0</v>
      </c>
      <c r="AF879" s="120">
        <f>IF(G879&gt;AI879,0.5,0)</f>
        <v>0.5</v>
      </c>
      <c r="AG879" s="120">
        <f>IF(G879=AJ879,1,0)</f>
        <v>0</v>
      </c>
      <c r="AI879" s="29">
        <f t="shared" si="397"/>
        <v>0.630237826</v>
      </c>
      <c r="AJ879" s="29">
        <f>_xlfn.MAXIFS($G$7:$G$2383,$N$7:$N$2383,1,$D$7:$D$2383,3)</f>
        <v>1</v>
      </c>
    </row>
    <row r="880" spans="1:36" ht="16.5" thickBot="1" x14ac:dyDescent="0.3">
      <c r="A880" s="48" t="s">
        <v>1131</v>
      </c>
      <c r="B880" s="54" t="s">
        <v>37</v>
      </c>
      <c r="C880" s="55" t="s">
        <v>38</v>
      </c>
      <c r="D880" s="44">
        <v>4</v>
      </c>
      <c r="E880" s="41">
        <v>0</v>
      </c>
      <c r="F880" s="41">
        <v>4</v>
      </c>
      <c r="G880" s="117">
        <v>0</v>
      </c>
      <c r="H880" s="42" t="s">
        <v>12</v>
      </c>
      <c r="I880" s="13">
        <v>-100</v>
      </c>
      <c r="J880" s="42" t="s">
        <v>12</v>
      </c>
      <c r="K880" s="29">
        <f t="shared" si="391"/>
        <v>0</v>
      </c>
      <c r="L880" s="29">
        <f t="shared" si="377"/>
        <v>0</v>
      </c>
      <c r="M880" s="29">
        <f t="shared" si="378"/>
        <v>0</v>
      </c>
      <c r="N880" s="29">
        <f t="shared" si="392"/>
        <v>1</v>
      </c>
      <c r="O880" s="34"/>
      <c r="P880" s="41">
        <v>1</v>
      </c>
      <c r="Q880" s="41">
        <v>9</v>
      </c>
      <c r="R880" s="117">
        <v>0.111111111</v>
      </c>
      <c r="S880" s="34">
        <v>0</v>
      </c>
      <c r="T880" s="34"/>
      <c r="U880" s="43" t="s">
        <v>299</v>
      </c>
      <c r="V880" s="34">
        <v>1</v>
      </c>
      <c r="W880" s="29">
        <v>1</v>
      </c>
      <c r="X880" s="29">
        <f t="shared" si="393"/>
        <v>1</v>
      </c>
      <c r="Z880" s="6">
        <f t="shared" si="394"/>
        <v>1</v>
      </c>
      <c r="AA880" s="6">
        <f t="shared" si="395"/>
        <v>0</v>
      </c>
      <c r="AB880" s="29"/>
      <c r="AC880" s="29">
        <f t="shared" si="396"/>
        <v>0</v>
      </c>
      <c r="AE880" s="120">
        <f>IF(N880=1,IF(OR(I880&lt;5,I880=""),0,IF(I880&gt;=10,1,0.5)),0)</f>
        <v>0</v>
      </c>
      <c r="AF880" s="120">
        <f>IF(G880&gt;AI880,0.5,0)</f>
        <v>0</v>
      </c>
      <c r="AG880" s="120">
        <f>IF(G880=AJ880,1,0)</f>
        <v>0</v>
      </c>
      <c r="AI880" s="29">
        <f t="shared" si="397"/>
        <v>0.88328075699999997</v>
      </c>
      <c r="AJ880" s="29">
        <f>_xlfn.MAXIFS($G$7:$G$2383,$N$7:$N$2383,1,$D$7:$D$2383,4)</f>
        <v>1</v>
      </c>
    </row>
    <row r="881" spans="1:36" ht="16.5" thickBot="1" x14ac:dyDescent="0.3">
      <c r="A881" s="48" t="s">
        <v>1132</v>
      </c>
      <c r="B881" s="54" t="s">
        <v>37</v>
      </c>
      <c r="C881" s="55" t="s">
        <v>38</v>
      </c>
      <c r="D881" s="44">
        <v>5</v>
      </c>
      <c r="E881" s="41">
        <v>28</v>
      </c>
      <c r="F881" s="41">
        <v>32</v>
      </c>
      <c r="G881" s="117">
        <v>0.875</v>
      </c>
      <c r="H881" s="42" t="s">
        <v>12</v>
      </c>
      <c r="I881" s="13">
        <v>548.95833176500003</v>
      </c>
      <c r="J881" s="42" t="s">
        <v>12</v>
      </c>
      <c r="K881" s="29">
        <f t="shared" si="391"/>
        <v>1</v>
      </c>
      <c r="L881" s="29">
        <f t="shared" si="377"/>
        <v>0</v>
      </c>
      <c r="M881" s="29">
        <f t="shared" si="378"/>
        <v>1</v>
      </c>
      <c r="N881" s="29">
        <f t="shared" si="392"/>
        <v>1</v>
      </c>
      <c r="O881" s="34"/>
      <c r="P881" s="41">
        <v>12</v>
      </c>
      <c r="Q881" s="41">
        <v>89</v>
      </c>
      <c r="R881" s="117">
        <v>0.13483146100000001</v>
      </c>
      <c r="S881" s="34">
        <v>1</v>
      </c>
      <c r="T881" s="34"/>
      <c r="U881" s="43" t="s">
        <v>301</v>
      </c>
      <c r="V881" s="34">
        <v>1</v>
      </c>
      <c r="W881" s="29">
        <v>1</v>
      </c>
      <c r="X881" s="29">
        <f t="shared" si="393"/>
        <v>1</v>
      </c>
      <c r="Z881" s="6">
        <f t="shared" si="394"/>
        <v>1</v>
      </c>
      <c r="AA881" s="6">
        <f t="shared" si="395"/>
        <v>1</v>
      </c>
      <c r="AB881" s="29"/>
      <c r="AC881" s="29">
        <f t="shared" si="396"/>
        <v>1</v>
      </c>
      <c r="AE881" s="120">
        <f>IF(N881=1,IF(OR(I881&lt;5,I881=""),0,IF(I881&gt;=10,1,0.5)),0)</f>
        <v>1</v>
      </c>
      <c r="AF881" s="120">
        <f>IF(G881&gt;AI881,0.5,0)</f>
        <v>0.5</v>
      </c>
      <c r="AG881" s="120">
        <f>IF(G881=AJ881,1,0)</f>
        <v>0</v>
      </c>
      <c r="AI881" s="29">
        <f t="shared" si="397"/>
        <v>0.78056112200000005</v>
      </c>
      <c r="AJ881" s="29">
        <f>_xlfn.MAXIFS($G$7:$G$2383,$N$7:$N$2383,1,$D$7:$D$2383,5)</f>
        <v>1</v>
      </c>
    </row>
    <row r="882" spans="1:36" ht="16.5" thickBot="1" x14ac:dyDescent="0.3">
      <c r="A882" s="48" t="s">
        <v>1133</v>
      </c>
      <c r="B882" s="54" t="s">
        <v>37</v>
      </c>
      <c r="C882" s="55" t="s">
        <v>38</v>
      </c>
      <c r="D882" s="44">
        <v>6</v>
      </c>
      <c r="E882" s="41">
        <v>3959</v>
      </c>
      <c r="F882" s="41">
        <v>3950</v>
      </c>
      <c r="G882" s="117">
        <v>1.0022784810000001</v>
      </c>
      <c r="H882" s="45">
        <v>1</v>
      </c>
      <c r="I882" s="42" t="s">
        <v>12</v>
      </c>
      <c r="J882" s="13">
        <v>1.0022784810000001</v>
      </c>
      <c r="K882" s="29">
        <f t="shared" si="391"/>
        <v>2</v>
      </c>
      <c r="L882" s="29">
        <f t="shared" si="377"/>
        <v>0</v>
      </c>
      <c r="M882" s="29">
        <f t="shared" si="378"/>
        <v>1</v>
      </c>
      <c r="N882" s="29">
        <f t="shared" si="392"/>
        <v>1</v>
      </c>
      <c r="O882" s="34"/>
      <c r="P882" s="41">
        <v>0</v>
      </c>
      <c r="Q882" s="41">
        <v>0</v>
      </c>
      <c r="R882" s="117">
        <v>0</v>
      </c>
      <c r="S882" s="42">
        <v>2</v>
      </c>
      <c r="T882" s="42"/>
      <c r="U882" s="43" t="s">
        <v>303</v>
      </c>
      <c r="V882" s="34">
        <v>1</v>
      </c>
      <c r="W882" s="29">
        <v>2</v>
      </c>
      <c r="X882" s="29">
        <f t="shared" si="393"/>
        <v>2</v>
      </c>
      <c r="Z882" s="6">
        <f t="shared" si="394"/>
        <v>1</v>
      </c>
      <c r="AA882" s="6">
        <f t="shared" si="395"/>
        <v>1</v>
      </c>
      <c r="AB882" s="29"/>
      <c r="AC882" s="29">
        <f t="shared" si="396"/>
        <v>1</v>
      </c>
      <c r="AE882" s="120">
        <f>IF(N882=1,IF(J882&gt;=1,2,0),0)</f>
        <v>2</v>
      </c>
      <c r="AF882" s="120">
        <f>IF(G882&gt;AI882,1,0)</f>
        <v>1</v>
      </c>
      <c r="AG882" s="120"/>
      <c r="AI882" s="29">
        <f t="shared" si="397"/>
        <v>1.0014544569999999</v>
      </c>
    </row>
    <row r="883" spans="1:36" ht="16.5" thickBot="1" x14ac:dyDescent="0.3">
      <c r="A883" s="48" t="s">
        <v>1134</v>
      </c>
      <c r="B883" s="54" t="s">
        <v>37</v>
      </c>
      <c r="C883" s="55" t="s">
        <v>38</v>
      </c>
      <c r="D883" s="44">
        <v>7</v>
      </c>
      <c r="E883" s="41">
        <v>760</v>
      </c>
      <c r="F883" s="41">
        <v>842</v>
      </c>
      <c r="G883" s="117">
        <v>0.90261282700000001</v>
      </c>
      <c r="H883" s="42" t="s">
        <v>12</v>
      </c>
      <c r="I883" s="13">
        <v>9.7173299950000001</v>
      </c>
      <c r="J883" s="42" t="s">
        <v>12</v>
      </c>
      <c r="K883" s="29">
        <f t="shared" si="391"/>
        <v>2</v>
      </c>
      <c r="L883" s="29">
        <f t="shared" si="377"/>
        <v>0</v>
      </c>
      <c r="M883" s="29">
        <f t="shared" si="378"/>
        <v>1</v>
      </c>
      <c r="N883" s="29">
        <f t="shared" si="392"/>
        <v>1</v>
      </c>
      <c r="O883" s="34"/>
      <c r="P883" s="41">
        <v>733</v>
      </c>
      <c r="Q883" s="41">
        <v>891</v>
      </c>
      <c r="R883" s="117">
        <v>0.82267115599999996</v>
      </c>
      <c r="S883" s="34">
        <v>2</v>
      </c>
      <c r="T883" s="34"/>
      <c r="U883" s="43" t="s">
        <v>305</v>
      </c>
      <c r="V883" s="34">
        <v>1</v>
      </c>
      <c r="W883" s="29">
        <v>2</v>
      </c>
      <c r="X883" s="29">
        <f t="shared" si="393"/>
        <v>2</v>
      </c>
      <c r="Z883" s="6">
        <f t="shared" si="394"/>
        <v>1</v>
      </c>
      <c r="AA883" s="6">
        <f t="shared" si="395"/>
        <v>1</v>
      </c>
      <c r="AB883" s="29"/>
      <c r="AC883" s="29">
        <f t="shared" si="396"/>
        <v>1</v>
      </c>
      <c r="AE883" s="120">
        <f>IF(N883=1,IF(OR(I883&lt;3,I883=""),0,IF(I883&gt;=7,2,1)),0)</f>
        <v>2</v>
      </c>
      <c r="AF883" s="120">
        <f>IF(G883&gt;AI883,1,0)</f>
        <v>1</v>
      </c>
      <c r="AG883" s="120">
        <f>IF(G883=AJ883,2,0)</f>
        <v>0</v>
      </c>
      <c r="AI883" s="29">
        <f t="shared" si="397"/>
        <v>0.78831324000000003</v>
      </c>
      <c r="AJ883" s="29">
        <f>_xlfn.MAXIFS($G$7:$G$2383,$N$7:$N$2383,1,$D$7:$D$2383,7)</f>
        <v>0.964028777</v>
      </c>
    </row>
    <row r="884" spans="1:36" ht="16.5" thickBot="1" x14ac:dyDescent="0.3">
      <c r="A884" s="48" t="s">
        <v>1135</v>
      </c>
      <c r="B884" s="54" t="s">
        <v>37</v>
      </c>
      <c r="C884" s="55" t="s">
        <v>38</v>
      </c>
      <c r="D884" s="44">
        <v>8</v>
      </c>
      <c r="E884" s="41">
        <v>377</v>
      </c>
      <c r="F884" s="41">
        <v>842</v>
      </c>
      <c r="G884" s="117">
        <v>0.44774346799999998</v>
      </c>
      <c r="H884" s="42" t="s">
        <v>12</v>
      </c>
      <c r="I884" s="13">
        <v>14.637767112000001</v>
      </c>
      <c r="J884" s="42" t="s">
        <v>12</v>
      </c>
      <c r="K884" s="29">
        <f t="shared" si="391"/>
        <v>0</v>
      </c>
      <c r="L884" s="29">
        <f t="shared" si="377"/>
        <v>0</v>
      </c>
      <c r="M884" s="29">
        <f t="shared" si="378"/>
        <v>0</v>
      </c>
      <c r="N884" s="29">
        <f t="shared" si="392"/>
        <v>1</v>
      </c>
      <c r="O884" s="34"/>
      <c r="P884" s="41">
        <v>348</v>
      </c>
      <c r="Q884" s="41">
        <v>891</v>
      </c>
      <c r="R884" s="117">
        <v>0.39057239100000002</v>
      </c>
      <c r="S884" s="34">
        <v>1</v>
      </c>
      <c r="T884" s="34"/>
      <c r="U884" s="43" t="s">
        <v>307</v>
      </c>
      <c r="V884" s="34">
        <v>1</v>
      </c>
      <c r="W884" s="29">
        <v>1</v>
      </c>
      <c r="X884" s="29">
        <f t="shared" si="393"/>
        <v>1</v>
      </c>
      <c r="Z884" s="6">
        <f t="shared" si="394"/>
        <v>1</v>
      </c>
      <c r="AA884" s="6">
        <f t="shared" si="395"/>
        <v>0</v>
      </c>
      <c r="AB884" s="29"/>
      <c r="AC884" s="29">
        <f t="shared" si="396"/>
        <v>0</v>
      </c>
      <c r="AE884" s="120">
        <f>IF(N884=1,IF(OR(I884&gt;-5,I884=""),0,IF(I884&gt;=-10,0.5,1)),0)</f>
        <v>0</v>
      </c>
      <c r="AF884" s="120">
        <f>IF(G884&lt;AI884,0.5,0)</f>
        <v>0</v>
      </c>
      <c r="AG884" s="120">
        <f>IF(G884=AJ884,1,0)</f>
        <v>0</v>
      </c>
      <c r="AI884" s="29">
        <f t="shared" si="397"/>
        <v>0.38070670899999998</v>
      </c>
      <c r="AJ884" s="29">
        <f>_xlfn.MINIFS($G$6:$G$2383,$N$6:$N$2383,1,$D$6:$D$2383,8)</f>
        <v>1.9047618999999998E-2</v>
      </c>
    </row>
    <row r="885" spans="1:36" ht="16.5" thickBot="1" x14ac:dyDescent="0.3">
      <c r="A885" s="48" t="s">
        <v>1136</v>
      </c>
      <c r="B885" s="54" t="s">
        <v>37</v>
      </c>
      <c r="C885" s="55" t="s">
        <v>38</v>
      </c>
      <c r="D885" s="44">
        <v>9</v>
      </c>
      <c r="E885" s="41">
        <v>3603</v>
      </c>
      <c r="F885" s="41">
        <v>872</v>
      </c>
      <c r="G885" s="117">
        <v>4.1318807340000001</v>
      </c>
      <c r="H885" s="45">
        <v>1</v>
      </c>
      <c r="I885" s="42" t="s">
        <v>12</v>
      </c>
      <c r="J885" s="13">
        <v>4.1318807340000001</v>
      </c>
      <c r="K885" s="29">
        <f t="shared" si="391"/>
        <v>1</v>
      </c>
      <c r="L885" s="29">
        <f t="shared" si="377"/>
        <v>0</v>
      </c>
      <c r="M885" s="29">
        <f t="shared" si="378"/>
        <v>0</v>
      </c>
      <c r="N885" s="29">
        <f t="shared" si="392"/>
        <v>1</v>
      </c>
      <c r="O885" s="34"/>
      <c r="P885" s="41">
        <v>5880</v>
      </c>
      <c r="Q885" s="41">
        <v>1464</v>
      </c>
      <c r="R885" s="117">
        <v>4.0163934430000001</v>
      </c>
      <c r="S885" s="42">
        <v>1</v>
      </c>
      <c r="T885" s="42"/>
      <c r="U885" s="43" t="s">
        <v>309</v>
      </c>
      <c r="V885" s="34">
        <v>1</v>
      </c>
      <c r="W885" s="29">
        <v>1</v>
      </c>
      <c r="X885" s="29">
        <f t="shared" si="393"/>
        <v>1</v>
      </c>
      <c r="Z885" s="6">
        <f t="shared" si="394"/>
        <v>1</v>
      </c>
      <c r="AA885" s="6">
        <f t="shared" si="395"/>
        <v>1</v>
      </c>
      <c r="AB885" s="29"/>
      <c r="AC885" s="29">
        <f t="shared" si="396"/>
        <v>1</v>
      </c>
      <c r="AE885" s="120">
        <f>IF(N885=1,IF(J885&gt;=1,1,0),0)</f>
        <v>1</v>
      </c>
      <c r="AF885" s="120">
        <f>IF(G885&gt;AI885,0.5,0)</f>
        <v>0</v>
      </c>
      <c r="AG885" s="120"/>
      <c r="AI885" s="29">
        <f t="shared" si="397"/>
        <v>6.5856960899999999</v>
      </c>
    </row>
    <row r="886" spans="1:36" ht="16.5" thickBot="1" x14ac:dyDescent="0.3">
      <c r="A886" s="48" t="s">
        <v>1137</v>
      </c>
      <c r="B886" s="54" t="s">
        <v>37</v>
      </c>
      <c r="C886" s="55" t="s">
        <v>38</v>
      </c>
      <c r="D886" s="44">
        <v>10</v>
      </c>
      <c r="E886" s="41">
        <v>47</v>
      </c>
      <c r="F886" s="41">
        <v>4</v>
      </c>
      <c r="G886" s="117">
        <v>11.75</v>
      </c>
      <c r="H886" s="45">
        <v>1</v>
      </c>
      <c r="I886" s="42" t="s">
        <v>12</v>
      </c>
      <c r="J886" s="13">
        <v>11.75</v>
      </c>
      <c r="K886" s="29">
        <f t="shared" si="391"/>
        <v>1</v>
      </c>
      <c r="L886" s="29">
        <f t="shared" si="377"/>
        <v>0</v>
      </c>
      <c r="M886" s="29">
        <f t="shared" si="378"/>
        <v>1</v>
      </c>
      <c r="N886" s="29">
        <f t="shared" si="392"/>
        <v>1</v>
      </c>
      <c r="O886" s="34"/>
      <c r="P886" s="41">
        <v>47</v>
      </c>
      <c r="Q886" s="41">
        <v>9</v>
      </c>
      <c r="R886" s="117">
        <v>5.2222222220000001</v>
      </c>
      <c r="S886" s="42">
        <v>1</v>
      </c>
      <c r="T886" s="42"/>
      <c r="U886" s="43" t="s">
        <v>311</v>
      </c>
      <c r="V886" s="34">
        <v>1</v>
      </c>
      <c r="W886" s="29">
        <v>1</v>
      </c>
      <c r="X886" s="29">
        <f t="shared" si="393"/>
        <v>1</v>
      </c>
      <c r="Z886" s="6">
        <f t="shared" si="394"/>
        <v>1</v>
      </c>
      <c r="AA886" s="6">
        <f t="shared" si="395"/>
        <v>1</v>
      </c>
      <c r="AB886" s="29"/>
      <c r="AC886" s="29">
        <f t="shared" si="396"/>
        <v>1</v>
      </c>
      <c r="AE886" s="120">
        <f>IF(N886=1,IF(J886&gt;=1,1,0),0)</f>
        <v>1</v>
      </c>
      <c r="AF886" s="120">
        <f>IF(G886&gt;AI886,0.5,0)</f>
        <v>0.5</v>
      </c>
      <c r="AG886" s="120"/>
      <c r="AI886" s="29">
        <f t="shared" si="397"/>
        <v>8.2854889590000003</v>
      </c>
    </row>
    <row r="887" spans="1:36" ht="16.5" thickBot="1" x14ac:dyDescent="0.3">
      <c r="A887" s="48" t="s">
        <v>1138</v>
      </c>
      <c r="B887" s="54" t="s">
        <v>37</v>
      </c>
      <c r="C887" s="55" t="s">
        <v>38</v>
      </c>
      <c r="D887" s="44">
        <v>11</v>
      </c>
      <c r="E887" s="41">
        <v>378</v>
      </c>
      <c r="F887" s="41">
        <v>32</v>
      </c>
      <c r="G887" s="117">
        <v>11.8125</v>
      </c>
      <c r="H887" s="45">
        <v>1</v>
      </c>
      <c r="I887" s="42" t="s">
        <v>12</v>
      </c>
      <c r="J887" s="13">
        <v>11.8125</v>
      </c>
      <c r="K887" s="29">
        <f t="shared" si="391"/>
        <v>2</v>
      </c>
      <c r="L887" s="29">
        <f t="shared" si="377"/>
        <v>0</v>
      </c>
      <c r="M887" s="29">
        <f t="shared" si="378"/>
        <v>1</v>
      </c>
      <c r="N887" s="29">
        <f t="shared" si="392"/>
        <v>1</v>
      </c>
      <c r="O887" s="34"/>
      <c r="P887" s="41">
        <v>241</v>
      </c>
      <c r="Q887" s="41">
        <v>89</v>
      </c>
      <c r="R887" s="117">
        <v>2.7078651690000002</v>
      </c>
      <c r="S887" s="42">
        <v>2</v>
      </c>
      <c r="T887" s="42"/>
      <c r="U887" s="43" t="s">
        <v>313</v>
      </c>
      <c r="V887" s="34">
        <v>1</v>
      </c>
      <c r="W887" s="29">
        <v>2</v>
      </c>
      <c r="X887" s="29">
        <f t="shared" si="393"/>
        <v>2</v>
      </c>
      <c r="Z887" s="6">
        <f t="shared" si="394"/>
        <v>1</v>
      </c>
      <c r="AA887" s="6">
        <f t="shared" si="395"/>
        <v>1</v>
      </c>
      <c r="AB887" s="29"/>
      <c r="AC887" s="29">
        <f t="shared" si="396"/>
        <v>1</v>
      </c>
      <c r="AE887" s="120">
        <f>IF(N887=1,IF(J887&gt;=1,2,0),0)</f>
        <v>2</v>
      </c>
      <c r="AF887" s="120">
        <f>IF(G887&gt;AI887,1,0)</f>
        <v>1</v>
      </c>
      <c r="AG887" s="120"/>
      <c r="AI887" s="29">
        <f t="shared" si="397"/>
        <v>8.5951903810000001</v>
      </c>
    </row>
    <row r="888" spans="1:36" ht="16.5" thickBot="1" x14ac:dyDescent="0.3">
      <c r="A888" s="48" t="s">
        <v>1139</v>
      </c>
      <c r="B888" s="54" t="s">
        <v>37</v>
      </c>
      <c r="C888" s="55" t="s">
        <v>38</v>
      </c>
      <c r="D888" s="44">
        <v>12</v>
      </c>
      <c r="E888" s="41">
        <v>1427</v>
      </c>
      <c r="F888" s="41">
        <v>30588</v>
      </c>
      <c r="G888" s="117">
        <v>4.6652282000000003E-2</v>
      </c>
      <c r="H888" s="42" t="s">
        <v>12</v>
      </c>
      <c r="I888" s="13">
        <v>18.78289667</v>
      </c>
      <c r="J888" s="42" t="s">
        <v>12</v>
      </c>
      <c r="K888" s="29">
        <f t="shared" si="391"/>
        <v>0</v>
      </c>
      <c r="L888" s="29">
        <f t="shared" si="377"/>
        <v>0</v>
      </c>
      <c r="M888" s="29">
        <f t="shared" si="378"/>
        <v>0</v>
      </c>
      <c r="N888" s="29">
        <f t="shared" si="392"/>
        <v>1</v>
      </c>
      <c r="O888" s="34"/>
      <c r="P888" s="41">
        <v>1086</v>
      </c>
      <c r="Q888" s="41">
        <v>27651</v>
      </c>
      <c r="R888" s="117">
        <v>3.9275251999999997E-2</v>
      </c>
      <c r="S888" s="34">
        <v>0</v>
      </c>
      <c r="T888" s="34"/>
      <c r="U888" s="43" t="s">
        <v>315</v>
      </c>
      <c r="V888" s="34">
        <v>1</v>
      </c>
      <c r="W888" s="29">
        <v>1</v>
      </c>
      <c r="X888" s="29">
        <f t="shared" si="393"/>
        <v>1</v>
      </c>
      <c r="Z888" s="6">
        <f t="shared" si="394"/>
        <v>1</v>
      </c>
      <c r="AA888" s="6">
        <f t="shared" si="395"/>
        <v>0</v>
      </c>
      <c r="AB888" s="29"/>
      <c r="AC888" s="29">
        <f t="shared" si="396"/>
        <v>0</v>
      </c>
      <c r="AE888" s="120">
        <f>IF(N888=1,IF(OR(I888&gt;-5,I888=""),0,IF(I888&gt;=-10,0.5,1)),0)</f>
        <v>0</v>
      </c>
      <c r="AF888" s="120">
        <f>IF(G888&lt;AI888,0.5,0)</f>
        <v>0</v>
      </c>
      <c r="AG888" s="120">
        <f>IF(G888=AJ888,1,0)</f>
        <v>0</v>
      </c>
      <c r="AI888" s="29">
        <f t="shared" si="397"/>
        <v>4.0696577999999997E-2</v>
      </c>
      <c r="AJ888" s="29">
        <f>_xlfn.MINIFS($G$6:$G$2383,$N$6:$N$2383,1,$D$6:$D$2383,12)</f>
        <v>5.6550419999999999E-3</v>
      </c>
    </row>
    <row r="889" spans="1:36" ht="16.5" thickBot="1" x14ac:dyDescent="0.3">
      <c r="A889" s="48" t="s">
        <v>1140</v>
      </c>
      <c r="B889" s="54" t="s">
        <v>37</v>
      </c>
      <c r="C889" s="55" t="s">
        <v>38</v>
      </c>
      <c r="D889" s="44">
        <v>13</v>
      </c>
      <c r="E889" s="41">
        <v>405</v>
      </c>
      <c r="F889" s="41">
        <v>1302</v>
      </c>
      <c r="G889" s="117">
        <v>0.311059908</v>
      </c>
      <c r="H889" s="42" t="s">
        <v>12</v>
      </c>
      <c r="I889" s="13">
        <v>8.039891677</v>
      </c>
      <c r="J889" s="42" t="s">
        <v>12</v>
      </c>
      <c r="K889" s="29">
        <f>_xlfn.IFS(AND(R889=0,G889=0),0,V889=0,0,V889=1,MAX(AE889:AG889))</f>
        <v>0</v>
      </c>
      <c r="L889" s="29">
        <f t="shared" si="377"/>
        <v>0</v>
      </c>
      <c r="M889" s="29">
        <f t="shared" si="378"/>
        <v>0</v>
      </c>
      <c r="N889" s="29">
        <f t="shared" si="392"/>
        <v>1</v>
      </c>
      <c r="O889" s="34"/>
      <c r="P889" s="41">
        <v>393</v>
      </c>
      <c r="Q889" s="41">
        <v>1365</v>
      </c>
      <c r="R889" s="117">
        <v>0.28791208800000001</v>
      </c>
      <c r="S889" s="34">
        <v>1</v>
      </c>
      <c r="T889" s="34"/>
      <c r="U889" s="43" t="s">
        <v>317</v>
      </c>
      <c r="V889" s="34">
        <v>1</v>
      </c>
      <c r="W889" s="29">
        <v>2</v>
      </c>
      <c r="X889" s="29">
        <f t="shared" si="393"/>
        <v>2</v>
      </c>
      <c r="Z889" s="6">
        <f t="shared" si="394"/>
        <v>1</v>
      </c>
      <c r="AA889" s="6">
        <f t="shared" si="395"/>
        <v>0</v>
      </c>
      <c r="AB889" s="29"/>
      <c r="AC889" s="29">
        <f t="shared" si="396"/>
        <v>0</v>
      </c>
      <c r="AE889" s="120">
        <f>IF(N889=1,IF(OR(I889&gt;-3,I889=""),0,IF(I889&gt;=-7,1,2)),0)</f>
        <v>0</v>
      </c>
      <c r="AF889" s="120">
        <f>IF(G889&lt;AI889,1,0)</f>
        <v>0</v>
      </c>
      <c r="AG889" s="120">
        <f>IF(G889=AJ889,2,0)</f>
        <v>0</v>
      </c>
      <c r="AI889" s="29">
        <f t="shared" si="397"/>
        <v>0.30394431599999999</v>
      </c>
      <c r="AJ889" s="29">
        <f>_xlfn.MINIFS($G$6:$G$2383,$N$6:$N$2383,1,$D$6:$D$2383,13)</f>
        <v>0.11</v>
      </c>
    </row>
    <row r="890" spans="1:36" ht="16.5" thickBot="1" x14ac:dyDescent="0.3">
      <c r="A890" s="48" t="s">
        <v>1141</v>
      </c>
      <c r="B890" s="54" t="s">
        <v>37</v>
      </c>
      <c r="C890" s="55" t="s">
        <v>38</v>
      </c>
      <c r="D890" s="44">
        <v>14</v>
      </c>
      <c r="E890" s="41">
        <v>5</v>
      </c>
      <c r="F890" s="41">
        <v>3269</v>
      </c>
      <c r="G890" s="117">
        <v>1.5295199999999999E-3</v>
      </c>
      <c r="H890" s="42" t="s">
        <v>12</v>
      </c>
      <c r="I890" s="13">
        <v>0</v>
      </c>
      <c r="J890" s="42" t="s">
        <v>12</v>
      </c>
      <c r="K890" s="29">
        <f>_xlfn.IFS(AND(R890=0,G890=0),0,V890=0,0,V890=1,MAX(AE890:AG890))</f>
        <v>0.5</v>
      </c>
      <c r="L890" s="29">
        <f t="shared" si="377"/>
        <v>0</v>
      </c>
      <c r="M890" s="29">
        <f t="shared" si="378"/>
        <v>1</v>
      </c>
      <c r="N890" s="29">
        <f t="shared" si="392"/>
        <v>1</v>
      </c>
      <c r="O890" s="34"/>
      <c r="P890" s="41">
        <v>0</v>
      </c>
      <c r="Q890" s="41">
        <v>3021</v>
      </c>
      <c r="R890" s="117">
        <v>0</v>
      </c>
      <c r="S890" s="34">
        <v>0</v>
      </c>
      <c r="T890" s="34"/>
      <c r="U890" s="43" t="s">
        <v>319</v>
      </c>
      <c r="V890" s="34">
        <v>1</v>
      </c>
      <c r="W890" s="29">
        <v>1</v>
      </c>
      <c r="X890" s="29">
        <f t="shared" si="393"/>
        <v>1</v>
      </c>
      <c r="Z890" s="6">
        <f t="shared" si="394"/>
        <v>1</v>
      </c>
      <c r="AA890" s="6">
        <f t="shared" si="395"/>
        <v>1</v>
      </c>
      <c r="AB890" s="29"/>
      <c r="AC890" s="29">
        <f t="shared" si="396"/>
        <v>1</v>
      </c>
      <c r="AE890" s="120">
        <f>IF(N890=1,IF(OR(I890&gt;-5,I890=""),0,IF(I890&gt;=-10,0.5,1)),0)</f>
        <v>0</v>
      </c>
      <c r="AF890" s="120">
        <f>IF(G890&lt;AI890,0.5,0)</f>
        <v>0.5</v>
      </c>
      <c r="AG890" s="120">
        <f>IF(G890=AJ890,1,0)</f>
        <v>0</v>
      </c>
      <c r="AI890" s="29">
        <f t="shared" si="397"/>
        <v>4.1435990000000004E-3</v>
      </c>
      <c r="AJ890" s="29">
        <f>_xlfn.MINIFS($G$6:$G$2383,$N$6:$N$2383,1,$D$6:$D$2383,14)</f>
        <v>0</v>
      </c>
    </row>
    <row r="891" spans="1:36" ht="16.5" thickBot="1" x14ac:dyDescent="0.3">
      <c r="A891" s="48" t="s">
        <v>1142</v>
      </c>
      <c r="B891" s="54" t="s">
        <v>37</v>
      </c>
      <c r="C891" s="55" t="s">
        <v>38</v>
      </c>
      <c r="D891" s="33"/>
      <c r="E891" s="41"/>
      <c r="F891" s="41"/>
      <c r="G891" s="117">
        <v>0</v>
      </c>
      <c r="H891" s="35"/>
      <c r="I891" s="35"/>
      <c r="J891" s="35"/>
      <c r="K891" s="36">
        <f>SUM(K892:K897)</f>
        <v>1</v>
      </c>
      <c r="L891" s="29">
        <f t="shared" si="377"/>
        <v>0</v>
      </c>
      <c r="M891" s="29">
        <f t="shared" si="378"/>
        <v>0</v>
      </c>
      <c r="O891" s="34"/>
      <c r="P891" s="34"/>
      <c r="Q891" s="34"/>
      <c r="R891" s="117">
        <v>0</v>
      </c>
      <c r="S891" s="35">
        <v>6</v>
      </c>
      <c r="T891" s="35"/>
      <c r="U891" s="37" t="s">
        <v>321</v>
      </c>
      <c r="V891" s="35">
        <v>1</v>
      </c>
      <c r="W891" s="6"/>
      <c r="X891" s="29">
        <f t="shared" si="393"/>
        <v>0</v>
      </c>
      <c r="Y891" s="6"/>
      <c r="AB891" s="6"/>
      <c r="AC891" s="29" t="str">
        <f t="shared" si="396"/>
        <v>не применяется</v>
      </c>
      <c r="AF891" s="6"/>
    </row>
    <row r="892" spans="1:36" ht="16.5" thickBot="1" x14ac:dyDescent="0.3">
      <c r="A892" s="48" t="s">
        <v>1143</v>
      </c>
      <c r="B892" s="54" t="s">
        <v>37</v>
      </c>
      <c r="C892" s="55" t="s">
        <v>38</v>
      </c>
      <c r="D892" s="44">
        <v>15</v>
      </c>
      <c r="E892" s="41">
        <v>5950</v>
      </c>
      <c r="F892" s="41">
        <v>5950</v>
      </c>
      <c r="G892" s="117">
        <v>1</v>
      </c>
      <c r="H892" s="45">
        <v>1</v>
      </c>
      <c r="I892" s="42" t="s">
        <v>12</v>
      </c>
      <c r="J892" s="13">
        <v>1</v>
      </c>
      <c r="K892" s="29">
        <f t="shared" ref="K892:K897" si="398">IF(V892=1,MAX(AE892:AG892),0)</f>
        <v>1</v>
      </c>
      <c r="L892" s="29">
        <f t="shared" si="377"/>
        <v>0</v>
      </c>
      <c r="M892" s="29">
        <f t="shared" si="378"/>
        <v>1</v>
      </c>
      <c r="N892" s="29">
        <f t="shared" ref="N892:N897" si="399">IF(AND(F892=0,V892=1),2,V892)</f>
        <v>1</v>
      </c>
      <c r="O892" s="34"/>
      <c r="P892" s="41">
        <v>0</v>
      </c>
      <c r="Q892" s="41">
        <v>0</v>
      </c>
      <c r="R892" s="117">
        <v>0</v>
      </c>
      <c r="S892" s="42">
        <v>1</v>
      </c>
      <c r="T892" s="42"/>
      <c r="U892" s="43" t="s">
        <v>323</v>
      </c>
      <c r="V892" s="34">
        <v>1</v>
      </c>
      <c r="W892" s="29">
        <v>1</v>
      </c>
      <c r="X892" s="29">
        <f t="shared" si="393"/>
        <v>1</v>
      </c>
      <c r="Z892" s="6">
        <f t="shared" ref="Z892:Z897" si="400">N892</f>
        <v>1</v>
      </c>
      <c r="AA892" s="6">
        <f t="shared" ref="AA892:AA897" si="401">IF(K892&lt;=0,0,1)</f>
        <v>1</v>
      </c>
      <c r="AB892" s="29"/>
      <c r="AC892" s="29">
        <f t="shared" si="396"/>
        <v>1</v>
      </c>
      <c r="AE892" s="120">
        <f>IF(AND(J892&gt;=1,N892=1),1,0)</f>
        <v>1</v>
      </c>
      <c r="AF892" s="121">
        <f>IF(G892&gt;AI892,0.5,0)</f>
        <v>0.5</v>
      </c>
      <c r="AG892" s="120"/>
      <c r="AI892" s="29">
        <f t="shared" ref="AI892:AI897" si="402">ROUND(SUMIFS(E:E,D:D,D892,N:N,1)/SUMIFS(F:F,D:D,D892,N:N,1),9)</f>
        <v>0.955452521</v>
      </c>
    </row>
    <row r="893" spans="1:36" ht="16.5" thickBot="1" x14ac:dyDescent="0.3">
      <c r="A893" s="48" t="s">
        <v>1144</v>
      </c>
      <c r="B893" s="54" t="s">
        <v>37</v>
      </c>
      <c r="C893" s="55" t="s">
        <v>38</v>
      </c>
      <c r="D893" s="44">
        <v>16</v>
      </c>
      <c r="E893" s="41">
        <v>4</v>
      </c>
      <c r="F893" s="41">
        <v>0</v>
      </c>
      <c r="G893" s="117">
        <v>0</v>
      </c>
      <c r="H893" s="45">
        <v>1</v>
      </c>
      <c r="I893" s="42" t="s">
        <v>12</v>
      </c>
      <c r="J893" s="13">
        <v>0</v>
      </c>
      <c r="K893" s="29">
        <f t="shared" si="398"/>
        <v>0</v>
      </c>
      <c r="L893" s="29">
        <f t="shared" si="377"/>
        <v>0</v>
      </c>
      <c r="M893" s="29">
        <f t="shared" si="378"/>
        <v>0</v>
      </c>
      <c r="N893" s="29">
        <f t="shared" si="399"/>
        <v>2</v>
      </c>
      <c r="O893" s="34"/>
      <c r="P893" s="41">
        <v>13</v>
      </c>
      <c r="Q893" s="41">
        <v>1</v>
      </c>
      <c r="R893" s="117">
        <v>13</v>
      </c>
      <c r="S893" s="42">
        <v>1</v>
      </c>
      <c r="T893" s="42"/>
      <c r="U893" s="43" t="s">
        <v>325</v>
      </c>
      <c r="V893" s="34">
        <v>1</v>
      </c>
      <c r="W893" s="29">
        <v>1</v>
      </c>
      <c r="X893" s="29">
        <f t="shared" si="393"/>
        <v>1</v>
      </c>
      <c r="Z893" s="6">
        <f t="shared" si="400"/>
        <v>2</v>
      </c>
      <c r="AA893" s="6">
        <f t="shared" si="401"/>
        <v>0</v>
      </c>
      <c r="AB893" s="29"/>
      <c r="AC893" s="29" t="str">
        <f>_xlfn.IFS(AND(Z893=1,AA893=1),1,AND(Z893=1,AA893=0),0,Z893=0,"не применяется",N893=2,"не применяется")</f>
        <v>не применяется</v>
      </c>
      <c r="AE893" s="120">
        <f>IF(AND(J893&gt;=1,N893=1),1,0)</f>
        <v>0</v>
      </c>
      <c r="AF893" s="120">
        <f>IF(G893&gt;AI893,0.5,0)</f>
        <v>0</v>
      </c>
      <c r="AG893" s="120"/>
      <c r="AI893" s="29">
        <f t="shared" si="402"/>
        <v>27.65</v>
      </c>
    </row>
    <row r="894" spans="1:36" ht="16.5" thickBot="1" x14ac:dyDescent="0.3">
      <c r="A894" s="48" t="s">
        <v>1145</v>
      </c>
      <c r="B894" s="54" t="s">
        <v>37</v>
      </c>
      <c r="C894" s="55" t="s">
        <v>38</v>
      </c>
      <c r="D894" s="44">
        <v>17</v>
      </c>
      <c r="E894" s="41">
        <v>887</v>
      </c>
      <c r="F894" s="41">
        <v>0</v>
      </c>
      <c r="G894" s="117">
        <v>0</v>
      </c>
      <c r="H894" s="45">
        <v>1</v>
      </c>
      <c r="I894" s="42" t="s">
        <v>12</v>
      </c>
      <c r="J894" s="13">
        <v>0</v>
      </c>
      <c r="K894" s="29">
        <f t="shared" si="398"/>
        <v>0</v>
      </c>
      <c r="L894" s="29">
        <f t="shared" si="377"/>
        <v>0</v>
      </c>
      <c r="M894" s="29">
        <f t="shared" si="378"/>
        <v>0</v>
      </c>
      <c r="N894" s="29">
        <f t="shared" si="399"/>
        <v>2</v>
      </c>
      <c r="O894" s="34"/>
      <c r="P894" s="41">
        <v>266</v>
      </c>
      <c r="Q894" s="41">
        <v>59</v>
      </c>
      <c r="R894" s="117">
        <v>4.5084745760000002</v>
      </c>
      <c r="S894" s="42">
        <v>1</v>
      </c>
      <c r="T894" s="42"/>
      <c r="U894" s="43" t="s">
        <v>327</v>
      </c>
      <c r="V894" s="34">
        <v>1</v>
      </c>
      <c r="W894" s="29">
        <v>1</v>
      </c>
      <c r="X894" s="29">
        <f t="shared" si="393"/>
        <v>1</v>
      </c>
      <c r="Z894" s="6">
        <f t="shared" si="400"/>
        <v>2</v>
      </c>
      <c r="AA894" s="6">
        <f t="shared" si="401"/>
        <v>0</v>
      </c>
      <c r="AB894" s="29"/>
      <c r="AC894" s="29" t="str">
        <f>_xlfn.IFS(AND(Z894=1,AA894=1),1,AND(Z894=1,AA894=0),0,Z894=0,"не применяется",N894=2,"не применяется")</f>
        <v>не применяется</v>
      </c>
      <c r="AE894" s="120">
        <f>IF(AND(J894&gt;=1,N894=1),1,0)</f>
        <v>0</v>
      </c>
      <c r="AF894" s="120">
        <f>IF(G894&gt;AI894,0.5,0)</f>
        <v>0</v>
      </c>
      <c r="AG894" s="120"/>
      <c r="AI894" s="29">
        <f t="shared" si="402"/>
        <v>77.588235294</v>
      </c>
    </row>
    <row r="895" spans="1:36" ht="16.5" thickBot="1" x14ac:dyDescent="0.3">
      <c r="A895" s="48" t="s">
        <v>1146</v>
      </c>
      <c r="B895" s="54" t="s">
        <v>37</v>
      </c>
      <c r="C895" s="55" t="s">
        <v>38</v>
      </c>
      <c r="D895" s="44">
        <v>18</v>
      </c>
      <c r="E895" s="41">
        <v>52</v>
      </c>
      <c r="F895" s="41">
        <v>0</v>
      </c>
      <c r="G895" s="117">
        <v>0</v>
      </c>
      <c r="H895" s="45">
        <v>1</v>
      </c>
      <c r="I895" s="42" t="s">
        <v>12</v>
      </c>
      <c r="J895" s="13">
        <v>0</v>
      </c>
      <c r="K895" s="29">
        <f t="shared" si="398"/>
        <v>0</v>
      </c>
      <c r="L895" s="29">
        <f t="shared" si="377"/>
        <v>0</v>
      </c>
      <c r="M895" s="29">
        <f t="shared" si="378"/>
        <v>0</v>
      </c>
      <c r="N895" s="29">
        <f t="shared" si="399"/>
        <v>2</v>
      </c>
      <c r="O895" s="34"/>
      <c r="P895" s="41">
        <v>49</v>
      </c>
      <c r="Q895" s="41">
        <v>1</v>
      </c>
      <c r="R895" s="117">
        <v>49</v>
      </c>
      <c r="S895" s="42">
        <v>1</v>
      </c>
      <c r="T895" s="42"/>
      <c r="U895" s="43" t="s">
        <v>329</v>
      </c>
      <c r="V895" s="34">
        <v>1</v>
      </c>
      <c r="W895" s="29">
        <v>1</v>
      </c>
      <c r="X895" s="29">
        <f t="shared" si="393"/>
        <v>1</v>
      </c>
      <c r="Z895" s="6">
        <f t="shared" si="400"/>
        <v>2</v>
      </c>
      <c r="AA895" s="6">
        <f t="shared" si="401"/>
        <v>0</v>
      </c>
      <c r="AB895" s="29"/>
      <c r="AC895" s="29" t="str">
        <f>_xlfn.IFS(AND(Z895=1,AA895=1),1,AND(Z895=1,AA895=0),0,Z895=0,"не применяется",N895=2,"не применяется")</f>
        <v>не применяется</v>
      </c>
      <c r="AE895" s="120">
        <f>IF(AND(J895&gt;=1,N895=1),1,0)</f>
        <v>0</v>
      </c>
      <c r="AF895" s="120">
        <f>IF(G895&gt;AI895,0.5,0)</f>
        <v>0</v>
      </c>
      <c r="AG895" s="120"/>
      <c r="AI895" s="29">
        <f t="shared" si="402"/>
        <v>48.1875</v>
      </c>
    </row>
    <row r="896" spans="1:36" ht="16.5" thickBot="1" x14ac:dyDescent="0.3">
      <c r="A896" s="48" t="s">
        <v>1147</v>
      </c>
      <c r="B896" s="54" t="s">
        <v>37</v>
      </c>
      <c r="C896" s="55" t="s">
        <v>38</v>
      </c>
      <c r="D896" s="44">
        <v>19</v>
      </c>
      <c r="E896" s="41">
        <v>312</v>
      </c>
      <c r="F896" s="41">
        <v>0</v>
      </c>
      <c r="G896" s="117">
        <v>0</v>
      </c>
      <c r="H896" s="45">
        <v>1</v>
      </c>
      <c r="I896" s="42" t="s">
        <v>12</v>
      </c>
      <c r="J896" s="13">
        <v>0</v>
      </c>
      <c r="K896" s="29">
        <f t="shared" si="398"/>
        <v>0</v>
      </c>
      <c r="L896" s="29">
        <f t="shared" si="377"/>
        <v>0</v>
      </c>
      <c r="M896" s="29">
        <f t="shared" si="378"/>
        <v>0</v>
      </c>
      <c r="N896" s="29">
        <f t="shared" si="399"/>
        <v>2</v>
      </c>
      <c r="O896" s="34"/>
      <c r="P896" s="41">
        <v>33</v>
      </c>
      <c r="Q896" s="41">
        <v>29</v>
      </c>
      <c r="R896" s="117">
        <v>1.137931034</v>
      </c>
      <c r="S896" s="42">
        <v>2</v>
      </c>
      <c r="T896" s="42"/>
      <c r="U896" s="43" t="s">
        <v>331</v>
      </c>
      <c r="V896" s="34">
        <v>1</v>
      </c>
      <c r="W896" s="29">
        <v>2</v>
      </c>
      <c r="X896" s="29">
        <f t="shared" si="393"/>
        <v>2</v>
      </c>
      <c r="Z896" s="6">
        <f t="shared" si="400"/>
        <v>2</v>
      </c>
      <c r="AA896" s="6">
        <f t="shared" si="401"/>
        <v>0</v>
      </c>
      <c r="AB896" s="29"/>
      <c r="AC896" s="29" t="str">
        <f>_xlfn.IFS(AND(Z896=1,AA896=1),1,AND(Z896=1,AA896=0),0,Z896=0,"не применяется",N896=2,"не применяется")</f>
        <v>не применяется</v>
      </c>
      <c r="AE896" s="120">
        <f>IF(AND(J896&gt;=1,N896=1),2,0)</f>
        <v>0</v>
      </c>
      <c r="AF896" s="120">
        <f>IF(G896&gt;AI896,1,0)</f>
        <v>0</v>
      </c>
      <c r="AG896" s="120"/>
      <c r="AI896" s="29">
        <f t="shared" si="402"/>
        <v>45.237288135999997</v>
      </c>
    </row>
    <row r="897" spans="1:36" ht="16.5" thickBot="1" x14ac:dyDescent="0.3">
      <c r="A897" s="48" t="s">
        <v>1148</v>
      </c>
      <c r="B897" s="54" t="s">
        <v>37</v>
      </c>
      <c r="C897" s="55" t="s">
        <v>38</v>
      </c>
      <c r="D897" s="44">
        <v>20</v>
      </c>
      <c r="E897" s="41">
        <v>13</v>
      </c>
      <c r="F897" s="41">
        <v>0</v>
      </c>
      <c r="G897" s="117">
        <v>0</v>
      </c>
      <c r="H897" s="45">
        <v>1</v>
      </c>
      <c r="I897" s="42" t="s">
        <v>12</v>
      </c>
      <c r="J897" s="13">
        <v>0</v>
      </c>
      <c r="K897" s="29">
        <f t="shared" si="398"/>
        <v>0</v>
      </c>
      <c r="L897" s="29">
        <f t="shared" si="377"/>
        <v>0</v>
      </c>
      <c r="M897" s="29">
        <f t="shared" si="378"/>
        <v>0</v>
      </c>
      <c r="N897" s="29">
        <f t="shared" si="399"/>
        <v>2</v>
      </c>
      <c r="O897" s="34"/>
      <c r="P897" s="41">
        <v>11</v>
      </c>
      <c r="Q897" s="41">
        <v>0</v>
      </c>
      <c r="R897" s="117">
        <v>0</v>
      </c>
      <c r="S897" s="42">
        <v>0</v>
      </c>
      <c r="T897" s="42"/>
      <c r="U897" s="43" t="s">
        <v>333</v>
      </c>
      <c r="V897" s="34">
        <v>1</v>
      </c>
      <c r="W897" s="29">
        <v>1</v>
      </c>
      <c r="X897" s="29">
        <f t="shared" si="393"/>
        <v>1</v>
      </c>
      <c r="Z897" s="6">
        <f t="shared" si="400"/>
        <v>2</v>
      </c>
      <c r="AA897" s="6">
        <f t="shared" si="401"/>
        <v>0</v>
      </c>
      <c r="AB897" s="29"/>
      <c r="AC897" s="29" t="str">
        <f>_xlfn.IFS(AND(Z897=1,AA897=1),1,AND(Z897=1,AA897=0),0,Z897=0,"не применяется",Z897=2,"не применяется")</f>
        <v>не применяется</v>
      </c>
      <c r="AE897" s="120">
        <f>IF(AND(J897&gt;=1,N897=1),1,0)</f>
        <v>0</v>
      </c>
      <c r="AF897" s="120">
        <f>IF(G897&gt;AI897,0.5,0)</f>
        <v>0</v>
      </c>
      <c r="AG897" s="120"/>
      <c r="AI897" s="29">
        <f t="shared" si="402"/>
        <v>12.756097561000001</v>
      </c>
    </row>
    <row r="898" spans="1:36" ht="16.5" thickBot="1" x14ac:dyDescent="0.3">
      <c r="A898" s="48" t="s">
        <v>1142</v>
      </c>
      <c r="B898" s="54" t="s">
        <v>37</v>
      </c>
      <c r="C898" s="55" t="s">
        <v>38</v>
      </c>
      <c r="D898" s="33"/>
      <c r="E898" s="41"/>
      <c r="F898" s="41"/>
      <c r="G898" s="117">
        <v>0</v>
      </c>
      <c r="H898" s="35"/>
      <c r="I898" s="35"/>
      <c r="J898" s="35"/>
      <c r="K898" s="36">
        <f>SUM(K899:K903)</f>
        <v>1.5</v>
      </c>
      <c r="L898" s="29">
        <f t="shared" si="377"/>
        <v>0</v>
      </c>
      <c r="M898" s="29">
        <f t="shared" si="378"/>
        <v>0</v>
      </c>
      <c r="O898" s="34"/>
      <c r="P898" s="34"/>
      <c r="Q898" s="34"/>
      <c r="R898" s="117">
        <v>0</v>
      </c>
      <c r="S898" s="35">
        <v>0</v>
      </c>
      <c r="T898" s="35"/>
      <c r="U898" s="37" t="s">
        <v>321</v>
      </c>
      <c r="V898" s="35">
        <v>1</v>
      </c>
      <c r="W898" s="6"/>
      <c r="X898" s="29">
        <f t="shared" si="393"/>
        <v>0</v>
      </c>
      <c r="Y898" s="6"/>
      <c r="AB898" s="6"/>
      <c r="AC898" s="29" t="str">
        <f>_xlfn.IFS(AND(Z898=1,AA898=1),1,AND(Z898=1,AA898=0),0,Z898=0,"не применяется")</f>
        <v>не применяется</v>
      </c>
      <c r="AF898" s="6"/>
    </row>
    <row r="899" spans="1:36" ht="16.5" thickBot="1" x14ac:dyDescent="0.3">
      <c r="A899" s="48" t="s">
        <v>1149</v>
      </c>
      <c r="B899" s="54" t="s">
        <v>37</v>
      </c>
      <c r="C899" s="55" t="s">
        <v>38</v>
      </c>
      <c r="D899" s="44">
        <v>21</v>
      </c>
      <c r="E899" s="41">
        <v>25</v>
      </c>
      <c r="F899" s="41">
        <v>68</v>
      </c>
      <c r="G899" s="117">
        <v>0.367647059</v>
      </c>
      <c r="H899" s="42" t="s">
        <v>12</v>
      </c>
      <c r="I899" s="13">
        <v>115.992647109</v>
      </c>
      <c r="J899" s="42" t="s">
        <v>12</v>
      </c>
      <c r="K899" s="29">
        <f>IF(V899=1,MAX(AE899:AG899),0)</f>
        <v>1</v>
      </c>
      <c r="L899" s="29">
        <f t="shared" si="377"/>
        <v>0</v>
      </c>
      <c r="M899" s="29">
        <f t="shared" si="378"/>
        <v>0</v>
      </c>
      <c r="N899" s="29">
        <f>IF(AND(F899=0,V899=1),2,V899)</f>
        <v>1</v>
      </c>
      <c r="O899" s="34"/>
      <c r="P899" s="41">
        <v>16</v>
      </c>
      <c r="Q899" s="41">
        <v>94</v>
      </c>
      <c r="R899" s="117">
        <v>0.17021276599999999</v>
      </c>
      <c r="S899" s="45">
        <v>0</v>
      </c>
      <c r="T899" s="45"/>
      <c r="U899" s="43" t="s">
        <v>335</v>
      </c>
      <c r="V899" s="34">
        <v>1</v>
      </c>
      <c r="W899" s="29">
        <v>1</v>
      </c>
      <c r="X899" s="29">
        <f t="shared" si="393"/>
        <v>1</v>
      </c>
      <c r="Z899" s="6">
        <f>N899</f>
        <v>1</v>
      </c>
      <c r="AA899" s="6">
        <f>IF(K899&lt;=0,0,1)</f>
        <v>1</v>
      </c>
      <c r="AB899" s="29"/>
      <c r="AC899" s="29">
        <f>_xlfn.IFS(AND(Z899=1,AA899=1),1,AND(Z899=1,AA899=0),0,Z899=0,"не применяется")</f>
        <v>1</v>
      </c>
      <c r="AE899" s="120">
        <f>IF(N899=1,IF(OR(I899&lt;5,I899=""),0,IF(I899&gt;=10,1,0.5)),0)</f>
        <v>1</v>
      </c>
      <c r="AF899" s="120">
        <f>IF(G899&gt;AI899,0.5,0)</f>
        <v>0</v>
      </c>
      <c r="AG899" s="120">
        <f>IF(G899=AJ899,1,0)</f>
        <v>0</v>
      </c>
      <c r="AI899" s="29">
        <f>ROUND(SUMIFS(E:E,D:D,D899,N:N,1)/SUMIFS(F:F,D:D,D899,N:N,1),9)</f>
        <v>0.40586932399999998</v>
      </c>
      <c r="AJ899" s="29">
        <f>_xlfn.MAXIFS($G$7:$G$2383,$N$7:$N$2383,1,$D$7:$D$2383,21)</f>
        <v>1</v>
      </c>
    </row>
    <row r="900" spans="1:36" ht="16.5" thickBot="1" x14ac:dyDescent="0.3">
      <c r="A900" s="48" t="s">
        <v>1150</v>
      </c>
      <c r="B900" s="54" t="s">
        <v>37</v>
      </c>
      <c r="C900" s="55" t="s">
        <v>38</v>
      </c>
      <c r="D900" s="44">
        <v>22</v>
      </c>
      <c r="E900" s="41">
        <v>236</v>
      </c>
      <c r="F900" s="41">
        <v>275</v>
      </c>
      <c r="G900" s="117">
        <v>0.85818181800000004</v>
      </c>
      <c r="H900" s="45">
        <v>1</v>
      </c>
      <c r="I900" s="42" t="s">
        <v>12</v>
      </c>
      <c r="J900" s="13">
        <v>0.85818181800000004</v>
      </c>
      <c r="K900" s="29">
        <f>IF(V900=1,MAX(AE900:AG900),0)</f>
        <v>0.5</v>
      </c>
      <c r="L900" s="29">
        <f t="shared" si="377"/>
        <v>0</v>
      </c>
      <c r="M900" s="29">
        <f t="shared" si="378"/>
        <v>1</v>
      </c>
      <c r="N900" s="29">
        <f>IF(AND(F900=0,V900=1),2,V900)</f>
        <v>1</v>
      </c>
      <c r="O900" s="34"/>
      <c r="P900" s="41">
        <v>0</v>
      </c>
      <c r="Q900" s="41">
        <v>0</v>
      </c>
      <c r="R900" s="117">
        <v>0</v>
      </c>
      <c r="S900" s="42">
        <v>0</v>
      </c>
      <c r="T900" s="42"/>
      <c r="U900" s="43" t="s">
        <v>337</v>
      </c>
      <c r="V900" s="34">
        <v>1</v>
      </c>
      <c r="W900" s="29">
        <v>1</v>
      </c>
      <c r="X900" s="29">
        <f t="shared" si="393"/>
        <v>1</v>
      </c>
      <c r="Z900" s="6">
        <f>N900</f>
        <v>1</v>
      </c>
      <c r="AA900" s="6">
        <f>IF(K900&lt;=0,0,1)</f>
        <v>1</v>
      </c>
      <c r="AB900" s="29"/>
      <c r="AC900" s="29">
        <f>_xlfn.IFS(AND(Z900=1,AA900=1),1,AND(Z900=1,AA900=0),0,Z900=0,"не применяется")</f>
        <v>1</v>
      </c>
      <c r="AE900" s="120">
        <f>IF(AND(J900&gt;=1,N900=1),1,0)</f>
        <v>0</v>
      </c>
      <c r="AF900" s="120">
        <f>IF(G900&gt;AI900,0.5,0)</f>
        <v>0.5</v>
      </c>
      <c r="AG900" s="120"/>
      <c r="AI900" s="29">
        <f>ROUND(SUMIFS(E:E,D:D,D900,N:N,1)/SUMIFS(F:F,D:D,D900,N:N,1),9)</f>
        <v>0.59924209900000003</v>
      </c>
    </row>
    <row r="901" spans="1:36" ht="16.5" thickBot="1" x14ac:dyDescent="0.3">
      <c r="A901" s="48" t="s">
        <v>1151</v>
      </c>
      <c r="B901" s="54" t="s">
        <v>37</v>
      </c>
      <c r="C901" s="55" t="s">
        <v>38</v>
      </c>
      <c r="D901" s="44">
        <v>23</v>
      </c>
      <c r="E901" s="41">
        <v>0</v>
      </c>
      <c r="F901" s="41">
        <v>0</v>
      </c>
      <c r="G901" s="117">
        <v>0</v>
      </c>
      <c r="H901" s="42" t="s">
        <v>12</v>
      </c>
      <c r="I901" s="13">
        <v>0</v>
      </c>
      <c r="J901" s="42" t="s">
        <v>12</v>
      </c>
      <c r="K901" s="29">
        <f>IF(V901=1,MAX(AE901:AG901),0)</f>
        <v>0</v>
      </c>
      <c r="L901" s="29">
        <f t="shared" si="377"/>
        <v>0</v>
      </c>
      <c r="M901" s="29">
        <f t="shared" si="378"/>
        <v>0</v>
      </c>
      <c r="N901" s="29">
        <f>IF(AND(F901=0,V901=1),2,V901)</f>
        <v>2</v>
      </c>
      <c r="O901" s="34"/>
      <c r="P901" s="41">
        <v>0</v>
      </c>
      <c r="Q901" s="41">
        <v>1</v>
      </c>
      <c r="R901" s="117">
        <v>0</v>
      </c>
      <c r="S901" s="45">
        <v>0</v>
      </c>
      <c r="T901" s="45"/>
      <c r="U901" s="43" t="s">
        <v>339</v>
      </c>
      <c r="V901" s="34">
        <v>1</v>
      </c>
      <c r="W901" s="29">
        <v>1</v>
      </c>
      <c r="X901" s="29">
        <f t="shared" si="393"/>
        <v>1</v>
      </c>
      <c r="Z901" s="6">
        <f>N901</f>
        <v>2</v>
      </c>
      <c r="AA901" s="6">
        <f>IF(K901&lt;=0,0,1)</f>
        <v>0</v>
      </c>
      <c r="AB901" s="29"/>
      <c r="AC901" s="29" t="str">
        <f>_xlfn.IFS(AND(Z901=1,AA901=1),1,AND(Z901=1,AA901=0),0,Z901=0,"не применяется",N901=2,"не применяется")</f>
        <v>не применяется</v>
      </c>
      <c r="AE901" s="120">
        <f>IF(N901=1,IF(OR(I901&lt;5,I901=""),0,IF(I901&gt;=10,1,0.5)),0)</f>
        <v>0</v>
      </c>
      <c r="AF901" s="120">
        <f>IF(G901&gt;AI901,0.5,0)</f>
        <v>0</v>
      </c>
      <c r="AG901" s="120">
        <f>IF(AND(G3328&lt;&gt;0,G901=AJ901),1,0)</f>
        <v>0</v>
      </c>
      <c r="AI901" s="29">
        <f>ROUND(SUMIFS(E:E,D:D,D901,N:N,1)/SUMIFS(F:F,D:D,D901,N:N,1),9)</f>
        <v>0.46666666699999998</v>
      </c>
      <c r="AJ901" s="29">
        <f>_xlfn.MAXIFS($G$7:$G$2383,$N$7:$N$2383,1,$D$7:$D$2383,23)</f>
        <v>6</v>
      </c>
    </row>
    <row r="902" spans="1:36" ht="16.5" thickBot="1" x14ac:dyDescent="0.3">
      <c r="A902" s="48" t="s">
        <v>1152</v>
      </c>
      <c r="B902" s="54" t="s">
        <v>37</v>
      </c>
      <c r="C902" s="55" t="s">
        <v>38</v>
      </c>
      <c r="D902" s="44">
        <v>24</v>
      </c>
      <c r="E902" s="41">
        <v>0</v>
      </c>
      <c r="F902" s="41">
        <v>1</v>
      </c>
      <c r="G902" s="117">
        <v>0</v>
      </c>
      <c r="H902" s="42" t="s">
        <v>12</v>
      </c>
      <c r="I902" s="13">
        <v>0</v>
      </c>
      <c r="J902" s="42" t="s">
        <v>12</v>
      </c>
      <c r="K902" s="29">
        <f>IF(V902=1,MAX(AE902:AG902),0)</f>
        <v>0</v>
      </c>
      <c r="L902" s="29">
        <f t="shared" si="377"/>
        <v>0</v>
      </c>
      <c r="M902" s="29">
        <f t="shared" si="378"/>
        <v>0</v>
      </c>
      <c r="N902" s="29">
        <f>IF(AND(F902=0,V902=1),2,V902)</f>
        <v>1</v>
      </c>
      <c r="O902" s="34"/>
      <c r="P902" s="41">
        <v>0</v>
      </c>
      <c r="Q902" s="41">
        <v>5</v>
      </c>
      <c r="R902" s="117">
        <v>0</v>
      </c>
      <c r="S902" s="45">
        <v>0</v>
      </c>
      <c r="T902" s="45"/>
      <c r="U902" s="43" t="s">
        <v>341</v>
      </c>
      <c r="V902" s="34">
        <v>1</v>
      </c>
      <c r="W902" s="29">
        <v>1</v>
      </c>
      <c r="X902" s="29">
        <f t="shared" si="393"/>
        <v>1</v>
      </c>
      <c r="Z902" s="6">
        <f>N902</f>
        <v>1</v>
      </c>
      <c r="AA902" s="6">
        <f>IF(K902&lt;=0,0,1)</f>
        <v>0</v>
      </c>
      <c r="AB902" s="29"/>
      <c r="AC902" s="29">
        <f>_xlfn.IFS(AND(Z902=1,AA902=1),1,AND(Z902=1,AA902=0),0,Z902=0,"не применяется")</f>
        <v>0</v>
      </c>
      <c r="AE902" s="120">
        <f>IF(N902=1,IF(OR(I902&lt;5,I902=""),0,IF(I902&gt;=10,1,0.5)),0)</f>
        <v>0</v>
      </c>
      <c r="AF902" s="120">
        <f>IF(G902&gt;AI902,0.5,0)</f>
        <v>0</v>
      </c>
      <c r="AG902" s="120">
        <f>IF(G902=AJ902,1,0)</f>
        <v>0</v>
      </c>
      <c r="AI902" s="29">
        <f>ROUND(SUMIFS(E:E,D:D,D902,N:N,1)/SUMIFS(F:F,D:D,D902,N:N,1),9)</f>
        <v>0.91379310300000005</v>
      </c>
      <c r="AJ902" s="29">
        <f>_xlfn.MAXIFS($G$7:$G$2383,$N$7:$N$2383,1,$D$7:$D$2383,24)</f>
        <v>10</v>
      </c>
    </row>
    <row r="903" spans="1:36" ht="16.5" thickBot="1" x14ac:dyDescent="0.3">
      <c r="A903" s="48" t="s">
        <v>1153</v>
      </c>
      <c r="B903" s="54" t="s">
        <v>37</v>
      </c>
      <c r="C903" s="55" t="s">
        <v>38</v>
      </c>
      <c r="D903" s="44">
        <v>25</v>
      </c>
      <c r="E903" s="41">
        <v>306</v>
      </c>
      <c r="F903" s="41">
        <v>344</v>
      </c>
      <c r="G903" s="117">
        <v>0.88953488400000003</v>
      </c>
      <c r="H903" s="45">
        <v>1</v>
      </c>
      <c r="I903" s="42" t="s">
        <v>12</v>
      </c>
      <c r="J903" s="13">
        <v>0.88953488400000003</v>
      </c>
      <c r="K903" s="29">
        <f>IF(V903=1,MAX(AE903:AG903),0)</f>
        <v>0</v>
      </c>
      <c r="L903" s="29">
        <f t="shared" ref="L903:L966" si="403">IF(AG904=0,0,1)</f>
        <v>0</v>
      </c>
      <c r="M903" s="29">
        <f t="shared" ref="M903:M966" si="404">IF(AF903=0,0,1)</f>
        <v>0</v>
      </c>
      <c r="N903" s="29">
        <f>IF(AND(F903=0,V903=1),2,V903)</f>
        <v>1</v>
      </c>
      <c r="O903" s="34"/>
      <c r="P903" s="41">
        <v>0</v>
      </c>
      <c r="Q903" s="41">
        <v>0</v>
      </c>
      <c r="R903" s="117">
        <v>0</v>
      </c>
      <c r="S903" s="42">
        <v>0</v>
      </c>
      <c r="T903" s="42"/>
      <c r="U903" s="43" t="s">
        <v>343</v>
      </c>
      <c r="V903" s="34">
        <v>1</v>
      </c>
      <c r="W903" s="29">
        <v>2</v>
      </c>
      <c r="X903" s="29">
        <f t="shared" si="393"/>
        <v>2</v>
      </c>
      <c r="Z903" s="6">
        <f>N903</f>
        <v>1</v>
      </c>
      <c r="AA903" s="6">
        <f>IF(K903&lt;=0,0,1)</f>
        <v>0</v>
      </c>
      <c r="AB903" s="29"/>
      <c r="AC903" s="29">
        <f>_xlfn.IFS(AND(Z903=1,AA903=1),1,AND(Z903=1,AA903=0),0,Z903=0,"не применяется")</f>
        <v>0</v>
      </c>
      <c r="AE903" s="120">
        <f>IF(AND(J903&gt;=1,N903=1),2,0)</f>
        <v>0</v>
      </c>
      <c r="AF903" s="120">
        <f>IF(G903&gt;AI903,1,0)</f>
        <v>0</v>
      </c>
      <c r="AG903" s="120"/>
      <c r="AI903" s="29">
        <f>ROUND(SUMIFS(E:E,D:D,D903,N:N,1)/SUMIFS(F:F,D:D,D903,N:N,1),9)</f>
        <v>0.97028108999999996</v>
      </c>
    </row>
    <row r="904" spans="1:36" s="112" customFormat="1" ht="16.5" thickBot="1" x14ac:dyDescent="0.3">
      <c r="A904" s="127" t="s">
        <v>1154</v>
      </c>
      <c r="B904" s="126" t="s">
        <v>37</v>
      </c>
      <c r="C904" s="125" t="s">
        <v>38</v>
      </c>
      <c r="D904" s="51">
        <v>33</v>
      </c>
      <c r="E904" s="41"/>
      <c r="F904" s="41"/>
      <c r="G904" s="117">
        <v>0</v>
      </c>
      <c r="H904" s="46"/>
      <c r="I904" s="46"/>
      <c r="J904" s="46"/>
      <c r="K904" s="45">
        <f>K876+K891+K898</f>
        <v>15.5</v>
      </c>
      <c r="L904" s="29">
        <f t="shared" si="403"/>
        <v>0</v>
      </c>
      <c r="M904" s="29">
        <f t="shared" si="404"/>
        <v>0</v>
      </c>
      <c r="N904" s="29"/>
      <c r="O904" s="117"/>
      <c r="P904" s="34"/>
      <c r="Q904" s="34"/>
      <c r="R904" s="117">
        <v>0</v>
      </c>
      <c r="S904" s="46">
        <v>20.5</v>
      </c>
      <c r="T904" s="46"/>
      <c r="U904" s="124" t="s">
        <v>321</v>
      </c>
      <c r="V904" s="46">
        <v>1</v>
      </c>
      <c r="X904" s="112">
        <f>SUM(X876:X903)</f>
        <v>32</v>
      </c>
      <c r="Y904" s="123">
        <f>K904/X904</f>
        <v>0.484375</v>
      </c>
      <c r="Z904" s="6">
        <f>SUM(Z876:Z903)</f>
        <v>31</v>
      </c>
      <c r="AA904" s="6">
        <f>SUM(AA876:AA903)</f>
        <v>13</v>
      </c>
      <c r="AB904" s="53">
        <f>AA904/Z904</f>
        <v>0.41935483870967744</v>
      </c>
      <c r="AC904" s="29">
        <f>AB904</f>
        <v>0.41935483870967744</v>
      </c>
      <c r="AE904" s="6"/>
      <c r="AF904" s="6"/>
      <c r="AG904" s="6"/>
      <c r="AI904" s="29"/>
      <c r="AJ904" s="29"/>
    </row>
    <row r="905" spans="1:36" ht="16.5" thickBot="1" x14ac:dyDescent="0.25">
      <c r="A905" s="48" t="s">
        <v>271</v>
      </c>
      <c r="B905" s="49" t="s">
        <v>35</v>
      </c>
      <c r="C905" s="50" t="s">
        <v>36</v>
      </c>
      <c r="D905" s="33">
        <v>0</v>
      </c>
      <c r="E905" s="122"/>
      <c r="F905" s="122"/>
      <c r="G905" s="117">
        <v>0</v>
      </c>
      <c r="H905" s="35"/>
      <c r="I905" s="35"/>
      <c r="J905" s="35"/>
      <c r="K905" s="36">
        <f>SUM(K906:K919)</f>
        <v>13</v>
      </c>
      <c r="L905" s="29">
        <f t="shared" si="403"/>
        <v>0</v>
      </c>
      <c r="M905" s="29">
        <f t="shared" si="404"/>
        <v>0</v>
      </c>
      <c r="O905" s="34"/>
      <c r="P905" s="67"/>
      <c r="Q905" s="67"/>
      <c r="R905" s="117">
        <v>0</v>
      </c>
      <c r="S905" s="34">
        <v>12</v>
      </c>
      <c r="T905" s="34"/>
      <c r="U905" s="43" t="s">
        <v>321</v>
      </c>
      <c r="V905" s="35">
        <v>1</v>
      </c>
      <c r="W905" s="6"/>
      <c r="X905" s="6"/>
      <c r="Y905" s="6"/>
      <c r="AB905" s="6"/>
      <c r="AC905" s="6"/>
      <c r="AF905" s="6"/>
    </row>
    <row r="906" spans="1:36" ht="16.5" thickBot="1" x14ac:dyDescent="0.3">
      <c r="A906" s="48" t="s">
        <v>1155</v>
      </c>
      <c r="B906" s="54" t="s">
        <v>35</v>
      </c>
      <c r="C906" s="55" t="s">
        <v>36</v>
      </c>
      <c r="D906" s="41">
        <v>1</v>
      </c>
      <c r="E906" s="41">
        <v>38056</v>
      </c>
      <c r="F906" s="41">
        <v>156431.1</v>
      </c>
      <c r="G906" s="117">
        <v>0.24327643299999999</v>
      </c>
      <c r="H906" s="42" t="s">
        <v>12</v>
      </c>
      <c r="I906" s="13">
        <v>-3.9463753119999998</v>
      </c>
      <c r="J906" s="42" t="s">
        <v>12</v>
      </c>
      <c r="K906" s="29">
        <f t="shared" ref="K906:K917" si="405">IF(V906=1,MAX(AE906:AG906),0)</f>
        <v>0</v>
      </c>
      <c r="L906" s="29">
        <f t="shared" si="403"/>
        <v>0</v>
      </c>
      <c r="M906" s="29">
        <f t="shared" si="404"/>
        <v>0</v>
      </c>
      <c r="N906" s="29">
        <f t="shared" ref="N906:N919" si="406">IF(AND(F906=0,V906=1),2,V906)</f>
        <v>1</v>
      </c>
      <c r="O906" s="34"/>
      <c r="P906" s="41">
        <v>33793</v>
      </c>
      <c r="Q906" s="41">
        <v>133426</v>
      </c>
      <c r="R906" s="117">
        <v>0.253271476</v>
      </c>
      <c r="S906" s="34">
        <v>0</v>
      </c>
      <c r="T906" s="34"/>
      <c r="U906" s="43" t="s">
        <v>293</v>
      </c>
      <c r="V906" s="34">
        <v>1</v>
      </c>
      <c r="W906" s="29">
        <v>1</v>
      </c>
      <c r="X906" s="29">
        <f t="shared" ref="X906:X932" si="407">IF(V906=1,W906,0)</f>
        <v>1</v>
      </c>
      <c r="Z906" s="6">
        <f t="shared" ref="Z906:Z919" si="408">N906</f>
        <v>1</v>
      </c>
      <c r="AA906" s="6">
        <f t="shared" ref="AA906:AA919" si="409">IF(K906&lt;=0,0,1)</f>
        <v>0</v>
      </c>
      <c r="AB906" s="29"/>
      <c r="AC906" s="29">
        <f>_xlfn.IFS(AND(Z906=1,AA906=1),1,AND(Z906=1,AA906=0),0,Z906=0,"не применяется")</f>
        <v>0</v>
      </c>
      <c r="AE906" s="120">
        <f>IF(N906=1,IF(OR(I906&lt;3,I906=""),0,IF(I906&gt;=7,1,0.5)),0)</f>
        <v>0</v>
      </c>
      <c r="AF906" s="120">
        <f>IF(G906&gt;AI906,0.5,0)</f>
        <v>0</v>
      </c>
      <c r="AG906" s="120">
        <f>IF(G906=AJ906,1,0)</f>
        <v>0</v>
      </c>
      <c r="AI906" s="29">
        <f t="shared" ref="AI906:AI919" si="410">ROUND(SUMIFS(E:E,D:D,D906,N:N,1)/SUMIFS(F:F,D:D,D906,N:N,1),9)</f>
        <v>0.26994277300000002</v>
      </c>
      <c r="AJ906" s="29">
        <f>ROUND(_xlfn.MAXIFS($G$7:$G$2383,$D$7:$D$2383,1,$V$7:$V$2383,1),9)</f>
        <v>0.87050933799999997</v>
      </c>
    </row>
    <row r="907" spans="1:36" ht="16.5" thickBot="1" x14ac:dyDescent="0.3">
      <c r="A907" s="48" t="s">
        <v>1156</v>
      </c>
      <c r="B907" s="54" t="s">
        <v>35</v>
      </c>
      <c r="C907" s="55" t="s">
        <v>36</v>
      </c>
      <c r="D907" s="44">
        <v>2</v>
      </c>
      <c r="E907" s="41">
        <v>96</v>
      </c>
      <c r="F907" s="41">
        <v>112</v>
      </c>
      <c r="G907" s="117">
        <v>0.85714285700000004</v>
      </c>
      <c r="H907" s="42" t="s">
        <v>12</v>
      </c>
      <c r="I907" s="13">
        <v>1131.578940033</v>
      </c>
      <c r="J907" s="42" t="s">
        <v>12</v>
      </c>
      <c r="K907" s="29">
        <f t="shared" si="405"/>
        <v>2</v>
      </c>
      <c r="L907" s="29">
        <f t="shared" si="403"/>
        <v>1</v>
      </c>
      <c r="M907" s="29">
        <f t="shared" si="404"/>
        <v>0</v>
      </c>
      <c r="N907" s="29">
        <f t="shared" si="406"/>
        <v>1</v>
      </c>
      <c r="O907" s="34"/>
      <c r="P907" s="41">
        <v>19</v>
      </c>
      <c r="Q907" s="41">
        <v>273</v>
      </c>
      <c r="R907" s="117">
        <v>6.9597069999999997E-2</v>
      </c>
      <c r="S907" s="34">
        <v>0</v>
      </c>
      <c r="T907" s="34"/>
      <c r="U907" s="43" t="s">
        <v>295</v>
      </c>
      <c r="V907" s="34">
        <v>1</v>
      </c>
      <c r="W907" s="29">
        <v>2</v>
      </c>
      <c r="X907" s="29">
        <f t="shared" si="407"/>
        <v>2</v>
      </c>
      <c r="Z907" s="6">
        <f t="shared" si="408"/>
        <v>1</v>
      </c>
      <c r="AA907" s="6">
        <f t="shared" si="409"/>
        <v>1</v>
      </c>
      <c r="AB907" s="29"/>
      <c r="AC907" s="29">
        <f>_xlfn.IFS(AND(Z907=1,AA907=1),1,AND(Z907=1,AA907=0),0,Z907=0,"не применяется")</f>
        <v>1</v>
      </c>
      <c r="AE907" s="120">
        <f>IF(N907=1,IF(OR(I907&lt;5,I907=""),0,IF(I907&gt;=10,2,1)),0)</f>
        <v>2</v>
      </c>
      <c r="AF907" s="120">
        <f>IF(G907&gt;AI907,1,0)</f>
        <v>0</v>
      </c>
      <c r="AG907" s="120">
        <f>IF(G907=AJ907,2,0)</f>
        <v>0</v>
      </c>
      <c r="AI907" s="29">
        <f t="shared" si="410"/>
        <v>0.94268468299999997</v>
      </c>
      <c r="AJ907" s="29">
        <f>ROUND(_xlfn.MAXIFS($G$7:$G$2383,$N$7:$N$2383,1,$D$7:$D$2383,2),9)</f>
        <v>0.994897959</v>
      </c>
    </row>
    <row r="908" spans="1:36" ht="16.5" thickBot="1" x14ac:dyDescent="0.3">
      <c r="A908" s="48" t="s">
        <v>1157</v>
      </c>
      <c r="B908" s="54" t="s">
        <v>35</v>
      </c>
      <c r="C908" s="55" t="s">
        <v>36</v>
      </c>
      <c r="D908" s="44">
        <v>3</v>
      </c>
      <c r="E908" s="41">
        <v>2</v>
      </c>
      <c r="F908" s="41">
        <v>2</v>
      </c>
      <c r="G908" s="117">
        <v>1</v>
      </c>
      <c r="H908" s="42" t="s">
        <v>12</v>
      </c>
      <c r="I908" s="13">
        <v>0</v>
      </c>
      <c r="J908" s="42" t="s">
        <v>12</v>
      </c>
      <c r="K908" s="29">
        <f t="shared" si="405"/>
        <v>1</v>
      </c>
      <c r="L908" s="29">
        <f t="shared" si="403"/>
        <v>0</v>
      </c>
      <c r="M908" s="29">
        <f t="shared" si="404"/>
        <v>1</v>
      </c>
      <c r="N908" s="29">
        <f t="shared" si="406"/>
        <v>1</v>
      </c>
      <c r="O908" s="34"/>
      <c r="P908" s="41">
        <v>21</v>
      </c>
      <c r="Q908" s="41">
        <v>21</v>
      </c>
      <c r="R908" s="117">
        <v>1</v>
      </c>
      <c r="S908" s="34">
        <v>1</v>
      </c>
      <c r="T908" s="34"/>
      <c r="U908" s="43" t="s">
        <v>297</v>
      </c>
      <c r="V908" s="34">
        <v>1</v>
      </c>
      <c r="W908" s="29">
        <v>1</v>
      </c>
      <c r="X908" s="29">
        <f t="shared" si="407"/>
        <v>1</v>
      </c>
      <c r="Z908" s="6">
        <f t="shared" si="408"/>
        <v>1</v>
      </c>
      <c r="AA908" s="6">
        <f t="shared" si="409"/>
        <v>1</v>
      </c>
      <c r="AB908" s="29"/>
      <c r="AC908" s="29">
        <f>_xlfn.IFS(AND(Z908=1,AA908=1),1,AND(Z908=1,AA908=0),0,Z908=0,"не применяется")</f>
        <v>1</v>
      </c>
      <c r="AE908" s="120">
        <f>IF(N908=1,IF(OR(I908&lt;5,I908=""),0,IF(I908&gt;=10,1,0.5)),0)</f>
        <v>0</v>
      </c>
      <c r="AF908" s="120">
        <f>IF(G908&gt;AI908,0.5,0)</f>
        <v>0.5</v>
      </c>
      <c r="AG908" s="120">
        <f>IF(G908=AJ908,1,0)</f>
        <v>1</v>
      </c>
      <c r="AI908" s="29">
        <f t="shared" si="410"/>
        <v>0.630237826</v>
      </c>
      <c r="AJ908" s="29">
        <f>_xlfn.MAXIFS($G$7:$G$2383,$N$7:$N$2383,1,$D$7:$D$2383,3)</f>
        <v>1</v>
      </c>
    </row>
    <row r="909" spans="1:36" ht="16.5" thickBot="1" x14ac:dyDescent="0.3">
      <c r="A909" s="48" t="s">
        <v>1158</v>
      </c>
      <c r="B909" s="54" t="s">
        <v>35</v>
      </c>
      <c r="C909" s="55" t="s">
        <v>36</v>
      </c>
      <c r="D909" s="44">
        <v>4</v>
      </c>
      <c r="E909" s="41">
        <v>0</v>
      </c>
      <c r="F909" s="41">
        <v>0</v>
      </c>
      <c r="G909" s="117">
        <v>0</v>
      </c>
      <c r="H909" s="42" t="s">
        <v>12</v>
      </c>
      <c r="I909" s="13">
        <v>0</v>
      </c>
      <c r="J909" s="42" t="s">
        <v>12</v>
      </c>
      <c r="K909" s="29">
        <f t="shared" si="405"/>
        <v>0</v>
      </c>
      <c r="L909" s="29">
        <f t="shared" si="403"/>
        <v>0</v>
      </c>
      <c r="M909" s="29">
        <f t="shared" si="404"/>
        <v>0</v>
      </c>
      <c r="N909" s="29">
        <f t="shared" si="406"/>
        <v>2</v>
      </c>
      <c r="O909" s="34"/>
      <c r="P909" s="41">
        <v>0</v>
      </c>
      <c r="Q909" s="41">
        <v>2</v>
      </c>
      <c r="R909" s="117">
        <v>0</v>
      </c>
      <c r="S909" s="34">
        <v>0</v>
      </c>
      <c r="T909" s="34"/>
      <c r="U909" s="43" t="s">
        <v>299</v>
      </c>
      <c r="V909" s="34">
        <v>1</v>
      </c>
      <c r="W909" s="29">
        <v>1</v>
      </c>
      <c r="X909" s="29">
        <f t="shared" si="407"/>
        <v>1</v>
      </c>
      <c r="Z909" s="6">
        <f t="shared" si="408"/>
        <v>2</v>
      </c>
      <c r="AA909" s="6">
        <f t="shared" si="409"/>
        <v>0</v>
      </c>
      <c r="AB909" s="29"/>
      <c r="AC909" s="29" t="str">
        <f>_xlfn.IFS(AND(Z909=1,AA909=1),1,AND(Z909=1,AA909=0),0,Z909=0,"не применяется",N909=2,"не применяется")</f>
        <v>не применяется</v>
      </c>
      <c r="AE909" s="120">
        <f>IF(N909=1,IF(OR(I909&lt;5,I909=""),0,IF(I909&gt;=10,1,0.5)),0)</f>
        <v>0</v>
      </c>
      <c r="AF909" s="120">
        <f>IF(G909&gt;AI909,0.5,0)</f>
        <v>0</v>
      </c>
      <c r="AG909" s="120">
        <f>IF(G909=AJ909,1,0)</f>
        <v>0</v>
      </c>
      <c r="AI909" s="29">
        <f t="shared" si="410"/>
        <v>0.88328075699999997</v>
      </c>
      <c r="AJ909" s="29">
        <f>_xlfn.MAXIFS($G$7:$G$2383,$N$7:$N$2383,1,$D$7:$D$2383,4)</f>
        <v>1</v>
      </c>
    </row>
    <row r="910" spans="1:36" ht="16.5" thickBot="1" x14ac:dyDescent="0.3">
      <c r="A910" s="48" t="s">
        <v>1159</v>
      </c>
      <c r="B910" s="54" t="s">
        <v>35</v>
      </c>
      <c r="C910" s="55" t="s">
        <v>36</v>
      </c>
      <c r="D910" s="44">
        <v>5</v>
      </c>
      <c r="E910" s="41">
        <v>18</v>
      </c>
      <c r="F910" s="41">
        <v>21</v>
      </c>
      <c r="G910" s="117">
        <v>0.85714285700000004</v>
      </c>
      <c r="H910" s="42" t="s">
        <v>12</v>
      </c>
      <c r="I910" s="13">
        <v>532.14285861799999</v>
      </c>
      <c r="J910" s="42" t="s">
        <v>12</v>
      </c>
      <c r="K910" s="29">
        <f t="shared" si="405"/>
        <v>1</v>
      </c>
      <c r="L910" s="29">
        <f t="shared" si="403"/>
        <v>0</v>
      </c>
      <c r="M910" s="29">
        <f t="shared" si="404"/>
        <v>1</v>
      </c>
      <c r="N910" s="29">
        <f t="shared" si="406"/>
        <v>1</v>
      </c>
      <c r="O910" s="34"/>
      <c r="P910" s="41">
        <v>8</v>
      </c>
      <c r="Q910" s="41">
        <v>59</v>
      </c>
      <c r="R910" s="117">
        <v>0.13559321999999999</v>
      </c>
      <c r="S910" s="34">
        <v>1</v>
      </c>
      <c r="T910" s="34"/>
      <c r="U910" s="43" t="s">
        <v>301</v>
      </c>
      <c r="V910" s="34">
        <v>1</v>
      </c>
      <c r="W910" s="29">
        <v>1</v>
      </c>
      <c r="X910" s="29">
        <f t="shared" si="407"/>
        <v>1</v>
      </c>
      <c r="Z910" s="6">
        <f t="shared" si="408"/>
        <v>1</v>
      </c>
      <c r="AA910" s="6">
        <f t="shared" si="409"/>
        <v>1</v>
      </c>
      <c r="AB910" s="29"/>
      <c r="AC910" s="29">
        <f>_xlfn.IFS(AND(Z910=1,AA910=1),1,AND(Z910=1,AA910=0),0,Z910=0,"не применяется")</f>
        <v>1</v>
      </c>
      <c r="AE910" s="120">
        <f>IF(N910=1,IF(OR(I910&lt;5,I910=""),0,IF(I910&gt;=10,1,0.5)),0)</f>
        <v>1</v>
      </c>
      <c r="AF910" s="120">
        <f>IF(G910&gt;AI910,0.5,0)</f>
        <v>0.5</v>
      </c>
      <c r="AG910" s="120">
        <f>IF(G910=AJ910,1,0)</f>
        <v>0</v>
      </c>
      <c r="AI910" s="29">
        <f t="shared" si="410"/>
        <v>0.78056112200000005</v>
      </c>
      <c r="AJ910" s="29">
        <f>_xlfn.MAXIFS($G$7:$G$2383,$N$7:$N$2383,1,$D$7:$D$2383,5)</f>
        <v>1</v>
      </c>
    </row>
    <row r="911" spans="1:36" ht="16.5" thickBot="1" x14ac:dyDescent="0.3">
      <c r="A911" s="48" t="s">
        <v>1160</v>
      </c>
      <c r="B911" s="54" t="s">
        <v>35</v>
      </c>
      <c r="C911" s="55" t="s">
        <v>36</v>
      </c>
      <c r="D911" s="44">
        <v>6</v>
      </c>
      <c r="E911" s="41">
        <v>1474</v>
      </c>
      <c r="F911" s="41">
        <v>1470</v>
      </c>
      <c r="G911" s="117">
        <v>1.0027210879999999</v>
      </c>
      <c r="H911" s="45">
        <v>1</v>
      </c>
      <c r="I911" s="42" t="s">
        <v>12</v>
      </c>
      <c r="J911" s="13">
        <v>1.0027210879999999</v>
      </c>
      <c r="K911" s="29">
        <f t="shared" si="405"/>
        <v>2</v>
      </c>
      <c r="L911" s="29">
        <f t="shared" si="403"/>
        <v>0</v>
      </c>
      <c r="M911" s="29">
        <f t="shared" si="404"/>
        <v>1</v>
      </c>
      <c r="N911" s="29">
        <f t="shared" si="406"/>
        <v>1</v>
      </c>
      <c r="O911" s="34"/>
      <c r="P911" s="41">
        <v>0</v>
      </c>
      <c r="Q911" s="41">
        <v>0</v>
      </c>
      <c r="R911" s="117">
        <v>0</v>
      </c>
      <c r="S911" s="42">
        <v>2</v>
      </c>
      <c r="T911" s="42"/>
      <c r="U911" s="43" t="s">
        <v>303</v>
      </c>
      <c r="V911" s="34">
        <v>1</v>
      </c>
      <c r="W911" s="29">
        <v>2</v>
      </c>
      <c r="X911" s="29">
        <f t="shared" si="407"/>
        <v>2</v>
      </c>
      <c r="Z911" s="6">
        <f t="shared" si="408"/>
        <v>1</v>
      </c>
      <c r="AA911" s="6">
        <f t="shared" si="409"/>
        <v>1</v>
      </c>
      <c r="AB911" s="29"/>
      <c r="AC911" s="29">
        <f>_xlfn.IFS(AND(Z911=1,AA911=1),1,AND(Z911=1,AA911=0),0,Z911=0,"не применяется")</f>
        <v>1</v>
      </c>
      <c r="AE911" s="120">
        <f>IF(N911=1,IF(J911&gt;=1,2,0),0)</f>
        <v>2</v>
      </c>
      <c r="AF911" s="120">
        <f>IF(G911&gt;AI911,1,0)</f>
        <v>1</v>
      </c>
      <c r="AG911" s="120"/>
      <c r="AI911" s="29">
        <f t="shared" si="410"/>
        <v>1.0014544569999999</v>
      </c>
    </row>
    <row r="912" spans="1:36" ht="16.5" thickBot="1" x14ac:dyDescent="0.3">
      <c r="A912" s="48" t="s">
        <v>1161</v>
      </c>
      <c r="B912" s="54" t="s">
        <v>35</v>
      </c>
      <c r="C912" s="55" t="s">
        <v>36</v>
      </c>
      <c r="D912" s="44">
        <v>7</v>
      </c>
      <c r="E912" s="41">
        <v>135</v>
      </c>
      <c r="F912" s="41">
        <v>167</v>
      </c>
      <c r="G912" s="117">
        <v>0.80838323400000001</v>
      </c>
      <c r="H912" s="42" t="s">
        <v>12</v>
      </c>
      <c r="I912" s="13">
        <v>8.0593914909999995</v>
      </c>
      <c r="J912" s="42" t="s">
        <v>12</v>
      </c>
      <c r="K912" s="29">
        <f t="shared" si="405"/>
        <v>2</v>
      </c>
      <c r="L912" s="29">
        <f t="shared" si="403"/>
        <v>0</v>
      </c>
      <c r="M912" s="29">
        <f t="shared" si="404"/>
        <v>1</v>
      </c>
      <c r="N912" s="29">
        <f t="shared" si="406"/>
        <v>1</v>
      </c>
      <c r="O912" s="34"/>
      <c r="P912" s="41">
        <v>196</v>
      </c>
      <c r="Q912" s="41">
        <v>262</v>
      </c>
      <c r="R912" s="117">
        <v>0.74809160299999999</v>
      </c>
      <c r="S912" s="34">
        <v>2</v>
      </c>
      <c r="T912" s="34"/>
      <c r="U912" s="43" t="s">
        <v>305</v>
      </c>
      <c r="V912" s="34">
        <v>1</v>
      </c>
      <c r="W912" s="29">
        <v>2</v>
      </c>
      <c r="X912" s="29">
        <f t="shared" si="407"/>
        <v>2</v>
      </c>
      <c r="Z912" s="6">
        <f t="shared" si="408"/>
        <v>1</v>
      </c>
      <c r="AA912" s="6">
        <f t="shared" si="409"/>
        <v>1</v>
      </c>
      <c r="AB912" s="29"/>
      <c r="AC912" s="29">
        <f>_xlfn.IFS(AND(Z912=1,AA912=1),1,AND(Z912=1,AA912=0),0,Z912=0,"не применяется")</f>
        <v>1</v>
      </c>
      <c r="AE912" s="120">
        <f>IF(N912=1,IF(OR(I912&lt;3,I912=""),0,IF(I912&gt;=7,2,1)),0)</f>
        <v>2</v>
      </c>
      <c r="AF912" s="120">
        <f>IF(G912&gt;AI912,1,0)</f>
        <v>1</v>
      </c>
      <c r="AG912" s="120">
        <f>IF(G912=AJ912,2,0)</f>
        <v>0</v>
      </c>
      <c r="AI912" s="29">
        <f t="shared" si="410"/>
        <v>0.78831324000000003</v>
      </c>
      <c r="AJ912" s="29">
        <f>_xlfn.MAXIFS($G$7:$G$2383,$N$7:$N$2383,1,$D$7:$D$2383,7)</f>
        <v>0.964028777</v>
      </c>
    </row>
    <row r="913" spans="1:36" ht="16.5" thickBot="1" x14ac:dyDescent="0.3">
      <c r="A913" s="48" t="s">
        <v>1162</v>
      </c>
      <c r="B913" s="54" t="s">
        <v>35</v>
      </c>
      <c r="C913" s="55" t="s">
        <v>36</v>
      </c>
      <c r="D913" s="44">
        <v>8</v>
      </c>
      <c r="E913" s="41">
        <v>77</v>
      </c>
      <c r="F913" s="41">
        <v>167</v>
      </c>
      <c r="G913" s="117">
        <v>0.46107784400000001</v>
      </c>
      <c r="H913" s="42" t="s">
        <v>12</v>
      </c>
      <c r="I913" s="13">
        <v>17.283878763000001</v>
      </c>
      <c r="J913" s="42" t="s">
        <v>12</v>
      </c>
      <c r="K913" s="29">
        <f t="shared" si="405"/>
        <v>0</v>
      </c>
      <c r="L913" s="29">
        <f t="shared" si="403"/>
        <v>0</v>
      </c>
      <c r="M913" s="29">
        <f t="shared" si="404"/>
        <v>0</v>
      </c>
      <c r="N913" s="29">
        <f t="shared" si="406"/>
        <v>1</v>
      </c>
      <c r="O913" s="34"/>
      <c r="P913" s="41">
        <v>103</v>
      </c>
      <c r="Q913" s="41">
        <v>262</v>
      </c>
      <c r="R913" s="117">
        <v>0.39312977100000002</v>
      </c>
      <c r="S913" s="34">
        <v>1</v>
      </c>
      <c r="T913" s="34"/>
      <c r="U913" s="43" t="s">
        <v>307</v>
      </c>
      <c r="V913" s="34">
        <v>1</v>
      </c>
      <c r="W913" s="29">
        <v>1</v>
      </c>
      <c r="X913" s="29">
        <f t="shared" si="407"/>
        <v>1</v>
      </c>
      <c r="Z913" s="6">
        <f t="shared" si="408"/>
        <v>1</v>
      </c>
      <c r="AA913" s="6">
        <f t="shared" si="409"/>
        <v>0</v>
      </c>
      <c r="AB913" s="29"/>
      <c r="AC913" s="29">
        <f>_xlfn.IFS(AND(Z913=1,AA913=1),1,AND(Z913=1,AA913=0),0,Z913=0,"не применяется")</f>
        <v>0</v>
      </c>
      <c r="AE913" s="120">
        <f>IF(N913=1,IF(OR(I913&gt;-5,I913=""),0,IF(I913&gt;=-10,0.5,1)),0)</f>
        <v>0</v>
      </c>
      <c r="AF913" s="120">
        <f>IF(G913&lt;AI913,0.5,0)</f>
        <v>0</v>
      </c>
      <c r="AG913" s="120">
        <f>IF(G913=AJ913,1,0)</f>
        <v>0</v>
      </c>
      <c r="AI913" s="29">
        <f t="shared" si="410"/>
        <v>0.38070670899999998</v>
      </c>
      <c r="AJ913" s="29">
        <f>_xlfn.MINIFS($G$6:$G$2383,$N$6:$N$2383,1,$D$6:$D$2383,8)</f>
        <v>1.9047618999999998E-2</v>
      </c>
    </row>
    <row r="914" spans="1:36" ht="16.5" thickBot="1" x14ac:dyDescent="0.3">
      <c r="A914" s="48" t="s">
        <v>1163</v>
      </c>
      <c r="B914" s="54" t="s">
        <v>35</v>
      </c>
      <c r="C914" s="55" t="s">
        <v>36</v>
      </c>
      <c r="D914" s="44">
        <v>9</v>
      </c>
      <c r="E914" s="41">
        <v>754</v>
      </c>
      <c r="F914" s="41">
        <v>112</v>
      </c>
      <c r="G914" s="117">
        <v>6.7321428570000004</v>
      </c>
      <c r="H914" s="45">
        <v>1</v>
      </c>
      <c r="I914" s="42" t="s">
        <v>12</v>
      </c>
      <c r="J914" s="13">
        <v>6.7321428570000004</v>
      </c>
      <c r="K914" s="29">
        <f t="shared" si="405"/>
        <v>1</v>
      </c>
      <c r="L914" s="29">
        <f t="shared" si="403"/>
        <v>0</v>
      </c>
      <c r="M914" s="29">
        <f t="shared" si="404"/>
        <v>1</v>
      </c>
      <c r="N914" s="29">
        <f t="shared" si="406"/>
        <v>1</v>
      </c>
      <c r="O914" s="34"/>
      <c r="P914" s="41">
        <v>895</v>
      </c>
      <c r="Q914" s="41">
        <v>273</v>
      </c>
      <c r="R914" s="117">
        <v>3.278388278</v>
      </c>
      <c r="S914" s="42">
        <v>1</v>
      </c>
      <c r="T914" s="42"/>
      <c r="U914" s="43" t="s">
        <v>309</v>
      </c>
      <c r="V914" s="34">
        <v>1</v>
      </c>
      <c r="W914" s="29">
        <v>1</v>
      </c>
      <c r="X914" s="29">
        <f t="shared" si="407"/>
        <v>1</v>
      </c>
      <c r="Z914" s="6">
        <f t="shared" si="408"/>
        <v>1</v>
      </c>
      <c r="AA914" s="6">
        <f t="shared" si="409"/>
        <v>1</v>
      </c>
      <c r="AB914" s="29"/>
      <c r="AC914" s="29">
        <f>_xlfn.IFS(AND(Z914=1,AA914=1),1,AND(Z914=1,AA914=0),0,Z914=0,"не применяется")</f>
        <v>1</v>
      </c>
      <c r="AE914" s="120">
        <f>IF(N914=1,IF(J914&gt;=1,1,0),0)</f>
        <v>1</v>
      </c>
      <c r="AF914" s="120">
        <f>IF(G914&gt;AI914,0.5,0)</f>
        <v>0.5</v>
      </c>
      <c r="AG914" s="120"/>
      <c r="AI914" s="29">
        <f t="shared" si="410"/>
        <v>6.5856960899999999</v>
      </c>
    </row>
    <row r="915" spans="1:36" ht="16.5" thickBot="1" x14ac:dyDescent="0.3">
      <c r="A915" s="48" t="s">
        <v>1164</v>
      </c>
      <c r="B915" s="54" t="s">
        <v>35</v>
      </c>
      <c r="C915" s="55" t="s">
        <v>36</v>
      </c>
      <c r="D915" s="44">
        <v>10</v>
      </c>
      <c r="E915" s="41">
        <v>12</v>
      </c>
      <c r="F915" s="41">
        <v>0</v>
      </c>
      <c r="G915" s="117">
        <v>0</v>
      </c>
      <c r="H915" s="45">
        <v>1</v>
      </c>
      <c r="I915" s="42" t="s">
        <v>12</v>
      </c>
      <c r="J915" s="13">
        <v>0</v>
      </c>
      <c r="K915" s="29">
        <f t="shared" si="405"/>
        <v>0</v>
      </c>
      <c r="L915" s="29">
        <f t="shared" si="403"/>
        <v>0</v>
      </c>
      <c r="M915" s="29">
        <f t="shared" si="404"/>
        <v>0</v>
      </c>
      <c r="N915" s="29">
        <f t="shared" si="406"/>
        <v>2</v>
      </c>
      <c r="O915" s="34"/>
      <c r="P915" s="41">
        <v>10</v>
      </c>
      <c r="Q915" s="41">
        <v>2</v>
      </c>
      <c r="R915" s="117">
        <v>5</v>
      </c>
      <c r="S915" s="42">
        <v>1</v>
      </c>
      <c r="T915" s="42"/>
      <c r="U915" s="43" t="s">
        <v>311</v>
      </c>
      <c r="V915" s="34">
        <v>1</v>
      </c>
      <c r="W915" s="29">
        <v>1</v>
      </c>
      <c r="X915" s="29">
        <f t="shared" si="407"/>
        <v>1</v>
      </c>
      <c r="Z915" s="6">
        <f t="shared" si="408"/>
        <v>2</v>
      </c>
      <c r="AA915" s="6">
        <f t="shared" si="409"/>
        <v>0</v>
      </c>
      <c r="AB915" s="29"/>
      <c r="AC915" s="29" t="str">
        <f>_xlfn.IFS(AND(Z915=1,AA915=1),1,AND(Z915=1,AA915=0),0,Z915=0,"не применяется",N915=2,"не применяется")</f>
        <v>не применяется</v>
      </c>
      <c r="AE915" s="120">
        <f>IF(N915=1,IF(J915&gt;=1,1,0),0)</f>
        <v>0</v>
      </c>
      <c r="AF915" s="120">
        <f>IF(G915&gt;AI915,0.5,0)</f>
        <v>0</v>
      </c>
      <c r="AG915" s="120"/>
      <c r="AI915" s="29">
        <f t="shared" si="410"/>
        <v>8.2854889590000003</v>
      </c>
    </row>
    <row r="916" spans="1:36" ht="16.5" thickBot="1" x14ac:dyDescent="0.3">
      <c r="A916" s="48" t="s">
        <v>1165</v>
      </c>
      <c r="B916" s="54" t="s">
        <v>35</v>
      </c>
      <c r="C916" s="55" t="s">
        <v>36</v>
      </c>
      <c r="D916" s="44">
        <v>11</v>
      </c>
      <c r="E916" s="41">
        <v>136</v>
      </c>
      <c r="F916" s="41">
        <v>21</v>
      </c>
      <c r="G916" s="117">
        <v>6.4761904760000002</v>
      </c>
      <c r="H916" s="45">
        <v>1</v>
      </c>
      <c r="I916" s="42" t="s">
        <v>12</v>
      </c>
      <c r="J916" s="13">
        <v>6.4761904760000002</v>
      </c>
      <c r="K916" s="29">
        <f t="shared" si="405"/>
        <v>2</v>
      </c>
      <c r="L916" s="29">
        <f t="shared" si="403"/>
        <v>0</v>
      </c>
      <c r="M916" s="29">
        <f t="shared" si="404"/>
        <v>0</v>
      </c>
      <c r="N916" s="29">
        <f t="shared" si="406"/>
        <v>1</v>
      </c>
      <c r="O916" s="34"/>
      <c r="P916" s="41">
        <v>111</v>
      </c>
      <c r="Q916" s="41">
        <v>59</v>
      </c>
      <c r="R916" s="117">
        <v>1.881355932</v>
      </c>
      <c r="S916" s="42">
        <v>2</v>
      </c>
      <c r="T916" s="42"/>
      <c r="U916" s="43" t="s">
        <v>313</v>
      </c>
      <c r="V916" s="34">
        <v>1</v>
      </c>
      <c r="W916" s="29">
        <v>2</v>
      </c>
      <c r="X916" s="29">
        <f t="shared" si="407"/>
        <v>2</v>
      </c>
      <c r="Z916" s="6">
        <f t="shared" si="408"/>
        <v>1</v>
      </c>
      <c r="AA916" s="6">
        <f t="shared" si="409"/>
        <v>1</v>
      </c>
      <c r="AB916" s="29"/>
      <c r="AC916" s="29">
        <f t="shared" ref="AC916:AC921" si="411">_xlfn.IFS(AND(Z916=1,AA916=1),1,AND(Z916=1,AA916=0),0,Z916=0,"не применяется")</f>
        <v>1</v>
      </c>
      <c r="AE916" s="120">
        <f>IF(N916=1,IF(J916&gt;=1,2,0),0)</f>
        <v>2</v>
      </c>
      <c r="AF916" s="120">
        <f>IF(G916&gt;AI916,1,0)</f>
        <v>0</v>
      </c>
      <c r="AG916" s="120"/>
      <c r="AI916" s="29">
        <f t="shared" si="410"/>
        <v>8.5951903810000001</v>
      </c>
    </row>
    <row r="917" spans="1:36" ht="16.5" thickBot="1" x14ac:dyDescent="0.3">
      <c r="A917" s="48" t="s">
        <v>1166</v>
      </c>
      <c r="B917" s="54" t="s">
        <v>35</v>
      </c>
      <c r="C917" s="55" t="s">
        <v>36</v>
      </c>
      <c r="D917" s="44">
        <v>12</v>
      </c>
      <c r="E917" s="41">
        <v>560</v>
      </c>
      <c r="F917" s="41">
        <v>9914</v>
      </c>
      <c r="G917" s="117">
        <v>5.6485778E-2</v>
      </c>
      <c r="H917" s="42" t="s">
        <v>12</v>
      </c>
      <c r="I917" s="13">
        <v>25.240212452000002</v>
      </c>
      <c r="J917" s="42" t="s">
        <v>12</v>
      </c>
      <c r="K917" s="29">
        <f t="shared" si="405"/>
        <v>0</v>
      </c>
      <c r="L917" s="29">
        <f t="shared" si="403"/>
        <v>0</v>
      </c>
      <c r="M917" s="29">
        <f t="shared" si="404"/>
        <v>0</v>
      </c>
      <c r="N917" s="29">
        <f t="shared" si="406"/>
        <v>1</v>
      </c>
      <c r="O917" s="34"/>
      <c r="P917" s="41">
        <v>407</v>
      </c>
      <c r="Q917" s="41">
        <v>9024</v>
      </c>
      <c r="R917" s="117">
        <v>4.5101950000000002E-2</v>
      </c>
      <c r="S917" s="34">
        <v>0</v>
      </c>
      <c r="T917" s="34"/>
      <c r="U917" s="43" t="s">
        <v>315</v>
      </c>
      <c r="V917" s="34">
        <v>1</v>
      </c>
      <c r="W917" s="29">
        <v>1</v>
      </c>
      <c r="X917" s="29">
        <f t="shared" si="407"/>
        <v>1</v>
      </c>
      <c r="Z917" s="6">
        <f t="shared" si="408"/>
        <v>1</v>
      </c>
      <c r="AA917" s="6">
        <f t="shared" si="409"/>
        <v>0</v>
      </c>
      <c r="AB917" s="29"/>
      <c r="AC917" s="29">
        <f t="shared" si="411"/>
        <v>0</v>
      </c>
      <c r="AE917" s="120">
        <f>IF(N917=1,IF(OR(I917&gt;-5,I917=""),0,IF(I917&gt;=-10,0.5,1)),0)</f>
        <v>0</v>
      </c>
      <c r="AF917" s="120">
        <f>IF(G917&lt;AI917,0.5,0)</f>
        <v>0</v>
      </c>
      <c r="AG917" s="120">
        <f>IF(G917=AJ917,1,0)</f>
        <v>0</v>
      </c>
      <c r="AI917" s="29">
        <f t="shared" si="410"/>
        <v>4.0696577999999997E-2</v>
      </c>
      <c r="AJ917" s="29">
        <f>_xlfn.MINIFS($G$6:$G$2383,$N$6:$N$2383,1,$D$6:$D$2383,12)</f>
        <v>5.6550419999999999E-3</v>
      </c>
    </row>
    <row r="918" spans="1:36" ht="16.5" thickBot="1" x14ac:dyDescent="0.3">
      <c r="A918" s="48" t="s">
        <v>1167</v>
      </c>
      <c r="B918" s="54" t="s">
        <v>35</v>
      </c>
      <c r="C918" s="55" t="s">
        <v>36</v>
      </c>
      <c r="D918" s="44">
        <v>13</v>
      </c>
      <c r="E918" s="41">
        <v>123</v>
      </c>
      <c r="F918" s="41">
        <v>514</v>
      </c>
      <c r="G918" s="117">
        <v>0.239299611</v>
      </c>
      <c r="H918" s="42" t="s">
        <v>12</v>
      </c>
      <c r="I918" s="13">
        <v>-14.990068263</v>
      </c>
      <c r="J918" s="42" t="s">
        <v>12</v>
      </c>
      <c r="K918" s="29">
        <f>_xlfn.IFS(AND(R918=0,G918=0),0,V918=0,0,V918=1,MAX(AE918:AG918))</f>
        <v>2</v>
      </c>
      <c r="L918" s="29">
        <f t="shared" si="403"/>
        <v>0</v>
      </c>
      <c r="M918" s="29">
        <f t="shared" si="404"/>
        <v>1</v>
      </c>
      <c r="N918" s="29">
        <f t="shared" si="406"/>
        <v>1</v>
      </c>
      <c r="O918" s="34"/>
      <c r="P918" s="41">
        <v>143</v>
      </c>
      <c r="Q918" s="41">
        <v>508</v>
      </c>
      <c r="R918" s="117">
        <v>0.28149606300000002</v>
      </c>
      <c r="S918" s="34">
        <v>1</v>
      </c>
      <c r="T918" s="34"/>
      <c r="U918" s="43" t="s">
        <v>317</v>
      </c>
      <c r="V918" s="34">
        <v>1</v>
      </c>
      <c r="W918" s="29">
        <v>2</v>
      </c>
      <c r="X918" s="29">
        <f t="shared" si="407"/>
        <v>2</v>
      </c>
      <c r="Z918" s="6">
        <f t="shared" si="408"/>
        <v>1</v>
      </c>
      <c r="AA918" s="6">
        <f t="shared" si="409"/>
        <v>1</v>
      </c>
      <c r="AB918" s="29"/>
      <c r="AC918" s="29">
        <f t="shared" si="411"/>
        <v>1</v>
      </c>
      <c r="AE918" s="120">
        <f>IF(N918=1,IF(OR(I918&gt;-3,I918=""),0,IF(I918&gt;=-7,1,2)),0)</f>
        <v>2</v>
      </c>
      <c r="AF918" s="120">
        <f>IF(G918&lt;AI918,1,0)</f>
        <v>1</v>
      </c>
      <c r="AG918" s="120">
        <f>IF(G918=AJ918,2,0)</f>
        <v>0</v>
      </c>
      <c r="AI918" s="29">
        <f t="shared" si="410"/>
        <v>0.30394431599999999</v>
      </c>
      <c r="AJ918" s="29">
        <f>_xlfn.MINIFS($G$6:$G$2383,$N$6:$N$2383,1,$D$6:$D$2383,13)</f>
        <v>0.11</v>
      </c>
    </row>
    <row r="919" spans="1:36" ht="16.5" thickBot="1" x14ac:dyDescent="0.3">
      <c r="A919" s="48" t="s">
        <v>1168</v>
      </c>
      <c r="B919" s="54" t="s">
        <v>35</v>
      </c>
      <c r="C919" s="55" t="s">
        <v>36</v>
      </c>
      <c r="D919" s="44">
        <v>14</v>
      </c>
      <c r="E919" s="41">
        <v>14</v>
      </c>
      <c r="F919" s="41">
        <v>1100</v>
      </c>
      <c r="G919" s="117">
        <v>1.2727273000000001E-2</v>
      </c>
      <c r="H919" s="42" t="s">
        <v>12</v>
      </c>
      <c r="I919" s="13">
        <v>144.109111958</v>
      </c>
      <c r="J919" s="42" t="s">
        <v>12</v>
      </c>
      <c r="K919" s="29">
        <f>_xlfn.IFS(AND(R919=0,G919=0),0,V919=0,0,V919=1,MAX(AE919:AG919))</f>
        <v>0</v>
      </c>
      <c r="L919" s="29">
        <f t="shared" si="403"/>
        <v>0</v>
      </c>
      <c r="M919" s="29">
        <f t="shared" si="404"/>
        <v>0</v>
      </c>
      <c r="N919" s="29">
        <f t="shared" si="406"/>
        <v>1</v>
      </c>
      <c r="O919" s="34"/>
      <c r="P919" s="41">
        <v>5</v>
      </c>
      <c r="Q919" s="41">
        <v>959</v>
      </c>
      <c r="R919" s="117">
        <v>5.2137640000000001E-3</v>
      </c>
      <c r="S919" s="34">
        <v>0</v>
      </c>
      <c r="T919" s="34"/>
      <c r="U919" s="43" t="s">
        <v>319</v>
      </c>
      <c r="V919" s="34">
        <v>1</v>
      </c>
      <c r="W919" s="29">
        <v>1</v>
      </c>
      <c r="X919" s="29">
        <f t="shared" si="407"/>
        <v>1</v>
      </c>
      <c r="Z919" s="6">
        <f t="shared" si="408"/>
        <v>1</v>
      </c>
      <c r="AA919" s="6">
        <f t="shared" si="409"/>
        <v>0</v>
      </c>
      <c r="AB919" s="29"/>
      <c r="AC919" s="29">
        <f t="shared" si="411"/>
        <v>0</v>
      </c>
      <c r="AE919" s="120">
        <f>IF(N919=1,IF(OR(I919&gt;-5,I919=""),0,IF(I919&gt;=-10,0.5,1)),0)</f>
        <v>0</v>
      </c>
      <c r="AF919" s="120">
        <f>IF(G919&lt;AI919,0.5,0)</f>
        <v>0</v>
      </c>
      <c r="AG919" s="120">
        <f>IF(G919=AJ919,1,0)</f>
        <v>0</v>
      </c>
      <c r="AI919" s="29">
        <f t="shared" si="410"/>
        <v>4.1435990000000004E-3</v>
      </c>
      <c r="AJ919" s="29">
        <f>_xlfn.MINIFS($G$6:$G$2383,$N$6:$N$2383,1,$D$6:$D$2383,14)</f>
        <v>0</v>
      </c>
    </row>
    <row r="920" spans="1:36" ht="16.5" thickBot="1" x14ac:dyDescent="0.3">
      <c r="A920" s="48" t="s">
        <v>1169</v>
      </c>
      <c r="B920" s="54" t="s">
        <v>35</v>
      </c>
      <c r="C920" s="55" t="s">
        <v>36</v>
      </c>
      <c r="D920" s="33"/>
      <c r="E920" s="41"/>
      <c r="F920" s="41"/>
      <c r="G920" s="117">
        <v>0</v>
      </c>
      <c r="H920" s="35"/>
      <c r="I920" s="35"/>
      <c r="J920" s="35"/>
      <c r="K920" s="36">
        <f>SUM(K921:K926)</f>
        <v>3</v>
      </c>
      <c r="L920" s="29">
        <f t="shared" si="403"/>
        <v>0</v>
      </c>
      <c r="M920" s="29">
        <f t="shared" si="404"/>
        <v>0</v>
      </c>
      <c r="O920" s="34"/>
      <c r="P920" s="34"/>
      <c r="Q920" s="34"/>
      <c r="R920" s="117">
        <v>0</v>
      </c>
      <c r="S920" s="35">
        <v>5.5</v>
      </c>
      <c r="T920" s="35"/>
      <c r="U920" s="37" t="s">
        <v>321</v>
      </c>
      <c r="V920" s="35">
        <v>1</v>
      </c>
      <c r="W920" s="6"/>
      <c r="X920" s="29">
        <f t="shared" si="407"/>
        <v>0</v>
      </c>
      <c r="Y920" s="6"/>
      <c r="AB920" s="6"/>
      <c r="AC920" s="29" t="str">
        <f t="shared" si="411"/>
        <v>не применяется</v>
      </c>
      <c r="AF920" s="6"/>
    </row>
    <row r="921" spans="1:36" ht="16.5" thickBot="1" x14ac:dyDescent="0.3">
      <c r="A921" s="48" t="s">
        <v>1170</v>
      </c>
      <c r="B921" s="54" t="s">
        <v>35</v>
      </c>
      <c r="C921" s="55" t="s">
        <v>36</v>
      </c>
      <c r="D921" s="44">
        <v>15</v>
      </c>
      <c r="E921" s="41">
        <v>334</v>
      </c>
      <c r="F921" s="41">
        <v>350</v>
      </c>
      <c r="G921" s="117">
        <v>0.95428571399999995</v>
      </c>
      <c r="H921" s="45">
        <v>1</v>
      </c>
      <c r="I921" s="42" t="s">
        <v>12</v>
      </c>
      <c r="J921" s="13">
        <v>0.95428571399999995</v>
      </c>
      <c r="K921" s="29">
        <f t="shared" ref="K921:K926" si="412">IF(V921=1,MAX(AE921:AG921),0)</f>
        <v>0</v>
      </c>
      <c r="L921" s="29">
        <f t="shared" si="403"/>
        <v>0</v>
      </c>
      <c r="M921" s="29">
        <f t="shared" si="404"/>
        <v>0</v>
      </c>
      <c r="N921" s="29">
        <f t="shared" ref="N921:N926" si="413">IF(AND(F921=0,V921=1),2,V921)</f>
        <v>1</v>
      </c>
      <c r="O921" s="34"/>
      <c r="P921" s="41">
        <v>0</v>
      </c>
      <c r="Q921" s="41">
        <v>0</v>
      </c>
      <c r="R921" s="117">
        <v>0</v>
      </c>
      <c r="S921" s="42">
        <v>0.5</v>
      </c>
      <c r="T921" s="42"/>
      <c r="U921" s="43" t="s">
        <v>323</v>
      </c>
      <c r="V921" s="34">
        <v>1</v>
      </c>
      <c r="W921" s="29">
        <v>1</v>
      </c>
      <c r="X921" s="29">
        <f t="shared" si="407"/>
        <v>1</v>
      </c>
      <c r="Z921" s="6">
        <f t="shared" ref="Z921:Z926" si="414">N921</f>
        <v>1</v>
      </c>
      <c r="AA921" s="6">
        <f t="shared" ref="AA921:AA926" si="415">IF(K921&lt;=0,0,1)</f>
        <v>0</v>
      </c>
      <c r="AB921" s="29"/>
      <c r="AC921" s="29">
        <f t="shared" si="411"/>
        <v>0</v>
      </c>
      <c r="AE921" s="120">
        <f>IF(AND(J921&gt;=1,N921=1),1,0)</f>
        <v>0</v>
      </c>
      <c r="AF921" s="121">
        <f>IF(G921&gt;AI921,0.5,0)</f>
        <v>0</v>
      </c>
      <c r="AG921" s="120"/>
      <c r="AI921" s="29">
        <f t="shared" ref="AI921:AI926" si="416">ROUND(SUMIFS(E:E,D:D,D921,N:N,1)/SUMIFS(F:F,D:D,D921,N:N,1),9)</f>
        <v>0.955452521</v>
      </c>
    </row>
    <row r="922" spans="1:36" ht="16.5" thickBot="1" x14ac:dyDescent="0.3">
      <c r="A922" s="48" t="s">
        <v>1171</v>
      </c>
      <c r="B922" s="54" t="s">
        <v>35</v>
      </c>
      <c r="C922" s="55" t="s">
        <v>36</v>
      </c>
      <c r="D922" s="44">
        <v>16</v>
      </c>
      <c r="E922" s="41">
        <v>1</v>
      </c>
      <c r="F922" s="41">
        <v>0</v>
      </c>
      <c r="G922" s="117">
        <v>0</v>
      </c>
      <c r="H922" s="45">
        <v>1</v>
      </c>
      <c r="I922" s="42" t="s">
        <v>12</v>
      </c>
      <c r="J922" s="13">
        <v>0</v>
      </c>
      <c r="K922" s="29">
        <f t="shared" si="412"/>
        <v>0</v>
      </c>
      <c r="L922" s="29">
        <f t="shared" si="403"/>
        <v>0</v>
      </c>
      <c r="M922" s="29">
        <f t="shared" si="404"/>
        <v>0</v>
      </c>
      <c r="N922" s="29">
        <f t="shared" si="413"/>
        <v>2</v>
      </c>
      <c r="O922" s="34"/>
      <c r="P922" s="41">
        <v>2</v>
      </c>
      <c r="Q922" s="41">
        <v>0</v>
      </c>
      <c r="R922" s="117">
        <v>0</v>
      </c>
      <c r="S922" s="42">
        <v>0</v>
      </c>
      <c r="T922" s="42"/>
      <c r="U922" s="43" t="s">
        <v>325</v>
      </c>
      <c r="V922" s="34">
        <v>1</v>
      </c>
      <c r="W922" s="29">
        <v>1</v>
      </c>
      <c r="X922" s="29">
        <f t="shared" si="407"/>
        <v>1</v>
      </c>
      <c r="Z922" s="6">
        <f t="shared" si="414"/>
        <v>2</v>
      </c>
      <c r="AA922" s="6">
        <f t="shared" si="415"/>
        <v>0</v>
      </c>
      <c r="AB922" s="29"/>
      <c r="AC922" s="29" t="str">
        <f>_xlfn.IFS(AND(Z922=1,AA922=1),1,AND(Z922=1,AA922=0),0,Z922=0,"не применяется",Z922=2,"не применяется")</f>
        <v>не применяется</v>
      </c>
      <c r="AE922" s="120">
        <f>IF(AND(J922&gt;=1,N922=1),1,0)</f>
        <v>0</v>
      </c>
      <c r="AF922" s="120">
        <f>IF(G922&gt;AI922,0.5,0)</f>
        <v>0</v>
      </c>
      <c r="AG922" s="120"/>
      <c r="AI922" s="29">
        <f t="shared" si="416"/>
        <v>27.65</v>
      </c>
    </row>
    <row r="923" spans="1:36" ht="16.5" thickBot="1" x14ac:dyDescent="0.3">
      <c r="A923" s="48" t="s">
        <v>1172</v>
      </c>
      <c r="B923" s="54" t="s">
        <v>35</v>
      </c>
      <c r="C923" s="55" t="s">
        <v>36</v>
      </c>
      <c r="D923" s="44">
        <v>17</v>
      </c>
      <c r="E923" s="41">
        <v>75</v>
      </c>
      <c r="F923" s="41">
        <v>1</v>
      </c>
      <c r="G923" s="117">
        <v>75</v>
      </c>
      <c r="H923" s="45">
        <v>1</v>
      </c>
      <c r="I923" s="42" t="s">
        <v>12</v>
      </c>
      <c r="J923" s="13">
        <v>75</v>
      </c>
      <c r="K923" s="29">
        <f t="shared" si="412"/>
        <v>1</v>
      </c>
      <c r="L923" s="29">
        <f t="shared" si="403"/>
        <v>0</v>
      </c>
      <c r="M923" s="29">
        <f t="shared" si="404"/>
        <v>0</v>
      </c>
      <c r="N923" s="29">
        <f t="shared" si="413"/>
        <v>1</v>
      </c>
      <c r="O923" s="34"/>
      <c r="P923" s="41">
        <v>74</v>
      </c>
      <c r="Q923" s="41">
        <v>51</v>
      </c>
      <c r="R923" s="117">
        <v>1.450980392</v>
      </c>
      <c r="S923" s="42">
        <v>1</v>
      </c>
      <c r="T923" s="42"/>
      <c r="U923" s="43" t="s">
        <v>327</v>
      </c>
      <c r="V923" s="34">
        <v>1</v>
      </c>
      <c r="W923" s="29">
        <v>1</v>
      </c>
      <c r="X923" s="29">
        <f t="shared" si="407"/>
        <v>1</v>
      </c>
      <c r="Z923" s="6">
        <f t="shared" si="414"/>
        <v>1</v>
      </c>
      <c r="AA923" s="6">
        <f t="shared" si="415"/>
        <v>1</v>
      </c>
      <c r="AB923" s="29"/>
      <c r="AC923" s="29">
        <f>_xlfn.IFS(AND(Z923=1,AA923=1),1,AND(Z923=1,AA923=0),0,Z923=0,"не применяется")</f>
        <v>1</v>
      </c>
      <c r="AE923" s="120">
        <f>IF(AND(J923&gt;=1,N923=1),1,0)</f>
        <v>1</v>
      </c>
      <c r="AF923" s="120">
        <f>IF(G923&gt;AI923,0.5,0)</f>
        <v>0</v>
      </c>
      <c r="AG923" s="120"/>
      <c r="AI923" s="29">
        <f t="shared" si="416"/>
        <v>77.588235294</v>
      </c>
    </row>
    <row r="924" spans="1:36" ht="16.5" thickBot="1" x14ac:dyDescent="0.3">
      <c r="A924" s="48" t="s">
        <v>1173</v>
      </c>
      <c r="B924" s="54" t="s">
        <v>35</v>
      </c>
      <c r="C924" s="55" t="s">
        <v>36</v>
      </c>
      <c r="D924" s="44">
        <v>18</v>
      </c>
      <c r="E924" s="41">
        <v>13</v>
      </c>
      <c r="F924" s="41">
        <v>0</v>
      </c>
      <c r="G924" s="117">
        <v>0</v>
      </c>
      <c r="H924" s="45">
        <v>1</v>
      </c>
      <c r="I924" s="42" t="s">
        <v>12</v>
      </c>
      <c r="J924" s="13">
        <v>0</v>
      </c>
      <c r="K924" s="29">
        <f t="shared" si="412"/>
        <v>0</v>
      </c>
      <c r="L924" s="29">
        <f t="shared" si="403"/>
        <v>0</v>
      </c>
      <c r="M924" s="29">
        <f t="shared" si="404"/>
        <v>0</v>
      </c>
      <c r="N924" s="29">
        <f t="shared" si="413"/>
        <v>2</v>
      </c>
      <c r="O924" s="34"/>
      <c r="P924" s="41">
        <v>7</v>
      </c>
      <c r="Q924" s="41">
        <v>5</v>
      </c>
      <c r="R924" s="117">
        <v>1.4</v>
      </c>
      <c r="S924" s="42">
        <v>1</v>
      </c>
      <c r="T924" s="42"/>
      <c r="U924" s="43" t="s">
        <v>329</v>
      </c>
      <c r="V924" s="34">
        <v>1</v>
      </c>
      <c r="W924" s="29">
        <v>1</v>
      </c>
      <c r="X924" s="29">
        <f t="shared" si="407"/>
        <v>1</v>
      </c>
      <c r="Z924" s="6">
        <f t="shared" si="414"/>
        <v>2</v>
      </c>
      <c r="AA924" s="6">
        <f t="shared" si="415"/>
        <v>0</v>
      </c>
      <c r="AB924" s="29"/>
      <c r="AC924" s="29" t="str">
        <f>_xlfn.IFS(AND(Z924=1,AA924=1),1,AND(Z924=1,AA924=0),0,Z924=0,"не применяется",N924=2,"не применяется")</f>
        <v>не применяется</v>
      </c>
      <c r="AE924" s="120">
        <f>IF(AND(J924&gt;=1,N924=1),1,0)</f>
        <v>0</v>
      </c>
      <c r="AF924" s="120">
        <f>IF(G924&gt;AI924,0.5,0)</f>
        <v>0</v>
      </c>
      <c r="AG924" s="120"/>
      <c r="AI924" s="29">
        <f t="shared" si="416"/>
        <v>48.1875</v>
      </c>
    </row>
    <row r="925" spans="1:36" ht="16.5" thickBot="1" x14ac:dyDescent="0.3">
      <c r="A925" s="48" t="s">
        <v>1174</v>
      </c>
      <c r="B925" s="54" t="s">
        <v>35</v>
      </c>
      <c r="C925" s="55" t="s">
        <v>36</v>
      </c>
      <c r="D925" s="44">
        <v>19</v>
      </c>
      <c r="E925" s="41">
        <v>14</v>
      </c>
      <c r="F925" s="41">
        <v>1</v>
      </c>
      <c r="G925" s="117">
        <v>14</v>
      </c>
      <c r="H925" s="45">
        <v>1</v>
      </c>
      <c r="I925" s="42" t="s">
        <v>12</v>
      </c>
      <c r="J925" s="13">
        <v>14</v>
      </c>
      <c r="K925" s="29">
        <f t="shared" si="412"/>
        <v>2</v>
      </c>
      <c r="L925" s="29">
        <f t="shared" si="403"/>
        <v>0</v>
      </c>
      <c r="M925" s="29">
        <f t="shared" si="404"/>
        <v>0</v>
      </c>
      <c r="N925" s="29">
        <f t="shared" si="413"/>
        <v>1</v>
      </c>
      <c r="O925" s="34"/>
      <c r="P925" s="41">
        <v>13</v>
      </c>
      <c r="Q925" s="41">
        <v>3</v>
      </c>
      <c r="R925" s="117">
        <v>4.3333333329999997</v>
      </c>
      <c r="S925" s="42">
        <v>2</v>
      </c>
      <c r="T925" s="42"/>
      <c r="U925" s="43" t="s">
        <v>331</v>
      </c>
      <c r="V925" s="34">
        <v>1</v>
      </c>
      <c r="W925" s="29">
        <v>2</v>
      </c>
      <c r="X925" s="29">
        <f t="shared" si="407"/>
        <v>2</v>
      </c>
      <c r="Z925" s="6">
        <f t="shared" si="414"/>
        <v>1</v>
      </c>
      <c r="AA925" s="6">
        <f t="shared" si="415"/>
        <v>1</v>
      </c>
      <c r="AB925" s="29"/>
      <c r="AC925" s="29">
        <f>_xlfn.IFS(AND(Z925=1,AA925=1),1,AND(Z925=1,AA925=0),0,Z925=0,"не применяется")</f>
        <v>1</v>
      </c>
      <c r="AE925" s="120">
        <f>IF(AND(J925&gt;=1,N925=1),2,0)</f>
        <v>2</v>
      </c>
      <c r="AF925" s="120">
        <f>IF(G925&gt;AI925,1,0)</f>
        <v>0</v>
      </c>
      <c r="AG925" s="120"/>
      <c r="AI925" s="29">
        <f t="shared" si="416"/>
        <v>45.237288135999997</v>
      </c>
    </row>
    <row r="926" spans="1:36" ht="16.5" thickBot="1" x14ac:dyDescent="0.3">
      <c r="A926" s="48" t="s">
        <v>1175</v>
      </c>
      <c r="B926" s="54" t="s">
        <v>35</v>
      </c>
      <c r="C926" s="55" t="s">
        <v>36</v>
      </c>
      <c r="D926" s="44">
        <v>20</v>
      </c>
      <c r="E926" s="41">
        <v>3</v>
      </c>
      <c r="F926" s="41">
        <v>0</v>
      </c>
      <c r="G926" s="117">
        <v>0</v>
      </c>
      <c r="H926" s="45">
        <v>1</v>
      </c>
      <c r="I926" s="42" t="s">
        <v>12</v>
      </c>
      <c r="J926" s="13">
        <v>0</v>
      </c>
      <c r="K926" s="29">
        <f t="shared" si="412"/>
        <v>0</v>
      </c>
      <c r="L926" s="29">
        <f t="shared" si="403"/>
        <v>0</v>
      </c>
      <c r="M926" s="29">
        <f t="shared" si="404"/>
        <v>0</v>
      </c>
      <c r="N926" s="29">
        <f t="shared" si="413"/>
        <v>2</v>
      </c>
      <c r="O926" s="34"/>
      <c r="P926" s="41">
        <v>4</v>
      </c>
      <c r="Q926" s="41">
        <v>2</v>
      </c>
      <c r="R926" s="117">
        <v>2</v>
      </c>
      <c r="S926" s="42">
        <v>1</v>
      </c>
      <c r="T926" s="42"/>
      <c r="U926" s="43" t="s">
        <v>333</v>
      </c>
      <c r="V926" s="34">
        <v>1</v>
      </c>
      <c r="W926" s="29">
        <v>1</v>
      </c>
      <c r="X926" s="29">
        <f t="shared" si="407"/>
        <v>1</v>
      </c>
      <c r="Z926" s="6">
        <f t="shared" si="414"/>
        <v>2</v>
      </c>
      <c r="AA926" s="6">
        <f t="shared" si="415"/>
        <v>0</v>
      </c>
      <c r="AB926" s="29"/>
      <c r="AC926" s="29" t="str">
        <f>_xlfn.IFS(AND(Z926=1,AA926=1),1,AND(Z926=1,AA926=0),0,Z926=0,"не применяется",N926=2,"не применяется")</f>
        <v>не применяется</v>
      </c>
      <c r="AE926" s="120">
        <f>IF(AND(J926&gt;=1,N926=1),1,0)</f>
        <v>0</v>
      </c>
      <c r="AF926" s="120">
        <f>IF(G926&gt;AI926,0.5,0)</f>
        <v>0</v>
      </c>
      <c r="AG926" s="120"/>
      <c r="AI926" s="29">
        <f t="shared" si="416"/>
        <v>12.756097561000001</v>
      </c>
    </row>
    <row r="927" spans="1:36" ht="16.5" thickBot="1" x14ac:dyDescent="0.3">
      <c r="A927" s="48" t="s">
        <v>1169</v>
      </c>
      <c r="B927" s="54" t="s">
        <v>35</v>
      </c>
      <c r="C927" s="55" t="s">
        <v>36</v>
      </c>
      <c r="D927" s="33"/>
      <c r="E927" s="41"/>
      <c r="F927" s="41"/>
      <c r="G927" s="117">
        <v>0</v>
      </c>
      <c r="H927" s="35"/>
      <c r="I927" s="35"/>
      <c r="J927" s="35"/>
      <c r="K927" s="36">
        <f>SUM(K928:K932)</f>
        <v>1.5</v>
      </c>
      <c r="L927" s="29">
        <f t="shared" si="403"/>
        <v>1</v>
      </c>
      <c r="M927" s="29">
        <f t="shared" si="404"/>
        <v>0</v>
      </c>
      <c r="O927" s="34"/>
      <c r="P927" s="34"/>
      <c r="Q927" s="34"/>
      <c r="R927" s="117">
        <v>0</v>
      </c>
      <c r="S927" s="35">
        <v>2</v>
      </c>
      <c r="T927" s="35"/>
      <c r="U927" s="37" t="s">
        <v>321</v>
      </c>
      <c r="V927" s="35">
        <v>1</v>
      </c>
      <c r="W927" s="6"/>
      <c r="X927" s="29">
        <f t="shared" si="407"/>
        <v>0</v>
      </c>
      <c r="Y927" s="6"/>
      <c r="AB927" s="6"/>
      <c r="AC927" s="29" t="str">
        <f>_xlfn.IFS(AND(Z927=1,AA927=1),1,AND(Z927=1,AA927=0),0,Z927=0,"не применяется")</f>
        <v>не применяется</v>
      </c>
      <c r="AF927" s="6"/>
    </row>
    <row r="928" spans="1:36" ht="16.5" thickBot="1" x14ac:dyDescent="0.3">
      <c r="A928" s="48" t="s">
        <v>1176</v>
      </c>
      <c r="B928" s="54" t="s">
        <v>35</v>
      </c>
      <c r="C928" s="55" t="s">
        <v>36</v>
      </c>
      <c r="D928" s="44">
        <v>21</v>
      </c>
      <c r="E928" s="41">
        <v>9</v>
      </c>
      <c r="F928" s="41">
        <v>9</v>
      </c>
      <c r="G928" s="117">
        <v>1</v>
      </c>
      <c r="H928" s="42" t="s">
        <v>12</v>
      </c>
      <c r="I928" s="13">
        <v>0</v>
      </c>
      <c r="J928" s="42" t="s">
        <v>12</v>
      </c>
      <c r="K928" s="29">
        <f>IF(V928=1,MAX(AE928:AG928),0)</f>
        <v>1</v>
      </c>
      <c r="L928" s="29">
        <f t="shared" si="403"/>
        <v>0</v>
      </c>
      <c r="M928" s="29">
        <f t="shared" si="404"/>
        <v>1</v>
      </c>
      <c r="N928" s="29">
        <f>IF(AND(F928=0,V928=1),2,V928)</f>
        <v>1</v>
      </c>
      <c r="O928" s="34"/>
      <c r="P928" s="41">
        <v>8</v>
      </c>
      <c r="Q928" s="41">
        <v>8</v>
      </c>
      <c r="R928" s="117">
        <v>1</v>
      </c>
      <c r="S928" s="45">
        <v>1</v>
      </c>
      <c r="T928" s="45"/>
      <c r="U928" s="43" t="s">
        <v>335</v>
      </c>
      <c r="V928" s="34">
        <v>1</v>
      </c>
      <c r="W928" s="29">
        <v>1</v>
      </c>
      <c r="X928" s="29">
        <f t="shared" si="407"/>
        <v>1</v>
      </c>
      <c r="Z928" s="6">
        <f>N928</f>
        <v>1</v>
      </c>
      <c r="AA928" s="6">
        <f>IF(K928&lt;=0,0,1)</f>
        <v>1</v>
      </c>
      <c r="AB928" s="29"/>
      <c r="AC928" s="29">
        <f>_xlfn.IFS(AND(Z928=1,AA928=1),1,AND(Z928=1,AA928=0),0,Z928=0,"не применяется")</f>
        <v>1</v>
      </c>
      <c r="AE928" s="120">
        <f>IF(N928=1,IF(OR(I928&lt;5,I928=""),0,IF(I928&gt;=10,1,0.5)),0)</f>
        <v>0</v>
      </c>
      <c r="AF928" s="120">
        <f>IF(G928&gt;AI928,0.5,0)</f>
        <v>0.5</v>
      </c>
      <c r="AG928" s="120">
        <f>IF(G928=AJ928,1,0)</f>
        <v>1</v>
      </c>
      <c r="AI928" s="29">
        <f>ROUND(SUMIFS(E:E,D:D,D928,N:N,1)/SUMIFS(F:F,D:D,D928,N:N,1),9)</f>
        <v>0.40586932399999998</v>
      </c>
      <c r="AJ928" s="29">
        <f>_xlfn.MAXIFS($G$7:$G$2383,$N$7:$N$2383,1,$D$7:$D$2383,21)</f>
        <v>1</v>
      </c>
    </row>
    <row r="929" spans="1:36" ht="16.5" thickBot="1" x14ac:dyDescent="0.3">
      <c r="A929" s="48" t="s">
        <v>1177</v>
      </c>
      <c r="B929" s="54" t="s">
        <v>35</v>
      </c>
      <c r="C929" s="55" t="s">
        <v>36</v>
      </c>
      <c r="D929" s="44">
        <v>22</v>
      </c>
      <c r="E929" s="41">
        <v>50</v>
      </c>
      <c r="F929" s="41">
        <v>77</v>
      </c>
      <c r="G929" s="117">
        <v>0.64935064899999995</v>
      </c>
      <c r="H929" s="45">
        <v>1</v>
      </c>
      <c r="I929" s="42" t="s">
        <v>12</v>
      </c>
      <c r="J929" s="13">
        <v>0.64935064899999995</v>
      </c>
      <c r="K929" s="29">
        <f>IF(V929=1,MAX(AE929:AG929),0)</f>
        <v>0.5</v>
      </c>
      <c r="L929" s="29">
        <f t="shared" si="403"/>
        <v>0</v>
      </c>
      <c r="M929" s="29">
        <f t="shared" si="404"/>
        <v>1</v>
      </c>
      <c r="N929" s="29">
        <f>IF(AND(F929=0,V929=1),2,V929)</f>
        <v>1</v>
      </c>
      <c r="O929" s="34"/>
      <c r="P929" s="41">
        <v>0</v>
      </c>
      <c r="Q929" s="41">
        <v>0</v>
      </c>
      <c r="R929" s="117">
        <v>0</v>
      </c>
      <c r="S929" s="42">
        <v>1</v>
      </c>
      <c r="T929" s="42"/>
      <c r="U929" s="43" t="s">
        <v>337</v>
      </c>
      <c r="V929" s="34">
        <v>1</v>
      </c>
      <c r="W929" s="29">
        <v>1</v>
      </c>
      <c r="X929" s="29">
        <f t="shared" si="407"/>
        <v>1</v>
      </c>
      <c r="Z929" s="6">
        <f>N929</f>
        <v>1</v>
      </c>
      <c r="AA929" s="6">
        <f>IF(K929&lt;=0,0,1)</f>
        <v>1</v>
      </c>
      <c r="AB929" s="29"/>
      <c r="AC929" s="29">
        <f>_xlfn.IFS(AND(Z929=1,AA929=1),1,AND(Z929=1,AA929=0),0,Z929=0,"не применяется")</f>
        <v>1</v>
      </c>
      <c r="AE929" s="120">
        <f>IF(AND(J929&gt;=1,N929=1),1,0)</f>
        <v>0</v>
      </c>
      <c r="AF929" s="120">
        <f>IF(G929&gt;AI929,0.5,0)</f>
        <v>0.5</v>
      </c>
      <c r="AG929" s="120"/>
      <c r="AI929" s="29">
        <f>ROUND(SUMIFS(E:E,D:D,D929,N:N,1)/SUMIFS(F:F,D:D,D929,N:N,1),9)</f>
        <v>0.59924209900000003</v>
      </c>
    </row>
    <row r="930" spans="1:36" ht="16.5" thickBot="1" x14ac:dyDescent="0.3">
      <c r="A930" s="48" t="s">
        <v>1178</v>
      </c>
      <c r="B930" s="54" t="s">
        <v>35</v>
      </c>
      <c r="C930" s="55" t="s">
        <v>36</v>
      </c>
      <c r="D930" s="44">
        <v>23</v>
      </c>
      <c r="E930" s="41">
        <v>0</v>
      </c>
      <c r="F930" s="41">
        <v>1</v>
      </c>
      <c r="G930" s="117">
        <v>0</v>
      </c>
      <c r="H930" s="42" t="s">
        <v>12</v>
      </c>
      <c r="I930" s="13">
        <v>0</v>
      </c>
      <c r="J930" s="42" t="s">
        <v>12</v>
      </c>
      <c r="K930" s="29">
        <f>IF(V930=1,MAX(AE930:AG930),0)</f>
        <v>0</v>
      </c>
      <c r="L930" s="29">
        <f t="shared" si="403"/>
        <v>0</v>
      </c>
      <c r="M930" s="29">
        <f t="shared" si="404"/>
        <v>0</v>
      </c>
      <c r="N930" s="29">
        <f>IF(AND(F930=0,V930=1),2,V930)</f>
        <v>1</v>
      </c>
      <c r="O930" s="34"/>
      <c r="P930" s="41">
        <v>0</v>
      </c>
      <c r="Q930" s="41">
        <v>0</v>
      </c>
      <c r="R930" s="117">
        <v>0</v>
      </c>
      <c r="S930" s="45">
        <v>0</v>
      </c>
      <c r="T930" s="45"/>
      <c r="U930" s="43" t="s">
        <v>339</v>
      </c>
      <c r="V930" s="34">
        <v>1</v>
      </c>
      <c r="W930" s="29">
        <v>1</v>
      </c>
      <c r="X930" s="29">
        <f t="shared" si="407"/>
        <v>1</v>
      </c>
      <c r="Z930" s="6">
        <f>N930</f>
        <v>1</v>
      </c>
      <c r="AA930" s="6">
        <f>IF(K930&lt;=0,0,1)</f>
        <v>0</v>
      </c>
      <c r="AB930" s="29"/>
      <c r="AC930" s="29">
        <f>_xlfn.IFS(AND(Z930=1,AA930=1),1,AND(Z930=1,AA930=0),0,Z930=0,"не применяется",Z930=2,"не применяется")</f>
        <v>0</v>
      </c>
      <c r="AE930" s="120">
        <f>IF(N930=1,IF(OR(I930&lt;5,I930=""),0,IF(I930&gt;=10,1,0.5)),0)</f>
        <v>0</v>
      </c>
      <c r="AF930" s="120">
        <f>IF(G930&gt;AI930,0.5,0)</f>
        <v>0</v>
      </c>
      <c r="AG930" s="120">
        <f>IF(AND(G3357&lt;&gt;0,G930=AJ930),1,0)</f>
        <v>0</v>
      </c>
      <c r="AI930" s="29">
        <f>ROUND(SUMIFS(E:E,D:D,D930,N:N,1)/SUMIFS(F:F,D:D,D930,N:N,1),9)</f>
        <v>0.46666666699999998</v>
      </c>
      <c r="AJ930" s="29">
        <f>_xlfn.MAXIFS($G$7:$G$2383,$N$7:$N$2383,1,$D$7:$D$2383,23)</f>
        <v>6</v>
      </c>
    </row>
    <row r="931" spans="1:36" ht="16.5" thickBot="1" x14ac:dyDescent="0.3">
      <c r="A931" s="48" t="s">
        <v>1179</v>
      </c>
      <c r="B931" s="54" t="s">
        <v>35</v>
      </c>
      <c r="C931" s="55" t="s">
        <v>36</v>
      </c>
      <c r="D931" s="44">
        <v>24</v>
      </c>
      <c r="E931" s="41">
        <v>0</v>
      </c>
      <c r="F931" s="41">
        <v>1</v>
      </c>
      <c r="G931" s="117">
        <v>0</v>
      </c>
      <c r="H931" s="42" t="s">
        <v>12</v>
      </c>
      <c r="I931" s="13">
        <v>0</v>
      </c>
      <c r="J931" s="42" t="s">
        <v>12</v>
      </c>
      <c r="K931" s="29">
        <f>IF(V931=1,MAX(AE931:AG931),0)</f>
        <v>0</v>
      </c>
      <c r="L931" s="29">
        <f t="shared" si="403"/>
        <v>0</v>
      </c>
      <c r="M931" s="29">
        <f t="shared" si="404"/>
        <v>0</v>
      </c>
      <c r="N931" s="29">
        <f>IF(AND(F931=0,V931=1),2,V931)</f>
        <v>1</v>
      </c>
      <c r="O931" s="34"/>
      <c r="P931" s="41">
        <v>0</v>
      </c>
      <c r="Q931" s="41">
        <v>0</v>
      </c>
      <c r="R931" s="117">
        <v>0</v>
      </c>
      <c r="S931" s="45">
        <v>0</v>
      </c>
      <c r="T931" s="45"/>
      <c r="U931" s="43" t="s">
        <v>341</v>
      </c>
      <c r="V931" s="34">
        <v>1</v>
      </c>
      <c r="W931" s="29">
        <v>1</v>
      </c>
      <c r="X931" s="29">
        <f t="shared" si="407"/>
        <v>1</v>
      </c>
      <c r="Z931" s="6">
        <f>N931</f>
        <v>1</v>
      </c>
      <c r="AA931" s="6">
        <f>IF(K931&lt;=0,0,1)</f>
        <v>0</v>
      </c>
      <c r="AB931" s="29"/>
      <c r="AC931" s="29">
        <f>_xlfn.IFS(AND(Z931=1,AA931=1),1,AND(Z931=1,AA931=0),0,Z931=0,"не применяется",Z931=2,"не применяется")</f>
        <v>0</v>
      </c>
      <c r="AE931" s="120">
        <f>IF(N931=1,IF(OR(I931&lt;5,I931=""),0,IF(I931&gt;=10,1,0.5)),0)</f>
        <v>0</v>
      </c>
      <c r="AF931" s="120">
        <f>IF(G931&gt;AI931,0.5,0)</f>
        <v>0</v>
      </c>
      <c r="AG931" s="120">
        <f>IF(G931=AJ931,1,0)</f>
        <v>0</v>
      </c>
      <c r="AI931" s="29">
        <f>ROUND(SUMIFS(E:E,D:D,D931,N:N,1)/SUMIFS(F:F,D:D,D931,N:N,1),9)</f>
        <v>0.91379310300000005</v>
      </c>
      <c r="AJ931" s="29">
        <f>_xlfn.MAXIFS($G$7:$G$2383,$N$7:$N$2383,1,$D$7:$D$2383,24)</f>
        <v>10</v>
      </c>
    </row>
    <row r="932" spans="1:36" ht="16.5" thickBot="1" x14ac:dyDescent="0.3">
      <c r="A932" s="48" t="s">
        <v>1180</v>
      </c>
      <c r="B932" s="54" t="s">
        <v>35</v>
      </c>
      <c r="C932" s="55" t="s">
        <v>36</v>
      </c>
      <c r="D932" s="44">
        <v>25</v>
      </c>
      <c r="E932" s="41">
        <v>154</v>
      </c>
      <c r="F932" s="41">
        <v>161</v>
      </c>
      <c r="G932" s="117">
        <v>0.95652173900000004</v>
      </c>
      <c r="H932" s="45">
        <v>1</v>
      </c>
      <c r="I932" s="42" t="s">
        <v>12</v>
      </c>
      <c r="J932" s="13">
        <v>0.95652173900000004</v>
      </c>
      <c r="K932" s="29">
        <f>IF(V932=1,MAX(AE932:AG932),0)</f>
        <v>0</v>
      </c>
      <c r="L932" s="29">
        <f t="shared" si="403"/>
        <v>0</v>
      </c>
      <c r="M932" s="29">
        <f t="shared" si="404"/>
        <v>0</v>
      </c>
      <c r="N932" s="29">
        <f>IF(AND(F932=0,V932=1),2,V932)</f>
        <v>1</v>
      </c>
      <c r="O932" s="34"/>
      <c r="P932" s="41">
        <v>0</v>
      </c>
      <c r="Q932" s="41">
        <v>0</v>
      </c>
      <c r="R932" s="117">
        <v>0</v>
      </c>
      <c r="S932" s="42">
        <v>0</v>
      </c>
      <c r="T932" s="42"/>
      <c r="U932" s="43" t="s">
        <v>343</v>
      </c>
      <c r="V932" s="34">
        <v>1</v>
      </c>
      <c r="W932" s="29">
        <v>2</v>
      </c>
      <c r="X932" s="29">
        <f t="shared" si="407"/>
        <v>2</v>
      </c>
      <c r="Z932" s="6">
        <f>N932</f>
        <v>1</v>
      </c>
      <c r="AA932" s="6">
        <f>IF(K932&lt;=0,0,1)</f>
        <v>0</v>
      </c>
      <c r="AB932" s="29"/>
      <c r="AC932" s="29">
        <f>_xlfn.IFS(AND(Z932=1,AA932=1),1,AND(Z932=1,AA932=0),0,Z932=0,"не применяется")</f>
        <v>0</v>
      </c>
      <c r="AE932" s="120">
        <f>IF(AND(J932&gt;=1,N932=1),2,0)</f>
        <v>0</v>
      </c>
      <c r="AF932" s="120">
        <f>IF(G932&gt;AI932,1,0)</f>
        <v>0</v>
      </c>
      <c r="AG932" s="120"/>
      <c r="AI932" s="29">
        <f>ROUND(SUMIFS(E:E,D:D,D932,N:N,1)/SUMIFS(F:F,D:D,D932,N:N,1),9)</f>
        <v>0.97028108999999996</v>
      </c>
    </row>
    <row r="933" spans="1:36" ht="16.5" thickBot="1" x14ac:dyDescent="0.3">
      <c r="A933" s="48" t="s">
        <v>1181</v>
      </c>
      <c r="B933" s="54" t="s">
        <v>35</v>
      </c>
      <c r="C933" s="55" t="s">
        <v>36</v>
      </c>
      <c r="D933" s="51">
        <v>33</v>
      </c>
      <c r="E933" s="41"/>
      <c r="F933" s="41"/>
      <c r="G933" s="117">
        <v>0</v>
      </c>
      <c r="H933" s="45"/>
      <c r="I933" s="45"/>
      <c r="J933" s="45"/>
      <c r="K933" s="45">
        <f>K905+K920+K927</f>
        <v>17.5</v>
      </c>
      <c r="L933" s="29">
        <f t="shared" si="403"/>
        <v>0</v>
      </c>
      <c r="M933" s="29">
        <f t="shared" si="404"/>
        <v>0</v>
      </c>
      <c r="O933" s="34"/>
      <c r="P933" s="34"/>
      <c r="Q933" s="34"/>
      <c r="R933" s="117">
        <v>0</v>
      </c>
      <c r="S933" s="45">
        <v>19.5</v>
      </c>
      <c r="T933" s="45"/>
      <c r="U933" s="43" t="s">
        <v>321</v>
      </c>
      <c r="V933" s="45">
        <v>1</v>
      </c>
      <c r="X933" s="29">
        <f>SUM(X905:X932)</f>
        <v>32</v>
      </c>
      <c r="Y933" s="53">
        <f>K933/X933</f>
        <v>0.546875</v>
      </c>
      <c r="Z933" s="6">
        <f>SUM(Z905:Z932)</f>
        <v>30</v>
      </c>
      <c r="AA933" s="6">
        <f>SUM(AA905:AA932)</f>
        <v>12</v>
      </c>
      <c r="AB933" s="53">
        <f>AA933/Z933</f>
        <v>0.4</v>
      </c>
      <c r="AC933" s="29">
        <f>AB933</f>
        <v>0.4</v>
      </c>
      <c r="AF933" s="6"/>
    </row>
    <row r="934" spans="1:36" ht="16.5" thickBot="1" x14ac:dyDescent="0.25">
      <c r="A934" s="48" t="s">
        <v>250</v>
      </c>
      <c r="B934" s="49" t="s">
        <v>77</v>
      </c>
      <c r="C934" s="50" t="s">
        <v>78</v>
      </c>
      <c r="D934" s="33">
        <v>0</v>
      </c>
      <c r="E934" s="122"/>
      <c r="F934" s="122"/>
      <c r="G934" s="117">
        <v>0</v>
      </c>
      <c r="H934" s="35"/>
      <c r="I934" s="35"/>
      <c r="J934" s="35"/>
      <c r="K934" s="36">
        <f>SUM(K935:K948)</f>
        <v>15.5</v>
      </c>
      <c r="L934" s="29">
        <f t="shared" si="403"/>
        <v>0</v>
      </c>
      <c r="M934" s="29">
        <f t="shared" si="404"/>
        <v>0</v>
      </c>
      <c r="O934" s="34"/>
      <c r="P934" s="67"/>
      <c r="Q934" s="67"/>
      <c r="R934" s="117">
        <v>0</v>
      </c>
      <c r="S934" s="34">
        <v>11.5</v>
      </c>
      <c r="T934" s="34"/>
      <c r="U934" s="43" t="s">
        <v>321</v>
      </c>
      <c r="V934" s="35">
        <v>1</v>
      </c>
      <c r="W934" s="6"/>
      <c r="X934" s="6"/>
      <c r="Y934" s="6"/>
      <c r="AB934" s="6"/>
      <c r="AC934" s="6"/>
      <c r="AF934" s="6"/>
    </row>
    <row r="935" spans="1:36" ht="16.5" thickBot="1" x14ac:dyDescent="0.3">
      <c r="A935" s="48" t="s">
        <v>1182</v>
      </c>
      <c r="B935" s="54" t="s">
        <v>77</v>
      </c>
      <c r="C935" s="55" t="s">
        <v>78</v>
      </c>
      <c r="D935" s="41">
        <v>1</v>
      </c>
      <c r="E935" s="41">
        <v>30248</v>
      </c>
      <c r="F935" s="41">
        <v>81249.200000000012</v>
      </c>
      <c r="G935" s="117">
        <v>0.37228674299999998</v>
      </c>
      <c r="H935" s="42" t="s">
        <v>12</v>
      </c>
      <c r="I935" s="13">
        <v>-1.316047859</v>
      </c>
      <c r="J935" s="42" t="s">
        <v>12</v>
      </c>
      <c r="K935" s="29">
        <f t="shared" ref="K935:K946" si="417">IF(V935=1,MAX(AE935:AG935),0)</f>
        <v>0.5</v>
      </c>
      <c r="L935" s="29">
        <f t="shared" si="403"/>
        <v>0</v>
      </c>
      <c r="M935" s="29">
        <f t="shared" si="404"/>
        <v>1</v>
      </c>
      <c r="N935" s="29">
        <f t="shared" ref="N935:N948" si="418">IF(AND(F935=0,V935=1),2,V935)</f>
        <v>1</v>
      </c>
      <c r="O935" s="34"/>
      <c r="P935" s="41">
        <v>27690</v>
      </c>
      <c r="Q935" s="41">
        <v>73399.3</v>
      </c>
      <c r="R935" s="117">
        <v>0.37725155399999999</v>
      </c>
      <c r="S935" s="34">
        <v>1</v>
      </c>
      <c r="T935" s="34"/>
      <c r="U935" s="43" t="s">
        <v>293</v>
      </c>
      <c r="V935" s="34">
        <v>1</v>
      </c>
      <c r="W935" s="29">
        <v>1</v>
      </c>
      <c r="X935" s="29">
        <f t="shared" ref="X935:X961" si="419">IF(V935=1,W935,0)</f>
        <v>1</v>
      </c>
      <c r="Z935" s="6">
        <f t="shared" ref="Z935:Z948" si="420">N935</f>
        <v>1</v>
      </c>
      <c r="AA935" s="6">
        <f t="shared" ref="AA935:AA948" si="421">IF(K935&lt;=0,0,1)</f>
        <v>1</v>
      </c>
      <c r="AB935" s="29"/>
      <c r="AC935" s="29">
        <f t="shared" ref="AC935:AC950" si="422">_xlfn.IFS(AND(Z935=1,AA935=1),1,AND(Z935=1,AA935=0),0,Z935=0,"не применяется")</f>
        <v>1</v>
      </c>
      <c r="AE935" s="120">
        <f>IF(N935=1,IF(OR(I935&lt;3,I935=""),0,IF(I935&gt;=7,1,0.5)),0)</f>
        <v>0</v>
      </c>
      <c r="AF935" s="120">
        <f>IF(G935&gt;AI935,0.5,0)</f>
        <v>0.5</v>
      </c>
      <c r="AG935" s="120">
        <f>IF(G935=AJ935,1,0)</f>
        <v>0</v>
      </c>
      <c r="AI935" s="29">
        <f t="shared" ref="AI935:AI948" si="423">ROUND(SUMIFS(E:E,D:D,D935,N:N,1)/SUMIFS(F:F,D:D,D935,N:N,1),9)</f>
        <v>0.26994277300000002</v>
      </c>
      <c r="AJ935" s="29">
        <f>ROUND(_xlfn.MAXIFS($G$7:$G$2383,$D$7:$D$2383,1,$V$7:$V$2383,1),9)</f>
        <v>0.87050933799999997</v>
      </c>
    </row>
    <row r="936" spans="1:36" ht="16.5" thickBot="1" x14ac:dyDescent="0.3">
      <c r="A936" s="48" t="s">
        <v>1183</v>
      </c>
      <c r="B936" s="54" t="s">
        <v>77</v>
      </c>
      <c r="C936" s="55" t="s">
        <v>78</v>
      </c>
      <c r="D936" s="44">
        <v>2</v>
      </c>
      <c r="E936" s="41">
        <v>191</v>
      </c>
      <c r="F936" s="41">
        <v>196</v>
      </c>
      <c r="G936" s="117">
        <v>0.97448979599999996</v>
      </c>
      <c r="H936" s="42" t="s">
        <v>12</v>
      </c>
      <c r="I936" s="13">
        <v>72.362882587000001</v>
      </c>
      <c r="J936" s="42" t="s">
        <v>12</v>
      </c>
      <c r="K936" s="29">
        <f t="shared" si="417"/>
        <v>2</v>
      </c>
      <c r="L936" s="29">
        <f t="shared" si="403"/>
        <v>1</v>
      </c>
      <c r="M936" s="29">
        <f t="shared" si="404"/>
        <v>1</v>
      </c>
      <c r="N936" s="29">
        <f t="shared" si="418"/>
        <v>1</v>
      </c>
      <c r="O936" s="34"/>
      <c r="P936" s="41">
        <v>160</v>
      </c>
      <c r="Q936" s="41">
        <v>283</v>
      </c>
      <c r="R936" s="117">
        <v>0.56537102500000003</v>
      </c>
      <c r="S936" s="34">
        <v>2</v>
      </c>
      <c r="T936" s="34"/>
      <c r="U936" s="43" t="s">
        <v>295</v>
      </c>
      <c r="V936" s="34">
        <v>1</v>
      </c>
      <c r="W936" s="29">
        <v>2</v>
      </c>
      <c r="X936" s="29">
        <f t="shared" si="419"/>
        <v>2</v>
      </c>
      <c r="Z936" s="6">
        <f t="shared" si="420"/>
        <v>1</v>
      </c>
      <c r="AA936" s="6">
        <f t="shared" si="421"/>
        <v>1</v>
      </c>
      <c r="AB936" s="29"/>
      <c r="AC936" s="29">
        <f t="shared" si="422"/>
        <v>1</v>
      </c>
      <c r="AE936" s="120">
        <f>IF(N936=1,IF(OR(I936&lt;5,I936=""),0,IF(I936&gt;=10,2,1)),0)</f>
        <v>2</v>
      </c>
      <c r="AF936" s="120">
        <f>IF(G936&gt;AI936,1,0)</f>
        <v>1</v>
      </c>
      <c r="AG936" s="120">
        <f>IF(G936=AJ936,2,0)</f>
        <v>0</v>
      </c>
      <c r="AI936" s="29">
        <f t="shared" si="423"/>
        <v>0.94268468299999997</v>
      </c>
      <c r="AJ936" s="29">
        <f>ROUND(_xlfn.MAXIFS($G$7:$G$2383,$N$7:$N$2383,1,$D$7:$D$2383,2),9)</f>
        <v>0.994897959</v>
      </c>
    </row>
    <row r="937" spans="1:36" ht="16.5" thickBot="1" x14ac:dyDescent="0.3">
      <c r="A937" s="48" t="s">
        <v>1184</v>
      </c>
      <c r="B937" s="54" t="s">
        <v>77</v>
      </c>
      <c r="C937" s="55" t="s">
        <v>78</v>
      </c>
      <c r="D937" s="44">
        <v>3</v>
      </c>
      <c r="E937" s="41">
        <v>9</v>
      </c>
      <c r="F937" s="41">
        <v>9</v>
      </c>
      <c r="G937" s="117">
        <v>1</v>
      </c>
      <c r="H937" s="42" t="s">
        <v>12</v>
      </c>
      <c r="I937" s="13">
        <v>0</v>
      </c>
      <c r="J937" s="42" t="s">
        <v>12</v>
      </c>
      <c r="K937" s="29">
        <f t="shared" si="417"/>
        <v>1</v>
      </c>
      <c r="L937" s="29">
        <f t="shared" si="403"/>
        <v>1</v>
      </c>
      <c r="M937" s="29">
        <f t="shared" si="404"/>
        <v>1</v>
      </c>
      <c r="N937" s="29">
        <f t="shared" si="418"/>
        <v>1</v>
      </c>
      <c r="O937" s="34"/>
      <c r="P937" s="41">
        <v>0</v>
      </c>
      <c r="Q937" s="41">
        <v>2</v>
      </c>
      <c r="R937" s="117">
        <v>0</v>
      </c>
      <c r="S937" s="34">
        <v>0</v>
      </c>
      <c r="T937" s="34"/>
      <c r="U937" s="43" t="s">
        <v>297</v>
      </c>
      <c r="V937" s="34">
        <v>1</v>
      </c>
      <c r="W937" s="29">
        <v>1</v>
      </c>
      <c r="X937" s="29">
        <f t="shared" si="419"/>
        <v>1</v>
      </c>
      <c r="Z937" s="6">
        <f t="shared" si="420"/>
        <v>1</v>
      </c>
      <c r="AA937" s="6">
        <f t="shared" si="421"/>
        <v>1</v>
      </c>
      <c r="AB937" s="29"/>
      <c r="AC937" s="29">
        <f t="shared" si="422"/>
        <v>1</v>
      </c>
      <c r="AE937" s="120">
        <f>IF(N937=1,IF(OR(I937&lt;5,I937=""),0,IF(I937&gt;=10,1,0.5)),0)</f>
        <v>0</v>
      </c>
      <c r="AF937" s="120">
        <f>IF(G937&gt;AI937,0.5,0)</f>
        <v>0.5</v>
      </c>
      <c r="AG937" s="120">
        <f>IF(G937=AJ937,1,0)</f>
        <v>1</v>
      </c>
      <c r="AI937" s="29">
        <f t="shared" si="423"/>
        <v>0.630237826</v>
      </c>
      <c r="AJ937" s="29">
        <f>_xlfn.MAXIFS($G$7:$G$2383,$N$7:$N$2383,1,$D$7:$D$2383,3)</f>
        <v>1</v>
      </c>
    </row>
    <row r="938" spans="1:36" ht="16.5" thickBot="1" x14ac:dyDescent="0.3">
      <c r="A938" s="48" t="s">
        <v>1185</v>
      </c>
      <c r="B938" s="54" t="s">
        <v>77</v>
      </c>
      <c r="C938" s="55" t="s">
        <v>78</v>
      </c>
      <c r="D938" s="44">
        <v>4</v>
      </c>
      <c r="E938" s="41">
        <v>2</v>
      </c>
      <c r="F938" s="41">
        <v>2</v>
      </c>
      <c r="G938" s="117">
        <v>1</v>
      </c>
      <c r="H938" s="42" t="s">
        <v>12</v>
      </c>
      <c r="I938" s="13">
        <v>499.99999880000001</v>
      </c>
      <c r="J938" s="42" t="s">
        <v>12</v>
      </c>
      <c r="K938" s="29">
        <f t="shared" si="417"/>
        <v>1</v>
      </c>
      <c r="L938" s="29">
        <f t="shared" si="403"/>
        <v>1</v>
      </c>
      <c r="M938" s="29">
        <f t="shared" si="404"/>
        <v>1</v>
      </c>
      <c r="N938" s="29">
        <f t="shared" si="418"/>
        <v>1</v>
      </c>
      <c r="O938" s="34"/>
      <c r="P938" s="41">
        <v>1</v>
      </c>
      <c r="Q938" s="41">
        <v>6</v>
      </c>
      <c r="R938" s="117">
        <v>0.16666666699999999</v>
      </c>
      <c r="S938" s="34">
        <v>0</v>
      </c>
      <c r="T938" s="34"/>
      <c r="U938" s="43" t="s">
        <v>299</v>
      </c>
      <c r="V938" s="34">
        <v>1</v>
      </c>
      <c r="W938" s="29">
        <v>1</v>
      </c>
      <c r="X938" s="29">
        <f t="shared" si="419"/>
        <v>1</v>
      </c>
      <c r="Z938" s="6">
        <f t="shared" si="420"/>
        <v>1</v>
      </c>
      <c r="AA938" s="6">
        <f t="shared" si="421"/>
        <v>1</v>
      </c>
      <c r="AB938" s="29"/>
      <c r="AC938" s="29">
        <f t="shared" si="422"/>
        <v>1</v>
      </c>
      <c r="AE938" s="120">
        <f>IF(N938=1,IF(OR(I938&lt;5,I938=""),0,IF(I938&gt;=10,1,0.5)),0)</f>
        <v>1</v>
      </c>
      <c r="AF938" s="120">
        <f>IF(G938&gt;AI938,0.5,0)</f>
        <v>0.5</v>
      </c>
      <c r="AG938" s="120">
        <f>IF(G938=AJ938,1,0)</f>
        <v>1</v>
      </c>
      <c r="AI938" s="29">
        <f t="shared" si="423"/>
        <v>0.88328075699999997</v>
      </c>
      <c r="AJ938" s="29">
        <f>_xlfn.MAXIFS($G$7:$G$2383,$N$7:$N$2383,1,$D$7:$D$2383,4)</f>
        <v>1</v>
      </c>
    </row>
    <row r="939" spans="1:36" ht="16.5" thickBot="1" x14ac:dyDescent="0.3">
      <c r="A939" s="48" t="s">
        <v>1186</v>
      </c>
      <c r="B939" s="54" t="s">
        <v>77</v>
      </c>
      <c r="C939" s="55" t="s">
        <v>78</v>
      </c>
      <c r="D939" s="44">
        <v>5</v>
      </c>
      <c r="E939" s="41">
        <v>18</v>
      </c>
      <c r="F939" s="41">
        <v>18</v>
      </c>
      <c r="G939" s="117">
        <v>1</v>
      </c>
      <c r="H939" s="42" t="s">
        <v>12</v>
      </c>
      <c r="I939" s="13">
        <v>150</v>
      </c>
      <c r="J939" s="42" t="s">
        <v>12</v>
      </c>
      <c r="K939" s="29">
        <f t="shared" si="417"/>
        <v>1</v>
      </c>
      <c r="L939" s="29">
        <f t="shared" si="403"/>
        <v>0</v>
      </c>
      <c r="M939" s="29">
        <f t="shared" si="404"/>
        <v>1</v>
      </c>
      <c r="N939" s="29">
        <f t="shared" si="418"/>
        <v>1</v>
      </c>
      <c r="O939" s="34"/>
      <c r="P939" s="41">
        <v>6</v>
      </c>
      <c r="Q939" s="41">
        <v>15</v>
      </c>
      <c r="R939" s="117">
        <v>0.4</v>
      </c>
      <c r="S939" s="34">
        <v>0.5</v>
      </c>
      <c r="T939" s="34"/>
      <c r="U939" s="43" t="s">
        <v>301</v>
      </c>
      <c r="V939" s="34">
        <v>1</v>
      </c>
      <c r="W939" s="29">
        <v>1</v>
      </c>
      <c r="X939" s="29">
        <f t="shared" si="419"/>
        <v>1</v>
      </c>
      <c r="Z939" s="6">
        <f t="shared" si="420"/>
        <v>1</v>
      </c>
      <c r="AA939" s="6">
        <f t="shared" si="421"/>
        <v>1</v>
      </c>
      <c r="AB939" s="29"/>
      <c r="AC939" s="29">
        <f t="shared" si="422"/>
        <v>1</v>
      </c>
      <c r="AE939" s="120">
        <f>IF(N939=1,IF(OR(I939&lt;5,I939=""),0,IF(I939&gt;=10,1,0.5)),0)</f>
        <v>1</v>
      </c>
      <c r="AF939" s="120">
        <f>IF(G939&gt;AI939,0.5,0)</f>
        <v>0.5</v>
      </c>
      <c r="AG939" s="120">
        <f>IF(G939=AJ939,1,0)</f>
        <v>1</v>
      </c>
      <c r="AI939" s="29">
        <f t="shared" si="423"/>
        <v>0.78056112200000005</v>
      </c>
      <c r="AJ939" s="29">
        <f>_xlfn.MAXIFS($G$7:$G$2383,$N$7:$N$2383,1,$D$7:$D$2383,5)</f>
        <v>1</v>
      </c>
    </row>
    <row r="940" spans="1:36" ht="16.5" thickBot="1" x14ac:dyDescent="0.3">
      <c r="A940" s="48" t="s">
        <v>1187</v>
      </c>
      <c r="B940" s="54" t="s">
        <v>77</v>
      </c>
      <c r="C940" s="55" t="s">
        <v>78</v>
      </c>
      <c r="D940" s="44">
        <v>6</v>
      </c>
      <c r="E940" s="41">
        <v>437</v>
      </c>
      <c r="F940" s="41">
        <v>435</v>
      </c>
      <c r="G940" s="117">
        <v>1.004597701</v>
      </c>
      <c r="H940" s="45">
        <v>1</v>
      </c>
      <c r="I940" s="42" t="s">
        <v>12</v>
      </c>
      <c r="J940" s="13">
        <v>1.004597701</v>
      </c>
      <c r="K940" s="29">
        <f t="shared" si="417"/>
        <v>2</v>
      </c>
      <c r="L940" s="29">
        <f t="shared" si="403"/>
        <v>0</v>
      </c>
      <c r="M940" s="29">
        <f t="shared" si="404"/>
        <v>1</v>
      </c>
      <c r="N940" s="29">
        <f t="shared" si="418"/>
        <v>1</v>
      </c>
      <c r="O940" s="34"/>
      <c r="P940" s="41">
        <v>0</v>
      </c>
      <c r="Q940" s="41">
        <v>0</v>
      </c>
      <c r="R940" s="117">
        <v>0</v>
      </c>
      <c r="S940" s="42">
        <v>2</v>
      </c>
      <c r="T940" s="42"/>
      <c r="U940" s="43" t="s">
        <v>303</v>
      </c>
      <c r="V940" s="34">
        <v>1</v>
      </c>
      <c r="W940" s="29">
        <v>2</v>
      </c>
      <c r="X940" s="29">
        <f t="shared" si="419"/>
        <v>2</v>
      </c>
      <c r="Z940" s="6">
        <f t="shared" si="420"/>
        <v>1</v>
      </c>
      <c r="AA940" s="6">
        <f t="shared" si="421"/>
        <v>1</v>
      </c>
      <c r="AB940" s="29"/>
      <c r="AC940" s="29">
        <f t="shared" si="422"/>
        <v>1</v>
      </c>
      <c r="AE940" s="120">
        <f>IF(N940=1,IF(J940&gt;=1,2,0),0)</f>
        <v>2</v>
      </c>
      <c r="AF940" s="120">
        <f>IF(G940&gt;AI940,1,0)</f>
        <v>1</v>
      </c>
      <c r="AG940" s="120"/>
      <c r="AI940" s="29">
        <f t="shared" si="423"/>
        <v>1.0014544569999999</v>
      </c>
    </row>
    <row r="941" spans="1:36" ht="16.5" thickBot="1" x14ac:dyDescent="0.3">
      <c r="A941" s="48" t="s">
        <v>1188</v>
      </c>
      <c r="B941" s="54" t="s">
        <v>77</v>
      </c>
      <c r="C941" s="55" t="s">
        <v>78</v>
      </c>
      <c r="D941" s="44">
        <v>7</v>
      </c>
      <c r="E941" s="41">
        <v>214</v>
      </c>
      <c r="F941" s="41">
        <v>232</v>
      </c>
      <c r="G941" s="117">
        <v>0.92241379300000004</v>
      </c>
      <c r="H941" s="42" t="s">
        <v>12</v>
      </c>
      <c r="I941" s="13">
        <v>24.006622425</v>
      </c>
      <c r="J941" s="42" t="s">
        <v>12</v>
      </c>
      <c r="K941" s="29">
        <f t="shared" si="417"/>
        <v>2</v>
      </c>
      <c r="L941" s="29">
        <f t="shared" si="403"/>
        <v>0</v>
      </c>
      <c r="M941" s="29">
        <f t="shared" si="404"/>
        <v>1</v>
      </c>
      <c r="N941" s="29">
        <f t="shared" si="418"/>
        <v>1</v>
      </c>
      <c r="O941" s="34"/>
      <c r="P941" s="41">
        <v>151</v>
      </c>
      <c r="Q941" s="41">
        <v>203</v>
      </c>
      <c r="R941" s="117">
        <v>0.74384236500000001</v>
      </c>
      <c r="S941" s="34">
        <v>1</v>
      </c>
      <c r="T941" s="34"/>
      <c r="U941" s="43" t="s">
        <v>305</v>
      </c>
      <c r="V941" s="34">
        <v>1</v>
      </c>
      <c r="W941" s="29">
        <v>2</v>
      </c>
      <c r="X941" s="29">
        <f t="shared" si="419"/>
        <v>2</v>
      </c>
      <c r="Z941" s="6">
        <f t="shared" si="420"/>
        <v>1</v>
      </c>
      <c r="AA941" s="6">
        <f t="shared" si="421"/>
        <v>1</v>
      </c>
      <c r="AB941" s="29"/>
      <c r="AC941" s="29">
        <f t="shared" si="422"/>
        <v>1</v>
      </c>
      <c r="AE941" s="120">
        <f>IF(N941=1,IF(OR(I941&lt;3,I941=""),0,IF(I941&gt;=7,2,1)),0)</f>
        <v>2</v>
      </c>
      <c r="AF941" s="120">
        <f>IF(G941&gt;AI941,1,0)</f>
        <v>1</v>
      </c>
      <c r="AG941" s="120">
        <f>IF(G941=AJ941,2,0)</f>
        <v>0</v>
      </c>
      <c r="AI941" s="29">
        <f t="shared" si="423"/>
        <v>0.78831324000000003</v>
      </c>
      <c r="AJ941" s="29">
        <f>_xlfn.MAXIFS($G$7:$G$2383,$N$7:$N$2383,1,$D$7:$D$2383,7)</f>
        <v>0.964028777</v>
      </c>
    </row>
    <row r="942" spans="1:36" ht="16.5" thickBot="1" x14ac:dyDescent="0.3">
      <c r="A942" s="48" t="s">
        <v>1189</v>
      </c>
      <c r="B942" s="54" t="s">
        <v>77</v>
      </c>
      <c r="C942" s="55" t="s">
        <v>78</v>
      </c>
      <c r="D942" s="44">
        <v>8</v>
      </c>
      <c r="E942" s="41">
        <v>110</v>
      </c>
      <c r="F942" s="41">
        <v>232</v>
      </c>
      <c r="G942" s="117">
        <v>0.47413793100000001</v>
      </c>
      <c r="H942" s="42" t="s">
        <v>12</v>
      </c>
      <c r="I942" s="13">
        <v>-27.083333291999999</v>
      </c>
      <c r="J942" s="42" t="s">
        <v>12</v>
      </c>
      <c r="K942" s="29">
        <f t="shared" si="417"/>
        <v>1</v>
      </c>
      <c r="L942" s="29">
        <f t="shared" si="403"/>
        <v>0</v>
      </c>
      <c r="M942" s="29">
        <f t="shared" si="404"/>
        <v>0</v>
      </c>
      <c r="N942" s="29">
        <f t="shared" si="418"/>
        <v>1</v>
      </c>
      <c r="O942" s="34"/>
      <c r="P942" s="41">
        <v>132</v>
      </c>
      <c r="Q942" s="41">
        <v>203</v>
      </c>
      <c r="R942" s="117">
        <v>0.65024630500000002</v>
      </c>
      <c r="S942" s="34">
        <v>0</v>
      </c>
      <c r="T942" s="34"/>
      <c r="U942" s="43" t="s">
        <v>307</v>
      </c>
      <c r="V942" s="34">
        <v>1</v>
      </c>
      <c r="W942" s="29">
        <v>1</v>
      </c>
      <c r="X942" s="29">
        <f t="shared" si="419"/>
        <v>1</v>
      </c>
      <c r="Z942" s="6">
        <f t="shared" si="420"/>
        <v>1</v>
      </c>
      <c r="AA942" s="6">
        <f t="shared" si="421"/>
        <v>1</v>
      </c>
      <c r="AB942" s="29"/>
      <c r="AC942" s="29">
        <f t="shared" si="422"/>
        <v>1</v>
      </c>
      <c r="AE942" s="120">
        <f>IF(N942=1,IF(OR(I942&gt;-5,I942=""),0,IF(I942&gt;=-10,0.5,1)),0)</f>
        <v>1</v>
      </c>
      <c r="AF942" s="120">
        <f>IF(G942&lt;AI942,0.5,0)</f>
        <v>0</v>
      </c>
      <c r="AG942" s="120">
        <f>IF(G942=AJ942,1,0)</f>
        <v>0</v>
      </c>
      <c r="AI942" s="29">
        <f t="shared" si="423"/>
        <v>0.38070670899999998</v>
      </c>
      <c r="AJ942" s="29">
        <f>_xlfn.MINIFS($G$6:$G$2383,$N$6:$N$2383,1,$D$6:$D$2383,8)</f>
        <v>1.9047618999999998E-2</v>
      </c>
    </row>
    <row r="943" spans="1:36" ht="16.5" thickBot="1" x14ac:dyDescent="0.3">
      <c r="A943" s="48" t="s">
        <v>1190</v>
      </c>
      <c r="B943" s="54" t="s">
        <v>77</v>
      </c>
      <c r="C943" s="55" t="s">
        <v>78</v>
      </c>
      <c r="D943" s="44">
        <v>9</v>
      </c>
      <c r="E943" s="41">
        <v>1131</v>
      </c>
      <c r="F943" s="41">
        <v>196</v>
      </c>
      <c r="G943" s="117">
        <v>5.7704081629999999</v>
      </c>
      <c r="H943" s="45">
        <v>1</v>
      </c>
      <c r="I943" s="42" t="s">
        <v>12</v>
      </c>
      <c r="J943" s="13">
        <v>5.7704081629999999</v>
      </c>
      <c r="K943" s="29">
        <f t="shared" si="417"/>
        <v>1</v>
      </c>
      <c r="L943" s="29">
        <f t="shared" si="403"/>
        <v>0</v>
      </c>
      <c r="M943" s="29">
        <f t="shared" si="404"/>
        <v>0</v>
      </c>
      <c r="N943" s="29">
        <f t="shared" si="418"/>
        <v>1</v>
      </c>
      <c r="O943" s="34"/>
      <c r="P943" s="41">
        <v>1346</v>
      </c>
      <c r="Q943" s="41">
        <v>283</v>
      </c>
      <c r="R943" s="117">
        <v>4.7561837459999996</v>
      </c>
      <c r="S943" s="42">
        <v>1</v>
      </c>
      <c r="T943" s="42"/>
      <c r="U943" s="43" t="s">
        <v>309</v>
      </c>
      <c r="V943" s="34">
        <v>1</v>
      </c>
      <c r="W943" s="29">
        <v>1</v>
      </c>
      <c r="X943" s="29">
        <f t="shared" si="419"/>
        <v>1</v>
      </c>
      <c r="Z943" s="6">
        <f t="shared" si="420"/>
        <v>1</v>
      </c>
      <c r="AA943" s="6">
        <f t="shared" si="421"/>
        <v>1</v>
      </c>
      <c r="AB943" s="29"/>
      <c r="AC943" s="29">
        <f t="shared" si="422"/>
        <v>1</v>
      </c>
      <c r="AE943" s="120">
        <f>IF(N943=1,IF(J943&gt;=1,1,0),0)</f>
        <v>1</v>
      </c>
      <c r="AF943" s="120">
        <f>IF(G943&gt;AI943,0.5,0)</f>
        <v>0</v>
      </c>
      <c r="AG943" s="120"/>
      <c r="AI943" s="29">
        <f t="shared" si="423"/>
        <v>6.5856960899999999</v>
      </c>
    </row>
    <row r="944" spans="1:36" ht="16.5" thickBot="1" x14ac:dyDescent="0.3">
      <c r="A944" s="48" t="s">
        <v>1191</v>
      </c>
      <c r="B944" s="54" t="s">
        <v>77</v>
      </c>
      <c r="C944" s="55" t="s">
        <v>78</v>
      </c>
      <c r="D944" s="44">
        <v>10</v>
      </c>
      <c r="E944" s="41">
        <v>36</v>
      </c>
      <c r="F944" s="41">
        <v>2</v>
      </c>
      <c r="G944" s="117">
        <v>18</v>
      </c>
      <c r="H944" s="45">
        <v>1</v>
      </c>
      <c r="I944" s="42" t="s">
        <v>12</v>
      </c>
      <c r="J944" s="13">
        <v>18</v>
      </c>
      <c r="K944" s="29">
        <f t="shared" si="417"/>
        <v>1</v>
      </c>
      <c r="L944" s="29">
        <f t="shared" si="403"/>
        <v>0</v>
      </c>
      <c r="M944" s="29">
        <f t="shared" si="404"/>
        <v>1</v>
      </c>
      <c r="N944" s="29">
        <f t="shared" si="418"/>
        <v>1</v>
      </c>
      <c r="O944" s="34"/>
      <c r="P944" s="41">
        <v>20</v>
      </c>
      <c r="Q944" s="41">
        <v>6</v>
      </c>
      <c r="R944" s="117">
        <v>3.3333333330000001</v>
      </c>
      <c r="S944" s="42">
        <v>1</v>
      </c>
      <c r="T944" s="42"/>
      <c r="U944" s="43" t="s">
        <v>311</v>
      </c>
      <c r="V944" s="34">
        <v>1</v>
      </c>
      <c r="W944" s="29">
        <v>1</v>
      </c>
      <c r="X944" s="29">
        <f t="shared" si="419"/>
        <v>1</v>
      </c>
      <c r="Z944" s="6">
        <f t="shared" si="420"/>
        <v>1</v>
      </c>
      <c r="AA944" s="6">
        <f t="shared" si="421"/>
        <v>1</v>
      </c>
      <c r="AB944" s="29"/>
      <c r="AC944" s="29">
        <f t="shared" si="422"/>
        <v>1</v>
      </c>
      <c r="AE944" s="120">
        <f>IF(N944=1,IF(J944&gt;=1,1,0),0)</f>
        <v>1</v>
      </c>
      <c r="AF944" s="120">
        <f>IF(G944&gt;AI944,0.5,0)</f>
        <v>0.5</v>
      </c>
      <c r="AG944" s="120"/>
      <c r="AI944" s="29">
        <f t="shared" si="423"/>
        <v>8.2854889590000003</v>
      </c>
    </row>
    <row r="945" spans="1:36" ht="16.5" thickBot="1" x14ac:dyDescent="0.3">
      <c r="A945" s="48" t="s">
        <v>1192</v>
      </c>
      <c r="B945" s="54" t="s">
        <v>77</v>
      </c>
      <c r="C945" s="55" t="s">
        <v>78</v>
      </c>
      <c r="D945" s="44">
        <v>11</v>
      </c>
      <c r="E945" s="41">
        <v>121</v>
      </c>
      <c r="F945" s="41">
        <v>18</v>
      </c>
      <c r="G945" s="117">
        <v>6.7222222220000001</v>
      </c>
      <c r="H945" s="45">
        <v>1</v>
      </c>
      <c r="I945" s="42" t="s">
        <v>12</v>
      </c>
      <c r="J945" s="13">
        <v>6.7222222220000001</v>
      </c>
      <c r="K945" s="29">
        <f t="shared" si="417"/>
        <v>2</v>
      </c>
      <c r="L945" s="29">
        <f t="shared" si="403"/>
        <v>0</v>
      </c>
      <c r="M945" s="29">
        <f t="shared" si="404"/>
        <v>0</v>
      </c>
      <c r="N945" s="29">
        <f t="shared" si="418"/>
        <v>1</v>
      </c>
      <c r="O945" s="34"/>
      <c r="P945" s="41">
        <v>119</v>
      </c>
      <c r="Q945" s="41">
        <v>15</v>
      </c>
      <c r="R945" s="117">
        <v>7.9333333330000002</v>
      </c>
      <c r="S945" s="42">
        <v>2</v>
      </c>
      <c r="T945" s="42"/>
      <c r="U945" s="43" t="s">
        <v>313</v>
      </c>
      <c r="V945" s="34">
        <v>1</v>
      </c>
      <c r="W945" s="29">
        <v>2</v>
      </c>
      <c r="X945" s="29">
        <f t="shared" si="419"/>
        <v>2</v>
      </c>
      <c r="Z945" s="6">
        <f t="shared" si="420"/>
        <v>1</v>
      </c>
      <c r="AA945" s="6">
        <f t="shared" si="421"/>
        <v>1</v>
      </c>
      <c r="AB945" s="29"/>
      <c r="AC945" s="29">
        <f t="shared" si="422"/>
        <v>1</v>
      </c>
      <c r="AE945" s="120">
        <f>IF(N945=1,IF(J945&gt;=1,2,0),0)</f>
        <v>2</v>
      </c>
      <c r="AF945" s="120">
        <f>IF(G945&gt;AI945,1,0)</f>
        <v>0</v>
      </c>
      <c r="AG945" s="120"/>
      <c r="AI945" s="29">
        <f t="shared" si="423"/>
        <v>8.5951903810000001</v>
      </c>
    </row>
    <row r="946" spans="1:36" ht="16.5" thickBot="1" x14ac:dyDescent="0.3">
      <c r="A946" s="48" t="s">
        <v>1193</v>
      </c>
      <c r="B946" s="54" t="s">
        <v>77</v>
      </c>
      <c r="C946" s="55" t="s">
        <v>78</v>
      </c>
      <c r="D946" s="44">
        <v>12</v>
      </c>
      <c r="E946" s="41">
        <v>405</v>
      </c>
      <c r="F946" s="41">
        <v>8370</v>
      </c>
      <c r="G946" s="117">
        <v>4.8387096999999997E-2</v>
      </c>
      <c r="H946" s="42" t="s">
        <v>12</v>
      </c>
      <c r="I946" s="13">
        <v>28.510977019999999</v>
      </c>
      <c r="J946" s="42" t="s">
        <v>12</v>
      </c>
      <c r="K946" s="29">
        <f t="shared" si="417"/>
        <v>0</v>
      </c>
      <c r="L946" s="29">
        <f t="shared" si="403"/>
        <v>0</v>
      </c>
      <c r="M946" s="29">
        <f t="shared" si="404"/>
        <v>0</v>
      </c>
      <c r="N946" s="29">
        <f t="shared" si="418"/>
        <v>1</v>
      </c>
      <c r="O946" s="34"/>
      <c r="P946" s="41">
        <v>263</v>
      </c>
      <c r="Q946" s="41">
        <v>6985</v>
      </c>
      <c r="R946" s="117">
        <v>3.7652112000000001E-2</v>
      </c>
      <c r="S946" s="34">
        <v>0</v>
      </c>
      <c r="T946" s="34"/>
      <c r="U946" s="43" t="s">
        <v>315</v>
      </c>
      <c r="V946" s="34">
        <v>1</v>
      </c>
      <c r="W946" s="29">
        <v>1</v>
      </c>
      <c r="X946" s="29">
        <f t="shared" si="419"/>
        <v>1</v>
      </c>
      <c r="Z946" s="6">
        <f t="shared" si="420"/>
        <v>1</v>
      </c>
      <c r="AA946" s="6">
        <f t="shared" si="421"/>
        <v>0</v>
      </c>
      <c r="AB946" s="29"/>
      <c r="AC946" s="29">
        <f t="shared" si="422"/>
        <v>0</v>
      </c>
      <c r="AE946" s="120">
        <f>IF(N946=1,IF(OR(I946&gt;-5,I946=""),0,IF(I946&gt;=-10,0.5,1)),0)</f>
        <v>0</v>
      </c>
      <c r="AF946" s="120">
        <f>IF(G946&lt;AI946,0.5,0)</f>
        <v>0</v>
      </c>
      <c r="AG946" s="120">
        <f>IF(G946=AJ946,1,0)</f>
        <v>0</v>
      </c>
      <c r="AI946" s="29">
        <f t="shared" si="423"/>
        <v>4.0696577999999997E-2</v>
      </c>
      <c r="AJ946" s="29">
        <f>_xlfn.MINIFS($G$6:$G$2383,$N$6:$N$2383,1,$D$6:$D$2383,12)</f>
        <v>5.6550419999999999E-3</v>
      </c>
    </row>
    <row r="947" spans="1:36" ht="16.5" thickBot="1" x14ac:dyDescent="0.3">
      <c r="A947" s="48" t="s">
        <v>1194</v>
      </c>
      <c r="B947" s="54" t="s">
        <v>77</v>
      </c>
      <c r="C947" s="55" t="s">
        <v>78</v>
      </c>
      <c r="D947" s="44">
        <v>13</v>
      </c>
      <c r="E947" s="41">
        <v>56</v>
      </c>
      <c r="F947" s="41">
        <v>248</v>
      </c>
      <c r="G947" s="117">
        <v>0.22580645199999999</v>
      </c>
      <c r="H947" s="42" t="s">
        <v>12</v>
      </c>
      <c r="I947" s="13">
        <v>-5.4958181990000003</v>
      </c>
      <c r="J947" s="42" t="s">
        <v>12</v>
      </c>
      <c r="K947" s="29">
        <f>_xlfn.IFS(AND(R947=0,G947=0),0,V947=0,0,V947=1,MAX(AE947:AG947))</f>
        <v>1</v>
      </c>
      <c r="L947" s="29">
        <f t="shared" si="403"/>
        <v>1</v>
      </c>
      <c r="M947" s="29">
        <f t="shared" si="404"/>
        <v>1</v>
      </c>
      <c r="N947" s="29">
        <f t="shared" si="418"/>
        <v>1</v>
      </c>
      <c r="O947" s="34"/>
      <c r="P947" s="41">
        <v>54</v>
      </c>
      <c r="Q947" s="41">
        <v>226</v>
      </c>
      <c r="R947" s="117">
        <v>0.23893805300000001</v>
      </c>
      <c r="S947" s="34">
        <v>1</v>
      </c>
      <c r="T947" s="34"/>
      <c r="U947" s="43" t="s">
        <v>317</v>
      </c>
      <c r="V947" s="34">
        <v>1</v>
      </c>
      <c r="W947" s="29">
        <v>2</v>
      </c>
      <c r="X947" s="29">
        <f t="shared" si="419"/>
        <v>2</v>
      </c>
      <c r="Z947" s="6">
        <f t="shared" si="420"/>
        <v>1</v>
      </c>
      <c r="AA947" s="6">
        <f t="shared" si="421"/>
        <v>1</v>
      </c>
      <c r="AB947" s="29"/>
      <c r="AC947" s="29">
        <f t="shared" si="422"/>
        <v>1</v>
      </c>
      <c r="AE947" s="120">
        <f>IF(N947=1,IF(OR(I947&gt;-3,I947=""),0,IF(I947&gt;=-7,1,2)),0)</f>
        <v>1</v>
      </c>
      <c r="AF947" s="120">
        <f>IF(G947&lt;AI947,1,0)</f>
        <v>1</v>
      </c>
      <c r="AG947" s="120">
        <f>IF(G947=AJ947,2,0)</f>
        <v>0</v>
      </c>
      <c r="AI947" s="29">
        <f t="shared" si="423"/>
        <v>0.30394431599999999</v>
      </c>
      <c r="AJ947" s="29">
        <f>_xlfn.MINIFS($G$6:$G$2383,$N$6:$N$2383,1,$D$6:$D$2383,13)</f>
        <v>0.11</v>
      </c>
    </row>
    <row r="948" spans="1:36" ht="16.5" thickBot="1" x14ac:dyDescent="0.3">
      <c r="A948" s="48" t="s">
        <v>1195</v>
      </c>
      <c r="B948" s="54" t="s">
        <v>77</v>
      </c>
      <c r="C948" s="55" t="s">
        <v>78</v>
      </c>
      <c r="D948" s="44">
        <v>14</v>
      </c>
      <c r="E948" s="41">
        <v>0</v>
      </c>
      <c r="F948" s="41">
        <v>700</v>
      </c>
      <c r="G948" s="117">
        <v>0</v>
      </c>
      <c r="H948" s="42" t="s">
        <v>12</v>
      </c>
      <c r="I948" s="13">
        <v>0</v>
      </c>
      <c r="J948" s="42" t="s">
        <v>12</v>
      </c>
      <c r="K948" s="29">
        <f>_xlfn.IFS(AND(R948=0,G948=0),0,V948=0,0,V948=1,MAX(AE948:AG948))</f>
        <v>0</v>
      </c>
      <c r="L948" s="29">
        <f t="shared" si="403"/>
        <v>0</v>
      </c>
      <c r="M948" s="29">
        <f t="shared" si="404"/>
        <v>1</v>
      </c>
      <c r="N948" s="29">
        <f t="shared" si="418"/>
        <v>1</v>
      </c>
      <c r="O948" s="34"/>
      <c r="P948" s="41">
        <v>0</v>
      </c>
      <c r="Q948" s="41">
        <v>621</v>
      </c>
      <c r="R948" s="117">
        <v>0</v>
      </c>
      <c r="S948" s="34">
        <v>0</v>
      </c>
      <c r="T948" s="34"/>
      <c r="U948" s="43" t="s">
        <v>319</v>
      </c>
      <c r="V948" s="34">
        <v>1</v>
      </c>
      <c r="W948" s="29">
        <v>1</v>
      </c>
      <c r="X948" s="29">
        <f t="shared" si="419"/>
        <v>1</v>
      </c>
      <c r="Z948" s="6">
        <f t="shared" si="420"/>
        <v>1</v>
      </c>
      <c r="AA948" s="6">
        <f t="shared" si="421"/>
        <v>0</v>
      </c>
      <c r="AB948" s="29"/>
      <c r="AC948" s="29">
        <f t="shared" si="422"/>
        <v>0</v>
      </c>
      <c r="AE948" s="120">
        <f>IF(N948=1,IF(OR(I948&gt;-5,I948=""),0,IF(I948&gt;=-10,0.5,1)),0)</f>
        <v>0</v>
      </c>
      <c r="AF948" s="120">
        <f>IF(G948&lt;AI948,0.5,0)</f>
        <v>0.5</v>
      </c>
      <c r="AG948" s="120">
        <f>IF(G948=AJ948,1,0)</f>
        <v>1</v>
      </c>
      <c r="AI948" s="29">
        <f t="shared" si="423"/>
        <v>4.1435990000000004E-3</v>
      </c>
      <c r="AJ948" s="29">
        <f>_xlfn.MINIFS($G$6:$G$2383,$N$6:$N$2383,1,$D$6:$D$2383,14)</f>
        <v>0</v>
      </c>
    </row>
    <row r="949" spans="1:36" ht="16.5" thickBot="1" x14ac:dyDescent="0.3">
      <c r="A949" s="48" t="s">
        <v>1196</v>
      </c>
      <c r="B949" s="54" t="s">
        <v>77</v>
      </c>
      <c r="C949" s="55" t="s">
        <v>78</v>
      </c>
      <c r="D949" s="33"/>
      <c r="E949" s="41"/>
      <c r="F949" s="41"/>
      <c r="G949" s="117">
        <v>0</v>
      </c>
      <c r="H949" s="35"/>
      <c r="I949" s="35"/>
      <c r="J949" s="35"/>
      <c r="K949" s="36">
        <f>SUM(K950:K955)</f>
        <v>4</v>
      </c>
      <c r="L949" s="29">
        <f t="shared" si="403"/>
        <v>0</v>
      </c>
      <c r="M949" s="29">
        <f t="shared" si="404"/>
        <v>0</v>
      </c>
      <c r="O949" s="34"/>
      <c r="P949" s="34"/>
      <c r="Q949" s="34"/>
      <c r="R949" s="117">
        <v>0</v>
      </c>
      <c r="S949" s="35">
        <v>1</v>
      </c>
      <c r="T949" s="35"/>
      <c r="U949" s="37" t="s">
        <v>321</v>
      </c>
      <c r="V949" s="35">
        <v>1</v>
      </c>
      <c r="W949" s="6"/>
      <c r="X949" s="29">
        <f t="shared" si="419"/>
        <v>0</v>
      </c>
      <c r="Y949" s="6"/>
      <c r="AB949" s="6"/>
      <c r="AC949" s="29" t="str">
        <f t="shared" si="422"/>
        <v>не применяется</v>
      </c>
      <c r="AF949" s="6"/>
    </row>
    <row r="950" spans="1:36" ht="16.5" thickBot="1" x14ac:dyDescent="0.3">
      <c r="A950" s="48" t="s">
        <v>1197</v>
      </c>
      <c r="B950" s="54" t="s">
        <v>77</v>
      </c>
      <c r="C950" s="55" t="s">
        <v>78</v>
      </c>
      <c r="D950" s="44">
        <v>15</v>
      </c>
      <c r="E950" s="41">
        <v>372</v>
      </c>
      <c r="F950" s="41">
        <v>701</v>
      </c>
      <c r="G950" s="117">
        <v>0.53067047099999998</v>
      </c>
      <c r="H950" s="45">
        <v>1</v>
      </c>
      <c r="I950" s="42" t="s">
        <v>12</v>
      </c>
      <c r="J950" s="13">
        <v>0.53067047099999998</v>
      </c>
      <c r="K950" s="29">
        <f t="shared" ref="K950:K955" si="424">IF(V950=1,MAX(AE950:AG950),0)</f>
        <v>0</v>
      </c>
      <c r="L950" s="29">
        <f t="shared" si="403"/>
        <v>0</v>
      </c>
      <c r="M950" s="29">
        <f t="shared" si="404"/>
        <v>0</v>
      </c>
      <c r="N950" s="29">
        <f t="shared" ref="N950:N955" si="425">IF(AND(F950=0,V950=1),2,V950)</f>
        <v>1</v>
      </c>
      <c r="O950" s="34"/>
      <c r="P950" s="41">
        <v>0</v>
      </c>
      <c r="Q950" s="41">
        <v>0</v>
      </c>
      <c r="R950" s="117">
        <v>0</v>
      </c>
      <c r="S950" s="42">
        <v>0</v>
      </c>
      <c r="T950" s="42"/>
      <c r="U950" s="43" t="s">
        <v>323</v>
      </c>
      <c r="V950" s="34">
        <v>1</v>
      </c>
      <c r="W950" s="29">
        <v>1</v>
      </c>
      <c r="X950" s="29">
        <f t="shared" si="419"/>
        <v>1</v>
      </c>
      <c r="Z950" s="6">
        <f t="shared" ref="Z950:Z955" si="426">N950</f>
        <v>1</v>
      </c>
      <c r="AA950" s="6">
        <f t="shared" ref="AA950:AA955" si="427">IF(K950&lt;=0,0,1)</f>
        <v>0</v>
      </c>
      <c r="AB950" s="29"/>
      <c r="AC950" s="29">
        <f t="shared" si="422"/>
        <v>0</v>
      </c>
      <c r="AE950" s="120">
        <f>IF(AND(J950&gt;=1,N950=1),1,0)</f>
        <v>0</v>
      </c>
      <c r="AF950" s="121">
        <f>IF(G950&gt;AI950,0.5,0)</f>
        <v>0</v>
      </c>
      <c r="AG950" s="120"/>
      <c r="AI950" s="29">
        <f t="shared" ref="AI950:AI955" si="428">ROUND(SUMIFS(E:E,D:D,D950,N:N,1)/SUMIFS(F:F,D:D,D950,N:N,1),9)</f>
        <v>0.955452521</v>
      </c>
    </row>
    <row r="951" spans="1:36" ht="16.5" thickBot="1" x14ac:dyDescent="0.3">
      <c r="A951" s="48" t="s">
        <v>1198</v>
      </c>
      <c r="B951" s="54" t="s">
        <v>77</v>
      </c>
      <c r="C951" s="55" t="s">
        <v>78</v>
      </c>
      <c r="D951" s="44">
        <v>16</v>
      </c>
      <c r="E951" s="41">
        <v>1</v>
      </c>
      <c r="F951" s="41">
        <v>0</v>
      </c>
      <c r="G951" s="117">
        <v>0</v>
      </c>
      <c r="H951" s="45">
        <v>1</v>
      </c>
      <c r="I951" s="42" t="s">
        <v>12</v>
      </c>
      <c r="J951" s="13">
        <v>0</v>
      </c>
      <c r="K951" s="29">
        <f t="shared" si="424"/>
        <v>0</v>
      </c>
      <c r="L951" s="29">
        <f t="shared" si="403"/>
        <v>0</v>
      </c>
      <c r="M951" s="29">
        <f t="shared" si="404"/>
        <v>0</v>
      </c>
      <c r="N951" s="29">
        <f t="shared" si="425"/>
        <v>2</v>
      </c>
      <c r="O951" s="34"/>
      <c r="P951" s="41">
        <v>0</v>
      </c>
      <c r="Q951" s="41">
        <v>0</v>
      </c>
      <c r="R951" s="117">
        <v>0</v>
      </c>
      <c r="S951" s="42">
        <v>0</v>
      </c>
      <c r="T951" s="42"/>
      <c r="U951" s="43" t="s">
        <v>325</v>
      </c>
      <c r="V951" s="34">
        <v>1</v>
      </c>
      <c r="W951" s="29">
        <v>1</v>
      </c>
      <c r="X951" s="29">
        <f t="shared" si="419"/>
        <v>1</v>
      </c>
      <c r="Z951" s="6">
        <f t="shared" si="426"/>
        <v>2</v>
      </c>
      <c r="AA951" s="6">
        <f t="shared" si="427"/>
        <v>0</v>
      </c>
      <c r="AB951" s="29"/>
      <c r="AC951" s="29" t="str">
        <f>_xlfn.IFS(AND(Z951=1,AA951=1),1,AND(Z951=1,AA951=0),0,Z951=0,"не применяется",Z951=2,"не применяется")</f>
        <v>не применяется</v>
      </c>
      <c r="AE951" s="120">
        <f>IF(AND(J951&gt;=1,N951=1),1,0)</f>
        <v>0</v>
      </c>
      <c r="AF951" s="120">
        <f>IF(G951&gt;AI951,0.5,0)</f>
        <v>0</v>
      </c>
      <c r="AG951" s="120"/>
      <c r="AI951" s="29">
        <f t="shared" si="428"/>
        <v>27.65</v>
      </c>
    </row>
    <row r="952" spans="1:36" ht="16.5" thickBot="1" x14ac:dyDescent="0.3">
      <c r="A952" s="48" t="s">
        <v>1199</v>
      </c>
      <c r="B952" s="54" t="s">
        <v>77</v>
      </c>
      <c r="C952" s="55" t="s">
        <v>78</v>
      </c>
      <c r="D952" s="44">
        <v>17</v>
      </c>
      <c r="E952" s="41">
        <v>6</v>
      </c>
      <c r="F952" s="41">
        <v>1</v>
      </c>
      <c r="G952" s="117">
        <v>6</v>
      </c>
      <c r="H952" s="45">
        <v>1</v>
      </c>
      <c r="I952" s="42" t="s">
        <v>12</v>
      </c>
      <c r="J952" s="13">
        <v>6</v>
      </c>
      <c r="K952" s="29">
        <f t="shared" si="424"/>
        <v>1</v>
      </c>
      <c r="L952" s="29">
        <f t="shared" si="403"/>
        <v>0</v>
      </c>
      <c r="M952" s="29">
        <f t="shared" si="404"/>
        <v>0</v>
      </c>
      <c r="N952" s="29">
        <f t="shared" si="425"/>
        <v>1</v>
      </c>
      <c r="O952" s="34"/>
      <c r="P952" s="41">
        <v>1</v>
      </c>
      <c r="Q952" s="41">
        <v>10</v>
      </c>
      <c r="R952" s="117">
        <v>0.1</v>
      </c>
      <c r="S952" s="42">
        <v>0</v>
      </c>
      <c r="T952" s="42"/>
      <c r="U952" s="43" t="s">
        <v>327</v>
      </c>
      <c r="V952" s="34">
        <v>1</v>
      </c>
      <c r="W952" s="29">
        <v>1</v>
      </c>
      <c r="X952" s="29">
        <f t="shared" si="419"/>
        <v>1</v>
      </c>
      <c r="Z952" s="6">
        <f t="shared" si="426"/>
        <v>1</v>
      </c>
      <c r="AA952" s="6">
        <f t="shared" si="427"/>
        <v>1</v>
      </c>
      <c r="AB952" s="29"/>
      <c r="AC952" s="29">
        <f>_xlfn.IFS(AND(Z952=1,AA952=1),1,AND(Z952=1,AA952=0),0,Z952=0,"не применяется")</f>
        <v>1</v>
      </c>
      <c r="AE952" s="120">
        <f>IF(AND(J952&gt;=1,N952=1),1,0)</f>
        <v>1</v>
      </c>
      <c r="AF952" s="120">
        <f>IF(G952&gt;AI952,0.5,0)</f>
        <v>0</v>
      </c>
      <c r="AG952" s="120"/>
      <c r="AI952" s="29">
        <f t="shared" si="428"/>
        <v>77.588235294</v>
      </c>
    </row>
    <row r="953" spans="1:36" ht="16.5" thickBot="1" x14ac:dyDescent="0.3">
      <c r="A953" s="48" t="s">
        <v>1200</v>
      </c>
      <c r="B953" s="54" t="s">
        <v>77</v>
      </c>
      <c r="C953" s="55" t="s">
        <v>78</v>
      </c>
      <c r="D953" s="44">
        <v>18</v>
      </c>
      <c r="E953" s="41">
        <v>9</v>
      </c>
      <c r="F953" s="41">
        <v>0</v>
      </c>
      <c r="G953" s="117">
        <v>0</v>
      </c>
      <c r="H953" s="45">
        <v>1</v>
      </c>
      <c r="I953" s="42" t="s">
        <v>12</v>
      </c>
      <c r="J953" s="13">
        <v>0</v>
      </c>
      <c r="K953" s="29">
        <f t="shared" si="424"/>
        <v>0</v>
      </c>
      <c r="L953" s="29">
        <f t="shared" si="403"/>
        <v>0</v>
      </c>
      <c r="M953" s="29">
        <f t="shared" si="404"/>
        <v>0</v>
      </c>
      <c r="N953" s="29">
        <f t="shared" si="425"/>
        <v>2</v>
      </c>
      <c r="O953" s="34"/>
      <c r="P953" s="41">
        <v>3</v>
      </c>
      <c r="Q953" s="41">
        <v>1</v>
      </c>
      <c r="R953" s="117">
        <v>3</v>
      </c>
      <c r="S953" s="42">
        <v>1</v>
      </c>
      <c r="T953" s="42"/>
      <c r="U953" s="43" t="s">
        <v>329</v>
      </c>
      <c r="V953" s="34">
        <v>1</v>
      </c>
      <c r="W953" s="29">
        <v>1</v>
      </c>
      <c r="X953" s="29">
        <f t="shared" si="419"/>
        <v>1</v>
      </c>
      <c r="Z953" s="6">
        <f t="shared" si="426"/>
        <v>2</v>
      </c>
      <c r="AA953" s="6">
        <f t="shared" si="427"/>
        <v>0</v>
      </c>
      <c r="AB953" s="29"/>
      <c r="AC953" s="29" t="str">
        <f>_xlfn.IFS(AND(Z953=1,AA953=1),1,AND(Z953=1,AA953=0),0,Z953=0,"не применяется",N953=2,"не применяется")</f>
        <v>не применяется</v>
      </c>
      <c r="AE953" s="120">
        <f>IF(AND(J953&gt;=1,N953=1),1,0)</f>
        <v>0</v>
      </c>
      <c r="AF953" s="120">
        <f>IF(G953&gt;AI953,0.5,0)</f>
        <v>0</v>
      </c>
      <c r="AG953" s="120"/>
      <c r="AI953" s="29">
        <f t="shared" si="428"/>
        <v>48.1875</v>
      </c>
    </row>
    <row r="954" spans="1:36" ht="16.5" thickBot="1" x14ac:dyDescent="0.3">
      <c r="A954" s="48" t="s">
        <v>1201</v>
      </c>
      <c r="B954" s="54" t="s">
        <v>77</v>
      </c>
      <c r="C954" s="55" t="s">
        <v>78</v>
      </c>
      <c r="D954" s="44">
        <v>19</v>
      </c>
      <c r="E954" s="41">
        <v>3</v>
      </c>
      <c r="F954" s="41">
        <v>2</v>
      </c>
      <c r="G954" s="117">
        <v>1.5</v>
      </c>
      <c r="H954" s="45">
        <v>1</v>
      </c>
      <c r="I954" s="42" t="s">
        <v>12</v>
      </c>
      <c r="J954" s="13">
        <v>1.5</v>
      </c>
      <c r="K954" s="29">
        <f t="shared" si="424"/>
        <v>2</v>
      </c>
      <c r="L954" s="29">
        <f t="shared" si="403"/>
        <v>0</v>
      </c>
      <c r="M954" s="29">
        <f t="shared" si="404"/>
        <v>0</v>
      </c>
      <c r="N954" s="29">
        <f t="shared" si="425"/>
        <v>1</v>
      </c>
      <c r="O954" s="34"/>
      <c r="P954" s="41">
        <v>1</v>
      </c>
      <c r="Q954" s="41">
        <v>4</v>
      </c>
      <c r="R954" s="117">
        <v>0.25</v>
      </c>
      <c r="S954" s="42">
        <v>0</v>
      </c>
      <c r="T954" s="42"/>
      <c r="U954" s="43" t="s">
        <v>331</v>
      </c>
      <c r="V954" s="34">
        <v>1</v>
      </c>
      <c r="W954" s="29">
        <v>2</v>
      </c>
      <c r="X954" s="29">
        <f t="shared" si="419"/>
        <v>2</v>
      </c>
      <c r="Z954" s="6">
        <f t="shared" si="426"/>
        <v>1</v>
      </c>
      <c r="AA954" s="6">
        <f t="shared" si="427"/>
        <v>1</v>
      </c>
      <c r="AB954" s="29"/>
      <c r="AC954" s="29">
        <f>_xlfn.IFS(AND(Z954=1,AA954=1),1,AND(Z954=1,AA954=0),0,Z954=0,"не применяется")</f>
        <v>1</v>
      </c>
      <c r="AE954" s="120">
        <f>IF(AND(J954&gt;=1,N954=1),2,0)</f>
        <v>2</v>
      </c>
      <c r="AF954" s="120">
        <f>IF(G954&gt;AI954,1,0)</f>
        <v>0</v>
      </c>
      <c r="AG954" s="120"/>
      <c r="AI954" s="29">
        <f t="shared" si="428"/>
        <v>45.237288135999997</v>
      </c>
    </row>
    <row r="955" spans="1:36" ht="16.5" thickBot="1" x14ac:dyDescent="0.3">
      <c r="A955" s="48" t="s">
        <v>1202</v>
      </c>
      <c r="B955" s="54" t="s">
        <v>77</v>
      </c>
      <c r="C955" s="55" t="s">
        <v>78</v>
      </c>
      <c r="D955" s="44">
        <v>20</v>
      </c>
      <c r="E955" s="41">
        <v>3</v>
      </c>
      <c r="F955" s="41">
        <v>2</v>
      </c>
      <c r="G955" s="117">
        <v>1.5</v>
      </c>
      <c r="H955" s="45">
        <v>1</v>
      </c>
      <c r="I955" s="42" t="s">
        <v>12</v>
      </c>
      <c r="J955" s="13">
        <v>1.5</v>
      </c>
      <c r="K955" s="29">
        <f t="shared" si="424"/>
        <v>1</v>
      </c>
      <c r="L955" s="29">
        <f t="shared" si="403"/>
        <v>0</v>
      </c>
      <c r="M955" s="29">
        <f t="shared" si="404"/>
        <v>0</v>
      </c>
      <c r="N955" s="29">
        <f t="shared" si="425"/>
        <v>1</v>
      </c>
      <c r="O955" s="34"/>
      <c r="P955" s="41">
        <v>0</v>
      </c>
      <c r="Q955" s="41">
        <v>1</v>
      </c>
      <c r="R955" s="117">
        <v>0</v>
      </c>
      <c r="S955" s="42">
        <v>0</v>
      </c>
      <c r="T955" s="42"/>
      <c r="U955" s="43" t="s">
        <v>333</v>
      </c>
      <c r="V955" s="34">
        <v>1</v>
      </c>
      <c r="W955" s="29">
        <v>1</v>
      </c>
      <c r="X955" s="29">
        <f t="shared" si="419"/>
        <v>1</v>
      </c>
      <c r="Z955" s="6">
        <f t="shared" si="426"/>
        <v>1</v>
      </c>
      <c r="AA955" s="6">
        <f t="shared" si="427"/>
        <v>1</v>
      </c>
      <c r="AB955" s="29"/>
      <c r="AC955" s="29">
        <f>_xlfn.IFS(AND(Z955=1,AA955=1),1,AND(Z955=1,AA955=0),0,Z955=0,"не применяется")</f>
        <v>1</v>
      </c>
      <c r="AE955" s="120">
        <f>IF(AND(J955&gt;=1,N955=1),1,0)</f>
        <v>1</v>
      </c>
      <c r="AF955" s="120">
        <f>IF(G955&gt;AI955,0.5,0)</f>
        <v>0</v>
      </c>
      <c r="AG955" s="120"/>
      <c r="AI955" s="29">
        <f t="shared" si="428"/>
        <v>12.756097561000001</v>
      </c>
    </row>
    <row r="956" spans="1:36" ht="16.5" thickBot="1" x14ac:dyDescent="0.3">
      <c r="A956" s="48" t="s">
        <v>1196</v>
      </c>
      <c r="B956" s="54" t="s">
        <v>77</v>
      </c>
      <c r="C956" s="55" t="s">
        <v>78</v>
      </c>
      <c r="D956" s="33"/>
      <c r="E956" s="41"/>
      <c r="F956" s="41"/>
      <c r="G956" s="117">
        <v>0</v>
      </c>
      <c r="H956" s="35"/>
      <c r="I956" s="35"/>
      <c r="J956" s="35"/>
      <c r="K956" s="36">
        <f>SUM(K957:K961)</f>
        <v>0</v>
      </c>
      <c r="L956" s="29">
        <f t="shared" si="403"/>
        <v>0</v>
      </c>
      <c r="M956" s="29">
        <f t="shared" si="404"/>
        <v>0</v>
      </c>
      <c r="O956" s="34"/>
      <c r="P956" s="34"/>
      <c r="Q956" s="34"/>
      <c r="R956" s="117">
        <v>0</v>
      </c>
      <c r="S956" s="35">
        <v>2</v>
      </c>
      <c r="T956" s="35"/>
      <c r="U956" s="37" t="s">
        <v>321</v>
      </c>
      <c r="V956" s="35">
        <v>1</v>
      </c>
      <c r="W956" s="6"/>
      <c r="X956" s="29">
        <f t="shared" si="419"/>
        <v>0</v>
      </c>
      <c r="Y956" s="6"/>
      <c r="AB956" s="6"/>
      <c r="AC956" s="29" t="str">
        <f>_xlfn.IFS(AND(Z956=1,AA956=1),1,AND(Z956=1,AA956=0),0,Z956=0,"не применяется")</f>
        <v>не применяется</v>
      </c>
      <c r="AF956" s="6"/>
    </row>
    <row r="957" spans="1:36" ht="16.5" thickBot="1" x14ac:dyDescent="0.3">
      <c r="A957" s="48" t="s">
        <v>1203</v>
      </c>
      <c r="B957" s="54" t="s">
        <v>77</v>
      </c>
      <c r="C957" s="55" t="s">
        <v>78</v>
      </c>
      <c r="D957" s="44">
        <v>21</v>
      </c>
      <c r="E957" s="41">
        <v>0</v>
      </c>
      <c r="F957" s="41">
        <v>2</v>
      </c>
      <c r="G957" s="117">
        <v>0</v>
      </c>
      <c r="H957" s="42" t="s">
        <v>12</v>
      </c>
      <c r="I957" s="13">
        <v>0</v>
      </c>
      <c r="J957" s="42" t="s">
        <v>12</v>
      </c>
      <c r="K957" s="29">
        <f>IF(V957=1,MAX(AE957:AG957),0)</f>
        <v>0</v>
      </c>
      <c r="L957" s="29">
        <f t="shared" si="403"/>
        <v>0</v>
      </c>
      <c r="M957" s="29">
        <f t="shared" si="404"/>
        <v>0</v>
      </c>
      <c r="N957" s="29">
        <f>IF(AND(F957=0,V957=1),2,V957)</f>
        <v>1</v>
      </c>
      <c r="O957" s="34"/>
      <c r="P957" s="41">
        <v>0</v>
      </c>
      <c r="Q957" s="41">
        <v>0</v>
      </c>
      <c r="R957" s="117">
        <v>0</v>
      </c>
      <c r="S957" s="45">
        <v>0</v>
      </c>
      <c r="T957" s="45"/>
      <c r="U957" s="43" t="s">
        <v>335</v>
      </c>
      <c r="V957" s="34">
        <v>1</v>
      </c>
      <c r="W957" s="29">
        <v>1</v>
      </c>
      <c r="X957" s="29">
        <f t="shared" si="419"/>
        <v>1</v>
      </c>
      <c r="Z957" s="6">
        <f>N957</f>
        <v>1</v>
      </c>
      <c r="AA957" s="6">
        <f>IF(K957&lt;=0,0,1)</f>
        <v>0</v>
      </c>
      <c r="AB957" s="29"/>
      <c r="AC957" s="29">
        <f>_xlfn.IFS(AND(Z957=1,AA957=1),1,AND(Z957=1,AA957=0),0,Z957=0,"не применяется",Z957=2,"не применяется")</f>
        <v>0</v>
      </c>
      <c r="AE957" s="120">
        <f>IF(N957=1,IF(OR(I957&lt;5,I957=""),0,IF(I957&gt;=10,1,0.5)),0)</f>
        <v>0</v>
      </c>
      <c r="AF957" s="120">
        <f>IF(G957&gt;AI957,0.5,0)</f>
        <v>0</v>
      </c>
      <c r="AG957" s="120">
        <f>IF(G957=AJ957,1,0)</f>
        <v>0</v>
      </c>
      <c r="AI957" s="29">
        <f>ROUND(SUMIFS(E:E,D:D,D957,N:N,1)/SUMIFS(F:F,D:D,D957,N:N,1),9)</f>
        <v>0.40586932399999998</v>
      </c>
      <c r="AJ957" s="29">
        <f>_xlfn.MAXIFS($G$7:$G$2383,$N$7:$N$2383,1,$D$7:$D$2383,21)</f>
        <v>1</v>
      </c>
    </row>
    <row r="958" spans="1:36" ht="16.5" thickBot="1" x14ac:dyDescent="0.3">
      <c r="A958" s="48" t="s">
        <v>1204</v>
      </c>
      <c r="B958" s="54" t="s">
        <v>77</v>
      </c>
      <c r="C958" s="55" t="s">
        <v>78</v>
      </c>
      <c r="D958" s="44">
        <v>22</v>
      </c>
      <c r="E958" s="41">
        <v>0</v>
      </c>
      <c r="F958" s="41">
        <v>0</v>
      </c>
      <c r="G958" s="117">
        <v>0</v>
      </c>
      <c r="H958" s="45">
        <v>1</v>
      </c>
      <c r="I958" s="42" t="s">
        <v>12</v>
      </c>
      <c r="J958" s="13">
        <v>0</v>
      </c>
      <c r="K958" s="29">
        <f>IF(V958=1,MAX(AE958:AG958),0)</f>
        <v>0</v>
      </c>
      <c r="L958" s="29">
        <f t="shared" si="403"/>
        <v>0</v>
      </c>
      <c r="M958" s="29">
        <f t="shared" si="404"/>
        <v>0</v>
      </c>
      <c r="N958" s="29">
        <f>IF(AND(F958=0,V958=1),2,V958)</f>
        <v>2</v>
      </c>
      <c r="O958" s="34"/>
      <c r="P958" s="41">
        <v>0</v>
      </c>
      <c r="Q958" s="41">
        <v>0</v>
      </c>
      <c r="R958" s="117">
        <v>0</v>
      </c>
      <c r="S958" s="42">
        <v>1</v>
      </c>
      <c r="T958" s="42"/>
      <c r="U958" s="43" t="s">
        <v>337</v>
      </c>
      <c r="V958" s="34">
        <v>1</v>
      </c>
      <c r="W958" s="29">
        <v>1</v>
      </c>
      <c r="X958" s="29">
        <f t="shared" si="419"/>
        <v>1</v>
      </c>
      <c r="Z958" s="6">
        <f>N958</f>
        <v>2</v>
      </c>
      <c r="AA958" s="6">
        <f>IF(K958&lt;=0,0,1)</f>
        <v>0</v>
      </c>
      <c r="AB958" s="29"/>
      <c r="AC958" s="29" t="str">
        <f>_xlfn.IFS(AND(Z958=1,AA958=1),1,AND(Z958=1,AA958=0),0,Z958=0,"не применяется",Z958=2,"не применяется")</f>
        <v>не применяется</v>
      </c>
      <c r="AE958" s="120">
        <f>IF(AND(J958&gt;=1,N958=1),1,0)</f>
        <v>0</v>
      </c>
      <c r="AF958" s="120">
        <f>IF(G958&gt;AI958,0.5,0)</f>
        <v>0</v>
      </c>
      <c r="AG958" s="120"/>
      <c r="AI958" s="29">
        <f>ROUND(SUMIFS(E:E,D:D,D958,N:N,1)/SUMIFS(F:F,D:D,D958,N:N,1),9)</f>
        <v>0.59924209900000003</v>
      </c>
    </row>
    <row r="959" spans="1:36" ht="16.5" thickBot="1" x14ac:dyDescent="0.3">
      <c r="A959" s="48" t="s">
        <v>1205</v>
      </c>
      <c r="B959" s="54" t="s">
        <v>77</v>
      </c>
      <c r="C959" s="55" t="s">
        <v>78</v>
      </c>
      <c r="D959" s="44">
        <v>23</v>
      </c>
      <c r="E959" s="41">
        <v>0</v>
      </c>
      <c r="F959" s="41">
        <v>0</v>
      </c>
      <c r="G959" s="117">
        <v>0</v>
      </c>
      <c r="H959" s="42" t="s">
        <v>12</v>
      </c>
      <c r="I959" s="13">
        <v>0</v>
      </c>
      <c r="J959" s="42" t="s">
        <v>12</v>
      </c>
      <c r="K959" s="29">
        <f>IF(V959=1,MAX(AE959:AG959),0)</f>
        <v>0</v>
      </c>
      <c r="L959" s="29">
        <f t="shared" si="403"/>
        <v>0</v>
      </c>
      <c r="M959" s="29">
        <f t="shared" si="404"/>
        <v>0</v>
      </c>
      <c r="N959" s="29">
        <f>IF(AND(F959=0,V959=1),2,V959)</f>
        <v>2</v>
      </c>
      <c r="O959" s="34"/>
      <c r="P959" s="41">
        <v>0</v>
      </c>
      <c r="Q959" s="41">
        <v>0</v>
      </c>
      <c r="R959" s="117">
        <v>0</v>
      </c>
      <c r="S959" s="45">
        <v>0</v>
      </c>
      <c r="T959" s="45"/>
      <c r="U959" s="43" t="s">
        <v>339</v>
      </c>
      <c r="V959" s="34">
        <v>1</v>
      </c>
      <c r="W959" s="29">
        <v>1</v>
      </c>
      <c r="X959" s="29">
        <f t="shared" si="419"/>
        <v>1</v>
      </c>
      <c r="Z959" s="6">
        <f>N959</f>
        <v>2</v>
      </c>
      <c r="AA959" s="6">
        <f>IF(K959&lt;=0,0,1)</f>
        <v>0</v>
      </c>
      <c r="AB959" s="29"/>
      <c r="AC959" s="29" t="str">
        <f>_xlfn.IFS(AND(Z959=1,AA959=1),1,AND(Z959=1,AA959=0),0,Z959=0,"не применяется",Z959=2,"не применяется")</f>
        <v>не применяется</v>
      </c>
      <c r="AE959" s="120">
        <f>IF(N959=1,IF(OR(I959&lt;5,I959=""),0,IF(I959&gt;=10,1,0.5)),0)</f>
        <v>0</v>
      </c>
      <c r="AF959" s="120">
        <f>IF(G959&gt;AI959,0.5,0)</f>
        <v>0</v>
      </c>
      <c r="AG959" s="120">
        <f>IF(AND(G3386&lt;&gt;0,G959=AJ959),1,0)</f>
        <v>0</v>
      </c>
      <c r="AI959" s="29">
        <f>ROUND(SUMIFS(E:E,D:D,D959,N:N,1)/SUMIFS(F:F,D:D,D959,N:N,1),9)</f>
        <v>0.46666666699999998</v>
      </c>
      <c r="AJ959" s="29">
        <f>_xlfn.MAXIFS($G$7:$G$2383,$N$7:$N$2383,1,$D$7:$D$2383,23)</f>
        <v>6</v>
      </c>
    </row>
    <row r="960" spans="1:36" ht="16.5" thickBot="1" x14ac:dyDescent="0.3">
      <c r="A960" s="48" t="s">
        <v>1206</v>
      </c>
      <c r="B960" s="54" t="s">
        <v>77</v>
      </c>
      <c r="C960" s="55" t="s">
        <v>78</v>
      </c>
      <c r="D960" s="44">
        <v>24</v>
      </c>
      <c r="E960" s="41">
        <v>0</v>
      </c>
      <c r="F960" s="41">
        <v>0</v>
      </c>
      <c r="G960" s="117">
        <v>0</v>
      </c>
      <c r="H960" s="42" t="s">
        <v>12</v>
      </c>
      <c r="I960" s="13">
        <v>0</v>
      </c>
      <c r="J960" s="42" t="s">
        <v>12</v>
      </c>
      <c r="K960" s="29">
        <f>IF(V960=1,MAX(AE960:AG960),0)</f>
        <v>0</v>
      </c>
      <c r="L960" s="29">
        <f t="shared" si="403"/>
        <v>0</v>
      </c>
      <c r="M960" s="29">
        <f t="shared" si="404"/>
        <v>0</v>
      </c>
      <c r="N960" s="29">
        <f>IF(AND(F960=0,V960=1),2,V960)</f>
        <v>2</v>
      </c>
      <c r="O960" s="34"/>
      <c r="P960" s="41">
        <v>0</v>
      </c>
      <c r="Q960" s="41">
        <v>0</v>
      </c>
      <c r="R960" s="117">
        <v>0</v>
      </c>
      <c r="S960" s="45">
        <v>0</v>
      </c>
      <c r="T960" s="45"/>
      <c r="U960" s="43" t="s">
        <v>341</v>
      </c>
      <c r="V960" s="34">
        <v>1</v>
      </c>
      <c r="W960" s="29">
        <v>1</v>
      </c>
      <c r="X960" s="29">
        <f t="shared" si="419"/>
        <v>1</v>
      </c>
      <c r="Z960" s="6">
        <f>N960</f>
        <v>2</v>
      </c>
      <c r="AA960" s="6">
        <f>IF(K960&lt;=0,0,1)</f>
        <v>0</v>
      </c>
      <c r="AB960" s="29"/>
      <c r="AC960" s="29" t="str">
        <f>_xlfn.IFS(AND(Z960=1,AA960=1),1,AND(Z960=1,AA960=0),0,Z960=0,"не применяется",Z960=2,"не применяется")</f>
        <v>не применяется</v>
      </c>
      <c r="AE960" s="120">
        <f>IF(N960=1,IF(OR(I960&lt;5,I960=""),0,IF(I960&gt;=10,1,0.5)),0)</f>
        <v>0</v>
      </c>
      <c r="AF960" s="120">
        <f>IF(G960&gt;AI960,0.5,0)</f>
        <v>0</v>
      </c>
      <c r="AG960" s="120">
        <f>IF(G960=AJ960,1,0)</f>
        <v>0</v>
      </c>
      <c r="AI960" s="29">
        <f>ROUND(SUMIFS(E:E,D:D,D960,N:N,1)/SUMIFS(F:F,D:D,D960,N:N,1),9)</f>
        <v>0.91379310300000005</v>
      </c>
      <c r="AJ960" s="29">
        <f>_xlfn.MAXIFS($G$7:$G$2383,$N$7:$N$2383,1,$D$7:$D$2383,24)</f>
        <v>10</v>
      </c>
    </row>
    <row r="961" spans="1:36" ht="16.5" thickBot="1" x14ac:dyDescent="0.3">
      <c r="A961" s="48" t="s">
        <v>1207</v>
      </c>
      <c r="B961" s="54" t="s">
        <v>77</v>
      </c>
      <c r="C961" s="55" t="s">
        <v>78</v>
      </c>
      <c r="D961" s="44">
        <v>25</v>
      </c>
      <c r="E961" s="41">
        <v>73</v>
      </c>
      <c r="F961" s="41">
        <v>76</v>
      </c>
      <c r="G961" s="117">
        <v>0.96052631600000005</v>
      </c>
      <c r="H961" s="45">
        <v>1</v>
      </c>
      <c r="I961" s="42" t="s">
        <v>12</v>
      </c>
      <c r="J961" s="13">
        <v>0.96052631600000005</v>
      </c>
      <c r="K961" s="29">
        <f>IF(V961=1,MAX(AE961:AG961),0)</f>
        <v>0</v>
      </c>
      <c r="L961" s="29">
        <f t="shared" si="403"/>
        <v>0</v>
      </c>
      <c r="M961" s="29">
        <f t="shared" si="404"/>
        <v>0</v>
      </c>
      <c r="N961" s="29">
        <f>IF(AND(F961=0,V961=1),2,V961)</f>
        <v>1</v>
      </c>
      <c r="O961" s="34"/>
      <c r="P961" s="41">
        <v>0</v>
      </c>
      <c r="Q961" s="41">
        <v>0</v>
      </c>
      <c r="R961" s="117">
        <v>0</v>
      </c>
      <c r="S961" s="42">
        <v>1</v>
      </c>
      <c r="T961" s="42"/>
      <c r="U961" s="43" t="s">
        <v>343</v>
      </c>
      <c r="V961" s="34">
        <v>1</v>
      </c>
      <c r="W961" s="29">
        <v>2</v>
      </c>
      <c r="X961" s="29">
        <f t="shared" si="419"/>
        <v>2</v>
      </c>
      <c r="Z961" s="6">
        <f>N961</f>
        <v>1</v>
      </c>
      <c r="AA961" s="6">
        <f>IF(K961&lt;=0,0,1)</f>
        <v>0</v>
      </c>
      <c r="AB961" s="29"/>
      <c r="AC961" s="29">
        <f>_xlfn.IFS(AND(Z961=1,AA961=1),1,AND(Z961=1,AA961=0),0,Z961=0,"не применяется")</f>
        <v>0</v>
      </c>
      <c r="AE961" s="120">
        <f>IF(AND(J961&gt;=1,N961=1),2,0)</f>
        <v>0</v>
      </c>
      <c r="AF961" s="120">
        <f>IF(G961&gt;AI961,1,0)</f>
        <v>0</v>
      </c>
      <c r="AG961" s="120"/>
      <c r="AI961" s="29">
        <f>ROUND(SUMIFS(E:E,D:D,D961,N:N,1)/SUMIFS(F:F,D:D,D961,N:N,1),9)</f>
        <v>0.97028108999999996</v>
      </c>
    </row>
    <row r="962" spans="1:36" ht="16.5" thickBot="1" x14ac:dyDescent="0.3">
      <c r="A962" s="48" t="s">
        <v>1208</v>
      </c>
      <c r="B962" s="54" t="s">
        <v>77</v>
      </c>
      <c r="C962" s="55" t="s">
        <v>78</v>
      </c>
      <c r="D962" s="51">
        <v>33</v>
      </c>
      <c r="E962" s="41"/>
      <c r="F962" s="41"/>
      <c r="G962" s="117">
        <v>0</v>
      </c>
      <c r="H962" s="45"/>
      <c r="I962" s="45"/>
      <c r="J962" s="45"/>
      <c r="K962" s="45">
        <f>K934+K949+K956</f>
        <v>19.5</v>
      </c>
      <c r="L962" s="29">
        <f t="shared" si="403"/>
        <v>0</v>
      </c>
      <c r="M962" s="29">
        <f t="shared" si="404"/>
        <v>0</v>
      </c>
      <c r="O962" s="34"/>
      <c r="P962" s="34"/>
      <c r="Q962" s="34"/>
      <c r="R962" s="117">
        <v>0</v>
      </c>
      <c r="S962" s="45">
        <v>14.5</v>
      </c>
      <c r="T962" s="45"/>
      <c r="U962" s="43" t="s">
        <v>321</v>
      </c>
      <c r="V962" s="45">
        <v>1</v>
      </c>
      <c r="X962" s="29">
        <f>SUM(X934:X961)</f>
        <v>32</v>
      </c>
      <c r="Y962" s="53">
        <f>K962/X962</f>
        <v>0.609375</v>
      </c>
      <c r="Z962" s="6">
        <f>SUM(Z934:Z961)</f>
        <v>30</v>
      </c>
      <c r="AA962" s="6">
        <f>SUM(AA934:AA961)</f>
        <v>15</v>
      </c>
      <c r="AB962" s="53">
        <f>AA962/Z962</f>
        <v>0.5</v>
      </c>
      <c r="AC962" s="29">
        <f>AB962</f>
        <v>0.5</v>
      </c>
      <c r="AF962" s="6"/>
    </row>
    <row r="963" spans="1:36" ht="16.5" thickBot="1" x14ac:dyDescent="0.25">
      <c r="A963" s="48" t="s">
        <v>249</v>
      </c>
      <c r="B963" s="49" t="s">
        <v>79</v>
      </c>
      <c r="C963" s="50" t="s">
        <v>80</v>
      </c>
      <c r="D963" s="33">
        <v>0</v>
      </c>
      <c r="E963" s="122"/>
      <c r="F963" s="122"/>
      <c r="G963" s="117">
        <v>0</v>
      </c>
      <c r="H963" s="35"/>
      <c r="I963" s="35"/>
      <c r="J963" s="35"/>
      <c r="K963" s="36">
        <f>SUM(K964:K977)</f>
        <v>15</v>
      </c>
      <c r="L963" s="29">
        <f t="shared" si="403"/>
        <v>0</v>
      </c>
      <c r="M963" s="29">
        <f t="shared" si="404"/>
        <v>0</v>
      </c>
      <c r="O963" s="34"/>
      <c r="P963" s="67"/>
      <c r="Q963" s="67"/>
      <c r="R963" s="117">
        <v>0</v>
      </c>
      <c r="S963" s="34">
        <v>15.5</v>
      </c>
      <c r="T963" s="34"/>
      <c r="U963" s="43" t="s">
        <v>321</v>
      </c>
      <c r="V963" s="35">
        <v>1</v>
      </c>
      <c r="W963" s="6"/>
      <c r="X963" s="6"/>
      <c r="Y963" s="6"/>
      <c r="AB963" s="6"/>
      <c r="AC963" s="6"/>
      <c r="AF963" s="6"/>
    </row>
    <row r="964" spans="1:36" ht="16.5" thickBot="1" x14ac:dyDescent="0.3">
      <c r="A964" s="48" t="s">
        <v>1209</v>
      </c>
      <c r="B964" s="54" t="s">
        <v>79</v>
      </c>
      <c r="C964" s="55" t="s">
        <v>80</v>
      </c>
      <c r="D964" s="41">
        <v>1</v>
      </c>
      <c r="E964" s="41">
        <v>60546</v>
      </c>
      <c r="F964" s="41">
        <v>228825.30000000002</v>
      </c>
      <c r="G964" s="117">
        <v>0.26459486799999998</v>
      </c>
      <c r="H964" s="42" t="s">
        <v>12</v>
      </c>
      <c r="I964" s="13">
        <v>20.320336782999998</v>
      </c>
      <c r="J964" s="42" t="s">
        <v>12</v>
      </c>
      <c r="K964" s="29">
        <f t="shared" ref="K964:K975" si="429">IF(V964=1,MAX(AE964:AG964),0)</f>
        <v>1</v>
      </c>
      <c r="L964" s="29">
        <f t="shared" si="403"/>
        <v>1</v>
      </c>
      <c r="M964" s="29">
        <f t="shared" si="404"/>
        <v>0</v>
      </c>
      <c r="N964" s="29">
        <f t="shared" ref="N964:N977" si="430">IF(AND(F964=0,V964=1),2,V964)</f>
        <v>1</v>
      </c>
      <c r="O964" s="34"/>
      <c r="P964" s="41">
        <v>54685</v>
      </c>
      <c r="Q964" s="41">
        <v>248671.40000000002</v>
      </c>
      <c r="R964" s="117">
        <v>0.21990868299999999</v>
      </c>
      <c r="S964" s="34">
        <v>1</v>
      </c>
      <c r="T964" s="34"/>
      <c r="U964" s="43" t="s">
        <v>293</v>
      </c>
      <c r="V964" s="34">
        <v>1</v>
      </c>
      <c r="W964" s="29">
        <v>1</v>
      </c>
      <c r="X964" s="29">
        <f t="shared" ref="X964:X990" si="431">IF(V964=1,W964,0)</f>
        <v>1</v>
      </c>
      <c r="Z964" s="6">
        <f t="shared" ref="Z964:Z977" si="432">N964</f>
        <v>1</v>
      </c>
      <c r="AA964" s="6">
        <f t="shared" ref="AA964:AA977" si="433">IF(K964&lt;=0,0,1)</f>
        <v>1</v>
      </c>
      <c r="AB964" s="29"/>
      <c r="AC964" s="29">
        <f t="shared" ref="AC964:AC979" si="434">_xlfn.IFS(AND(Z964=1,AA964=1),1,AND(Z964=1,AA964=0),0,Z964=0,"не применяется")</f>
        <v>1</v>
      </c>
      <c r="AE964" s="120">
        <f>IF(N964=1,IF(OR(I964&lt;3,I964=""),0,IF(I964&gt;=7,1,0.5)),0)</f>
        <v>1</v>
      </c>
      <c r="AF964" s="120">
        <f>IF(G964&gt;AI964,0.5,0)</f>
        <v>0</v>
      </c>
      <c r="AG964" s="120">
        <f>IF(G964=AJ964,1,0)</f>
        <v>0</v>
      </c>
      <c r="AI964" s="29">
        <f t="shared" ref="AI964:AI977" si="435">ROUND(SUMIFS(E:E,D:D,D964,N:N,1)/SUMIFS(F:F,D:D,D964,N:N,1),9)</f>
        <v>0.26994277300000002</v>
      </c>
      <c r="AJ964" s="29">
        <f>ROUND(_xlfn.MAXIFS($G$7:$G$2383,$D$7:$D$2383,1,$V$7:$V$2383,1),9)</f>
        <v>0.87050933799999997</v>
      </c>
    </row>
    <row r="965" spans="1:36" ht="16.5" thickBot="1" x14ac:dyDescent="0.3">
      <c r="A965" s="48" t="s">
        <v>1210</v>
      </c>
      <c r="B965" s="54" t="s">
        <v>79</v>
      </c>
      <c r="C965" s="55" t="s">
        <v>80</v>
      </c>
      <c r="D965" s="44">
        <v>2</v>
      </c>
      <c r="E965" s="41">
        <v>585</v>
      </c>
      <c r="F965" s="41">
        <v>588</v>
      </c>
      <c r="G965" s="117">
        <v>0.994897959</v>
      </c>
      <c r="H965" s="42" t="s">
        <v>12</v>
      </c>
      <c r="I965" s="13">
        <v>103.87253258200001</v>
      </c>
      <c r="J965" s="42" t="s">
        <v>12</v>
      </c>
      <c r="K965" s="29">
        <f t="shared" si="429"/>
        <v>2</v>
      </c>
      <c r="L965" s="29">
        <f t="shared" si="403"/>
        <v>0</v>
      </c>
      <c r="M965" s="29">
        <f t="shared" si="404"/>
        <v>1</v>
      </c>
      <c r="N965" s="29">
        <f t="shared" si="430"/>
        <v>1</v>
      </c>
      <c r="O965" s="34"/>
      <c r="P965" s="41">
        <v>183</v>
      </c>
      <c r="Q965" s="41">
        <v>375</v>
      </c>
      <c r="R965" s="117">
        <v>0.48799999999999999</v>
      </c>
      <c r="S965" s="34">
        <v>2</v>
      </c>
      <c r="T965" s="34"/>
      <c r="U965" s="43" t="s">
        <v>295</v>
      </c>
      <c r="V965" s="34">
        <v>1</v>
      </c>
      <c r="W965" s="29">
        <v>2</v>
      </c>
      <c r="X965" s="29">
        <f t="shared" si="431"/>
        <v>2</v>
      </c>
      <c r="Z965" s="6">
        <f t="shared" si="432"/>
        <v>1</v>
      </c>
      <c r="AA965" s="6">
        <f t="shared" si="433"/>
        <v>1</v>
      </c>
      <c r="AB965" s="29"/>
      <c r="AC965" s="29">
        <f t="shared" si="434"/>
        <v>1</v>
      </c>
      <c r="AE965" s="120">
        <f>IF(N965=1,IF(OR(I965&lt;5,I965=""),0,IF(I965&gt;=10,2,1)),0)</f>
        <v>2</v>
      </c>
      <c r="AF965" s="120">
        <f>IF(G965&gt;AI965,1,0)</f>
        <v>1</v>
      </c>
      <c r="AG965" s="120">
        <f>IF(G965=AJ965,2,0)</f>
        <v>2</v>
      </c>
      <c r="AI965" s="29">
        <f t="shared" si="435"/>
        <v>0.94268468299999997</v>
      </c>
      <c r="AJ965" s="29">
        <f>ROUND(_xlfn.MAXIFS($G$7:$G$2383,$N$7:$N$2383,1,$D$7:$D$2383,2),9)</f>
        <v>0.994897959</v>
      </c>
    </row>
    <row r="966" spans="1:36" ht="16.5" thickBot="1" x14ac:dyDescent="0.3">
      <c r="A966" s="48" t="s">
        <v>1211</v>
      </c>
      <c r="B966" s="54" t="s">
        <v>79</v>
      </c>
      <c r="C966" s="55" t="s">
        <v>80</v>
      </c>
      <c r="D966" s="44">
        <v>3</v>
      </c>
      <c r="E966" s="41">
        <v>8</v>
      </c>
      <c r="F966" s="41">
        <v>20</v>
      </c>
      <c r="G966" s="117">
        <v>0.4</v>
      </c>
      <c r="H966" s="42" t="s">
        <v>12</v>
      </c>
      <c r="I966" s="13">
        <v>0</v>
      </c>
      <c r="J966" s="42" t="s">
        <v>12</v>
      </c>
      <c r="K966" s="29">
        <f t="shared" si="429"/>
        <v>0</v>
      </c>
      <c r="L966" s="29">
        <f t="shared" si="403"/>
        <v>1</v>
      </c>
      <c r="M966" s="29">
        <f t="shared" si="404"/>
        <v>0</v>
      </c>
      <c r="N966" s="29">
        <f t="shared" si="430"/>
        <v>1</v>
      </c>
      <c r="O966" s="34"/>
      <c r="P966" s="41">
        <v>0</v>
      </c>
      <c r="Q966" s="41">
        <v>1</v>
      </c>
      <c r="R966" s="117">
        <v>0</v>
      </c>
      <c r="S966" s="34">
        <v>0</v>
      </c>
      <c r="T966" s="34"/>
      <c r="U966" s="43" t="s">
        <v>297</v>
      </c>
      <c r="V966" s="34">
        <v>1</v>
      </c>
      <c r="W966" s="29">
        <v>1</v>
      </c>
      <c r="X966" s="29">
        <f t="shared" si="431"/>
        <v>1</v>
      </c>
      <c r="Z966" s="6">
        <f t="shared" si="432"/>
        <v>1</v>
      </c>
      <c r="AA966" s="6">
        <f t="shared" si="433"/>
        <v>0</v>
      </c>
      <c r="AB966" s="29"/>
      <c r="AC966" s="29">
        <f t="shared" si="434"/>
        <v>0</v>
      </c>
      <c r="AE966" s="120">
        <f>IF(N966=1,IF(OR(I966&lt;5,I966=""),0,IF(I966&gt;=10,1,0.5)),0)</f>
        <v>0</v>
      </c>
      <c r="AF966" s="120">
        <f>IF(G966&gt;AI966,0.5,0)</f>
        <v>0</v>
      </c>
      <c r="AG966" s="120">
        <f>IF(G966=AJ966,1,0)</f>
        <v>0</v>
      </c>
      <c r="AI966" s="29">
        <f t="shared" si="435"/>
        <v>0.630237826</v>
      </c>
      <c r="AJ966" s="29">
        <f>_xlfn.MAXIFS($G$7:$G$2383,$N$7:$N$2383,1,$D$7:$D$2383,3)</f>
        <v>1</v>
      </c>
    </row>
    <row r="967" spans="1:36" ht="16.5" thickBot="1" x14ac:dyDescent="0.3">
      <c r="A967" s="48" t="s">
        <v>1212</v>
      </c>
      <c r="B967" s="54" t="s">
        <v>79</v>
      </c>
      <c r="C967" s="55" t="s">
        <v>80</v>
      </c>
      <c r="D967" s="44">
        <v>4</v>
      </c>
      <c r="E967" s="41">
        <v>11</v>
      </c>
      <c r="F967" s="41">
        <v>11</v>
      </c>
      <c r="G967" s="117">
        <v>1</v>
      </c>
      <c r="H967" s="42" t="s">
        <v>12</v>
      </c>
      <c r="I967" s="13">
        <v>300</v>
      </c>
      <c r="J967" s="42" t="s">
        <v>12</v>
      </c>
      <c r="K967" s="29">
        <f t="shared" si="429"/>
        <v>1</v>
      </c>
      <c r="L967" s="29">
        <f t="shared" ref="L967:L1030" si="436">IF(AG968=0,0,1)</f>
        <v>0</v>
      </c>
      <c r="M967" s="29">
        <f t="shared" ref="M967:M1030" si="437">IF(AF967=0,0,1)</f>
        <v>1</v>
      </c>
      <c r="N967" s="29">
        <f t="shared" si="430"/>
        <v>1</v>
      </c>
      <c r="O967" s="34"/>
      <c r="P967" s="41">
        <v>1</v>
      </c>
      <c r="Q967" s="41">
        <v>4</v>
      </c>
      <c r="R967" s="117">
        <v>0.25</v>
      </c>
      <c r="S967" s="34">
        <v>0</v>
      </c>
      <c r="T967" s="34"/>
      <c r="U967" s="43" t="s">
        <v>299</v>
      </c>
      <c r="V967" s="34">
        <v>1</v>
      </c>
      <c r="W967" s="29">
        <v>1</v>
      </c>
      <c r="X967" s="29">
        <f t="shared" si="431"/>
        <v>1</v>
      </c>
      <c r="Z967" s="6">
        <f t="shared" si="432"/>
        <v>1</v>
      </c>
      <c r="AA967" s="6">
        <f t="shared" si="433"/>
        <v>1</v>
      </c>
      <c r="AB967" s="29"/>
      <c r="AC967" s="29">
        <f t="shared" si="434"/>
        <v>1</v>
      </c>
      <c r="AE967" s="120">
        <f>IF(N967=1,IF(OR(I967&lt;5,I967=""),0,IF(I967&gt;=10,1,0.5)),0)</f>
        <v>1</v>
      </c>
      <c r="AF967" s="120">
        <f>IF(G967&gt;AI967,0.5,0)</f>
        <v>0.5</v>
      </c>
      <c r="AG967" s="120">
        <f>IF(G967=AJ967,1,0)</f>
        <v>1</v>
      </c>
      <c r="AI967" s="29">
        <f t="shared" si="435"/>
        <v>0.88328075699999997</v>
      </c>
      <c r="AJ967" s="29">
        <f>_xlfn.MAXIFS($G$7:$G$2383,$N$7:$N$2383,1,$D$7:$D$2383,4)</f>
        <v>1</v>
      </c>
    </row>
    <row r="968" spans="1:36" ht="16.5" thickBot="1" x14ac:dyDescent="0.3">
      <c r="A968" s="48" t="s">
        <v>1213</v>
      </c>
      <c r="B968" s="54" t="s">
        <v>79</v>
      </c>
      <c r="C968" s="55" t="s">
        <v>80</v>
      </c>
      <c r="D968" s="44">
        <v>5</v>
      </c>
      <c r="E968" s="41">
        <v>19</v>
      </c>
      <c r="F968" s="41">
        <v>20</v>
      </c>
      <c r="G968" s="117">
        <v>0.95</v>
      </c>
      <c r="H968" s="42" t="s">
        <v>12</v>
      </c>
      <c r="I968" s="13">
        <v>588.75000241099997</v>
      </c>
      <c r="J968" s="42" t="s">
        <v>12</v>
      </c>
      <c r="K968" s="29">
        <f t="shared" si="429"/>
        <v>1</v>
      </c>
      <c r="L968" s="29">
        <f t="shared" si="436"/>
        <v>0</v>
      </c>
      <c r="M968" s="29">
        <f t="shared" si="437"/>
        <v>1</v>
      </c>
      <c r="N968" s="29">
        <f t="shared" si="430"/>
        <v>1</v>
      </c>
      <c r="O968" s="34"/>
      <c r="P968" s="41">
        <v>4</v>
      </c>
      <c r="Q968" s="41">
        <v>29</v>
      </c>
      <c r="R968" s="117">
        <v>0.13793103400000001</v>
      </c>
      <c r="S968" s="34">
        <v>0.5</v>
      </c>
      <c r="T968" s="34"/>
      <c r="U968" s="43" t="s">
        <v>301</v>
      </c>
      <c r="V968" s="34">
        <v>1</v>
      </c>
      <c r="W968" s="29">
        <v>1</v>
      </c>
      <c r="X968" s="29">
        <f t="shared" si="431"/>
        <v>1</v>
      </c>
      <c r="Z968" s="6">
        <f t="shared" si="432"/>
        <v>1</v>
      </c>
      <c r="AA968" s="6">
        <f t="shared" si="433"/>
        <v>1</v>
      </c>
      <c r="AB968" s="29"/>
      <c r="AC968" s="29">
        <f t="shared" si="434"/>
        <v>1</v>
      </c>
      <c r="AE968" s="120">
        <f>IF(N968=1,IF(OR(I968&lt;5,I968=""),0,IF(I968&gt;=10,1,0.5)),0)</f>
        <v>1</v>
      </c>
      <c r="AF968" s="120">
        <f>IF(G968&gt;AI968,0.5,0)</f>
        <v>0.5</v>
      </c>
      <c r="AG968" s="120">
        <f>IF(G968=AJ968,1,0)</f>
        <v>0</v>
      </c>
      <c r="AI968" s="29">
        <f t="shared" si="435"/>
        <v>0.78056112200000005</v>
      </c>
      <c r="AJ968" s="29">
        <f>_xlfn.MAXIFS($G$7:$G$2383,$N$7:$N$2383,1,$D$7:$D$2383,5)</f>
        <v>1</v>
      </c>
    </row>
    <row r="969" spans="1:36" ht="16.5" thickBot="1" x14ac:dyDescent="0.3">
      <c r="A969" s="48" t="s">
        <v>1214</v>
      </c>
      <c r="B969" s="54" t="s">
        <v>79</v>
      </c>
      <c r="C969" s="55" t="s">
        <v>80</v>
      </c>
      <c r="D969" s="44">
        <v>6</v>
      </c>
      <c r="E969" s="41">
        <v>865</v>
      </c>
      <c r="F969" s="41">
        <v>865</v>
      </c>
      <c r="G969" s="117">
        <v>1</v>
      </c>
      <c r="H969" s="45">
        <v>1</v>
      </c>
      <c r="I969" s="42" t="s">
        <v>12</v>
      </c>
      <c r="J969" s="13">
        <v>1</v>
      </c>
      <c r="K969" s="29">
        <f t="shared" si="429"/>
        <v>2</v>
      </c>
      <c r="L969" s="29">
        <f t="shared" si="436"/>
        <v>0</v>
      </c>
      <c r="M969" s="29">
        <f t="shared" si="437"/>
        <v>0</v>
      </c>
      <c r="N969" s="29">
        <f t="shared" si="430"/>
        <v>1</v>
      </c>
      <c r="O969" s="34"/>
      <c r="P969" s="41">
        <v>0</v>
      </c>
      <c r="Q969" s="41">
        <v>0</v>
      </c>
      <c r="R969" s="117">
        <v>0</v>
      </c>
      <c r="S969" s="42">
        <v>2</v>
      </c>
      <c r="T969" s="42"/>
      <c r="U969" s="43" t="s">
        <v>303</v>
      </c>
      <c r="V969" s="34">
        <v>1</v>
      </c>
      <c r="W969" s="29">
        <v>2</v>
      </c>
      <c r="X969" s="29">
        <f t="shared" si="431"/>
        <v>2</v>
      </c>
      <c r="Z969" s="6">
        <f t="shared" si="432"/>
        <v>1</v>
      </c>
      <c r="AA969" s="6">
        <f t="shared" si="433"/>
        <v>1</v>
      </c>
      <c r="AB969" s="29"/>
      <c r="AC969" s="29">
        <f t="shared" si="434"/>
        <v>1</v>
      </c>
      <c r="AE969" s="120">
        <f>IF(N969=1,IF(J969&gt;=1,2,0),0)</f>
        <v>2</v>
      </c>
      <c r="AF969" s="120">
        <f>IF(G969&gt;AI969,1,0)</f>
        <v>0</v>
      </c>
      <c r="AG969" s="120"/>
      <c r="AI969" s="29">
        <f t="shared" si="435"/>
        <v>1.0014544569999999</v>
      </c>
    </row>
    <row r="970" spans="1:36" ht="16.5" thickBot="1" x14ac:dyDescent="0.3">
      <c r="A970" s="48" t="s">
        <v>1215</v>
      </c>
      <c r="B970" s="54" t="s">
        <v>79</v>
      </c>
      <c r="C970" s="55" t="s">
        <v>80</v>
      </c>
      <c r="D970" s="44">
        <v>7</v>
      </c>
      <c r="E970" s="41">
        <v>244</v>
      </c>
      <c r="F970" s="41">
        <v>295</v>
      </c>
      <c r="G970" s="117">
        <v>0.82711864400000001</v>
      </c>
      <c r="H970" s="42" t="s">
        <v>12</v>
      </c>
      <c r="I970" s="13">
        <v>15.372446705</v>
      </c>
      <c r="J970" s="42" t="s">
        <v>12</v>
      </c>
      <c r="K970" s="29">
        <f t="shared" si="429"/>
        <v>2</v>
      </c>
      <c r="L970" s="29">
        <f t="shared" si="436"/>
        <v>0</v>
      </c>
      <c r="M970" s="29">
        <f t="shared" si="437"/>
        <v>1</v>
      </c>
      <c r="N970" s="29">
        <f t="shared" si="430"/>
        <v>1</v>
      </c>
      <c r="O970" s="34"/>
      <c r="P970" s="41">
        <v>195</v>
      </c>
      <c r="Q970" s="41">
        <v>272</v>
      </c>
      <c r="R970" s="117">
        <v>0.71691176499999998</v>
      </c>
      <c r="S970" s="34">
        <v>2</v>
      </c>
      <c r="T970" s="34"/>
      <c r="U970" s="43" t="s">
        <v>305</v>
      </c>
      <c r="V970" s="34">
        <v>1</v>
      </c>
      <c r="W970" s="29">
        <v>2</v>
      </c>
      <c r="X970" s="29">
        <f t="shared" si="431"/>
        <v>2</v>
      </c>
      <c r="Z970" s="6">
        <f t="shared" si="432"/>
        <v>1</v>
      </c>
      <c r="AA970" s="6">
        <f t="shared" si="433"/>
        <v>1</v>
      </c>
      <c r="AB970" s="29"/>
      <c r="AC970" s="29">
        <f t="shared" si="434"/>
        <v>1</v>
      </c>
      <c r="AE970" s="120">
        <f>IF(N970=1,IF(OR(I970&lt;3,I970=""),0,IF(I970&gt;=7,2,1)),0)</f>
        <v>2</v>
      </c>
      <c r="AF970" s="120">
        <f>IF(G970&gt;AI970,1,0)</f>
        <v>1</v>
      </c>
      <c r="AG970" s="120">
        <f>IF(G970=AJ970,2,0)</f>
        <v>0</v>
      </c>
      <c r="AI970" s="29">
        <f t="shared" si="435"/>
        <v>0.78831324000000003</v>
      </c>
      <c r="AJ970" s="29">
        <f>_xlfn.MAXIFS($G$7:$G$2383,$N$7:$N$2383,1,$D$7:$D$2383,7)</f>
        <v>0.964028777</v>
      </c>
    </row>
    <row r="971" spans="1:36" ht="16.5" thickBot="1" x14ac:dyDescent="0.3">
      <c r="A971" s="48" t="s">
        <v>1216</v>
      </c>
      <c r="B971" s="54" t="s">
        <v>79</v>
      </c>
      <c r="C971" s="55" t="s">
        <v>80</v>
      </c>
      <c r="D971" s="44">
        <v>8</v>
      </c>
      <c r="E971" s="41">
        <v>147</v>
      </c>
      <c r="F971" s="41">
        <v>295</v>
      </c>
      <c r="G971" s="117">
        <v>0.49830508499999998</v>
      </c>
      <c r="H971" s="42" t="s">
        <v>12</v>
      </c>
      <c r="I971" s="13">
        <v>6.7236086889999997</v>
      </c>
      <c r="J971" s="42" t="s">
        <v>12</v>
      </c>
      <c r="K971" s="29">
        <f t="shared" si="429"/>
        <v>0</v>
      </c>
      <c r="L971" s="29">
        <f t="shared" si="436"/>
        <v>0</v>
      </c>
      <c r="M971" s="29">
        <f t="shared" si="437"/>
        <v>0</v>
      </c>
      <c r="N971" s="29">
        <f t="shared" si="430"/>
        <v>1</v>
      </c>
      <c r="O971" s="34"/>
      <c r="P971" s="41">
        <v>127</v>
      </c>
      <c r="Q971" s="41">
        <v>272</v>
      </c>
      <c r="R971" s="117">
        <v>0.46691176499999998</v>
      </c>
      <c r="S971" s="34">
        <v>1</v>
      </c>
      <c r="T971" s="34"/>
      <c r="U971" s="43" t="s">
        <v>307</v>
      </c>
      <c r="V971" s="34">
        <v>1</v>
      </c>
      <c r="W971" s="29">
        <v>1</v>
      </c>
      <c r="X971" s="29">
        <f t="shared" si="431"/>
        <v>1</v>
      </c>
      <c r="Z971" s="6">
        <f t="shared" si="432"/>
        <v>1</v>
      </c>
      <c r="AA971" s="6">
        <f t="shared" si="433"/>
        <v>0</v>
      </c>
      <c r="AB971" s="29"/>
      <c r="AC971" s="29">
        <f t="shared" si="434"/>
        <v>0</v>
      </c>
      <c r="AE971" s="120">
        <f>IF(N971=1,IF(OR(I971&gt;-5,I971=""),0,IF(I971&gt;=-10,0.5,1)),0)</f>
        <v>0</v>
      </c>
      <c r="AF971" s="120">
        <f>IF(G971&lt;AI971,0.5,0)</f>
        <v>0</v>
      </c>
      <c r="AG971" s="120">
        <f>IF(G971=AJ971,1,0)</f>
        <v>0</v>
      </c>
      <c r="AI971" s="29">
        <f t="shared" si="435"/>
        <v>0.38070670899999998</v>
      </c>
      <c r="AJ971" s="29">
        <f>_xlfn.MINIFS($G$6:$G$2383,$N$6:$N$2383,1,$D$6:$D$2383,8)</f>
        <v>1.9047618999999998E-2</v>
      </c>
    </row>
    <row r="972" spans="1:36" ht="16.5" thickBot="1" x14ac:dyDescent="0.3">
      <c r="A972" s="48" t="s">
        <v>1217</v>
      </c>
      <c r="B972" s="54" t="s">
        <v>79</v>
      </c>
      <c r="C972" s="55" t="s">
        <v>80</v>
      </c>
      <c r="D972" s="44">
        <v>9</v>
      </c>
      <c r="E972" s="41">
        <v>1841</v>
      </c>
      <c r="F972" s="41">
        <v>588</v>
      </c>
      <c r="G972" s="117">
        <v>3.1309523810000002</v>
      </c>
      <c r="H972" s="45">
        <v>1</v>
      </c>
      <c r="I972" s="42" t="s">
        <v>12</v>
      </c>
      <c r="J972" s="13">
        <v>3.1309523810000002</v>
      </c>
      <c r="K972" s="29">
        <f t="shared" si="429"/>
        <v>1</v>
      </c>
      <c r="L972" s="29">
        <f t="shared" si="436"/>
        <v>0</v>
      </c>
      <c r="M972" s="29">
        <f t="shared" si="437"/>
        <v>0</v>
      </c>
      <c r="N972" s="29">
        <f t="shared" si="430"/>
        <v>1</v>
      </c>
      <c r="O972" s="34"/>
      <c r="P972" s="41">
        <v>1245</v>
      </c>
      <c r="Q972" s="41">
        <v>375</v>
      </c>
      <c r="R972" s="117">
        <v>3.32</v>
      </c>
      <c r="S972" s="42">
        <v>1</v>
      </c>
      <c r="T972" s="42"/>
      <c r="U972" s="43" t="s">
        <v>309</v>
      </c>
      <c r="V972" s="34">
        <v>1</v>
      </c>
      <c r="W972" s="29">
        <v>1</v>
      </c>
      <c r="X972" s="29">
        <f t="shared" si="431"/>
        <v>1</v>
      </c>
      <c r="Z972" s="6">
        <f t="shared" si="432"/>
        <v>1</v>
      </c>
      <c r="AA972" s="6">
        <f t="shared" si="433"/>
        <v>1</v>
      </c>
      <c r="AB972" s="29"/>
      <c r="AC972" s="29">
        <f t="shared" si="434"/>
        <v>1</v>
      </c>
      <c r="AE972" s="120">
        <f>IF(N972=1,IF(J972&gt;=1,1,0),0)</f>
        <v>1</v>
      </c>
      <c r="AF972" s="120">
        <f>IF(G972&gt;AI972,0.5,0)</f>
        <v>0</v>
      </c>
      <c r="AG972" s="120"/>
      <c r="AI972" s="29">
        <f t="shared" si="435"/>
        <v>6.5856960899999999</v>
      </c>
    </row>
    <row r="973" spans="1:36" ht="16.5" thickBot="1" x14ac:dyDescent="0.3">
      <c r="A973" s="48" t="s">
        <v>1218</v>
      </c>
      <c r="B973" s="54" t="s">
        <v>79</v>
      </c>
      <c r="C973" s="55" t="s">
        <v>80</v>
      </c>
      <c r="D973" s="44">
        <v>10</v>
      </c>
      <c r="E973" s="41">
        <v>30</v>
      </c>
      <c r="F973" s="41">
        <v>11</v>
      </c>
      <c r="G973" s="117">
        <v>2.7272727269999999</v>
      </c>
      <c r="H973" s="45">
        <v>1</v>
      </c>
      <c r="I973" s="42" t="s">
        <v>12</v>
      </c>
      <c r="J973" s="13">
        <v>2.7272727269999999</v>
      </c>
      <c r="K973" s="29">
        <f t="shared" si="429"/>
        <v>1</v>
      </c>
      <c r="L973" s="29">
        <f t="shared" si="436"/>
        <v>0</v>
      </c>
      <c r="M973" s="29">
        <f t="shared" si="437"/>
        <v>0</v>
      </c>
      <c r="N973" s="29">
        <f t="shared" si="430"/>
        <v>1</v>
      </c>
      <c r="O973" s="34"/>
      <c r="P973" s="41">
        <v>18</v>
      </c>
      <c r="Q973" s="41">
        <v>4</v>
      </c>
      <c r="R973" s="117">
        <v>4.5</v>
      </c>
      <c r="S973" s="42">
        <v>1</v>
      </c>
      <c r="T973" s="42"/>
      <c r="U973" s="43" t="s">
        <v>311</v>
      </c>
      <c r="V973" s="34">
        <v>1</v>
      </c>
      <c r="W973" s="29">
        <v>1</v>
      </c>
      <c r="X973" s="29">
        <f t="shared" si="431"/>
        <v>1</v>
      </c>
      <c r="Z973" s="6">
        <f t="shared" si="432"/>
        <v>1</v>
      </c>
      <c r="AA973" s="6">
        <f t="shared" si="433"/>
        <v>1</v>
      </c>
      <c r="AB973" s="29"/>
      <c r="AC973" s="29">
        <f t="shared" si="434"/>
        <v>1</v>
      </c>
      <c r="AE973" s="120">
        <f>IF(N973=1,IF(J973&gt;=1,1,0),0)</f>
        <v>1</v>
      </c>
      <c r="AF973" s="120">
        <f>IF(G973&gt;AI973,0.5,0)</f>
        <v>0</v>
      </c>
      <c r="AG973" s="120"/>
      <c r="AI973" s="29">
        <f t="shared" si="435"/>
        <v>8.2854889590000003</v>
      </c>
    </row>
    <row r="974" spans="1:36" ht="16.5" thickBot="1" x14ac:dyDescent="0.3">
      <c r="A974" s="48" t="s">
        <v>1219</v>
      </c>
      <c r="B974" s="54" t="s">
        <v>79</v>
      </c>
      <c r="C974" s="55" t="s">
        <v>80</v>
      </c>
      <c r="D974" s="44">
        <v>11</v>
      </c>
      <c r="E974" s="41">
        <v>92</v>
      </c>
      <c r="F974" s="41">
        <v>20</v>
      </c>
      <c r="G974" s="117">
        <v>4.5999999999999996</v>
      </c>
      <c r="H974" s="45">
        <v>1</v>
      </c>
      <c r="I974" s="42" t="s">
        <v>12</v>
      </c>
      <c r="J974" s="13">
        <v>4.5999999999999996</v>
      </c>
      <c r="K974" s="29">
        <f t="shared" si="429"/>
        <v>2</v>
      </c>
      <c r="L974" s="29">
        <f t="shared" si="436"/>
        <v>0</v>
      </c>
      <c r="M974" s="29">
        <f t="shared" si="437"/>
        <v>0</v>
      </c>
      <c r="N974" s="29">
        <f t="shared" si="430"/>
        <v>1</v>
      </c>
      <c r="O974" s="34"/>
      <c r="P974" s="41">
        <v>232</v>
      </c>
      <c r="Q974" s="41">
        <v>29</v>
      </c>
      <c r="R974" s="117">
        <v>8</v>
      </c>
      <c r="S974" s="42">
        <v>2</v>
      </c>
      <c r="T974" s="42"/>
      <c r="U974" s="43" t="s">
        <v>313</v>
      </c>
      <c r="V974" s="34">
        <v>1</v>
      </c>
      <c r="W974" s="29">
        <v>2</v>
      </c>
      <c r="X974" s="29">
        <f t="shared" si="431"/>
        <v>2</v>
      </c>
      <c r="Z974" s="6">
        <f t="shared" si="432"/>
        <v>1</v>
      </c>
      <c r="AA974" s="6">
        <f t="shared" si="433"/>
        <v>1</v>
      </c>
      <c r="AB974" s="29"/>
      <c r="AC974" s="29">
        <f t="shared" si="434"/>
        <v>1</v>
      </c>
      <c r="AE974" s="120">
        <f>IF(N974=1,IF(J974&gt;=1,2,0),0)</f>
        <v>2</v>
      </c>
      <c r="AF974" s="120">
        <f>IF(G974&gt;AI974,1,0)</f>
        <v>0</v>
      </c>
      <c r="AG974" s="120"/>
      <c r="AI974" s="29">
        <f t="shared" si="435"/>
        <v>8.5951903810000001</v>
      </c>
    </row>
    <row r="975" spans="1:36" ht="16.5" thickBot="1" x14ac:dyDescent="0.3">
      <c r="A975" s="48" t="s">
        <v>1220</v>
      </c>
      <c r="B975" s="54" t="s">
        <v>79</v>
      </c>
      <c r="C975" s="55" t="s">
        <v>80</v>
      </c>
      <c r="D975" s="44">
        <v>12</v>
      </c>
      <c r="E975" s="41">
        <v>695</v>
      </c>
      <c r="F975" s="41">
        <v>14464</v>
      </c>
      <c r="G975" s="117">
        <v>4.8050332000000001E-2</v>
      </c>
      <c r="H975" s="42" t="s">
        <v>12</v>
      </c>
      <c r="I975" s="13">
        <v>97.422181273999996</v>
      </c>
      <c r="J975" s="42" t="s">
        <v>12</v>
      </c>
      <c r="K975" s="29">
        <f t="shared" si="429"/>
        <v>0</v>
      </c>
      <c r="L975" s="29">
        <f t="shared" si="436"/>
        <v>0</v>
      </c>
      <c r="M975" s="29">
        <f t="shared" si="437"/>
        <v>0</v>
      </c>
      <c r="N975" s="29">
        <f t="shared" si="430"/>
        <v>1</v>
      </c>
      <c r="O975" s="34"/>
      <c r="P975" s="41">
        <v>312</v>
      </c>
      <c r="Q975" s="41">
        <v>12819</v>
      </c>
      <c r="R975" s="117">
        <v>2.4338872000000001E-2</v>
      </c>
      <c r="S975" s="34">
        <v>1</v>
      </c>
      <c r="T975" s="34"/>
      <c r="U975" s="43" t="s">
        <v>315</v>
      </c>
      <c r="V975" s="34">
        <v>1</v>
      </c>
      <c r="W975" s="29">
        <v>1</v>
      </c>
      <c r="X975" s="29">
        <f t="shared" si="431"/>
        <v>1</v>
      </c>
      <c r="Z975" s="6">
        <f t="shared" si="432"/>
        <v>1</v>
      </c>
      <c r="AA975" s="6">
        <f t="shared" si="433"/>
        <v>0</v>
      </c>
      <c r="AB975" s="29"/>
      <c r="AC975" s="29">
        <f t="shared" si="434"/>
        <v>0</v>
      </c>
      <c r="AE975" s="120">
        <f>IF(N975=1,IF(OR(I975&gt;-5,I975=""),0,IF(I975&gt;=-10,0.5,1)),0)</f>
        <v>0</v>
      </c>
      <c r="AF975" s="120">
        <f>IF(G975&lt;AI975,0.5,0)</f>
        <v>0</v>
      </c>
      <c r="AG975" s="120">
        <f>IF(G975=AJ975,1,0)</f>
        <v>0</v>
      </c>
      <c r="AI975" s="29">
        <f t="shared" si="435"/>
        <v>4.0696577999999997E-2</v>
      </c>
      <c r="AJ975" s="29">
        <f>_xlfn.MINIFS($G$6:$G$2383,$N$6:$N$2383,1,$D$6:$D$2383,12)</f>
        <v>5.6550419999999999E-3</v>
      </c>
    </row>
    <row r="976" spans="1:36" ht="16.5" thickBot="1" x14ac:dyDescent="0.3">
      <c r="A976" s="48" t="s">
        <v>1221</v>
      </c>
      <c r="B976" s="54" t="s">
        <v>79</v>
      </c>
      <c r="C976" s="55" t="s">
        <v>80</v>
      </c>
      <c r="D976" s="44">
        <v>13</v>
      </c>
      <c r="E976" s="41">
        <v>132</v>
      </c>
      <c r="F976" s="41">
        <v>577</v>
      </c>
      <c r="G976" s="117">
        <v>0.22876949699999999</v>
      </c>
      <c r="H976" s="42" t="s">
        <v>12</v>
      </c>
      <c r="I976" s="13">
        <v>-7.9601790049999996</v>
      </c>
      <c r="J976" s="42" t="s">
        <v>12</v>
      </c>
      <c r="K976" s="29">
        <f>_xlfn.IFS(AND(R976=0,G976=0),0,V976=0,0,V976=1,MAX(AE976:AG976))</f>
        <v>2</v>
      </c>
      <c r="L976" s="29">
        <f t="shared" si="436"/>
        <v>0</v>
      </c>
      <c r="M976" s="29">
        <f t="shared" si="437"/>
        <v>1</v>
      </c>
      <c r="N976" s="29">
        <f t="shared" si="430"/>
        <v>1</v>
      </c>
      <c r="O976" s="34"/>
      <c r="P976" s="41">
        <v>129</v>
      </c>
      <c r="Q976" s="41">
        <v>519</v>
      </c>
      <c r="R976" s="117">
        <v>0.24855491299999999</v>
      </c>
      <c r="S976" s="34">
        <v>1</v>
      </c>
      <c r="T976" s="34"/>
      <c r="U976" s="43" t="s">
        <v>317</v>
      </c>
      <c r="V976" s="34">
        <v>1</v>
      </c>
      <c r="W976" s="29">
        <v>2</v>
      </c>
      <c r="X976" s="29">
        <f t="shared" si="431"/>
        <v>2</v>
      </c>
      <c r="Z976" s="6">
        <f t="shared" si="432"/>
        <v>1</v>
      </c>
      <c r="AA976" s="6">
        <f t="shared" si="433"/>
        <v>1</v>
      </c>
      <c r="AB976" s="29"/>
      <c r="AC976" s="29">
        <f t="shared" si="434"/>
        <v>1</v>
      </c>
      <c r="AE976" s="120">
        <f>IF(N976=1,IF(OR(I976&gt;-3,I976=""),0,IF(I976&gt;=-7,1,2)),0)</f>
        <v>2</v>
      </c>
      <c r="AF976" s="120">
        <f>IF(G976&lt;AI976,1,0)</f>
        <v>1</v>
      </c>
      <c r="AG976" s="120">
        <f>IF(G976=AJ976,2,0)</f>
        <v>0</v>
      </c>
      <c r="AI976" s="29">
        <f t="shared" si="435"/>
        <v>0.30394431599999999</v>
      </c>
      <c r="AJ976" s="29">
        <f>_xlfn.MINIFS($G$6:$G$2383,$N$6:$N$2383,1,$D$6:$D$2383,13)</f>
        <v>0.11</v>
      </c>
    </row>
    <row r="977" spans="1:36" ht="16.5" thickBot="1" x14ac:dyDescent="0.3">
      <c r="A977" s="48" t="s">
        <v>1222</v>
      </c>
      <c r="B977" s="54" t="s">
        <v>79</v>
      </c>
      <c r="C977" s="55" t="s">
        <v>80</v>
      </c>
      <c r="D977" s="44">
        <v>14</v>
      </c>
      <c r="E977" s="41">
        <v>30</v>
      </c>
      <c r="F977" s="41">
        <v>966</v>
      </c>
      <c r="G977" s="117">
        <v>3.1055901E-2</v>
      </c>
      <c r="H977" s="42" t="s">
        <v>12</v>
      </c>
      <c r="I977" s="13">
        <v>188.81988392100001</v>
      </c>
      <c r="J977" s="42" t="s">
        <v>12</v>
      </c>
      <c r="K977" s="29">
        <f>_xlfn.IFS(AND(R977=0,G977=0),0,V977=0,0,V977=1,MAX(AE977:AG977))</f>
        <v>0</v>
      </c>
      <c r="L977" s="29">
        <f t="shared" si="436"/>
        <v>0</v>
      </c>
      <c r="M977" s="29">
        <f t="shared" si="437"/>
        <v>0</v>
      </c>
      <c r="N977" s="29">
        <f t="shared" si="430"/>
        <v>1</v>
      </c>
      <c r="O977" s="34"/>
      <c r="P977" s="41">
        <v>10</v>
      </c>
      <c r="Q977" s="41">
        <v>930</v>
      </c>
      <c r="R977" s="117">
        <v>1.0752688E-2</v>
      </c>
      <c r="S977" s="34">
        <v>1</v>
      </c>
      <c r="T977" s="34"/>
      <c r="U977" s="43" t="s">
        <v>319</v>
      </c>
      <c r="V977" s="34">
        <v>1</v>
      </c>
      <c r="W977" s="29">
        <v>1</v>
      </c>
      <c r="X977" s="29">
        <f t="shared" si="431"/>
        <v>1</v>
      </c>
      <c r="Z977" s="6">
        <f t="shared" si="432"/>
        <v>1</v>
      </c>
      <c r="AA977" s="6">
        <f t="shared" si="433"/>
        <v>0</v>
      </c>
      <c r="AB977" s="29"/>
      <c r="AC977" s="29">
        <f t="shared" si="434"/>
        <v>0</v>
      </c>
      <c r="AE977" s="120">
        <f>IF(N977=1,IF(OR(I977&gt;-5,I977=""),0,IF(I977&gt;=-10,0.5,1)),0)</f>
        <v>0</v>
      </c>
      <c r="AF977" s="120">
        <f>IF(G977&lt;AI977,0.5,0)</f>
        <v>0</v>
      </c>
      <c r="AG977" s="120">
        <f>IF(G977=AJ977,1,0)</f>
        <v>0</v>
      </c>
      <c r="AI977" s="29">
        <f t="shared" si="435"/>
        <v>4.1435990000000004E-3</v>
      </c>
      <c r="AJ977" s="29">
        <f>_xlfn.MINIFS($G$6:$G$2383,$N$6:$N$2383,1,$D$6:$D$2383,14)</f>
        <v>0</v>
      </c>
    </row>
    <row r="978" spans="1:36" ht="16.5" thickBot="1" x14ac:dyDescent="0.3">
      <c r="A978" s="48" t="s">
        <v>1223</v>
      </c>
      <c r="B978" s="54" t="s">
        <v>79</v>
      </c>
      <c r="C978" s="55" t="s">
        <v>80</v>
      </c>
      <c r="D978" s="33"/>
      <c r="E978" s="41"/>
      <c r="F978" s="41"/>
      <c r="G978" s="117">
        <v>0</v>
      </c>
      <c r="H978" s="35"/>
      <c r="I978" s="35"/>
      <c r="J978" s="35"/>
      <c r="K978" s="36">
        <f>SUM(K979:K984)</f>
        <v>1.5</v>
      </c>
      <c r="L978" s="29">
        <f t="shared" si="436"/>
        <v>0</v>
      </c>
      <c r="M978" s="29">
        <f t="shared" si="437"/>
        <v>0</v>
      </c>
      <c r="O978" s="34"/>
      <c r="P978" s="34"/>
      <c r="Q978" s="34"/>
      <c r="R978" s="117">
        <v>0</v>
      </c>
      <c r="S978" s="35">
        <v>4</v>
      </c>
      <c r="T978" s="35"/>
      <c r="U978" s="37" t="s">
        <v>321</v>
      </c>
      <c r="V978" s="35">
        <v>1</v>
      </c>
      <c r="W978" s="6"/>
      <c r="X978" s="29">
        <f t="shared" si="431"/>
        <v>0</v>
      </c>
      <c r="Y978" s="6"/>
      <c r="AB978" s="6"/>
      <c r="AC978" s="29" t="str">
        <f t="shared" si="434"/>
        <v>не применяется</v>
      </c>
      <c r="AF978" s="6"/>
    </row>
    <row r="979" spans="1:36" ht="16.5" thickBot="1" x14ac:dyDescent="0.3">
      <c r="A979" s="48" t="s">
        <v>1224</v>
      </c>
      <c r="B979" s="54" t="s">
        <v>79</v>
      </c>
      <c r="C979" s="55" t="s">
        <v>80</v>
      </c>
      <c r="D979" s="44">
        <v>15</v>
      </c>
      <c r="E979" s="41">
        <v>1179</v>
      </c>
      <c r="F979" s="41">
        <v>1190</v>
      </c>
      <c r="G979" s="117">
        <v>0.99075630299999995</v>
      </c>
      <c r="H979" s="45">
        <v>1</v>
      </c>
      <c r="I979" s="42" t="s">
        <v>12</v>
      </c>
      <c r="J979" s="13">
        <v>0.99075630299999995</v>
      </c>
      <c r="K979" s="29">
        <f t="shared" ref="K979:K984" si="438">IF(V979=1,MAX(AE979:AG979),0)</f>
        <v>0.5</v>
      </c>
      <c r="L979" s="29">
        <f t="shared" si="436"/>
        <v>0</v>
      </c>
      <c r="M979" s="29">
        <f t="shared" si="437"/>
        <v>1</v>
      </c>
      <c r="N979" s="29">
        <f t="shared" ref="N979:N984" si="439">IF(AND(F979=0,V979=1),2,V979)</f>
        <v>1</v>
      </c>
      <c r="O979" s="34"/>
      <c r="P979" s="41">
        <v>0</v>
      </c>
      <c r="Q979" s="41">
        <v>0</v>
      </c>
      <c r="R979" s="117">
        <v>0</v>
      </c>
      <c r="S979" s="42">
        <v>0.5</v>
      </c>
      <c r="T979" s="42"/>
      <c r="U979" s="43" t="s">
        <v>323</v>
      </c>
      <c r="V979" s="34">
        <v>1</v>
      </c>
      <c r="W979" s="29">
        <v>1</v>
      </c>
      <c r="X979" s="29">
        <f t="shared" si="431"/>
        <v>1</v>
      </c>
      <c r="Z979" s="6">
        <f t="shared" ref="Z979:Z984" si="440">N979</f>
        <v>1</v>
      </c>
      <c r="AA979" s="6">
        <f t="shared" ref="AA979:AA984" si="441">IF(K979&lt;=0,0,1)</f>
        <v>1</v>
      </c>
      <c r="AB979" s="29"/>
      <c r="AC979" s="29">
        <f t="shared" si="434"/>
        <v>1</v>
      </c>
      <c r="AE979" s="120">
        <f>IF(AND(J979&gt;=1,N979=1),1,0)</f>
        <v>0</v>
      </c>
      <c r="AF979" s="121">
        <f>IF(G979&gt;AI979,0.5,0)</f>
        <v>0.5</v>
      </c>
      <c r="AG979" s="120"/>
      <c r="AI979" s="29">
        <f t="shared" ref="AI979:AI984" si="442">ROUND(SUMIFS(E:E,D:D,D979,N:N,1)/SUMIFS(F:F,D:D,D979,N:N,1),9)</f>
        <v>0.955452521</v>
      </c>
    </row>
    <row r="980" spans="1:36" ht="16.5" thickBot="1" x14ac:dyDescent="0.3">
      <c r="A980" s="48" t="s">
        <v>1225</v>
      </c>
      <c r="B980" s="54" t="s">
        <v>79</v>
      </c>
      <c r="C980" s="55" t="s">
        <v>80</v>
      </c>
      <c r="D980" s="44">
        <v>16</v>
      </c>
      <c r="E980" s="41">
        <v>3</v>
      </c>
      <c r="F980" s="41">
        <v>0</v>
      </c>
      <c r="G980" s="117">
        <v>0</v>
      </c>
      <c r="H980" s="45">
        <v>1</v>
      </c>
      <c r="I980" s="42" t="s">
        <v>12</v>
      </c>
      <c r="J980" s="13">
        <v>0</v>
      </c>
      <c r="K980" s="29">
        <f t="shared" si="438"/>
        <v>0</v>
      </c>
      <c r="L980" s="29">
        <f t="shared" si="436"/>
        <v>0</v>
      </c>
      <c r="M980" s="29">
        <f t="shared" si="437"/>
        <v>0</v>
      </c>
      <c r="N980" s="29">
        <f t="shared" si="439"/>
        <v>2</v>
      </c>
      <c r="O980" s="34"/>
      <c r="P980" s="41">
        <v>4</v>
      </c>
      <c r="Q980" s="41">
        <v>5</v>
      </c>
      <c r="R980" s="117">
        <v>0.8</v>
      </c>
      <c r="S980" s="42">
        <v>0.5</v>
      </c>
      <c r="T980" s="42"/>
      <c r="U980" s="43" t="s">
        <v>325</v>
      </c>
      <c r="V980" s="34">
        <v>1</v>
      </c>
      <c r="W980" s="29">
        <v>1</v>
      </c>
      <c r="X980" s="29">
        <f t="shared" si="431"/>
        <v>1</v>
      </c>
      <c r="Z980" s="6">
        <f t="shared" si="440"/>
        <v>2</v>
      </c>
      <c r="AA980" s="6">
        <f t="shared" si="441"/>
        <v>0</v>
      </c>
      <c r="AB980" s="29"/>
      <c r="AC980" s="29" t="str">
        <f>_xlfn.IFS(AND(Z980=1,AA980=1),1,AND(Z980=1,AA980=0),0,Z980=0,"не применяется",N980=2,"не применяется")</f>
        <v>не применяется</v>
      </c>
      <c r="AE980" s="120">
        <f>IF(AND(J980&gt;=1,N980=1),1,0)</f>
        <v>0</v>
      </c>
      <c r="AF980" s="120">
        <f>IF(G980&gt;AI980,0.5,0)</f>
        <v>0</v>
      </c>
      <c r="AG980" s="120"/>
      <c r="AI980" s="29">
        <f t="shared" si="442"/>
        <v>27.65</v>
      </c>
    </row>
    <row r="981" spans="1:36" ht="16.5" thickBot="1" x14ac:dyDescent="0.3">
      <c r="A981" s="48" t="s">
        <v>1226</v>
      </c>
      <c r="B981" s="54" t="s">
        <v>79</v>
      </c>
      <c r="C981" s="55" t="s">
        <v>80</v>
      </c>
      <c r="D981" s="44">
        <v>17</v>
      </c>
      <c r="E981" s="41">
        <v>94</v>
      </c>
      <c r="F981" s="41">
        <v>5</v>
      </c>
      <c r="G981" s="117">
        <v>18.8</v>
      </c>
      <c r="H981" s="45">
        <v>1</v>
      </c>
      <c r="I981" s="42" t="s">
        <v>12</v>
      </c>
      <c r="J981" s="13">
        <v>18.8</v>
      </c>
      <c r="K981" s="29">
        <f t="shared" si="438"/>
        <v>1</v>
      </c>
      <c r="L981" s="29">
        <f t="shared" si="436"/>
        <v>0</v>
      </c>
      <c r="M981" s="29">
        <f t="shared" si="437"/>
        <v>0</v>
      </c>
      <c r="N981" s="29">
        <f t="shared" si="439"/>
        <v>1</v>
      </c>
      <c r="O981" s="34"/>
      <c r="P981" s="41">
        <v>149</v>
      </c>
      <c r="Q981" s="41">
        <v>230</v>
      </c>
      <c r="R981" s="117">
        <v>0.64782608699999999</v>
      </c>
      <c r="S981" s="42">
        <v>0</v>
      </c>
      <c r="T981" s="42"/>
      <c r="U981" s="43" t="s">
        <v>327</v>
      </c>
      <c r="V981" s="34">
        <v>1</v>
      </c>
      <c r="W981" s="29">
        <v>1</v>
      </c>
      <c r="X981" s="29">
        <f t="shared" si="431"/>
        <v>1</v>
      </c>
      <c r="Z981" s="6">
        <f t="shared" si="440"/>
        <v>1</v>
      </c>
      <c r="AA981" s="6">
        <f t="shared" si="441"/>
        <v>1</v>
      </c>
      <c r="AB981" s="29"/>
      <c r="AC981" s="29">
        <f>_xlfn.IFS(AND(Z981=1,AA981=1),1,AND(Z981=1,AA981=0),0,Z981=0,"не применяется")</f>
        <v>1</v>
      </c>
      <c r="AE981" s="120">
        <f>IF(AND(J981&gt;=1,N981=1),1,0)</f>
        <v>1</v>
      </c>
      <c r="AF981" s="120">
        <f>IF(G981&gt;AI981,0.5,0)</f>
        <v>0</v>
      </c>
      <c r="AG981" s="120"/>
      <c r="AI981" s="29">
        <f t="shared" si="442"/>
        <v>77.588235294</v>
      </c>
    </row>
    <row r="982" spans="1:36" ht="16.5" thickBot="1" x14ac:dyDescent="0.3">
      <c r="A982" s="48" t="s">
        <v>1227</v>
      </c>
      <c r="B982" s="54" t="s">
        <v>79</v>
      </c>
      <c r="C982" s="55" t="s">
        <v>80</v>
      </c>
      <c r="D982" s="44">
        <v>18</v>
      </c>
      <c r="E982" s="41">
        <v>6</v>
      </c>
      <c r="F982" s="41">
        <v>0</v>
      </c>
      <c r="G982" s="117">
        <v>0</v>
      </c>
      <c r="H982" s="45">
        <v>1</v>
      </c>
      <c r="I982" s="42" t="s">
        <v>12</v>
      </c>
      <c r="J982" s="13">
        <v>0</v>
      </c>
      <c r="K982" s="29">
        <f t="shared" si="438"/>
        <v>0</v>
      </c>
      <c r="L982" s="29">
        <f t="shared" si="436"/>
        <v>0</v>
      </c>
      <c r="M982" s="29">
        <f t="shared" si="437"/>
        <v>0</v>
      </c>
      <c r="N982" s="29">
        <f t="shared" si="439"/>
        <v>2</v>
      </c>
      <c r="O982" s="34"/>
      <c r="P982" s="41">
        <v>9</v>
      </c>
      <c r="Q982" s="41">
        <v>3</v>
      </c>
      <c r="R982" s="117">
        <v>3</v>
      </c>
      <c r="S982" s="42">
        <v>1</v>
      </c>
      <c r="T982" s="42"/>
      <c r="U982" s="43" t="s">
        <v>329</v>
      </c>
      <c r="V982" s="34">
        <v>1</v>
      </c>
      <c r="W982" s="29">
        <v>1</v>
      </c>
      <c r="X982" s="29">
        <f t="shared" si="431"/>
        <v>1</v>
      </c>
      <c r="Z982" s="6">
        <f t="shared" si="440"/>
        <v>2</v>
      </c>
      <c r="AA982" s="6">
        <f t="shared" si="441"/>
        <v>0</v>
      </c>
      <c r="AB982" s="29"/>
      <c r="AC982" s="29" t="str">
        <f>_xlfn.IFS(AND(Z982=1,AA982=1),1,AND(Z982=1,AA982=0),0,Z982=0,"не применяется",N982=2,"не применяется")</f>
        <v>не применяется</v>
      </c>
      <c r="AE982" s="120">
        <f>IF(AND(J982&gt;=1,N982=1),1,0)</f>
        <v>0</v>
      </c>
      <c r="AF982" s="120">
        <f>IF(G982&gt;AI982,0.5,0)</f>
        <v>0</v>
      </c>
      <c r="AG982" s="120"/>
      <c r="AI982" s="29">
        <f t="shared" si="442"/>
        <v>48.1875</v>
      </c>
    </row>
    <row r="983" spans="1:36" ht="16.5" thickBot="1" x14ac:dyDescent="0.3">
      <c r="A983" s="48" t="s">
        <v>1228</v>
      </c>
      <c r="B983" s="54" t="s">
        <v>79</v>
      </c>
      <c r="C983" s="55" t="s">
        <v>80</v>
      </c>
      <c r="D983" s="44">
        <v>19</v>
      </c>
      <c r="E983" s="41">
        <v>17</v>
      </c>
      <c r="F983" s="41">
        <v>0</v>
      </c>
      <c r="G983" s="117">
        <v>0</v>
      </c>
      <c r="H983" s="45">
        <v>1</v>
      </c>
      <c r="I983" s="42" t="s">
        <v>12</v>
      </c>
      <c r="J983" s="13">
        <v>0</v>
      </c>
      <c r="K983" s="29">
        <f t="shared" si="438"/>
        <v>0</v>
      </c>
      <c r="L983" s="29">
        <f t="shared" si="436"/>
        <v>0</v>
      </c>
      <c r="M983" s="29">
        <f t="shared" si="437"/>
        <v>0</v>
      </c>
      <c r="N983" s="29">
        <f t="shared" si="439"/>
        <v>2</v>
      </c>
      <c r="O983" s="34"/>
      <c r="P983" s="41">
        <v>14</v>
      </c>
      <c r="Q983" s="41">
        <v>13</v>
      </c>
      <c r="R983" s="117">
        <v>1.076923077</v>
      </c>
      <c r="S983" s="42">
        <v>2</v>
      </c>
      <c r="T983" s="42"/>
      <c r="U983" s="43" t="s">
        <v>331</v>
      </c>
      <c r="V983" s="34">
        <v>1</v>
      </c>
      <c r="W983" s="29">
        <v>2</v>
      </c>
      <c r="X983" s="29">
        <f t="shared" si="431"/>
        <v>2</v>
      </c>
      <c r="Z983" s="6">
        <f t="shared" si="440"/>
        <v>2</v>
      </c>
      <c r="AA983" s="6">
        <f t="shared" si="441"/>
        <v>0</v>
      </c>
      <c r="AB983" s="29"/>
      <c r="AC983" s="29" t="str">
        <f>_xlfn.IFS(AND(Z983=1,AA983=1),1,AND(Z983=1,AA983=0),0,Z983=0,"не применяется",N983=2,"не применяется")</f>
        <v>не применяется</v>
      </c>
      <c r="AE983" s="120">
        <f>IF(AND(J983&gt;=1,N983=1),2,0)</f>
        <v>0</v>
      </c>
      <c r="AF983" s="120">
        <f>IF(G983&gt;AI983,1,0)</f>
        <v>0</v>
      </c>
      <c r="AG983" s="120"/>
      <c r="AI983" s="29">
        <f t="shared" si="442"/>
        <v>45.237288135999997</v>
      </c>
    </row>
    <row r="984" spans="1:36" ht="16.5" thickBot="1" x14ac:dyDescent="0.3">
      <c r="A984" s="48" t="s">
        <v>1229</v>
      </c>
      <c r="B984" s="54" t="s">
        <v>79</v>
      </c>
      <c r="C984" s="55" t="s">
        <v>80</v>
      </c>
      <c r="D984" s="44">
        <v>20</v>
      </c>
      <c r="E984" s="41">
        <v>6</v>
      </c>
      <c r="F984" s="41">
        <v>0</v>
      </c>
      <c r="G984" s="117">
        <v>0</v>
      </c>
      <c r="H984" s="45">
        <v>1</v>
      </c>
      <c r="I984" s="42" t="s">
        <v>12</v>
      </c>
      <c r="J984" s="13">
        <v>0</v>
      </c>
      <c r="K984" s="29">
        <f t="shared" si="438"/>
        <v>0</v>
      </c>
      <c r="L984" s="29">
        <f t="shared" si="436"/>
        <v>0</v>
      </c>
      <c r="M984" s="29">
        <f t="shared" si="437"/>
        <v>0</v>
      </c>
      <c r="N984" s="29">
        <f t="shared" si="439"/>
        <v>2</v>
      </c>
      <c r="O984" s="34"/>
      <c r="P984" s="41">
        <v>1</v>
      </c>
      <c r="Q984" s="41">
        <v>3</v>
      </c>
      <c r="R984" s="117">
        <v>0.33333333300000001</v>
      </c>
      <c r="S984" s="42">
        <v>0</v>
      </c>
      <c r="T984" s="42"/>
      <c r="U984" s="43" t="s">
        <v>333</v>
      </c>
      <c r="V984" s="34">
        <v>1</v>
      </c>
      <c r="W984" s="29">
        <v>1</v>
      </c>
      <c r="X984" s="29">
        <f t="shared" si="431"/>
        <v>1</v>
      </c>
      <c r="Z984" s="6">
        <f t="shared" si="440"/>
        <v>2</v>
      </c>
      <c r="AA984" s="6">
        <f t="shared" si="441"/>
        <v>0</v>
      </c>
      <c r="AB984" s="29"/>
      <c r="AC984" s="29" t="str">
        <f>_xlfn.IFS(AND(Z984=1,AA984=1),1,AND(Z984=1,AA984=0),0,Z984=0,"не применяется",N984=2,"не применяется")</f>
        <v>не применяется</v>
      </c>
      <c r="AE984" s="120">
        <f>IF(AND(J984&gt;=1,N984=1),1,0)</f>
        <v>0</v>
      </c>
      <c r="AF984" s="120">
        <f>IF(G984&gt;AI984,0.5,0)</f>
        <v>0</v>
      </c>
      <c r="AG984" s="120"/>
      <c r="AI984" s="29">
        <f t="shared" si="442"/>
        <v>12.756097561000001</v>
      </c>
    </row>
    <row r="985" spans="1:36" ht="16.5" thickBot="1" x14ac:dyDescent="0.3">
      <c r="A985" s="48" t="s">
        <v>1223</v>
      </c>
      <c r="B985" s="54" t="s">
        <v>79</v>
      </c>
      <c r="C985" s="55" t="s">
        <v>80</v>
      </c>
      <c r="D985" s="33"/>
      <c r="E985" s="41"/>
      <c r="F985" s="41"/>
      <c r="G985" s="117">
        <v>0</v>
      </c>
      <c r="H985" s="35"/>
      <c r="I985" s="35"/>
      <c r="J985" s="35"/>
      <c r="K985" s="36">
        <f>SUM(K986:K990)</f>
        <v>0.5</v>
      </c>
      <c r="L985" s="29">
        <f t="shared" si="436"/>
        <v>0</v>
      </c>
      <c r="M985" s="29">
        <f t="shared" si="437"/>
        <v>0</v>
      </c>
      <c r="O985" s="34"/>
      <c r="P985" s="34"/>
      <c r="Q985" s="34"/>
      <c r="R985" s="117">
        <v>0</v>
      </c>
      <c r="S985" s="35">
        <v>3.5</v>
      </c>
      <c r="T985" s="35"/>
      <c r="U985" s="37" t="s">
        <v>321</v>
      </c>
      <c r="V985" s="35">
        <v>1</v>
      </c>
      <c r="W985" s="6"/>
      <c r="X985" s="29">
        <f t="shared" si="431"/>
        <v>0</v>
      </c>
      <c r="Y985" s="6"/>
      <c r="AB985" s="6"/>
      <c r="AC985" s="29" t="str">
        <f>_xlfn.IFS(AND(Z985=1,AA985=1),1,AND(Z985=1,AA985=0),0,Z985=0,"не применяется")</f>
        <v>не применяется</v>
      </c>
      <c r="AF985" s="6"/>
    </row>
    <row r="986" spans="1:36" ht="16.5" thickBot="1" x14ac:dyDescent="0.3">
      <c r="A986" s="48" t="s">
        <v>1230</v>
      </c>
      <c r="B986" s="54" t="s">
        <v>79</v>
      </c>
      <c r="C986" s="55" t="s">
        <v>80</v>
      </c>
      <c r="D986" s="44">
        <v>21</v>
      </c>
      <c r="E986" s="41">
        <v>0</v>
      </c>
      <c r="F986" s="41">
        <v>0</v>
      </c>
      <c r="G986" s="117">
        <v>0</v>
      </c>
      <c r="H986" s="42" t="s">
        <v>12</v>
      </c>
      <c r="I986" s="13">
        <v>-100</v>
      </c>
      <c r="J986" s="42" t="s">
        <v>12</v>
      </c>
      <c r="K986" s="29">
        <f>IF(V986=1,MAX(AE986:AG986),0)</f>
        <v>0</v>
      </c>
      <c r="L986" s="29">
        <f t="shared" si="436"/>
        <v>0</v>
      </c>
      <c r="M986" s="29">
        <f t="shared" si="437"/>
        <v>0</v>
      </c>
      <c r="N986" s="29">
        <f>IF(AND(F986=0,V986=1),2,V986)</f>
        <v>2</v>
      </c>
      <c r="O986" s="34"/>
      <c r="P986" s="41">
        <v>1</v>
      </c>
      <c r="Q986" s="41">
        <v>4</v>
      </c>
      <c r="R986" s="117">
        <v>0.25</v>
      </c>
      <c r="S986" s="45">
        <v>0.5</v>
      </c>
      <c r="T986" s="45"/>
      <c r="U986" s="43" t="s">
        <v>335</v>
      </c>
      <c r="V986" s="34">
        <v>1</v>
      </c>
      <c r="W986" s="29">
        <v>1</v>
      </c>
      <c r="X986" s="29">
        <f t="shared" si="431"/>
        <v>1</v>
      </c>
      <c r="Z986" s="6">
        <f>N986</f>
        <v>2</v>
      </c>
      <c r="AA986" s="6">
        <f>IF(K986&lt;=0,0,1)</f>
        <v>0</v>
      </c>
      <c r="AB986" s="29"/>
      <c r="AC986" s="29" t="str">
        <f>_xlfn.IFS(AND(Z986=1,AA986=1),1,AND(Z986=1,AA986=0),0,Z986=0,"не применяется",N986=2,"не применяется")</f>
        <v>не применяется</v>
      </c>
      <c r="AE986" s="120">
        <f>IF(N986=1,IF(OR(I986&lt;5,I986=""),0,IF(I986&gt;=10,1,0.5)),0)</f>
        <v>0</v>
      </c>
      <c r="AF986" s="120">
        <f>IF(G986&gt;AI986,0.5,0)</f>
        <v>0</v>
      </c>
      <c r="AG986" s="120">
        <f>IF(G986=AJ986,1,0)</f>
        <v>0</v>
      </c>
      <c r="AI986" s="29">
        <f>ROUND(SUMIFS(E:E,D:D,D986,N:N,1)/SUMIFS(F:F,D:D,D986,N:N,1),9)</f>
        <v>0.40586932399999998</v>
      </c>
      <c r="AJ986" s="29">
        <f>_xlfn.MAXIFS($G$7:$G$2383,$N$7:$N$2383,1,$D$7:$D$2383,21)</f>
        <v>1</v>
      </c>
    </row>
    <row r="987" spans="1:36" ht="16.5" thickBot="1" x14ac:dyDescent="0.3">
      <c r="A987" s="48" t="s">
        <v>1231</v>
      </c>
      <c r="B987" s="54" t="s">
        <v>79</v>
      </c>
      <c r="C987" s="55" t="s">
        <v>80</v>
      </c>
      <c r="D987" s="44">
        <v>22</v>
      </c>
      <c r="E987" s="41">
        <v>56</v>
      </c>
      <c r="F987" s="41">
        <v>77</v>
      </c>
      <c r="G987" s="117">
        <v>0.72727272700000001</v>
      </c>
      <c r="H987" s="45">
        <v>1</v>
      </c>
      <c r="I987" s="42" t="s">
        <v>12</v>
      </c>
      <c r="J987" s="13">
        <v>0.72727272700000001</v>
      </c>
      <c r="K987" s="29">
        <f>IF(V987=1,MAX(AE987:AG987),0)</f>
        <v>0.5</v>
      </c>
      <c r="L987" s="29">
        <f t="shared" si="436"/>
        <v>0</v>
      </c>
      <c r="M987" s="29">
        <f t="shared" si="437"/>
        <v>1</v>
      </c>
      <c r="N987" s="29">
        <f>IF(AND(F987=0,V987=1),2,V987)</f>
        <v>1</v>
      </c>
      <c r="O987" s="34"/>
      <c r="P987" s="41">
        <v>0</v>
      </c>
      <c r="Q987" s="41">
        <v>0</v>
      </c>
      <c r="R987" s="117">
        <v>0</v>
      </c>
      <c r="S987" s="42">
        <v>1</v>
      </c>
      <c r="T987" s="42"/>
      <c r="U987" s="43" t="s">
        <v>337</v>
      </c>
      <c r="V987" s="34">
        <v>1</v>
      </c>
      <c r="W987" s="29">
        <v>1</v>
      </c>
      <c r="X987" s="29">
        <f t="shared" si="431"/>
        <v>1</v>
      </c>
      <c r="Z987" s="6">
        <f>N987</f>
        <v>1</v>
      </c>
      <c r="AA987" s="6">
        <f>IF(K987&lt;=0,0,1)</f>
        <v>1</v>
      </c>
      <c r="AB987" s="29"/>
      <c r="AC987" s="29">
        <f>_xlfn.IFS(AND(Z987=1,AA987=1),1,AND(Z987=1,AA987=0),0,Z987=0,"не применяется")</f>
        <v>1</v>
      </c>
      <c r="AE987" s="120">
        <f>IF(AND(J987&gt;=1,N987=1),1,0)</f>
        <v>0</v>
      </c>
      <c r="AF987" s="120">
        <f>IF(G987&gt;AI987,0.5,0)</f>
        <v>0.5</v>
      </c>
      <c r="AG987" s="120"/>
      <c r="AI987" s="29">
        <f>ROUND(SUMIFS(E:E,D:D,D987,N:N,1)/SUMIFS(F:F,D:D,D987,N:N,1),9)</f>
        <v>0.59924209900000003</v>
      </c>
    </row>
    <row r="988" spans="1:36" ht="16.5" thickBot="1" x14ac:dyDescent="0.3">
      <c r="A988" s="48" t="s">
        <v>1232</v>
      </c>
      <c r="B988" s="54" t="s">
        <v>79</v>
      </c>
      <c r="C988" s="55" t="s">
        <v>80</v>
      </c>
      <c r="D988" s="44">
        <v>23</v>
      </c>
      <c r="E988" s="41">
        <v>0</v>
      </c>
      <c r="F988" s="41">
        <v>0</v>
      </c>
      <c r="G988" s="117">
        <v>0</v>
      </c>
      <c r="H988" s="42" t="s">
        <v>12</v>
      </c>
      <c r="I988" s="13">
        <v>-100</v>
      </c>
      <c r="J988" s="42" t="s">
        <v>12</v>
      </c>
      <c r="K988" s="29">
        <f>IF(V988=1,MAX(AE988:AG988),0)</f>
        <v>0</v>
      </c>
      <c r="L988" s="29">
        <f t="shared" si="436"/>
        <v>0</v>
      </c>
      <c r="M988" s="29">
        <f t="shared" si="437"/>
        <v>0</v>
      </c>
      <c r="N988" s="29">
        <f>IF(AND(F988=0,V988=1),2,V988)</f>
        <v>2</v>
      </c>
      <c r="O988" s="34"/>
      <c r="P988" s="41">
        <v>1</v>
      </c>
      <c r="Q988" s="41">
        <v>1</v>
      </c>
      <c r="R988" s="117">
        <v>1</v>
      </c>
      <c r="S988" s="45">
        <v>0.5</v>
      </c>
      <c r="T988" s="45"/>
      <c r="U988" s="43" t="s">
        <v>339</v>
      </c>
      <c r="V988" s="34">
        <v>1</v>
      </c>
      <c r="W988" s="29">
        <v>1</v>
      </c>
      <c r="X988" s="29">
        <f t="shared" si="431"/>
        <v>1</v>
      </c>
      <c r="Z988" s="6">
        <f>N988</f>
        <v>2</v>
      </c>
      <c r="AA988" s="6">
        <f>IF(K988&lt;=0,0,1)</f>
        <v>0</v>
      </c>
      <c r="AB988" s="29"/>
      <c r="AC988" s="29" t="str">
        <f>_xlfn.IFS(AND(Z988=1,AA988=1),1,AND(Z988=1,AA988=0),0,Z988=0,"не применяется",N988=2,"не применяется")</f>
        <v>не применяется</v>
      </c>
      <c r="AE988" s="120">
        <f>IF(N988=1,IF(OR(I988&lt;5,I988=""),0,IF(I988&gt;=10,1,0.5)),0)</f>
        <v>0</v>
      </c>
      <c r="AF988" s="120">
        <f>IF(G988&gt;AI988,0.5,0)</f>
        <v>0</v>
      </c>
      <c r="AG988" s="120">
        <f>IF(AND(G3415&lt;&gt;0,G988=AJ988),1,0)</f>
        <v>0</v>
      </c>
      <c r="AI988" s="29">
        <f>ROUND(SUMIFS(E:E,D:D,D988,N:N,1)/SUMIFS(F:F,D:D,D988,N:N,1),9)</f>
        <v>0.46666666699999998</v>
      </c>
      <c r="AJ988" s="29">
        <f>_xlfn.MAXIFS($G$7:$G$2383,$N$7:$N$2383,1,$D$7:$D$2383,23)</f>
        <v>6</v>
      </c>
    </row>
    <row r="989" spans="1:36" ht="16.5" thickBot="1" x14ac:dyDescent="0.3">
      <c r="A989" s="48" t="s">
        <v>1233</v>
      </c>
      <c r="B989" s="54" t="s">
        <v>79</v>
      </c>
      <c r="C989" s="55" t="s">
        <v>80</v>
      </c>
      <c r="D989" s="44">
        <v>24</v>
      </c>
      <c r="E989" s="41">
        <v>1</v>
      </c>
      <c r="F989" s="41">
        <v>0</v>
      </c>
      <c r="G989" s="117">
        <v>0</v>
      </c>
      <c r="H989" s="42" t="s">
        <v>12</v>
      </c>
      <c r="I989" s="13">
        <v>-100</v>
      </c>
      <c r="J989" s="42" t="s">
        <v>12</v>
      </c>
      <c r="K989" s="29">
        <f>IF(V989=1,MAX(AE989:AG989),0)</f>
        <v>0</v>
      </c>
      <c r="L989" s="29">
        <f t="shared" si="436"/>
        <v>0</v>
      </c>
      <c r="M989" s="29">
        <f t="shared" si="437"/>
        <v>0</v>
      </c>
      <c r="N989" s="29">
        <f>IF(AND(F989=0,V989=1),2,V989)</f>
        <v>2</v>
      </c>
      <c r="O989" s="34"/>
      <c r="P989" s="41">
        <v>4</v>
      </c>
      <c r="Q989" s="41">
        <v>4</v>
      </c>
      <c r="R989" s="117">
        <v>1</v>
      </c>
      <c r="S989" s="45">
        <v>0.5</v>
      </c>
      <c r="T989" s="45"/>
      <c r="U989" s="43" t="s">
        <v>341</v>
      </c>
      <c r="V989" s="34">
        <v>1</v>
      </c>
      <c r="W989" s="29">
        <v>1</v>
      </c>
      <c r="X989" s="29">
        <f t="shared" si="431"/>
        <v>1</v>
      </c>
      <c r="Z989" s="6">
        <f>N989</f>
        <v>2</v>
      </c>
      <c r="AA989" s="6">
        <f>IF(K989&lt;=0,0,1)</f>
        <v>0</v>
      </c>
      <c r="AB989" s="29"/>
      <c r="AC989" s="29" t="str">
        <f>_xlfn.IFS(AND(Z989=1,AA989=1),1,AND(Z989=1,AA989=0),0,Z989=0,"не применяется",N989=2,"не применяется")</f>
        <v>не применяется</v>
      </c>
      <c r="AE989" s="120">
        <f>IF(N989=1,IF(OR(I989&lt;5,I989=""),0,IF(I989&gt;=10,1,0.5)),0)</f>
        <v>0</v>
      </c>
      <c r="AF989" s="120">
        <f>IF(G989&gt;AI989,0.5,0)</f>
        <v>0</v>
      </c>
      <c r="AG989" s="120">
        <f>IF(G989=AJ989,1,0)</f>
        <v>0</v>
      </c>
      <c r="AI989" s="29">
        <f>ROUND(SUMIFS(E:E,D:D,D989,N:N,1)/SUMIFS(F:F,D:D,D989,N:N,1),9)</f>
        <v>0.91379310300000005</v>
      </c>
      <c r="AJ989" s="29">
        <f>_xlfn.MAXIFS($G$7:$G$2383,$N$7:$N$2383,1,$D$7:$D$2383,24)</f>
        <v>10</v>
      </c>
    </row>
    <row r="990" spans="1:36" ht="16.5" thickBot="1" x14ac:dyDescent="0.3">
      <c r="A990" s="48" t="s">
        <v>1234</v>
      </c>
      <c r="B990" s="54" t="s">
        <v>79</v>
      </c>
      <c r="C990" s="55" t="s">
        <v>80</v>
      </c>
      <c r="D990" s="44">
        <v>25</v>
      </c>
      <c r="E990" s="41">
        <v>232</v>
      </c>
      <c r="F990" s="41">
        <v>240</v>
      </c>
      <c r="G990" s="117">
        <v>0.96666666700000003</v>
      </c>
      <c r="H990" s="45">
        <v>1</v>
      </c>
      <c r="I990" s="42" t="s">
        <v>12</v>
      </c>
      <c r="J990" s="13">
        <v>0.96666666700000003</v>
      </c>
      <c r="K990" s="29">
        <f>IF(V990=1,MAX(AE990:AG990),0)</f>
        <v>0</v>
      </c>
      <c r="L990" s="29">
        <f t="shared" si="436"/>
        <v>0</v>
      </c>
      <c r="M990" s="29">
        <f t="shared" si="437"/>
        <v>0</v>
      </c>
      <c r="N990" s="29">
        <f>IF(AND(F990=0,V990=1),2,V990)</f>
        <v>1</v>
      </c>
      <c r="O990" s="34"/>
      <c r="P990" s="41">
        <v>0</v>
      </c>
      <c r="Q990" s="41">
        <v>0</v>
      </c>
      <c r="R990" s="117">
        <v>0</v>
      </c>
      <c r="S990" s="42">
        <v>1</v>
      </c>
      <c r="T990" s="42"/>
      <c r="U990" s="43" t="s">
        <v>343</v>
      </c>
      <c r="V990" s="34">
        <v>1</v>
      </c>
      <c r="W990" s="29">
        <v>2</v>
      </c>
      <c r="X990" s="29">
        <f t="shared" si="431"/>
        <v>2</v>
      </c>
      <c r="Z990" s="6">
        <f>N990</f>
        <v>1</v>
      </c>
      <c r="AA990" s="6">
        <f>IF(K990&lt;=0,0,1)</f>
        <v>0</v>
      </c>
      <c r="AB990" s="29"/>
      <c r="AC990" s="29">
        <f>_xlfn.IFS(AND(Z990=1,AA990=1),1,AND(Z990=1,AA990=0),0,Z990=0,"не применяется")</f>
        <v>0</v>
      </c>
      <c r="AE990" s="120">
        <f>IF(AND(J990&gt;=1,N990=1),2,0)</f>
        <v>0</v>
      </c>
      <c r="AF990" s="120">
        <f>IF(G990&gt;AI990,1,0)</f>
        <v>0</v>
      </c>
      <c r="AG990" s="120"/>
      <c r="AI990" s="29">
        <f>ROUND(SUMIFS(E:E,D:D,D990,N:N,1)/SUMIFS(F:F,D:D,D990,N:N,1),9)</f>
        <v>0.97028108999999996</v>
      </c>
    </row>
    <row r="991" spans="1:36" s="112" customFormat="1" ht="16.5" thickBot="1" x14ac:dyDescent="0.3">
      <c r="A991" s="127" t="s">
        <v>1235</v>
      </c>
      <c r="B991" s="126" t="s">
        <v>79</v>
      </c>
      <c r="C991" s="125" t="s">
        <v>80</v>
      </c>
      <c r="D991" s="51">
        <v>33</v>
      </c>
      <c r="E991" s="41"/>
      <c r="F991" s="41"/>
      <c r="G991" s="117">
        <v>0</v>
      </c>
      <c r="H991" s="46"/>
      <c r="I991" s="46"/>
      <c r="J991" s="46"/>
      <c r="K991" s="45">
        <f>K963+K978+K985</f>
        <v>17</v>
      </c>
      <c r="L991" s="29">
        <f t="shared" si="436"/>
        <v>0</v>
      </c>
      <c r="M991" s="29">
        <f t="shared" si="437"/>
        <v>0</v>
      </c>
      <c r="N991" s="29"/>
      <c r="O991" s="117"/>
      <c r="P991" s="34"/>
      <c r="Q991" s="34"/>
      <c r="R991" s="117">
        <v>0</v>
      </c>
      <c r="S991" s="46">
        <v>23</v>
      </c>
      <c r="T991" s="46"/>
      <c r="U991" s="124" t="s">
        <v>321</v>
      </c>
      <c r="V991" s="46">
        <v>1</v>
      </c>
      <c r="X991" s="112">
        <f>SUM(X963:X990)</f>
        <v>32</v>
      </c>
      <c r="Y991" s="123">
        <f>K991/X991</f>
        <v>0.53125</v>
      </c>
      <c r="Z991" s="6">
        <f>SUM(Z963:Z990)</f>
        <v>32</v>
      </c>
      <c r="AA991" s="6">
        <f>SUM(AA963:AA990)</f>
        <v>13</v>
      </c>
      <c r="AB991" s="53">
        <f>AA991/Z991</f>
        <v>0.40625</v>
      </c>
      <c r="AC991" s="29">
        <f>AB991</f>
        <v>0.40625</v>
      </c>
      <c r="AE991" s="6"/>
      <c r="AF991" s="6"/>
      <c r="AG991" s="6"/>
      <c r="AI991" s="29"/>
      <c r="AJ991" s="29"/>
    </row>
    <row r="992" spans="1:36" ht="16.5" thickBot="1" x14ac:dyDescent="0.25">
      <c r="A992" s="48" t="s">
        <v>258</v>
      </c>
      <c r="B992" s="49" t="s">
        <v>61</v>
      </c>
      <c r="C992" s="50" t="s">
        <v>62</v>
      </c>
      <c r="D992" s="33">
        <v>0</v>
      </c>
      <c r="E992" s="122"/>
      <c r="F992" s="122"/>
      <c r="G992" s="117">
        <v>0</v>
      </c>
      <c r="H992" s="35"/>
      <c r="I992" s="35"/>
      <c r="J992" s="35"/>
      <c r="K992" s="36">
        <f>SUM(K993:K1006)</f>
        <v>13</v>
      </c>
      <c r="L992" s="29">
        <f t="shared" si="436"/>
        <v>0</v>
      </c>
      <c r="M992" s="29">
        <f t="shared" si="437"/>
        <v>0</v>
      </c>
      <c r="O992" s="34"/>
      <c r="P992" s="67"/>
      <c r="Q992" s="67"/>
      <c r="R992" s="117">
        <v>0</v>
      </c>
      <c r="S992" s="34">
        <v>14.5</v>
      </c>
      <c r="T992" s="34"/>
      <c r="U992" s="43" t="s">
        <v>321</v>
      </c>
      <c r="V992" s="35">
        <v>1</v>
      </c>
      <c r="W992" s="6"/>
      <c r="X992" s="6"/>
      <c r="Y992" s="6"/>
      <c r="AB992" s="6"/>
      <c r="AC992" s="6"/>
      <c r="AF992" s="6"/>
    </row>
    <row r="993" spans="1:36" ht="16.5" thickBot="1" x14ac:dyDescent="0.3">
      <c r="A993" s="48" t="s">
        <v>1236</v>
      </c>
      <c r="B993" s="54" t="s">
        <v>61</v>
      </c>
      <c r="C993" s="55" t="s">
        <v>62</v>
      </c>
      <c r="D993" s="41">
        <v>1</v>
      </c>
      <c r="E993" s="41">
        <v>32456</v>
      </c>
      <c r="F993" s="41">
        <v>83031.899999999994</v>
      </c>
      <c r="G993" s="117">
        <v>0.39088591299999997</v>
      </c>
      <c r="H993" s="42" t="s">
        <v>12</v>
      </c>
      <c r="I993" s="13">
        <v>13.178133294</v>
      </c>
      <c r="J993" s="42" t="s">
        <v>12</v>
      </c>
      <c r="K993" s="29">
        <f t="shared" ref="K993:K1004" si="443">IF(V993=1,MAX(AE993:AG993),0)</f>
        <v>1</v>
      </c>
      <c r="L993" s="29">
        <f t="shared" si="436"/>
        <v>0</v>
      </c>
      <c r="M993" s="29">
        <f t="shared" si="437"/>
        <v>1</v>
      </c>
      <c r="N993" s="29">
        <f t="shared" ref="N993:N1006" si="444">IF(AND(F993=0,V993=1),2,V993)</f>
        <v>1</v>
      </c>
      <c r="O993" s="34"/>
      <c r="P993" s="41">
        <v>25865</v>
      </c>
      <c r="Q993" s="41">
        <v>74890.200000000012</v>
      </c>
      <c r="R993" s="117">
        <v>0.34537229200000003</v>
      </c>
      <c r="S993" s="34">
        <v>1</v>
      </c>
      <c r="T993" s="34"/>
      <c r="U993" s="43" t="s">
        <v>293</v>
      </c>
      <c r="V993" s="34">
        <v>1</v>
      </c>
      <c r="W993" s="29">
        <v>1</v>
      </c>
      <c r="X993" s="29">
        <f t="shared" ref="X993:X1019" si="445">IF(V993=1,W993,0)</f>
        <v>1</v>
      </c>
      <c r="Z993" s="6">
        <f t="shared" ref="Z993:Z1006" si="446">N993</f>
        <v>1</v>
      </c>
      <c r="AA993" s="6">
        <f t="shared" ref="AA993:AA1006" si="447">IF(K993&lt;=0,0,1)</f>
        <v>1</v>
      </c>
      <c r="AB993" s="29"/>
      <c r="AC993" s="29">
        <f t="shared" ref="AC993:AC1008" si="448">_xlfn.IFS(AND(Z993=1,AA993=1),1,AND(Z993=1,AA993=0),0,Z993=0,"не применяется")</f>
        <v>1</v>
      </c>
      <c r="AE993" s="120">
        <f>IF(N993=1,IF(OR(I993&lt;3,I993=""),0,IF(I993&gt;=7,1,0.5)),0)</f>
        <v>1</v>
      </c>
      <c r="AF993" s="120">
        <f>IF(G993&gt;AI993,0.5,0)</f>
        <v>0.5</v>
      </c>
      <c r="AG993" s="120">
        <f>IF(G993=AJ993,1,0)</f>
        <v>0</v>
      </c>
      <c r="AI993" s="29">
        <f t="shared" ref="AI993:AI1006" si="449">ROUND(SUMIFS(E:E,D:D,D993,N:N,1)/SUMIFS(F:F,D:D,D993,N:N,1),9)</f>
        <v>0.26994277300000002</v>
      </c>
      <c r="AJ993" s="29">
        <f>ROUND(_xlfn.MAXIFS($G$7:$G$2383,$D$7:$D$2383,1,$V$7:$V$2383,1),9)</f>
        <v>0.87050933799999997</v>
      </c>
    </row>
    <row r="994" spans="1:36" ht="16.5" thickBot="1" x14ac:dyDescent="0.3">
      <c r="A994" s="48" t="s">
        <v>1237</v>
      </c>
      <c r="B994" s="54" t="s">
        <v>61</v>
      </c>
      <c r="C994" s="55" t="s">
        <v>62</v>
      </c>
      <c r="D994" s="44">
        <v>2</v>
      </c>
      <c r="E994" s="41">
        <v>129</v>
      </c>
      <c r="F994" s="41">
        <v>139</v>
      </c>
      <c r="G994" s="117">
        <v>0.92805755400000001</v>
      </c>
      <c r="H994" s="42" t="s">
        <v>12</v>
      </c>
      <c r="I994" s="13">
        <v>274.88640707100001</v>
      </c>
      <c r="J994" s="42" t="s">
        <v>12</v>
      </c>
      <c r="K994" s="29">
        <f t="shared" si="443"/>
        <v>2</v>
      </c>
      <c r="L994" s="29">
        <f t="shared" si="436"/>
        <v>0</v>
      </c>
      <c r="M994" s="29">
        <f t="shared" si="437"/>
        <v>0</v>
      </c>
      <c r="N994" s="29">
        <f t="shared" si="444"/>
        <v>1</v>
      </c>
      <c r="O994" s="34"/>
      <c r="P994" s="41">
        <v>76</v>
      </c>
      <c r="Q994" s="41">
        <v>307</v>
      </c>
      <c r="R994" s="117">
        <v>0.247557003</v>
      </c>
      <c r="S994" s="34">
        <v>1</v>
      </c>
      <c r="T994" s="34"/>
      <c r="U994" s="43" t="s">
        <v>295</v>
      </c>
      <c r="V994" s="34">
        <v>1</v>
      </c>
      <c r="W994" s="29">
        <v>2</v>
      </c>
      <c r="X994" s="29">
        <f t="shared" si="445"/>
        <v>2</v>
      </c>
      <c r="Z994" s="6">
        <f t="shared" si="446"/>
        <v>1</v>
      </c>
      <c r="AA994" s="6">
        <f t="shared" si="447"/>
        <v>1</v>
      </c>
      <c r="AB994" s="29"/>
      <c r="AC994" s="29">
        <f t="shared" si="448"/>
        <v>1</v>
      </c>
      <c r="AE994" s="120">
        <f>IF(N994=1,IF(OR(I994&lt;5,I994=""),0,IF(I994&gt;=10,2,1)),0)</f>
        <v>2</v>
      </c>
      <c r="AF994" s="120">
        <f>IF(G994&gt;AI994,1,0)</f>
        <v>0</v>
      </c>
      <c r="AG994" s="120">
        <f>IF(G994=AJ994,2,0)</f>
        <v>0</v>
      </c>
      <c r="AI994" s="29">
        <f t="shared" si="449"/>
        <v>0.94268468299999997</v>
      </c>
      <c r="AJ994" s="29">
        <f>ROUND(_xlfn.MAXIFS($G$7:$G$2383,$N$7:$N$2383,1,$D$7:$D$2383,2),9)</f>
        <v>0.994897959</v>
      </c>
    </row>
    <row r="995" spans="1:36" ht="16.5" thickBot="1" x14ac:dyDescent="0.3">
      <c r="A995" s="48" t="s">
        <v>1238</v>
      </c>
      <c r="B995" s="54" t="s">
        <v>61</v>
      </c>
      <c r="C995" s="55" t="s">
        <v>62</v>
      </c>
      <c r="D995" s="44">
        <v>3</v>
      </c>
      <c r="E995" s="41">
        <v>1</v>
      </c>
      <c r="F995" s="41">
        <v>2</v>
      </c>
      <c r="G995" s="117">
        <v>0.5</v>
      </c>
      <c r="H995" s="42" t="s">
        <v>12</v>
      </c>
      <c r="I995" s="13">
        <v>-50</v>
      </c>
      <c r="J995" s="42" t="s">
        <v>12</v>
      </c>
      <c r="K995" s="29">
        <f t="shared" si="443"/>
        <v>0</v>
      </c>
      <c r="L995" s="29">
        <f t="shared" si="436"/>
        <v>1</v>
      </c>
      <c r="M995" s="29">
        <f t="shared" si="437"/>
        <v>0</v>
      </c>
      <c r="N995" s="29">
        <f t="shared" si="444"/>
        <v>1</v>
      </c>
      <c r="O995" s="34"/>
      <c r="P995" s="41">
        <v>9</v>
      </c>
      <c r="Q995" s="41">
        <v>9</v>
      </c>
      <c r="R995" s="117">
        <v>1</v>
      </c>
      <c r="S995" s="34">
        <v>1</v>
      </c>
      <c r="T995" s="34"/>
      <c r="U995" s="43" t="s">
        <v>297</v>
      </c>
      <c r="V995" s="34">
        <v>1</v>
      </c>
      <c r="W995" s="29">
        <v>1</v>
      </c>
      <c r="X995" s="29">
        <f t="shared" si="445"/>
        <v>1</v>
      </c>
      <c r="Z995" s="6">
        <f t="shared" si="446"/>
        <v>1</v>
      </c>
      <c r="AA995" s="6">
        <f t="shared" si="447"/>
        <v>0</v>
      </c>
      <c r="AB995" s="29"/>
      <c r="AC995" s="29">
        <f t="shared" si="448"/>
        <v>0</v>
      </c>
      <c r="AE995" s="120">
        <f>IF(N995=1,IF(OR(I995&lt;5,I995=""),0,IF(I995&gt;=10,1,0.5)),0)</f>
        <v>0</v>
      </c>
      <c r="AF995" s="120">
        <f>IF(G995&gt;AI995,0.5,0)</f>
        <v>0</v>
      </c>
      <c r="AG995" s="120">
        <f>IF(G995=AJ995,1,0)</f>
        <v>0</v>
      </c>
      <c r="AI995" s="29">
        <f t="shared" si="449"/>
        <v>0.630237826</v>
      </c>
      <c r="AJ995" s="29">
        <f>_xlfn.MAXIFS($G$7:$G$2383,$N$7:$N$2383,1,$D$7:$D$2383,3)</f>
        <v>1</v>
      </c>
    </row>
    <row r="996" spans="1:36" ht="16.5" thickBot="1" x14ac:dyDescent="0.3">
      <c r="A996" s="48" t="s">
        <v>1239</v>
      </c>
      <c r="B996" s="54" t="s">
        <v>61</v>
      </c>
      <c r="C996" s="55" t="s">
        <v>62</v>
      </c>
      <c r="D996" s="44">
        <v>4</v>
      </c>
      <c r="E996" s="41">
        <v>3</v>
      </c>
      <c r="F996" s="41">
        <v>3</v>
      </c>
      <c r="G996" s="117">
        <v>1</v>
      </c>
      <c r="H996" s="42" t="s">
        <v>12</v>
      </c>
      <c r="I996" s="13">
        <v>350.00000045000002</v>
      </c>
      <c r="J996" s="42" t="s">
        <v>12</v>
      </c>
      <c r="K996" s="29">
        <f t="shared" si="443"/>
        <v>1</v>
      </c>
      <c r="L996" s="29">
        <f t="shared" si="436"/>
        <v>0</v>
      </c>
      <c r="M996" s="29">
        <f t="shared" si="437"/>
        <v>1</v>
      </c>
      <c r="N996" s="29">
        <f t="shared" si="444"/>
        <v>1</v>
      </c>
      <c r="O996" s="34"/>
      <c r="P996" s="41">
        <v>2</v>
      </c>
      <c r="Q996" s="41">
        <v>9</v>
      </c>
      <c r="R996" s="117">
        <v>0.222222222</v>
      </c>
      <c r="S996" s="34">
        <v>1</v>
      </c>
      <c r="T996" s="34"/>
      <c r="U996" s="43" t="s">
        <v>299</v>
      </c>
      <c r="V996" s="34">
        <v>1</v>
      </c>
      <c r="W996" s="29">
        <v>1</v>
      </c>
      <c r="X996" s="29">
        <f t="shared" si="445"/>
        <v>1</v>
      </c>
      <c r="Z996" s="6">
        <f t="shared" si="446"/>
        <v>1</v>
      </c>
      <c r="AA996" s="6">
        <f t="shared" si="447"/>
        <v>1</v>
      </c>
      <c r="AB996" s="29"/>
      <c r="AC996" s="29">
        <f t="shared" si="448"/>
        <v>1</v>
      </c>
      <c r="AE996" s="120">
        <f>IF(N996=1,IF(OR(I996&lt;5,I996=""),0,IF(I996&gt;=10,1,0.5)),0)</f>
        <v>1</v>
      </c>
      <c r="AF996" s="120">
        <f>IF(G996&gt;AI996,0.5,0)</f>
        <v>0.5</v>
      </c>
      <c r="AG996" s="120">
        <f>IF(G996=AJ996,1,0)</f>
        <v>1</v>
      </c>
      <c r="AI996" s="29">
        <f t="shared" si="449"/>
        <v>0.88328075699999997</v>
      </c>
      <c r="AJ996" s="29">
        <f>_xlfn.MAXIFS($G$7:$G$2383,$N$7:$N$2383,1,$D$7:$D$2383,4)</f>
        <v>1</v>
      </c>
    </row>
    <row r="997" spans="1:36" ht="16.5" thickBot="1" x14ac:dyDescent="0.3">
      <c r="A997" s="48" t="s">
        <v>1240</v>
      </c>
      <c r="B997" s="54" t="s">
        <v>61</v>
      </c>
      <c r="C997" s="55" t="s">
        <v>62</v>
      </c>
      <c r="D997" s="44">
        <v>5</v>
      </c>
      <c r="E997" s="41">
        <v>14</v>
      </c>
      <c r="F997" s="41">
        <v>16</v>
      </c>
      <c r="G997" s="117">
        <v>0.875</v>
      </c>
      <c r="H997" s="42" t="s">
        <v>12</v>
      </c>
      <c r="I997" s="13">
        <v>600</v>
      </c>
      <c r="J997" s="42" t="s">
        <v>12</v>
      </c>
      <c r="K997" s="29">
        <f t="shared" si="443"/>
        <v>1</v>
      </c>
      <c r="L997" s="29">
        <f t="shared" si="436"/>
        <v>0</v>
      </c>
      <c r="M997" s="29">
        <f t="shared" si="437"/>
        <v>1</v>
      </c>
      <c r="N997" s="29">
        <f t="shared" si="444"/>
        <v>1</v>
      </c>
      <c r="O997" s="34"/>
      <c r="P997" s="41">
        <v>3</v>
      </c>
      <c r="Q997" s="41">
        <v>24</v>
      </c>
      <c r="R997" s="117">
        <v>0.125</v>
      </c>
      <c r="S997" s="34">
        <v>0.5</v>
      </c>
      <c r="T997" s="34"/>
      <c r="U997" s="43" t="s">
        <v>301</v>
      </c>
      <c r="V997" s="34">
        <v>1</v>
      </c>
      <c r="W997" s="29">
        <v>1</v>
      </c>
      <c r="X997" s="29">
        <f t="shared" si="445"/>
        <v>1</v>
      </c>
      <c r="Z997" s="6">
        <f t="shared" si="446"/>
        <v>1</v>
      </c>
      <c r="AA997" s="6">
        <f t="shared" si="447"/>
        <v>1</v>
      </c>
      <c r="AB997" s="29"/>
      <c r="AC997" s="29">
        <f t="shared" si="448"/>
        <v>1</v>
      </c>
      <c r="AE997" s="120">
        <f>IF(N997=1,IF(OR(I997&lt;5,I997=""),0,IF(I997&gt;=10,1,0.5)),0)</f>
        <v>1</v>
      </c>
      <c r="AF997" s="120">
        <f>IF(G997&gt;AI997,0.5,0)</f>
        <v>0.5</v>
      </c>
      <c r="AG997" s="120">
        <f>IF(G997=AJ997,1,0)</f>
        <v>0</v>
      </c>
      <c r="AI997" s="29">
        <f t="shared" si="449"/>
        <v>0.78056112200000005</v>
      </c>
      <c r="AJ997" s="29">
        <f>_xlfn.MAXIFS($G$7:$G$2383,$N$7:$N$2383,1,$D$7:$D$2383,5)</f>
        <v>1</v>
      </c>
    </row>
    <row r="998" spans="1:36" ht="16.5" thickBot="1" x14ac:dyDescent="0.3">
      <c r="A998" s="48" t="s">
        <v>1241</v>
      </c>
      <c r="B998" s="54" t="s">
        <v>61</v>
      </c>
      <c r="C998" s="55" t="s">
        <v>62</v>
      </c>
      <c r="D998" s="44">
        <v>6</v>
      </c>
      <c r="E998" s="41">
        <v>844</v>
      </c>
      <c r="F998" s="41">
        <v>840</v>
      </c>
      <c r="G998" s="117">
        <v>1.0047619050000001</v>
      </c>
      <c r="H998" s="45">
        <v>1</v>
      </c>
      <c r="I998" s="42" t="s">
        <v>12</v>
      </c>
      <c r="J998" s="13">
        <v>1.0047619050000001</v>
      </c>
      <c r="K998" s="29">
        <f t="shared" si="443"/>
        <v>2</v>
      </c>
      <c r="L998" s="29">
        <f t="shared" si="436"/>
        <v>0</v>
      </c>
      <c r="M998" s="29">
        <f t="shared" si="437"/>
        <v>1</v>
      </c>
      <c r="N998" s="29">
        <f t="shared" si="444"/>
        <v>1</v>
      </c>
      <c r="O998" s="34"/>
      <c r="P998" s="41">
        <v>0</v>
      </c>
      <c r="Q998" s="41">
        <v>0</v>
      </c>
      <c r="R998" s="117">
        <v>0</v>
      </c>
      <c r="S998" s="42">
        <v>2</v>
      </c>
      <c r="T998" s="42"/>
      <c r="U998" s="43" t="s">
        <v>303</v>
      </c>
      <c r="V998" s="34">
        <v>1</v>
      </c>
      <c r="W998" s="29">
        <v>2</v>
      </c>
      <c r="X998" s="29">
        <f t="shared" si="445"/>
        <v>2</v>
      </c>
      <c r="Z998" s="6">
        <f t="shared" si="446"/>
        <v>1</v>
      </c>
      <c r="AA998" s="6">
        <f t="shared" si="447"/>
        <v>1</v>
      </c>
      <c r="AB998" s="29"/>
      <c r="AC998" s="29">
        <f t="shared" si="448"/>
        <v>1</v>
      </c>
      <c r="AE998" s="120">
        <f>IF(N998=1,IF(J998&gt;=1,2,0),0)</f>
        <v>2</v>
      </c>
      <c r="AF998" s="120">
        <f>IF(G998&gt;AI998,1,0)</f>
        <v>1</v>
      </c>
      <c r="AG998" s="120"/>
      <c r="AI998" s="29">
        <f t="shared" si="449"/>
        <v>1.0014544569999999</v>
      </c>
    </row>
    <row r="999" spans="1:36" ht="16.5" thickBot="1" x14ac:dyDescent="0.3">
      <c r="A999" s="48" t="s">
        <v>1242</v>
      </c>
      <c r="B999" s="54" t="s">
        <v>61</v>
      </c>
      <c r="C999" s="55" t="s">
        <v>62</v>
      </c>
      <c r="D999" s="44">
        <v>7</v>
      </c>
      <c r="E999" s="41">
        <v>171</v>
      </c>
      <c r="F999" s="41">
        <v>203</v>
      </c>
      <c r="G999" s="117">
        <v>0.84236453200000005</v>
      </c>
      <c r="H999" s="42" t="s">
        <v>12</v>
      </c>
      <c r="I999" s="13">
        <v>1.7001081659999999</v>
      </c>
      <c r="J999" s="42" t="s">
        <v>12</v>
      </c>
      <c r="K999" s="29">
        <f t="shared" si="443"/>
        <v>1</v>
      </c>
      <c r="L999" s="29">
        <f t="shared" si="436"/>
        <v>0</v>
      </c>
      <c r="M999" s="29">
        <f t="shared" si="437"/>
        <v>1</v>
      </c>
      <c r="N999" s="29">
        <f t="shared" si="444"/>
        <v>1</v>
      </c>
      <c r="O999" s="34"/>
      <c r="P999" s="41">
        <v>164</v>
      </c>
      <c r="Q999" s="41">
        <v>198</v>
      </c>
      <c r="R999" s="117">
        <v>0.82828282799999997</v>
      </c>
      <c r="S999" s="34">
        <v>2</v>
      </c>
      <c r="T999" s="34"/>
      <c r="U999" s="43" t="s">
        <v>305</v>
      </c>
      <c r="V999" s="34">
        <v>1</v>
      </c>
      <c r="W999" s="29">
        <v>2</v>
      </c>
      <c r="X999" s="29">
        <f t="shared" si="445"/>
        <v>2</v>
      </c>
      <c r="Z999" s="6">
        <f t="shared" si="446"/>
        <v>1</v>
      </c>
      <c r="AA999" s="6">
        <f t="shared" si="447"/>
        <v>1</v>
      </c>
      <c r="AB999" s="29"/>
      <c r="AC999" s="29">
        <f t="shared" si="448"/>
        <v>1</v>
      </c>
      <c r="AE999" s="120">
        <f>IF(N999=1,IF(OR(I999&lt;3,I999=""),0,IF(I999&gt;=7,2,1)),0)</f>
        <v>0</v>
      </c>
      <c r="AF999" s="120">
        <f>IF(G999&gt;AI999,1,0)</f>
        <v>1</v>
      </c>
      <c r="AG999" s="120">
        <f>IF(G999=AJ999,2,0)</f>
        <v>0</v>
      </c>
      <c r="AI999" s="29">
        <f t="shared" si="449"/>
        <v>0.78831324000000003</v>
      </c>
      <c r="AJ999" s="29">
        <f>_xlfn.MAXIFS($G$7:$G$2383,$N$7:$N$2383,1,$D$7:$D$2383,7)</f>
        <v>0.964028777</v>
      </c>
    </row>
    <row r="1000" spans="1:36" ht="16.5" thickBot="1" x14ac:dyDescent="0.3">
      <c r="A1000" s="48" t="s">
        <v>1243</v>
      </c>
      <c r="B1000" s="54" t="s">
        <v>61</v>
      </c>
      <c r="C1000" s="55" t="s">
        <v>62</v>
      </c>
      <c r="D1000" s="44">
        <v>8</v>
      </c>
      <c r="E1000" s="41">
        <v>105</v>
      </c>
      <c r="F1000" s="41">
        <v>203</v>
      </c>
      <c r="G1000" s="117">
        <v>0.517241379</v>
      </c>
      <c r="H1000" s="42" t="s">
        <v>12</v>
      </c>
      <c r="I1000" s="13">
        <v>12.542629617999999</v>
      </c>
      <c r="J1000" s="42" t="s">
        <v>12</v>
      </c>
      <c r="K1000" s="29">
        <f t="shared" si="443"/>
        <v>0</v>
      </c>
      <c r="L1000" s="29">
        <f t="shared" si="436"/>
        <v>0</v>
      </c>
      <c r="M1000" s="29">
        <f t="shared" si="437"/>
        <v>0</v>
      </c>
      <c r="N1000" s="29">
        <f t="shared" si="444"/>
        <v>1</v>
      </c>
      <c r="O1000" s="34"/>
      <c r="P1000" s="41">
        <v>91</v>
      </c>
      <c r="Q1000" s="41">
        <v>198</v>
      </c>
      <c r="R1000" s="117">
        <v>0.45959596000000003</v>
      </c>
      <c r="S1000" s="34">
        <v>1</v>
      </c>
      <c r="T1000" s="34"/>
      <c r="U1000" s="43" t="s">
        <v>307</v>
      </c>
      <c r="V1000" s="34">
        <v>1</v>
      </c>
      <c r="W1000" s="29">
        <v>1</v>
      </c>
      <c r="X1000" s="29">
        <f t="shared" si="445"/>
        <v>1</v>
      </c>
      <c r="Z1000" s="6">
        <f t="shared" si="446"/>
        <v>1</v>
      </c>
      <c r="AA1000" s="6">
        <f t="shared" si="447"/>
        <v>0</v>
      </c>
      <c r="AB1000" s="29"/>
      <c r="AC1000" s="29">
        <f t="shared" si="448"/>
        <v>0</v>
      </c>
      <c r="AE1000" s="120">
        <f>IF(N1000=1,IF(OR(I1000&gt;-5,I1000=""),0,IF(I1000&gt;=-10,0.5,1)),0)</f>
        <v>0</v>
      </c>
      <c r="AF1000" s="120">
        <f>IF(G1000&lt;AI1000,0.5,0)</f>
        <v>0</v>
      </c>
      <c r="AG1000" s="120">
        <f>IF(G1000=AJ1000,1,0)</f>
        <v>0</v>
      </c>
      <c r="AI1000" s="29">
        <f t="shared" si="449"/>
        <v>0.38070670899999998</v>
      </c>
      <c r="AJ1000" s="29">
        <f>_xlfn.MINIFS($G$6:$G$2383,$N$6:$N$2383,1,$D$6:$D$2383,8)</f>
        <v>1.9047618999999998E-2</v>
      </c>
    </row>
    <row r="1001" spans="1:36" ht="16.5" thickBot="1" x14ac:dyDescent="0.3">
      <c r="A1001" s="48" t="s">
        <v>1244</v>
      </c>
      <c r="B1001" s="54" t="s">
        <v>61</v>
      </c>
      <c r="C1001" s="55" t="s">
        <v>62</v>
      </c>
      <c r="D1001" s="44">
        <v>9</v>
      </c>
      <c r="E1001" s="41">
        <v>666</v>
      </c>
      <c r="F1001" s="41">
        <v>139</v>
      </c>
      <c r="G1001" s="117">
        <v>4.7913669060000004</v>
      </c>
      <c r="H1001" s="45">
        <v>1</v>
      </c>
      <c r="I1001" s="42" t="s">
        <v>12</v>
      </c>
      <c r="J1001" s="13">
        <v>4.7913669060000004</v>
      </c>
      <c r="K1001" s="29">
        <f t="shared" si="443"/>
        <v>1</v>
      </c>
      <c r="L1001" s="29">
        <f t="shared" si="436"/>
        <v>0</v>
      </c>
      <c r="M1001" s="29">
        <f t="shared" si="437"/>
        <v>0</v>
      </c>
      <c r="N1001" s="29">
        <f t="shared" si="444"/>
        <v>1</v>
      </c>
      <c r="O1001" s="34"/>
      <c r="P1001" s="41">
        <v>509</v>
      </c>
      <c r="Q1001" s="41">
        <v>307</v>
      </c>
      <c r="R1001" s="117">
        <v>1.657980456</v>
      </c>
      <c r="S1001" s="42">
        <v>1</v>
      </c>
      <c r="T1001" s="42"/>
      <c r="U1001" s="43" t="s">
        <v>309</v>
      </c>
      <c r="V1001" s="34">
        <v>1</v>
      </c>
      <c r="W1001" s="29">
        <v>1</v>
      </c>
      <c r="X1001" s="29">
        <f t="shared" si="445"/>
        <v>1</v>
      </c>
      <c r="Z1001" s="6">
        <f t="shared" si="446"/>
        <v>1</v>
      </c>
      <c r="AA1001" s="6">
        <f t="shared" si="447"/>
        <v>1</v>
      </c>
      <c r="AB1001" s="29"/>
      <c r="AC1001" s="29">
        <f t="shared" si="448"/>
        <v>1</v>
      </c>
      <c r="AE1001" s="120">
        <f>IF(N1001=1,IF(J1001&gt;=1,1,0),0)</f>
        <v>1</v>
      </c>
      <c r="AF1001" s="120">
        <f>IF(G1001&gt;AI1001,0.5,0)</f>
        <v>0</v>
      </c>
      <c r="AG1001" s="120"/>
      <c r="AI1001" s="29">
        <f t="shared" si="449"/>
        <v>6.5856960899999999</v>
      </c>
    </row>
    <row r="1002" spans="1:36" ht="16.5" thickBot="1" x14ac:dyDescent="0.3">
      <c r="A1002" s="48" t="s">
        <v>1245</v>
      </c>
      <c r="B1002" s="54" t="s">
        <v>61</v>
      </c>
      <c r="C1002" s="55" t="s">
        <v>62</v>
      </c>
      <c r="D1002" s="44">
        <v>10</v>
      </c>
      <c r="E1002" s="41">
        <v>22</v>
      </c>
      <c r="F1002" s="41">
        <v>3</v>
      </c>
      <c r="G1002" s="117">
        <v>7.3333333329999997</v>
      </c>
      <c r="H1002" s="45">
        <v>1</v>
      </c>
      <c r="I1002" s="42" t="s">
        <v>12</v>
      </c>
      <c r="J1002" s="13">
        <v>7.3333333329999997</v>
      </c>
      <c r="K1002" s="29">
        <f t="shared" si="443"/>
        <v>1</v>
      </c>
      <c r="L1002" s="29">
        <f t="shared" si="436"/>
        <v>0</v>
      </c>
      <c r="M1002" s="29">
        <f t="shared" si="437"/>
        <v>0</v>
      </c>
      <c r="N1002" s="29">
        <f t="shared" si="444"/>
        <v>1</v>
      </c>
      <c r="O1002" s="34"/>
      <c r="P1002" s="41">
        <v>19</v>
      </c>
      <c r="Q1002" s="41">
        <v>9</v>
      </c>
      <c r="R1002" s="117">
        <v>2.111111111</v>
      </c>
      <c r="S1002" s="42">
        <v>1</v>
      </c>
      <c r="T1002" s="42"/>
      <c r="U1002" s="43" t="s">
        <v>311</v>
      </c>
      <c r="V1002" s="34">
        <v>1</v>
      </c>
      <c r="W1002" s="29">
        <v>1</v>
      </c>
      <c r="X1002" s="29">
        <f t="shared" si="445"/>
        <v>1</v>
      </c>
      <c r="Z1002" s="6">
        <f t="shared" si="446"/>
        <v>1</v>
      </c>
      <c r="AA1002" s="6">
        <f t="shared" si="447"/>
        <v>1</v>
      </c>
      <c r="AB1002" s="29"/>
      <c r="AC1002" s="29">
        <f t="shared" si="448"/>
        <v>1</v>
      </c>
      <c r="AE1002" s="120">
        <f>IF(N1002=1,IF(J1002&gt;=1,1,0),0)</f>
        <v>1</v>
      </c>
      <c r="AF1002" s="120">
        <f>IF(G1002&gt;AI1002,0.5,0)</f>
        <v>0</v>
      </c>
      <c r="AG1002" s="120"/>
      <c r="AI1002" s="29">
        <f t="shared" si="449"/>
        <v>8.2854889590000003</v>
      </c>
    </row>
    <row r="1003" spans="1:36" ht="16.5" thickBot="1" x14ac:dyDescent="0.3">
      <c r="A1003" s="48" t="s">
        <v>1246</v>
      </c>
      <c r="B1003" s="54" t="s">
        <v>61</v>
      </c>
      <c r="C1003" s="55" t="s">
        <v>62</v>
      </c>
      <c r="D1003" s="44">
        <v>11</v>
      </c>
      <c r="E1003" s="41">
        <v>89</v>
      </c>
      <c r="F1003" s="41">
        <v>16</v>
      </c>
      <c r="G1003" s="117">
        <v>5.5625</v>
      </c>
      <c r="H1003" s="45">
        <v>1</v>
      </c>
      <c r="I1003" s="42" t="s">
        <v>12</v>
      </c>
      <c r="J1003" s="13">
        <v>5.5625</v>
      </c>
      <c r="K1003" s="29">
        <f t="shared" si="443"/>
        <v>2</v>
      </c>
      <c r="L1003" s="29">
        <f t="shared" si="436"/>
        <v>0</v>
      </c>
      <c r="M1003" s="29">
        <f t="shared" si="437"/>
        <v>0</v>
      </c>
      <c r="N1003" s="29">
        <f t="shared" si="444"/>
        <v>1</v>
      </c>
      <c r="O1003" s="34"/>
      <c r="P1003" s="41">
        <v>59</v>
      </c>
      <c r="Q1003" s="41">
        <v>24</v>
      </c>
      <c r="R1003" s="117">
        <v>2.4583333330000001</v>
      </c>
      <c r="S1003" s="42">
        <v>2</v>
      </c>
      <c r="T1003" s="42"/>
      <c r="U1003" s="43" t="s">
        <v>313</v>
      </c>
      <c r="V1003" s="34">
        <v>1</v>
      </c>
      <c r="W1003" s="29">
        <v>2</v>
      </c>
      <c r="X1003" s="29">
        <f t="shared" si="445"/>
        <v>2</v>
      </c>
      <c r="Z1003" s="6">
        <f t="shared" si="446"/>
        <v>1</v>
      </c>
      <c r="AA1003" s="6">
        <f t="shared" si="447"/>
        <v>1</v>
      </c>
      <c r="AB1003" s="29"/>
      <c r="AC1003" s="29">
        <f t="shared" si="448"/>
        <v>1</v>
      </c>
      <c r="AE1003" s="120">
        <f>IF(N1003=1,IF(J1003&gt;=1,2,0),0)</f>
        <v>2</v>
      </c>
      <c r="AF1003" s="120">
        <f>IF(G1003&gt;AI1003,1,0)</f>
        <v>0</v>
      </c>
      <c r="AG1003" s="120"/>
      <c r="AI1003" s="29">
        <f t="shared" si="449"/>
        <v>8.5951903810000001</v>
      </c>
    </row>
    <row r="1004" spans="1:36" ht="16.5" thickBot="1" x14ac:dyDescent="0.3">
      <c r="A1004" s="48" t="s">
        <v>1247</v>
      </c>
      <c r="B1004" s="54" t="s">
        <v>61</v>
      </c>
      <c r="C1004" s="55" t="s">
        <v>62</v>
      </c>
      <c r="D1004" s="44">
        <v>12</v>
      </c>
      <c r="E1004" s="41">
        <v>348</v>
      </c>
      <c r="F1004" s="41">
        <v>5728</v>
      </c>
      <c r="G1004" s="117">
        <v>6.075419E-2</v>
      </c>
      <c r="H1004" s="42" t="s">
        <v>12</v>
      </c>
      <c r="I1004" s="13">
        <v>46.591180592000001</v>
      </c>
      <c r="J1004" s="42" t="s">
        <v>12</v>
      </c>
      <c r="K1004" s="29">
        <f t="shared" si="443"/>
        <v>0</v>
      </c>
      <c r="L1004" s="29">
        <f t="shared" si="436"/>
        <v>0</v>
      </c>
      <c r="M1004" s="29">
        <f t="shared" si="437"/>
        <v>0</v>
      </c>
      <c r="N1004" s="29">
        <f t="shared" si="444"/>
        <v>1</v>
      </c>
      <c r="O1004" s="34"/>
      <c r="P1004" s="41">
        <v>210</v>
      </c>
      <c r="Q1004" s="41">
        <v>5067</v>
      </c>
      <c r="R1004" s="117">
        <v>4.1444641999999997E-2</v>
      </c>
      <c r="S1004" s="34">
        <v>0</v>
      </c>
      <c r="T1004" s="34"/>
      <c r="U1004" s="43" t="s">
        <v>315</v>
      </c>
      <c r="V1004" s="34">
        <v>1</v>
      </c>
      <c r="W1004" s="29">
        <v>1</v>
      </c>
      <c r="X1004" s="29">
        <f t="shared" si="445"/>
        <v>1</v>
      </c>
      <c r="Z1004" s="6">
        <f t="shared" si="446"/>
        <v>1</v>
      </c>
      <c r="AA1004" s="6">
        <f t="shared" si="447"/>
        <v>0</v>
      </c>
      <c r="AB1004" s="29"/>
      <c r="AC1004" s="29">
        <f t="shared" si="448"/>
        <v>0</v>
      </c>
      <c r="AE1004" s="120">
        <f>IF(N1004=1,IF(OR(I1004&gt;-5,I1004=""),0,IF(I1004&gt;=-10,0.5,1)),0)</f>
        <v>0</v>
      </c>
      <c r="AF1004" s="120">
        <f>IF(G1004&lt;AI1004,0.5,0)</f>
        <v>0</v>
      </c>
      <c r="AG1004" s="120">
        <f>IF(G1004=AJ1004,1,0)</f>
        <v>0</v>
      </c>
      <c r="AI1004" s="29">
        <f t="shared" si="449"/>
        <v>4.0696577999999997E-2</v>
      </c>
      <c r="AJ1004" s="29">
        <f>_xlfn.MINIFS($G$6:$G$2383,$N$6:$N$2383,1,$D$6:$D$2383,12)</f>
        <v>5.6550419999999999E-3</v>
      </c>
    </row>
    <row r="1005" spans="1:36" ht="16.5" thickBot="1" x14ac:dyDescent="0.3">
      <c r="A1005" s="48" t="s">
        <v>1248</v>
      </c>
      <c r="B1005" s="54" t="s">
        <v>61</v>
      </c>
      <c r="C1005" s="55" t="s">
        <v>62</v>
      </c>
      <c r="D1005" s="44">
        <v>13</v>
      </c>
      <c r="E1005" s="41">
        <v>74</v>
      </c>
      <c r="F1005" s="41">
        <v>259</v>
      </c>
      <c r="G1005" s="117">
        <v>0.28571428599999998</v>
      </c>
      <c r="H1005" s="42" t="s">
        <v>12</v>
      </c>
      <c r="I1005" s="13">
        <v>22.448979889</v>
      </c>
      <c r="J1005" s="42" t="s">
        <v>12</v>
      </c>
      <c r="K1005" s="29">
        <f>_xlfn.IFS(AND(R1005=0,G1005=0),0,V1005=0,0,V1005=1,MAX(AE1005:AG1005))</f>
        <v>1</v>
      </c>
      <c r="L1005" s="29">
        <f t="shared" si="436"/>
        <v>1</v>
      </c>
      <c r="M1005" s="29">
        <f t="shared" si="437"/>
        <v>1</v>
      </c>
      <c r="N1005" s="29">
        <f t="shared" si="444"/>
        <v>1</v>
      </c>
      <c r="O1005" s="34"/>
      <c r="P1005" s="41">
        <v>70</v>
      </c>
      <c r="Q1005" s="41">
        <v>300</v>
      </c>
      <c r="R1005" s="117">
        <v>0.233333333</v>
      </c>
      <c r="S1005" s="34">
        <v>1</v>
      </c>
      <c r="T1005" s="34"/>
      <c r="U1005" s="43" t="s">
        <v>317</v>
      </c>
      <c r="V1005" s="34">
        <v>1</v>
      </c>
      <c r="W1005" s="29">
        <v>2</v>
      </c>
      <c r="X1005" s="29">
        <f t="shared" si="445"/>
        <v>2</v>
      </c>
      <c r="Z1005" s="6">
        <f t="shared" si="446"/>
        <v>1</v>
      </c>
      <c r="AA1005" s="6">
        <f t="shared" si="447"/>
        <v>1</v>
      </c>
      <c r="AB1005" s="29"/>
      <c r="AC1005" s="29">
        <f t="shared" si="448"/>
        <v>1</v>
      </c>
      <c r="AE1005" s="120">
        <f>IF(N1005=1,IF(OR(I1005&gt;-3,I1005=""),0,IF(I1005&gt;=-7,1,2)),0)</f>
        <v>0</v>
      </c>
      <c r="AF1005" s="120">
        <f>IF(G1005&lt;AI1005,1,0)</f>
        <v>1</v>
      </c>
      <c r="AG1005" s="120">
        <f>IF(G1005=AJ1005,2,0)</f>
        <v>0</v>
      </c>
      <c r="AI1005" s="29">
        <f t="shared" si="449"/>
        <v>0.30394431599999999</v>
      </c>
      <c r="AJ1005" s="29">
        <f>_xlfn.MINIFS($G$6:$G$2383,$N$6:$N$2383,1,$D$6:$D$2383,13)</f>
        <v>0.11</v>
      </c>
    </row>
    <row r="1006" spans="1:36" ht="16.5" thickBot="1" x14ac:dyDescent="0.3">
      <c r="A1006" s="48" t="s">
        <v>1249</v>
      </c>
      <c r="B1006" s="54" t="s">
        <v>61</v>
      </c>
      <c r="C1006" s="55" t="s">
        <v>62</v>
      </c>
      <c r="D1006" s="44">
        <v>14</v>
      </c>
      <c r="E1006" s="41">
        <v>0</v>
      </c>
      <c r="F1006" s="41">
        <v>503</v>
      </c>
      <c r="G1006" s="117">
        <v>0</v>
      </c>
      <c r="H1006" s="42" t="s">
        <v>12</v>
      </c>
      <c r="I1006" s="13">
        <v>0</v>
      </c>
      <c r="J1006" s="42" t="s">
        <v>12</v>
      </c>
      <c r="K1006" s="29">
        <f>_xlfn.IFS(AND(R1006=0,G1006=0),0,V1006=0,0,V1006=1,MAX(AE1006:AG1006))</f>
        <v>0</v>
      </c>
      <c r="L1006" s="29">
        <f t="shared" si="436"/>
        <v>0</v>
      </c>
      <c r="M1006" s="29">
        <f t="shared" si="437"/>
        <v>1</v>
      </c>
      <c r="N1006" s="29">
        <f t="shared" si="444"/>
        <v>1</v>
      </c>
      <c r="O1006" s="34"/>
      <c r="P1006" s="41">
        <v>0</v>
      </c>
      <c r="Q1006" s="41">
        <v>449</v>
      </c>
      <c r="R1006" s="117">
        <v>0</v>
      </c>
      <c r="S1006" s="34">
        <v>0</v>
      </c>
      <c r="T1006" s="34"/>
      <c r="U1006" s="43" t="s">
        <v>319</v>
      </c>
      <c r="V1006" s="34">
        <v>1</v>
      </c>
      <c r="W1006" s="29">
        <v>1</v>
      </c>
      <c r="X1006" s="29">
        <f t="shared" si="445"/>
        <v>1</v>
      </c>
      <c r="Z1006" s="6">
        <f t="shared" si="446"/>
        <v>1</v>
      </c>
      <c r="AA1006" s="6">
        <f t="shared" si="447"/>
        <v>0</v>
      </c>
      <c r="AB1006" s="29"/>
      <c r="AC1006" s="29">
        <f t="shared" si="448"/>
        <v>0</v>
      </c>
      <c r="AE1006" s="120">
        <f>IF(N1006=1,IF(OR(I1006&gt;-5,I1006=""),0,IF(I1006&gt;=-10,0.5,1)),0)</f>
        <v>0</v>
      </c>
      <c r="AF1006" s="120">
        <f>IF(G1006&lt;AI1006,0.5,0)</f>
        <v>0.5</v>
      </c>
      <c r="AG1006" s="120">
        <f>IF(G1006=AJ1006,1,0)</f>
        <v>1</v>
      </c>
      <c r="AI1006" s="29">
        <f t="shared" si="449"/>
        <v>4.1435990000000004E-3</v>
      </c>
      <c r="AJ1006" s="29">
        <f>_xlfn.MINIFS($G$6:$G$2383,$N$6:$N$2383,1,$D$6:$D$2383,14)</f>
        <v>0</v>
      </c>
    </row>
    <row r="1007" spans="1:36" ht="16.5" thickBot="1" x14ac:dyDescent="0.3">
      <c r="A1007" s="48" t="s">
        <v>1250</v>
      </c>
      <c r="B1007" s="54" t="s">
        <v>61</v>
      </c>
      <c r="C1007" s="55" t="s">
        <v>62</v>
      </c>
      <c r="D1007" s="33"/>
      <c r="E1007" s="41"/>
      <c r="F1007" s="41"/>
      <c r="G1007" s="117">
        <v>0</v>
      </c>
      <c r="H1007" s="35"/>
      <c r="I1007" s="35"/>
      <c r="J1007" s="35"/>
      <c r="K1007" s="36">
        <f>SUM(K1008:K1013)</f>
        <v>1</v>
      </c>
      <c r="L1007" s="29">
        <f t="shared" si="436"/>
        <v>0</v>
      </c>
      <c r="M1007" s="29">
        <f t="shared" si="437"/>
        <v>0</v>
      </c>
      <c r="O1007" s="34"/>
      <c r="P1007" s="34"/>
      <c r="Q1007" s="34"/>
      <c r="R1007" s="117">
        <v>0</v>
      </c>
      <c r="S1007" s="35">
        <v>5</v>
      </c>
      <c r="T1007" s="35"/>
      <c r="U1007" s="37" t="s">
        <v>321</v>
      </c>
      <c r="V1007" s="35">
        <v>1</v>
      </c>
      <c r="W1007" s="6"/>
      <c r="X1007" s="29">
        <f t="shared" si="445"/>
        <v>0</v>
      </c>
      <c r="Y1007" s="6"/>
      <c r="AB1007" s="6"/>
      <c r="AC1007" s="29" t="str">
        <f t="shared" si="448"/>
        <v>не применяется</v>
      </c>
      <c r="AF1007" s="6"/>
    </row>
    <row r="1008" spans="1:36" ht="16.5" thickBot="1" x14ac:dyDescent="0.3">
      <c r="A1008" s="48" t="s">
        <v>1251</v>
      </c>
      <c r="B1008" s="54" t="s">
        <v>61</v>
      </c>
      <c r="C1008" s="55" t="s">
        <v>62</v>
      </c>
      <c r="D1008" s="44">
        <v>15</v>
      </c>
      <c r="E1008" s="41">
        <v>1832</v>
      </c>
      <c r="F1008" s="41">
        <v>2000</v>
      </c>
      <c r="G1008" s="117">
        <v>0.91600000000000004</v>
      </c>
      <c r="H1008" s="45">
        <v>1</v>
      </c>
      <c r="I1008" s="42" t="s">
        <v>12</v>
      </c>
      <c r="J1008" s="13">
        <v>0.91600000000000004</v>
      </c>
      <c r="K1008" s="29">
        <f t="shared" ref="K1008:K1013" si="450">IF(V1008=1,MAX(AE1008:AG1008),0)</f>
        <v>0</v>
      </c>
      <c r="L1008" s="29">
        <f t="shared" si="436"/>
        <v>0</v>
      </c>
      <c r="M1008" s="29">
        <f t="shared" si="437"/>
        <v>0</v>
      </c>
      <c r="N1008" s="29">
        <f t="shared" ref="N1008:N1013" si="451">IF(AND(F1008=0,V1008=1),2,V1008)</f>
        <v>1</v>
      </c>
      <c r="O1008" s="34"/>
      <c r="P1008" s="41">
        <v>0</v>
      </c>
      <c r="Q1008" s="41">
        <v>0</v>
      </c>
      <c r="R1008" s="117">
        <v>0</v>
      </c>
      <c r="S1008" s="42">
        <v>0</v>
      </c>
      <c r="T1008" s="42"/>
      <c r="U1008" s="43" t="s">
        <v>323</v>
      </c>
      <c r="V1008" s="34">
        <v>1</v>
      </c>
      <c r="W1008" s="29">
        <v>1</v>
      </c>
      <c r="X1008" s="29">
        <f t="shared" si="445"/>
        <v>1</v>
      </c>
      <c r="Z1008" s="6">
        <f t="shared" ref="Z1008:Z1013" si="452">N1008</f>
        <v>1</v>
      </c>
      <c r="AA1008" s="6">
        <f t="shared" ref="AA1008:AA1013" si="453">IF(K1008&lt;=0,0,1)</f>
        <v>0</v>
      </c>
      <c r="AB1008" s="29"/>
      <c r="AC1008" s="29">
        <f t="shared" si="448"/>
        <v>0</v>
      </c>
      <c r="AE1008" s="120">
        <f>IF(AND(J1008&gt;=1,N1008=1),1,0)</f>
        <v>0</v>
      </c>
      <c r="AF1008" s="121">
        <f>IF(G1008&gt;AI1008,0.5,0)</f>
        <v>0</v>
      </c>
      <c r="AG1008" s="120"/>
      <c r="AI1008" s="29">
        <f t="shared" ref="AI1008:AI1013" si="454">ROUND(SUMIFS(E:E,D:D,D1008,N:N,1)/SUMIFS(F:F,D:D,D1008,N:N,1),9)</f>
        <v>0.955452521</v>
      </c>
    </row>
    <row r="1009" spans="1:36" ht="16.5" thickBot="1" x14ac:dyDescent="0.3">
      <c r="A1009" s="48" t="s">
        <v>1252</v>
      </c>
      <c r="B1009" s="54" t="s">
        <v>61</v>
      </c>
      <c r="C1009" s="55" t="s">
        <v>62</v>
      </c>
      <c r="D1009" s="44">
        <v>16</v>
      </c>
      <c r="E1009" s="41">
        <v>3</v>
      </c>
      <c r="F1009" s="41">
        <v>0</v>
      </c>
      <c r="G1009" s="117">
        <v>0</v>
      </c>
      <c r="H1009" s="45">
        <v>1</v>
      </c>
      <c r="I1009" s="42" t="s">
        <v>12</v>
      </c>
      <c r="J1009" s="13">
        <v>0</v>
      </c>
      <c r="K1009" s="29">
        <f t="shared" si="450"/>
        <v>0</v>
      </c>
      <c r="L1009" s="29">
        <f t="shared" si="436"/>
        <v>0</v>
      </c>
      <c r="M1009" s="29">
        <f t="shared" si="437"/>
        <v>0</v>
      </c>
      <c r="N1009" s="29">
        <f t="shared" si="451"/>
        <v>2</v>
      </c>
      <c r="O1009" s="34"/>
      <c r="P1009" s="41">
        <v>2</v>
      </c>
      <c r="Q1009" s="41">
        <v>1</v>
      </c>
      <c r="R1009" s="117">
        <v>2</v>
      </c>
      <c r="S1009" s="42">
        <v>1</v>
      </c>
      <c r="T1009" s="42"/>
      <c r="U1009" s="43" t="s">
        <v>325</v>
      </c>
      <c r="V1009" s="34">
        <v>1</v>
      </c>
      <c r="W1009" s="29">
        <v>1</v>
      </c>
      <c r="X1009" s="29">
        <f t="shared" si="445"/>
        <v>1</v>
      </c>
      <c r="Z1009" s="6">
        <f t="shared" si="452"/>
        <v>2</v>
      </c>
      <c r="AA1009" s="6">
        <f t="shared" si="453"/>
        <v>0</v>
      </c>
      <c r="AB1009" s="29"/>
      <c r="AC1009" s="29" t="str">
        <f>_xlfn.IFS(AND(Z1009=1,AA1009=1),1,AND(Z1009=1,AA1009=0),0,Z1009=0,"не применяется",N1009=2,"не применяется")</f>
        <v>не применяется</v>
      </c>
      <c r="AE1009" s="120">
        <f>IF(AND(J1009&gt;=1,N1009=1),1,0)</f>
        <v>0</v>
      </c>
      <c r="AF1009" s="120">
        <f>IF(G1009&gt;AI1009,0.5,0)</f>
        <v>0</v>
      </c>
      <c r="AG1009" s="120"/>
      <c r="AI1009" s="29">
        <f t="shared" si="454"/>
        <v>27.65</v>
      </c>
    </row>
    <row r="1010" spans="1:36" ht="16.5" thickBot="1" x14ac:dyDescent="0.3">
      <c r="A1010" s="48" t="s">
        <v>1253</v>
      </c>
      <c r="B1010" s="54" t="s">
        <v>61</v>
      </c>
      <c r="C1010" s="55" t="s">
        <v>62</v>
      </c>
      <c r="D1010" s="44">
        <v>17</v>
      </c>
      <c r="E1010" s="41">
        <v>31</v>
      </c>
      <c r="F1010" s="41">
        <v>0</v>
      </c>
      <c r="G1010" s="117">
        <v>0</v>
      </c>
      <c r="H1010" s="45">
        <v>1</v>
      </c>
      <c r="I1010" s="42" t="s">
        <v>12</v>
      </c>
      <c r="J1010" s="13">
        <v>0</v>
      </c>
      <c r="K1010" s="29">
        <f t="shared" si="450"/>
        <v>0</v>
      </c>
      <c r="L1010" s="29">
        <f t="shared" si="436"/>
        <v>0</v>
      </c>
      <c r="M1010" s="29">
        <f t="shared" si="437"/>
        <v>0</v>
      </c>
      <c r="N1010" s="29">
        <f t="shared" si="451"/>
        <v>2</v>
      </c>
      <c r="O1010" s="34"/>
      <c r="P1010" s="41">
        <v>6</v>
      </c>
      <c r="Q1010" s="41">
        <v>5</v>
      </c>
      <c r="R1010" s="117">
        <v>1.2</v>
      </c>
      <c r="S1010" s="42">
        <v>1</v>
      </c>
      <c r="T1010" s="42"/>
      <c r="U1010" s="43" t="s">
        <v>327</v>
      </c>
      <c r="V1010" s="34">
        <v>1</v>
      </c>
      <c r="W1010" s="29">
        <v>1</v>
      </c>
      <c r="X1010" s="29">
        <f t="shared" si="445"/>
        <v>1</v>
      </c>
      <c r="Z1010" s="6">
        <f t="shared" si="452"/>
        <v>2</v>
      </c>
      <c r="AA1010" s="6">
        <f t="shared" si="453"/>
        <v>0</v>
      </c>
      <c r="AB1010" s="29"/>
      <c r="AC1010" s="29" t="str">
        <f>_xlfn.IFS(AND(Z1010=1,AA1010=1),1,AND(Z1010=1,AA1010=0),0,Z1010=0,"не применяется",N1010=2,"не применяется")</f>
        <v>не применяется</v>
      </c>
      <c r="AE1010" s="120">
        <f>IF(AND(J1010&gt;=1,N1010=1),1,0)</f>
        <v>0</v>
      </c>
      <c r="AF1010" s="120">
        <f>IF(G1010&gt;AI1010,0.5,0)</f>
        <v>0</v>
      </c>
      <c r="AG1010" s="120"/>
      <c r="AI1010" s="29">
        <f t="shared" si="454"/>
        <v>77.588235294</v>
      </c>
    </row>
    <row r="1011" spans="1:36" ht="16.5" thickBot="1" x14ac:dyDescent="0.3">
      <c r="A1011" s="48" t="s">
        <v>1254</v>
      </c>
      <c r="B1011" s="54" t="s">
        <v>61</v>
      </c>
      <c r="C1011" s="55" t="s">
        <v>62</v>
      </c>
      <c r="D1011" s="44">
        <v>18</v>
      </c>
      <c r="E1011" s="41">
        <v>7</v>
      </c>
      <c r="F1011" s="41">
        <v>0</v>
      </c>
      <c r="G1011" s="117">
        <v>0</v>
      </c>
      <c r="H1011" s="45">
        <v>1</v>
      </c>
      <c r="I1011" s="42" t="s">
        <v>12</v>
      </c>
      <c r="J1011" s="13">
        <v>0</v>
      </c>
      <c r="K1011" s="29">
        <f t="shared" si="450"/>
        <v>0</v>
      </c>
      <c r="L1011" s="29">
        <f t="shared" si="436"/>
        <v>0</v>
      </c>
      <c r="M1011" s="29">
        <f t="shared" si="437"/>
        <v>0</v>
      </c>
      <c r="N1011" s="29">
        <f t="shared" si="451"/>
        <v>2</v>
      </c>
      <c r="O1011" s="34"/>
      <c r="P1011" s="41">
        <v>5</v>
      </c>
      <c r="Q1011" s="41">
        <v>4</v>
      </c>
      <c r="R1011" s="117">
        <v>1.25</v>
      </c>
      <c r="S1011" s="42">
        <v>1</v>
      </c>
      <c r="T1011" s="42"/>
      <c r="U1011" s="43" t="s">
        <v>329</v>
      </c>
      <c r="V1011" s="34">
        <v>1</v>
      </c>
      <c r="W1011" s="29">
        <v>1</v>
      </c>
      <c r="X1011" s="29">
        <f t="shared" si="445"/>
        <v>1</v>
      </c>
      <c r="Z1011" s="6">
        <f t="shared" si="452"/>
        <v>2</v>
      </c>
      <c r="AA1011" s="6">
        <f t="shared" si="453"/>
        <v>0</v>
      </c>
      <c r="AB1011" s="29"/>
      <c r="AC1011" s="29" t="str">
        <f>_xlfn.IFS(AND(Z1011=1,AA1011=1),1,AND(Z1011=1,AA1011=0),0,Z1011=0,"не применяется",N1011=2,"не применяется")</f>
        <v>не применяется</v>
      </c>
      <c r="AE1011" s="120">
        <f>IF(AND(J1011&gt;=1,N1011=1),1,0)</f>
        <v>0</v>
      </c>
      <c r="AF1011" s="120">
        <f>IF(G1011&gt;AI1011,0.5,0)</f>
        <v>0</v>
      </c>
      <c r="AG1011" s="120"/>
      <c r="AI1011" s="29">
        <f t="shared" si="454"/>
        <v>48.1875</v>
      </c>
    </row>
    <row r="1012" spans="1:36" ht="16.5" thickBot="1" x14ac:dyDescent="0.3">
      <c r="A1012" s="48" t="s">
        <v>1255</v>
      </c>
      <c r="B1012" s="54" t="s">
        <v>61</v>
      </c>
      <c r="C1012" s="55" t="s">
        <v>62</v>
      </c>
      <c r="D1012" s="44">
        <v>19</v>
      </c>
      <c r="E1012" s="41">
        <v>9</v>
      </c>
      <c r="F1012" s="41">
        <v>0</v>
      </c>
      <c r="G1012" s="117">
        <v>0</v>
      </c>
      <c r="H1012" s="45">
        <v>1</v>
      </c>
      <c r="I1012" s="42" t="s">
        <v>12</v>
      </c>
      <c r="J1012" s="13">
        <v>0</v>
      </c>
      <c r="K1012" s="29">
        <f t="shared" si="450"/>
        <v>0</v>
      </c>
      <c r="L1012" s="29">
        <f t="shared" si="436"/>
        <v>0</v>
      </c>
      <c r="M1012" s="29">
        <f t="shared" si="437"/>
        <v>0</v>
      </c>
      <c r="N1012" s="29">
        <f t="shared" si="451"/>
        <v>2</v>
      </c>
      <c r="O1012" s="34"/>
      <c r="P1012" s="41">
        <v>8</v>
      </c>
      <c r="Q1012" s="41">
        <v>6</v>
      </c>
      <c r="R1012" s="117">
        <v>1.3333333329999999</v>
      </c>
      <c r="S1012" s="42">
        <v>2</v>
      </c>
      <c r="T1012" s="42"/>
      <c r="U1012" s="43" t="s">
        <v>331</v>
      </c>
      <c r="V1012" s="34">
        <v>1</v>
      </c>
      <c r="W1012" s="29">
        <v>2</v>
      </c>
      <c r="X1012" s="29">
        <f t="shared" si="445"/>
        <v>2</v>
      </c>
      <c r="Z1012" s="6">
        <f t="shared" si="452"/>
        <v>2</v>
      </c>
      <c r="AA1012" s="6">
        <f t="shared" si="453"/>
        <v>0</v>
      </c>
      <c r="AB1012" s="29"/>
      <c r="AC1012" s="29" t="str">
        <f>_xlfn.IFS(AND(Z1012=1,AA1012=1),1,AND(Z1012=1,AA1012=0),0,Z1012=0,"не применяется",N1012=2,"не применяется")</f>
        <v>не применяется</v>
      </c>
      <c r="AE1012" s="120">
        <f>IF(AND(J1012&gt;=1,N1012=1),2,0)</f>
        <v>0</v>
      </c>
      <c r="AF1012" s="120">
        <f>IF(G1012&gt;AI1012,1,0)</f>
        <v>0</v>
      </c>
      <c r="AG1012" s="120"/>
      <c r="AI1012" s="29">
        <f t="shared" si="454"/>
        <v>45.237288135999997</v>
      </c>
    </row>
    <row r="1013" spans="1:36" ht="16.5" thickBot="1" x14ac:dyDescent="0.3">
      <c r="A1013" s="48" t="s">
        <v>1256</v>
      </c>
      <c r="B1013" s="54" t="s">
        <v>61</v>
      </c>
      <c r="C1013" s="55" t="s">
        <v>62</v>
      </c>
      <c r="D1013" s="44">
        <v>20</v>
      </c>
      <c r="E1013" s="41">
        <v>23</v>
      </c>
      <c r="F1013" s="41">
        <v>1</v>
      </c>
      <c r="G1013" s="117">
        <v>23</v>
      </c>
      <c r="H1013" s="45">
        <v>1</v>
      </c>
      <c r="I1013" s="42" t="s">
        <v>12</v>
      </c>
      <c r="J1013" s="13">
        <v>23</v>
      </c>
      <c r="K1013" s="29">
        <f t="shared" si="450"/>
        <v>1</v>
      </c>
      <c r="L1013" s="29">
        <f t="shared" si="436"/>
        <v>0</v>
      </c>
      <c r="M1013" s="29">
        <f t="shared" si="437"/>
        <v>1</v>
      </c>
      <c r="N1013" s="29">
        <f t="shared" si="451"/>
        <v>1</v>
      </c>
      <c r="O1013" s="34"/>
      <c r="P1013" s="41">
        <v>3</v>
      </c>
      <c r="Q1013" s="41">
        <v>0</v>
      </c>
      <c r="R1013" s="117">
        <v>0</v>
      </c>
      <c r="S1013" s="42">
        <v>0</v>
      </c>
      <c r="T1013" s="42"/>
      <c r="U1013" s="43" t="s">
        <v>333</v>
      </c>
      <c r="V1013" s="34">
        <v>1</v>
      </c>
      <c r="W1013" s="29">
        <v>1</v>
      </c>
      <c r="X1013" s="29">
        <f t="shared" si="445"/>
        <v>1</v>
      </c>
      <c r="Z1013" s="6">
        <f t="shared" si="452"/>
        <v>1</v>
      </c>
      <c r="AA1013" s="6">
        <f t="shared" si="453"/>
        <v>1</v>
      </c>
      <c r="AB1013" s="29"/>
      <c r="AC1013" s="29">
        <f>_xlfn.IFS(AND(Z1013=1,AA1013=1),1,AND(Z1013=1,AA1013=0),0,Z1013=0,"не применяется",Z1013=2,"не применяется")</f>
        <v>1</v>
      </c>
      <c r="AE1013" s="120">
        <f>IF(AND(J1013&gt;=1,N1013=1),1,0)</f>
        <v>1</v>
      </c>
      <c r="AF1013" s="120">
        <f>IF(G1013&gt;AI1013,0.5,0)</f>
        <v>0.5</v>
      </c>
      <c r="AG1013" s="120"/>
      <c r="AI1013" s="29">
        <f t="shared" si="454"/>
        <v>12.756097561000001</v>
      </c>
    </row>
    <row r="1014" spans="1:36" ht="16.5" thickBot="1" x14ac:dyDescent="0.3">
      <c r="A1014" s="48" t="s">
        <v>1250</v>
      </c>
      <c r="B1014" s="54" t="s">
        <v>61</v>
      </c>
      <c r="C1014" s="55" t="s">
        <v>62</v>
      </c>
      <c r="D1014" s="33"/>
      <c r="E1014" s="41"/>
      <c r="F1014" s="41"/>
      <c r="G1014" s="117">
        <v>0</v>
      </c>
      <c r="H1014" s="35"/>
      <c r="I1014" s="35"/>
      <c r="J1014" s="35"/>
      <c r="K1014" s="36">
        <f>SUM(K1015:K1019)</f>
        <v>3</v>
      </c>
      <c r="L1014" s="29">
        <f t="shared" si="436"/>
        <v>0</v>
      </c>
      <c r="M1014" s="29">
        <f t="shared" si="437"/>
        <v>0</v>
      </c>
      <c r="O1014" s="34"/>
      <c r="P1014" s="34"/>
      <c r="Q1014" s="34"/>
      <c r="R1014" s="117">
        <v>0</v>
      </c>
      <c r="S1014" s="35">
        <v>3</v>
      </c>
      <c r="T1014" s="35"/>
      <c r="U1014" s="37" t="s">
        <v>321</v>
      </c>
      <c r="V1014" s="35">
        <v>1</v>
      </c>
      <c r="W1014" s="6"/>
      <c r="X1014" s="29">
        <f t="shared" si="445"/>
        <v>0</v>
      </c>
      <c r="Y1014" s="6"/>
      <c r="AB1014" s="6"/>
      <c r="AC1014" s="29" t="str">
        <f>_xlfn.IFS(AND(Z1014=1,AA1014=1),1,AND(Z1014=1,AA1014=0),0,Z1014=0,"не применяется")</f>
        <v>не применяется</v>
      </c>
      <c r="AF1014" s="6"/>
    </row>
    <row r="1015" spans="1:36" ht="16.5" thickBot="1" x14ac:dyDescent="0.3">
      <c r="A1015" s="48" t="s">
        <v>1257</v>
      </c>
      <c r="B1015" s="54" t="s">
        <v>61</v>
      </c>
      <c r="C1015" s="55" t="s">
        <v>62</v>
      </c>
      <c r="D1015" s="44">
        <v>21</v>
      </c>
      <c r="E1015" s="41">
        <v>10</v>
      </c>
      <c r="F1015" s="41">
        <v>13</v>
      </c>
      <c r="G1015" s="117">
        <v>0.76923076899999998</v>
      </c>
      <c r="H1015" s="42" t="s">
        <v>12</v>
      </c>
      <c r="I1015" s="13">
        <v>130.76923093100001</v>
      </c>
      <c r="J1015" s="42" t="s">
        <v>12</v>
      </c>
      <c r="K1015" s="29">
        <f>IF(V1015=1,MAX(AE1015:AG1015),0)</f>
        <v>1</v>
      </c>
      <c r="L1015" s="29">
        <f t="shared" si="436"/>
        <v>0</v>
      </c>
      <c r="M1015" s="29">
        <f t="shared" si="437"/>
        <v>1</v>
      </c>
      <c r="N1015" s="29">
        <f>IF(AND(F1015=0,V1015=1),2,V1015)</f>
        <v>1</v>
      </c>
      <c r="O1015" s="34"/>
      <c r="P1015" s="41">
        <v>3</v>
      </c>
      <c r="Q1015" s="41">
        <v>9</v>
      </c>
      <c r="R1015" s="117">
        <v>0.33333333300000001</v>
      </c>
      <c r="S1015" s="45">
        <v>1</v>
      </c>
      <c r="T1015" s="45"/>
      <c r="U1015" s="43" t="s">
        <v>335</v>
      </c>
      <c r="V1015" s="34">
        <v>1</v>
      </c>
      <c r="W1015" s="29">
        <v>1</v>
      </c>
      <c r="X1015" s="29">
        <f t="shared" si="445"/>
        <v>1</v>
      </c>
      <c r="Z1015" s="6">
        <f>N1015</f>
        <v>1</v>
      </c>
      <c r="AA1015" s="6">
        <f>IF(K1015&lt;=0,0,1)</f>
        <v>1</v>
      </c>
      <c r="AB1015" s="29"/>
      <c r="AC1015" s="29">
        <f>_xlfn.IFS(AND(Z1015=1,AA1015=1),1,AND(Z1015=1,AA1015=0),0,Z1015=0,"не применяется")</f>
        <v>1</v>
      </c>
      <c r="AE1015" s="120">
        <f>IF(N1015=1,IF(OR(I1015&lt;5,I1015=""),0,IF(I1015&gt;=10,1,0.5)),0)</f>
        <v>1</v>
      </c>
      <c r="AF1015" s="120">
        <f>IF(G1015&gt;AI1015,0.5,0)</f>
        <v>0.5</v>
      </c>
      <c r="AG1015" s="120">
        <f>IF(G1015=AJ1015,1,0)</f>
        <v>0</v>
      </c>
      <c r="AI1015" s="29">
        <f>ROUND(SUMIFS(E:E,D:D,D1015,N:N,1)/SUMIFS(F:F,D:D,D1015,N:N,1),9)</f>
        <v>0.40586932399999998</v>
      </c>
      <c r="AJ1015" s="29">
        <f>_xlfn.MAXIFS($G$7:$G$2383,$N$7:$N$2383,1,$D$7:$D$2383,21)</f>
        <v>1</v>
      </c>
    </row>
    <row r="1016" spans="1:36" ht="16.5" thickBot="1" x14ac:dyDescent="0.3">
      <c r="A1016" s="48" t="s">
        <v>1258</v>
      </c>
      <c r="B1016" s="54" t="s">
        <v>61</v>
      </c>
      <c r="C1016" s="55" t="s">
        <v>62</v>
      </c>
      <c r="D1016" s="44">
        <v>22</v>
      </c>
      <c r="E1016" s="41">
        <v>34</v>
      </c>
      <c r="F1016" s="41">
        <v>34</v>
      </c>
      <c r="G1016" s="117">
        <v>1</v>
      </c>
      <c r="H1016" s="45">
        <v>1</v>
      </c>
      <c r="I1016" s="42" t="s">
        <v>12</v>
      </c>
      <c r="J1016" s="13">
        <v>1</v>
      </c>
      <c r="K1016" s="29">
        <f>IF(V1016=1,MAX(AE1016:AG1016),0)</f>
        <v>1</v>
      </c>
      <c r="L1016" s="29">
        <f t="shared" si="436"/>
        <v>0</v>
      </c>
      <c r="M1016" s="29">
        <f t="shared" si="437"/>
        <v>1</v>
      </c>
      <c r="N1016" s="29">
        <f>IF(AND(F1016=0,V1016=1),2,V1016)</f>
        <v>1</v>
      </c>
      <c r="O1016" s="34"/>
      <c r="P1016" s="41">
        <v>0</v>
      </c>
      <c r="Q1016" s="41">
        <v>0</v>
      </c>
      <c r="R1016" s="117">
        <v>0</v>
      </c>
      <c r="S1016" s="42">
        <v>1</v>
      </c>
      <c r="T1016" s="42"/>
      <c r="U1016" s="43" t="s">
        <v>337</v>
      </c>
      <c r="V1016" s="34">
        <v>1</v>
      </c>
      <c r="W1016" s="29">
        <v>1</v>
      </c>
      <c r="X1016" s="29">
        <f t="shared" si="445"/>
        <v>1</v>
      </c>
      <c r="Z1016" s="6">
        <f>N1016</f>
        <v>1</v>
      </c>
      <c r="AA1016" s="6">
        <f>IF(K1016&lt;=0,0,1)</f>
        <v>1</v>
      </c>
      <c r="AB1016" s="29"/>
      <c r="AC1016" s="29">
        <f>_xlfn.IFS(AND(Z1016=1,AA1016=1),1,AND(Z1016=1,AA1016=0),0,Z1016=0,"не применяется")</f>
        <v>1</v>
      </c>
      <c r="AE1016" s="120">
        <f>IF(AND(J1016&gt;=1,N1016=1),1,0)</f>
        <v>1</v>
      </c>
      <c r="AF1016" s="120">
        <f>IF(G1016&gt;AI1016,0.5,0)</f>
        <v>0.5</v>
      </c>
      <c r="AG1016" s="120"/>
      <c r="AI1016" s="29">
        <f>ROUND(SUMIFS(E:E,D:D,D1016,N:N,1)/SUMIFS(F:F,D:D,D1016,N:N,1),9)</f>
        <v>0.59924209900000003</v>
      </c>
    </row>
    <row r="1017" spans="1:36" ht="16.5" thickBot="1" x14ac:dyDescent="0.3">
      <c r="A1017" s="48" t="s">
        <v>1259</v>
      </c>
      <c r="B1017" s="54" t="s">
        <v>61</v>
      </c>
      <c r="C1017" s="55" t="s">
        <v>62</v>
      </c>
      <c r="D1017" s="44">
        <v>23</v>
      </c>
      <c r="E1017" s="41">
        <v>0</v>
      </c>
      <c r="F1017" s="41">
        <v>0</v>
      </c>
      <c r="G1017" s="117">
        <v>0</v>
      </c>
      <c r="H1017" s="42" t="s">
        <v>12</v>
      </c>
      <c r="I1017" s="13">
        <v>0</v>
      </c>
      <c r="J1017" s="42" t="s">
        <v>12</v>
      </c>
      <c r="K1017" s="29">
        <f>IF(V1017=1,MAX(AE1017:AG1017),0)</f>
        <v>0</v>
      </c>
      <c r="L1017" s="29">
        <f t="shared" si="436"/>
        <v>0</v>
      </c>
      <c r="M1017" s="29">
        <f t="shared" si="437"/>
        <v>0</v>
      </c>
      <c r="N1017" s="29">
        <f>IF(AND(F1017=0,V1017=1),2,V1017)</f>
        <v>2</v>
      </c>
      <c r="O1017" s="34"/>
      <c r="P1017" s="41">
        <v>0</v>
      </c>
      <c r="Q1017" s="41">
        <v>0</v>
      </c>
      <c r="R1017" s="117">
        <v>0</v>
      </c>
      <c r="S1017" s="45">
        <v>0</v>
      </c>
      <c r="T1017" s="45"/>
      <c r="U1017" s="43" t="s">
        <v>339</v>
      </c>
      <c r="V1017" s="34">
        <v>1</v>
      </c>
      <c r="W1017" s="29">
        <v>1</v>
      </c>
      <c r="X1017" s="29">
        <f t="shared" si="445"/>
        <v>1</v>
      </c>
      <c r="Z1017" s="6">
        <f>N1017</f>
        <v>2</v>
      </c>
      <c r="AA1017" s="6">
        <f>IF(K1017&lt;=0,0,1)</f>
        <v>0</v>
      </c>
      <c r="AB1017" s="29"/>
      <c r="AC1017" s="29" t="str">
        <f>_xlfn.IFS(AND(Z1017=1,AA1017=1),1,AND(Z1017=1,AA1017=0),0,Z1017=0,"не применяется",Z1017=2,"не применяется")</f>
        <v>не применяется</v>
      </c>
      <c r="AE1017" s="120">
        <f>IF(N1017=1,IF(OR(I1017&lt;5,I1017=""),0,IF(I1017&gt;=10,1,0.5)),0)</f>
        <v>0</v>
      </c>
      <c r="AF1017" s="120">
        <f>IF(G1017&gt;AI1017,0.5,0)</f>
        <v>0</v>
      </c>
      <c r="AG1017" s="120">
        <f>IF(AND(G3444&lt;&gt;0,G1017=AJ1017),1,0)</f>
        <v>0</v>
      </c>
      <c r="AI1017" s="29">
        <f>ROUND(SUMIFS(E:E,D:D,D1017,N:N,1)/SUMIFS(F:F,D:D,D1017,N:N,1),9)</f>
        <v>0.46666666699999998</v>
      </c>
      <c r="AJ1017" s="29">
        <f>_xlfn.MAXIFS($G$7:$G$2383,$N$7:$N$2383,1,$D$7:$D$2383,23)</f>
        <v>6</v>
      </c>
    </row>
    <row r="1018" spans="1:36" ht="16.5" thickBot="1" x14ac:dyDescent="0.3">
      <c r="A1018" s="48" t="s">
        <v>1260</v>
      </c>
      <c r="B1018" s="54" t="s">
        <v>61</v>
      </c>
      <c r="C1018" s="55" t="s">
        <v>62</v>
      </c>
      <c r="D1018" s="44">
        <v>24</v>
      </c>
      <c r="E1018" s="41">
        <v>1</v>
      </c>
      <c r="F1018" s="41">
        <v>0</v>
      </c>
      <c r="G1018" s="117">
        <v>0</v>
      </c>
      <c r="H1018" s="42" t="s">
        <v>12</v>
      </c>
      <c r="I1018" s="13">
        <v>-100</v>
      </c>
      <c r="J1018" s="42" t="s">
        <v>12</v>
      </c>
      <c r="K1018" s="29">
        <f>IF(V1018=1,MAX(AE1018:AG1018),0)</f>
        <v>0</v>
      </c>
      <c r="L1018" s="29">
        <f t="shared" si="436"/>
        <v>0</v>
      </c>
      <c r="M1018" s="29">
        <f t="shared" si="437"/>
        <v>0</v>
      </c>
      <c r="N1018" s="29">
        <f>IF(AND(F1018=0,V1018=1),2,V1018)</f>
        <v>2</v>
      </c>
      <c r="O1018" s="34"/>
      <c r="P1018" s="41">
        <v>5</v>
      </c>
      <c r="Q1018" s="41">
        <v>1</v>
      </c>
      <c r="R1018" s="117">
        <v>5</v>
      </c>
      <c r="S1018" s="45">
        <v>1</v>
      </c>
      <c r="T1018" s="45"/>
      <c r="U1018" s="43" t="s">
        <v>341</v>
      </c>
      <c r="V1018" s="34">
        <v>1</v>
      </c>
      <c r="W1018" s="29">
        <v>1</v>
      </c>
      <c r="X1018" s="29">
        <f t="shared" si="445"/>
        <v>1</v>
      </c>
      <c r="Z1018" s="6">
        <f>N1018</f>
        <v>2</v>
      </c>
      <c r="AA1018" s="6">
        <f>IF(K1018&lt;=0,0,1)</f>
        <v>0</v>
      </c>
      <c r="AB1018" s="29"/>
      <c r="AC1018" s="29" t="str">
        <f>_xlfn.IFS(AND(Z1018=1,AA1018=1),1,AND(Z1018=1,AA1018=0),0,Z1018=0,"не применяется",N1018=2,"не применяется")</f>
        <v>не применяется</v>
      </c>
      <c r="AE1018" s="120">
        <f>IF(N1018=1,IF(OR(I1018&lt;5,I1018=""),0,IF(I1018&gt;=10,1,0.5)),0)</f>
        <v>0</v>
      </c>
      <c r="AF1018" s="120">
        <f>IF(G1018&gt;AI1018,0.5,0)</f>
        <v>0</v>
      </c>
      <c r="AG1018" s="120">
        <f>IF(G1018=AJ1018,1,0)</f>
        <v>0</v>
      </c>
      <c r="AI1018" s="29">
        <f>ROUND(SUMIFS(E:E,D:D,D1018,N:N,1)/SUMIFS(F:F,D:D,D1018,N:N,1),9)</f>
        <v>0.91379310300000005</v>
      </c>
      <c r="AJ1018" s="29">
        <f>_xlfn.MAXIFS($G$7:$G$2383,$N$7:$N$2383,1,$D$7:$D$2383,24)</f>
        <v>10</v>
      </c>
    </row>
    <row r="1019" spans="1:36" ht="16.5" thickBot="1" x14ac:dyDescent="0.3">
      <c r="A1019" s="48" t="s">
        <v>1261</v>
      </c>
      <c r="B1019" s="54" t="s">
        <v>61</v>
      </c>
      <c r="C1019" s="55" t="s">
        <v>62</v>
      </c>
      <c r="D1019" s="44">
        <v>25</v>
      </c>
      <c r="E1019" s="41">
        <v>33</v>
      </c>
      <c r="F1019" s="41">
        <v>34</v>
      </c>
      <c r="G1019" s="117">
        <v>0.97058823500000002</v>
      </c>
      <c r="H1019" s="45">
        <v>1</v>
      </c>
      <c r="I1019" s="42" t="s">
        <v>12</v>
      </c>
      <c r="J1019" s="13">
        <v>0.97058823500000002</v>
      </c>
      <c r="K1019" s="29">
        <f>IF(V1019=1,MAX(AE1019:AG1019),0)</f>
        <v>1</v>
      </c>
      <c r="L1019" s="29">
        <f t="shared" si="436"/>
        <v>0</v>
      </c>
      <c r="M1019" s="29">
        <f t="shared" si="437"/>
        <v>1</v>
      </c>
      <c r="N1019" s="29">
        <f>IF(AND(F1019=0,V1019=1),2,V1019)</f>
        <v>1</v>
      </c>
      <c r="O1019" s="34"/>
      <c r="P1019" s="41">
        <v>0</v>
      </c>
      <c r="Q1019" s="41">
        <v>0</v>
      </c>
      <c r="R1019" s="117">
        <v>0</v>
      </c>
      <c r="S1019" s="42">
        <v>0</v>
      </c>
      <c r="T1019" s="42"/>
      <c r="U1019" s="43" t="s">
        <v>343</v>
      </c>
      <c r="V1019" s="34">
        <v>1</v>
      </c>
      <c r="W1019" s="29">
        <v>2</v>
      </c>
      <c r="X1019" s="29">
        <f t="shared" si="445"/>
        <v>2</v>
      </c>
      <c r="Z1019" s="6">
        <f>N1019</f>
        <v>1</v>
      </c>
      <c r="AA1019" s="6">
        <f>IF(K1019&lt;=0,0,1)</f>
        <v>1</v>
      </c>
      <c r="AB1019" s="29"/>
      <c r="AC1019" s="29">
        <f>_xlfn.IFS(AND(Z1019=1,AA1019=1),1,AND(Z1019=1,AA1019=0),0,Z1019=0,"не применяется")</f>
        <v>1</v>
      </c>
      <c r="AE1019" s="120">
        <f>IF(AND(J1019&gt;=1,N1019=1),2,0)</f>
        <v>0</v>
      </c>
      <c r="AF1019" s="120">
        <f>IF(G1019&gt;AI1019,1,0)</f>
        <v>1</v>
      </c>
      <c r="AG1019" s="120"/>
      <c r="AI1019" s="29">
        <f>ROUND(SUMIFS(E:E,D:D,D1019,N:N,1)/SUMIFS(F:F,D:D,D1019,N:N,1),9)</f>
        <v>0.97028108999999996</v>
      </c>
    </row>
    <row r="1020" spans="1:36" ht="16.5" thickBot="1" x14ac:dyDescent="0.3">
      <c r="A1020" s="48" t="s">
        <v>1262</v>
      </c>
      <c r="B1020" s="54" t="s">
        <v>61</v>
      </c>
      <c r="C1020" s="55" t="s">
        <v>62</v>
      </c>
      <c r="D1020" s="51">
        <v>33</v>
      </c>
      <c r="E1020" s="41"/>
      <c r="F1020" s="41"/>
      <c r="G1020" s="117">
        <v>0</v>
      </c>
      <c r="H1020" s="45"/>
      <c r="I1020" s="45"/>
      <c r="J1020" s="45"/>
      <c r="K1020" s="45">
        <f>K992+K1007+K1014</f>
        <v>17</v>
      </c>
      <c r="L1020" s="29">
        <f t="shared" si="436"/>
        <v>0</v>
      </c>
      <c r="M1020" s="29">
        <f t="shared" si="437"/>
        <v>0</v>
      </c>
      <c r="O1020" s="34"/>
      <c r="P1020" s="34"/>
      <c r="Q1020" s="34"/>
      <c r="R1020" s="117">
        <v>0</v>
      </c>
      <c r="S1020" s="45">
        <v>22.5</v>
      </c>
      <c r="T1020" s="45"/>
      <c r="U1020" s="43" t="s">
        <v>321</v>
      </c>
      <c r="V1020" s="45">
        <v>1</v>
      </c>
      <c r="X1020" s="29">
        <f>SUM(X992:X1019)</f>
        <v>32</v>
      </c>
      <c r="Y1020" s="53">
        <f>K1020/X1020</f>
        <v>0.53125</v>
      </c>
      <c r="Z1020" s="6">
        <f>SUM(Z992:Z1019)</f>
        <v>31</v>
      </c>
      <c r="AA1020" s="6">
        <f>SUM(AA992:AA1019)</f>
        <v>14</v>
      </c>
      <c r="AB1020" s="53">
        <f>AA1020/Z1020</f>
        <v>0.45161290322580644</v>
      </c>
      <c r="AC1020" s="29">
        <f>AB1020</f>
        <v>0.45161290322580644</v>
      </c>
      <c r="AF1020" s="6"/>
    </row>
    <row r="1021" spans="1:36" ht="16.5" thickBot="1" x14ac:dyDescent="0.25">
      <c r="A1021" s="48" t="s">
        <v>259</v>
      </c>
      <c r="B1021" s="49" t="s">
        <v>59</v>
      </c>
      <c r="C1021" s="50" t="s">
        <v>60</v>
      </c>
      <c r="D1021" s="33">
        <v>0</v>
      </c>
      <c r="E1021" s="122"/>
      <c r="F1021" s="122"/>
      <c r="G1021" s="117">
        <v>0</v>
      </c>
      <c r="H1021" s="35"/>
      <c r="I1021" s="35"/>
      <c r="J1021" s="35"/>
      <c r="K1021" s="36">
        <f>SUM(K1022:K1035)</f>
        <v>13.5</v>
      </c>
      <c r="L1021" s="29">
        <f t="shared" si="436"/>
        <v>0</v>
      </c>
      <c r="M1021" s="29">
        <f t="shared" si="437"/>
        <v>0</v>
      </c>
      <c r="O1021" s="34"/>
      <c r="P1021" s="67"/>
      <c r="Q1021" s="67"/>
      <c r="R1021" s="117">
        <v>0</v>
      </c>
      <c r="S1021" s="34">
        <v>12.5</v>
      </c>
      <c r="T1021" s="34"/>
      <c r="U1021" s="43" t="s">
        <v>321</v>
      </c>
      <c r="V1021" s="35">
        <v>1</v>
      </c>
      <c r="W1021" s="6"/>
      <c r="X1021" s="6"/>
      <c r="Y1021" s="6"/>
      <c r="AB1021" s="6"/>
      <c r="AC1021" s="6"/>
      <c r="AF1021" s="6"/>
    </row>
    <row r="1022" spans="1:36" ht="16.5" thickBot="1" x14ac:dyDescent="0.3">
      <c r="A1022" s="48" t="s">
        <v>1263</v>
      </c>
      <c r="B1022" s="54" t="s">
        <v>59</v>
      </c>
      <c r="C1022" s="55" t="s">
        <v>60</v>
      </c>
      <c r="D1022" s="41">
        <v>1</v>
      </c>
      <c r="E1022" s="41">
        <v>20041</v>
      </c>
      <c r="F1022" s="41">
        <v>63695.5</v>
      </c>
      <c r="G1022" s="117">
        <v>0.31463761200000001</v>
      </c>
      <c r="H1022" s="42" t="s">
        <v>12</v>
      </c>
      <c r="I1022" s="13">
        <v>21.293293777999999</v>
      </c>
      <c r="J1022" s="42" t="s">
        <v>12</v>
      </c>
      <c r="K1022" s="29">
        <f t="shared" ref="K1022:K1033" si="455">IF(V1022=1,MAX(AE1022:AG1022),0)</f>
        <v>1</v>
      </c>
      <c r="L1022" s="29">
        <f t="shared" si="436"/>
        <v>0</v>
      </c>
      <c r="M1022" s="29">
        <f t="shared" si="437"/>
        <v>1</v>
      </c>
      <c r="N1022" s="29">
        <f t="shared" ref="N1022:N1035" si="456">IF(AND(F1022=0,V1022=1),2,V1022)</f>
        <v>1</v>
      </c>
      <c r="O1022" s="34"/>
      <c r="P1022" s="41">
        <v>12411</v>
      </c>
      <c r="Q1022" s="41">
        <v>47844.600000000006</v>
      </c>
      <c r="R1022" s="117">
        <v>0.25940231499999999</v>
      </c>
      <c r="S1022" s="34">
        <v>1</v>
      </c>
      <c r="T1022" s="34"/>
      <c r="U1022" s="43" t="s">
        <v>293</v>
      </c>
      <c r="V1022" s="34">
        <v>1</v>
      </c>
      <c r="W1022" s="29">
        <v>1</v>
      </c>
      <c r="X1022" s="29">
        <f t="shared" ref="X1022:X1048" si="457">IF(V1022=1,W1022,0)</f>
        <v>1</v>
      </c>
      <c r="Z1022" s="6">
        <f t="shared" ref="Z1022:Z1035" si="458">N1022</f>
        <v>1</v>
      </c>
      <c r="AA1022" s="6">
        <f t="shared" ref="AA1022:AA1035" si="459">IF(K1022&lt;=0,0,1)</f>
        <v>1</v>
      </c>
      <c r="AB1022" s="29"/>
      <c r="AC1022" s="29">
        <f t="shared" ref="AC1022:AC1043" si="460">_xlfn.IFS(AND(Z1022=1,AA1022=1),1,AND(Z1022=1,AA1022=0),0,Z1022=0,"не применяется")</f>
        <v>1</v>
      </c>
      <c r="AE1022" s="120">
        <f>IF(N1022=1,IF(OR(I1022&lt;3,I1022=""),0,IF(I1022&gt;=7,1,0.5)),0)</f>
        <v>1</v>
      </c>
      <c r="AF1022" s="120">
        <f>IF(G1022&gt;AI1022,0.5,0)</f>
        <v>0.5</v>
      </c>
      <c r="AG1022" s="120">
        <f>IF(G1022=AJ1022,1,0)</f>
        <v>0</v>
      </c>
      <c r="AI1022" s="29">
        <f t="shared" ref="AI1022:AI1035" si="461">ROUND(SUMIFS(E:E,D:D,D1022,N:N,1)/SUMIFS(F:F,D:D,D1022,N:N,1),9)</f>
        <v>0.26994277300000002</v>
      </c>
      <c r="AJ1022" s="29">
        <f>ROUND(_xlfn.MAXIFS($G$7:$G$2383,$D$7:$D$2383,1,$V$7:$V$2383,1),9)</f>
        <v>0.87050933799999997</v>
      </c>
    </row>
    <row r="1023" spans="1:36" ht="16.5" thickBot="1" x14ac:dyDescent="0.3">
      <c r="A1023" s="48" t="s">
        <v>1264</v>
      </c>
      <c r="B1023" s="54" t="s">
        <v>59</v>
      </c>
      <c r="C1023" s="55" t="s">
        <v>60</v>
      </c>
      <c r="D1023" s="44">
        <v>2</v>
      </c>
      <c r="E1023" s="41">
        <v>332</v>
      </c>
      <c r="F1023" s="41">
        <v>369</v>
      </c>
      <c r="G1023" s="117">
        <v>0.89972899699999997</v>
      </c>
      <c r="H1023" s="42" t="s">
        <v>12</v>
      </c>
      <c r="I1023" s="13">
        <v>22.962962936</v>
      </c>
      <c r="J1023" s="42" t="s">
        <v>12</v>
      </c>
      <c r="K1023" s="29">
        <f t="shared" si="455"/>
        <v>2</v>
      </c>
      <c r="L1023" s="29">
        <f t="shared" si="436"/>
        <v>1</v>
      </c>
      <c r="M1023" s="29">
        <f t="shared" si="437"/>
        <v>0</v>
      </c>
      <c r="N1023" s="29">
        <f t="shared" si="456"/>
        <v>1</v>
      </c>
      <c r="O1023" s="34"/>
      <c r="P1023" s="41">
        <v>120</v>
      </c>
      <c r="Q1023" s="41">
        <v>164</v>
      </c>
      <c r="R1023" s="117">
        <v>0.73170731700000002</v>
      </c>
      <c r="S1023" s="34">
        <v>2</v>
      </c>
      <c r="T1023" s="34"/>
      <c r="U1023" s="43" t="s">
        <v>295</v>
      </c>
      <c r="V1023" s="34">
        <v>1</v>
      </c>
      <c r="W1023" s="29">
        <v>2</v>
      </c>
      <c r="X1023" s="29">
        <f t="shared" si="457"/>
        <v>2</v>
      </c>
      <c r="Z1023" s="6">
        <f t="shared" si="458"/>
        <v>1</v>
      </c>
      <c r="AA1023" s="6">
        <f t="shared" si="459"/>
        <v>1</v>
      </c>
      <c r="AB1023" s="29"/>
      <c r="AC1023" s="29">
        <f t="shared" si="460"/>
        <v>1</v>
      </c>
      <c r="AE1023" s="120">
        <f>IF(N1023=1,IF(OR(I1023&lt;5,I1023=""),0,IF(I1023&gt;=10,2,1)),0)</f>
        <v>2</v>
      </c>
      <c r="AF1023" s="120">
        <f>IF(G1023&gt;AI1023,1,0)</f>
        <v>0</v>
      </c>
      <c r="AG1023" s="120">
        <f>IF(G1023=AJ1023,2,0)</f>
        <v>0</v>
      </c>
      <c r="AI1023" s="29">
        <f t="shared" si="461"/>
        <v>0.94268468299999997</v>
      </c>
      <c r="AJ1023" s="29">
        <f>ROUND(_xlfn.MAXIFS($G$7:$G$2383,$N$7:$N$2383,1,$D$7:$D$2383,2),9)</f>
        <v>0.994897959</v>
      </c>
    </row>
    <row r="1024" spans="1:36" ht="16.5" thickBot="1" x14ac:dyDescent="0.3">
      <c r="A1024" s="48" t="s">
        <v>1265</v>
      </c>
      <c r="B1024" s="54" t="s">
        <v>59</v>
      </c>
      <c r="C1024" s="55" t="s">
        <v>60</v>
      </c>
      <c r="D1024" s="44">
        <v>3</v>
      </c>
      <c r="E1024" s="41">
        <v>6</v>
      </c>
      <c r="F1024" s="41">
        <v>6</v>
      </c>
      <c r="G1024" s="117">
        <v>1</v>
      </c>
      <c r="H1024" s="42" t="s">
        <v>12</v>
      </c>
      <c r="I1024" s="13">
        <v>0</v>
      </c>
      <c r="J1024" s="42" t="s">
        <v>12</v>
      </c>
      <c r="K1024" s="29">
        <f t="shared" si="455"/>
        <v>1</v>
      </c>
      <c r="L1024" s="29">
        <f t="shared" si="436"/>
        <v>1</v>
      </c>
      <c r="M1024" s="29">
        <f t="shared" si="437"/>
        <v>1</v>
      </c>
      <c r="N1024" s="29">
        <f t="shared" si="456"/>
        <v>1</v>
      </c>
      <c r="O1024" s="34"/>
      <c r="P1024" s="41">
        <v>11</v>
      </c>
      <c r="Q1024" s="41">
        <v>11</v>
      </c>
      <c r="R1024" s="117">
        <v>1</v>
      </c>
      <c r="S1024" s="34">
        <v>1</v>
      </c>
      <c r="T1024" s="34"/>
      <c r="U1024" s="43" t="s">
        <v>297</v>
      </c>
      <c r="V1024" s="34">
        <v>1</v>
      </c>
      <c r="W1024" s="29">
        <v>1</v>
      </c>
      <c r="X1024" s="29">
        <f t="shared" si="457"/>
        <v>1</v>
      </c>
      <c r="Z1024" s="6">
        <f t="shared" si="458"/>
        <v>1</v>
      </c>
      <c r="AA1024" s="6">
        <f t="shared" si="459"/>
        <v>1</v>
      </c>
      <c r="AB1024" s="29"/>
      <c r="AC1024" s="29">
        <f t="shared" si="460"/>
        <v>1</v>
      </c>
      <c r="AE1024" s="120">
        <f>IF(N1024=1,IF(OR(I1024&lt;5,I1024=""),0,IF(I1024&gt;=10,1,0.5)),0)</f>
        <v>0</v>
      </c>
      <c r="AF1024" s="120">
        <f>IF(G1024&gt;AI1024,0.5,0)</f>
        <v>0.5</v>
      </c>
      <c r="AG1024" s="120">
        <f>IF(G1024=AJ1024,1,0)</f>
        <v>1</v>
      </c>
      <c r="AI1024" s="29">
        <f t="shared" si="461"/>
        <v>0.630237826</v>
      </c>
      <c r="AJ1024" s="29">
        <f>_xlfn.MAXIFS($G$7:$G$2383,$N$7:$N$2383,1,$D$7:$D$2383,3)</f>
        <v>1</v>
      </c>
    </row>
    <row r="1025" spans="1:36" ht="16.5" thickBot="1" x14ac:dyDescent="0.3">
      <c r="A1025" s="48" t="s">
        <v>1266</v>
      </c>
      <c r="B1025" s="54" t="s">
        <v>59</v>
      </c>
      <c r="C1025" s="55" t="s">
        <v>60</v>
      </c>
      <c r="D1025" s="44">
        <v>4</v>
      </c>
      <c r="E1025" s="41">
        <v>4</v>
      </c>
      <c r="F1025" s="41">
        <v>4</v>
      </c>
      <c r="G1025" s="117">
        <v>1</v>
      </c>
      <c r="H1025" s="42" t="s">
        <v>12</v>
      </c>
      <c r="I1025" s="13">
        <v>0</v>
      </c>
      <c r="J1025" s="42" t="s">
        <v>12</v>
      </c>
      <c r="K1025" s="29">
        <f t="shared" si="455"/>
        <v>1</v>
      </c>
      <c r="L1025" s="29">
        <f t="shared" si="436"/>
        <v>0</v>
      </c>
      <c r="M1025" s="29">
        <f t="shared" si="437"/>
        <v>1</v>
      </c>
      <c r="N1025" s="29">
        <f t="shared" si="456"/>
        <v>1</v>
      </c>
      <c r="O1025" s="34"/>
      <c r="P1025" s="41">
        <v>2</v>
      </c>
      <c r="Q1025" s="41">
        <v>2</v>
      </c>
      <c r="R1025" s="117">
        <v>1</v>
      </c>
      <c r="S1025" s="34">
        <v>1</v>
      </c>
      <c r="T1025" s="34"/>
      <c r="U1025" s="43" t="s">
        <v>299</v>
      </c>
      <c r="V1025" s="34">
        <v>1</v>
      </c>
      <c r="W1025" s="29">
        <v>1</v>
      </c>
      <c r="X1025" s="29">
        <f t="shared" si="457"/>
        <v>1</v>
      </c>
      <c r="Z1025" s="6">
        <f t="shared" si="458"/>
        <v>1</v>
      </c>
      <c r="AA1025" s="6">
        <f t="shared" si="459"/>
        <v>1</v>
      </c>
      <c r="AB1025" s="29"/>
      <c r="AC1025" s="29">
        <f t="shared" si="460"/>
        <v>1</v>
      </c>
      <c r="AE1025" s="120">
        <f>IF(N1025=1,IF(OR(I1025&lt;5,I1025=""),0,IF(I1025&gt;=10,1,0.5)),0)</f>
        <v>0</v>
      </c>
      <c r="AF1025" s="120">
        <f>IF(G1025&gt;AI1025,0.5,0)</f>
        <v>0.5</v>
      </c>
      <c r="AG1025" s="120">
        <f>IF(G1025=AJ1025,1,0)</f>
        <v>1</v>
      </c>
      <c r="AI1025" s="29">
        <f t="shared" si="461"/>
        <v>0.88328075699999997</v>
      </c>
      <c r="AJ1025" s="29">
        <f>_xlfn.MAXIFS($G$7:$G$2383,$N$7:$N$2383,1,$D$7:$D$2383,4)</f>
        <v>1</v>
      </c>
    </row>
    <row r="1026" spans="1:36" ht="16.5" thickBot="1" x14ac:dyDescent="0.3">
      <c r="A1026" s="48" t="s">
        <v>1267</v>
      </c>
      <c r="B1026" s="54" t="s">
        <v>59</v>
      </c>
      <c r="C1026" s="55" t="s">
        <v>60</v>
      </c>
      <c r="D1026" s="44">
        <v>5</v>
      </c>
      <c r="E1026" s="41">
        <v>25</v>
      </c>
      <c r="F1026" s="41">
        <v>44</v>
      </c>
      <c r="G1026" s="117">
        <v>0.56818181800000001</v>
      </c>
      <c r="H1026" s="42" t="s">
        <v>12</v>
      </c>
      <c r="I1026" s="13">
        <v>524.99999917499997</v>
      </c>
      <c r="J1026" s="42" t="s">
        <v>12</v>
      </c>
      <c r="K1026" s="29">
        <f t="shared" si="455"/>
        <v>1</v>
      </c>
      <c r="L1026" s="29">
        <f t="shared" si="436"/>
        <v>0</v>
      </c>
      <c r="M1026" s="29">
        <f t="shared" si="437"/>
        <v>0</v>
      </c>
      <c r="N1026" s="29">
        <f t="shared" si="456"/>
        <v>1</v>
      </c>
      <c r="O1026" s="34"/>
      <c r="P1026" s="41">
        <v>1</v>
      </c>
      <c r="Q1026" s="41">
        <v>11</v>
      </c>
      <c r="R1026" s="117">
        <v>9.0909090999999997E-2</v>
      </c>
      <c r="S1026" s="34">
        <v>0</v>
      </c>
      <c r="T1026" s="34"/>
      <c r="U1026" s="43" t="s">
        <v>301</v>
      </c>
      <c r="V1026" s="34">
        <v>1</v>
      </c>
      <c r="W1026" s="29">
        <v>1</v>
      </c>
      <c r="X1026" s="29">
        <f t="shared" si="457"/>
        <v>1</v>
      </c>
      <c r="Z1026" s="6">
        <f t="shared" si="458"/>
        <v>1</v>
      </c>
      <c r="AA1026" s="6">
        <f t="shared" si="459"/>
        <v>1</v>
      </c>
      <c r="AB1026" s="29"/>
      <c r="AC1026" s="29">
        <f t="shared" si="460"/>
        <v>1</v>
      </c>
      <c r="AE1026" s="120">
        <f>IF(N1026=1,IF(OR(I1026&lt;5,I1026=""),0,IF(I1026&gt;=10,1,0.5)),0)</f>
        <v>1</v>
      </c>
      <c r="AF1026" s="120">
        <f>IF(G1026&gt;AI1026,0.5,0)</f>
        <v>0</v>
      </c>
      <c r="AG1026" s="120">
        <f>IF(G1026=AJ1026,1,0)</f>
        <v>0</v>
      </c>
      <c r="AI1026" s="29">
        <f t="shared" si="461"/>
        <v>0.78056112200000005</v>
      </c>
      <c r="AJ1026" s="29">
        <f>_xlfn.MAXIFS($G$7:$G$2383,$N$7:$N$2383,1,$D$7:$D$2383,5)</f>
        <v>1</v>
      </c>
    </row>
    <row r="1027" spans="1:36" ht="16.5" thickBot="1" x14ac:dyDescent="0.3">
      <c r="A1027" s="48" t="s">
        <v>1268</v>
      </c>
      <c r="B1027" s="54" t="s">
        <v>59</v>
      </c>
      <c r="C1027" s="55" t="s">
        <v>60</v>
      </c>
      <c r="D1027" s="44">
        <v>6</v>
      </c>
      <c r="E1027" s="41">
        <v>619</v>
      </c>
      <c r="F1027" s="41">
        <v>610</v>
      </c>
      <c r="G1027" s="117">
        <v>1.014754098</v>
      </c>
      <c r="H1027" s="45">
        <v>1</v>
      </c>
      <c r="I1027" s="42" t="s">
        <v>12</v>
      </c>
      <c r="J1027" s="13">
        <v>1.014754098</v>
      </c>
      <c r="K1027" s="29">
        <f t="shared" si="455"/>
        <v>2</v>
      </c>
      <c r="L1027" s="29">
        <f t="shared" si="436"/>
        <v>0</v>
      </c>
      <c r="M1027" s="29">
        <f t="shared" si="437"/>
        <v>1</v>
      </c>
      <c r="N1027" s="29">
        <f t="shared" si="456"/>
        <v>1</v>
      </c>
      <c r="O1027" s="34"/>
      <c r="P1027" s="41">
        <v>0</v>
      </c>
      <c r="Q1027" s="41">
        <v>0</v>
      </c>
      <c r="R1027" s="117">
        <v>0</v>
      </c>
      <c r="S1027" s="42">
        <v>2</v>
      </c>
      <c r="T1027" s="42"/>
      <c r="U1027" s="43" t="s">
        <v>303</v>
      </c>
      <c r="V1027" s="34">
        <v>1</v>
      </c>
      <c r="W1027" s="29">
        <v>2</v>
      </c>
      <c r="X1027" s="29">
        <f t="shared" si="457"/>
        <v>2</v>
      </c>
      <c r="Z1027" s="6">
        <f t="shared" si="458"/>
        <v>1</v>
      </c>
      <c r="AA1027" s="6">
        <f t="shared" si="459"/>
        <v>1</v>
      </c>
      <c r="AB1027" s="29"/>
      <c r="AC1027" s="29">
        <f t="shared" si="460"/>
        <v>1</v>
      </c>
      <c r="AE1027" s="120">
        <f>IF(N1027=1,IF(J1027&gt;=1,2,0),0)</f>
        <v>2</v>
      </c>
      <c r="AF1027" s="120">
        <f>IF(G1027&gt;AI1027,1,0)</f>
        <v>1</v>
      </c>
      <c r="AG1027" s="120"/>
      <c r="AI1027" s="29">
        <f t="shared" si="461"/>
        <v>1.0014544569999999</v>
      </c>
    </row>
    <row r="1028" spans="1:36" ht="16.5" thickBot="1" x14ac:dyDescent="0.3">
      <c r="A1028" s="48" t="s">
        <v>1269</v>
      </c>
      <c r="B1028" s="54" t="s">
        <v>59</v>
      </c>
      <c r="C1028" s="55" t="s">
        <v>60</v>
      </c>
      <c r="D1028" s="44">
        <v>7</v>
      </c>
      <c r="E1028" s="41">
        <v>14</v>
      </c>
      <c r="F1028" s="41">
        <v>142</v>
      </c>
      <c r="G1028" s="117">
        <v>9.8591549000000001E-2</v>
      </c>
      <c r="H1028" s="42" t="s">
        <v>12</v>
      </c>
      <c r="I1028" s="13">
        <v>0</v>
      </c>
      <c r="J1028" s="42" t="s">
        <v>12</v>
      </c>
      <c r="K1028" s="29">
        <f t="shared" si="455"/>
        <v>0</v>
      </c>
      <c r="L1028" s="29">
        <f t="shared" si="436"/>
        <v>0</v>
      </c>
      <c r="M1028" s="29">
        <f t="shared" si="437"/>
        <v>0</v>
      </c>
      <c r="N1028" s="29">
        <f t="shared" si="456"/>
        <v>1</v>
      </c>
      <c r="O1028" s="34"/>
      <c r="P1028" s="41">
        <v>0</v>
      </c>
      <c r="Q1028" s="41">
        <v>80</v>
      </c>
      <c r="R1028" s="117">
        <v>0</v>
      </c>
      <c r="S1028" s="34">
        <v>0</v>
      </c>
      <c r="T1028" s="34"/>
      <c r="U1028" s="43" t="s">
        <v>305</v>
      </c>
      <c r="V1028" s="34">
        <v>1</v>
      </c>
      <c r="W1028" s="29">
        <v>2</v>
      </c>
      <c r="X1028" s="29">
        <f t="shared" si="457"/>
        <v>2</v>
      </c>
      <c r="Z1028" s="6">
        <f t="shared" si="458"/>
        <v>1</v>
      </c>
      <c r="AA1028" s="6">
        <f t="shared" si="459"/>
        <v>0</v>
      </c>
      <c r="AB1028" s="29"/>
      <c r="AC1028" s="29">
        <f t="shared" si="460"/>
        <v>0</v>
      </c>
      <c r="AE1028" s="120">
        <f>IF(N1028=1,IF(OR(I1028&lt;3,I1028=""),0,IF(I1028&gt;=7,2,1)),0)</f>
        <v>0</v>
      </c>
      <c r="AF1028" s="120">
        <f>IF(G1028&gt;AI1028,1,0)</f>
        <v>0</v>
      </c>
      <c r="AG1028" s="120">
        <f>IF(G1028=AJ1028,2,0)</f>
        <v>0</v>
      </c>
      <c r="AI1028" s="29">
        <f t="shared" si="461"/>
        <v>0.78831324000000003</v>
      </c>
      <c r="AJ1028" s="29">
        <f>_xlfn.MAXIFS($G$7:$G$2383,$N$7:$N$2383,1,$D$7:$D$2383,7)</f>
        <v>0.964028777</v>
      </c>
    </row>
    <row r="1029" spans="1:36" ht="16.5" thickBot="1" x14ac:dyDescent="0.3">
      <c r="A1029" s="48" t="s">
        <v>1270</v>
      </c>
      <c r="B1029" s="54" t="s">
        <v>59</v>
      </c>
      <c r="C1029" s="55" t="s">
        <v>60</v>
      </c>
      <c r="D1029" s="44">
        <v>8</v>
      </c>
      <c r="E1029" s="41">
        <v>15</v>
      </c>
      <c r="F1029" s="41">
        <v>142</v>
      </c>
      <c r="G1029" s="117">
        <v>0.105633803</v>
      </c>
      <c r="H1029" s="42" t="s">
        <v>12</v>
      </c>
      <c r="I1029" s="13">
        <v>69.014084800000006</v>
      </c>
      <c r="J1029" s="42" t="s">
        <v>12</v>
      </c>
      <c r="K1029" s="29">
        <f t="shared" si="455"/>
        <v>0.5</v>
      </c>
      <c r="L1029" s="29">
        <f t="shared" si="436"/>
        <v>0</v>
      </c>
      <c r="M1029" s="29">
        <f t="shared" si="437"/>
        <v>1</v>
      </c>
      <c r="N1029" s="29">
        <f t="shared" si="456"/>
        <v>1</v>
      </c>
      <c r="O1029" s="34"/>
      <c r="P1029" s="41">
        <v>5</v>
      </c>
      <c r="Q1029" s="41">
        <v>80</v>
      </c>
      <c r="R1029" s="117">
        <v>6.25E-2</v>
      </c>
      <c r="S1029" s="34">
        <v>1</v>
      </c>
      <c r="T1029" s="34"/>
      <c r="U1029" s="43" t="s">
        <v>307</v>
      </c>
      <c r="V1029" s="34">
        <v>1</v>
      </c>
      <c r="W1029" s="29">
        <v>1</v>
      </c>
      <c r="X1029" s="29">
        <f t="shared" si="457"/>
        <v>1</v>
      </c>
      <c r="Z1029" s="6">
        <f t="shared" si="458"/>
        <v>1</v>
      </c>
      <c r="AA1029" s="6">
        <f t="shared" si="459"/>
        <v>1</v>
      </c>
      <c r="AB1029" s="29"/>
      <c r="AC1029" s="29">
        <f t="shared" si="460"/>
        <v>1</v>
      </c>
      <c r="AE1029" s="120">
        <f>IF(N1029=1,IF(OR(I1029&gt;-5,I1029=""),0,IF(I1029&gt;=-10,0.5,1)),0)</f>
        <v>0</v>
      </c>
      <c r="AF1029" s="120">
        <f>IF(G1029&lt;AI1029,0.5,0)</f>
        <v>0.5</v>
      </c>
      <c r="AG1029" s="120">
        <f>IF(G1029=AJ1029,1,0)</f>
        <v>0</v>
      </c>
      <c r="AI1029" s="29">
        <f t="shared" si="461"/>
        <v>0.38070670899999998</v>
      </c>
      <c r="AJ1029" s="29">
        <f>_xlfn.MINIFS($G$6:$G$2383,$N$6:$N$2383,1,$D$6:$D$2383,8)</f>
        <v>1.9047618999999998E-2</v>
      </c>
    </row>
    <row r="1030" spans="1:36" ht="16.5" thickBot="1" x14ac:dyDescent="0.3">
      <c r="A1030" s="48" t="s">
        <v>1271</v>
      </c>
      <c r="B1030" s="54" t="s">
        <v>59</v>
      </c>
      <c r="C1030" s="55" t="s">
        <v>60</v>
      </c>
      <c r="D1030" s="44">
        <v>9</v>
      </c>
      <c r="E1030" s="41">
        <v>1082</v>
      </c>
      <c r="F1030" s="41">
        <v>369</v>
      </c>
      <c r="G1030" s="117">
        <v>2.9322493220000001</v>
      </c>
      <c r="H1030" s="45">
        <v>1</v>
      </c>
      <c r="I1030" s="42" t="s">
        <v>12</v>
      </c>
      <c r="J1030" s="13">
        <v>2.9322493220000001</v>
      </c>
      <c r="K1030" s="29">
        <f t="shared" si="455"/>
        <v>1</v>
      </c>
      <c r="L1030" s="29">
        <f t="shared" si="436"/>
        <v>0</v>
      </c>
      <c r="M1030" s="29">
        <f t="shared" si="437"/>
        <v>0</v>
      </c>
      <c r="N1030" s="29">
        <f t="shared" si="456"/>
        <v>1</v>
      </c>
      <c r="O1030" s="34"/>
      <c r="P1030" s="41">
        <v>433</v>
      </c>
      <c r="Q1030" s="41">
        <v>164</v>
      </c>
      <c r="R1030" s="117">
        <v>2.6402439019999999</v>
      </c>
      <c r="S1030" s="42">
        <v>1</v>
      </c>
      <c r="T1030" s="42"/>
      <c r="U1030" s="43" t="s">
        <v>309</v>
      </c>
      <c r="V1030" s="34">
        <v>1</v>
      </c>
      <c r="W1030" s="29">
        <v>1</v>
      </c>
      <c r="X1030" s="29">
        <f t="shared" si="457"/>
        <v>1</v>
      </c>
      <c r="Z1030" s="6">
        <f t="shared" si="458"/>
        <v>1</v>
      </c>
      <c r="AA1030" s="6">
        <f t="shared" si="459"/>
        <v>1</v>
      </c>
      <c r="AB1030" s="29"/>
      <c r="AC1030" s="29">
        <f t="shared" si="460"/>
        <v>1</v>
      </c>
      <c r="AE1030" s="120">
        <f>IF(N1030=1,IF(J1030&gt;=1,1,0),0)</f>
        <v>1</v>
      </c>
      <c r="AF1030" s="120">
        <f>IF(G1030&gt;AI1030,0.5,0)</f>
        <v>0</v>
      </c>
      <c r="AG1030" s="120"/>
      <c r="AI1030" s="29">
        <f t="shared" si="461"/>
        <v>6.5856960899999999</v>
      </c>
    </row>
    <row r="1031" spans="1:36" ht="16.5" thickBot="1" x14ac:dyDescent="0.3">
      <c r="A1031" s="48" t="s">
        <v>1272</v>
      </c>
      <c r="B1031" s="54" t="s">
        <v>59</v>
      </c>
      <c r="C1031" s="55" t="s">
        <v>60</v>
      </c>
      <c r="D1031" s="44">
        <v>10</v>
      </c>
      <c r="E1031" s="41">
        <v>11</v>
      </c>
      <c r="F1031" s="41">
        <v>4</v>
      </c>
      <c r="G1031" s="117">
        <v>2.75</v>
      </c>
      <c r="H1031" s="45">
        <v>1</v>
      </c>
      <c r="I1031" s="42" t="s">
        <v>12</v>
      </c>
      <c r="J1031" s="13">
        <v>2.75</v>
      </c>
      <c r="K1031" s="29">
        <f t="shared" si="455"/>
        <v>1</v>
      </c>
      <c r="L1031" s="29">
        <f t="shared" ref="L1031:L1094" si="462">IF(AG1032=0,0,1)</f>
        <v>0</v>
      </c>
      <c r="M1031" s="29">
        <f t="shared" ref="M1031:M1094" si="463">IF(AF1031=0,0,1)</f>
        <v>0</v>
      </c>
      <c r="N1031" s="29">
        <f t="shared" si="456"/>
        <v>1</v>
      </c>
      <c r="O1031" s="34"/>
      <c r="P1031" s="41">
        <v>3</v>
      </c>
      <c r="Q1031" s="41">
        <v>2</v>
      </c>
      <c r="R1031" s="117">
        <v>1.5</v>
      </c>
      <c r="S1031" s="42">
        <v>1</v>
      </c>
      <c r="T1031" s="42"/>
      <c r="U1031" s="43" t="s">
        <v>311</v>
      </c>
      <c r="V1031" s="34">
        <v>1</v>
      </c>
      <c r="W1031" s="29">
        <v>1</v>
      </c>
      <c r="X1031" s="29">
        <f t="shared" si="457"/>
        <v>1</v>
      </c>
      <c r="Z1031" s="6">
        <f t="shared" si="458"/>
        <v>1</v>
      </c>
      <c r="AA1031" s="6">
        <f t="shared" si="459"/>
        <v>1</v>
      </c>
      <c r="AB1031" s="29"/>
      <c r="AC1031" s="29">
        <f t="shared" si="460"/>
        <v>1</v>
      </c>
      <c r="AE1031" s="120">
        <f>IF(N1031=1,IF(J1031&gt;=1,1,0),0)</f>
        <v>1</v>
      </c>
      <c r="AF1031" s="120">
        <f>IF(G1031&gt;AI1031,0.5,0)</f>
        <v>0</v>
      </c>
      <c r="AG1031" s="120"/>
      <c r="AI1031" s="29">
        <f t="shared" si="461"/>
        <v>8.2854889590000003</v>
      </c>
    </row>
    <row r="1032" spans="1:36" ht="16.5" thickBot="1" x14ac:dyDescent="0.3">
      <c r="A1032" s="48" t="s">
        <v>1273</v>
      </c>
      <c r="B1032" s="54" t="s">
        <v>59</v>
      </c>
      <c r="C1032" s="55" t="s">
        <v>60</v>
      </c>
      <c r="D1032" s="44">
        <v>11</v>
      </c>
      <c r="E1032" s="41">
        <v>149</v>
      </c>
      <c r="F1032" s="41">
        <v>44</v>
      </c>
      <c r="G1032" s="117">
        <v>3.386363636</v>
      </c>
      <c r="H1032" s="45">
        <v>1</v>
      </c>
      <c r="I1032" s="42" t="s">
        <v>12</v>
      </c>
      <c r="J1032" s="13">
        <v>3.386363636</v>
      </c>
      <c r="K1032" s="29">
        <f t="shared" si="455"/>
        <v>2</v>
      </c>
      <c r="L1032" s="29">
        <f t="shared" si="462"/>
        <v>0</v>
      </c>
      <c r="M1032" s="29">
        <f t="shared" si="463"/>
        <v>0</v>
      </c>
      <c r="N1032" s="29">
        <f t="shared" si="456"/>
        <v>1</v>
      </c>
      <c r="O1032" s="34"/>
      <c r="P1032" s="41">
        <v>74</v>
      </c>
      <c r="Q1032" s="41">
        <v>11</v>
      </c>
      <c r="R1032" s="117">
        <v>6.7272727269999999</v>
      </c>
      <c r="S1032" s="42">
        <v>2</v>
      </c>
      <c r="T1032" s="42"/>
      <c r="U1032" s="43" t="s">
        <v>313</v>
      </c>
      <c r="V1032" s="34">
        <v>1</v>
      </c>
      <c r="W1032" s="29">
        <v>2</v>
      </c>
      <c r="X1032" s="29">
        <f t="shared" si="457"/>
        <v>2</v>
      </c>
      <c r="Z1032" s="6">
        <f t="shared" si="458"/>
        <v>1</v>
      </c>
      <c r="AA1032" s="6">
        <f t="shared" si="459"/>
        <v>1</v>
      </c>
      <c r="AB1032" s="29"/>
      <c r="AC1032" s="29">
        <f t="shared" si="460"/>
        <v>1</v>
      </c>
      <c r="AE1032" s="120">
        <f>IF(N1032=1,IF(J1032&gt;=1,2,0),0)</f>
        <v>2</v>
      </c>
      <c r="AF1032" s="120">
        <f>IF(G1032&gt;AI1032,1,0)</f>
        <v>0</v>
      </c>
      <c r="AG1032" s="120"/>
      <c r="AI1032" s="29">
        <f t="shared" si="461"/>
        <v>8.5951903810000001</v>
      </c>
    </row>
    <row r="1033" spans="1:36" ht="16.5" thickBot="1" x14ac:dyDescent="0.3">
      <c r="A1033" s="48" t="s">
        <v>1274</v>
      </c>
      <c r="B1033" s="54" t="s">
        <v>59</v>
      </c>
      <c r="C1033" s="55" t="s">
        <v>60</v>
      </c>
      <c r="D1033" s="44">
        <v>12</v>
      </c>
      <c r="E1033" s="41">
        <v>122</v>
      </c>
      <c r="F1033" s="41">
        <v>5594</v>
      </c>
      <c r="G1033" s="117">
        <v>2.1809081000000001E-2</v>
      </c>
      <c r="H1033" s="42" t="s">
        <v>12</v>
      </c>
      <c r="I1033" s="13">
        <v>-12.173548996999999</v>
      </c>
      <c r="J1033" s="42" t="s">
        <v>12</v>
      </c>
      <c r="K1033" s="29">
        <f t="shared" si="455"/>
        <v>1</v>
      </c>
      <c r="L1033" s="29">
        <f t="shared" si="462"/>
        <v>0</v>
      </c>
      <c r="M1033" s="29">
        <f t="shared" si="463"/>
        <v>1</v>
      </c>
      <c r="N1033" s="29">
        <f t="shared" si="456"/>
        <v>1</v>
      </c>
      <c r="O1033" s="34"/>
      <c r="P1033" s="41">
        <v>85</v>
      </c>
      <c r="Q1033" s="41">
        <v>3423</v>
      </c>
      <c r="R1033" s="117">
        <v>2.4832019E-2</v>
      </c>
      <c r="S1033" s="34">
        <v>0.5</v>
      </c>
      <c r="T1033" s="34"/>
      <c r="U1033" s="43" t="s">
        <v>315</v>
      </c>
      <c r="V1033" s="34">
        <v>1</v>
      </c>
      <c r="W1033" s="29">
        <v>1</v>
      </c>
      <c r="X1033" s="29">
        <f t="shared" si="457"/>
        <v>1</v>
      </c>
      <c r="Z1033" s="6">
        <f t="shared" si="458"/>
        <v>1</v>
      </c>
      <c r="AA1033" s="6">
        <f t="shared" si="459"/>
        <v>1</v>
      </c>
      <c r="AB1033" s="29"/>
      <c r="AC1033" s="29">
        <f t="shared" si="460"/>
        <v>1</v>
      </c>
      <c r="AE1033" s="120">
        <f>IF(N1033=1,IF(OR(I1033&gt;-5,I1033=""),0,IF(I1033&gt;=-10,0.5,1)),0)</f>
        <v>1</v>
      </c>
      <c r="AF1033" s="120">
        <f>IF(G1033&lt;AI1033,0.5,0)</f>
        <v>0.5</v>
      </c>
      <c r="AG1033" s="120">
        <f>IF(G1033=AJ1033,1,0)</f>
        <v>0</v>
      </c>
      <c r="AI1033" s="29">
        <f t="shared" si="461"/>
        <v>4.0696577999999997E-2</v>
      </c>
      <c r="AJ1033" s="29">
        <f>_xlfn.MINIFS($G$6:$G$2383,$N$6:$N$2383,1,$D$6:$D$2383,12)</f>
        <v>5.6550419999999999E-3</v>
      </c>
    </row>
    <row r="1034" spans="1:36" ht="16.5" thickBot="1" x14ac:dyDescent="0.3">
      <c r="A1034" s="48" t="s">
        <v>1275</v>
      </c>
      <c r="B1034" s="54" t="s">
        <v>59</v>
      </c>
      <c r="C1034" s="55" t="s">
        <v>60</v>
      </c>
      <c r="D1034" s="44">
        <v>13</v>
      </c>
      <c r="E1034" s="41">
        <v>40</v>
      </c>
      <c r="F1034" s="41">
        <v>102</v>
      </c>
      <c r="G1034" s="117">
        <v>0.39215686300000002</v>
      </c>
      <c r="H1034" s="42" t="s">
        <v>12</v>
      </c>
      <c r="I1034" s="13">
        <v>3.868574637</v>
      </c>
      <c r="J1034" s="42" t="s">
        <v>12</v>
      </c>
      <c r="K1034" s="29">
        <f>_xlfn.IFS(AND(R1034=0,G1034=0),0,V1034=0,0,V1034=1,MAX(AE1034:AG1034))</f>
        <v>0</v>
      </c>
      <c r="L1034" s="29">
        <f t="shared" si="462"/>
        <v>1</v>
      </c>
      <c r="M1034" s="29">
        <f t="shared" si="463"/>
        <v>0</v>
      </c>
      <c r="N1034" s="29">
        <f t="shared" si="456"/>
        <v>1</v>
      </c>
      <c r="O1034" s="34"/>
      <c r="P1034" s="41">
        <v>37</v>
      </c>
      <c r="Q1034" s="41">
        <v>98</v>
      </c>
      <c r="R1034" s="117">
        <v>0.37755102000000001</v>
      </c>
      <c r="S1034" s="34">
        <v>0</v>
      </c>
      <c r="T1034" s="34"/>
      <c r="U1034" s="43" t="s">
        <v>317</v>
      </c>
      <c r="V1034" s="34">
        <v>1</v>
      </c>
      <c r="W1034" s="29">
        <v>2</v>
      </c>
      <c r="X1034" s="29">
        <f t="shared" si="457"/>
        <v>2</v>
      </c>
      <c r="Z1034" s="6">
        <f t="shared" si="458"/>
        <v>1</v>
      </c>
      <c r="AA1034" s="6">
        <f t="shared" si="459"/>
        <v>0</v>
      </c>
      <c r="AB1034" s="29"/>
      <c r="AC1034" s="29">
        <f t="shared" si="460"/>
        <v>0</v>
      </c>
      <c r="AE1034" s="120">
        <f>IF(N1034=1,IF(OR(I1034&gt;-3,I1034=""),0,IF(I1034&gt;=-7,1,2)),0)</f>
        <v>0</v>
      </c>
      <c r="AF1034" s="120">
        <f>IF(G1034&lt;AI1034,1,0)</f>
        <v>0</v>
      </c>
      <c r="AG1034" s="120">
        <f>IF(G1034=AJ1034,2,0)</f>
        <v>0</v>
      </c>
      <c r="AI1034" s="29">
        <f t="shared" si="461"/>
        <v>0.30394431599999999</v>
      </c>
      <c r="AJ1034" s="29">
        <f>_xlfn.MINIFS($G$6:$G$2383,$N$6:$N$2383,1,$D$6:$D$2383,13)</f>
        <v>0.11</v>
      </c>
    </row>
    <row r="1035" spans="1:36" ht="16.5" thickBot="1" x14ac:dyDescent="0.3">
      <c r="A1035" s="48" t="s">
        <v>1276</v>
      </c>
      <c r="B1035" s="54" t="s">
        <v>59</v>
      </c>
      <c r="C1035" s="55" t="s">
        <v>60</v>
      </c>
      <c r="D1035" s="44">
        <v>14</v>
      </c>
      <c r="E1035" s="41">
        <v>0</v>
      </c>
      <c r="F1035" s="41">
        <v>1343</v>
      </c>
      <c r="G1035" s="117">
        <v>0</v>
      </c>
      <c r="H1035" s="42" t="s">
        <v>12</v>
      </c>
      <c r="I1035" s="13">
        <v>0</v>
      </c>
      <c r="J1035" s="42" t="s">
        <v>12</v>
      </c>
      <c r="K1035" s="29">
        <f>_xlfn.IFS(AND(R1035=0,G1035=0),0,V1035=0,0,V1035=1,MAX(AE1035:AG1035))</f>
        <v>0</v>
      </c>
      <c r="L1035" s="29">
        <f t="shared" si="462"/>
        <v>0</v>
      </c>
      <c r="M1035" s="29">
        <f t="shared" si="463"/>
        <v>1</v>
      </c>
      <c r="N1035" s="29">
        <f t="shared" si="456"/>
        <v>1</v>
      </c>
      <c r="O1035" s="34"/>
      <c r="P1035" s="41">
        <v>0</v>
      </c>
      <c r="Q1035" s="41">
        <v>1224</v>
      </c>
      <c r="R1035" s="117">
        <v>0</v>
      </c>
      <c r="S1035" s="34">
        <v>0</v>
      </c>
      <c r="T1035" s="34"/>
      <c r="U1035" s="43" t="s">
        <v>319</v>
      </c>
      <c r="V1035" s="34">
        <v>1</v>
      </c>
      <c r="W1035" s="29">
        <v>1</v>
      </c>
      <c r="X1035" s="29">
        <f t="shared" si="457"/>
        <v>1</v>
      </c>
      <c r="Z1035" s="6">
        <f t="shared" si="458"/>
        <v>1</v>
      </c>
      <c r="AA1035" s="6">
        <f t="shared" si="459"/>
        <v>0</v>
      </c>
      <c r="AB1035" s="29"/>
      <c r="AC1035" s="29">
        <f t="shared" si="460"/>
        <v>0</v>
      </c>
      <c r="AE1035" s="120">
        <f>IF(N1035=1,IF(OR(I1035&gt;-5,I1035=""),0,IF(I1035&gt;=-10,0.5,1)),0)</f>
        <v>0</v>
      </c>
      <c r="AF1035" s="120">
        <f>IF(G1035&lt;AI1035,0.5,0)</f>
        <v>0.5</v>
      </c>
      <c r="AG1035" s="120">
        <f>IF(G1035=AJ1035,1,0)</f>
        <v>1</v>
      </c>
      <c r="AI1035" s="29">
        <f t="shared" si="461"/>
        <v>4.1435990000000004E-3</v>
      </c>
      <c r="AJ1035" s="29">
        <f>_xlfn.MINIFS($G$6:$G$2383,$N$6:$N$2383,1,$D$6:$D$2383,14)</f>
        <v>0</v>
      </c>
    </row>
    <row r="1036" spans="1:36" ht="16.5" thickBot="1" x14ac:dyDescent="0.3">
      <c r="A1036" s="48" t="s">
        <v>1277</v>
      </c>
      <c r="B1036" s="54" t="s">
        <v>59</v>
      </c>
      <c r="C1036" s="55" t="s">
        <v>60</v>
      </c>
      <c r="D1036" s="33"/>
      <c r="E1036" s="41"/>
      <c r="F1036" s="41"/>
      <c r="G1036" s="117">
        <v>0</v>
      </c>
      <c r="H1036" s="35"/>
      <c r="I1036" s="35"/>
      <c r="J1036" s="35"/>
      <c r="K1036" s="36">
        <f>SUM(K1037:K1042)</f>
        <v>0</v>
      </c>
      <c r="L1036" s="29">
        <f t="shared" si="462"/>
        <v>0</v>
      </c>
      <c r="M1036" s="29">
        <f t="shared" si="463"/>
        <v>0</v>
      </c>
      <c r="O1036" s="34"/>
      <c r="P1036" s="34"/>
      <c r="Q1036" s="34"/>
      <c r="R1036" s="117">
        <v>0</v>
      </c>
      <c r="S1036" s="35">
        <v>0</v>
      </c>
      <c r="T1036" s="35"/>
      <c r="U1036" s="37" t="s">
        <v>321</v>
      </c>
      <c r="V1036" s="35">
        <v>1</v>
      </c>
      <c r="W1036" s="6"/>
      <c r="X1036" s="29">
        <f t="shared" si="457"/>
        <v>0</v>
      </c>
      <c r="Y1036" s="6"/>
      <c r="AB1036" s="6"/>
      <c r="AC1036" s="29" t="str">
        <f t="shared" si="460"/>
        <v>не применяется</v>
      </c>
      <c r="AF1036" s="6"/>
    </row>
    <row r="1037" spans="1:36" ht="16.5" thickBot="1" x14ac:dyDescent="0.3">
      <c r="A1037" s="48" t="s">
        <v>1278</v>
      </c>
      <c r="B1037" s="54" t="s">
        <v>59</v>
      </c>
      <c r="C1037" s="55" t="s">
        <v>60</v>
      </c>
      <c r="D1037" s="44">
        <v>15</v>
      </c>
      <c r="E1037" s="41">
        <v>0</v>
      </c>
      <c r="F1037" s="41">
        <v>0</v>
      </c>
      <c r="G1037" s="117">
        <v>0</v>
      </c>
      <c r="H1037" s="45">
        <v>1</v>
      </c>
      <c r="I1037" s="42" t="s">
        <v>12</v>
      </c>
      <c r="J1037" s="13">
        <v>0</v>
      </c>
      <c r="K1037" s="29">
        <f t="shared" ref="K1037:K1042" si="464">IF(V1037=1,MAX(AE1037:AG1037),0)</f>
        <v>0</v>
      </c>
      <c r="L1037" s="29">
        <f t="shared" si="462"/>
        <v>0</v>
      </c>
      <c r="M1037" s="29">
        <f t="shared" si="463"/>
        <v>0</v>
      </c>
      <c r="N1037" s="29">
        <f t="shared" ref="N1037:N1042" si="465">IF(AND(F1037=0,V1037=1),2,V1037)</f>
        <v>0</v>
      </c>
      <c r="O1037" s="34"/>
      <c r="P1037" s="41">
        <v>0</v>
      </c>
      <c r="Q1037" s="41">
        <v>0</v>
      </c>
      <c r="R1037" s="117">
        <v>0</v>
      </c>
      <c r="S1037" s="42">
        <v>0</v>
      </c>
      <c r="T1037" s="42"/>
      <c r="U1037" s="43" t="s">
        <v>323</v>
      </c>
      <c r="V1037" s="34">
        <v>0</v>
      </c>
      <c r="W1037" s="29">
        <v>1</v>
      </c>
      <c r="X1037" s="29">
        <f t="shared" si="457"/>
        <v>0</v>
      </c>
      <c r="Z1037" s="6">
        <f t="shared" ref="Z1037:Z1042" si="466">N1037</f>
        <v>0</v>
      </c>
      <c r="AA1037" s="6">
        <f t="shared" ref="AA1037:AA1042" si="467">IF(K1037&lt;=0,0,1)</f>
        <v>0</v>
      </c>
      <c r="AB1037" s="29"/>
      <c r="AC1037" s="29" t="str">
        <f t="shared" si="460"/>
        <v>не применяется</v>
      </c>
      <c r="AE1037" s="120">
        <f>IF(AND(J1037&gt;=1,N1037=1),1,0)</f>
        <v>0</v>
      </c>
      <c r="AF1037" s="121">
        <f>IF(G1037&gt;AI1037,0.5,0)</f>
        <v>0</v>
      </c>
      <c r="AG1037" s="120"/>
      <c r="AI1037" s="29">
        <f t="shared" ref="AI1037:AI1042" si="468">ROUND(SUMIFS(E:E,D:D,D1037,N:N,1)/SUMIFS(F:F,D:D,D1037,N:N,1),9)</f>
        <v>0.955452521</v>
      </c>
    </row>
    <row r="1038" spans="1:36" ht="16.5" thickBot="1" x14ac:dyDescent="0.3">
      <c r="A1038" s="48" t="s">
        <v>1279</v>
      </c>
      <c r="B1038" s="54" t="s">
        <v>59</v>
      </c>
      <c r="C1038" s="55" t="s">
        <v>60</v>
      </c>
      <c r="D1038" s="44">
        <v>16</v>
      </c>
      <c r="E1038" s="41">
        <v>0</v>
      </c>
      <c r="F1038" s="41">
        <v>0</v>
      </c>
      <c r="G1038" s="117">
        <v>0</v>
      </c>
      <c r="H1038" s="45">
        <v>1</v>
      </c>
      <c r="I1038" s="42" t="s">
        <v>12</v>
      </c>
      <c r="J1038" s="13">
        <v>0</v>
      </c>
      <c r="K1038" s="29">
        <f t="shared" si="464"/>
        <v>0</v>
      </c>
      <c r="L1038" s="29">
        <f t="shared" si="462"/>
        <v>0</v>
      </c>
      <c r="M1038" s="29">
        <f t="shared" si="463"/>
        <v>0</v>
      </c>
      <c r="N1038" s="29">
        <f t="shared" si="465"/>
        <v>0</v>
      </c>
      <c r="O1038" s="34"/>
      <c r="P1038" s="41">
        <v>0</v>
      </c>
      <c r="Q1038" s="41">
        <v>0</v>
      </c>
      <c r="R1038" s="117">
        <v>0</v>
      </c>
      <c r="S1038" s="42">
        <v>0</v>
      </c>
      <c r="T1038" s="42"/>
      <c r="U1038" s="43" t="s">
        <v>325</v>
      </c>
      <c r="V1038" s="34">
        <v>0</v>
      </c>
      <c r="W1038" s="29">
        <v>1</v>
      </c>
      <c r="X1038" s="29">
        <f t="shared" si="457"/>
        <v>0</v>
      </c>
      <c r="Z1038" s="6">
        <f t="shared" si="466"/>
        <v>0</v>
      </c>
      <c r="AA1038" s="6">
        <f t="shared" si="467"/>
        <v>0</v>
      </c>
      <c r="AB1038" s="29"/>
      <c r="AC1038" s="29" t="str">
        <f t="shared" si="460"/>
        <v>не применяется</v>
      </c>
      <c r="AE1038" s="120">
        <f>IF(AND(J1038&gt;=1,N1038=1),1,0)</f>
        <v>0</v>
      </c>
      <c r="AF1038" s="120">
        <f>IF(G1038&gt;AI1038,0.5,0)</f>
        <v>0</v>
      </c>
      <c r="AG1038" s="120"/>
      <c r="AI1038" s="29">
        <f t="shared" si="468"/>
        <v>27.65</v>
      </c>
    </row>
    <row r="1039" spans="1:36" ht="16.5" thickBot="1" x14ac:dyDescent="0.3">
      <c r="A1039" s="48" t="s">
        <v>1280</v>
      </c>
      <c r="B1039" s="54" t="s">
        <v>59</v>
      </c>
      <c r="C1039" s="55" t="s">
        <v>60</v>
      </c>
      <c r="D1039" s="44">
        <v>17</v>
      </c>
      <c r="E1039" s="41">
        <v>0</v>
      </c>
      <c r="F1039" s="41">
        <v>0</v>
      </c>
      <c r="G1039" s="117">
        <v>0</v>
      </c>
      <c r="H1039" s="45">
        <v>1</v>
      </c>
      <c r="I1039" s="42" t="s">
        <v>12</v>
      </c>
      <c r="J1039" s="13">
        <v>0</v>
      </c>
      <c r="K1039" s="29">
        <f t="shared" si="464"/>
        <v>0</v>
      </c>
      <c r="L1039" s="29">
        <f t="shared" si="462"/>
        <v>0</v>
      </c>
      <c r="M1039" s="29">
        <f t="shared" si="463"/>
        <v>0</v>
      </c>
      <c r="N1039" s="29">
        <f t="shared" si="465"/>
        <v>0</v>
      </c>
      <c r="O1039" s="34"/>
      <c r="P1039" s="41">
        <v>0</v>
      </c>
      <c r="Q1039" s="41">
        <v>0</v>
      </c>
      <c r="R1039" s="117">
        <v>0</v>
      </c>
      <c r="S1039" s="42">
        <v>0</v>
      </c>
      <c r="T1039" s="42"/>
      <c r="U1039" s="43" t="s">
        <v>327</v>
      </c>
      <c r="V1039" s="34">
        <v>0</v>
      </c>
      <c r="W1039" s="29">
        <v>1</v>
      </c>
      <c r="X1039" s="29">
        <f t="shared" si="457"/>
        <v>0</v>
      </c>
      <c r="Z1039" s="6">
        <f t="shared" si="466"/>
        <v>0</v>
      </c>
      <c r="AA1039" s="6">
        <f t="shared" si="467"/>
        <v>0</v>
      </c>
      <c r="AB1039" s="29"/>
      <c r="AC1039" s="29" t="str">
        <f t="shared" si="460"/>
        <v>не применяется</v>
      </c>
      <c r="AE1039" s="120">
        <f>IF(AND(J1039&gt;=1,N1039=1),1,0)</f>
        <v>0</v>
      </c>
      <c r="AF1039" s="120">
        <f>IF(G1039&gt;AI1039,0.5,0)</f>
        <v>0</v>
      </c>
      <c r="AG1039" s="120"/>
      <c r="AI1039" s="29">
        <f t="shared" si="468"/>
        <v>77.588235294</v>
      </c>
    </row>
    <row r="1040" spans="1:36" ht="16.5" thickBot="1" x14ac:dyDescent="0.3">
      <c r="A1040" s="48" t="s">
        <v>1281</v>
      </c>
      <c r="B1040" s="54" t="s">
        <v>59</v>
      </c>
      <c r="C1040" s="55" t="s">
        <v>60</v>
      </c>
      <c r="D1040" s="44">
        <v>18</v>
      </c>
      <c r="E1040" s="41">
        <v>0</v>
      </c>
      <c r="F1040" s="41">
        <v>0</v>
      </c>
      <c r="G1040" s="117">
        <v>0</v>
      </c>
      <c r="H1040" s="45">
        <v>1</v>
      </c>
      <c r="I1040" s="42" t="s">
        <v>12</v>
      </c>
      <c r="J1040" s="13">
        <v>0</v>
      </c>
      <c r="K1040" s="29">
        <f t="shared" si="464"/>
        <v>0</v>
      </c>
      <c r="L1040" s="29">
        <f t="shared" si="462"/>
        <v>0</v>
      </c>
      <c r="M1040" s="29">
        <f t="shared" si="463"/>
        <v>0</v>
      </c>
      <c r="N1040" s="29">
        <f t="shared" si="465"/>
        <v>0</v>
      </c>
      <c r="O1040" s="34"/>
      <c r="P1040" s="41">
        <v>0</v>
      </c>
      <c r="Q1040" s="41">
        <v>0</v>
      </c>
      <c r="R1040" s="117">
        <v>0</v>
      </c>
      <c r="S1040" s="42">
        <v>0</v>
      </c>
      <c r="T1040" s="42"/>
      <c r="U1040" s="43" t="s">
        <v>329</v>
      </c>
      <c r="V1040" s="34">
        <v>0</v>
      </c>
      <c r="W1040" s="29">
        <v>1</v>
      </c>
      <c r="X1040" s="29">
        <f t="shared" si="457"/>
        <v>0</v>
      </c>
      <c r="Z1040" s="6">
        <f t="shared" si="466"/>
        <v>0</v>
      </c>
      <c r="AA1040" s="6">
        <f t="shared" si="467"/>
        <v>0</v>
      </c>
      <c r="AB1040" s="29"/>
      <c r="AC1040" s="29" t="str">
        <f t="shared" si="460"/>
        <v>не применяется</v>
      </c>
      <c r="AE1040" s="120">
        <f>IF(AND(J1040&gt;=1,N1040=1),1,0)</f>
        <v>0</v>
      </c>
      <c r="AF1040" s="120">
        <f>IF(G1040&gt;AI1040,0.5,0)</f>
        <v>0</v>
      </c>
      <c r="AG1040" s="120"/>
      <c r="AI1040" s="29">
        <f t="shared" si="468"/>
        <v>48.1875</v>
      </c>
    </row>
    <row r="1041" spans="1:36" ht="16.5" thickBot="1" x14ac:dyDescent="0.3">
      <c r="A1041" s="48" t="s">
        <v>1282</v>
      </c>
      <c r="B1041" s="54" t="s">
        <v>59</v>
      </c>
      <c r="C1041" s="55" t="s">
        <v>60</v>
      </c>
      <c r="D1041" s="44">
        <v>19</v>
      </c>
      <c r="E1041" s="41">
        <v>0</v>
      </c>
      <c r="F1041" s="41">
        <v>0</v>
      </c>
      <c r="G1041" s="117">
        <v>0</v>
      </c>
      <c r="H1041" s="45">
        <v>1</v>
      </c>
      <c r="I1041" s="42" t="s">
        <v>12</v>
      </c>
      <c r="J1041" s="13">
        <v>0</v>
      </c>
      <c r="K1041" s="29">
        <f t="shared" si="464"/>
        <v>0</v>
      </c>
      <c r="L1041" s="29">
        <f t="shared" si="462"/>
        <v>0</v>
      </c>
      <c r="M1041" s="29">
        <f t="shared" si="463"/>
        <v>0</v>
      </c>
      <c r="N1041" s="29">
        <f t="shared" si="465"/>
        <v>0</v>
      </c>
      <c r="O1041" s="34"/>
      <c r="P1041" s="41">
        <v>0</v>
      </c>
      <c r="Q1041" s="41">
        <v>0</v>
      </c>
      <c r="R1041" s="117">
        <v>0</v>
      </c>
      <c r="S1041" s="42">
        <v>0</v>
      </c>
      <c r="T1041" s="42"/>
      <c r="U1041" s="43" t="s">
        <v>331</v>
      </c>
      <c r="V1041" s="34">
        <v>0</v>
      </c>
      <c r="W1041" s="29">
        <v>2</v>
      </c>
      <c r="X1041" s="29">
        <f t="shared" si="457"/>
        <v>0</v>
      </c>
      <c r="Z1041" s="6">
        <f t="shared" si="466"/>
        <v>0</v>
      </c>
      <c r="AA1041" s="6">
        <f t="shared" si="467"/>
        <v>0</v>
      </c>
      <c r="AB1041" s="29"/>
      <c r="AC1041" s="29" t="str">
        <f t="shared" si="460"/>
        <v>не применяется</v>
      </c>
      <c r="AE1041" s="120">
        <f>IF(AND(J1041&gt;=1,N1041=1),2,0)</f>
        <v>0</v>
      </c>
      <c r="AF1041" s="120">
        <f>IF(G1041&gt;AI1041,1,0)</f>
        <v>0</v>
      </c>
      <c r="AG1041" s="120"/>
      <c r="AI1041" s="29">
        <f t="shared" si="468"/>
        <v>45.237288135999997</v>
      </c>
    </row>
    <row r="1042" spans="1:36" ht="16.5" thickBot="1" x14ac:dyDescent="0.3">
      <c r="A1042" s="48" t="s">
        <v>1283</v>
      </c>
      <c r="B1042" s="54" t="s">
        <v>59</v>
      </c>
      <c r="C1042" s="55" t="s">
        <v>60</v>
      </c>
      <c r="D1042" s="44">
        <v>20</v>
      </c>
      <c r="E1042" s="41">
        <v>0</v>
      </c>
      <c r="F1042" s="41">
        <v>0</v>
      </c>
      <c r="G1042" s="117">
        <v>0</v>
      </c>
      <c r="H1042" s="45">
        <v>1</v>
      </c>
      <c r="I1042" s="42" t="s">
        <v>12</v>
      </c>
      <c r="J1042" s="13">
        <v>0</v>
      </c>
      <c r="K1042" s="29">
        <f t="shared" si="464"/>
        <v>0</v>
      </c>
      <c r="L1042" s="29">
        <f t="shared" si="462"/>
        <v>0</v>
      </c>
      <c r="M1042" s="29">
        <f t="shared" si="463"/>
        <v>0</v>
      </c>
      <c r="N1042" s="29">
        <f t="shared" si="465"/>
        <v>0</v>
      </c>
      <c r="O1042" s="34"/>
      <c r="P1042" s="41">
        <v>0</v>
      </c>
      <c r="Q1042" s="41">
        <v>0</v>
      </c>
      <c r="R1042" s="117">
        <v>0</v>
      </c>
      <c r="S1042" s="42">
        <v>0</v>
      </c>
      <c r="T1042" s="42"/>
      <c r="U1042" s="43" t="s">
        <v>333</v>
      </c>
      <c r="V1042" s="34">
        <v>0</v>
      </c>
      <c r="W1042" s="29">
        <v>1</v>
      </c>
      <c r="X1042" s="29">
        <f t="shared" si="457"/>
        <v>0</v>
      </c>
      <c r="Z1042" s="6">
        <f t="shared" si="466"/>
        <v>0</v>
      </c>
      <c r="AA1042" s="6">
        <f t="shared" si="467"/>
        <v>0</v>
      </c>
      <c r="AB1042" s="29"/>
      <c r="AC1042" s="29" t="str">
        <f t="shared" si="460"/>
        <v>не применяется</v>
      </c>
      <c r="AE1042" s="120">
        <f>IF(AND(J1042&gt;=1,N1042=1),1,0)</f>
        <v>0</v>
      </c>
      <c r="AF1042" s="120">
        <f>IF(G1042&gt;AI1042,0.5,0)</f>
        <v>0</v>
      </c>
      <c r="AG1042" s="120"/>
      <c r="AI1042" s="29">
        <f t="shared" si="468"/>
        <v>12.756097561000001</v>
      </c>
    </row>
    <row r="1043" spans="1:36" ht="16.5" thickBot="1" x14ac:dyDescent="0.3">
      <c r="A1043" s="48" t="s">
        <v>1277</v>
      </c>
      <c r="B1043" s="54" t="s">
        <v>59</v>
      </c>
      <c r="C1043" s="55" t="s">
        <v>60</v>
      </c>
      <c r="D1043" s="33"/>
      <c r="E1043" s="41"/>
      <c r="F1043" s="41"/>
      <c r="G1043" s="117">
        <v>0</v>
      </c>
      <c r="H1043" s="35"/>
      <c r="I1043" s="35"/>
      <c r="J1043" s="35"/>
      <c r="K1043" s="36">
        <f>SUM(K1044:K1048)</f>
        <v>0</v>
      </c>
      <c r="L1043" s="29">
        <f t="shared" si="462"/>
        <v>0</v>
      </c>
      <c r="M1043" s="29">
        <f t="shared" si="463"/>
        <v>0</v>
      </c>
      <c r="O1043" s="34"/>
      <c r="P1043" s="34"/>
      <c r="Q1043" s="34"/>
      <c r="R1043" s="117">
        <v>0</v>
      </c>
      <c r="S1043" s="35">
        <v>0</v>
      </c>
      <c r="T1043" s="35"/>
      <c r="U1043" s="37" t="s">
        <v>321</v>
      </c>
      <c r="V1043" s="35">
        <v>1</v>
      </c>
      <c r="W1043" s="6"/>
      <c r="X1043" s="29">
        <f t="shared" si="457"/>
        <v>0</v>
      </c>
      <c r="Y1043" s="6"/>
      <c r="AB1043" s="6"/>
      <c r="AC1043" s="29" t="str">
        <f t="shared" si="460"/>
        <v>не применяется</v>
      </c>
      <c r="AF1043" s="6"/>
    </row>
    <row r="1044" spans="1:36" ht="16.5" thickBot="1" x14ac:dyDescent="0.3">
      <c r="A1044" s="48" t="s">
        <v>1284</v>
      </c>
      <c r="B1044" s="54" t="s">
        <v>59</v>
      </c>
      <c r="C1044" s="55" t="s">
        <v>60</v>
      </c>
      <c r="D1044" s="44">
        <v>21</v>
      </c>
      <c r="E1044" s="41">
        <v>0</v>
      </c>
      <c r="F1044" s="41">
        <v>0</v>
      </c>
      <c r="G1044" s="117">
        <v>0</v>
      </c>
      <c r="H1044" s="42" t="s">
        <v>12</v>
      </c>
      <c r="I1044" s="13">
        <v>0</v>
      </c>
      <c r="J1044" s="42" t="s">
        <v>12</v>
      </c>
      <c r="K1044" s="29">
        <f>IF(V1044=1,MAX(AE1044:AG1044),0)</f>
        <v>0</v>
      </c>
      <c r="L1044" s="29">
        <f t="shared" si="462"/>
        <v>0</v>
      </c>
      <c r="M1044" s="29">
        <f t="shared" si="463"/>
        <v>0</v>
      </c>
      <c r="N1044" s="29">
        <f>IF(AND(F1044=0,V1044=1),2,V1044)</f>
        <v>2</v>
      </c>
      <c r="O1044" s="34"/>
      <c r="P1044" s="41">
        <v>0</v>
      </c>
      <c r="Q1044" s="41">
        <v>0</v>
      </c>
      <c r="R1044" s="117">
        <v>0</v>
      </c>
      <c r="S1044" s="45">
        <v>0</v>
      </c>
      <c r="T1044" s="45"/>
      <c r="U1044" s="43" t="s">
        <v>335</v>
      </c>
      <c r="V1044" s="34">
        <v>1</v>
      </c>
      <c r="W1044" s="29">
        <v>1</v>
      </c>
      <c r="X1044" s="29">
        <f t="shared" si="457"/>
        <v>1</v>
      </c>
      <c r="Z1044" s="6">
        <f>N1044</f>
        <v>2</v>
      </c>
      <c r="AA1044" s="6">
        <f>IF(K1044&lt;=0,0,1)</f>
        <v>0</v>
      </c>
      <c r="AB1044" s="29"/>
      <c r="AC1044" s="29" t="str">
        <f>_xlfn.IFS(AND(Z1044=1,AA1044=1),1,AND(Z1044=1,AA1044=0),0,Z1044=0,"не применяется",Z1044=2,"не применяется")</f>
        <v>не применяется</v>
      </c>
      <c r="AE1044" s="120">
        <f>IF(N1044=1,IF(OR(I1044&lt;5,I1044=""),0,IF(I1044&gt;=10,1,0.5)),0)</f>
        <v>0</v>
      </c>
      <c r="AF1044" s="120">
        <f>IF(G1044&gt;AI1044,0.5,0)</f>
        <v>0</v>
      </c>
      <c r="AG1044" s="120">
        <f>IF(G1044=AJ1044,1,0)</f>
        <v>0</v>
      </c>
      <c r="AI1044" s="29">
        <f>ROUND(SUMIFS(E:E,D:D,D1044,N:N,1)/SUMIFS(F:F,D:D,D1044,N:N,1),9)</f>
        <v>0.40586932399999998</v>
      </c>
      <c r="AJ1044" s="29">
        <f>_xlfn.MAXIFS($G$7:$G$2383,$N$7:$N$2383,1,$D$7:$D$2383,21)</f>
        <v>1</v>
      </c>
    </row>
    <row r="1045" spans="1:36" ht="16.5" thickBot="1" x14ac:dyDescent="0.3">
      <c r="A1045" s="48" t="s">
        <v>1285</v>
      </c>
      <c r="B1045" s="54" t="s">
        <v>59</v>
      </c>
      <c r="C1045" s="55" t="s">
        <v>60</v>
      </c>
      <c r="D1045" s="44">
        <v>22</v>
      </c>
      <c r="E1045" s="41">
        <v>0</v>
      </c>
      <c r="F1045" s="41">
        <v>0</v>
      </c>
      <c r="G1045" s="117">
        <v>0</v>
      </c>
      <c r="H1045" s="45">
        <v>1</v>
      </c>
      <c r="I1045" s="42" t="s">
        <v>12</v>
      </c>
      <c r="J1045" s="13">
        <v>0</v>
      </c>
      <c r="K1045" s="29">
        <f>IF(V1045=1,MAX(AE1045:AG1045),0)</f>
        <v>0</v>
      </c>
      <c r="L1045" s="29">
        <f t="shared" si="462"/>
        <v>0</v>
      </c>
      <c r="M1045" s="29">
        <f t="shared" si="463"/>
        <v>0</v>
      </c>
      <c r="N1045" s="29">
        <f>IF(AND(F1045=0,V1045=1),2,V1045)</f>
        <v>2</v>
      </c>
      <c r="O1045" s="34"/>
      <c r="P1045" s="41">
        <v>0</v>
      </c>
      <c r="Q1045" s="41">
        <v>0</v>
      </c>
      <c r="R1045" s="117">
        <v>0</v>
      </c>
      <c r="S1045" s="42">
        <v>0</v>
      </c>
      <c r="T1045" s="42"/>
      <c r="U1045" s="43" t="s">
        <v>337</v>
      </c>
      <c r="V1045" s="34">
        <v>1</v>
      </c>
      <c r="W1045" s="29">
        <v>1</v>
      </c>
      <c r="X1045" s="29">
        <f t="shared" si="457"/>
        <v>1</v>
      </c>
      <c r="Z1045" s="6">
        <f>N1045</f>
        <v>2</v>
      </c>
      <c r="AA1045" s="6">
        <f>IF(K1045&lt;=0,0,1)</f>
        <v>0</v>
      </c>
      <c r="AB1045" s="29"/>
      <c r="AC1045" s="29" t="str">
        <f>_xlfn.IFS(AND(Z1045=1,AA1045=1),1,AND(Z1045=1,AA1045=0),0,Z1045=0,"не применяется",Z1045=2,"не применяется")</f>
        <v>не применяется</v>
      </c>
      <c r="AE1045" s="120">
        <f>IF(AND(J1045&gt;=1,N1045=1),1,0)</f>
        <v>0</v>
      </c>
      <c r="AF1045" s="120">
        <f>IF(G1045&gt;AI1045,0.5,0)</f>
        <v>0</v>
      </c>
      <c r="AG1045" s="120"/>
      <c r="AI1045" s="29">
        <f>ROUND(SUMIFS(E:E,D:D,D1045,N:N,1)/SUMIFS(F:F,D:D,D1045,N:N,1),9)</f>
        <v>0.59924209900000003</v>
      </c>
    </row>
    <row r="1046" spans="1:36" ht="16.5" thickBot="1" x14ac:dyDescent="0.3">
      <c r="A1046" s="48" t="s">
        <v>1286</v>
      </c>
      <c r="B1046" s="54" t="s">
        <v>59</v>
      </c>
      <c r="C1046" s="55" t="s">
        <v>60</v>
      </c>
      <c r="D1046" s="44">
        <v>23</v>
      </c>
      <c r="E1046" s="41">
        <v>0</v>
      </c>
      <c r="F1046" s="41">
        <v>0</v>
      </c>
      <c r="G1046" s="117">
        <v>0</v>
      </c>
      <c r="H1046" s="42" t="s">
        <v>12</v>
      </c>
      <c r="I1046" s="13">
        <v>0</v>
      </c>
      <c r="J1046" s="42" t="s">
        <v>12</v>
      </c>
      <c r="K1046" s="29">
        <f>IF(V1046=1,MAX(AE1046:AG1046),0)</f>
        <v>0</v>
      </c>
      <c r="L1046" s="29">
        <f t="shared" si="462"/>
        <v>0</v>
      </c>
      <c r="M1046" s="29">
        <f t="shared" si="463"/>
        <v>0</v>
      </c>
      <c r="N1046" s="29">
        <f>IF(AND(F1046=0,V1046=1),2,V1046)</f>
        <v>2</v>
      </c>
      <c r="O1046" s="34"/>
      <c r="P1046" s="41">
        <v>0</v>
      </c>
      <c r="Q1046" s="41">
        <v>0</v>
      </c>
      <c r="R1046" s="117">
        <v>0</v>
      </c>
      <c r="S1046" s="45">
        <v>0</v>
      </c>
      <c r="T1046" s="45"/>
      <c r="U1046" s="43" t="s">
        <v>339</v>
      </c>
      <c r="V1046" s="34">
        <v>1</v>
      </c>
      <c r="W1046" s="29">
        <v>1</v>
      </c>
      <c r="X1046" s="29">
        <f t="shared" si="457"/>
        <v>1</v>
      </c>
      <c r="Z1046" s="6">
        <f>N1046</f>
        <v>2</v>
      </c>
      <c r="AA1046" s="6">
        <f>IF(K1046&lt;=0,0,1)</f>
        <v>0</v>
      </c>
      <c r="AB1046" s="29"/>
      <c r="AC1046" s="29" t="str">
        <f>_xlfn.IFS(AND(Z1046=1,AA1046=1),1,AND(Z1046=1,AA1046=0),0,Z1046=0,"не применяется",Z1046=2,"не применяется")</f>
        <v>не применяется</v>
      </c>
      <c r="AE1046" s="120">
        <f>IF(N1046=1,IF(OR(I1046&lt;5,I1046=""),0,IF(I1046&gt;=10,1,0.5)),0)</f>
        <v>0</v>
      </c>
      <c r="AF1046" s="120">
        <f>IF(G1046&gt;AI1046,0.5,0)</f>
        <v>0</v>
      </c>
      <c r="AG1046" s="120">
        <f>IF(AND(G3473&lt;&gt;0,G1046=AJ1046),1,0)</f>
        <v>0</v>
      </c>
      <c r="AI1046" s="29">
        <f>ROUND(SUMIFS(E:E,D:D,D1046,N:N,1)/SUMIFS(F:F,D:D,D1046,N:N,1),9)</f>
        <v>0.46666666699999998</v>
      </c>
      <c r="AJ1046" s="29">
        <f>_xlfn.MAXIFS($G$7:$G$2383,$N$7:$N$2383,1,$D$7:$D$2383,23)</f>
        <v>6</v>
      </c>
    </row>
    <row r="1047" spans="1:36" ht="16.5" thickBot="1" x14ac:dyDescent="0.3">
      <c r="A1047" s="48" t="s">
        <v>1287</v>
      </c>
      <c r="B1047" s="54" t="s">
        <v>59</v>
      </c>
      <c r="C1047" s="55" t="s">
        <v>60</v>
      </c>
      <c r="D1047" s="44">
        <v>24</v>
      </c>
      <c r="E1047" s="41">
        <v>0</v>
      </c>
      <c r="F1047" s="41">
        <v>0</v>
      </c>
      <c r="G1047" s="117">
        <v>0</v>
      </c>
      <c r="H1047" s="42" t="s">
        <v>12</v>
      </c>
      <c r="I1047" s="13">
        <v>0</v>
      </c>
      <c r="J1047" s="42" t="s">
        <v>12</v>
      </c>
      <c r="K1047" s="29">
        <f>IF(V1047=1,MAX(AE1047:AG1047),0)</f>
        <v>0</v>
      </c>
      <c r="L1047" s="29">
        <f t="shared" si="462"/>
        <v>0</v>
      </c>
      <c r="M1047" s="29">
        <f t="shared" si="463"/>
        <v>0</v>
      </c>
      <c r="N1047" s="29">
        <f>IF(AND(F1047=0,V1047=1),2,V1047)</f>
        <v>2</v>
      </c>
      <c r="O1047" s="34"/>
      <c r="P1047" s="41">
        <v>0</v>
      </c>
      <c r="Q1047" s="41">
        <v>1</v>
      </c>
      <c r="R1047" s="117">
        <v>0</v>
      </c>
      <c r="S1047" s="45">
        <v>0</v>
      </c>
      <c r="T1047" s="45"/>
      <c r="U1047" s="43" t="s">
        <v>341</v>
      </c>
      <c r="V1047" s="34">
        <v>1</v>
      </c>
      <c r="W1047" s="29">
        <v>1</v>
      </c>
      <c r="X1047" s="29">
        <f t="shared" si="457"/>
        <v>1</v>
      </c>
      <c r="Z1047" s="6">
        <f>N1047</f>
        <v>2</v>
      </c>
      <c r="AA1047" s="6">
        <f>IF(K1047&lt;=0,0,1)</f>
        <v>0</v>
      </c>
      <c r="AB1047" s="29"/>
      <c r="AC1047" s="29" t="str">
        <f>_xlfn.IFS(AND(Z1047=1,AA1047=1),1,AND(Z1047=1,AA1047=0),0,Z1047=0,"не применяется",N1047=2,"не применяется")</f>
        <v>не применяется</v>
      </c>
      <c r="AE1047" s="120">
        <f>IF(N1047=1,IF(OR(I1047&lt;5,I1047=""),0,IF(I1047&gt;=10,1,0.5)),0)</f>
        <v>0</v>
      </c>
      <c r="AF1047" s="120">
        <f>IF(G1047&gt;AI1047,0.5,0)</f>
        <v>0</v>
      </c>
      <c r="AG1047" s="120">
        <f>IF(G1047=AJ1047,1,0)</f>
        <v>0</v>
      </c>
      <c r="AI1047" s="29">
        <f>ROUND(SUMIFS(E:E,D:D,D1047,N:N,1)/SUMIFS(F:F,D:D,D1047,N:N,1),9)</f>
        <v>0.91379310300000005</v>
      </c>
      <c r="AJ1047" s="29">
        <f>_xlfn.MAXIFS($G$7:$G$2383,$N$7:$N$2383,1,$D$7:$D$2383,24)</f>
        <v>10</v>
      </c>
    </row>
    <row r="1048" spans="1:36" ht="16.5" thickBot="1" x14ac:dyDescent="0.3">
      <c r="A1048" s="48" t="s">
        <v>1288</v>
      </c>
      <c r="B1048" s="54" t="s">
        <v>59</v>
      </c>
      <c r="C1048" s="55" t="s">
        <v>60</v>
      </c>
      <c r="D1048" s="44">
        <v>25</v>
      </c>
      <c r="E1048" s="41">
        <v>0</v>
      </c>
      <c r="F1048" s="41">
        <v>0</v>
      </c>
      <c r="G1048" s="117">
        <v>0</v>
      </c>
      <c r="H1048" s="45">
        <v>1</v>
      </c>
      <c r="I1048" s="42" t="s">
        <v>12</v>
      </c>
      <c r="J1048" s="13">
        <v>0</v>
      </c>
      <c r="K1048" s="29">
        <f>IF(V1048=1,MAX(AE1048:AG1048),0)</f>
        <v>0</v>
      </c>
      <c r="L1048" s="29">
        <f t="shared" si="462"/>
        <v>0</v>
      </c>
      <c r="M1048" s="29">
        <f t="shared" si="463"/>
        <v>0</v>
      </c>
      <c r="N1048" s="29">
        <f>IF(AND(F1048=0,V1048=1),2,V1048)</f>
        <v>2</v>
      </c>
      <c r="O1048" s="34"/>
      <c r="P1048" s="41">
        <v>0</v>
      </c>
      <c r="Q1048" s="41">
        <v>0</v>
      </c>
      <c r="R1048" s="117">
        <v>0</v>
      </c>
      <c r="S1048" s="42">
        <v>0</v>
      </c>
      <c r="T1048" s="42"/>
      <c r="U1048" s="43" t="s">
        <v>343</v>
      </c>
      <c r="V1048" s="34">
        <v>1</v>
      </c>
      <c r="W1048" s="29">
        <v>2</v>
      </c>
      <c r="X1048" s="29">
        <f t="shared" si="457"/>
        <v>2</v>
      </c>
      <c r="Z1048" s="6">
        <f>N1048</f>
        <v>2</v>
      </c>
      <c r="AA1048" s="6">
        <f>IF(K1048&lt;=0,0,1)</f>
        <v>0</v>
      </c>
      <c r="AB1048" s="29"/>
      <c r="AC1048" s="29" t="str">
        <f>_xlfn.IFS(AND(Z1048=1,AA1048=1),1,AND(Z1048=1,AA1048=0),0,Z1048=0,"не применяется",Z1048=2,"не применяется")</f>
        <v>не применяется</v>
      </c>
      <c r="AE1048" s="120">
        <f>IF(AND(J1048&gt;=1,N1048=1),2,0)</f>
        <v>0</v>
      </c>
      <c r="AF1048" s="120">
        <f>IF(G1048&gt;AI1048,1,0)</f>
        <v>0</v>
      </c>
      <c r="AG1048" s="120"/>
      <c r="AI1048" s="29">
        <f>ROUND(SUMIFS(E:E,D:D,D1048,N:N,1)/SUMIFS(F:F,D:D,D1048,N:N,1),9)</f>
        <v>0.97028108999999996</v>
      </c>
    </row>
    <row r="1049" spans="1:36" ht="16.5" thickBot="1" x14ac:dyDescent="0.3">
      <c r="A1049" s="48" t="s">
        <v>1289</v>
      </c>
      <c r="B1049" s="54" t="s">
        <v>59</v>
      </c>
      <c r="C1049" s="55" t="s">
        <v>60</v>
      </c>
      <c r="D1049" s="51">
        <v>33</v>
      </c>
      <c r="E1049" s="41"/>
      <c r="F1049" s="41"/>
      <c r="G1049" s="117">
        <v>0</v>
      </c>
      <c r="H1049" s="45"/>
      <c r="I1049" s="45"/>
      <c r="J1049" s="45"/>
      <c r="K1049" s="45">
        <f>K1021+K1036+K1043</f>
        <v>13.5</v>
      </c>
      <c r="L1049" s="29">
        <f t="shared" si="462"/>
        <v>0</v>
      </c>
      <c r="M1049" s="29">
        <f t="shared" si="463"/>
        <v>0</v>
      </c>
      <c r="O1049" s="34"/>
      <c r="P1049" s="34"/>
      <c r="Q1049" s="34"/>
      <c r="R1049" s="117">
        <v>0</v>
      </c>
      <c r="S1049" s="45">
        <v>12.5</v>
      </c>
      <c r="T1049" s="45"/>
      <c r="U1049" s="43" t="s">
        <v>321</v>
      </c>
      <c r="V1049" s="45">
        <v>1</v>
      </c>
      <c r="X1049" s="29">
        <f>SUM(X1021:X1048)</f>
        <v>25</v>
      </c>
      <c r="Y1049" s="53">
        <f>K1049/X1049</f>
        <v>0.54</v>
      </c>
      <c r="Z1049" s="6">
        <f>SUM(Z1021:Z1048)</f>
        <v>24</v>
      </c>
      <c r="AA1049" s="6">
        <f>SUM(AA1021:AA1048)</f>
        <v>11</v>
      </c>
      <c r="AB1049" s="53">
        <f>AA1049/Z1049</f>
        <v>0.45833333333333331</v>
      </c>
      <c r="AC1049" s="29">
        <f>AB1049</f>
        <v>0.45833333333333331</v>
      </c>
      <c r="AF1049" s="6"/>
    </row>
    <row r="1050" spans="1:36" ht="16.5" thickBot="1" x14ac:dyDescent="0.25">
      <c r="A1050" s="48" t="s">
        <v>260</v>
      </c>
      <c r="B1050" s="49" t="s">
        <v>57</v>
      </c>
      <c r="C1050" s="50" t="s">
        <v>58</v>
      </c>
      <c r="D1050" s="33">
        <v>0</v>
      </c>
      <c r="E1050" s="122"/>
      <c r="F1050" s="122"/>
      <c r="G1050" s="117">
        <v>0</v>
      </c>
      <c r="H1050" s="35"/>
      <c r="I1050" s="35"/>
      <c r="J1050" s="35"/>
      <c r="K1050" s="36">
        <f>SUM(K1051:K1064)</f>
        <v>15</v>
      </c>
      <c r="L1050" s="29">
        <f t="shared" si="462"/>
        <v>0</v>
      </c>
      <c r="M1050" s="29">
        <f t="shared" si="463"/>
        <v>0</v>
      </c>
      <c r="O1050" s="34"/>
      <c r="P1050" s="67"/>
      <c r="Q1050" s="67"/>
      <c r="R1050" s="117">
        <v>0</v>
      </c>
      <c r="S1050" s="34">
        <v>11</v>
      </c>
      <c r="T1050" s="34"/>
      <c r="U1050" s="43" t="s">
        <v>321</v>
      </c>
      <c r="V1050" s="35">
        <v>1</v>
      </c>
      <c r="W1050" s="6"/>
      <c r="X1050" s="6"/>
      <c r="Y1050" s="6"/>
      <c r="AB1050" s="6"/>
      <c r="AC1050" s="6"/>
      <c r="AF1050" s="6"/>
    </row>
    <row r="1051" spans="1:36" ht="16.5" thickBot="1" x14ac:dyDescent="0.3">
      <c r="A1051" s="48" t="s">
        <v>1290</v>
      </c>
      <c r="B1051" s="54" t="s">
        <v>57</v>
      </c>
      <c r="C1051" s="55" t="s">
        <v>58</v>
      </c>
      <c r="D1051" s="41">
        <v>1</v>
      </c>
      <c r="E1051" s="41">
        <v>162930</v>
      </c>
      <c r="F1051" s="41">
        <v>679652.60000000009</v>
      </c>
      <c r="G1051" s="117">
        <v>0.239725413</v>
      </c>
      <c r="H1051" s="42" t="s">
        <v>12</v>
      </c>
      <c r="I1051" s="13">
        <v>-1.119989235</v>
      </c>
      <c r="J1051" s="42" t="s">
        <v>12</v>
      </c>
      <c r="K1051" s="29">
        <f t="shared" ref="K1051:K1062" si="469">IF(V1051=1,MAX(AE1051:AG1051),0)</f>
        <v>0</v>
      </c>
      <c r="L1051" s="29">
        <f t="shared" si="462"/>
        <v>0</v>
      </c>
      <c r="M1051" s="29">
        <f t="shared" si="463"/>
        <v>0</v>
      </c>
      <c r="N1051" s="29">
        <f t="shared" ref="N1051:N1064" si="470">IF(AND(F1051=0,V1051=1),2,V1051)</f>
        <v>1</v>
      </c>
      <c r="O1051" s="34"/>
      <c r="P1051" s="41">
        <v>160120</v>
      </c>
      <c r="Q1051" s="41">
        <v>660450.10000000009</v>
      </c>
      <c r="R1051" s="117">
        <v>0.242440723</v>
      </c>
      <c r="S1051" s="34">
        <v>0.5</v>
      </c>
      <c r="T1051" s="34"/>
      <c r="U1051" s="43" t="s">
        <v>293</v>
      </c>
      <c r="V1051" s="34">
        <v>1</v>
      </c>
      <c r="W1051" s="29">
        <v>1</v>
      </c>
      <c r="X1051" s="29">
        <f t="shared" ref="X1051:X1077" si="471">IF(V1051=1,W1051,0)</f>
        <v>1</v>
      </c>
      <c r="Z1051" s="6">
        <f t="shared" ref="Z1051:Z1064" si="472">N1051</f>
        <v>1</v>
      </c>
      <c r="AA1051" s="6">
        <f t="shared" ref="AA1051:AA1064" si="473">IF(K1051&lt;=0,0,1)</f>
        <v>0</v>
      </c>
      <c r="AB1051" s="29"/>
      <c r="AC1051" s="29">
        <f t="shared" ref="AC1051:AC1066" si="474">_xlfn.IFS(AND(Z1051=1,AA1051=1),1,AND(Z1051=1,AA1051=0),0,Z1051=0,"не применяется")</f>
        <v>0</v>
      </c>
      <c r="AE1051" s="120">
        <f>IF(N1051=1,IF(OR(I1051&lt;3,I1051=""),0,IF(I1051&gt;=7,1,0.5)),0)</f>
        <v>0</v>
      </c>
      <c r="AF1051" s="120">
        <f>IF(G1051&gt;AI1051,0.5,0)</f>
        <v>0</v>
      </c>
      <c r="AG1051" s="120">
        <f>IF(G1051=AJ1051,1,0)</f>
        <v>0</v>
      </c>
      <c r="AI1051" s="29">
        <f t="shared" ref="AI1051:AI1064" si="475">ROUND(SUMIFS(E:E,D:D,D1051,N:N,1)/SUMIFS(F:F,D:D,D1051,N:N,1),9)</f>
        <v>0.26994277300000002</v>
      </c>
      <c r="AJ1051" s="29">
        <f>ROUND(_xlfn.MAXIFS($G$7:$G$2383,$D$7:$D$2383,1,$V$7:$V$2383,1),9)</f>
        <v>0.87050933799999997</v>
      </c>
    </row>
    <row r="1052" spans="1:36" ht="16.5" thickBot="1" x14ac:dyDescent="0.3">
      <c r="A1052" s="48" t="s">
        <v>1291</v>
      </c>
      <c r="B1052" s="54" t="s">
        <v>57</v>
      </c>
      <c r="C1052" s="55" t="s">
        <v>58</v>
      </c>
      <c r="D1052" s="44">
        <v>2</v>
      </c>
      <c r="E1052" s="41">
        <v>477</v>
      </c>
      <c r="F1052" s="41">
        <v>502</v>
      </c>
      <c r="G1052" s="117">
        <v>0.95019920300000005</v>
      </c>
      <c r="H1052" s="42" t="s">
        <v>12</v>
      </c>
      <c r="I1052" s="13">
        <v>368.62097047499998</v>
      </c>
      <c r="J1052" s="42" t="s">
        <v>12</v>
      </c>
      <c r="K1052" s="29">
        <f t="shared" si="469"/>
        <v>2</v>
      </c>
      <c r="L1052" s="29">
        <f t="shared" si="462"/>
        <v>0</v>
      </c>
      <c r="M1052" s="29">
        <f t="shared" si="463"/>
        <v>1</v>
      </c>
      <c r="N1052" s="29">
        <f t="shared" si="470"/>
        <v>1</v>
      </c>
      <c r="O1052" s="34"/>
      <c r="P1052" s="41">
        <v>176</v>
      </c>
      <c r="Q1052" s="41">
        <v>868</v>
      </c>
      <c r="R1052" s="117">
        <v>0.20276497700000001</v>
      </c>
      <c r="S1052" s="34">
        <v>2</v>
      </c>
      <c r="T1052" s="34"/>
      <c r="U1052" s="43" t="s">
        <v>295</v>
      </c>
      <c r="V1052" s="34">
        <v>1</v>
      </c>
      <c r="W1052" s="29">
        <v>2</v>
      </c>
      <c r="X1052" s="29">
        <f t="shared" si="471"/>
        <v>2</v>
      </c>
      <c r="Z1052" s="6">
        <f t="shared" si="472"/>
        <v>1</v>
      </c>
      <c r="AA1052" s="6">
        <f t="shared" si="473"/>
        <v>1</v>
      </c>
      <c r="AB1052" s="29"/>
      <c r="AC1052" s="29">
        <f t="shared" si="474"/>
        <v>1</v>
      </c>
      <c r="AE1052" s="120">
        <f>IF(N1052=1,IF(OR(I1052&lt;5,I1052=""),0,IF(I1052&gt;=10,2,1)),0)</f>
        <v>2</v>
      </c>
      <c r="AF1052" s="120">
        <f>IF(G1052&gt;AI1052,1,0)</f>
        <v>1</v>
      </c>
      <c r="AG1052" s="120">
        <f>IF(G1052=AJ1052,2,0)</f>
        <v>0</v>
      </c>
      <c r="AI1052" s="29">
        <f t="shared" si="475"/>
        <v>0.94268468299999997</v>
      </c>
      <c r="AJ1052" s="29">
        <f>ROUND(_xlfn.MAXIFS($G$7:$G$2383,$N$7:$N$2383,1,$D$7:$D$2383,2),9)</f>
        <v>0.994897959</v>
      </c>
    </row>
    <row r="1053" spans="1:36" ht="16.5" thickBot="1" x14ac:dyDescent="0.3">
      <c r="A1053" s="48" t="s">
        <v>1292</v>
      </c>
      <c r="B1053" s="54" t="s">
        <v>57</v>
      </c>
      <c r="C1053" s="55" t="s">
        <v>58</v>
      </c>
      <c r="D1053" s="44">
        <v>3</v>
      </c>
      <c r="E1053" s="41">
        <v>12</v>
      </c>
      <c r="F1053" s="41">
        <v>53</v>
      </c>
      <c r="G1053" s="117">
        <v>0.22641509400000001</v>
      </c>
      <c r="H1053" s="42" t="s">
        <v>12</v>
      </c>
      <c r="I1053" s="13">
        <v>-76.329331078999999</v>
      </c>
      <c r="J1053" s="42" t="s">
        <v>12</v>
      </c>
      <c r="K1053" s="29">
        <f t="shared" si="469"/>
        <v>0</v>
      </c>
      <c r="L1053" s="29">
        <f t="shared" si="462"/>
        <v>1</v>
      </c>
      <c r="M1053" s="29">
        <f t="shared" si="463"/>
        <v>0</v>
      </c>
      <c r="N1053" s="29">
        <f t="shared" si="470"/>
        <v>1</v>
      </c>
      <c r="O1053" s="34"/>
      <c r="P1053" s="41">
        <v>22</v>
      </c>
      <c r="Q1053" s="41">
        <v>23</v>
      </c>
      <c r="R1053" s="117">
        <v>0.95652173900000004</v>
      </c>
      <c r="S1053" s="34">
        <v>1</v>
      </c>
      <c r="T1053" s="34"/>
      <c r="U1053" s="43" t="s">
        <v>297</v>
      </c>
      <c r="V1053" s="34">
        <v>1</v>
      </c>
      <c r="W1053" s="29">
        <v>1</v>
      </c>
      <c r="X1053" s="29">
        <f t="shared" si="471"/>
        <v>1</v>
      </c>
      <c r="Z1053" s="6">
        <f t="shared" si="472"/>
        <v>1</v>
      </c>
      <c r="AA1053" s="6">
        <f t="shared" si="473"/>
        <v>0</v>
      </c>
      <c r="AB1053" s="29"/>
      <c r="AC1053" s="29">
        <f t="shared" si="474"/>
        <v>0</v>
      </c>
      <c r="AE1053" s="120">
        <f>IF(N1053=1,IF(OR(I1053&lt;5,I1053=""),0,IF(I1053&gt;=10,1,0.5)),0)</f>
        <v>0</v>
      </c>
      <c r="AF1053" s="120">
        <f>IF(G1053&gt;AI1053,0.5,0)</f>
        <v>0</v>
      </c>
      <c r="AG1053" s="120">
        <f>IF(G1053=AJ1053,1,0)</f>
        <v>0</v>
      </c>
      <c r="AI1053" s="29">
        <f t="shared" si="475"/>
        <v>0.630237826</v>
      </c>
      <c r="AJ1053" s="29">
        <f>_xlfn.MAXIFS($G$7:$G$2383,$N$7:$N$2383,1,$D$7:$D$2383,3)</f>
        <v>1</v>
      </c>
    </row>
    <row r="1054" spans="1:36" ht="16.5" thickBot="1" x14ac:dyDescent="0.3">
      <c r="A1054" s="48" t="s">
        <v>1293</v>
      </c>
      <c r="B1054" s="54" t="s">
        <v>57</v>
      </c>
      <c r="C1054" s="55" t="s">
        <v>58</v>
      </c>
      <c r="D1054" s="44">
        <v>4</v>
      </c>
      <c r="E1054" s="41">
        <v>5</v>
      </c>
      <c r="F1054" s="41">
        <v>5</v>
      </c>
      <c r="G1054" s="117">
        <v>1</v>
      </c>
      <c r="H1054" s="42" t="s">
        <v>12</v>
      </c>
      <c r="I1054" s="13">
        <v>0</v>
      </c>
      <c r="J1054" s="42" t="s">
        <v>12</v>
      </c>
      <c r="K1054" s="29">
        <f t="shared" si="469"/>
        <v>1</v>
      </c>
      <c r="L1054" s="29">
        <f t="shared" si="462"/>
        <v>0</v>
      </c>
      <c r="M1054" s="29">
        <f t="shared" si="463"/>
        <v>1</v>
      </c>
      <c r="N1054" s="29">
        <f t="shared" si="470"/>
        <v>1</v>
      </c>
      <c r="O1054" s="34"/>
      <c r="P1054" s="41">
        <v>0</v>
      </c>
      <c r="Q1054" s="41">
        <v>11</v>
      </c>
      <c r="R1054" s="117">
        <v>0</v>
      </c>
      <c r="S1054" s="34">
        <v>0</v>
      </c>
      <c r="T1054" s="34"/>
      <c r="U1054" s="43" t="s">
        <v>299</v>
      </c>
      <c r="V1054" s="34">
        <v>1</v>
      </c>
      <c r="W1054" s="29">
        <v>1</v>
      </c>
      <c r="X1054" s="29">
        <f t="shared" si="471"/>
        <v>1</v>
      </c>
      <c r="Z1054" s="6">
        <f t="shared" si="472"/>
        <v>1</v>
      </c>
      <c r="AA1054" s="6">
        <f t="shared" si="473"/>
        <v>1</v>
      </c>
      <c r="AB1054" s="29"/>
      <c r="AC1054" s="29">
        <f t="shared" si="474"/>
        <v>1</v>
      </c>
      <c r="AE1054" s="120">
        <f>IF(N1054=1,IF(OR(I1054&lt;5,I1054=""),0,IF(I1054&gt;=10,1,0.5)),0)</f>
        <v>0</v>
      </c>
      <c r="AF1054" s="120">
        <f>IF(G1054&gt;AI1054,0.5,0)</f>
        <v>0.5</v>
      </c>
      <c r="AG1054" s="120">
        <f>IF(G1054=AJ1054,1,0)</f>
        <v>1</v>
      </c>
      <c r="AI1054" s="29">
        <f t="shared" si="475"/>
        <v>0.88328075699999997</v>
      </c>
      <c r="AJ1054" s="29">
        <f>_xlfn.MAXIFS($G$7:$G$2383,$N$7:$N$2383,1,$D$7:$D$2383,4)</f>
        <v>1</v>
      </c>
    </row>
    <row r="1055" spans="1:36" ht="16.5" thickBot="1" x14ac:dyDescent="0.3">
      <c r="A1055" s="48" t="s">
        <v>1294</v>
      </c>
      <c r="B1055" s="54" t="s">
        <v>57</v>
      </c>
      <c r="C1055" s="55" t="s">
        <v>58</v>
      </c>
      <c r="D1055" s="44">
        <v>5</v>
      </c>
      <c r="E1055" s="41">
        <v>135</v>
      </c>
      <c r="F1055" s="41">
        <v>157</v>
      </c>
      <c r="G1055" s="117">
        <v>0.85987261100000001</v>
      </c>
      <c r="H1055" s="42" t="s">
        <v>12</v>
      </c>
      <c r="I1055" s="13">
        <v>367.02885068500001</v>
      </c>
      <c r="J1055" s="42" t="s">
        <v>12</v>
      </c>
      <c r="K1055" s="29">
        <f t="shared" si="469"/>
        <v>1</v>
      </c>
      <c r="L1055" s="29">
        <f t="shared" si="462"/>
        <v>0</v>
      </c>
      <c r="M1055" s="29">
        <f t="shared" si="463"/>
        <v>1</v>
      </c>
      <c r="N1055" s="29">
        <f t="shared" si="470"/>
        <v>1</v>
      </c>
      <c r="O1055" s="34"/>
      <c r="P1055" s="41">
        <v>51</v>
      </c>
      <c r="Q1055" s="41">
        <v>277</v>
      </c>
      <c r="R1055" s="117">
        <v>0.184115523</v>
      </c>
      <c r="S1055" s="34">
        <v>1</v>
      </c>
      <c r="T1055" s="34"/>
      <c r="U1055" s="43" t="s">
        <v>301</v>
      </c>
      <c r="V1055" s="34">
        <v>1</v>
      </c>
      <c r="W1055" s="29">
        <v>1</v>
      </c>
      <c r="X1055" s="29">
        <f t="shared" si="471"/>
        <v>1</v>
      </c>
      <c r="Z1055" s="6">
        <f t="shared" si="472"/>
        <v>1</v>
      </c>
      <c r="AA1055" s="6">
        <f t="shared" si="473"/>
        <v>1</v>
      </c>
      <c r="AB1055" s="29"/>
      <c r="AC1055" s="29">
        <f t="shared" si="474"/>
        <v>1</v>
      </c>
      <c r="AE1055" s="120">
        <f>IF(N1055=1,IF(OR(I1055&lt;5,I1055=""),0,IF(I1055&gt;=10,1,0.5)),0)</f>
        <v>1</v>
      </c>
      <c r="AF1055" s="120">
        <f>IF(G1055&gt;AI1055,0.5,0)</f>
        <v>0.5</v>
      </c>
      <c r="AG1055" s="120">
        <f>IF(G1055=AJ1055,1,0)</f>
        <v>0</v>
      </c>
      <c r="AI1055" s="29">
        <f t="shared" si="475"/>
        <v>0.78056112200000005</v>
      </c>
      <c r="AJ1055" s="29">
        <f>_xlfn.MAXIFS($G$7:$G$2383,$N$7:$N$2383,1,$D$7:$D$2383,5)</f>
        <v>1</v>
      </c>
    </row>
    <row r="1056" spans="1:36" ht="16.5" thickBot="1" x14ac:dyDescent="0.3">
      <c r="A1056" s="48" t="s">
        <v>1295</v>
      </c>
      <c r="B1056" s="54" t="s">
        <v>57</v>
      </c>
      <c r="C1056" s="55" t="s">
        <v>58</v>
      </c>
      <c r="D1056" s="44">
        <v>6</v>
      </c>
      <c r="E1056" s="41">
        <v>2819</v>
      </c>
      <c r="F1056" s="41">
        <v>2815</v>
      </c>
      <c r="G1056" s="117">
        <v>1.0014209590000001</v>
      </c>
      <c r="H1056" s="45">
        <v>1</v>
      </c>
      <c r="I1056" s="42" t="s">
        <v>12</v>
      </c>
      <c r="J1056" s="13">
        <v>1.0014209590000001</v>
      </c>
      <c r="K1056" s="29">
        <f t="shared" si="469"/>
        <v>2</v>
      </c>
      <c r="L1056" s="29">
        <f t="shared" si="462"/>
        <v>0</v>
      </c>
      <c r="M1056" s="29">
        <f t="shared" si="463"/>
        <v>0</v>
      </c>
      <c r="N1056" s="29">
        <f t="shared" si="470"/>
        <v>1</v>
      </c>
      <c r="O1056" s="34"/>
      <c r="P1056" s="41">
        <v>0</v>
      </c>
      <c r="Q1056" s="41">
        <v>0</v>
      </c>
      <c r="R1056" s="117">
        <v>0</v>
      </c>
      <c r="S1056" s="42">
        <v>2</v>
      </c>
      <c r="T1056" s="42"/>
      <c r="U1056" s="43" t="s">
        <v>303</v>
      </c>
      <c r="V1056" s="34">
        <v>1</v>
      </c>
      <c r="W1056" s="29">
        <v>2</v>
      </c>
      <c r="X1056" s="29">
        <f t="shared" si="471"/>
        <v>2</v>
      </c>
      <c r="Z1056" s="6">
        <f t="shared" si="472"/>
        <v>1</v>
      </c>
      <c r="AA1056" s="6">
        <f t="shared" si="473"/>
        <v>1</v>
      </c>
      <c r="AB1056" s="29"/>
      <c r="AC1056" s="29">
        <f t="shared" si="474"/>
        <v>1</v>
      </c>
      <c r="AE1056" s="120">
        <f>IF(N1056=1,IF(J1056&gt;=1,2,0),0)</f>
        <v>2</v>
      </c>
      <c r="AF1056" s="120">
        <f>IF(G1056&gt;AI1056,1,0)</f>
        <v>0</v>
      </c>
      <c r="AG1056" s="120"/>
      <c r="AI1056" s="29">
        <f t="shared" si="475"/>
        <v>1.0014544569999999</v>
      </c>
    </row>
    <row r="1057" spans="1:36" ht="16.5" thickBot="1" x14ac:dyDescent="0.3">
      <c r="A1057" s="48" t="s">
        <v>1296</v>
      </c>
      <c r="B1057" s="54" t="s">
        <v>57</v>
      </c>
      <c r="C1057" s="55" t="s">
        <v>58</v>
      </c>
      <c r="D1057" s="44">
        <v>7</v>
      </c>
      <c r="E1057" s="41">
        <v>812</v>
      </c>
      <c r="F1057" s="41">
        <v>2225</v>
      </c>
      <c r="G1057" s="117">
        <v>0.36494381999999997</v>
      </c>
      <c r="H1057" s="42" t="s">
        <v>12</v>
      </c>
      <c r="I1057" s="13">
        <v>26.870199927000002</v>
      </c>
      <c r="J1057" s="42" t="s">
        <v>12</v>
      </c>
      <c r="K1057" s="29">
        <f t="shared" si="469"/>
        <v>2</v>
      </c>
      <c r="L1057" s="29">
        <f t="shared" si="462"/>
        <v>0</v>
      </c>
      <c r="M1057" s="29">
        <f t="shared" si="463"/>
        <v>0</v>
      </c>
      <c r="N1057" s="29">
        <f t="shared" si="470"/>
        <v>1</v>
      </c>
      <c r="O1057" s="34"/>
      <c r="P1057" s="41">
        <v>594</v>
      </c>
      <c r="Q1057" s="41">
        <v>2065</v>
      </c>
      <c r="R1057" s="117">
        <v>0.28765133199999998</v>
      </c>
      <c r="S1057" s="34">
        <v>0</v>
      </c>
      <c r="T1057" s="34"/>
      <c r="U1057" s="43" t="s">
        <v>305</v>
      </c>
      <c r="V1057" s="34">
        <v>1</v>
      </c>
      <c r="W1057" s="29">
        <v>2</v>
      </c>
      <c r="X1057" s="29">
        <f t="shared" si="471"/>
        <v>2</v>
      </c>
      <c r="Z1057" s="6">
        <f t="shared" si="472"/>
        <v>1</v>
      </c>
      <c r="AA1057" s="6">
        <f t="shared" si="473"/>
        <v>1</v>
      </c>
      <c r="AB1057" s="29"/>
      <c r="AC1057" s="29">
        <f t="shared" si="474"/>
        <v>1</v>
      </c>
      <c r="AE1057" s="120">
        <f>IF(N1057=1,IF(OR(I1057&lt;3,I1057=""),0,IF(I1057&gt;=7,2,1)),0)</f>
        <v>2</v>
      </c>
      <c r="AF1057" s="120">
        <f>IF(G1057&gt;AI1057,1,0)</f>
        <v>0</v>
      </c>
      <c r="AG1057" s="120">
        <f>IF(G1057=AJ1057,2,0)</f>
        <v>0</v>
      </c>
      <c r="AI1057" s="29">
        <f t="shared" si="475"/>
        <v>0.78831324000000003</v>
      </c>
      <c r="AJ1057" s="29">
        <f>_xlfn.MAXIFS($G$7:$G$2383,$N$7:$N$2383,1,$D$7:$D$2383,7)</f>
        <v>0.964028777</v>
      </c>
    </row>
    <row r="1058" spans="1:36" ht="16.5" thickBot="1" x14ac:dyDescent="0.3">
      <c r="A1058" s="48" t="s">
        <v>1297</v>
      </c>
      <c r="B1058" s="54" t="s">
        <v>57</v>
      </c>
      <c r="C1058" s="55" t="s">
        <v>58</v>
      </c>
      <c r="D1058" s="44">
        <v>8</v>
      </c>
      <c r="E1058" s="41">
        <v>1659</v>
      </c>
      <c r="F1058" s="41">
        <v>2225</v>
      </c>
      <c r="G1058" s="117">
        <v>0.74561797799999996</v>
      </c>
      <c r="H1058" s="42" t="s">
        <v>12</v>
      </c>
      <c r="I1058" s="13">
        <v>-6.1729966169999999</v>
      </c>
      <c r="J1058" s="42" t="s">
        <v>12</v>
      </c>
      <c r="K1058" s="29">
        <f t="shared" si="469"/>
        <v>0.5</v>
      </c>
      <c r="L1058" s="29">
        <f t="shared" si="462"/>
        <v>0</v>
      </c>
      <c r="M1058" s="29">
        <f t="shared" si="463"/>
        <v>0</v>
      </c>
      <c r="N1058" s="29">
        <f t="shared" si="470"/>
        <v>1</v>
      </c>
      <c r="O1058" s="34"/>
      <c r="P1058" s="41">
        <v>1641</v>
      </c>
      <c r="Q1058" s="41">
        <v>2065</v>
      </c>
      <c r="R1058" s="117">
        <v>0.79467312300000004</v>
      </c>
      <c r="S1058" s="34">
        <v>0</v>
      </c>
      <c r="T1058" s="34"/>
      <c r="U1058" s="43" t="s">
        <v>307</v>
      </c>
      <c r="V1058" s="34">
        <v>1</v>
      </c>
      <c r="W1058" s="29">
        <v>1</v>
      </c>
      <c r="X1058" s="29">
        <f t="shared" si="471"/>
        <v>1</v>
      </c>
      <c r="Z1058" s="6">
        <f t="shared" si="472"/>
        <v>1</v>
      </c>
      <c r="AA1058" s="6">
        <f t="shared" si="473"/>
        <v>1</v>
      </c>
      <c r="AB1058" s="29"/>
      <c r="AC1058" s="29">
        <f t="shared" si="474"/>
        <v>1</v>
      </c>
      <c r="AE1058" s="120">
        <f>IF(N1058=1,IF(OR(I1058&gt;-5,I1058=""),0,IF(I1058&gt;=-10,0.5,1)),0)</f>
        <v>0.5</v>
      </c>
      <c r="AF1058" s="120">
        <f>IF(G1058&lt;AI1058,0.5,0)</f>
        <v>0</v>
      </c>
      <c r="AG1058" s="120">
        <f>IF(G1058=AJ1058,1,0)</f>
        <v>0</v>
      </c>
      <c r="AI1058" s="29">
        <f t="shared" si="475"/>
        <v>0.38070670899999998</v>
      </c>
      <c r="AJ1058" s="29">
        <f>_xlfn.MINIFS($G$6:$G$2383,$N$6:$N$2383,1,$D$6:$D$2383,8)</f>
        <v>1.9047618999999998E-2</v>
      </c>
    </row>
    <row r="1059" spans="1:36" ht="16.5" thickBot="1" x14ac:dyDescent="0.3">
      <c r="A1059" s="48" t="s">
        <v>1298</v>
      </c>
      <c r="B1059" s="54" t="s">
        <v>57</v>
      </c>
      <c r="C1059" s="55" t="s">
        <v>58</v>
      </c>
      <c r="D1059" s="44">
        <v>9</v>
      </c>
      <c r="E1059" s="41">
        <v>3794</v>
      </c>
      <c r="F1059" s="41">
        <v>502</v>
      </c>
      <c r="G1059" s="117">
        <v>7.5577689240000003</v>
      </c>
      <c r="H1059" s="45">
        <v>1</v>
      </c>
      <c r="I1059" s="42" t="s">
        <v>12</v>
      </c>
      <c r="J1059" s="13">
        <v>7.5577689240000003</v>
      </c>
      <c r="K1059" s="29">
        <f t="shared" si="469"/>
        <v>1</v>
      </c>
      <c r="L1059" s="29">
        <f t="shared" si="462"/>
        <v>0</v>
      </c>
      <c r="M1059" s="29">
        <f t="shared" si="463"/>
        <v>1</v>
      </c>
      <c r="N1059" s="29">
        <f t="shared" si="470"/>
        <v>1</v>
      </c>
      <c r="O1059" s="34"/>
      <c r="P1059" s="41">
        <v>2693</v>
      </c>
      <c r="Q1059" s="41">
        <v>868</v>
      </c>
      <c r="R1059" s="117">
        <v>3.1025345620000002</v>
      </c>
      <c r="S1059" s="42">
        <v>1</v>
      </c>
      <c r="T1059" s="42"/>
      <c r="U1059" s="43" t="s">
        <v>309</v>
      </c>
      <c r="V1059" s="34">
        <v>1</v>
      </c>
      <c r="W1059" s="29">
        <v>1</v>
      </c>
      <c r="X1059" s="29">
        <f t="shared" si="471"/>
        <v>1</v>
      </c>
      <c r="Z1059" s="6">
        <f t="shared" si="472"/>
        <v>1</v>
      </c>
      <c r="AA1059" s="6">
        <f t="shared" si="473"/>
        <v>1</v>
      </c>
      <c r="AB1059" s="29"/>
      <c r="AC1059" s="29">
        <f t="shared" si="474"/>
        <v>1</v>
      </c>
      <c r="AE1059" s="120">
        <f>IF(N1059=1,IF(J1059&gt;=1,1,0),0)</f>
        <v>1</v>
      </c>
      <c r="AF1059" s="120">
        <f>IF(G1059&gt;AI1059,0.5,0)</f>
        <v>0.5</v>
      </c>
      <c r="AG1059" s="120"/>
      <c r="AI1059" s="29">
        <f t="shared" si="475"/>
        <v>6.5856960899999999</v>
      </c>
    </row>
    <row r="1060" spans="1:36" ht="16.5" thickBot="1" x14ac:dyDescent="0.3">
      <c r="A1060" s="48" t="s">
        <v>1299</v>
      </c>
      <c r="B1060" s="54" t="s">
        <v>57</v>
      </c>
      <c r="C1060" s="55" t="s">
        <v>58</v>
      </c>
      <c r="D1060" s="44">
        <v>10</v>
      </c>
      <c r="E1060" s="41">
        <v>47</v>
      </c>
      <c r="F1060" s="41">
        <v>5</v>
      </c>
      <c r="G1060" s="117">
        <v>9.4</v>
      </c>
      <c r="H1060" s="45">
        <v>1</v>
      </c>
      <c r="I1060" s="42" t="s">
        <v>12</v>
      </c>
      <c r="J1060" s="13">
        <v>9.4</v>
      </c>
      <c r="K1060" s="29">
        <f t="shared" si="469"/>
        <v>1</v>
      </c>
      <c r="L1060" s="29">
        <f t="shared" si="462"/>
        <v>0</v>
      </c>
      <c r="M1060" s="29">
        <f t="shared" si="463"/>
        <v>1</v>
      </c>
      <c r="N1060" s="29">
        <f t="shared" si="470"/>
        <v>1</v>
      </c>
      <c r="O1060" s="34"/>
      <c r="P1060" s="41">
        <v>26</v>
      </c>
      <c r="Q1060" s="41">
        <v>11</v>
      </c>
      <c r="R1060" s="117">
        <v>2.363636364</v>
      </c>
      <c r="S1060" s="42">
        <v>1</v>
      </c>
      <c r="T1060" s="42"/>
      <c r="U1060" s="43" t="s">
        <v>311</v>
      </c>
      <c r="V1060" s="34">
        <v>1</v>
      </c>
      <c r="W1060" s="29">
        <v>1</v>
      </c>
      <c r="X1060" s="29">
        <f t="shared" si="471"/>
        <v>1</v>
      </c>
      <c r="Z1060" s="6">
        <f t="shared" si="472"/>
        <v>1</v>
      </c>
      <c r="AA1060" s="6">
        <f t="shared" si="473"/>
        <v>1</v>
      </c>
      <c r="AB1060" s="29"/>
      <c r="AC1060" s="29">
        <f t="shared" si="474"/>
        <v>1</v>
      </c>
      <c r="AE1060" s="120">
        <f>IF(N1060=1,IF(J1060&gt;=1,1,0),0)</f>
        <v>1</v>
      </c>
      <c r="AF1060" s="120">
        <f>IF(G1060&gt;AI1060,0.5,0)</f>
        <v>0.5</v>
      </c>
      <c r="AG1060" s="120"/>
      <c r="AI1060" s="29">
        <f t="shared" si="475"/>
        <v>8.2854889590000003</v>
      </c>
    </row>
    <row r="1061" spans="1:36" ht="16.5" thickBot="1" x14ac:dyDescent="0.3">
      <c r="A1061" s="48" t="s">
        <v>1300</v>
      </c>
      <c r="B1061" s="54" t="s">
        <v>57</v>
      </c>
      <c r="C1061" s="55" t="s">
        <v>58</v>
      </c>
      <c r="D1061" s="44">
        <v>11</v>
      </c>
      <c r="E1061" s="41">
        <v>768</v>
      </c>
      <c r="F1061" s="41">
        <v>157</v>
      </c>
      <c r="G1061" s="117">
        <v>4.8917197449999996</v>
      </c>
      <c r="H1061" s="45">
        <v>1</v>
      </c>
      <c r="I1061" s="42" t="s">
        <v>12</v>
      </c>
      <c r="J1061" s="13">
        <v>4.8917197449999996</v>
      </c>
      <c r="K1061" s="29">
        <f t="shared" si="469"/>
        <v>2</v>
      </c>
      <c r="L1061" s="29">
        <f t="shared" si="462"/>
        <v>0</v>
      </c>
      <c r="M1061" s="29">
        <f t="shared" si="463"/>
        <v>0</v>
      </c>
      <c r="N1061" s="29">
        <f t="shared" si="470"/>
        <v>1</v>
      </c>
      <c r="O1061" s="34"/>
      <c r="P1061" s="41">
        <v>637</v>
      </c>
      <c r="Q1061" s="41">
        <v>277</v>
      </c>
      <c r="R1061" s="117">
        <v>2.299638989</v>
      </c>
      <c r="S1061" s="42">
        <v>2</v>
      </c>
      <c r="T1061" s="42"/>
      <c r="U1061" s="43" t="s">
        <v>313</v>
      </c>
      <c r="V1061" s="34">
        <v>1</v>
      </c>
      <c r="W1061" s="29">
        <v>2</v>
      </c>
      <c r="X1061" s="29">
        <f t="shared" si="471"/>
        <v>2</v>
      </c>
      <c r="Z1061" s="6">
        <f t="shared" si="472"/>
        <v>1</v>
      </c>
      <c r="AA1061" s="6">
        <f t="shared" si="473"/>
        <v>1</v>
      </c>
      <c r="AB1061" s="29"/>
      <c r="AC1061" s="29">
        <f t="shared" si="474"/>
        <v>1</v>
      </c>
      <c r="AE1061" s="120">
        <f>IF(N1061=1,IF(J1061&gt;=1,2,0),0)</f>
        <v>2</v>
      </c>
      <c r="AF1061" s="120">
        <f>IF(G1061&gt;AI1061,1,0)</f>
        <v>0</v>
      </c>
      <c r="AG1061" s="120"/>
      <c r="AI1061" s="29">
        <f t="shared" si="475"/>
        <v>8.5951903810000001</v>
      </c>
    </row>
    <row r="1062" spans="1:36" ht="16.5" thickBot="1" x14ac:dyDescent="0.3">
      <c r="A1062" s="48" t="s">
        <v>1301</v>
      </c>
      <c r="B1062" s="54" t="s">
        <v>57</v>
      </c>
      <c r="C1062" s="55" t="s">
        <v>58</v>
      </c>
      <c r="D1062" s="44">
        <v>12</v>
      </c>
      <c r="E1062" s="41">
        <v>1483</v>
      </c>
      <c r="F1062" s="41">
        <v>36072</v>
      </c>
      <c r="G1062" s="117">
        <v>4.1112219999999998E-2</v>
      </c>
      <c r="H1062" s="42" t="s">
        <v>12</v>
      </c>
      <c r="I1062" s="13">
        <v>17.565492252999999</v>
      </c>
      <c r="J1062" s="42" t="s">
        <v>12</v>
      </c>
      <c r="K1062" s="29">
        <f t="shared" si="469"/>
        <v>0</v>
      </c>
      <c r="L1062" s="29">
        <f t="shared" si="462"/>
        <v>0</v>
      </c>
      <c r="M1062" s="29">
        <f t="shared" si="463"/>
        <v>0</v>
      </c>
      <c r="N1062" s="29">
        <f t="shared" si="470"/>
        <v>1</v>
      </c>
      <c r="O1062" s="34"/>
      <c r="P1062" s="41">
        <v>1117</v>
      </c>
      <c r="Q1062" s="41">
        <v>31942</v>
      </c>
      <c r="R1062" s="117">
        <v>3.4969632E-2</v>
      </c>
      <c r="S1062" s="34">
        <v>0</v>
      </c>
      <c r="T1062" s="34"/>
      <c r="U1062" s="43" t="s">
        <v>315</v>
      </c>
      <c r="V1062" s="34">
        <v>1</v>
      </c>
      <c r="W1062" s="29">
        <v>1</v>
      </c>
      <c r="X1062" s="29">
        <f t="shared" si="471"/>
        <v>1</v>
      </c>
      <c r="Z1062" s="6">
        <f t="shared" si="472"/>
        <v>1</v>
      </c>
      <c r="AA1062" s="6">
        <f t="shared" si="473"/>
        <v>0</v>
      </c>
      <c r="AB1062" s="29"/>
      <c r="AC1062" s="29">
        <f t="shared" si="474"/>
        <v>0</v>
      </c>
      <c r="AE1062" s="120">
        <f>IF(N1062=1,IF(OR(I1062&gt;-5,I1062=""),0,IF(I1062&gt;=-10,0.5,1)),0)</f>
        <v>0</v>
      </c>
      <c r="AF1062" s="120">
        <f>IF(G1062&lt;AI1062,0.5,0)</f>
        <v>0</v>
      </c>
      <c r="AG1062" s="120">
        <f>IF(G1062=AJ1062,1,0)</f>
        <v>0</v>
      </c>
      <c r="AI1062" s="29">
        <f t="shared" si="475"/>
        <v>4.0696577999999997E-2</v>
      </c>
      <c r="AJ1062" s="29">
        <f>_xlfn.MINIFS($G$6:$G$2383,$N$6:$N$2383,1,$D$6:$D$2383,12)</f>
        <v>5.6550419999999999E-3</v>
      </c>
    </row>
    <row r="1063" spans="1:36" ht="16.5" thickBot="1" x14ac:dyDescent="0.3">
      <c r="A1063" s="48" t="s">
        <v>1302</v>
      </c>
      <c r="B1063" s="54" t="s">
        <v>57</v>
      </c>
      <c r="C1063" s="55" t="s">
        <v>58</v>
      </c>
      <c r="D1063" s="44">
        <v>13</v>
      </c>
      <c r="E1063" s="41">
        <v>603</v>
      </c>
      <c r="F1063" s="41">
        <v>2050</v>
      </c>
      <c r="G1063" s="117">
        <v>0.29414634099999998</v>
      </c>
      <c r="H1063" s="42" t="s">
        <v>12</v>
      </c>
      <c r="I1063" s="13">
        <v>-10.548458868999999</v>
      </c>
      <c r="J1063" s="42" t="s">
        <v>12</v>
      </c>
      <c r="K1063" s="29">
        <f>_xlfn.IFS(AND(R1063=0,G1063=0),0,V1063=0,0,V1063=1,MAX(AE1063:AG1063))</f>
        <v>2</v>
      </c>
      <c r="L1063" s="29">
        <f t="shared" si="462"/>
        <v>0</v>
      </c>
      <c r="M1063" s="29">
        <f t="shared" si="463"/>
        <v>1</v>
      </c>
      <c r="N1063" s="29">
        <f t="shared" si="470"/>
        <v>1</v>
      </c>
      <c r="O1063" s="34"/>
      <c r="P1063" s="41">
        <v>682</v>
      </c>
      <c r="Q1063" s="41">
        <v>2074</v>
      </c>
      <c r="R1063" s="117">
        <v>0.32883317299999998</v>
      </c>
      <c r="S1063" s="34">
        <v>0</v>
      </c>
      <c r="T1063" s="34"/>
      <c r="U1063" s="43" t="s">
        <v>317</v>
      </c>
      <c r="V1063" s="34">
        <v>1</v>
      </c>
      <c r="W1063" s="29">
        <v>2</v>
      </c>
      <c r="X1063" s="29">
        <f t="shared" si="471"/>
        <v>2</v>
      </c>
      <c r="Z1063" s="6">
        <f t="shared" si="472"/>
        <v>1</v>
      </c>
      <c r="AA1063" s="6">
        <f t="shared" si="473"/>
        <v>1</v>
      </c>
      <c r="AB1063" s="29"/>
      <c r="AC1063" s="29">
        <f t="shared" si="474"/>
        <v>1</v>
      </c>
      <c r="AE1063" s="120">
        <f>IF(N1063=1,IF(OR(I1063&gt;-3,I1063=""),0,IF(I1063&gt;=-7,1,2)),0)</f>
        <v>2</v>
      </c>
      <c r="AF1063" s="120">
        <f>IF(G1063&lt;AI1063,1,0)</f>
        <v>1</v>
      </c>
      <c r="AG1063" s="120">
        <f>IF(G1063=AJ1063,2,0)</f>
        <v>0</v>
      </c>
      <c r="AI1063" s="29">
        <f t="shared" si="475"/>
        <v>0.30394431599999999</v>
      </c>
      <c r="AJ1063" s="29">
        <f>_xlfn.MINIFS($G$6:$G$2383,$N$6:$N$2383,1,$D$6:$D$2383,13)</f>
        <v>0.11</v>
      </c>
    </row>
    <row r="1064" spans="1:36" ht="16.5" thickBot="1" x14ac:dyDescent="0.3">
      <c r="A1064" s="48" t="s">
        <v>1303</v>
      </c>
      <c r="B1064" s="54" t="s">
        <v>57</v>
      </c>
      <c r="C1064" s="55" t="s">
        <v>58</v>
      </c>
      <c r="D1064" s="44">
        <v>14</v>
      </c>
      <c r="E1064" s="41">
        <v>5</v>
      </c>
      <c r="F1064" s="41">
        <v>3776</v>
      </c>
      <c r="G1064" s="117">
        <v>1.324153E-3</v>
      </c>
      <c r="H1064" s="42" t="s">
        <v>12</v>
      </c>
      <c r="I1064" s="13">
        <v>110.871528148</v>
      </c>
      <c r="J1064" s="42" t="s">
        <v>12</v>
      </c>
      <c r="K1064" s="29">
        <f>_xlfn.IFS(AND(R1064=0,G1064=0),0,V1064=0,0,V1064=1,MAX(AE1064:AG1064))</f>
        <v>0.5</v>
      </c>
      <c r="L1064" s="29">
        <f t="shared" si="462"/>
        <v>0</v>
      </c>
      <c r="M1064" s="29">
        <f t="shared" si="463"/>
        <v>1</v>
      </c>
      <c r="N1064" s="29">
        <f t="shared" si="470"/>
        <v>1</v>
      </c>
      <c r="O1064" s="34"/>
      <c r="P1064" s="41">
        <v>2</v>
      </c>
      <c r="Q1064" s="41">
        <v>3185</v>
      </c>
      <c r="R1064" s="117">
        <v>6.2794299999999995E-4</v>
      </c>
      <c r="S1064" s="34">
        <v>0.5</v>
      </c>
      <c r="T1064" s="34"/>
      <c r="U1064" s="43" t="s">
        <v>319</v>
      </c>
      <c r="V1064" s="34">
        <v>1</v>
      </c>
      <c r="W1064" s="29">
        <v>1</v>
      </c>
      <c r="X1064" s="29">
        <f t="shared" si="471"/>
        <v>1</v>
      </c>
      <c r="Z1064" s="6">
        <f t="shared" si="472"/>
        <v>1</v>
      </c>
      <c r="AA1064" s="6">
        <f t="shared" si="473"/>
        <v>1</v>
      </c>
      <c r="AB1064" s="29"/>
      <c r="AC1064" s="29">
        <f t="shared" si="474"/>
        <v>1</v>
      </c>
      <c r="AE1064" s="120">
        <f>IF(N1064=1,IF(OR(I1064&gt;-5,I1064=""),0,IF(I1064&gt;=-10,0.5,1)),0)</f>
        <v>0</v>
      </c>
      <c r="AF1064" s="120">
        <f>IF(G1064&lt;AI1064,0.5,0)</f>
        <v>0.5</v>
      </c>
      <c r="AG1064" s="120">
        <f>IF(G1064=AJ1064,1,0)</f>
        <v>0</v>
      </c>
      <c r="AI1064" s="29">
        <f t="shared" si="475"/>
        <v>4.1435990000000004E-3</v>
      </c>
      <c r="AJ1064" s="29">
        <f>_xlfn.MINIFS($G$6:$G$2383,$N$6:$N$2383,1,$D$6:$D$2383,14)</f>
        <v>0</v>
      </c>
    </row>
    <row r="1065" spans="1:36" ht="16.5" thickBot="1" x14ac:dyDescent="0.3">
      <c r="A1065" s="48" t="s">
        <v>1304</v>
      </c>
      <c r="B1065" s="54" t="s">
        <v>57</v>
      </c>
      <c r="C1065" s="55" t="s">
        <v>58</v>
      </c>
      <c r="D1065" s="33"/>
      <c r="E1065" s="41"/>
      <c r="F1065" s="41"/>
      <c r="G1065" s="117">
        <v>0</v>
      </c>
      <c r="H1065" s="35"/>
      <c r="I1065" s="35"/>
      <c r="J1065" s="35"/>
      <c r="K1065" s="36">
        <f>SUM(K1066:K1071)</f>
        <v>2</v>
      </c>
      <c r="L1065" s="29">
        <f t="shared" si="462"/>
        <v>0</v>
      </c>
      <c r="M1065" s="29">
        <f t="shared" si="463"/>
        <v>0</v>
      </c>
      <c r="O1065" s="34"/>
      <c r="P1065" s="34"/>
      <c r="Q1065" s="34"/>
      <c r="R1065" s="117">
        <v>0</v>
      </c>
      <c r="S1065" s="35">
        <v>6.5</v>
      </c>
      <c r="T1065" s="35"/>
      <c r="U1065" s="37" t="s">
        <v>321</v>
      </c>
      <c r="V1065" s="35">
        <v>1</v>
      </c>
      <c r="W1065" s="6"/>
      <c r="X1065" s="29">
        <f t="shared" si="471"/>
        <v>0</v>
      </c>
      <c r="Y1065" s="6"/>
      <c r="AB1065" s="6"/>
      <c r="AC1065" s="29" t="str">
        <f t="shared" si="474"/>
        <v>не применяется</v>
      </c>
      <c r="AF1065" s="6"/>
    </row>
    <row r="1066" spans="1:36" ht="16.5" thickBot="1" x14ac:dyDescent="0.3">
      <c r="A1066" s="48" t="s">
        <v>1305</v>
      </c>
      <c r="B1066" s="54" t="s">
        <v>57</v>
      </c>
      <c r="C1066" s="55" t="s">
        <v>58</v>
      </c>
      <c r="D1066" s="44">
        <v>15</v>
      </c>
      <c r="E1066" s="41">
        <v>8234</v>
      </c>
      <c r="F1066" s="41">
        <v>8232</v>
      </c>
      <c r="G1066" s="117">
        <v>1.000242954</v>
      </c>
      <c r="H1066" s="45">
        <v>1</v>
      </c>
      <c r="I1066" s="42" t="s">
        <v>12</v>
      </c>
      <c r="J1066" s="13">
        <v>1.000242954</v>
      </c>
      <c r="K1066" s="29">
        <f t="shared" ref="K1066:K1071" si="476">IF(V1066=1,MAX(AE1066:AG1066),0)</f>
        <v>1</v>
      </c>
      <c r="L1066" s="29">
        <f t="shared" si="462"/>
        <v>0</v>
      </c>
      <c r="M1066" s="29">
        <f t="shared" si="463"/>
        <v>1</v>
      </c>
      <c r="N1066" s="29">
        <f t="shared" ref="N1066:N1071" si="477">IF(AND(F1066=0,V1066=1),2,V1066)</f>
        <v>1</v>
      </c>
      <c r="O1066" s="34"/>
      <c r="P1066" s="41">
        <v>0</v>
      </c>
      <c r="Q1066" s="41">
        <v>0</v>
      </c>
      <c r="R1066" s="117">
        <v>0</v>
      </c>
      <c r="S1066" s="42">
        <v>1</v>
      </c>
      <c r="T1066" s="42"/>
      <c r="U1066" s="43" t="s">
        <v>323</v>
      </c>
      <c r="V1066" s="34">
        <v>1</v>
      </c>
      <c r="W1066" s="29">
        <v>1</v>
      </c>
      <c r="X1066" s="29">
        <f t="shared" si="471"/>
        <v>1</v>
      </c>
      <c r="Z1066" s="6">
        <f t="shared" ref="Z1066:Z1071" si="478">N1066</f>
        <v>1</v>
      </c>
      <c r="AA1066" s="6">
        <f t="shared" ref="AA1066:AA1071" si="479">IF(K1066&lt;=0,0,1)</f>
        <v>1</v>
      </c>
      <c r="AB1066" s="29"/>
      <c r="AC1066" s="29">
        <f t="shared" si="474"/>
        <v>1</v>
      </c>
      <c r="AE1066" s="120">
        <f>IF(AND(J1066&gt;=1,N1066=1),1,0)</f>
        <v>1</v>
      </c>
      <c r="AF1066" s="121">
        <f>IF(G1066&gt;AI1066,0.5,0)</f>
        <v>0.5</v>
      </c>
      <c r="AG1066" s="120"/>
      <c r="AI1066" s="29">
        <f t="shared" ref="AI1066:AI1071" si="480">ROUND(SUMIFS(E:E,D:D,D1066,N:N,1)/SUMIFS(F:F,D:D,D1066,N:N,1),9)</f>
        <v>0.955452521</v>
      </c>
    </row>
    <row r="1067" spans="1:36" ht="16.5" thickBot="1" x14ac:dyDescent="0.3">
      <c r="A1067" s="48" t="s">
        <v>1306</v>
      </c>
      <c r="B1067" s="54" t="s">
        <v>57</v>
      </c>
      <c r="C1067" s="55" t="s">
        <v>58</v>
      </c>
      <c r="D1067" s="44">
        <v>16</v>
      </c>
      <c r="E1067" s="41">
        <v>23</v>
      </c>
      <c r="F1067" s="41">
        <v>0</v>
      </c>
      <c r="G1067" s="117">
        <v>0</v>
      </c>
      <c r="H1067" s="45">
        <v>1</v>
      </c>
      <c r="I1067" s="42" t="s">
        <v>12</v>
      </c>
      <c r="J1067" s="13">
        <v>0</v>
      </c>
      <c r="K1067" s="29">
        <f t="shared" si="476"/>
        <v>0</v>
      </c>
      <c r="L1067" s="29">
        <f t="shared" si="462"/>
        <v>0</v>
      </c>
      <c r="M1067" s="29">
        <f t="shared" si="463"/>
        <v>0</v>
      </c>
      <c r="N1067" s="29">
        <f t="shared" si="477"/>
        <v>2</v>
      </c>
      <c r="O1067" s="34"/>
      <c r="P1067" s="41">
        <v>11</v>
      </c>
      <c r="Q1067" s="41">
        <v>12</v>
      </c>
      <c r="R1067" s="117">
        <v>0.91666666699999999</v>
      </c>
      <c r="S1067" s="42">
        <v>0.5</v>
      </c>
      <c r="T1067" s="42"/>
      <c r="U1067" s="43" t="s">
        <v>325</v>
      </c>
      <c r="V1067" s="34">
        <v>1</v>
      </c>
      <c r="W1067" s="29">
        <v>1</v>
      </c>
      <c r="X1067" s="29">
        <f t="shared" si="471"/>
        <v>1</v>
      </c>
      <c r="Z1067" s="6">
        <f t="shared" si="478"/>
        <v>2</v>
      </c>
      <c r="AA1067" s="6">
        <f t="shared" si="479"/>
        <v>0</v>
      </c>
      <c r="AB1067" s="29"/>
      <c r="AC1067" s="29" t="str">
        <f>_xlfn.IFS(AND(Z1067=1,AA1067=1),1,AND(Z1067=1,AA1067=0),0,Z1067=0,"не применяется",N1067=2,"не применяется")</f>
        <v>не применяется</v>
      </c>
      <c r="AE1067" s="120">
        <f>IF(AND(J1067&gt;=1,N1067=1),1,0)</f>
        <v>0</v>
      </c>
      <c r="AF1067" s="120">
        <f>IF(G1067&gt;AI1067,0.5,0)</f>
        <v>0</v>
      </c>
      <c r="AG1067" s="120"/>
      <c r="AI1067" s="29">
        <f t="shared" si="480"/>
        <v>27.65</v>
      </c>
    </row>
    <row r="1068" spans="1:36" ht="16.5" thickBot="1" x14ac:dyDescent="0.3">
      <c r="A1068" s="48" t="s">
        <v>1307</v>
      </c>
      <c r="B1068" s="54" t="s">
        <v>57</v>
      </c>
      <c r="C1068" s="55" t="s">
        <v>58</v>
      </c>
      <c r="D1068" s="44">
        <v>17</v>
      </c>
      <c r="E1068" s="41">
        <v>527</v>
      </c>
      <c r="F1068" s="41">
        <v>0</v>
      </c>
      <c r="G1068" s="117">
        <v>0</v>
      </c>
      <c r="H1068" s="45">
        <v>1</v>
      </c>
      <c r="I1068" s="42" t="s">
        <v>12</v>
      </c>
      <c r="J1068" s="13">
        <v>0</v>
      </c>
      <c r="K1068" s="29">
        <f t="shared" si="476"/>
        <v>0</v>
      </c>
      <c r="L1068" s="29">
        <f t="shared" si="462"/>
        <v>0</v>
      </c>
      <c r="M1068" s="29">
        <f t="shared" si="463"/>
        <v>0</v>
      </c>
      <c r="N1068" s="29">
        <f t="shared" si="477"/>
        <v>2</v>
      </c>
      <c r="O1068" s="34"/>
      <c r="P1068" s="41">
        <v>454</v>
      </c>
      <c r="Q1068" s="41">
        <v>13</v>
      </c>
      <c r="R1068" s="117">
        <v>34.923076923000004</v>
      </c>
      <c r="S1068" s="42">
        <v>1</v>
      </c>
      <c r="T1068" s="42"/>
      <c r="U1068" s="43" t="s">
        <v>327</v>
      </c>
      <c r="V1068" s="34">
        <v>1</v>
      </c>
      <c r="W1068" s="29">
        <v>1</v>
      </c>
      <c r="X1068" s="29">
        <f t="shared" si="471"/>
        <v>1</v>
      </c>
      <c r="Z1068" s="6">
        <f t="shared" si="478"/>
        <v>2</v>
      </c>
      <c r="AA1068" s="6">
        <f t="shared" si="479"/>
        <v>0</v>
      </c>
      <c r="AB1068" s="29"/>
      <c r="AC1068" s="29" t="str">
        <f>_xlfn.IFS(AND(Z1068=1,AA1068=1),1,AND(Z1068=1,AA1068=0),0,Z1068=0,"не применяется",N1068=2,"не применяется")</f>
        <v>не применяется</v>
      </c>
      <c r="AE1068" s="120">
        <f>IF(AND(J1068&gt;=1,N1068=1),1,0)</f>
        <v>0</v>
      </c>
      <c r="AF1068" s="120">
        <f>IF(G1068&gt;AI1068,0.5,0)</f>
        <v>0</v>
      </c>
      <c r="AG1068" s="120"/>
      <c r="AI1068" s="29">
        <f t="shared" si="480"/>
        <v>77.588235294</v>
      </c>
    </row>
    <row r="1069" spans="1:36" ht="16.5" thickBot="1" x14ac:dyDescent="0.3">
      <c r="A1069" s="48" t="s">
        <v>1308</v>
      </c>
      <c r="B1069" s="54" t="s">
        <v>57</v>
      </c>
      <c r="C1069" s="55" t="s">
        <v>58</v>
      </c>
      <c r="D1069" s="44">
        <v>18</v>
      </c>
      <c r="E1069" s="41">
        <v>79</v>
      </c>
      <c r="F1069" s="41">
        <v>2</v>
      </c>
      <c r="G1069" s="117">
        <v>39.5</v>
      </c>
      <c r="H1069" s="45">
        <v>1</v>
      </c>
      <c r="I1069" s="42" t="s">
        <v>12</v>
      </c>
      <c r="J1069" s="13">
        <v>39.5</v>
      </c>
      <c r="K1069" s="29">
        <f t="shared" si="476"/>
        <v>1</v>
      </c>
      <c r="L1069" s="29">
        <f t="shared" si="462"/>
        <v>0</v>
      </c>
      <c r="M1069" s="29">
        <f t="shared" si="463"/>
        <v>0</v>
      </c>
      <c r="N1069" s="29">
        <f t="shared" si="477"/>
        <v>1</v>
      </c>
      <c r="O1069" s="34"/>
      <c r="P1069" s="41">
        <v>94</v>
      </c>
      <c r="Q1069" s="41">
        <v>11</v>
      </c>
      <c r="R1069" s="117">
        <v>8.5454545450000001</v>
      </c>
      <c r="S1069" s="42">
        <v>1</v>
      </c>
      <c r="T1069" s="42"/>
      <c r="U1069" s="43" t="s">
        <v>329</v>
      </c>
      <c r="V1069" s="34">
        <v>1</v>
      </c>
      <c r="W1069" s="29">
        <v>1</v>
      </c>
      <c r="X1069" s="29">
        <f t="shared" si="471"/>
        <v>1</v>
      </c>
      <c r="Z1069" s="6">
        <f t="shared" si="478"/>
        <v>1</v>
      </c>
      <c r="AA1069" s="6">
        <f t="shared" si="479"/>
        <v>1</v>
      </c>
      <c r="AB1069" s="29"/>
      <c r="AC1069" s="29">
        <f>_xlfn.IFS(AND(Z1069=1,AA1069=1),1,AND(Z1069=1,AA1069=0),0,Z1069=0,"не применяется")</f>
        <v>1</v>
      </c>
      <c r="AE1069" s="120">
        <f>IF(AND(J1069&gt;=1,N1069=1),1,0)</f>
        <v>1</v>
      </c>
      <c r="AF1069" s="120">
        <f>IF(G1069&gt;AI1069,0.5,0)</f>
        <v>0</v>
      </c>
      <c r="AG1069" s="120"/>
      <c r="AI1069" s="29">
        <f t="shared" si="480"/>
        <v>48.1875</v>
      </c>
    </row>
    <row r="1070" spans="1:36" ht="16.5" thickBot="1" x14ac:dyDescent="0.3">
      <c r="A1070" s="48" t="s">
        <v>1309</v>
      </c>
      <c r="B1070" s="54" t="s">
        <v>57</v>
      </c>
      <c r="C1070" s="55" t="s">
        <v>58</v>
      </c>
      <c r="D1070" s="44">
        <v>19</v>
      </c>
      <c r="E1070" s="41">
        <v>74</v>
      </c>
      <c r="F1070" s="41">
        <v>0</v>
      </c>
      <c r="G1070" s="117">
        <v>0</v>
      </c>
      <c r="H1070" s="45">
        <v>1</v>
      </c>
      <c r="I1070" s="42" t="s">
        <v>12</v>
      </c>
      <c r="J1070" s="13">
        <v>0</v>
      </c>
      <c r="K1070" s="29">
        <f t="shared" si="476"/>
        <v>0</v>
      </c>
      <c r="L1070" s="29">
        <f t="shared" si="462"/>
        <v>0</v>
      </c>
      <c r="M1070" s="29">
        <f t="shared" si="463"/>
        <v>0</v>
      </c>
      <c r="N1070" s="29">
        <f t="shared" si="477"/>
        <v>2</v>
      </c>
      <c r="O1070" s="34"/>
      <c r="P1070" s="41">
        <v>24</v>
      </c>
      <c r="Q1070" s="41">
        <v>5</v>
      </c>
      <c r="R1070" s="117">
        <v>4.8</v>
      </c>
      <c r="S1070" s="42">
        <v>2</v>
      </c>
      <c r="T1070" s="42"/>
      <c r="U1070" s="43" t="s">
        <v>331</v>
      </c>
      <c r="V1070" s="34">
        <v>1</v>
      </c>
      <c r="W1070" s="29">
        <v>2</v>
      </c>
      <c r="X1070" s="29">
        <f t="shared" si="471"/>
        <v>2</v>
      </c>
      <c r="Z1070" s="6">
        <f t="shared" si="478"/>
        <v>2</v>
      </c>
      <c r="AA1070" s="6">
        <f t="shared" si="479"/>
        <v>0</v>
      </c>
      <c r="AB1070" s="29"/>
      <c r="AC1070" s="29" t="str">
        <f>_xlfn.IFS(AND(Z1070=1,AA1070=1),1,AND(Z1070=1,AA1070=0),0,Z1070=0,"не применяется",N1070=2,"не применяется")</f>
        <v>не применяется</v>
      </c>
      <c r="AE1070" s="120">
        <f>IF(AND(J1070&gt;=1,N1070=1),2,0)</f>
        <v>0</v>
      </c>
      <c r="AF1070" s="120">
        <f>IF(G1070&gt;AI1070,1,0)</f>
        <v>0</v>
      </c>
      <c r="AG1070" s="120"/>
      <c r="AI1070" s="29">
        <f t="shared" si="480"/>
        <v>45.237288135999997</v>
      </c>
    </row>
    <row r="1071" spans="1:36" ht="16.5" thickBot="1" x14ac:dyDescent="0.3">
      <c r="A1071" s="48" t="s">
        <v>1310</v>
      </c>
      <c r="B1071" s="54" t="s">
        <v>57</v>
      </c>
      <c r="C1071" s="55" t="s">
        <v>58</v>
      </c>
      <c r="D1071" s="44">
        <v>20</v>
      </c>
      <c r="E1071" s="41">
        <v>43</v>
      </c>
      <c r="F1071" s="41">
        <v>0</v>
      </c>
      <c r="G1071" s="117">
        <v>0</v>
      </c>
      <c r="H1071" s="45">
        <v>1</v>
      </c>
      <c r="I1071" s="42" t="s">
        <v>12</v>
      </c>
      <c r="J1071" s="13">
        <v>0</v>
      </c>
      <c r="K1071" s="29">
        <f t="shared" si="476"/>
        <v>0</v>
      </c>
      <c r="L1071" s="29">
        <f t="shared" si="462"/>
        <v>0</v>
      </c>
      <c r="M1071" s="29">
        <f t="shared" si="463"/>
        <v>0</v>
      </c>
      <c r="N1071" s="29">
        <f t="shared" si="477"/>
        <v>2</v>
      </c>
      <c r="O1071" s="34"/>
      <c r="P1071" s="41">
        <v>55</v>
      </c>
      <c r="Q1071" s="41">
        <v>25</v>
      </c>
      <c r="R1071" s="117">
        <v>2.2000000000000002</v>
      </c>
      <c r="S1071" s="42">
        <v>1</v>
      </c>
      <c r="T1071" s="42"/>
      <c r="U1071" s="43" t="s">
        <v>333</v>
      </c>
      <c r="V1071" s="34">
        <v>1</v>
      </c>
      <c r="W1071" s="29">
        <v>1</v>
      </c>
      <c r="X1071" s="29">
        <f t="shared" si="471"/>
        <v>1</v>
      </c>
      <c r="Z1071" s="6">
        <f t="shared" si="478"/>
        <v>2</v>
      </c>
      <c r="AA1071" s="6">
        <f t="shared" si="479"/>
        <v>0</v>
      </c>
      <c r="AB1071" s="29"/>
      <c r="AC1071" s="29" t="str">
        <f>_xlfn.IFS(AND(Z1071=1,AA1071=1),1,AND(Z1071=1,AA1071=0),0,Z1071=0,"не применяется",N1071=2,"не применяется")</f>
        <v>не применяется</v>
      </c>
      <c r="AE1071" s="120">
        <f>IF(AND(J1071&gt;=1,N1071=1),1,0)</f>
        <v>0</v>
      </c>
      <c r="AF1071" s="120">
        <f>IF(G1071&gt;AI1071,0.5,0)</f>
        <v>0</v>
      </c>
      <c r="AG1071" s="120"/>
      <c r="AI1071" s="29">
        <f t="shared" si="480"/>
        <v>12.756097561000001</v>
      </c>
    </row>
    <row r="1072" spans="1:36" ht="16.5" thickBot="1" x14ac:dyDescent="0.3">
      <c r="A1072" s="48" t="s">
        <v>1304</v>
      </c>
      <c r="B1072" s="54" t="s">
        <v>57</v>
      </c>
      <c r="C1072" s="55" t="s">
        <v>58</v>
      </c>
      <c r="D1072" s="33"/>
      <c r="E1072" s="41"/>
      <c r="F1072" s="41"/>
      <c r="G1072" s="117">
        <v>0</v>
      </c>
      <c r="H1072" s="35"/>
      <c r="I1072" s="35"/>
      <c r="J1072" s="35"/>
      <c r="K1072" s="36">
        <f>SUM(K1073:K1077)</f>
        <v>3.5</v>
      </c>
      <c r="L1072" s="29">
        <f t="shared" si="462"/>
        <v>0</v>
      </c>
      <c r="M1072" s="29">
        <f t="shared" si="463"/>
        <v>0</v>
      </c>
      <c r="O1072" s="34"/>
      <c r="P1072" s="34"/>
      <c r="Q1072" s="34"/>
      <c r="R1072" s="117">
        <v>0</v>
      </c>
      <c r="S1072" s="35">
        <v>2.5</v>
      </c>
      <c r="T1072" s="35"/>
      <c r="U1072" s="37" t="s">
        <v>321</v>
      </c>
      <c r="V1072" s="35">
        <v>1</v>
      </c>
      <c r="W1072" s="6"/>
      <c r="X1072" s="29">
        <f t="shared" si="471"/>
        <v>0</v>
      </c>
      <c r="Y1072" s="6"/>
      <c r="AB1072" s="6"/>
      <c r="AC1072" s="29" t="str">
        <f>_xlfn.IFS(AND(Z1072=1,AA1072=1),1,AND(Z1072=1,AA1072=0),0,Z1072=0,"не применяется")</f>
        <v>не применяется</v>
      </c>
      <c r="AF1072" s="6"/>
    </row>
    <row r="1073" spans="1:36" ht="16.5" thickBot="1" x14ac:dyDescent="0.3">
      <c r="A1073" s="48" t="s">
        <v>1311</v>
      </c>
      <c r="B1073" s="54" t="s">
        <v>57</v>
      </c>
      <c r="C1073" s="55" t="s">
        <v>58</v>
      </c>
      <c r="D1073" s="44">
        <v>21</v>
      </c>
      <c r="E1073" s="41">
        <v>18</v>
      </c>
      <c r="F1073" s="41">
        <v>33</v>
      </c>
      <c r="G1073" s="117">
        <v>0.54545454500000001</v>
      </c>
      <c r="H1073" s="42" t="s">
        <v>12</v>
      </c>
      <c r="I1073" s="13">
        <v>292.72727208600003</v>
      </c>
      <c r="J1073" s="42" t="s">
        <v>12</v>
      </c>
      <c r="K1073" s="29">
        <f>IF(V1073=1,MAX(AE1073:AG1073),0)</f>
        <v>1</v>
      </c>
      <c r="L1073" s="29">
        <f t="shared" si="462"/>
        <v>0</v>
      </c>
      <c r="M1073" s="29">
        <f t="shared" si="463"/>
        <v>1</v>
      </c>
      <c r="N1073" s="29">
        <f>IF(AND(F1073=0,V1073=1),2,V1073)</f>
        <v>1</v>
      </c>
      <c r="O1073" s="34"/>
      <c r="P1073" s="41">
        <v>5</v>
      </c>
      <c r="Q1073" s="41">
        <v>36</v>
      </c>
      <c r="R1073" s="117">
        <v>0.13888888899999999</v>
      </c>
      <c r="S1073" s="45">
        <v>0</v>
      </c>
      <c r="T1073" s="45"/>
      <c r="U1073" s="43" t="s">
        <v>335</v>
      </c>
      <c r="V1073" s="34">
        <v>1</v>
      </c>
      <c r="W1073" s="29">
        <v>1</v>
      </c>
      <c r="X1073" s="29">
        <f t="shared" si="471"/>
        <v>1</v>
      </c>
      <c r="Z1073" s="6">
        <f>N1073</f>
        <v>1</v>
      </c>
      <c r="AA1073" s="6">
        <f>IF(K1073&lt;=0,0,1)</f>
        <v>1</v>
      </c>
      <c r="AB1073" s="29"/>
      <c r="AC1073" s="29">
        <f>_xlfn.IFS(AND(Z1073=1,AA1073=1),1,AND(Z1073=1,AA1073=0),0,Z1073=0,"не применяется")</f>
        <v>1</v>
      </c>
      <c r="AE1073" s="120">
        <f>IF(N1073=1,IF(OR(I1073&lt;5,I1073=""),0,IF(I1073&gt;=10,1,0.5)),0)</f>
        <v>1</v>
      </c>
      <c r="AF1073" s="120">
        <f>IF(G1073&gt;AI1073,0.5,0)</f>
        <v>0.5</v>
      </c>
      <c r="AG1073" s="120">
        <f>IF(G1073=AJ1073,1,0)</f>
        <v>0</v>
      </c>
      <c r="AI1073" s="29">
        <f>ROUND(SUMIFS(E:E,D:D,D1073,N:N,1)/SUMIFS(F:F,D:D,D1073,N:N,1),9)</f>
        <v>0.40586932399999998</v>
      </c>
      <c r="AJ1073" s="29">
        <f>_xlfn.MAXIFS($G$7:$G$2383,$N$7:$N$2383,1,$D$7:$D$2383,21)</f>
        <v>1</v>
      </c>
    </row>
    <row r="1074" spans="1:36" ht="16.5" thickBot="1" x14ac:dyDescent="0.3">
      <c r="A1074" s="48" t="s">
        <v>1312</v>
      </c>
      <c r="B1074" s="54" t="s">
        <v>57</v>
      </c>
      <c r="C1074" s="55" t="s">
        <v>58</v>
      </c>
      <c r="D1074" s="44">
        <v>22</v>
      </c>
      <c r="E1074" s="41">
        <v>294</v>
      </c>
      <c r="F1074" s="41">
        <v>490</v>
      </c>
      <c r="G1074" s="117">
        <v>0.6</v>
      </c>
      <c r="H1074" s="45">
        <v>1</v>
      </c>
      <c r="I1074" s="42" t="s">
        <v>12</v>
      </c>
      <c r="J1074" s="13">
        <v>0.6</v>
      </c>
      <c r="K1074" s="29">
        <f>IF(V1074=1,MAX(AE1074:AG1074),0)</f>
        <v>0.5</v>
      </c>
      <c r="L1074" s="29">
        <f t="shared" si="462"/>
        <v>0</v>
      </c>
      <c r="M1074" s="29">
        <f t="shared" si="463"/>
        <v>1</v>
      </c>
      <c r="N1074" s="29">
        <f>IF(AND(F1074=0,V1074=1),2,V1074)</f>
        <v>1</v>
      </c>
      <c r="O1074" s="34"/>
      <c r="P1074" s="41">
        <v>0</v>
      </c>
      <c r="Q1074" s="41">
        <v>0</v>
      </c>
      <c r="R1074" s="117">
        <v>0</v>
      </c>
      <c r="S1074" s="42">
        <v>1</v>
      </c>
      <c r="T1074" s="42"/>
      <c r="U1074" s="43" t="s">
        <v>337</v>
      </c>
      <c r="V1074" s="34">
        <v>1</v>
      </c>
      <c r="W1074" s="29">
        <v>1</v>
      </c>
      <c r="X1074" s="29">
        <f t="shared" si="471"/>
        <v>1</v>
      </c>
      <c r="Z1074" s="6">
        <f>N1074</f>
        <v>1</v>
      </c>
      <c r="AA1074" s="6">
        <f>IF(K1074&lt;=0,0,1)</f>
        <v>1</v>
      </c>
      <c r="AB1074" s="29"/>
      <c r="AC1074" s="29">
        <f>_xlfn.IFS(AND(Z1074=1,AA1074=1),1,AND(Z1074=1,AA1074=0),0,Z1074=0,"не применяется")</f>
        <v>1</v>
      </c>
      <c r="AE1074" s="120">
        <f>IF(AND(J1074&gt;=1,N1074=1),1,0)</f>
        <v>0</v>
      </c>
      <c r="AF1074" s="120">
        <f>IF(G1074&gt;AI1074,0.5,0)</f>
        <v>0.5</v>
      </c>
      <c r="AG1074" s="120"/>
      <c r="AI1074" s="29">
        <f>ROUND(SUMIFS(E:E,D:D,D1074,N:N,1)/SUMIFS(F:F,D:D,D1074,N:N,1),9)</f>
        <v>0.59924209900000003</v>
      </c>
    </row>
    <row r="1075" spans="1:36" ht="16.5" thickBot="1" x14ac:dyDescent="0.3">
      <c r="A1075" s="48" t="s">
        <v>1313</v>
      </c>
      <c r="B1075" s="54" t="s">
        <v>57</v>
      </c>
      <c r="C1075" s="55" t="s">
        <v>58</v>
      </c>
      <c r="D1075" s="44">
        <v>23</v>
      </c>
      <c r="E1075" s="41">
        <v>0</v>
      </c>
      <c r="F1075" s="41">
        <v>0</v>
      </c>
      <c r="G1075" s="117">
        <v>0</v>
      </c>
      <c r="H1075" s="42" t="s">
        <v>12</v>
      </c>
      <c r="I1075" s="13">
        <v>0</v>
      </c>
      <c r="J1075" s="42" t="s">
        <v>12</v>
      </c>
      <c r="K1075" s="29">
        <f>IF(V1075=1,MAX(AE1075:AG1075),0)</f>
        <v>0</v>
      </c>
      <c r="L1075" s="29">
        <f t="shared" si="462"/>
        <v>0</v>
      </c>
      <c r="M1075" s="29">
        <f t="shared" si="463"/>
        <v>0</v>
      </c>
      <c r="N1075" s="29">
        <f>IF(AND(F1075=0,V1075=1),2,V1075)</f>
        <v>2</v>
      </c>
      <c r="O1075" s="34"/>
      <c r="P1075" s="41">
        <v>0</v>
      </c>
      <c r="Q1075" s="41">
        <v>0</v>
      </c>
      <c r="R1075" s="117">
        <v>0</v>
      </c>
      <c r="S1075" s="45">
        <v>0</v>
      </c>
      <c r="T1075" s="45"/>
      <c r="U1075" s="43" t="s">
        <v>339</v>
      </c>
      <c r="V1075" s="34">
        <v>1</v>
      </c>
      <c r="W1075" s="29">
        <v>1</v>
      </c>
      <c r="X1075" s="29">
        <f t="shared" si="471"/>
        <v>1</v>
      </c>
      <c r="Z1075" s="6">
        <f>N1075</f>
        <v>2</v>
      </c>
      <c r="AA1075" s="6">
        <f>IF(K1075&lt;=0,0,1)</f>
        <v>0</v>
      </c>
      <c r="AB1075" s="29"/>
      <c r="AC1075" s="29" t="str">
        <f>_xlfn.IFS(AND(Z1075=1,AA1075=1),1,AND(Z1075=1,AA1075=0),0,Z1075=0,"не применяется",Z1075=2,"не применяется")</f>
        <v>не применяется</v>
      </c>
      <c r="AE1075" s="120">
        <f>IF(N1075=1,IF(OR(I1075&lt;5,I1075=""),0,IF(I1075&gt;=10,1,0.5)),0)</f>
        <v>0</v>
      </c>
      <c r="AF1075" s="120">
        <f>IF(G1075&gt;AI1075,0.5,0)</f>
        <v>0</v>
      </c>
      <c r="AG1075" s="120">
        <f>IF(AND(G3502&lt;&gt;0,G1075=AJ1075),1,0)</f>
        <v>0</v>
      </c>
      <c r="AI1075" s="29">
        <f>ROUND(SUMIFS(E:E,D:D,D1075,N:N,1)/SUMIFS(F:F,D:D,D1075,N:N,1),9)</f>
        <v>0.46666666699999998</v>
      </c>
      <c r="AJ1075" s="29">
        <f>_xlfn.MAXIFS($G$7:$G$2383,$N$7:$N$2383,1,$D$7:$D$2383,23)</f>
        <v>6</v>
      </c>
    </row>
    <row r="1076" spans="1:36" ht="16.5" thickBot="1" x14ac:dyDescent="0.3">
      <c r="A1076" s="48" t="s">
        <v>1314</v>
      </c>
      <c r="B1076" s="54" t="s">
        <v>57</v>
      </c>
      <c r="C1076" s="55" t="s">
        <v>58</v>
      </c>
      <c r="D1076" s="44">
        <v>24</v>
      </c>
      <c r="E1076" s="41">
        <v>2</v>
      </c>
      <c r="F1076" s="41">
        <v>1</v>
      </c>
      <c r="G1076" s="117">
        <v>2</v>
      </c>
      <c r="H1076" s="42" t="s">
        <v>12</v>
      </c>
      <c r="I1076" s="13">
        <v>400</v>
      </c>
      <c r="J1076" s="42" t="s">
        <v>12</v>
      </c>
      <c r="K1076" s="29">
        <f>IF(V1076=1,MAX(AE1076:AG1076),0)</f>
        <v>1</v>
      </c>
      <c r="L1076" s="29">
        <f t="shared" si="462"/>
        <v>0</v>
      </c>
      <c r="M1076" s="29">
        <f t="shared" si="463"/>
        <v>1</v>
      </c>
      <c r="N1076" s="29">
        <f>IF(AND(F1076=0,V1076=1),2,V1076)</f>
        <v>1</v>
      </c>
      <c r="O1076" s="34"/>
      <c r="P1076" s="41">
        <v>2</v>
      </c>
      <c r="Q1076" s="41">
        <v>5</v>
      </c>
      <c r="R1076" s="117">
        <v>0.4</v>
      </c>
      <c r="S1076" s="45">
        <v>0.5</v>
      </c>
      <c r="T1076" s="45"/>
      <c r="U1076" s="43" t="s">
        <v>341</v>
      </c>
      <c r="V1076" s="34">
        <v>1</v>
      </c>
      <c r="W1076" s="29">
        <v>1</v>
      </c>
      <c r="X1076" s="29">
        <f t="shared" si="471"/>
        <v>1</v>
      </c>
      <c r="Z1076" s="6">
        <f>N1076</f>
        <v>1</v>
      </c>
      <c r="AA1076" s="6">
        <f>IF(K1076&lt;=0,0,1)</f>
        <v>1</v>
      </c>
      <c r="AB1076" s="29"/>
      <c r="AC1076" s="29">
        <f>_xlfn.IFS(AND(Z1076=1,AA1076=1),1,AND(Z1076=1,AA1076=0),0,Z1076=0,"не применяется")</f>
        <v>1</v>
      </c>
      <c r="AE1076" s="120">
        <f>IF(N1076=1,IF(OR(I1076&lt;5,I1076=""),0,IF(I1076&gt;=10,1,0.5)),0)</f>
        <v>1</v>
      </c>
      <c r="AF1076" s="120">
        <f>IF(G1076&gt;AI1076,0.5,0)</f>
        <v>0.5</v>
      </c>
      <c r="AG1076" s="120">
        <f>IF(G1076=AJ1076,1,0)</f>
        <v>0</v>
      </c>
      <c r="AI1076" s="29">
        <f>ROUND(SUMIFS(E:E,D:D,D1076,N:N,1)/SUMIFS(F:F,D:D,D1076,N:N,1),9)</f>
        <v>0.91379310300000005</v>
      </c>
      <c r="AJ1076" s="29">
        <f>_xlfn.MAXIFS($G$7:$G$2383,$N$7:$N$2383,1,$D$7:$D$2383,24)</f>
        <v>10</v>
      </c>
    </row>
    <row r="1077" spans="1:36" ht="16.5" thickBot="1" x14ac:dyDescent="0.3">
      <c r="A1077" s="48" t="s">
        <v>1315</v>
      </c>
      <c r="B1077" s="54" t="s">
        <v>57</v>
      </c>
      <c r="C1077" s="55" t="s">
        <v>58</v>
      </c>
      <c r="D1077" s="44">
        <v>25</v>
      </c>
      <c r="E1077" s="41">
        <v>749</v>
      </c>
      <c r="F1077" s="41">
        <v>769</v>
      </c>
      <c r="G1077" s="117">
        <v>0.97399219800000003</v>
      </c>
      <c r="H1077" s="45">
        <v>1</v>
      </c>
      <c r="I1077" s="42" t="s">
        <v>12</v>
      </c>
      <c r="J1077" s="13">
        <v>0.97399219800000003</v>
      </c>
      <c r="K1077" s="29">
        <f>IF(V1077=1,MAX(AE1077:AG1077),0)</f>
        <v>1</v>
      </c>
      <c r="L1077" s="29">
        <f t="shared" si="462"/>
        <v>0</v>
      </c>
      <c r="M1077" s="29">
        <f t="shared" si="463"/>
        <v>1</v>
      </c>
      <c r="N1077" s="29">
        <f>IF(AND(F1077=0,V1077=1),2,V1077)</f>
        <v>1</v>
      </c>
      <c r="O1077" s="34"/>
      <c r="P1077" s="41">
        <v>0</v>
      </c>
      <c r="Q1077" s="41">
        <v>0</v>
      </c>
      <c r="R1077" s="117">
        <v>0</v>
      </c>
      <c r="S1077" s="42">
        <v>1</v>
      </c>
      <c r="T1077" s="42"/>
      <c r="U1077" s="43" t="s">
        <v>343</v>
      </c>
      <c r="V1077" s="34">
        <v>1</v>
      </c>
      <c r="W1077" s="29">
        <v>2</v>
      </c>
      <c r="X1077" s="29">
        <f t="shared" si="471"/>
        <v>2</v>
      </c>
      <c r="Z1077" s="6">
        <f>N1077</f>
        <v>1</v>
      </c>
      <c r="AA1077" s="6">
        <f>IF(K1077&lt;=0,0,1)</f>
        <v>1</v>
      </c>
      <c r="AB1077" s="29"/>
      <c r="AC1077" s="29">
        <f>_xlfn.IFS(AND(Z1077=1,AA1077=1),1,AND(Z1077=1,AA1077=0),0,Z1077=0,"не применяется")</f>
        <v>1</v>
      </c>
      <c r="AE1077" s="120">
        <f>IF(AND(J1077&gt;=1,N1077=1),2,0)</f>
        <v>0</v>
      </c>
      <c r="AF1077" s="120">
        <f>IF(G1077&gt;AI1077,1,0)</f>
        <v>1</v>
      </c>
      <c r="AG1077" s="120"/>
      <c r="AI1077" s="29">
        <f>ROUND(SUMIFS(E:E,D:D,D1077,N:N,1)/SUMIFS(F:F,D:D,D1077,N:N,1),9)</f>
        <v>0.97028108999999996</v>
      </c>
    </row>
    <row r="1078" spans="1:36" ht="16.5" thickBot="1" x14ac:dyDescent="0.3">
      <c r="A1078" s="48" t="s">
        <v>1316</v>
      </c>
      <c r="B1078" s="54" t="s">
        <v>57</v>
      </c>
      <c r="C1078" s="55" t="s">
        <v>58</v>
      </c>
      <c r="D1078" s="51">
        <v>33</v>
      </c>
      <c r="E1078" s="41"/>
      <c r="F1078" s="41"/>
      <c r="G1078" s="117">
        <v>0</v>
      </c>
      <c r="H1078" s="45"/>
      <c r="I1078" s="45"/>
      <c r="J1078" s="45"/>
      <c r="K1078" s="45">
        <f>K1050+K1065+K1072</f>
        <v>20.5</v>
      </c>
      <c r="L1078" s="29">
        <f t="shared" si="462"/>
        <v>0</v>
      </c>
      <c r="M1078" s="29">
        <f t="shared" si="463"/>
        <v>0</v>
      </c>
      <c r="O1078" s="34"/>
      <c r="P1078" s="34"/>
      <c r="Q1078" s="34"/>
      <c r="R1078" s="117">
        <v>0</v>
      </c>
      <c r="S1078" s="45">
        <v>20</v>
      </c>
      <c r="T1078" s="45"/>
      <c r="U1078" s="43" t="s">
        <v>321</v>
      </c>
      <c r="V1078" s="45">
        <v>1</v>
      </c>
      <c r="X1078" s="29">
        <f>SUM(X1050:X1077)</f>
        <v>32</v>
      </c>
      <c r="Y1078" s="53">
        <f>K1078/X1078</f>
        <v>0.640625</v>
      </c>
      <c r="Z1078" s="6">
        <f>SUM(Z1050:Z1077)</f>
        <v>30</v>
      </c>
      <c r="AA1078" s="6">
        <f>SUM(AA1050:AA1077)</f>
        <v>17</v>
      </c>
      <c r="AB1078" s="53">
        <f>AA1078/Z1078</f>
        <v>0.56666666666666665</v>
      </c>
      <c r="AC1078" s="29">
        <f>AB1078</f>
        <v>0.56666666666666665</v>
      </c>
      <c r="AF1078" s="6"/>
    </row>
    <row r="1079" spans="1:36" ht="16.5" thickBot="1" x14ac:dyDescent="0.25">
      <c r="A1079" s="48" t="s">
        <v>202</v>
      </c>
      <c r="B1079" s="49" t="s">
        <v>177</v>
      </c>
      <c r="C1079" s="50" t="s">
        <v>178</v>
      </c>
      <c r="D1079" s="33">
        <v>0</v>
      </c>
      <c r="E1079" s="122"/>
      <c r="F1079" s="122"/>
      <c r="G1079" s="117">
        <v>0</v>
      </c>
      <c r="H1079" s="35"/>
      <c r="I1079" s="35"/>
      <c r="J1079" s="35"/>
      <c r="K1079" s="36">
        <f>SUM(K1080:K1093)</f>
        <v>13</v>
      </c>
      <c r="L1079" s="29">
        <f t="shared" si="462"/>
        <v>0</v>
      </c>
      <c r="M1079" s="29">
        <f t="shared" si="463"/>
        <v>0</v>
      </c>
      <c r="O1079" s="34"/>
      <c r="P1079" s="67"/>
      <c r="Q1079" s="67"/>
      <c r="R1079" s="117">
        <v>0</v>
      </c>
      <c r="S1079" s="34">
        <v>15.5</v>
      </c>
      <c r="T1079" s="34"/>
      <c r="U1079" s="43" t="s">
        <v>321</v>
      </c>
      <c r="V1079" s="35">
        <v>1</v>
      </c>
      <c r="W1079" s="6"/>
      <c r="X1079" s="6"/>
      <c r="Y1079" s="6"/>
      <c r="AB1079" s="6"/>
      <c r="AC1079" s="6"/>
      <c r="AF1079" s="6"/>
    </row>
    <row r="1080" spans="1:36" ht="16.5" thickBot="1" x14ac:dyDescent="0.3">
      <c r="A1080" s="48" t="s">
        <v>1317</v>
      </c>
      <c r="B1080" s="54" t="s">
        <v>177</v>
      </c>
      <c r="C1080" s="55" t="s">
        <v>178</v>
      </c>
      <c r="D1080" s="41">
        <v>1</v>
      </c>
      <c r="E1080" s="41">
        <v>47765</v>
      </c>
      <c r="F1080" s="41">
        <v>185778.6</v>
      </c>
      <c r="G1080" s="117">
        <v>0.25710711600000002</v>
      </c>
      <c r="H1080" s="42" t="s">
        <v>12</v>
      </c>
      <c r="I1080" s="13">
        <v>-2.5212028150000001</v>
      </c>
      <c r="J1080" s="42" t="s">
        <v>12</v>
      </c>
      <c r="K1080" s="29">
        <f t="shared" ref="K1080:K1091" si="481">IF(V1080=1,MAX(AE1080:AG1080),0)</f>
        <v>0</v>
      </c>
      <c r="L1080" s="29">
        <f t="shared" si="462"/>
        <v>0</v>
      </c>
      <c r="M1080" s="29">
        <f t="shared" si="463"/>
        <v>0</v>
      </c>
      <c r="N1080" s="29">
        <f t="shared" ref="N1080:N1093" si="482">IF(AND(F1080=0,V1080=1),2,V1080)</f>
        <v>1</v>
      </c>
      <c r="O1080" s="34"/>
      <c r="P1080" s="41">
        <v>53934</v>
      </c>
      <c r="Q1080" s="41">
        <v>204483.7</v>
      </c>
      <c r="R1080" s="117">
        <v>0.26375696399999998</v>
      </c>
      <c r="S1080" s="34">
        <v>1</v>
      </c>
      <c r="T1080" s="34"/>
      <c r="U1080" s="43" t="s">
        <v>293</v>
      </c>
      <c r="V1080" s="34">
        <v>1</v>
      </c>
      <c r="W1080" s="29">
        <v>1</v>
      </c>
      <c r="X1080" s="29">
        <f t="shared" ref="X1080:X1106" si="483">IF(V1080=1,W1080,0)</f>
        <v>1</v>
      </c>
      <c r="Z1080" s="6">
        <f t="shared" ref="Z1080:Z1093" si="484">N1080</f>
        <v>1</v>
      </c>
      <c r="AA1080" s="6">
        <f t="shared" ref="AA1080:AA1093" si="485">IF(K1080&lt;=0,0,1)</f>
        <v>0</v>
      </c>
      <c r="AB1080" s="29"/>
      <c r="AC1080" s="29">
        <f>_xlfn.IFS(AND(Z1080=1,AA1080=1),1,AND(Z1080=1,AA1080=0),0,Z1080=0,"не применяется")</f>
        <v>0</v>
      </c>
      <c r="AE1080" s="120">
        <f>IF(N1080=1,IF(OR(I1080&lt;3,I1080=""),0,IF(I1080&gt;=7,1,0.5)),0)</f>
        <v>0</v>
      </c>
      <c r="AF1080" s="120">
        <f>IF(G1080&gt;AI1080,0.5,0)</f>
        <v>0</v>
      </c>
      <c r="AG1080" s="120">
        <f>IF(G1080=AJ1080,1,0)</f>
        <v>0</v>
      </c>
      <c r="AI1080" s="29">
        <f t="shared" ref="AI1080:AI1093" si="486">ROUND(SUMIFS(E:E,D:D,D1080,N:N,1)/SUMIFS(F:F,D:D,D1080,N:N,1),9)</f>
        <v>0.26994277300000002</v>
      </c>
      <c r="AJ1080" s="29">
        <f>ROUND(_xlfn.MAXIFS($G$7:$G$2383,$D$7:$D$2383,1,$V$7:$V$2383,1),9)</f>
        <v>0.87050933799999997</v>
      </c>
    </row>
    <row r="1081" spans="1:36" ht="16.5" thickBot="1" x14ac:dyDescent="0.3">
      <c r="A1081" s="48" t="s">
        <v>1318</v>
      </c>
      <c r="B1081" s="54" t="s">
        <v>177</v>
      </c>
      <c r="C1081" s="55" t="s">
        <v>178</v>
      </c>
      <c r="D1081" s="44">
        <v>2</v>
      </c>
      <c r="E1081" s="41">
        <v>354</v>
      </c>
      <c r="F1081" s="41">
        <v>376</v>
      </c>
      <c r="G1081" s="117">
        <v>0.941489362</v>
      </c>
      <c r="H1081" s="42" t="s">
        <v>12</v>
      </c>
      <c r="I1081" s="13">
        <v>77.586316838000002</v>
      </c>
      <c r="J1081" s="42" t="s">
        <v>12</v>
      </c>
      <c r="K1081" s="29">
        <f t="shared" si="481"/>
        <v>2</v>
      </c>
      <c r="L1081" s="29">
        <f t="shared" si="462"/>
        <v>0</v>
      </c>
      <c r="M1081" s="29">
        <f t="shared" si="463"/>
        <v>0</v>
      </c>
      <c r="N1081" s="29">
        <f t="shared" si="482"/>
        <v>1</v>
      </c>
      <c r="O1081" s="34"/>
      <c r="P1081" s="41">
        <v>167</v>
      </c>
      <c r="Q1081" s="41">
        <v>315</v>
      </c>
      <c r="R1081" s="117">
        <v>0.53015873000000002</v>
      </c>
      <c r="S1081" s="34">
        <v>2</v>
      </c>
      <c r="T1081" s="34"/>
      <c r="U1081" s="43" t="s">
        <v>295</v>
      </c>
      <c r="V1081" s="34">
        <v>1</v>
      </c>
      <c r="W1081" s="29">
        <v>2</v>
      </c>
      <c r="X1081" s="29">
        <f t="shared" si="483"/>
        <v>2</v>
      </c>
      <c r="Z1081" s="6">
        <f t="shared" si="484"/>
        <v>1</v>
      </c>
      <c r="AA1081" s="6">
        <f t="shared" si="485"/>
        <v>1</v>
      </c>
      <c r="AB1081" s="29"/>
      <c r="AC1081" s="29">
        <f>_xlfn.IFS(AND(Z1081=1,AA1081=1),1,AND(Z1081=1,AA1081=0),0,Z1081=0,"не применяется")</f>
        <v>1</v>
      </c>
      <c r="AE1081" s="120">
        <f>IF(N1081=1,IF(OR(I1081&lt;5,I1081=""),0,IF(I1081&gt;=10,2,1)),0)</f>
        <v>2</v>
      </c>
      <c r="AF1081" s="120">
        <f>IF(G1081&gt;AI1081,1,0)</f>
        <v>0</v>
      </c>
      <c r="AG1081" s="120">
        <f>IF(G1081=AJ1081,2,0)</f>
        <v>0</v>
      </c>
      <c r="AI1081" s="29">
        <f t="shared" si="486"/>
        <v>0.94268468299999997</v>
      </c>
      <c r="AJ1081" s="29">
        <f>ROUND(_xlfn.MAXIFS($G$7:$G$2383,$N$7:$N$2383,1,$D$7:$D$2383,2),9)</f>
        <v>0.994897959</v>
      </c>
    </row>
    <row r="1082" spans="1:36" ht="16.5" thickBot="1" x14ac:dyDescent="0.3">
      <c r="A1082" s="48" t="s">
        <v>1319</v>
      </c>
      <c r="B1082" s="54" t="s">
        <v>177</v>
      </c>
      <c r="C1082" s="55" t="s">
        <v>178</v>
      </c>
      <c r="D1082" s="44">
        <v>3</v>
      </c>
      <c r="E1082" s="41">
        <v>15</v>
      </c>
      <c r="F1082" s="41">
        <v>17</v>
      </c>
      <c r="G1082" s="117">
        <v>0.88235294099999995</v>
      </c>
      <c r="H1082" s="42" t="s">
        <v>12</v>
      </c>
      <c r="I1082" s="13">
        <v>0</v>
      </c>
      <c r="J1082" s="42" t="s">
        <v>12</v>
      </c>
      <c r="K1082" s="29">
        <f t="shared" si="481"/>
        <v>0.5</v>
      </c>
      <c r="L1082" s="29">
        <f t="shared" si="462"/>
        <v>1</v>
      </c>
      <c r="M1082" s="29">
        <f t="shared" si="463"/>
        <v>1</v>
      </c>
      <c r="N1082" s="29">
        <f t="shared" si="482"/>
        <v>1</v>
      </c>
      <c r="O1082" s="34"/>
      <c r="P1082" s="41">
        <v>0</v>
      </c>
      <c r="Q1082" s="41">
        <v>0</v>
      </c>
      <c r="R1082" s="117">
        <v>0</v>
      </c>
      <c r="S1082" s="34">
        <v>0</v>
      </c>
      <c r="T1082" s="34"/>
      <c r="U1082" s="43" t="s">
        <v>297</v>
      </c>
      <c r="V1082" s="34">
        <v>1</v>
      </c>
      <c r="W1082" s="29">
        <v>1</v>
      </c>
      <c r="X1082" s="29">
        <f t="shared" si="483"/>
        <v>1</v>
      </c>
      <c r="Z1082" s="6">
        <f t="shared" si="484"/>
        <v>1</v>
      </c>
      <c r="AA1082" s="6">
        <f t="shared" si="485"/>
        <v>1</v>
      </c>
      <c r="AB1082" s="29"/>
      <c r="AC1082" s="29">
        <f>_xlfn.IFS(AND(Z1082=1,AA1082=1),1,AND(Z1082=1,AA1082=0),0,Z1082=0,"не применяется",Z1082=2,"не применяется")</f>
        <v>1</v>
      </c>
      <c r="AE1082" s="120">
        <f>IF(N1082=1,IF(OR(I1082&lt;5,I1082=""),0,IF(I1082&gt;=10,1,0.5)),0)</f>
        <v>0</v>
      </c>
      <c r="AF1082" s="120">
        <f>IF(G1082&gt;AI1082,0.5,0)</f>
        <v>0.5</v>
      </c>
      <c r="AG1082" s="120">
        <f>IF(G1082=AJ1082,1,0)</f>
        <v>0</v>
      </c>
      <c r="AI1082" s="29">
        <f t="shared" si="486"/>
        <v>0.630237826</v>
      </c>
      <c r="AJ1082" s="29">
        <f>_xlfn.MAXIFS($G$7:$G$2383,$N$7:$N$2383,1,$D$7:$D$2383,3)</f>
        <v>1</v>
      </c>
    </row>
    <row r="1083" spans="1:36" ht="16.5" thickBot="1" x14ac:dyDescent="0.3">
      <c r="A1083" s="48" t="s">
        <v>1320</v>
      </c>
      <c r="B1083" s="54" t="s">
        <v>177</v>
      </c>
      <c r="C1083" s="55" t="s">
        <v>178</v>
      </c>
      <c r="D1083" s="44">
        <v>4</v>
      </c>
      <c r="E1083" s="41">
        <v>10</v>
      </c>
      <c r="F1083" s="41">
        <v>10</v>
      </c>
      <c r="G1083" s="117">
        <v>1</v>
      </c>
      <c r="H1083" s="42" t="s">
        <v>12</v>
      </c>
      <c r="I1083" s="13">
        <v>125.00000022499999</v>
      </c>
      <c r="J1083" s="42" t="s">
        <v>12</v>
      </c>
      <c r="K1083" s="29">
        <f t="shared" si="481"/>
        <v>1</v>
      </c>
      <c r="L1083" s="29">
        <f t="shared" si="462"/>
        <v>0</v>
      </c>
      <c r="M1083" s="29">
        <f t="shared" si="463"/>
        <v>1</v>
      </c>
      <c r="N1083" s="29">
        <f t="shared" si="482"/>
        <v>1</v>
      </c>
      <c r="O1083" s="34"/>
      <c r="P1083" s="41">
        <v>4</v>
      </c>
      <c r="Q1083" s="41">
        <v>9</v>
      </c>
      <c r="R1083" s="117">
        <v>0.44444444399999999</v>
      </c>
      <c r="S1083" s="34">
        <v>1</v>
      </c>
      <c r="T1083" s="34"/>
      <c r="U1083" s="43" t="s">
        <v>299</v>
      </c>
      <c r="V1083" s="34">
        <v>1</v>
      </c>
      <c r="W1083" s="29">
        <v>1</v>
      </c>
      <c r="X1083" s="29">
        <f t="shared" si="483"/>
        <v>1</v>
      </c>
      <c r="Z1083" s="6">
        <f t="shared" si="484"/>
        <v>1</v>
      </c>
      <c r="AA1083" s="6">
        <f t="shared" si="485"/>
        <v>1</v>
      </c>
      <c r="AB1083" s="29"/>
      <c r="AC1083" s="29">
        <f t="shared" ref="AC1083:AC1095" si="487">_xlfn.IFS(AND(Z1083=1,AA1083=1),1,AND(Z1083=1,AA1083=0),0,Z1083=0,"не применяется")</f>
        <v>1</v>
      </c>
      <c r="AE1083" s="120">
        <f>IF(N1083=1,IF(OR(I1083&lt;5,I1083=""),0,IF(I1083&gt;=10,1,0.5)),0)</f>
        <v>1</v>
      </c>
      <c r="AF1083" s="120">
        <f>IF(G1083&gt;AI1083,0.5,0)</f>
        <v>0.5</v>
      </c>
      <c r="AG1083" s="120">
        <f>IF(G1083=AJ1083,1,0)</f>
        <v>1</v>
      </c>
      <c r="AI1083" s="29">
        <f t="shared" si="486"/>
        <v>0.88328075699999997</v>
      </c>
      <c r="AJ1083" s="29">
        <f>_xlfn.MAXIFS($G$7:$G$2383,$N$7:$N$2383,1,$D$7:$D$2383,4)</f>
        <v>1</v>
      </c>
    </row>
    <row r="1084" spans="1:36" ht="16.5" thickBot="1" x14ac:dyDescent="0.3">
      <c r="A1084" s="48" t="s">
        <v>1321</v>
      </c>
      <c r="B1084" s="54" t="s">
        <v>177</v>
      </c>
      <c r="C1084" s="55" t="s">
        <v>178</v>
      </c>
      <c r="D1084" s="44">
        <v>5</v>
      </c>
      <c r="E1084" s="41">
        <v>61</v>
      </c>
      <c r="F1084" s="41">
        <v>69</v>
      </c>
      <c r="G1084" s="117">
        <v>0.88405797100000005</v>
      </c>
      <c r="H1084" s="42" t="s">
        <v>12</v>
      </c>
      <c r="I1084" s="13">
        <v>253.6231884</v>
      </c>
      <c r="J1084" s="42" t="s">
        <v>12</v>
      </c>
      <c r="K1084" s="29">
        <f t="shared" si="481"/>
        <v>1</v>
      </c>
      <c r="L1084" s="29">
        <f t="shared" si="462"/>
        <v>0</v>
      </c>
      <c r="M1084" s="29">
        <f t="shared" si="463"/>
        <v>1</v>
      </c>
      <c r="N1084" s="29">
        <f t="shared" si="482"/>
        <v>1</v>
      </c>
      <c r="O1084" s="34"/>
      <c r="P1084" s="41">
        <v>18</v>
      </c>
      <c r="Q1084" s="41">
        <v>72</v>
      </c>
      <c r="R1084" s="117">
        <v>0.25</v>
      </c>
      <c r="S1084" s="34">
        <v>1</v>
      </c>
      <c r="T1084" s="34"/>
      <c r="U1084" s="43" t="s">
        <v>301</v>
      </c>
      <c r="V1084" s="34">
        <v>1</v>
      </c>
      <c r="W1084" s="29">
        <v>1</v>
      </c>
      <c r="X1084" s="29">
        <f t="shared" si="483"/>
        <v>1</v>
      </c>
      <c r="Z1084" s="6">
        <f t="shared" si="484"/>
        <v>1</v>
      </c>
      <c r="AA1084" s="6">
        <f t="shared" si="485"/>
        <v>1</v>
      </c>
      <c r="AB1084" s="29"/>
      <c r="AC1084" s="29">
        <f t="shared" si="487"/>
        <v>1</v>
      </c>
      <c r="AE1084" s="120">
        <f>IF(N1084=1,IF(OR(I1084&lt;5,I1084=""),0,IF(I1084&gt;=10,1,0.5)),0)</f>
        <v>1</v>
      </c>
      <c r="AF1084" s="120">
        <f>IF(G1084&gt;AI1084,0.5,0)</f>
        <v>0.5</v>
      </c>
      <c r="AG1084" s="120">
        <f>IF(G1084=AJ1084,1,0)</f>
        <v>0</v>
      </c>
      <c r="AI1084" s="29">
        <f t="shared" si="486"/>
        <v>0.78056112200000005</v>
      </c>
      <c r="AJ1084" s="29">
        <f>_xlfn.MAXIFS($G$7:$G$2383,$N$7:$N$2383,1,$D$7:$D$2383,5)</f>
        <v>1</v>
      </c>
    </row>
    <row r="1085" spans="1:36" ht="16.5" thickBot="1" x14ac:dyDescent="0.3">
      <c r="A1085" s="48" t="s">
        <v>1322</v>
      </c>
      <c r="B1085" s="54" t="s">
        <v>177</v>
      </c>
      <c r="C1085" s="55" t="s">
        <v>178</v>
      </c>
      <c r="D1085" s="44">
        <v>6</v>
      </c>
      <c r="E1085" s="41">
        <v>901</v>
      </c>
      <c r="F1085" s="41">
        <v>900</v>
      </c>
      <c r="G1085" s="117">
        <v>1.0011111109999999</v>
      </c>
      <c r="H1085" s="45">
        <v>1</v>
      </c>
      <c r="I1085" s="42" t="s">
        <v>12</v>
      </c>
      <c r="J1085" s="13">
        <v>1.0011111109999999</v>
      </c>
      <c r="K1085" s="29">
        <f t="shared" si="481"/>
        <v>2</v>
      </c>
      <c r="L1085" s="29">
        <f t="shared" si="462"/>
        <v>0</v>
      </c>
      <c r="M1085" s="29">
        <f t="shared" si="463"/>
        <v>0</v>
      </c>
      <c r="N1085" s="29">
        <f t="shared" si="482"/>
        <v>1</v>
      </c>
      <c r="O1085" s="34"/>
      <c r="P1085" s="41">
        <v>0</v>
      </c>
      <c r="Q1085" s="41">
        <v>0</v>
      </c>
      <c r="R1085" s="117">
        <v>0</v>
      </c>
      <c r="S1085" s="42">
        <v>2</v>
      </c>
      <c r="T1085" s="42"/>
      <c r="U1085" s="43" t="s">
        <v>303</v>
      </c>
      <c r="V1085" s="34">
        <v>1</v>
      </c>
      <c r="W1085" s="29">
        <v>2</v>
      </c>
      <c r="X1085" s="29">
        <f t="shared" si="483"/>
        <v>2</v>
      </c>
      <c r="Z1085" s="6">
        <f t="shared" si="484"/>
        <v>1</v>
      </c>
      <c r="AA1085" s="6">
        <f t="shared" si="485"/>
        <v>1</v>
      </c>
      <c r="AB1085" s="29"/>
      <c r="AC1085" s="29">
        <f t="shared" si="487"/>
        <v>1</v>
      </c>
      <c r="AE1085" s="120">
        <f>IF(N1085=1,IF(J1085&gt;=1,2,0),0)</f>
        <v>2</v>
      </c>
      <c r="AF1085" s="120">
        <f>IF(G1085&gt;AI1085,1,0)</f>
        <v>0</v>
      </c>
      <c r="AG1085" s="120"/>
      <c r="AI1085" s="29">
        <f t="shared" si="486"/>
        <v>1.0014544569999999</v>
      </c>
    </row>
    <row r="1086" spans="1:36" ht="16.5" thickBot="1" x14ac:dyDescent="0.3">
      <c r="A1086" s="48" t="s">
        <v>1323</v>
      </c>
      <c r="B1086" s="54" t="s">
        <v>177</v>
      </c>
      <c r="C1086" s="55" t="s">
        <v>178</v>
      </c>
      <c r="D1086" s="44">
        <v>7</v>
      </c>
      <c r="E1086" s="41">
        <v>352</v>
      </c>
      <c r="F1086" s="41">
        <v>394</v>
      </c>
      <c r="G1086" s="117">
        <v>0.89340101500000002</v>
      </c>
      <c r="H1086" s="42" t="s">
        <v>12</v>
      </c>
      <c r="I1086" s="13">
        <v>15.727473204000001</v>
      </c>
      <c r="J1086" s="42" t="s">
        <v>12</v>
      </c>
      <c r="K1086" s="29">
        <f t="shared" si="481"/>
        <v>2</v>
      </c>
      <c r="L1086" s="29">
        <f t="shared" si="462"/>
        <v>0</v>
      </c>
      <c r="M1086" s="29">
        <f t="shared" si="463"/>
        <v>1</v>
      </c>
      <c r="N1086" s="29">
        <f t="shared" si="482"/>
        <v>1</v>
      </c>
      <c r="O1086" s="34"/>
      <c r="P1086" s="41">
        <v>237</v>
      </c>
      <c r="Q1086" s="41">
        <v>307</v>
      </c>
      <c r="R1086" s="117">
        <v>0.77198697100000002</v>
      </c>
      <c r="S1086" s="34">
        <v>2</v>
      </c>
      <c r="T1086" s="34"/>
      <c r="U1086" s="43" t="s">
        <v>305</v>
      </c>
      <c r="V1086" s="34">
        <v>1</v>
      </c>
      <c r="W1086" s="29">
        <v>2</v>
      </c>
      <c r="X1086" s="29">
        <f t="shared" si="483"/>
        <v>2</v>
      </c>
      <c r="Z1086" s="6">
        <f t="shared" si="484"/>
        <v>1</v>
      </c>
      <c r="AA1086" s="6">
        <f t="shared" si="485"/>
        <v>1</v>
      </c>
      <c r="AB1086" s="29"/>
      <c r="AC1086" s="29">
        <f t="shared" si="487"/>
        <v>1</v>
      </c>
      <c r="AE1086" s="120">
        <f>IF(N1086=1,IF(OR(I1086&lt;3,I1086=""),0,IF(I1086&gt;=7,2,1)),0)</f>
        <v>2</v>
      </c>
      <c r="AF1086" s="120">
        <f>IF(G1086&gt;AI1086,1,0)</f>
        <v>1</v>
      </c>
      <c r="AG1086" s="120">
        <f>IF(G1086=AJ1086,2,0)</f>
        <v>0</v>
      </c>
      <c r="AI1086" s="29">
        <f t="shared" si="486"/>
        <v>0.78831324000000003</v>
      </c>
      <c r="AJ1086" s="29">
        <f>_xlfn.MAXIFS($G$7:$G$2383,$N$7:$N$2383,1,$D$7:$D$2383,7)</f>
        <v>0.964028777</v>
      </c>
    </row>
    <row r="1087" spans="1:36" ht="16.5" thickBot="1" x14ac:dyDescent="0.3">
      <c r="A1087" s="48" t="s">
        <v>1324</v>
      </c>
      <c r="B1087" s="54" t="s">
        <v>177</v>
      </c>
      <c r="C1087" s="55" t="s">
        <v>178</v>
      </c>
      <c r="D1087" s="44">
        <v>8</v>
      </c>
      <c r="E1087" s="41">
        <v>97</v>
      </c>
      <c r="F1087" s="41">
        <v>394</v>
      </c>
      <c r="G1087" s="117">
        <v>0.246192893</v>
      </c>
      <c r="H1087" s="42" t="s">
        <v>12</v>
      </c>
      <c r="I1087" s="13">
        <v>-3.1010022799999999</v>
      </c>
      <c r="J1087" s="42" t="s">
        <v>12</v>
      </c>
      <c r="K1087" s="29">
        <f t="shared" si="481"/>
        <v>0.5</v>
      </c>
      <c r="L1087" s="29">
        <f t="shared" si="462"/>
        <v>0</v>
      </c>
      <c r="M1087" s="29">
        <f t="shared" si="463"/>
        <v>1</v>
      </c>
      <c r="N1087" s="29">
        <f t="shared" si="482"/>
        <v>1</v>
      </c>
      <c r="O1087" s="34"/>
      <c r="P1087" s="41">
        <v>78</v>
      </c>
      <c r="Q1087" s="41">
        <v>307</v>
      </c>
      <c r="R1087" s="117">
        <v>0.254071661</v>
      </c>
      <c r="S1087" s="34">
        <v>1</v>
      </c>
      <c r="T1087" s="34"/>
      <c r="U1087" s="43" t="s">
        <v>307</v>
      </c>
      <c r="V1087" s="34">
        <v>1</v>
      </c>
      <c r="W1087" s="29">
        <v>1</v>
      </c>
      <c r="X1087" s="29">
        <f t="shared" si="483"/>
        <v>1</v>
      </c>
      <c r="Z1087" s="6">
        <f t="shared" si="484"/>
        <v>1</v>
      </c>
      <c r="AA1087" s="6">
        <f t="shared" si="485"/>
        <v>1</v>
      </c>
      <c r="AB1087" s="29"/>
      <c r="AC1087" s="29">
        <f t="shared" si="487"/>
        <v>1</v>
      </c>
      <c r="AE1087" s="120">
        <f>IF(N1087=1,IF(OR(I1087&gt;-5,I1087=""),0,IF(I1087&gt;=-10,0.5,1)),0)</f>
        <v>0</v>
      </c>
      <c r="AF1087" s="120">
        <f>IF(G1087&lt;AI1087,0.5,0)</f>
        <v>0.5</v>
      </c>
      <c r="AG1087" s="120">
        <f>IF(G1087=AJ1087,1,0)</f>
        <v>0</v>
      </c>
      <c r="AI1087" s="29">
        <f t="shared" si="486"/>
        <v>0.38070670899999998</v>
      </c>
      <c r="AJ1087" s="29">
        <f>_xlfn.MINIFS($G$6:$G$2383,$N$6:$N$2383,1,$D$6:$D$2383,8)</f>
        <v>1.9047618999999998E-2</v>
      </c>
    </row>
    <row r="1088" spans="1:36" ht="16.5" thickBot="1" x14ac:dyDescent="0.3">
      <c r="A1088" s="48" t="s">
        <v>1325</v>
      </c>
      <c r="B1088" s="54" t="s">
        <v>177</v>
      </c>
      <c r="C1088" s="55" t="s">
        <v>178</v>
      </c>
      <c r="D1088" s="44">
        <v>9</v>
      </c>
      <c r="E1088" s="41">
        <v>1036</v>
      </c>
      <c r="F1088" s="41">
        <v>376</v>
      </c>
      <c r="G1088" s="117">
        <v>2.755319149</v>
      </c>
      <c r="H1088" s="45">
        <v>1</v>
      </c>
      <c r="I1088" s="42" t="s">
        <v>12</v>
      </c>
      <c r="J1088" s="13">
        <v>2.755319149</v>
      </c>
      <c r="K1088" s="29">
        <f t="shared" si="481"/>
        <v>1</v>
      </c>
      <c r="L1088" s="29">
        <f t="shared" si="462"/>
        <v>0</v>
      </c>
      <c r="M1088" s="29">
        <f t="shared" si="463"/>
        <v>0</v>
      </c>
      <c r="N1088" s="29">
        <f t="shared" si="482"/>
        <v>1</v>
      </c>
      <c r="O1088" s="34"/>
      <c r="P1088" s="41">
        <v>923</v>
      </c>
      <c r="Q1088" s="41">
        <v>315</v>
      </c>
      <c r="R1088" s="117">
        <v>2.93015873</v>
      </c>
      <c r="S1088" s="42">
        <v>1</v>
      </c>
      <c r="T1088" s="42"/>
      <c r="U1088" s="43" t="s">
        <v>309</v>
      </c>
      <c r="V1088" s="34">
        <v>1</v>
      </c>
      <c r="W1088" s="29">
        <v>1</v>
      </c>
      <c r="X1088" s="29">
        <f t="shared" si="483"/>
        <v>1</v>
      </c>
      <c r="Z1088" s="6">
        <f t="shared" si="484"/>
        <v>1</v>
      </c>
      <c r="AA1088" s="6">
        <f t="shared" si="485"/>
        <v>1</v>
      </c>
      <c r="AB1088" s="29"/>
      <c r="AC1088" s="29">
        <f t="shared" si="487"/>
        <v>1</v>
      </c>
      <c r="AE1088" s="120">
        <f>IF(N1088=1,IF(J1088&gt;=1,1,0),0)</f>
        <v>1</v>
      </c>
      <c r="AF1088" s="120">
        <f>IF(G1088&gt;AI1088,0.5,0)</f>
        <v>0</v>
      </c>
      <c r="AG1088" s="120"/>
      <c r="AI1088" s="29">
        <f t="shared" si="486"/>
        <v>6.5856960899999999</v>
      </c>
    </row>
    <row r="1089" spans="1:36" ht="16.5" thickBot="1" x14ac:dyDescent="0.3">
      <c r="A1089" s="48" t="s">
        <v>1326</v>
      </c>
      <c r="B1089" s="54" t="s">
        <v>177</v>
      </c>
      <c r="C1089" s="55" t="s">
        <v>178</v>
      </c>
      <c r="D1089" s="44">
        <v>10</v>
      </c>
      <c r="E1089" s="41">
        <v>42</v>
      </c>
      <c r="F1089" s="41">
        <v>10</v>
      </c>
      <c r="G1089" s="117">
        <v>4.2</v>
      </c>
      <c r="H1089" s="45">
        <v>1</v>
      </c>
      <c r="I1089" s="42" t="s">
        <v>12</v>
      </c>
      <c r="J1089" s="13">
        <v>4.2</v>
      </c>
      <c r="K1089" s="29">
        <f t="shared" si="481"/>
        <v>1</v>
      </c>
      <c r="L1089" s="29">
        <f t="shared" si="462"/>
        <v>0</v>
      </c>
      <c r="M1089" s="29">
        <f t="shared" si="463"/>
        <v>0</v>
      </c>
      <c r="N1089" s="29">
        <f t="shared" si="482"/>
        <v>1</v>
      </c>
      <c r="O1089" s="34"/>
      <c r="P1089" s="41">
        <v>40</v>
      </c>
      <c r="Q1089" s="41">
        <v>9</v>
      </c>
      <c r="R1089" s="117">
        <v>4.4444444440000002</v>
      </c>
      <c r="S1089" s="42">
        <v>1</v>
      </c>
      <c r="T1089" s="42"/>
      <c r="U1089" s="43" t="s">
        <v>311</v>
      </c>
      <c r="V1089" s="34">
        <v>1</v>
      </c>
      <c r="W1089" s="29">
        <v>1</v>
      </c>
      <c r="X1089" s="29">
        <f t="shared" si="483"/>
        <v>1</v>
      </c>
      <c r="Z1089" s="6">
        <f t="shared" si="484"/>
        <v>1</v>
      </c>
      <c r="AA1089" s="6">
        <f t="shared" si="485"/>
        <v>1</v>
      </c>
      <c r="AB1089" s="29"/>
      <c r="AC1089" s="29">
        <f t="shared" si="487"/>
        <v>1</v>
      </c>
      <c r="AE1089" s="120">
        <f>IF(N1089=1,IF(J1089&gt;=1,1,0),0)</f>
        <v>1</v>
      </c>
      <c r="AF1089" s="120">
        <f>IF(G1089&gt;AI1089,0.5,0)</f>
        <v>0</v>
      </c>
      <c r="AG1089" s="120"/>
      <c r="AI1089" s="29">
        <f t="shared" si="486"/>
        <v>8.2854889590000003</v>
      </c>
    </row>
    <row r="1090" spans="1:36" ht="16.5" thickBot="1" x14ac:dyDescent="0.3">
      <c r="A1090" s="48" t="s">
        <v>1327</v>
      </c>
      <c r="B1090" s="54" t="s">
        <v>177</v>
      </c>
      <c r="C1090" s="55" t="s">
        <v>178</v>
      </c>
      <c r="D1090" s="44">
        <v>11</v>
      </c>
      <c r="E1090" s="41">
        <v>144</v>
      </c>
      <c r="F1090" s="41">
        <v>69</v>
      </c>
      <c r="G1090" s="117">
        <v>2.0869565219999999</v>
      </c>
      <c r="H1090" s="45">
        <v>1</v>
      </c>
      <c r="I1090" s="42" t="s">
        <v>12</v>
      </c>
      <c r="J1090" s="13">
        <v>2.0869565219999999</v>
      </c>
      <c r="K1090" s="29">
        <f t="shared" si="481"/>
        <v>2</v>
      </c>
      <c r="L1090" s="29">
        <f t="shared" si="462"/>
        <v>0</v>
      </c>
      <c r="M1090" s="29">
        <f t="shared" si="463"/>
        <v>0</v>
      </c>
      <c r="N1090" s="29">
        <f t="shared" si="482"/>
        <v>1</v>
      </c>
      <c r="O1090" s="34"/>
      <c r="P1090" s="41">
        <v>97</v>
      </c>
      <c r="Q1090" s="41">
        <v>72</v>
      </c>
      <c r="R1090" s="117">
        <v>1.3472222220000001</v>
      </c>
      <c r="S1090" s="42">
        <v>2</v>
      </c>
      <c r="T1090" s="42"/>
      <c r="U1090" s="43" t="s">
        <v>313</v>
      </c>
      <c r="V1090" s="34">
        <v>1</v>
      </c>
      <c r="W1090" s="29">
        <v>2</v>
      </c>
      <c r="X1090" s="29">
        <f t="shared" si="483"/>
        <v>2</v>
      </c>
      <c r="Z1090" s="6">
        <f t="shared" si="484"/>
        <v>1</v>
      </c>
      <c r="AA1090" s="6">
        <f t="shared" si="485"/>
        <v>1</v>
      </c>
      <c r="AB1090" s="29"/>
      <c r="AC1090" s="29">
        <f t="shared" si="487"/>
        <v>1</v>
      </c>
      <c r="AE1090" s="120">
        <f>IF(N1090=1,IF(J1090&gt;=1,2,0),0)</f>
        <v>2</v>
      </c>
      <c r="AF1090" s="120">
        <f>IF(G1090&gt;AI1090,1,0)</f>
        <v>0</v>
      </c>
      <c r="AG1090" s="120"/>
      <c r="AI1090" s="29">
        <f t="shared" si="486"/>
        <v>8.5951903810000001</v>
      </c>
    </row>
    <row r="1091" spans="1:36" ht="16.5" thickBot="1" x14ac:dyDescent="0.3">
      <c r="A1091" s="48" t="s">
        <v>1328</v>
      </c>
      <c r="B1091" s="54" t="s">
        <v>177</v>
      </c>
      <c r="C1091" s="55" t="s">
        <v>178</v>
      </c>
      <c r="D1091" s="44">
        <v>12</v>
      </c>
      <c r="E1091" s="41">
        <v>630</v>
      </c>
      <c r="F1091" s="41">
        <v>11100</v>
      </c>
      <c r="G1091" s="117">
        <v>5.6756756999999998E-2</v>
      </c>
      <c r="H1091" s="42" t="s">
        <v>12</v>
      </c>
      <c r="I1091" s="13">
        <v>85.938854857999999</v>
      </c>
      <c r="J1091" s="42" t="s">
        <v>12</v>
      </c>
      <c r="K1091" s="29">
        <f t="shared" si="481"/>
        <v>0</v>
      </c>
      <c r="L1091" s="29">
        <f t="shared" si="462"/>
        <v>0</v>
      </c>
      <c r="M1091" s="29">
        <f t="shared" si="463"/>
        <v>0</v>
      </c>
      <c r="N1091" s="29">
        <f t="shared" si="482"/>
        <v>1</v>
      </c>
      <c r="O1091" s="34"/>
      <c r="P1091" s="41">
        <v>305</v>
      </c>
      <c r="Q1091" s="41">
        <v>9992</v>
      </c>
      <c r="R1091" s="117">
        <v>3.052442E-2</v>
      </c>
      <c r="S1091" s="34">
        <v>0.5</v>
      </c>
      <c r="T1091" s="34"/>
      <c r="U1091" s="43" t="s">
        <v>315</v>
      </c>
      <c r="V1091" s="34">
        <v>1</v>
      </c>
      <c r="W1091" s="29">
        <v>1</v>
      </c>
      <c r="X1091" s="29">
        <f t="shared" si="483"/>
        <v>1</v>
      </c>
      <c r="Z1091" s="6">
        <f t="shared" si="484"/>
        <v>1</v>
      </c>
      <c r="AA1091" s="6">
        <f t="shared" si="485"/>
        <v>0</v>
      </c>
      <c r="AB1091" s="29"/>
      <c r="AC1091" s="29">
        <f t="shared" si="487"/>
        <v>0</v>
      </c>
      <c r="AE1091" s="120">
        <f>IF(N1091=1,IF(OR(I1091&gt;-5,I1091=""),0,IF(I1091&gt;=-10,0.5,1)),0)</f>
        <v>0</v>
      </c>
      <c r="AF1091" s="120">
        <f>IF(G1091&lt;AI1091,0.5,0)</f>
        <v>0</v>
      </c>
      <c r="AG1091" s="120">
        <f>IF(G1091=AJ1091,1,0)</f>
        <v>0</v>
      </c>
      <c r="AI1091" s="29">
        <f t="shared" si="486"/>
        <v>4.0696577999999997E-2</v>
      </c>
      <c r="AJ1091" s="29">
        <f>_xlfn.MINIFS($G$6:$G$2383,$N$6:$N$2383,1,$D$6:$D$2383,12)</f>
        <v>5.6550419999999999E-3</v>
      </c>
    </row>
    <row r="1092" spans="1:36" ht="16.5" thickBot="1" x14ac:dyDescent="0.3">
      <c r="A1092" s="48" t="s">
        <v>1329</v>
      </c>
      <c r="B1092" s="54" t="s">
        <v>177</v>
      </c>
      <c r="C1092" s="55" t="s">
        <v>178</v>
      </c>
      <c r="D1092" s="44">
        <v>13</v>
      </c>
      <c r="E1092" s="41">
        <v>125</v>
      </c>
      <c r="F1092" s="41">
        <v>402</v>
      </c>
      <c r="G1092" s="117">
        <v>0.31094527399999999</v>
      </c>
      <c r="H1092" s="42" t="s">
        <v>12</v>
      </c>
      <c r="I1092" s="13">
        <v>30.231197080000001</v>
      </c>
      <c r="J1092" s="42" t="s">
        <v>12</v>
      </c>
      <c r="K1092" s="29">
        <f>_xlfn.IFS(AND(R1092=0,G1092=0),0,V1092=0,0,V1092=1,MAX(AE1092:AG1092))</f>
        <v>0</v>
      </c>
      <c r="L1092" s="29">
        <f t="shared" si="462"/>
        <v>1</v>
      </c>
      <c r="M1092" s="29">
        <f t="shared" si="463"/>
        <v>0</v>
      </c>
      <c r="N1092" s="29">
        <f t="shared" si="482"/>
        <v>1</v>
      </c>
      <c r="O1092" s="34"/>
      <c r="P1092" s="41">
        <v>85</v>
      </c>
      <c r="Q1092" s="41">
        <v>356</v>
      </c>
      <c r="R1092" s="117">
        <v>0.23876404500000001</v>
      </c>
      <c r="S1092" s="34">
        <v>1</v>
      </c>
      <c r="T1092" s="34"/>
      <c r="U1092" s="43" t="s">
        <v>317</v>
      </c>
      <c r="V1092" s="34">
        <v>1</v>
      </c>
      <c r="W1092" s="29">
        <v>2</v>
      </c>
      <c r="X1092" s="29">
        <f t="shared" si="483"/>
        <v>2</v>
      </c>
      <c r="Z1092" s="6">
        <f t="shared" si="484"/>
        <v>1</v>
      </c>
      <c r="AA1092" s="6">
        <f t="shared" si="485"/>
        <v>0</v>
      </c>
      <c r="AB1092" s="29"/>
      <c r="AC1092" s="29">
        <f t="shared" si="487"/>
        <v>0</v>
      </c>
      <c r="AE1092" s="120">
        <f>IF(N1092=1,IF(OR(I1092&gt;-3,I1092=""),0,IF(I1092&gt;=-7,1,2)),0)</f>
        <v>0</v>
      </c>
      <c r="AF1092" s="120">
        <f>IF(G1092&lt;AI1092,1,0)</f>
        <v>0</v>
      </c>
      <c r="AG1092" s="120">
        <f>IF(G1092=AJ1092,2,0)</f>
        <v>0</v>
      </c>
      <c r="AI1092" s="29">
        <f t="shared" si="486"/>
        <v>0.30394431599999999</v>
      </c>
      <c r="AJ1092" s="29">
        <f>_xlfn.MINIFS($G$6:$G$2383,$N$6:$N$2383,1,$D$6:$D$2383,13)</f>
        <v>0.11</v>
      </c>
    </row>
    <row r="1093" spans="1:36" ht="16.5" thickBot="1" x14ac:dyDescent="0.3">
      <c r="A1093" s="48" t="s">
        <v>1330</v>
      </c>
      <c r="B1093" s="54" t="s">
        <v>177</v>
      </c>
      <c r="C1093" s="55" t="s">
        <v>178</v>
      </c>
      <c r="D1093" s="44">
        <v>14</v>
      </c>
      <c r="E1093" s="41">
        <v>0</v>
      </c>
      <c r="F1093" s="41">
        <v>1128</v>
      </c>
      <c r="G1093" s="117">
        <v>0</v>
      </c>
      <c r="H1093" s="42" t="s">
        <v>12</v>
      </c>
      <c r="I1093" s="13">
        <v>0</v>
      </c>
      <c r="J1093" s="42" t="s">
        <v>12</v>
      </c>
      <c r="K1093" s="29">
        <f>_xlfn.IFS(AND(R1093=0,G1093=0),0,V1093=0,0,V1093=1,MAX(AE1093:AG1093))</f>
        <v>0</v>
      </c>
      <c r="L1093" s="29">
        <f t="shared" si="462"/>
        <v>0</v>
      </c>
      <c r="M1093" s="29">
        <f t="shared" si="463"/>
        <v>1</v>
      </c>
      <c r="N1093" s="29">
        <f t="shared" si="482"/>
        <v>1</v>
      </c>
      <c r="O1093" s="34"/>
      <c r="P1093" s="41">
        <v>0</v>
      </c>
      <c r="Q1093" s="41">
        <v>1013</v>
      </c>
      <c r="R1093" s="117">
        <v>0</v>
      </c>
      <c r="S1093" s="34">
        <v>0</v>
      </c>
      <c r="T1093" s="34"/>
      <c r="U1093" s="43" t="s">
        <v>319</v>
      </c>
      <c r="V1093" s="34">
        <v>1</v>
      </c>
      <c r="W1093" s="29">
        <v>1</v>
      </c>
      <c r="X1093" s="29">
        <f t="shared" si="483"/>
        <v>1</v>
      </c>
      <c r="Z1093" s="6">
        <f t="shared" si="484"/>
        <v>1</v>
      </c>
      <c r="AA1093" s="6">
        <f t="shared" si="485"/>
        <v>0</v>
      </c>
      <c r="AB1093" s="29"/>
      <c r="AC1093" s="29">
        <f t="shared" si="487"/>
        <v>0</v>
      </c>
      <c r="AE1093" s="120">
        <f>IF(N1093=1,IF(OR(I1093&gt;-5,I1093=""),0,IF(I1093&gt;=-10,0.5,1)),0)</f>
        <v>0</v>
      </c>
      <c r="AF1093" s="120">
        <f>IF(G1093&lt;AI1093,0.5,0)</f>
        <v>0.5</v>
      </c>
      <c r="AG1093" s="120">
        <f>IF(G1093=AJ1093,1,0)</f>
        <v>1</v>
      </c>
      <c r="AI1093" s="29">
        <f t="shared" si="486"/>
        <v>4.1435990000000004E-3</v>
      </c>
      <c r="AJ1093" s="29">
        <f>_xlfn.MINIFS($G$6:$G$2383,$N$6:$N$2383,1,$D$6:$D$2383,14)</f>
        <v>0</v>
      </c>
    </row>
    <row r="1094" spans="1:36" ht="16.5" thickBot="1" x14ac:dyDescent="0.3">
      <c r="A1094" s="48" t="s">
        <v>1331</v>
      </c>
      <c r="B1094" s="54" t="s">
        <v>177</v>
      </c>
      <c r="C1094" s="55" t="s">
        <v>178</v>
      </c>
      <c r="D1094" s="33"/>
      <c r="E1094" s="41"/>
      <c r="F1094" s="41"/>
      <c r="G1094" s="117">
        <v>0</v>
      </c>
      <c r="H1094" s="35"/>
      <c r="I1094" s="35"/>
      <c r="J1094" s="35"/>
      <c r="K1094" s="36">
        <f>SUM(K1095:K1100)</f>
        <v>4.5</v>
      </c>
      <c r="L1094" s="29">
        <f t="shared" si="462"/>
        <v>0</v>
      </c>
      <c r="M1094" s="29">
        <f t="shared" si="463"/>
        <v>0</v>
      </c>
      <c r="O1094" s="34"/>
      <c r="P1094" s="34"/>
      <c r="Q1094" s="34"/>
      <c r="R1094" s="117">
        <v>0</v>
      </c>
      <c r="S1094" s="35">
        <v>2.5</v>
      </c>
      <c r="T1094" s="35"/>
      <c r="U1094" s="37" t="s">
        <v>321</v>
      </c>
      <c r="V1094" s="35">
        <v>1</v>
      </c>
      <c r="W1094" s="6"/>
      <c r="X1094" s="29">
        <f t="shared" si="483"/>
        <v>0</v>
      </c>
      <c r="Y1094" s="6"/>
      <c r="AB1094" s="6"/>
      <c r="AC1094" s="29" t="str">
        <f t="shared" si="487"/>
        <v>не применяется</v>
      </c>
      <c r="AF1094" s="6"/>
    </row>
    <row r="1095" spans="1:36" ht="16.5" thickBot="1" x14ac:dyDescent="0.3">
      <c r="A1095" s="48" t="s">
        <v>1332</v>
      </c>
      <c r="B1095" s="54" t="s">
        <v>177</v>
      </c>
      <c r="C1095" s="55" t="s">
        <v>178</v>
      </c>
      <c r="D1095" s="44">
        <v>15</v>
      </c>
      <c r="E1095" s="41">
        <v>2897</v>
      </c>
      <c r="F1095" s="41">
        <v>3031</v>
      </c>
      <c r="G1095" s="117">
        <v>0.95579016800000005</v>
      </c>
      <c r="H1095" s="45">
        <v>1</v>
      </c>
      <c r="I1095" s="42" t="s">
        <v>12</v>
      </c>
      <c r="J1095" s="13">
        <v>0.95579016800000005</v>
      </c>
      <c r="K1095" s="29">
        <f t="shared" ref="K1095:K1100" si="488">IF(V1095=1,MAX(AE1095:AG1095),0)</f>
        <v>0.5</v>
      </c>
      <c r="L1095" s="29">
        <f t="shared" ref="L1095:L1158" si="489">IF(AG1096=0,0,1)</f>
        <v>0</v>
      </c>
      <c r="M1095" s="29">
        <f t="shared" ref="M1095:M1158" si="490">IF(AF1095=0,0,1)</f>
        <v>1</v>
      </c>
      <c r="N1095" s="29">
        <f t="shared" ref="N1095:N1100" si="491">IF(AND(F1095=0,V1095=1),2,V1095)</f>
        <v>1</v>
      </c>
      <c r="O1095" s="34"/>
      <c r="P1095" s="41">
        <v>0</v>
      </c>
      <c r="Q1095" s="41">
        <v>0</v>
      </c>
      <c r="R1095" s="117">
        <v>0</v>
      </c>
      <c r="S1095" s="42">
        <v>0.5</v>
      </c>
      <c r="T1095" s="42"/>
      <c r="U1095" s="43" t="s">
        <v>323</v>
      </c>
      <c r="V1095" s="34">
        <v>1</v>
      </c>
      <c r="W1095" s="29">
        <v>1</v>
      </c>
      <c r="X1095" s="29">
        <f t="shared" si="483"/>
        <v>1</v>
      </c>
      <c r="Z1095" s="6">
        <f t="shared" ref="Z1095:Z1100" si="492">N1095</f>
        <v>1</v>
      </c>
      <c r="AA1095" s="6">
        <f t="shared" ref="AA1095:AA1100" si="493">IF(K1095&lt;=0,0,1)</f>
        <v>1</v>
      </c>
      <c r="AB1095" s="29"/>
      <c r="AC1095" s="29">
        <f t="shared" si="487"/>
        <v>1</v>
      </c>
      <c r="AE1095" s="120">
        <f>IF(AND(J1095&gt;=1,N1095=1),1,0)</f>
        <v>0</v>
      </c>
      <c r="AF1095" s="121">
        <f>IF(G1095&gt;AI1095,0.5,0)</f>
        <v>0.5</v>
      </c>
      <c r="AG1095" s="120"/>
      <c r="AI1095" s="29">
        <f t="shared" ref="AI1095:AI1100" si="494">ROUND(SUMIFS(E:E,D:D,D1095,N:N,1)/SUMIFS(F:F,D:D,D1095,N:N,1),9)</f>
        <v>0.955452521</v>
      </c>
    </row>
    <row r="1096" spans="1:36" ht="16.5" thickBot="1" x14ac:dyDescent="0.3">
      <c r="A1096" s="48" t="s">
        <v>1333</v>
      </c>
      <c r="B1096" s="54" t="s">
        <v>177</v>
      </c>
      <c r="C1096" s="55" t="s">
        <v>178</v>
      </c>
      <c r="D1096" s="44">
        <v>16</v>
      </c>
      <c r="E1096" s="41">
        <v>3</v>
      </c>
      <c r="F1096" s="41">
        <v>0</v>
      </c>
      <c r="G1096" s="117">
        <v>0</v>
      </c>
      <c r="H1096" s="45">
        <v>1</v>
      </c>
      <c r="I1096" s="42" t="s">
        <v>12</v>
      </c>
      <c r="J1096" s="13">
        <v>0</v>
      </c>
      <c r="K1096" s="29">
        <f t="shared" si="488"/>
        <v>0</v>
      </c>
      <c r="L1096" s="29">
        <f t="shared" si="489"/>
        <v>0</v>
      </c>
      <c r="M1096" s="29">
        <f t="shared" si="490"/>
        <v>0</v>
      </c>
      <c r="N1096" s="29">
        <f t="shared" si="491"/>
        <v>2</v>
      </c>
      <c r="O1096" s="34"/>
      <c r="P1096" s="41">
        <v>2</v>
      </c>
      <c r="Q1096" s="41">
        <v>0</v>
      </c>
      <c r="R1096" s="117">
        <v>0</v>
      </c>
      <c r="S1096" s="42">
        <v>0</v>
      </c>
      <c r="T1096" s="42"/>
      <c r="U1096" s="43" t="s">
        <v>325</v>
      </c>
      <c r="V1096" s="34">
        <v>1</v>
      </c>
      <c r="W1096" s="29">
        <v>1</v>
      </c>
      <c r="X1096" s="29">
        <f t="shared" si="483"/>
        <v>1</v>
      </c>
      <c r="Z1096" s="6">
        <f t="shared" si="492"/>
        <v>2</v>
      </c>
      <c r="AA1096" s="6">
        <f t="shared" si="493"/>
        <v>0</v>
      </c>
      <c r="AB1096" s="29"/>
      <c r="AC1096" s="29" t="str">
        <f>_xlfn.IFS(AND(Z1096=1,AA1096=1),1,AND(Z1096=1,AA1096=0),0,Z1096=0,"не применяется",Z1096=2,"не применяется")</f>
        <v>не применяется</v>
      </c>
      <c r="AE1096" s="120">
        <f>IF(AND(J1096&gt;=1,N1096=1),1,0)</f>
        <v>0</v>
      </c>
      <c r="AF1096" s="120">
        <f>IF(G1096&gt;AI1096,0.5,0)</f>
        <v>0</v>
      </c>
      <c r="AG1096" s="120"/>
      <c r="AI1096" s="29">
        <f t="shared" si="494"/>
        <v>27.65</v>
      </c>
    </row>
    <row r="1097" spans="1:36" ht="16.5" thickBot="1" x14ac:dyDescent="0.3">
      <c r="A1097" s="48" t="s">
        <v>1334</v>
      </c>
      <c r="B1097" s="54" t="s">
        <v>177</v>
      </c>
      <c r="C1097" s="55" t="s">
        <v>178</v>
      </c>
      <c r="D1097" s="44">
        <v>17</v>
      </c>
      <c r="E1097" s="41">
        <v>120</v>
      </c>
      <c r="F1097" s="41">
        <v>5</v>
      </c>
      <c r="G1097" s="117">
        <v>24</v>
      </c>
      <c r="H1097" s="45">
        <v>1</v>
      </c>
      <c r="I1097" s="42" t="s">
        <v>12</v>
      </c>
      <c r="J1097" s="13">
        <v>24</v>
      </c>
      <c r="K1097" s="29">
        <f t="shared" si="488"/>
        <v>1</v>
      </c>
      <c r="L1097" s="29">
        <f t="shared" si="489"/>
        <v>0</v>
      </c>
      <c r="M1097" s="29">
        <f t="shared" si="490"/>
        <v>0</v>
      </c>
      <c r="N1097" s="29">
        <f t="shared" si="491"/>
        <v>1</v>
      </c>
      <c r="O1097" s="34"/>
      <c r="P1097" s="41">
        <v>6</v>
      </c>
      <c r="Q1097" s="41">
        <v>108</v>
      </c>
      <c r="R1097" s="117">
        <v>5.5555555999999999E-2</v>
      </c>
      <c r="S1097" s="42">
        <v>0</v>
      </c>
      <c r="T1097" s="42"/>
      <c r="U1097" s="43" t="s">
        <v>327</v>
      </c>
      <c r="V1097" s="34">
        <v>1</v>
      </c>
      <c r="W1097" s="29">
        <v>1</v>
      </c>
      <c r="X1097" s="29">
        <f t="shared" si="483"/>
        <v>1</v>
      </c>
      <c r="Z1097" s="6">
        <f t="shared" si="492"/>
        <v>1</v>
      </c>
      <c r="AA1097" s="6">
        <f t="shared" si="493"/>
        <v>1</v>
      </c>
      <c r="AB1097" s="29"/>
      <c r="AC1097" s="29">
        <f>_xlfn.IFS(AND(Z1097=1,AA1097=1),1,AND(Z1097=1,AA1097=0),0,Z1097=0,"не применяется")</f>
        <v>1</v>
      </c>
      <c r="AE1097" s="120">
        <f>IF(AND(J1097&gt;=1,N1097=1),1,0)</f>
        <v>1</v>
      </c>
      <c r="AF1097" s="120">
        <f>IF(G1097&gt;AI1097,0.5,0)</f>
        <v>0</v>
      </c>
      <c r="AG1097" s="120"/>
      <c r="AI1097" s="29">
        <f t="shared" si="494"/>
        <v>77.588235294</v>
      </c>
    </row>
    <row r="1098" spans="1:36" ht="16.5" thickBot="1" x14ac:dyDescent="0.3">
      <c r="A1098" s="48" t="s">
        <v>1335</v>
      </c>
      <c r="B1098" s="54" t="s">
        <v>177</v>
      </c>
      <c r="C1098" s="55" t="s">
        <v>178</v>
      </c>
      <c r="D1098" s="44">
        <v>18</v>
      </c>
      <c r="E1098" s="41">
        <v>14</v>
      </c>
      <c r="F1098" s="41">
        <v>0</v>
      </c>
      <c r="G1098" s="117">
        <v>0</v>
      </c>
      <c r="H1098" s="45">
        <v>1</v>
      </c>
      <c r="I1098" s="42" t="s">
        <v>12</v>
      </c>
      <c r="J1098" s="13">
        <v>0</v>
      </c>
      <c r="K1098" s="29">
        <f t="shared" si="488"/>
        <v>0</v>
      </c>
      <c r="L1098" s="29">
        <f t="shared" si="489"/>
        <v>0</v>
      </c>
      <c r="M1098" s="29">
        <f t="shared" si="490"/>
        <v>0</v>
      </c>
      <c r="N1098" s="29">
        <f t="shared" si="491"/>
        <v>2</v>
      </c>
      <c r="O1098" s="34"/>
      <c r="P1098" s="41">
        <v>5</v>
      </c>
      <c r="Q1098" s="41">
        <v>4</v>
      </c>
      <c r="R1098" s="117">
        <v>1.25</v>
      </c>
      <c r="S1098" s="42">
        <v>1</v>
      </c>
      <c r="T1098" s="42"/>
      <c r="U1098" s="43" t="s">
        <v>329</v>
      </c>
      <c r="V1098" s="34">
        <v>1</v>
      </c>
      <c r="W1098" s="29">
        <v>1</v>
      </c>
      <c r="X1098" s="29">
        <f t="shared" si="483"/>
        <v>1</v>
      </c>
      <c r="Z1098" s="6">
        <f t="shared" si="492"/>
        <v>2</v>
      </c>
      <c r="AA1098" s="6">
        <f t="shared" si="493"/>
        <v>0</v>
      </c>
      <c r="AB1098" s="29"/>
      <c r="AC1098" s="29" t="str">
        <f>_xlfn.IFS(AND(Z1098=1,AA1098=1),1,AND(Z1098=1,AA1098=0),0,Z1098=0,"не применяется",N1098=2,"не применяется")</f>
        <v>не применяется</v>
      </c>
      <c r="AE1098" s="120">
        <f>IF(AND(J1098&gt;=1,N1098=1),1,0)</f>
        <v>0</v>
      </c>
      <c r="AF1098" s="120">
        <f>IF(G1098&gt;AI1098,0.5,0)</f>
        <v>0</v>
      </c>
      <c r="AG1098" s="120"/>
      <c r="AI1098" s="29">
        <f t="shared" si="494"/>
        <v>48.1875</v>
      </c>
    </row>
    <row r="1099" spans="1:36" ht="16.5" thickBot="1" x14ac:dyDescent="0.3">
      <c r="A1099" s="48" t="s">
        <v>1336</v>
      </c>
      <c r="B1099" s="54" t="s">
        <v>177</v>
      </c>
      <c r="C1099" s="55" t="s">
        <v>178</v>
      </c>
      <c r="D1099" s="44">
        <v>19</v>
      </c>
      <c r="E1099" s="41">
        <v>5</v>
      </c>
      <c r="F1099" s="41">
        <v>1</v>
      </c>
      <c r="G1099" s="117">
        <v>5</v>
      </c>
      <c r="H1099" s="45">
        <v>1</v>
      </c>
      <c r="I1099" s="42" t="s">
        <v>12</v>
      </c>
      <c r="J1099" s="13">
        <v>5</v>
      </c>
      <c r="K1099" s="29">
        <f t="shared" si="488"/>
        <v>2</v>
      </c>
      <c r="L1099" s="29">
        <f t="shared" si="489"/>
        <v>0</v>
      </c>
      <c r="M1099" s="29">
        <f t="shared" si="490"/>
        <v>0</v>
      </c>
      <c r="N1099" s="29">
        <f t="shared" si="491"/>
        <v>1</v>
      </c>
      <c r="O1099" s="34"/>
      <c r="P1099" s="41">
        <v>1</v>
      </c>
      <c r="Q1099" s="41">
        <v>0</v>
      </c>
      <c r="R1099" s="117">
        <v>0</v>
      </c>
      <c r="S1099" s="42">
        <v>0</v>
      </c>
      <c r="T1099" s="42"/>
      <c r="U1099" s="43" t="s">
        <v>331</v>
      </c>
      <c r="V1099" s="34">
        <v>1</v>
      </c>
      <c r="W1099" s="29">
        <v>2</v>
      </c>
      <c r="X1099" s="29">
        <f t="shared" si="483"/>
        <v>2</v>
      </c>
      <c r="Z1099" s="6">
        <f t="shared" si="492"/>
        <v>1</v>
      </c>
      <c r="AA1099" s="6">
        <f t="shared" si="493"/>
        <v>1</v>
      </c>
      <c r="AB1099" s="29"/>
      <c r="AC1099" s="29">
        <f>_xlfn.IFS(AND(Z1099=1,AA1099=1),1,AND(Z1099=1,AA1099=0),0,Z1099=0,"не применяется",Z1099=2,"не применяется")</f>
        <v>1</v>
      </c>
      <c r="AE1099" s="120">
        <f>IF(AND(J1099&gt;=1,N1099=1),2,0)</f>
        <v>2</v>
      </c>
      <c r="AF1099" s="120">
        <f>IF(G1099&gt;AI1099,1,0)</f>
        <v>0</v>
      </c>
      <c r="AG1099" s="120"/>
      <c r="AI1099" s="29">
        <f t="shared" si="494"/>
        <v>45.237288135999997</v>
      </c>
    </row>
    <row r="1100" spans="1:36" ht="16.5" thickBot="1" x14ac:dyDescent="0.3">
      <c r="A1100" s="48" t="s">
        <v>1337</v>
      </c>
      <c r="B1100" s="54" t="s">
        <v>177</v>
      </c>
      <c r="C1100" s="55" t="s">
        <v>178</v>
      </c>
      <c r="D1100" s="44">
        <v>20</v>
      </c>
      <c r="E1100" s="41">
        <v>3</v>
      </c>
      <c r="F1100" s="41">
        <v>2</v>
      </c>
      <c r="G1100" s="117">
        <v>1.5</v>
      </c>
      <c r="H1100" s="45">
        <v>1</v>
      </c>
      <c r="I1100" s="42" t="s">
        <v>12</v>
      </c>
      <c r="J1100" s="13">
        <v>1.5</v>
      </c>
      <c r="K1100" s="29">
        <f t="shared" si="488"/>
        <v>1</v>
      </c>
      <c r="L1100" s="29">
        <f t="shared" si="489"/>
        <v>0</v>
      </c>
      <c r="M1100" s="29">
        <f t="shared" si="490"/>
        <v>0</v>
      </c>
      <c r="N1100" s="29">
        <f t="shared" si="491"/>
        <v>1</v>
      </c>
      <c r="O1100" s="34"/>
      <c r="P1100" s="41">
        <v>1</v>
      </c>
      <c r="Q1100" s="41">
        <v>1</v>
      </c>
      <c r="R1100" s="117">
        <v>1</v>
      </c>
      <c r="S1100" s="42">
        <v>1</v>
      </c>
      <c r="T1100" s="42"/>
      <c r="U1100" s="43" t="s">
        <v>333</v>
      </c>
      <c r="V1100" s="34">
        <v>1</v>
      </c>
      <c r="W1100" s="29">
        <v>1</v>
      </c>
      <c r="X1100" s="29">
        <f t="shared" si="483"/>
        <v>1</v>
      </c>
      <c r="Z1100" s="6">
        <f t="shared" si="492"/>
        <v>1</v>
      </c>
      <c r="AA1100" s="6">
        <f t="shared" si="493"/>
        <v>1</v>
      </c>
      <c r="AB1100" s="29"/>
      <c r="AC1100" s="29">
        <f>_xlfn.IFS(AND(Z1100=1,AA1100=1),1,AND(Z1100=1,AA1100=0),0,Z1100=0,"не применяется")</f>
        <v>1</v>
      </c>
      <c r="AE1100" s="120">
        <f>IF(AND(J1100&gt;=1,N1100=1),1,0)</f>
        <v>1</v>
      </c>
      <c r="AF1100" s="120">
        <f>IF(G1100&gt;AI1100,0.5,0)</f>
        <v>0</v>
      </c>
      <c r="AG1100" s="120"/>
      <c r="AI1100" s="29">
        <f t="shared" si="494"/>
        <v>12.756097561000001</v>
      </c>
    </row>
    <row r="1101" spans="1:36" ht="16.5" thickBot="1" x14ac:dyDescent="0.3">
      <c r="A1101" s="48" t="s">
        <v>1331</v>
      </c>
      <c r="B1101" s="54" t="s">
        <v>177</v>
      </c>
      <c r="C1101" s="55" t="s">
        <v>178</v>
      </c>
      <c r="D1101" s="33"/>
      <c r="E1101" s="41"/>
      <c r="F1101" s="41"/>
      <c r="G1101" s="117">
        <v>0</v>
      </c>
      <c r="H1101" s="35"/>
      <c r="I1101" s="35"/>
      <c r="J1101" s="35"/>
      <c r="K1101" s="36">
        <f>SUM(K1102:K1106)</f>
        <v>1.5</v>
      </c>
      <c r="L1101" s="29">
        <f t="shared" si="489"/>
        <v>0</v>
      </c>
      <c r="M1101" s="29">
        <f t="shared" si="490"/>
        <v>0</v>
      </c>
      <c r="O1101" s="34"/>
      <c r="P1101" s="34"/>
      <c r="Q1101" s="34"/>
      <c r="R1101" s="117">
        <v>0</v>
      </c>
      <c r="S1101" s="35">
        <v>2.5</v>
      </c>
      <c r="T1101" s="35"/>
      <c r="U1101" s="37" t="s">
        <v>321</v>
      </c>
      <c r="V1101" s="35">
        <v>1</v>
      </c>
      <c r="W1101" s="6"/>
      <c r="X1101" s="29">
        <f t="shared" si="483"/>
        <v>0</v>
      </c>
      <c r="Y1101" s="6"/>
      <c r="AB1101" s="6"/>
      <c r="AC1101" s="29" t="str">
        <f>_xlfn.IFS(AND(Z1101=1,AA1101=1),1,AND(Z1101=1,AA1101=0),0,Z1101=0,"не применяется")</f>
        <v>не применяется</v>
      </c>
      <c r="AF1101" s="6"/>
    </row>
    <row r="1102" spans="1:36" ht="16.5" thickBot="1" x14ac:dyDescent="0.3">
      <c r="A1102" s="48" t="s">
        <v>1338</v>
      </c>
      <c r="B1102" s="54" t="s">
        <v>177</v>
      </c>
      <c r="C1102" s="55" t="s">
        <v>178</v>
      </c>
      <c r="D1102" s="44">
        <v>21</v>
      </c>
      <c r="E1102" s="41">
        <v>0</v>
      </c>
      <c r="F1102" s="41">
        <v>0</v>
      </c>
      <c r="G1102" s="117">
        <v>0</v>
      </c>
      <c r="H1102" s="42" t="s">
        <v>12</v>
      </c>
      <c r="I1102" s="13">
        <v>-100</v>
      </c>
      <c r="J1102" s="42" t="s">
        <v>12</v>
      </c>
      <c r="K1102" s="29">
        <f>IF(V1102=1,MAX(AE1102:AG1102),0)</f>
        <v>0</v>
      </c>
      <c r="L1102" s="29">
        <f t="shared" si="489"/>
        <v>0</v>
      </c>
      <c r="M1102" s="29">
        <f t="shared" si="490"/>
        <v>0</v>
      </c>
      <c r="N1102" s="29">
        <f>IF(AND(F1102=0,V1102=1),2,V1102)</f>
        <v>2</v>
      </c>
      <c r="O1102" s="34"/>
      <c r="P1102" s="41">
        <v>2</v>
      </c>
      <c r="Q1102" s="41">
        <v>2</v>
      </c>
      <c r="R1102" s="117">
        <v>1</v>
      </c>
      <c r="S1102" s="45">
        <v>1</v>
      </c>
      <c r="T1102" s="45"/>
      <c r="U1102" s="43" t="s">
        <v>335</v>
      </c>
      <c r="V1102" s="34">
        <v>1</v>
      </c>
      <c r="W1102" s="29">
        <v>1</v>
      </c>
      <c r="X1102" s="29">
        <f t="shared" si="483"/>
        <v>1</v>
      </c>
      <c r="Z1102" s="6">
        <f>N1102</f>
        <v>2</v>
      </c>
      <c r="AA1102" s="6">
        <f>IF(K1102&lt;=0,0,1)</f>
        <v>0</v>
      </c>
      <c r="AB1102" s="29"/>
      <c r="AC1102" s="29" t="str">
        <f>_xlfn.IFS(AND(Z1102=1,AA1102=1),1,AND(Z1102=1,AA1102=0),0,Z1102=0,"не применяется",N1102=2,"не применяется")</f>
        <v>не применяется</v>
      </c>
      <c r="AE1102" s="120">
        <f>IF(N1102=1,IF(OR(I1102&lt;5,I1102=""),0,IF(I1102&gt;=10,1,0.5)),0)</f>
        <v>0</v>
      </c>
      <c r="AF1102" s="120">
        <f>IF(G1102&gt;AI1102,0.5,0)</f>
        <v>0</v>
      </c>
      <c r="AG1102" s="120">
        <f>IF(G1102=AJ1102,1,0)</f>
        <v>0</v>
      </c>
      <c r="AI1102" s="29">
        <f>ROUND(SUMIFS(E:E,D:D,D1102,N:N,1)/SUMIFS(F:F,D:D,D1102,N:N,1),9)</f>
        <v>0.40586932399999998</v>
      </c>
      <c r="AJ1102" s="29">
        <f>_xlfn.MAXIFS($G$7:$G$2383,$N$7:$N$2383,1,$D$7:$D$2383,21)</f>
        <v>1</v>
      </c>
    </row>
    <row r="1103" spans="1:36" ht="16.5" thickBot="1" x14ac:dyDescent="0.3">
      <c r="A1103" s="48" t="s">
        <v>1339</v>
      </c>
      <c r="B1103" s="54" t="s">
        <v>177</v>
      </c>
      <c r="C1103" s="55" t="s">
        <v>178</v>
      </c>
      <c r="D1103" s="44">
        <v>22</v>
      </c>
      <c r="E1103" s="41">
        <v>67</v>
      </c>
      <c r="F1103" s="41">
        <v>70</v>
      </c>
      <c r="G1103" s="117">
        <v>0.95714285700000001</v>
      </c>
      <c r="H1103" s="45">
        <v>1</v>
      </c>
      <c r="I1103" s="42" t="s">
        <v>12</v>
      </c>
      <c r="J1103" s="13">
        <v>0.95714285700000001</v>
      </c>
      <c r="K1103" s="29">
        <f>IF(V1103=1,MAX(AE1103:AG1103),0)</f>
        <v>0.5</v>
      </c>
      <c r="L1103" s="29">
        <f t="shared" si="489"/>
        <v>0</v>
      </c>
      <c r="M1103" s="29">
        <f t="shared" si="490"/>
        <v>1</v>
      </c>
      <c r="N1103" s="29">
        <f>IF(AND(F1103=0,V1103=1),2,V1103)</f>
        <v>1</v>
      </c>
      <c r="O1103" s="34"/>
      <c r="P1103" s="41">
        <v>0</v>
      </c>
      <c r="Q1103" s="41">
        <v>0</v>
      </c>
      <c r="R1103" s="117">
        <v>0</v>
      </c>
      <c r="S1103" s="42">
        <v>1</v>
      </c>
      <c r="T1103" s="42"/>
      <c r="U1103" s="43" t="s">
        <v>337</v>
      </c>
      <c r="V1103" s="34">
        <v>1</v>
      </c>
      <c r="W1103" s="29">
        <v>1</v>
      </c>
      <c r="X1103" s="29">
        <f t="shared" si="483"/>
        <v>1</v>
      </c>
      <c r="Z1103" s="6">
        <f>N1103</f>
        <v>1</v>
      </c>
      <c r="AA1103" s="6">
        <f>IF(K1103&lt;=0,0,1)</f>
        <v>1</v>
      </c>
      <c r="AB1103" s="29"/>
      <c r="AC1103" s="29">
        <f>_xlfn.IFS(AND(Z1103=1,AA1103=1),1,AND(Z1103=1,AA1103=0),0,Z1103=0,"не применяется")</f>
        <v>1</v>
      </c>
      <c r="AE1103" s="120">
        <f>IF(AND(J1103&gt;=1,N1103=1),1,0)</f>
        <v>0</v>
      </c>
      <c r="AF1103" s="120">
        <f>IF(G1103&gt;AI1103,0.5,0)</f>
        <v>0.5</v>
      </c>
      <c r="AG1103" s="120"/>
      <c r="AI1103" s="29">
        <f>ROUND(SUMIFS(E:E,D:D,D1103,N:N,1)/SUMIFS(F:F,D:D,D1103,N:N,1),9)</f>
        <v>0.59924209900000003</v>
      </c>
    </row>
    <row r="1104" spans="1:36" ht="16.5" thickBot="1" x14ac:dyDescent="0.3">
      <c r="A1104" s="48" t="s">
        <v>1340</v>
      </c>
      <c r="B1104" s="54" t="s">
        <v>177</v>
      </c>
      <c r="C1104" s="55" t="s">
        <v>178</v>
      </c>
      <c r="D1104" s="44">
        <v>23</v>
      </c>
      <c r="E1104" s="41">
        <v>0</v>
      </c>
      <c r="F1104" s="41">
        <v>0</v>
      </c>
      <c r="G1104" s="117">
        <v>0</v>
      </c>
      <c r="H1104" s="42" t="s">
        <v>12</v>
      </c>
      <c r="I1104" s="13">
        <v>0</v>
      </c>
      <c r="J1104" s="42" t="s">
        <v>12</v>
      </c>
      <c r="K1104" s="29">
        <f>IF(V1104=1,MAX(AE1104:AG1104),0)</f>
        <v>0</v>
      </c>
      <c r="L1104" s="29">
        <f t="shared" si="489"/>
        <v>0</v>
      </c>
      <c r="M1104" s="29">
        <f t="shared" si="490"/>
        <v>0</v>
      </c>
      <c r="N1104" s="29">
        <f>IF(AND(F1104=0,V1104=1),2,V1104)</f>
        <v>2</v>
      </c>
      <c r="O1104" s="34"/>
      <c r="P1104" s="41">
        <v>0</v>
      </c>
      <c r="Q1104" s="41">
        <v>1</v>
      </c>
      <c r="R1104" s="117">
        <v>0</v>
      </c>
      <c r="S1104" s="45">
        <v>0</v>
      </c>
      <c r="T1104" s="45"/>
      <c r="U1104" s="43" t="s">
        <v>339</v>
      </c>
      <c r="V1104" s="34">
        <v>1</v>
      </c>
      <c r="W1104" s="29">
        <v>1</v>
      </c>
      <c r="X1104" s="29">
        <f t="shared" si="483"/>
        <v>1</v>
      </c>
      <c r="Z1104" s="6">
        <f>N1104</f>
        <v>2</v>
      </c>
      <c r="AA1104" s="6">
        <f>IF(K1104&lt;=0,0,1)</f>
        <v>0</v>
      </c>
      <c r="AB1104" s="29"/>
      <c r="AC1104" s="29" t="str">
        <f>_xlfn.IFS(AND(Z1104=1,AA1104=1),1,AND(Z1104=1,AA1104=0),0,Z1104=0,"не применяется",N1104=2,"не применяется")</f>
        <v>не применяется</v>
      </c>
      <c r="AE1104" s="120">
        <f>IF(N1104=1,IF(OR(I1104&lt;5,I1104=""),0,IF(I1104&gt;=10,1,0.5)),0)</f>
        <v>0</v>
      </c>
      <c r="AF1104" s="120">
        <f>IF(G1104&gt;AI1104,0.5,0)</f>
        <v>0</v>
      </c>
      <c r="AG1104" s="120">
        <f>IF(AND(G3531&lt;&gt;0,G1104=AJ1104),1,0)</f>
        <v>0</v>
      </c>
      <c r="AI1104" s="29">
        <f>ROUND(SUMIFS(E:E,D:D,D1104,N:N,1)/SUMIFS(F:F,D:D,D1104,N:N,1),9)</f>
        <v>0.46666666699999998</v>
      </c>
      <c r="AJ1104" s="29">
        <f>_xlfn.MAXIFS($G$7:$G$2383,$N$7:$N$2383,1,$D$7:$D$2383,23)</f>
        <v>6</v>
      </c>
    </row>
    <row r="1105" spans="1:36" ht="16.5" thickBot="1" x14ac:dyDescent="0.3">
      <c r="A1105" s="48" t="s">
        <v>1341</v>
      </c>
      <c r="B1105" s="54" t="s">
        <v>177</v>
      </c>
      <c r="C1105" s="55" t="s">
        <v>178</v>
      </c>
      <c r="D1105" s="44">
        <v>24</v>
      </c>
      <c r="E1105" s="41">
        <v>3</v>
      </c>
      <c r="F1105" s="41">
        <v>0</v>
      </c>
      <c r="G1105" s="117">
        <v>0</v>
      </c>
      <c r="H1105" s="42" t="s">
        <v>12</v>
      </c>
      <c r="I1105" s="13">
        <v>-100</v>
      </c>
      <c r="J1105" s="42" t="s">
        <v>12</v>
      </c>
      <c r="K1105" s="29">
        <f>IF(V1105=1,MAX(AE1105:AG1105),0)</f>
        <v>0</v>
      </c>
      <c r="L1105" s="29">
        <f t="shared" si="489"/>
        <v>0</v>
      </c>
      <c r="M1105" s="29">
        <f t="shared" si="490"/>
        <v>0</v>
      </c>
      <c r="N1105" s="29">
        <f>IF(AND(F1105=0,V1105=1),2,V1105)</f>
        <v>2</v>
      </c>
      <c r="O1105" s="34"/>
      <c r="P1105" s="41">
        <v>1</v>
      </c>
      <c r="Q1105" s="41">
        <v>4</v>
      </c>
      <c r="R1105" s="117">
        <v>0.25</v>
      </c>
      <c r="S1105" s="45">
        <v>0.5</v>
      </c>
      <c r="T1105" s="45"/>
      <c r="U1105" s="43" t="s">
        <v>341</v>
      </c>
      <c r="V1105" s="34">
        <v>1</v>
      </c>
      <c r="W1105" s="29">
        <v>1</v>
      </c>
      <c r="X1105" s="29">
        <f t="shared" si="483"/>
        <v>1</v>
      </c>
      <c r="Z1105" s="6">
        <f>N1105</f>
        <v>2</v>
      </c>
      <c r="AA1105" s="6">
        <f>IF(K1105&lt;=0,0,1)</f>
        <v>0</v>
      </c>
      <c r="AB1105" s="29"/>
      <c r="AC1105" s="29" t="str">
        <f>_xlfn.IFS(AND(Z1105=1,AA1105=1),1,AND(Z1105=1,AA1105=0),0,Z1105=0,"не применяется",N1105=2,"не применяется")</f>
        <v>не применяется</v>
      </c>
      <c r="AE1105" s="120">
        <f>IF(N1105=1,IF(OR(I1105&lt;5,I1105=""),0,IF(I1105&gt;=10,1,0.5)),0)</f>
        <v>0</v>
      </c>
      <c r="AF1105" s="120">
        <f>IF(G1105&gt;AI1105,0.5,0)</f>
        <v>0</v>
      </c>
      <c r="AG1105" s="120">
        <f>IF(G1105=AJ1105,1,0)</f>
        <v>0</v>
      </c>
      <c r="AI1105" s="29">
        <f>ROUND(SUMIFS(E:E,D:D,D1105,N:N,1)/SUMIFS(F:F,D:D,D1105,N:N,1),9)</f>
        <v>0.91379310300000005</v>
      </c>
      <c r="AJ1105" s="29">
        <f>_xlfn.MAXIFS($G$7:$G$2383,$N$7:$N$2383,1,$D$7:$D$2383,24)</f>
        <v>10</v>
      </c>
    </row>
    <row r="1106" spans="1:36" ht="16.5" thickBot="1" x14ac:dyDescent="0.3">
      <c r="A1106" s="48" t="s">
        <v>1342</v>
      </c>
      <c r="B1106" s="54" t="s">
        <v>177</v>
      </c>
      <c r="C1106" s="55" t="s">
        <v>178</v>
      </c>
      <c r="D1106" s="44">
        <v>25</v>
      </c>
      <c r="E1106" s="41">
        <v>115</v>
      </c>
      <c r="F1106" s="41">
        <v>117</v>
      </c>
      <c r="G1106" s="117">
        <v>0.98290598299999998</v>
      </c>
      <c r="H1106" s="45">
        <v>1</v>
      </c>
      <c r="I1106" s="42" t="s">
        <v>12</v>
      </c>
      <c r="J1106" s="13">
        <v>0.98290598299999998</v>
      </c>
      <c r="K1106" s="29">
        <f>IF(V1106=1,MAX(AE1106:AG1106),0)</f>
        <v>1</v>
      </c>
      <c r="L1106" s="29">
        <f t="shared" si="489"/>
        <v>0</v>
      </c>
      <c r="M1106" s="29">
        <f t="shared" si="490"/>
        <v>1</v>
      </c>
      <c r="N1106" s="29">
        <f>IF(AND(F1106=0,V1106=1),2,V1106)</f>
        <v>1</v>
      </c>
      <c r="O1106" s="34"/>
      <c r="P1106" s="41">
        <v>0</v>
      </c>
      <c r="Q1106" s="41">
        <v>0</v>
      </c>
      <c r="R1106" s="117">
        <v>0</v>
      </c>
      <c r="S1106" s="42">
        <v>0</v>
      </c>
      <c r="T1106" s="42"/>
      <c r="U1106" s="43" t="s">
        <v>343</v>
      </c>
      <c r="V1106" s="34">
        <v>1</v>
      </c>
      <c r="W1106" s="29">
        <v>2</v>
      </c>
      <c r="X1106" s="29">
        <f t="shared" si="483"/>
        <v>2</v>
      </c>
      <c r="Z1106" s="6">
        <f>N1106</f>
        <v>1</v>
      </c>
      <c r="AA1106" s="6">
        <f>IF(K1106&lt;=0,0,1)</f>
        <v>1</v>
      </c>
      <c r="AB1106" s="29"/>
      <c r="AC1106" s="29">
        <f>_xlfn.IFS(AND(Z1106=1,AA1106=1),1,AND(Z1106=1,AA1106=0),0,Z1106=0,"не применяется")</f>
        <v>1</v>
      </c>
      <c r="AE1106" s="120">
        <f>IF(AND(J1106&gt;=1,N1106=1),2,0)</f>
        <v>0</v>
      </c>
      <c r="AF1106" s="120">
        <f>IF(G1106&gt;AI1106,1,0)</f>
        <v>1</v>
      </c>
      <c r="AG1106" s="120"/>
      <c r="AI1106" s="29">
        <f>ROUND(SUMIFS(E:E,D:D,D1106,N:N,1)/SUMIFS(F:F,D:D,D1106,N:N,1),9)</f>
        <v>0.97028108999999996</v>
      </c>
    </row>
    <row r="1107" spans="1:36" ht="16.5" thickBot="1" x14ac:dyDescent="0.3">
      <c r="A1107" s="48" t="s">
        <v>1343</v>
      </c>
      <c r="B1107" s="54" t="s">
        <v>177</v>
      </c>
      <c r="C1107" s="55" t="s">
        <v>178</v>
      </c>
      <c r="D1107" s="51">
        <v>33</v>
      </c>
      <c r="E1107" s="41"/>
      <c r="F1107" s="41"/>
      <c r="G1107" s="117">
        <v>0</v>
      </c>
      <c r="H1107" s="45"/>
      <c r="I1107" s="45"/>
      <c r="J1107" s="45"/>
      <c r="K1107" s="45">
        <f>K1079+K1094+K1101</f>
        <v>19</v>
      </c>
      <c r="L1107" s="29">
        <f t="shared" si="489"/>
        <v>0</v>
      </c>
      <c r="M1107" s="29">
        <f t="shared" si="490"/>
        <v>0</v>
      </c>
      <c r="O1107" s="34"/>
      <c r="P1107" s="34"/>
      <c r="Q1107" s="34"/>
      <c r="R1107" s="117">
        <v>0</v>
      </c>
      <c r="S1107" s="45">
        <v>20.5</v>
      </c>
      <c r="T1107" s="45"/>
      <c r="U1107" s="43" t="s">
        <v>321</v>
      </c>
      <c r="V1107" s="45">
        <v>1</v>
      </c>
      <c r="X1107" s="29">
        <f>SUM(X1079:X1106)</f>
        <v>32</v>
      </c>
      <c r="Y1107" s="53">
        <f>K1107/X1107</f>
        <v>0.59375</v>
      </c>
      <c r="Z1107" s="6">
        <f>SUM(Z1079:Z1106)</f>
        <v>30</v>
      </c>
      <c r="AA1107" s="6">
        <f>SUM(AA1079:AA1106)</f>
        <v>16</v>
      </c>
      <c r="AB1107" s="53">
        <f>AA1107/Z1107</f>
        <v>0.53333333333333333</v>
      </c>
      <c r="AC1107" s="29">
        <f>AB1107</f>
        <v>0.53333333333333333</v>
      </c>
      <c r="AF1107" s="6"/>
    </row>
    <row r="1108" spans="1:36" ht="16.5" thickBot="1" x14ac:dyDescent="0.25">
      <c r="A1108" s="48" t="s">
        <v>224</v>
      </c>
      <c r="B1108" s="49" t="s">
        <v>129</v>
      </c>
      <c r="C1108" s="50" t="s">
        <v>130</v>
      </c>
      <c r="D1108" s="33">
        <v>0</v>
      </c>
      <c r="E1108" s="122"/>
      <c r="F1108" s="122"/>
      <c r="G1108" s="117">
        <v>0</v>
      </c>
      <c r="H1108" s="35"/>
      <c r="I1108" s="35"/>
      <c r="J1108" s="35"/>
      <c r="K1108" s="36">
        <f>SUM(K1109:K1122)</f>
        <v>12</v>
      </c>
      <c r="L1108" s="29">
        <f t="shared" si="489"/>
        <v>0</v>
      </c>
      <c r="M1108" s="29">
        <f t="shared" si="490"/>
        <v>0</v>
      </c>
      <c r="O1108" s="34"/>
      <c r="P1108" s="67"/>
      <c r="Q1108" s="67"/>
      <c r="R1108" s="117">
        <v>0</v>
      </c>
      <c r="S1108" s="34">
        <v>11.5</v>
      </c>
      <c r="T1108" s="34"/>
      <c r="U1108" s="43" t="s">
        <v>321</v>
      </c>
      <c r="V1108" s="35">
        <v>1</v>
      </c>
      <c r="W1108" s="6"/>
      <c r="X1108" s="6"/>
      <c r="Y1108" s="6"/>
      <c r="AB1108" s="6"/>
      <c r="AC1108" s="6"/>
      <c r="AF1108" s="6"/>
    </row>
    <row r="1109" spans="1:36" ht="16.5" thickBot="1" x14ac:dyDescent="0.3">
      <c r="A1109" s="48" t="s">
        <v>1344</v>
      </c>
      <c r="B1109" s="54" t="s">
        <v>129</v>
      </c>
      <c r="C1109" s="55" t="s">
        <v>130</v>
      </c>
      <c r="D1109" s="41">
        <v>1</v>
      </c>
      <c r="E1109" s="41">
        <v>134661</v>
      </c>
      <c r="F1109" s="41">
        <v>522254.10000000003</v>
      </c>
      <c r="G1109" s="117">
        <v>0.25784574999999998</v>
      </c>
      <c r="H1109" s="42" t="s">
        <v>12</v>
      </c>
      <c r="I1109" s="13">
        <v>-4.7900426129999998</v>
      </c>
      <c r="J1109" s="42" t="s">
        <v>12</v>
      </c>
      <c r="K1109" s="29">
        <f t="shared" ref="K1109:K1120" si="495">IF(V1109=1,MAX(AE1109:AG1109),0)</f>
        <v>0</v>
      </c>
      <c r="L1109" s="29">
        <f t="shared" si="489"/>
        <v>0</v>
      </c>
      <c r="M1109" s="29">
        <f t="shared" si="490"/>
        <v>0</v>
      </c>
      <c r="N1109" s="29">
        <f t="shared" ref="N1109:N1122" si="496">IF(AND(F1109=0,V1109=1),2,V1109)</f>
        <v>1</v>
      </c>
      <c r="O1109" s="34"/>
      <c r="P1109" s="41">
        <v>134114</v>
      </c>
      <c r="Q1109" s="41">
        <v>495218.10000000003</v>
      </c>
      <c r="R1109" s="117">
        <v>0.27081804999999998</v>
      </c>
      <c r="S1109" s="34">
        <v>1</v>
      </c>
      <c r="T1109" s="34"/>
      <c r="U1109" s="43" t="s">
        <v>293</v>
      </c>
      <c r="V1109" s="34">
        <v>1</v>
      </c>
      <c r="W1109" s="29">
        <v>1</v>
      </c>
      <c r="X1109" s="29">
        <f t="shared" ref="X1109:X1135" si="497">IF(V1109=1,W1109,0)</f>
        <v>1</v>
      </c>
      <c r="Z1109" s="6">
        <f t="shared" ref="Z1109:Z1122" si="498">N1109</f>
        <v>1</v>
      </c>
      <c r="AA1109" s="6">
        <f t="shared" ref="AA1109:AA1122" si="499">IF(K1109&lt;=0,0,1)</f>
        <v>0</v>
      </c>
      <c r="AB1109" s="29"/>
      <c r="AC1109" s="29">
        <f>_xlfn.IFS(AND(Z1109=1,AA1109=1),1,AND(Z1109=1,AA1109=0),0,Z1109=0,"не применяется")</f>
        <v>0</v>
      </c>
      <c r="AE1109" s="120">
        <f>IF(N1109=1,IF(OR(I1109&lt;3,I1109=""),0,IF(I1109&gt;=7,1,0.5)),0)</f>
        <v>0</v>
      </c>
      <c r="AF1109" s="120">
        <f>IF(G1109&gt;AI1109,0.5,0)</f>
        <v>0</v>
      </c>
      <c r="AG1109" s="120">
        <f>IF(G1109=AJ1109,1,0)</f>
        <v>0</v>
      </c>
      <c r="AI1109" s="29">
        <f t="shared" ref="AI1109:AI1122" si="500">ROUND(SUMIFS(E:E,D:D,D1109,N:N,1)/SUMIFS(F:F,D:D,D1109,N:N,1),9)</f>
        <v>0.26994277300000002</v>
      </c>
      <c r="AJ1109" s="29">
        <f>ROUND(_xlfn.MAXIFS($G$7:$G$2383,$D$7:$D$2383,1,$V$7:$V$2383,1),9)</f>
        <v>0.87050933799999997</v>
      </c>
    </row>
    <row r="1110" spans="1:36" ht="16.5" thickBot="1" x14ac:dyDescent="0.3">
      <c r="A1110" s="48" t="s">
        <v>1345</v>
      </c>
      <c r="B1110" s="54" t="s">
        <v>129</v>
      </c>
      <c r="C1110" s="55" t="s">
        <v>130</v>
      </c>
      <c r="D1110" s="44">
        <v>2</v>
      </c>
      <c r="E1110" s="41">
        <v>340</v>
      </c>
      <c r="F1110" s="41">
        <v>373</v>
      </c>
      <c r="G1110" s="117">
        <v>0.91152814999999998</v>
      </c>
      <c r="H1110" s="42" t="s">
        <v>12</v>
      </c>
      <c r="I1110" s="13">
        <v>164.55962102300001</v>
      </c>
      <c r="J1110" s="42" t="s">
        <v>12</v>
      </c>
      <c r="K1110" s="29">
        <f t="shared" si="495"/>
        <v>2</v>
      </c>
      <c r="L1110" s="29">
        <f t="shared" si="489"/>
        <v>0</v>
      </c>
      <c r="M1110" s="29">
        <f t="shared" si="490"/>
        <v>0</v>
      </c>
      <c r="N1110" s="29">
        <f t="shared" si="496"/>
        <v>1</v>
      </c>
      <c r="O1110" s="34"/>
      <c r="P1110" s="41">
        <v>379</v>
      </c>
      <c r="Q1110" s="41">
        <v>1100</v>
      </c>
      <c r="R1110" s="117">
        <v>0.344545455</v>
      </c>
      <c r="S1110" s="34">
        <v>2</v>
      </c>
      <c r="T1110" s="34"/>
      <c r="U1110" s="43" t="s">
        <v>295</v>
      </c>
      <c r="V1110" s="34">
        <v>1</v>
      </c>
      <c r="W1110" s="29">
        <v>2</v>
      </c>
      <c r="X1110" s="29">
        <f t="shared" si="497"/>
        <v>2</v>
      </c>
      <c r="Z1110" s="6">
        <f t="shared" si="498"/>
        <v>1</v>
      </c>
      <c r="AA1110" s="6">
        <f t="shared" si="499"/>
        <v>1</v>
      </c>
      <c r="AB1110" s="29"/>
      <c r="AC1110" s="29">
        <f>_xlfn.IFS(AND(Z1110=1,AA1110=1),1,AND(Z1110=1,AA1110=0),0,Z1110=0,"не применяется")</f>
        <v>1</v>
      </c>
      <c r="AE1110" s="120">
        <f>IF(N1110=1,IF(OR(I1110&lt;5,I1110=""),0,IF(I1110&gt;=10,2,1)),0)</f>
        <v>2</v>
      </c>
      <c r="AF1110" s="120">
        <f>IF(G1110&gt;AI1110,1,0)</f>
        <v>0</v>
      </c>
      <c r="AG1110" s="120">
        <f>IF(G1110=AJ1110,2,0)</f>
        <v>0</v>
      </c>
      <c r="AI1110" s="29">
        <f t="shared" si="500"/>
        <v>0.94268468299999997</v>
      </c>
      <c r="AJ1110" s="29">
        <f>ROUND(_xlfn.MAXIFS($G$7:$G$2383,$N$7:$N$2383,1,$D$7:$D$2383,2),9)</f>
        <v>0.994897959</v>
      </c>
    </row>
    <row r="1111" spans="1:36" ht="16.5" thickBot="1" x14ac:dyDescent="0.3">
      <c r="A1111" s="48" t="s">
        <v>1346</v>
      </c>
      <c r="B1111" s="54" t="s">
        <v>129</v>
      </c>
      <c r="C1111" s="55" t="s">
        <v>130</v>
      </c>
      <c r="D1111" s="44">
        <v>3</v>
      </c>
      <c r="E1111" s="41">
        <v>11</v>
      </c>
      <c r="F1111" s="41">
        <v>19</v>
      </c>
      <c r="G1111" s="117">
        <v>0.57894736800000002</v>
      </c>
      <c r="H1111" s="42" t="s">
        <v>12</v>
      </c>
      <c r="I1111" s="13">
        <v>0</v>
      </c>
      <c r="J1111" s="42" t="s">
        <v>12</v>
      </c>
      <c r="K1111" s="29">
        <f t="shared" si="495"/>
        <v>0</v>
      </c>
      <c r="L1111" s="29">
        <f t="shared" si="489"/>
        <v>1</v>
      </c>
      <c r="M1111" s="29">
        <f t="shared" si="490"/>
        <v>0</v>
      </c>
      <c r="N1111" s="29">
        <f t="shared" si="496"/>
        <v>1</v>
      </c>
      <c r="O1111" s="34"/>
      <c r="P1111" s="41">
        <v>0</v>
      </c>
      <c r="Q1111" s="41">
        <v>0</v>
      </c>
      <c r="R1111" s="117">
        <v>0</v>
      </c>
      <c r="S1111" s="34">
        <v>0</v>
      </c>
      <c r="T1111" s="34"/>
      <c r="U1111" s="43" t="s">
        <v>297</v>
      </c>
      <c r="V1111" s="34">
        <v>1</v>
      </c>
      <c r="W1111" s="29">
        <v>1</v>
      </c>
      <c r="X1111" s="29">
        <f t="shared" si="497"/>
        <v>1</v>
      </c>
      <c r="Z1111" s="6">
        <f t="shared" si="498"/>
        <v>1</v>
      </c>
      <c r="AA1111" s="6">
        <f t="shared" si="499"/>
        <v>0</v>
      </c>
      <c r="AB1111" s="29"/>
      <c r="AC1111" s="29">
        <f>_xlfn.IFS(AND(Z1111=1,AA1111=1),1,AND(Z1111=1,AA1111=0),0,Z1111=0,"не применяется",Z1111=2,"не применяется")</f>
        <v>0</v>
      </c>
      <c r="AE1111" s="120">
        <f>IF(N1111=1,IF(OR(I1111&lt;5,I1111=""),0,IF(I1111&gt;=10,1,0.5)),0)</f>
        <v>0</v>
      </c>
      <c r="AF1111" s="120">
        <f>IF(G1111&gt;AI1111,0.5,0)</f>
        <v>0</v>
      </c>
      <c r="AG1111" s="120">
        <f>IF(G1111=AJ1111,1,0)</f>
        <v>0</v>
      </c>
      <c r="AI1111" s="29">
        <f t="shared" si="500"/>
        <v>0.630237826</v>
      </c>
      <c r="AJ1111" s="29">
        <f>_xlfn.MAXIFS($G$7:$G$2383,$N$7:$N$2383,1,$D$7:$D$2383,3)</f>
        <v>1</v>
      </c>
    </row>
    <row r="1112" spans="1:36" ht="16.5" thickBot="1" x14ac:dyDescent="0.3">
      <c r="A1112" s="48" t="s">
        <v>1347</v>
      </c>
      <c r="B1112" s="54" t="s">
        <v>129</v>
      </c>
      <c r="C1112" s="55" t="s">
        <v>130</v>
      </c>
      <c r="D1112" s="44">
        <v>4</v>
      </c>
      <c r="E1112" s="41">
        <v>4</v>
      </c>
      <c r="F1112" s="41">
        <v>4</v>
      </c>
      <c r="G1112" s="117">
        <v>1</v>
      </c>
      <c r="H1112" s="42" t="s">
        <v>12</v>
      </c>
      <c r="I1112" s="13">
        <v>1399.9999925</v>
      </c>
      <c r="J1112" s="42" t="s">
        <v>12</v>
      </c>
      <c r="K1112" s="29">
        <f t="shared" si="495"/>
        <v>1</v>
      </c>
      <c r="L1112" s="29">
        <f t="shared" si="489"/>
        <v>0</v>
      </c>
      <c r="M1112" s="29">
        <f t="shared" si="490"/>
        <v>1</v>
      </c>
      <c r="N1112" s="29">
        <f t="shared" si="496"/>
        <v>1</v>
      </c>
      <c r="O1112" s="34"/>
      <c r="P1112" s="41">
        <v>1</v>
      </c>
      <c r="Q1112" s="41">
        <v>15</v>
      </c>
      <c r="R1112" s="117">
        <v>6.6666666999999999E-2</v>
      </c>
      <c r="S1112" s="34">
        <v>0</v>
      </c>
      <c r="T1112" s="34"/>
      <c r="U1112" s="43" t="s">
        <v>299</v>
      </c>
      <c r="V1112" s="34">
        <v>1</v>
      </c>
      <c r="W1112" s="29">
        <v>1</v>
      </c>
      <c r="X1112" s="29">
        <f t="shared" si="497"/>
        <v>1</v>
      </c>
      <c r="Z1112" s="6">
        <f t="shared" si="498"/>
        <v>1</v>
      </c>
      <c r="AA1112" s="6">
        <f t="shared" si="499"/>
        <v>1</v>
      </c>
      <c r="AB1112" s="29"/>
      <c r="AC1112" s="29">
        <f t="shared" ref="AC1112:AC1124" si="501">_xlfn.IFS(AND(Z1112=1,AA1112=1),1,AND(Z1112=1,AA1112=0),0,Z1112=0,"не применяется")</f>
        <v>1</v>
      </c>
      <c r="AE1112" s="120">
        <f>IF(N1112=1,IF(OR(I1112&lt;5,I1112=""),0,IF(I1112&gt;=10,1,0.5)),0)</f>
        <v>1</v>
      </c>
      <c r="AF1112" s="120">
        <f>IF(G1112&gt;AI1112,0.5,0)</f>
        <v>0.5</v>
      </c>
      <c r="AG1112" s="120">
        <f>IF(G1112=AJ1112,1,0)</f>
        <v>1</v>
      </c>
      <c r="AI1112" s="29">
        <f t="shared" si="500"/>
        <v>0.88328075699999997</v>
      </c>
      <c r="AJ1112" s="29">
        <f>_xlfn.MAXIFS($G$7:$G$2383,$N$7:$N$2383,1,$D$7:$D$2383,4)</f>
        <v>1</v>
      </c>
    </row>
    <row r="1113" spans="1:36" ht="16.5" thickBot="1" x14ac:dyDescent="0.3">
      <c r="A1113" s="48" t="s">
        <v>1348</v>
      </c>
      <c r="B1113" s="54" t="s">
        <v>129</v>
      </c>
      <c r="C1113" s="55" t="s">
        <v>130</v>
      </c>
      <c r="D1113" s="44">
        <v>5</v>
      </c>
      <c r="E1113" s="41">
        <v>34</v>
      </c>
      <c r="F1113" s="41">
        <v>46</v>
      </c>
      <c r="G1113" s="117">
        <v>0.73913043499999997</v>
      </c>
      <c r="H1113" s="42" t="s">
        <v>12</v>
      </c>
      <c r="I1113" s="13">
        <v>763.61555671300005</v>
      </c>
      <c r="J1113" s="42" t="s">
        <v>12</v>
      </c>
      <c r="K1113" s="29">
        <f t="shared" si="495"/>
        <v>1</v>
      </c>
      <c r="L1113" s="29">
        <f t="shared" si="489"/>
        <v>0</v>
      </c>
      <c r="M1113" s="29">
        <f t="shared" si="490"/>
        <v>0</v>
      </c>
      <c r="N1113" s="29">
        <f t="shared" si="496"/>
        <v>1</v>
      </c>
      <c r="O1113" s="34"/>
      <c r="P1113" s="41">
        <v>19</v>
      </c>
      <c r="Q1113" s="41">
        <v>222</v>
      </c>
      <c r="R1113" s="117">
        <v>8.5585586000000005E-2</v>
      </c>
      <c r="S1113" s="34">
        <v>1</v>
      </c>
      <c r="T1113" s="34"/>
      <c r="U1113" s="43" t="s">
        <v>301</v>
      </c>
      <c r="V1113" s="34">
        <v>1</v>
      </c>
      <c r="W1113" s="29">
        <v>1</v>
      </c>
      <c r="X1113" s="29">
        <f t="shared" si="497"/>
        <v>1</v>
      </c>
      <c r="Z1113" s="6">
        <f t="shared" si="498"/>
        <v>1</v>
      </c>
      <c r="AA1113" s="6">
        <f t="shared" si="499"/>
        <v>1</v>
      </c>
      <c r="AB1113" s="29"/>
      <c r="AC1113" s="29">
        <f t="shared" si="501"/>
        <v>1</v>
      </c>
      <c r="AE1113" s="120">
        <f>IF(N1113=1,IF(OR(I1113&lt;5,I1113=""),0,IF(I1113&gt;=10,1,0.5)),0)</f>
        <v>1</v>
      </c>
      <c r="AF1113" s="120">
        <f>IF(G1113&gt;AI1113,0.5,0)</f>
        <v>0</v>
      </c>
      <c r="AG1113" s="120">
        <f>IF(G1113=AJ1113,1,0)</f>
        <v>0</v>
      </c>
      <c r="AI1113" s="29">
        <f t="shared" si="500"/>
        <v>0.78056112200000005</v>
      </c>
      <c r="AJ1113" s="29">
        <f>_xlfn.MAXIFS($G$7:$G$2383,$N$7:$N$2383,1,$D$7:$D$2383,5)</f>
        <v>1</v>
      </c>
    </row>
    <row r="1114" spans="1:36" ht="16.5" thickBot="1" x14ac:dyDescent="0.3">
      <c r="A1114" s="48" t="s">
        <v>1349</v>
      </c>
      <c r="B1114" s="54" t="s">
        <v>129</v>
      </c>
      <c r="C1114" s="55" t="s">
        <v>130</v>
      </c>
      <c r="D1114" s="44">
        <v>6</v>
      </c>
      <c r="E1114" s="41">
        <v>2562</v>
      </c>
      <c r="F1114" s="41">
        <v>2560</v>
      </c>
      <c r="G1114" s="117">
        <v>1.00078125</v>
      </c>
      <c r="H1114" s="45">
        <v>1</v>
      </c>
      <c r="I1114" s="42" t="s">
        <v>12</v>
      </c>
      <c r="J1114" s="13">
        <v>1.00078125</v>
      </c>
      <c r="K1114" s="29">
        <f t="shared" si="495"/>
        <v>2</v>
      </c>
      <c r="L1114" s="29">
        <f t="shared" si="489"/>
        <v>0</v>
      </c>
      <c r="M1114" s="29">
        <f t="shared" si="490"/>
        <v>0</v>
      </c>
      <c r="N1114" s="29">
        <f t="shared" si="496"/>
        <v>1</v>
      </c>
      <c r="O1114" s="34"/>
      <c r="P1114" s="41">
        <v>0</v>
      </c>
      <c r="Q1114" s="41">
        <v>0</v>
      </c>
      <c r="R1114" s="117">
        <v>0</v>
      </c>
      <c r="S1114" s="42">
        <v>2</v>
      </c>
      <c r="T1114" s="42"/>
      <c r="U1114" s="43" t="s">
        <v>303</v>
      </c>
      <c r="V1114" s="34">
        <v>1</v>
      </c>
      <c r="W1114" s="29">
        <v>2</v>
      </c>
      <c r="X1114" s="29">
        <f t="shared" si="497"/>
        <v>2</v>
      </c>
      <c r="Z1114" s="6">
        <f t="shared" si="498"/>
        <v>1</v>
      </c>
      <c r="AA1114" s="6">
        <f t="shared" si="499"/>
        <v>1</v>
      </c>
      <c r="AB1114" s="29"/>
      <c r="AC1114" s="29">
        <f t="shared" si="501"/>
        <v>1</v>
      </c>
      <c r="AE1114" s="120">
        <f>IF(N1114=1,IF(J1114&gt;=1,2,0),0)</f>
        <v>2</v>
      </c>
      <c r="AF1114" s="120">
        <f>IF(G1114&gt;AI1114,1,0)</f>
        <v>0</v>
      </c>
      <c r="AG1114" s="120"/>
      <c r="AI1114" s="29">
        <f t="shared" si="500"/>
        <v>1.0014544569999999</v>
      </c>
    </row>
    <row r="1115" spans="1:36" ht="16.5" thickBot="1" x14ac:dyDescent="0.3">
      <c r="A1115" s="48" t="s">
        <v>1350</v>
      </c>
      <c r="B1115" s="54" t="s">
        <v>129</v>
      </c>
      <c r="C1115" s="55" t="s">
        <v>130</v>
      </c>
      <c r="D1115" s="44">
        <v>7</v>
      </c>
      <c r="E1115" s="41">
        <v>690</v>
      </c>
      <c r="F1115" s="41">
        <v>1119</v>
      </c>
      <c r="G1115" s="117">
        <v>0.61662198400000001</v>
      </c>
      <c r="H1115" s="42" t="s">
        <v>12</v>
      </c>
      <c r="I1115" s="13">
        <v>-10.273081939000001</v>
      </c>
      <c r="J1115" s="42" t="s">
        <v>12</v>
      </c>
      <c r="K1115" s="29">
        <f t="shared" si="495"/>
        <v>0</v>
      </c>
      <c r="L1115" s="29">
        <f t="shared" si="489"/>
        <v>0</v>
      </c>
      <c r="M1115" s="29">
        <f t="shared" si="490"/>
        <v>0</v>
      </c>
      <c r="N1115" s="29">
        <f t="shared" si="496"/>
        <v>1</v>
      </c>
      <c r="O1115" s="34"/>
      <c r="P1115" s="41">
        <v>769</v>
      </c>
      <c r="Q1115" s="41">
        <v>1119</v>
      </c>
      <c r="R1115" s="117">
        <v>0.68722073299999997</v>
      </c>
      <c r="S1115" s="34">
        <v>2</v>
      </c>
      <c r="T1115" s="34"/>
      <c r="U1115" s="43" t="s">
        <v>305</v>
      </c>
      <c r="V1115" s="34">
        <v>1</v>
      </c>
      <c r="W1115" s="29">
        <v>2</v>
      </c>
      <c r="X1115" s="29">
        <f t="shared" si="497"/>
        <v>2</v>
      </c>
      <c r="Z1115" s="6">
        <f t="shared" si="498"/>
        <v>1</v>
      </c>
      <c r="AA1115" s="6">
        <f t="shared" si="499"/>
        <v>0</v>
      </c>
      <c r="AB1115" s="29"/>
      <c r="AC1115" s="29">
        <f t="shared" si="501"/>
        <v>0</v>
      </c>
      <c r="AE1115" s="120">
        <f>IF(N1115=1,IF(OR(I1115&lt;3,I1115=""),0,IF(I1115&gt;=7,2,1)),0)</f>
        <v>0</v>
      </c>
      <c r="AF1115" s="120">
        <f>IF(G1115&gt;AI1115,1,0)</f>
        <v>0</v>
      </c>
      <c r="AG1115" s="120">
        <f>IF(G1115=AJ1115,2,0)</f>
        <v>0</v>
      </c>
      <c r="AI1115" s="29">
        <f t="shared" si="500"/>
        <v>0.78831324000000003</v>
      </c>
      <c r="AJ1115" s="29">
        <f>_xlfn.MAXIFS($G$7:$G$2383,$N$7:$N$2383,1,$D$7:$D$2383,7)</f>
        <v>0.964028777</v>
      </c>
    </row>
    <row r="1116" spans="1:36" ht="16.5" thickBot="1" x14ac:dyDescent="0.3">
      <c r="A1116" s="48" t="s">
        <v>1351</v>
      </c>
      <c r="B1116" s="54" t="s">
        <v>129</v>
      </c>
      <c r="C1116" s="55" t="s">
        <v>130</v>
      </c>
      <c r="D1116" s="44">
        <v>8</v>
      </c>
      <c r="E1116" s="41">
        <v>315</v>
      </c>
      <c r="F1116" s="41">
        <v>1119</v>
      </c>
      <c r="G1116" s="117">
        <v>0.28150133999999999</v>
      </c>
      <c r="H1116" s="42" t="s">
        <v>12</v>
      </c>
      <c r="I1116" s="13">
        <v>-4.5454546379999998</v>
      </c>
      <c r="J1116" s="42" t="s">
        <v>12</v>
      </c>
      <c r="K1116" s="29">
        <f t="shared" si="495"/>
        <v>0.5</v>
      </c>
      <c r="L1116" s="29">
        <f t="shared" si="489"/>
        <v>0</v>
      </c>
      <c r="M1116" s="29">
        <f t="shared" si="490"/>
        <v>1</v>
      </c>
      <c r="N1116" s="29">
        <f t="shared" si="496"/>
        <v>1</v>
      </c>
      <c r="O1116" s="34"/>
      <c r="P1116" s="41">
        <v>330</v>
      </c>
      <c r="Q1116" s="41">
        <v>1119</v>
      </c>
      <c r="R1116" s="117">
        <v>0.29490616600000003</v>
      </c>
      <c r="S1116" s="34">
        <v>1</v>
      </c>
      <c r="T1116" s="34"/>
      <c r="U1116" s="43" t="s">
        <v>307</v>
      </c>
      <c r="V1116" s="34">
        <v>1</v>
      </c>
      <c r="W1116" s="29">
        <v>1</v>
      </c>
      <c r="X1116" s="29">
        <f t="shared" si="497"/>
        <v>1</v>
      </c>
      <c r="Z1116" s="6">
        <f t="shared" si="498"/>
        <v>1</v>
      </c>
      <c r="AA1116" s="6">
        <f t="shared" si="499"/>
        <v>1</v>
      </c>
      <c r="AB1116" s="29"/>
      <c r="AC1116" s="29">
        <f t="shared" si="501"/>
        <v>1</v>
      </c>
      <c r="AE1116" s="120">
        <f>IF(N1116=1,IF(OR(I1116&gt;-5,I1116=""),0,IF(I1116&gt;=-10,0.5,1)),0)</f>
        <v>0</v>
      </c>
      <c r="AF1116" s="120">
        <f>IF(G1116&lt;AI1116,0.5,0)</f>
        <v>0.5</v>
      </c>
      <c r="AG1116" s="120">
        <f>IF(G1116=AJ1116,1,0)</f>
        <v>0</v>
      </c>
      <c r="AI1116" s="29">
        <f t="shared" si="500"/>
        <v>0.38070670899999998</v>
      </c>
      <c r="AJ1116" s="29">
        <f>_xlfn.MINIFS($G$6:$G$2383,$N$6:$N$2383,1,$D$6:$D$2383,8)</f>
        <v>1.9047618999999998E-2</v>
      </c>
    </row>
    <row r="1117" spans="1:36" ht="16.5" thickBot="1" x14ac:dyDescent="0.3">
      <c r="A1117" s="48" t="s">
        <v>1352</v>
      </c>
      <c r="B1117" s="54" t="s">
        <v>129</v>
      </c>
      <c r="C1117" s="55" t="s">
        <v>130</v>
      </c>
      <c r="D1117" s="44">
        <v>9</v>
      </c>
      <c r="E1117" s="41">
        <v>2694</v>
      </c>
      <c r="F1117" s="41">
        <v>373</v>
      </c>
      <c r="G1117" s="117">
        <v>7.2225201070000002</v>
      </c>
      <c r="H1117" s="45">
        <v>1</v>
      </c>
      <c r="I1117" s="42" t="s">
        <v>12</v>
      </c>
      <c r="J1117" s="13">
        <v>7.2225201070000002</v>
      </c>
      <c r="K1117" s="29">
        <f t="shared" si="495"/>
        <v>1</v>
      </c>
      <c r="L1117" s="29">
        <f t="shared" si="489"/>
        <v>0</v>
      </c>
      <c r="M1117" s="29">
        <f t="shared" si="490"/>
        <v>1</v>
      </c>
      <c r="N1117" s="29">
        <f t="shared" si="496"/>
        <v>1</v>
      </c>
      <c r="O1117" s="34"/>
      <c r="P1117" s="41">
        <v>2089</v>
      </c>
      <c r="Q1117" s="41">
        <v>1100</v>
      </c>
      <c r="R1117" s="117">
        <v>1.8990909090000001</v>
      </c>
      <c r="S1117" s="42">
        <v>1</v>
      </c>
      <c r="T1117" s="42"/>
      <c r="U1117" s="43" t="s">
        <v>309</v>
      </c>
      <c r="V1117" s="34">
        <v>1</v>
      </c>
      <c r="W1117" s="29">
        <v>1</v>
      </c>
      <c r="X1117" s="29">
        <f t="shared" si="497"/>
        <v>1</v>
      </c>
      <c r="Z1117" s="6">
        <f t="shared" si="498"/>
        <v>1</v>
      </c>
      <c r="AA1117" s="6">
        <f t="shared" si="499"/>
        <v>1</v>
      </c>
      <c r="AB1117" s="29"/>
      <c r="AC1117" s="29">
        <f t="shared" si="501"/>
        <v>1</v>
      </c>
      <c r="AE1117" s="120">
        <f>IF(N1117=1,IF(J1117&gt;=1,1,0),0)</f>
        <v>1</v>
      </c>
      <c r="AF1117" s="120">
        <f>IF(G1117&gt;AI1117,0.5,0)</f>
        <v>0.5</v>
      </c>
      <c r="AG1117" s="120"/>
      <c r="AI1117" s="29">
        <f t="shared" si="500"/>
        <v>6.5856960899999999</v>
      </c>
    </row>
    <row r="1118" spans="1:36" ht="16.5" thickBot="1" x14ac:dyDescent="0.3">
      <c r="A1118" s="48" t="s">
        <v>1353</v>
      </c>
      <c r="B1118" s="54" t="s">
        <v>129</v>
      </c>
      <c r="C1118" s="55" t="s">
        <v>130</v>
      </c>
      <c r="D1118" s="44">
        <v>10</v>
      </c>
      <c r="E1118" s="41">
        <v>75</v>
      </c>
      <c r="F1118" s="41">
        <v>4</v>
      </c>
      <c r="G1118" s="117">
        <v>18.75</v>
      </c>
      <c r="H1118" s="45">
        <v>1</v>
      </c>
      <c r="I1118" s="42" t="s">
        <v>12</v>
      </c>
      <c r="J1118" s="13">
        <v>18.75</v>
      </c>
      <c r="K1118" s="29">
        <f t="shared" si="495"/>
        <v>1</v>
      </c>
      <c r="L1118" s="29">
        <f t="shared" si="489"/>
        <v>0</v>
      </c>
      <c r="M1118" s="29">
        <f t="shared" si="490"/>
        <v>1</v>
      </c>
      <c r="N1118" s="29">
        <f t="shared" si="496"/>
        <v>1</v>
      </c>
      <c r="O1118" s="34"/>
      <c r="P1118" s="41">
        <v>39</v>
      </c>
      <c r="Q1118" s="41">
        <v>15</v>
      </c>
      <c r="R1118" s="117">
        <v>2.6</v>
      </c>
      <c r="S1118" s="42">
        <v>1</v>
      </c>
      <c r="T1118" s="42"/>
      <c r="U1118" s="43" t="s">
        <v>311</v>
      </c>
      <c r="V1118" s="34">
        <v>1</v>
      </c>
      <c r="W1118" s="29">
        <v>1</v>
      </c>
      <c r="X1118" s="29">
        <f t="shared" si="497"/>
        <v>1</v>
      </c>
      <c r="Z1118" s="6">
        <f t="shared" si="498"/>
        <v>1</v>
      </c>
      <c r="AA1118" s="6">
        <f t="shared" si="499"/>
        <v>1</v>
      </c>
      <c r="AB1118" s="29"/>
      <c r="AC1118" s="29">
        <f t="shared" si="501"/>
        <v>1</v>
      </c>
      <c r="AE1118" s="120">
        <f>IF(N1118=1,IF(J1118&gt;=1,1,0),0)</f>
        <v>1</v>
      </c>
      <c r="AF1118" s="120">
        <f>IF(G1118&gt;AI1118,0.5,0)</f>
        <v>0.5</v>
      </c>
      <c r="AG1118" s="120"/>
      <c r="AI1118" s="29">
        <f t="shared" si="500"/>
        <v>8.2854889590000003</v>
      </c>
    </row>
    <row r="1119" spans="1:36" ht="16.5" thickBot="1" x14ac:dyDescent="0.3">
      <c r="A1119" s="48" t="s">
        <v>1354</v>
      </c>
      <c r="B1119" s="54" t="s">
        <v>129</v>
      </c>
      <c r="C1119" s="55" t="s">
        <v>130</v>
      </c>
      <c r="D1119" s="44">
        <v>11</v>
      </c>
      <c r="E1119" s="41">
        <v>489</v>
      </c>
      <c r="F1119" s="41">
        <v>46</v>
      </c>
      <c r="G1119" s="117">
        <v>10.630434783</v>
      </c>
      <c r="H1119" s="45">
        <v>1</v>
      </c>
      <c r="I1119" s="42" t="s">
        <v>12</v>
      </c>
      <c r="J1119" s="13">
        <v>10.630434783</v>
      </c>
      <c r="K1119" s="29">
        <f t="shared" si="495"/>
        <v>2</v>
      </c>
      <c r="L1119" s="29">
        <f t="shared" si="489"/>
        <v>0</v>
      </c>
      <c r="M1119" s="29">
        <f t="shared" si="490"/>
        <v>1</v>
      </c>
      <c r="N1119" s="29">
        <f t="shared" si="496"/>
        <v>1</v>
      </c>
      <c r="O1119" s="34"/>
      <c r="P1119" s="41">
        <v>218</v>
      </c>
      <c r="Q1119" s="41">
        <v>222</v>
      </c>
      <c r="R1119" s="117">
        <v>0.98198198199999998</v>
      </c>
      <c r="S1119" s="42">
        <v>0</v>
      </c>
      <c r="T1119" s="42"/>
      <c r="U1119" s="43" t="s">
        <v>313</v>
      </c>
      <c r="V1119" s="34">
        <v>1</v>
      </c>
      <c r="W1119" s="29">
        <v>2</v>
      </c>
      <c r="X1119" s="29">
        <f t="shared" si="497"/>
        <v>2</v>
      </c>
      <c r="Z1119" s="6">
        <f t="shared" si="498"/>
        <v>1</v>
      </c>
      <c r="AA1119" s="6">
        <f t="shared" si="499"/>
        <v>1</v>
      </c>
      <c r="AB1119" s="29"/>
      <c r="AC1119" s="29">
        <f t="shared" si="501"/>
        <v>1</v>
      </c>
      <c r="AE1119" s="120">
        <f>IF(N1119=1,IF(J1119&gt;=1,2,0),0)</f>
        <v>2</v>
      </c>
      <c r="AF1119" s="120">
        <f>IF(G1119&gt;AI1119,1,0)</f>
        <v>1</v>
      </c>
      <c r="AG1119" s="120"/>
      <c r="AI1119" s="29">
        <f t="shared" si="500"/>
        <v>8.5951903810000001</v>
      </c>
    </row>
    <row r="1120" spans="1:36" ht="16.5" thickBot="1" x14ac:dyDescent="0.3">
      <c r="A1120" s="48" t="s">
        <v>1355</v>
      </c>
      <c r="B1120" s="54" t="s">
        <v>129</v>
      </c>
      <c r="C1120" s="55" t="s">
        <v>130</v>
      </c>
      <c r="D1120" s="44">
        <v>12</v>
      </c>
      <c r="E1120" s="41">
        <v>1147</v>
      </c>
      <c r="F1120" s="41">
        <v>25586</v>
      </c>
      <c r="G1120" s="117">
        <v>4.4829202999999998E-2</v>
      </c>
      <c r="H1120" s="42" t="s">
        <v>12</v>
      </c>
      <c r="I1120" s="13">
        <v>39.139588074000002</v>
      </c>
      <c r="J1120" s="42" t="s">
        <v>12</v>
      </c>
      <c r="K1120" s="29">
        <f t="shared" si="495"/>
        <v>0</v>
      </c>
      <c r="L1120" s="29">
        <f t="shared" si="489"/>
        <v>0</v>
      </c>
      <c r="M1120" s="29">
        <f t="shared" si="490"/>
        <v>0</v>
      </c>
      <c r="N1120" s="29">
        <f t="shared" si="496"/>
        <v>1</v>
      </c>
      <c r="O1120" s="34"/>
      <c r="P1120" s="41">
        <v>769</v>
      </c>
      <c r="Q1120" s="41">
        <v>23868</v>
      </c>
      <c r="R1120" s="117">
        <v>3.2218869999999997E-2</v>
      </c>
      <c r="S1120" s="34">
        <v>0.5</v>
      </c>
      <c r="T1120" s="34"/>
      <c r="U1120" s="43" t="s">
        <v>315</v>
      </c>
      <c r="V1120" s="34">
        <v>1</v>
      </c>
      <c r="W1120" s="29">
        <v>1</v>
      </c>
      <c r="X1120" s="29">
        <f t="shared" si="497"/>
        <v>1</v>
      </c>
      <c r="Z1120" s="6">
        <f t="shared" si="498"/>
        <v>1</v>
      </c>
      <c r="AA1120" s="6">
        <f t="shared" si="499"/>
        <v>0</v>
      </c>
      <c r="AB1120" s="29"/>
      <c r="AC1120" s="29">
        <f t="shared" si="501"/>
        <v>0</v>
      </c>
      <c r="AE1120" s="120">
        <f>IF(N1120=1,IF(OR(I1120&gt;-5,I1120=""),0,IF(I1120&gt;=-10,0.5,1)),0)</f>
        <v>0</v>
      </c>
      <c r="AF1120" s="120">
        <f>IF(G1120&lt;AI1120,0.5,0)</f>
        <v>0</v>
      </c>
      <c r="AG1120" s="120">
        <f>IF(G1120=AJ1120,1,0)</f>
        <v>0</v>
      </c>
      <c r="AI1120" s="29">
        <f t="shared" si="500"/>
        <v>4.0696577999999997E-2</v>
      </c>
      <c r="AJ1120" s="29">
        <f>_xlfn.MINIFS($G$6:$G$2383,$N$6:$N$2383,1,$D$6:$D$2383,12)</f>
        <v>5.6550419999999999E-3</v>
      </c>
    </row>
    <row r="1121" spans="1:36" ht="16.5" thickBot="1" x14ac:dyDescent="0.3">
      <c r="A1121" s="48" t="s">
        <v>1356</v>
      </c>
      <c r="B1121" s="54" t="s">
        <v>129</v>
      </c>
      <c r="C1121" s="55" t="s">
        <v>130</v>
      </c>
      <c r="D1121" s="44">
        <v>13</v>
      </c>
      <c r="E1121" s="41">
        <v>559</v>
      </c>
      <c r="F1121" s="41">
        <v>1768</v>
      </c>
      <c r="G1121" s="117">
        <v>0.31617647100000001</v>
      </c>
      <c r="H1121" s="42" t="s">
        <v>12</v>
      </c>
      <c r="I1121" s="13">
        <v>-6.6063348120000001</v>
      </c>
      <c r="J1121" s="42" t="s">
        <v>12</v>
      </c>
      <c r="K1121" s="29">
        <f>_xlfn.IFS(AND(R1121=0,G1121=0),0,V1121=0,0,V1121=1,MAX(AE1121:AG1121))</f>
        <v>1</v>
      </c>
      <c r="L1121" s="29">
        <f t="shared" si="489"/>
        <v>0</v>
      </c>
      <c r="M1121" s="29">
        <f t="shared" si="490"/>
        <v>0</v>
      </c>
      <c r="N1121" s="29">
        <f t="shared" si="496"/>
        <v>1</v>
      </c>
      <c r="O1121" s="34"/>
      <c r="P1121" s="41">
        <v>585</v>
      </c>
      <c r="Q1121" s="41">
        <v>1728</v>
      </c>
      <c r="R1121" s="117">
        <v>0.33854166699999999</v>
      </c>
      <c r="S1121" s="34">
        <v>0</v>
      </c>
      <c r="T1121" s="34"/>
      <c r="U1121" s="43" t="s">
        <v>317</v>
      </c>
      <c r="V1121" s="34">
        <v>1</v>
      </c>
      <c r="W1121" s="29">
        <v>2</v>
      </c>
      <c r="X1121" s="29">
        <f t="shared" si="497"/>
        <v>2</v>
      </c>
      <c r="Z1121" s="6">
        <f t="shared" si="498"/>
        <v>1</v>
      </c>
      <c r="AA1121" s="6">
        <f t="shared" si="499"/>
        <v>1</v>
      </c>
      <c r="AB1121" s="29"/>
      <c r="AC1121" s="29">
        <f t="shared" si="501"/>
        <v>1</v>
      </c>
      <c r="AE1121" s="120">
        <f>IF(N1121=1,IF(OR(I1121&gt;-3,I1121=""),0,IF(I1121&gt;=-7,1,2)),0)</f>
        <v>1</v>
      </c>
      <c r="AF1121" s="120">
        <f>IF(G1121&lt;AI1121,1,0)</f>
        <v>0</v>
      </c>
      <c r="AG1121" s="120">
        <f>IF(G1121=AJ1121,2,0)</f>
        <v>0</v>
      </c>
      <c r="AI1121" s="29">
        <f t="shared" si="500"/>
        <v>0.30394431599999999</v>
      </c>
      <c r="AJ1121" s="29">
        <f>_xlfn.MINIFS($G$6:$G$2383,$N$6:$N$2383,1,$D$6:$D$2383,13)</f>
        <v>0.11</v>
      </c>
    </row>
    <row r="1122" spans="1:36" ht="16.5" thickBot="1" x14ac:dyDescent="0.3">
      <c r="A1122" s="48" t="s">
        <v>1357</v>
      </c>
      <c r="B1122" s="54" t="s">
        <v>129</v>
      </c>
      <c r="C1122" s="55" t="s">
        <v>130</v>
      </c>
      <c r="D1122" s="44">
        <v>14</v>
      </c>
      <c r="E1122" s="41">
        <v>9</v>
      </c>
      <c r="F1122" s="41">
        <v>3308</v>
      </c>
      <c r="G1122" s="117">
        <v>2.7206769999999999E-3</v>
      </c>
      <c r="H1122" s="42" t="s">
        <v>12</v>
      </c>
      <c r="I1122" s="13">
        <v>175.15104258299999</v>
      </c>
      <c r="J1122" s="42" t="s">
        <v>12</v>
      </c>
      <c r="K1122" s="29">
        <f>_xlfn.IFS(AND(R1122=0,G1122=0),0,V1122=0,0,V1122=1,MAX(AE1122:AG1122))</f>
        <v>0.5</v>
      </c>
      <c r="L1122" s="29">
        <f t="shared" si="489"/>
        <v>0</v>
      </c>
      <c r="M1122" s="29">
        <f t="shared" si="490"/>
        <v>1</v>
      </c>
      <c r="N1122" s="29">
        <f t="shared" si="496"/>
        <v>1</v>
      </c>
      <c r="O1122" s="34"/>
      <c r="P1122" s="41">
        <v>3</v>
      </c>
      <c r="Q1122" s="41">
        <v>3034</v>
      </c>
      <c r="R1122" s="117">
        <v>9.8879400000000009E-4</v>
      </c>
      <c r="S1122" s="34">
        <v>0</v>
      </c>
      <c r="T1122" s="34"/>
      <c r="U1122" s="43" t="s">
        <v>319</v>
      </c>
      <c r="V1122" s="34">
        <v>1</v>
      </c>
      <c r="W1122" s="29">
        <v>1</v>
      </c>
      <c r="X1122" s="29">
        <f t="shared" si="497"/>
        <v>1</v>
      </c>
      <c r="Z1122" s="6">
        <f t="shared" si="498"/>
        <v>1</v>
      </c>
      <c r="AA1122" s="6">
        <f t="shared" si="499"/>
        <v>1</v>
      </c>
      <c r="AB1122" s="29"/>
      <c r="AC1122" s="29">
        <f t="shared" si="501"/>
        <v>1</v>
      </c>
      <c r="AE1122" s="120">
        <f>IF(N1122=1,IF(OR(I1122&gt;-5,I1122=""),0,IF(I1122&gt;=-10,0.5,1)),0)</f>
        <v>0</v>
      </c>
      <c r="AF1122" s="120">
        <f>IF(G1122&lt;AI1122,0.5,0)</f>
        <v>0.5</v>
      </c>
      <c r="AG1122" s="120">
        <f>IF(G1122=AJ1122,1,0)</f>
        <v>0</v>
      </c>
      <c r="AI1122" s="29">
        <f t="shared" si="500"/>
        <v>4.1435990000000004E-3</v>
      </c>
      <c r="AJ1122" s="29">
        <f>_xlfn.MINIFS($G$6:$G$2383,$N$6:$N$2383,1,$D$6:$D$2383,14)</f>
        <v>0</v>
      </c>
    </row>
    <row r="1123" spans="1:36" ht="16.5" thickBot="1" x14ac:dyDescent="0.3">
      <c r="A1123" s="48" t="s">
        <v>1358</v>
      </c>
      <c r="B1123" s="54" t="s">
        <v>129</v>
      </c>
      <c r="C1123" s="55" t="s">
        <v>130</v>
      </c>
      <c r="D1123" s="33"/>
      <c r="E1123" s="41"/>
      <c r="F1123" s="41"/>
      <c r="G1123" s="117">
        <v>0</v>
      </c>
      <c r="H1123" s="35"/>
      <c r="I1123" s="35"/>
      <c r="J1123" s="35"/>
      <c r="K1123" s="36">
        <f>SUM(K1124:K1129)</f>
        <v>3</v>
      </c>
      <c r="L1123" s="29">
        <f t="shared" si="489"/>
        <v>0</v>
      </c>
      <c r="M1123" s="29">
        <f t="shared" si="490"/>
        <v>0</v>
      </c>
      <c r="O1123" s="34"/>
      <c r="P1123" s="34"/>
      <c r="Q1123" s="34"/>
      <c r="R1123" s="117">
        <v>0</v>
      </c>
      <c r="S1123" s="35">
        <v>3</v>
      </c>
      <c r="T1123" s="35"/>
      <c r="U1123" s="37" t="s">
        <v>321</v>
      </c>
      <c r="V1123" s="35">
        <v>1</v>
      </c>
      <c r="W1123" s="6"/>
      <c r="X1123" s="29">
        <f t="shared" si="497"/>
        <v>0</v>
      </c>
      <c r="Y1123" s="6"/>
      <c r="AB1123" s="6"/>
      <c r="AC1123" s="29" t="str">
        <f t="shared" si="501"/>
        <v>не применяется</v>
      </c>
      <c r="AF1123" s="6"/>
    </row>
    <row r="1124" spans="1:36" ht="16.5" thickBot="1" x14ac:dyDescent="0.3">
      <c r="A1124" s="48" t="s">
        <v>1359</v>
      </c>
      <c r="B1124" s="54" t="s">
        <v>129</v>
      </c>
      <c r="C1124" s="55" t="s">
        <v>130</v>
      </c>
      <c r="D1124" s="44">
        <v>15</v>
      </c>
      <c r="E1124" s="41">
        <v>12700</v>
      </c>
      <c r="F1124" s="41">
        <v>14858</v>
      </c>
      <c r="G1124" s="117">
        <v>0.85475837899999996</v>
      </c>
      <c r="H1124" s="45">
        <v>1</v>
      </c>
      <c r="I1124" s="42" t="s">
        <v>12</v>
      </c>
      <c r="J1124" s="13">
        <v>0.85475837899999996</v>
      </c>
      <c r="K1124" s="29">
        <f t="shared" ref="K1124:K1129" si="502">IF(V1124=1,MAX(AE1124:AG1124),0)</f>
        <v>0</v>
      </c>
      <c r="L1124" s="29">
        <f t="shared" si="489"/>
        <v>0</v>
      </c>
      <c r="M1124" s="29">
        <f t="shared" si="490"/>
        <v>0</v>
      </c>
      <c r="N1124" s="29">
        <f t="shared" ref="N1124:N1129" si="503">IF(AND(F1124=0,V1124=1),2,V1124)</f>
        <v>1</v>
      </c>
      <c r="O1124" s="34"/>
      <c r="P1124" s="41">
        <v>0</v>
      </c>
      <c r="Q1124" s="41">
        <v>0</v>
      </c>
      <c r="R1124" s="117">
        <v>0</v>
      </c>
      <c r="S1124" s="42">
        <v>0</v>
      </c>
      <c r="T1124" s="42"/>
      <c r="U1124" s="43" t="s">
        <v>323</v>
      </c>
      <c r="V1124" s="34">
        <v>1</v>
      </c>
      <c r="W1124" s="29">
        <v>1</v>
      </c>
      <c r="X1124" s="29">
        <f t="shared" si="497"/>
        <v>1</v>
      </c>
      <c r="Z1124" s="6">
        <f t="shared" ref="Z1124:Z1129" si="504">N1124</f>
        <v>1</v>
      </c>
      <c r="AA1124" s="6">
        <f t="shared" ref="AA1124:AA1129" si="505">IF(K1124&lt;=0,0,1)</f>
        <v>0</v>
      </c>
      <c r="AB1124" s="29"/>
      <c r="AC1124" s="29">
        <f t="shared" si="501"/>
        <v>0</v>
      </c>
      <c r="AE1124" s="120">
        <f>IF(AND(J1124&gt;=1,N1124=1),1,0)</f>
        <v>0</v>
      </c>
      <c r="AF1124" s="121">
        <f>IF(G1124&gt;AI1124,0.5,0)</f>
        <v>0</v>
      </c>
      <c r="AG1124" s="120"/>
      <c r="AI1124" s="29">
        <f t="shared" ref="AI1124:AI1129" si="506">ROUND(SUMIFS(E:E,D:D,D1124,N:N,1)/SUMIFS(F:F,D:D,D1124,N:N,1),9)</f>
        <v>0.955452521</v>
      </c>
    </row>
    <row r="1125" spans="1:36" ht="16.5" thickBot="1" x14ac:dyDescent="0.3">
      <c r="A1125" s="48" t="s">
        <v>1360</v>
      </c>
      <c r="B1125" s="54" t="s">
        <v>129</v>
      </c>
      <c r="C1125" s="55" t="s">
        <v>130</v>
      </c>
      <c r="D1125" s="44">
        <v>16</v>
      </c>
      <c r="E1125" s="41">
        <v>8</v>
      </c>
      <c r="F1125" s="41">
        <v>0</v>
      </c>
      <c r="G1125" s="117">
        <v>0</v>
      </c>
      <c r="H1125" s="45">
        <v>1</v>
      </c>
      <c r="I1125" s="42" t="s">
        <v>12</v>
      </c>
      <c r="J1125" s="13">
        <v>0</v>
      </c>
      <c r="K1125" s="29">
        <f t="shared" si="502"/>
        <v>0</v>
      </c>
      <c r="L1125" s="29">
        <f t="shared" si="489"/>
        <v>0</v>
      </c>
      <c r="M1125" s="29">
        <f t="shared" si="490"/>
        <v>0</v>
      </c>
      <c r="N1125" s="29">
        <f t="shared" si="503"/>
        <v>2</v>
      </c>
      <c r="O1125" s="34"/>
      <c r="P1125" s="41">
        <v>6</v>
      </c>
      <c r="Q1125" s="41">
        <v>41</v>
      </c>
      <c r="R1125" s="117">
        <v>0.146341463</v>
      </c>
      <c r="S1125" s="42">
        <v>0</v>
      </c>
      <c r="T1125" s="42"/>
      <c r="U1125" s="43" t="s">
        <v>325</v>
      </c>
      <c r="V1125" s="34">
        <v>1</v>
      </c>
      <c r="W1125" s="29">
        <v>1</v>
      </c>
      <c r="X1125" s="29">
        <f t="shared" si="497"/>
        <v>1</v>
      </c>
      <c r="Z1125" s="6">
        <f t="shared" si="504"/>
        <v>2</v>
      </c>
      <c r="AA1125" s="6">
        <f t="shared" si="505"/>
        <v>0</v>
      </c>
      <c r="AB1125" s="29"/>
      <c r="AC1125" s="29" t="str">
        <f>_xlfn.IFS(AND(Z1125=1,AA1125=1),1,AND(Z1125=1,AA1125=0),0,Z1125=0,"не применяется",N1125=2,"не применяется")</f>
        <v>не применяется</v>
      </c>
      <c r="AE1125" s="120">
        <f>IF(AND(J1125&gt;=1,N1125=1),1,0)</f>
        <v>0</v>
      </c>
      <c r="AF1125" s="120">
        <f>IF(G1125&gt;AI1125,0.5,0)</f>
        <v>0</v>
      </c>
      <c r="AG1125" s="120"/>
      <c r="AI1125" s="29">
        <f t="shared" si="506"/>
        <v>27.65</v>
      </c>
    </row>
    <row r="1126" spans="1:36" ht="16.5" thickBot="1" x14ac:dyDescent="0.3">
      <c r="A1126" s="48" t="s">
        <v>1361</v>
      </c>
      <c r="B1126" s="54" t="s">
        <v>129</v>
      </c>
      <c r="C1126" s="55" t="s">
        <v>130</v>
      </c>
      <c r="D1126" s="44">
        <v>17</v>
      </c>
      <c r="E1126" s="41">
        <v>852</v>
      </c>
      <c r="F1126" s="41">
        <v>6</v>
      </c>
      <c r="G1126" s="117">
        <v>142</v>
      </c>
      <c r="H1126" s="45">
        <v>1</v>
      </c>
      <c r="I1126" s="42" t="s">
        <v>12</v>
      </c>
      <c r="J1126" s="13">
        <v>142</v>
      </c>
      <c r="K1126" s="29">
        <f t="shared" si="502"/>
        <v>1</v>
      </c>
      <c r="L1126" s="29">
        <f t="shared" si="489"/>
        <v>0</v>
      </c>
      <c r="M1126" s="29">
        <f t="shared" si="490"/>
        <v>1</v>
      </c>
      <c r="N1126" s="29">
        <f t="shared" si="503"/>
        <v>1</v>
      </c>
      <c r="O1126" s="34"/>
      <c r="P1126" s="41">
        <v>71</v>
      </c>
      <c r="Q1126" s="41">
        <v>387</v>
      </c>
      <c r="R1126" s="117">
        <v>0.18346253200000001</v>
      </c>
      <c r="S1126" s="42">
        <v>0</v>
      </c>
      <c r="T1126" s="42"/>
      <c r="U1126" s="43" t="s">
        <v>327</v>
      </c>
      <c r="V1126" s="34">
        <v>1</v>
      </c>
      <c r="W1126" s="29">
        <v>1</v>
      </c>
      <c r="X1126" s="29">
        <f t="shared" si="497"/>
        <v>1</v>
      </c>
      <c r="Z1126" s="6">
        <f t="shared" si="504"/>
        <v>1</v>
      </c>
      <c r="AA1126" s="6">
        <f t="shared" si="505"/>
        <v>1</v>
      </c>
      <c r="AB1126" s="29"/>
      <c r="AC1126" s="29">
        <f>_xlfn.IFS(AND(Z1126=1,AA1126=1),1,AND(Z1126=1,AA1126=0),0,Z1126=0,"не применяется")</f>
        <v>1</v>
      </c>
      <c r="AE1126" s="120">
        <f>IF(AND(J1126&gt;=1,N1126=1),1,0)</f>
        <v>1</v>
      </c>
      <c r="AF1126" s="120">
        <f>IF(G1126&gt;AI1126,0.5,0)</f>
        <v>0.5</v>
      </c>
      <c r="AG1126" s="120"/>
      <c r="AI1126" s="29">
        <f t="shared" si="506"/>
        <v>77.588235294</v>
      </c>
    </row>
    <row r="1127" spans="1:36" ht="16.5" thickBot="1" x14ac:dyDescent="0.3">
      <c r="A1127" s="48" t="s">
        <v>1362</v>
      </c>
      <c r="B1127" s="54" t="s">
        <v>129</v>
      </c>
      <c r="C1127" s="55" t="s">
        <v>130</v>
      </c>
      <c r="D1127" s="44">
        <v>18</v>
      </c>
      <c r="E1127" s="41">
        <v>18</v>
      </c>
      <c r="F1127" s="41">
        <v>0</v>
      </c>
      <c r="G1127" s="117">
        <v>0</v>
      </c>
      <c r="H1127" s="45">
        <v>1</v>
      </c>
      <c r="I1127" s="42" t="s">
        <v>12</v>
      </c>
      <c r="J1127" s="13">
        <v>0</v>
      </c>
      <c r="K1127" s="29">
        <f t="shared" si="502"/>
        <v>0</v>
      </c>
      <c r="L1127" s="29">
        <f t="shared" si="489"/>
        <v>0</v>
      </c>
      <c r="M1127" s="29">
        <f t="shared" si="490"/>
        <v>0</v>
      </c>
      <c r="N1127" s="29">
        <f t="shared" si="503"/>
        <v>2</v>
      </c>
      <c r="O1127" s="34"/>
      <c r="P1127" s="41">
        <v>12</v>
      </c>
      <c r="Q1127" s="41">
        <v>8</v>
      </c>
      <c r="R1127" s="117">
        <v>1.5</v>
      </c>
      <c r="S1127" s="42">
        <v>1</v>
      </c>
      <c r="T1127" s="42"/>
      <c r="U1127" s="43" t="s">
        <v>329</v>
      </c>
      <c r="V1127" s="34">
        <v>1</v>
      </c>
      <c r="W1127" s="29">
        <v>1</v>
      </c>
      <c r="X1127" s="29">
        <f t="shared" si="497"/>
        <v>1</v>
      </c>
      <c r="Z1127" s="6">
        <f t="shared" si="504"/>
        <v>2</v>
      </c>
      <c r="AA1127" s="6">
        <f t="shared" si="505"/>
        <v>0</v>
      </c>
      <c r="AB1127" s="29"/>
      <c r="AC1127" s="29" t="str">
        <f>_xlfn.IFS(AND(Z1127=1,AA1127=1),1,AND(Z1127=1,AA1127=0),0,Z1127=0,"не применяется",N1127=2,"не применяется")</f>
        <v>не применяется</v>
      </c>
      <c r="AE1127" s="120">
        <f>IF(AND(J1127&gt;=1,N1127=1),1,0)</f>
        <v>0</v>
      </c>
      <c r="AF1127" s="120">
        <f>IF(G1127&gt;AI1127,0.5,0)</f>
        <v>0</v>
      </c>
      <c r="AG1127" s="120"/>
      <c r="AI1127" s="29">
        <f t="shared" si="506"/>
        <v>48.1875</v>
      </c>
    </row>
    <row r="1128" spans="1:36" ht="16.5" thickBot="1" x14ac:dyDescent="0.3">
      <c r="A1128" s="48" t="s">
        <v>1363</v>
      </c>
      <c r="B1128" s="54" t="s">
        <v>129</v>
      </c>
      <c r="C1128" s="55" t="s">
        <v>130</v>
      </c>
      <c r="D1128" s="44">
        <v>19</v>
      </c>
      <c r="E1128" s="41">
        <v>23</v>
      </c>
      <c r="F1128" s="41">
        <v>1</v>
      </c>
      <c r="G1128" s="117">
        <v>23</v>
      </c>
      <c r="H1128" s="45">
        <v>1</v>
      </c>
      <c r="I1128" s="42" t="s">
        <v>12</v>
      </c>
      <c r="J1128" s="13">
        <v>23</v>
      </c>
      <c r="K1128" s="29">
        <f t="shared" si="502"/>
        <v>2</v>
      </c>
      <c r="L1128" s="29">
        <f t="shared" si="489"/>
        <v>0</v>
      </c>
      <c r="M1128" s="29">
        <f t="shared" si="490"/>
        <v>0</v>
      </c>
      <c r="N1128" s="29">
        <f t="shared" si="503"/>
        <v>1</v>
      </c>
      <c r="O1128" s="34"/>
      <c r="P1128" s="41">
        <v>11</v>
      </c>
      <c r="Q1128" s="41">
        <v>7</v>
      </c>
      <c r="R1128" s="117">
        <v>1.571428571</v>
      </c>
      <c r="S1128" s="42">
        <v>2</v>
      </c>
      <c r="T1128" s="42"/>
      <c r="U1128" s="43" t="s">
        <v>331</v>
      </c>
      <c r="V1128" s="34">
        <v>1</v>
      </c>
      <c r="W1128" s="29">
        <v>2</v>
      </c>
      <c r="X1128" s="29">
        <f t="shared" si="497"/>
        <v>2</v>
      </c>
      <c r="Z1128" s="6">
        <f t="shared" si="504"/>
        <v>1</v>
      </c>
      <c r="AA1128" s="6">
        <f t="shared" si="505"/>
        <v>1</v>
      </c>
      <c r="AB1128" s="29"/>
      <c r="AC1128" s="29">
        <f>_xlfn.IFS(AND(Z1128=1,AA1128=1),1,AND(Z1128=1,AA1128=0),0,Z1128=0,"не применяется")</f>
        <v>1</v>
      </c>
      <c r="AE1128" s="120">
        <f>IF(AND(J1128&gt;=1,N1128=1),2,0)</f>
        <v>2</v>
      </c>
      <c r="AF1128" s="120">
        <f>IF(G1128&gt;AI1128,1,0)</f>
        <v>0</v>
      </c>
      <c r="AG1128" s="120"/>
      <c r="AI1128" s="29">
        <f t="shared" si="506"/>
        <v>45.237288135999997</v>
      </c>
    </row>
    <row r="1129" spans="1:36" ht="16.5" thickBot="1" x14ac:dyDescent="0.3">
      <c r="A1129" s="48" t="s">
        <v>1364</v>
      </c>
      <c r="B1129" s="54" t="s">
        <v>129</v>
      </c>
      <c r="C1129" s="55" t="s">
        <v>130</v>
      </c>
      <c r="D1129" s="44">
        <v>20</v>
      </c>
      <c r="E1129" s="41">
        <v>3</v>
      </c>
      <c r="F1129" s="41">
        <v>0</v>
      </c>
      <c r="G1129" s="117">
        <v>0</v>
      </c>
      <c r="H1129" s="45">
        <v>1</v>
      </c>
      <c r="I1129" s="42" t="s">
        <v>12</v>
      </c>
      <c r="J1129" s="13">
        <v>0</v>
      </c>
      <c r="K1129" s="29">
        <f t="shared" si="502"/>
        <v>0</v>
      </c>
      <c r="L1129" s="29">
        <f t="shared" si="489"/>
        <v>0</v>
      </c>
      <c r="M1129" s="29">
        <f t="shared" si="490"/>
        <v>0</v>
      </c>
      <c r="N1129" s="29">
        <f t="shared" si="503"/>
        <v>2</v>
      </c>
      <c r="O1129" s="34"/>
      <c r="P1129" s="41">
        <v>0</v>
      </c>
      <c r="Q1129" s="41">
        <v>9</v>
      </c>
      <c r="R1129" s="117">
        <v>0</v>
      </c>
      <c r="S1129" s="42">
        <v>0</v>
      </c>
      <c r="T1129" s="42"/>
      <c r="U1129" s="43" t="s">
        <v>333</v>
      </c>
      <c r="V1129" s="34">
        <v>1</v>
      </c>
      <c r="W1129" s="29">
        <v>1</v>
      </c>
      <c r="X1129" s="29">
        <f t="shared" si="497"/>
        <v>1</v>
      </c>
      <c r="Z1129" s="6">
        <f t="shared" si="504"/>
        <v>2</v>
      </c>
      <c r="AA1129" s="6">
        <f t="shared" si="505"/>
        <v>0</v>
      </c>
      <c r="AB1129" s="29"/>
      <c r="AC1129" s="29" t="str">
        <f>_xlfn.IFS(AND(Z1129=1,AA1129=1),1,AND(Z1129=1,AA1129=0),0,Z1129=0,"не применяется",N1129=2,"не применяется")</f>
        <v>не применяется</v>
      </c>
      <c r="AE1129" s="120">
        <f>IF(AND(J1129&gt;=1,N1129=1),1,0)</f>
        <v>0</v>
      </c>
      <c r="AF1129" s="120">
        <f>IF(G1129&gt;AI1129,0.5,0)</f>
        <v>0</v>
      </c>
      <c r="AG1129" s="120"/>
      <c r="AI1129" s="29">
        <f t="shared" si="506"/>
        <v>12.756097561000001</v>
      </c>
    </row>
    <row r="1130" spans="1:36" ht="16.5" thickBot="1" x14ac:dyDescent="0.3">
      <c r="A1130" s="48" t="s">
        <v>1358</v>
      </c>
      <c r="B1130" s="54" t="s">
        <v>129</v>
      </c>
      <c r="C1130" s="55" t="s">
        <v>130</v>
      </c>
      <c r="D1130" s="33"/>
      <c r="E1130" s="41"/>
      <c r="F1130" s="41"/>
      <c r="G1130" s="117">
        <v>0</v>
      </c>
      <c r="H1130" s="35"/>
      <c r="I1130" s="35"/>
      <c r="J1130" s="35"/>
      <c r="K1130" s="36">
        <f>SUM(K1131:K1135)</f>
        <v>1.5</v>
      </c>
      <c r="L1130" s="29">
        <f t="shared" si="489"/>
        <v>0</v>
      </c>
      <c r="M1130" s="29">
        <f t="shared" si="490"/>
        <v>0</v>
      </c>
      <c r="O1130" s="34"/>
      <c r="P1130" s="34"/>
      <c r="Q1130" s="34"/>
      <c r="R1130" s="117">
        <v>0</v>
      </c>
      <c r="S1130" s="35">
        <v>2</v>
      </c>
      <c r="T1130" s="35"/>
      <c r="U1130" s="37" t="s">
        <v>321</v>
      </c>
      <c r="V1130" s="35">
        <v>1</v>
      </c>
      <c r="W1130" s="6"/>
      <c r="X1130" s="29">
        <f t="shared" si="497"/>
        <v>0</v>
      </c>
      <c r="Y1130" s="6"/>
      <c r="AB1130" s="6"/>
      <c r="AC1130" s="29" t="str">
        <f t="shared" ref="AC1130:AC1135" si="507">_xlfn.IFS(AND(Z1130=1,AA1130=1),1,AND(Z1130=1,AA1130=0),0,Z1130=0,"не применяется")</f>
        <v>не применяется</v>
      </c>
      <c r="AF1130" s="6"/>
    </row>
    <row r="1131" spans="1:36" ht="16.5" thickBot="1" x14ac:dyDescent="0.3">
      <c r="A1131" s="48" t="s">
        <v>1365</v>
      </c>
      <c r="B1131" s="54" t="s">
        <v>129</v>
      </c>
      <c r="C1131" s="55" t="s">
        <v>130</v>
      </c>
      <c r="D1131" s="44">
        <v>21</v>
      </c>
      <c r="E1131" s="41">
        <v>4</v>
      </c>
      <c r="F1131" s="41">
        <v>81</v>
      </c>
      <c r="G1131" s="117">
        <v>4.9382716E-2</v>
      </c>
      <c r="H1131" s="42" t="s">
        <v>12</v>
      </c>
      <c r="I1131" s="13">
        <v>0</v>
      </c>
      <c r="J1131" s="42" t="s">
        <v>12</v>
      </c>
      <c r="K1131" s="29">
        <f>IF(V1131=1,MAX(AE1131:AG1131),0)</f>
        <v>0</v>
      </c>
      <c r="L1131" s="29">
        <f t="shared" si="489"/>
        <v>0</v>
      </c>
      <c r="M1131" s="29">
        <f t="shared" si="490"/>
        <v>0</v>
      </c>
      <c r="N1131" s="29">
        <f>IF(AND(F1131=0,V1131=1),2,V1131)</f>
        <v>1</v>
      </c>
      <c r="O1131" s="34"/>
      <c r="P1131" s="41">
        <v>0</v>
      </c>
      <c r="Q1131" s="41">
        <v>109</v>
      </c>
      <c r="R1131" s="117">
        <v>0</v>
      </c>
      <c r="S1131" s="45">
        <v>0</v>
      </c>
      <c r="T1131" s="45"/>
      <c r="U1131" s="43" t="s">
        <v>335</v>
      </c>
      <c r="V1131" s="34">
        <v>1</v>
      </c>
      <c r="W1131" s="29">
        <v>1</v>
      </c>
      <c r="X1131" s="29">
        <f t="shared" si="497"/>
        <v>1</v>
      </c>
      <c r="Z1131" s="6">
        <f>N1131</f>
        <v>1</v>
      </c>
      <c r="AA1131" s="6">
        <f>IF(K1131&lt;=0,0,1)</f>
        <v>0</v>
      </c>
      <c r="AB1131" s="29"/>
      <c r="AC1131" s="29">
        <f t="shared" si="507"/>
        <v>0</v>
      </c>
      <c r="AE1131" s="120">
        <f>IF(N1131=1,IF(OR(I1131&lt;5,I1131=""),0,IF(I1131&gt;=10,1,0.5)),0)</f>
        <v>0</v>
      </c>
      <c r="AF1131" s="120">
        <f>IF(G1131&gt;AI1131,0.5,0)</f>
        <v>0</v>
      </c>
      <c r="AG1131" s="120">
        <f>IF(G1131=AJ1131,1,0)</f>
        <v>0</v>
      </c>
      <c r="AI1131" s="29">
        <f>ROUND(SUMIFS(E:E,D:D,D1131,N:N,1)/SUMIFS(F:F,D:D,D1131,N:N,1),9)</f>
        <v>0.40586932399999998</v>
      </c>
      <c r="AJ1131" s="29">
        <f>_xlfn.MAXIFS($G$7:$G$2383,$N$7:$N$2383,1,$D$7:$D$2383,21)</f>
        <v>1</v>
      </c>
    </row>
    <row r="1132" spans="1:36" ht="16.5" thickBot="1" x14ac:dyDescent="0.3">
      <c r="A1132" s="48" t="s">
        <v>1366</v>
      </c>
      <c r="B1132" s="54" t="s">
        <v>129</v>
      </c>
      <c r="C1132" s="55" t="s">
        <v>130</v>
      </c>
      <c r="D1132" s="44">
        <v>22</v>
      </c>
      <c r="E1132" s="41">
        <v>23</v>
      </c>
      <c r="F1132" s="41">
        <v>342</v>
      </c>
      <c r="G1132" s="117">
        <v>6.7251461999999998E-2</v>
      </c>
      <c r="H1132" s="45">
        <v>1</v>
      </c>
      <c r="I1132" s="42" t="s">
        <v>12</v>
      </c>
      <c r="J1132" s="13">
        <v>6.7251461999999998E-2</v>
      </c>
      <c r="K1132" s="29">
        <f>IF(V1132=1,MAX(AE1132:AG1132),0)</f>
        <v>0</v>
      </c>
      <c r="L1132" s="29">
        <f t="shared" si="489"/>
        <v>0</v>
      </c>
      <c r="M1132" s="29">
        <f t="shared" si="490"/>
        <v>0</v>
      </c>
      <c r="N1132" s="29">
        <f>IF(AND(F1132=0,V1132=1),2,V1132)</f>
        <v>1</v>
      </c>
      <c r="O1132" s="34"/>
      <c r="P1132" s="41">
        <v>0</v>
      </c>
      <c r="Q1132" s="41">
        <v>0</v>
      </c>
      <c r="R1132" s="117">
        <v>0</v>
      </c>
      <c r="S1132" s="42">
        <v>1</v>
      </c>
      <c r="T1132" s="42"/>
      <c r="U1132" s="43" t="s">
        <v>337</v>
      </c>
      <c r="V1132" s="34">
        <v>1</v>
      </c>
      <c r="W1132" s="29">
        <v>1</v>
      </c>
      <c r="X1132" s="29">
        <f t="shared" si="497"/>
        <v>1</v>
      </c>
      <c r="Z1132" s="6">
        <f>N1132</f>
        <v>1</v>
      </c>
      <c r="AA1132" s="6">
        <f>IF(K1132&lt;=0,0,1)</f>
        <v>0</v>
      </c>
      <c r="AB1132" s="29"/>
      <c r="AC1132" s="29">
        <f t="shared" si="507"/>
        <v>0</v>
      </c>
      <c r="AE1132" s="120">
        <f>IF(AND(J1132&gt;=1,N1132=1),1,0)</f>
        <v>0</v>
      </c>
      <c r="AF1132" s="120">
        <f>IF(G1132&gt;AI1132,0.5,0)</f>
        <v>0</v>
      </c>
      <c r="AG1132" s="120"/>
      <c r="AI1132" s="29">
        <f>ROUND(SUMIFS(E:E,D:D,D1132,N:N,1)/SUMIFS(F:F,D:D,D1132,N:N,1),9)</f>
        <v>0.59924209900000003</v>
      </c>
    </row>
    <row r="1133" spans="1:36" ht="16.5" thickBot="1" x14ac:dyDescent="0.3">
      <c r="A1133" s="48" t="s">
        <v>1367</v>
      </c>
      <c r="B1133" s="54" t="s">
        <v>129</v>
      </c>
      <c r="C1133" s="55" t="s">
        <v>130</v>
      </c>
      <c r="D1133" s="44">
        <v>23</v>
      </c>
      <c r="E1133" s="41">
        <v>1</v>
      </c>
      <c r="F1133" s="41">
        <v>1</v>
      </c>
      <c r="G1133" s="117">
        <v>1</v>
      </c>
      <c r="H1133" s="42" t="s">
        <v>12</v>
      </c>
      <c r="I1133" s="13">
        <v>0</v>
      </c>
      <c r="J1133" s="42" t="s">
        <v>12</v>
      </c>
      <c r="K1133" s="29">
        <f>IF(V1133=1,MAX(AE1133:AG1133),0)</f>
        <v>0.5</v>
      </c>
      <c r="L1133" s="29">
        <f t="shared" si="489"/>
        <v>0</v>
      </c>
      <c r="M1133" s="29">
        <f t="shared" si="490"/>
        <v>1</v>
      </c>
      <c r="N1133" s="29">
        <f>IF(AND(F1133=0,V1133=1),2,V1133)</f>
        <v>1</v>
      </c>
      <c r="O1133" s="34"/>
      <c r="P1133" s="41">
        <v>0</v>
      </c>
      <c r="Q1133" s="41">
        <v>4</v>
      </c>
      <c r="R1133" s="117">
        <v>0</v>
      </c>
      <c r="S1133" s="45">
        <v>0</v>
      </c>
      <c r="T1133" s="45"/>
      <c r="U1133" s="43" t="s">
        <v>339</v>
      </c>
      <c r="V1133" s="34">
        <v>1</v>
      </c>
      <c r="W1133" s="29">
        <v>1</v>
      </c>
      <c r="X1133" s="29">
        <f t="shared" si="497"/>
        <v>1</v>
      </c>
      <c r="Z1133" s="6">
        <f>N1133</f>
        <v>1</v>
      </c>
      <c r="AA1133" s="6">
        <f>IF(K1133&lt;=0,0,1)</f>
        <v>1</v>
      </c>
      <c r="AB1133" s="29"/>
      <c r="AC1133" s="29">
        <f t="shared" si="507"/>
        <v>1</v>
      </c>
      <c r="AE1133" s="120">
        <f>IF(N1133=1,IF(OR(I1133&lt;5,I1133=""),0,IF(I1133&gt;=10,1,0.5)),0)</f>
        <v>0</v>
      </c>
      <c r="AF1133" s="120">
        <f>IF(G1133&gt;AI1133,0.5,0)</f>
        <v>0.5</v>
      </c>
      <c r="AG1133" s="120">
        <f>IF(AND(G3560&lt;&gt;0,G1133=AJ1133),1,0)</f>
        <v>0</v>
      </c>
      <c r="AI1133" s="29">
        <f>ROUND(SUMIFS(E:E,D:D,D1133,N:N,1)/SUMIFS(F:F,D:D,D1133,N:N,1),9)</f>
        <v>0.46666666699999998</v>
      </c>
      <c r="AJ1133" s="29">
        <f>_xlfn.MAXIFS($G$7:$G$2383,$N$7:$N$2383,1,$D$7:$D$2383,23)</f>
        <v>6</v>
      </c>
    </row>
    <row r="1134" spans="1:36" ht="16.5" thickBot="1" x14ac:dyDescent="0.3">
      <c r="A1134" s="48" t="s">
        <v>1368</v>
      </c>
      <c r="B1134" s="54" t="s">
        <v>129</v>
      </c>
      <c r="C1134" s="55" t="s">
        <v>130</v>
      </c>
      <c r="D1134" s="44">
        <v>24</v>
      </c>
      <c r="E1134" s="41">
        <v>1</v>
      </c>
      <c r="F1134" s="41">
        <v>4</v>
      </c>
      <c r="G1134" s="117">
        <v>0.25</v>
      </c>
      <c r="H1134" s="42" t="s">
        <v>12</v>
      </c>
      <c r="I1134" s="13">
        <v>0</v>
      </c>
      <c r="J1134" s="42" t="s">
        <v>12</v>
      </c>
      <c r="K1134" s="29">
        <f>IF(V1134=1,MAX(AE1134:AG1134),0)</f>
        <v>0</v>
      </c>
      <c r="L1134" s="29">
        <f t="shared" si="489"/>
        <v>0</v>
      </c>
      <c r="M1134" s="29">
        <f t="shared" si="490"/>
        <v>0</v>
      </c>
      <c r="N1134" s="29">
        <f>IF(AND(F1134=0,V1134=1),2,V1134)</f>
        <v>1</v>
      </c>
      <c r="O1134" s="34"/>
      <c r="P1134" s="41">
        <v>0</v>
      </c>
      <c r="Q1134" s="41">
        <v>16</v>
      </c>
      <c r="R1134" s="117">
        <v>0</v>
      </c>
      <c r="S1134" s="45">
        <v>0</v>
      </c>
      <c r="T1134" s="45"/>
      <c r="U1134" s="43" t="s">
        <v>341</v>
      </c>
      <c r="V1134" s="34">
        <v>1</v>
      </c>
      <c r="W1134" s="29">
        <v>1</v>
      </c>
      <c r="X1134" s="29">
        <f t="shared" si="497"/>
        <v>1</v>
      </c>
      <c r="Z1134" s="6">
        <f>N1134</f>
        <v>1</v>
      </c>
      <c r="AA1134" s="6">
        <f>IF(K1134&lt;=0,0,1)</f>
        <v>0</v>
      </c>
      <c r="AB1134" s="29"/>
      <c r="AC1134" s="29">
        <f t="shared" si="507"/>
        <v>0</v>
      </c>
      <c r="AE1134" s="120">
        <f>IF(N1134=1,IF(OR(I1134&lt;5,I1134=""),0,IF(I1134&gt;=10,1,0.5)),0)</f>
        <v>0</v>
      </c>
      <c r="AF1134" s="120">
        <f>IF(G1134&gt;AI1134,0.5,0)</f>
        <v>0</v>
      </c>
      <c r="AG1134" s="120">
        <f>IF(G1134=AJ1134,1,0)</f>
        <v>0</v>
      </c>
      <c r="AI1134" s="29">
        <f>ROUND(SUMIFS(E:E,D:D,D1134,N:N,1)/SUMIFS(F:F,D:D,D1134,N:N,1),9)</f>
        <v>0.91379310300000005</v>
      </c>
      <c r="AJ1134" s="29">
        <f>_xlfn.MAXIFS($G$7:$G$2383,$N$7:$N$2383,1,$D$7:$D$2383,24)</f>
        <v>10</v>
      </c>
    </row>
    <row r="1135" spans="1:36" ht="16.5" thickBot="1" x14ac:dyDescent="0.3">
      <c r="A1135" s="48" t="s">
        <v>1369</v>
      </c>
      <c r="B1135" s="54" t="s">
        <v>129</v>
      </c>
      <c r="C1135" s="55" t="s">
        <v>130</v>
      </c>
      <c r="D1135" s="44">
        <v>25</v>
      </c>
      <c r="E1135" s="41">
        <v>372</v>
      </c>
      <c r="F1135" s="41">
        <v>378</v>
      </c>
      <c r="G1135" s="117">
        <v>0.98412698399999998</v>
      </c>
      <c r="H1135" s="45">
        <v>1</v>
      </c>
      <c r="I1135" s="42" t="s">
        <v>12</v>
      </c>
      <c r="J1135" s="13">
        <v>0.98412698399999998</v>
      </c>
      <c r="K1135" s="29">
        <f>IF(V1135=1,MAX(AE1135:AG1135),0)</f>
        <v>1</v>
      </c>
      <c r="L1135" s="29">
        <f t="shared" si="489"/>
        <v>0</v>
      </c>
      <c r="M1135" s="29">
        <f t="shared" si="490"/>
        <v>1</v>
      </c>
      <c r="N1135" s="29">
        <f>IF(AND(F1135=0,V1135=1),2,V1135)</f>
        <v>1</v>
      </c>
      <c r="O1135" s="34"/>
      <c r="P1135" s="41">
        <v>0</v>
      </c>
      <c r="Q1135" s="41">
        <v>0</v>
      </c>
      <c r="R1135" s="117">
        <v>0</v>
      </c>
      <c r="S1135" s="42">
        <v>1</v>
      </c>
      <c r="T1135" s="42"/>
      <c r="U1135" s="43" t="s">
        <v>343</v>
      </c>
      <c r="V1135" s="34">
        <v>1</v>
      </c>
      <c r="W1135" s="29">
        <v>2</v>
      </c>
      <c r="X1135" s="29">
        <f t="shared" si="497"/>
        <v>2</v>
      </c>
      <c r="Z1135" s="6">
        <f>N1135</f>
        <v>1</v>
      </c>
      <c r="AA1135" s="6">
        <f>IF(K1135&lt;=0,0,1)</f>
        <v>1</v>
      </c>
      <c r="AB1135" s="29"/>
      <c r="AC1135" s="29">
        <f t="shared" si="507"/>
        <v>1</v>
      </c>
      <c r="AE1135" s="120">
        <f>IF(AND(J1135&gt;=1,N1135=1),2,0)</f>
        <v>0</v>
      </c>
      <c r="AF1135" s="120">
        <f>IF(G1135&gt;AI1135,1,0)</f>
        <v>1</v>
      </c>
      <c r="AG1135" s="120"/>
      <c r="AI1135" s="29">
        <f>ROUND(SUMIFS(E:E,D:D,D1135,N:N,1)/SUMIFS(F:F,D:D,D1135,N:N,1),9)</f>
        <v>0.97028108999999996</v>
      </c>
    </row>
    <row r="1136" spans="1:36" ht="16.5" thickBot="1" x14ac:dyDescent="0.3">
      <c r="A1136" s="48" t="s">
        <v>1370</v>
      </c>
      <c r="B1136" s="54" t="s">
        <v>129</v>
      </c>
      <c r="C1136" s="55" t="s">
        <v>130</v>
      </c>
      <c r="D1136" s="51">
        <v>33</v>
      </c>
      <c r="E1136" s="41"/>
      <c r="F1136" s="41"/>
      <c r="G1136" s="117">
        <v>0</v>
      </c>
      <c r="H1136" s="45"/>
      <c r="I1136" s="45"/>
      <c r="J1136" s="45"/>
      <c r="K1136" s="45">
        <f>K1108+K1123+K1130</f>
        <v>16.5</v>
      </c>
      <c r="L1136" s="29">
        <f t="shared" si="489"/>
        <v>0</v>
      </c>
      <c r="M1136" s="29">
        <f t="shared" si="490"/>
        <v>0</v>
      </c>
      <c r="O1136" s="34"/>
      <c r="P1136" s="34"/>
      <c r="Q1136" s="34"/>
      <c r="R1136" s="117">
        <v>0</v>
      </c>
      <c r="S1136" s="45">
        <v>16.5</v>
      </c>
      <c r="T1136" s="45"/>
      <c r="U1136" s="43" t="s">
        <v>321</v>
      </c>
      <c r="V1136" s="45">
        <v>1</v>
      </c>
      <c r="X1136" s="29">
        <f>SUM(X1108:X1135)</f>
        <v>32</v>
      </c>
      <c r="Y1136" s="53">
        <f>K1136/X1136</f>
        <v>0.515625</v>
      </c>
      <c r="Z1136" s="6">
        <f>SUM(Z1108:Z1135)</f>
        <v>28</v>
      </c>
      <c r="AA1136" s="6">
        <f>SUM(AA1108:AA1135)</f>
        <v>14</v>
      </c>
      <c r="AB1136" s="53">
        <f>AA1136/Z1136</f>
        <v>0.5</v>
      </c>
      <c r="AC1136" s="29">
        <f>AB1136</f>
        <v>0.5</v>
      </c>
      <c r="AF1136" s="6"/>
    </row>
    <row r="1137" spans="1:36" ht="16.5" thickBot="1" x14ac:dyDescent="0.25">
      <c r="A1137" s="48" t="s">
        <v>223</v>
      </c>
      <c r="B1137" s="49" t="s">
        <v>131</v>
      </c>
      <c r="C1137" s="50" t="s">
        <v>132</v>
      </c>
      <c r="D1137" s="33">
        <v>0</v>
      </c>
      <c r="E1137" s="122"/>
      <c r="F1137" s="122"/>
      <c r="G1137" s="117">
        <v>0</v>
      </c>
      <c r="H1137" s="35"/>
      <c r="I1137" s="35"/>
      <c r="J1137" s="35"/>
      <c r="K1137" s="36">
        <f>SUM(K1138:K1151)</f>
        <v>15.5</v>
      </c>
      <c r="L1137" s="29">
        <f t="shared" si="489"/>
        <v>0</v>
      </c>
      <c r="M1137" s="29">
        <f t="shared" si="490"/>
        <v>0</v>
      </c>
      <c r="O1137" s="34"/>
      <c r="P1137" s="67"/>
      <c r="Q1137" s="67"/>
      <c r="R1137" s="117">
        <v>0</v>
      </c>
      <c r="S1137" s="34">
        <v>14</v>
      </c>
      <c r="T1137" s="34"/>
      <c r="U1137" s="43" t="s">
        <v>321</v>
      </c>
      <c r="V1137" s="35">
        <v>1</v>
      </c>
      <c r="W1137" s="6"/>
      <c r="X1137" s="6"/>
      <c r="Y1137" s="6"/>
      <c r="AB1137" s="6"/>
      <c r="AC1137" s="6"/>
      <c r="AF1137" s="6"/>
    </row>
    <row r="1138" spans="1:36" ht="16.5" thickBot="1" x14ac:dyDescent="0.3">
      <c r="A1138" s="48" t="s">
        <v>1371</v>
      </c>
      <c r="B1138" s="54" t="s">
        <v>131</v>
      </c>
      <c r="C1138" s="55" t="s">
        <v>132</v>
      </c>
      <c r="D1138" s="41">
        <v>1</v>
      </c>
      <c r="E1138" s="41">
        <v>34289</v>
      </c>
      <c r="F1138" s="41">
        <v>92131.9</v>
      </c>
      <c r="G1138" s="117">
        <v>0.37217293899999998</v>
      </c>
      <c r="H1138" s="42" t="s">
        <v>12</v>
      </c>
      <c r="I1138" s="13">
        <v>9.7071654209999991</v>
      </c>
      <c r="J1138" s="42" t="s">
        <v>12</v>
      </c>
      <c r="K1138" s="29">
        <f t="shared" ref="K1138:K1149" si="508">IF(V1138=1,MAX(AE1138:AG1138),0)</f>
        <v>1</v>
      </c>
      <c r="L1138" s="29">
        <f t="shared" si="489"/>
        <v>0</v>
      </c>
      <c r="M1138" s="29">
        <f t="shared" si="490"/>
        <v>1</v>
      </c>
      <c r="N1138" s="29">
        <f t="shared" ref="N1138:N1151" si="509">IF(AND(F1138=0,V1138=1),2,V1138)</f>
        <v>1</v>
      </c>
      <c r="O1138" s="34"/>
      <c r="P1138" s="41">
        <v>30337</v>
      </c>
      <c r="Q1138" s="41">
        <v>89425.8</v>
      </c>
      <c r="R1138" s="117">
        <v>0.339242143</v>
      </c>
      <c r="S1138" s="34">
        <v>1</v>
      </c>
      <c r="T1138" s="34"/>
      <c r="U1138" s="43" t="s">
        <v>293</v>
      </c>
      <c r="V1138" s="34">
        <v>1</v>
      </c>
      <c r="W1138" s="29">
        <v>1</v>
      </c>
      <c r="X1138" s="29">
        <f t="shared" ref="X1138:X1164" si="510">IF(V1138=1,W1138,0)</f>
        <v>1</v>
      </c>
      <c r="Z1138" s="6">
        <f t="shared" ref="Z1138:Z1151" si="511">N1138</f>
        <v>1</v>
      </c>
      <c r="AA1138" s="6">
        <f t="shared" ref="AA1138:AA1151" si="512">IF(K1138&lt;=0,0,1)</f>
        <v>1</v>
      </c>
      <c r="AB1138" s="29"/>
      <c r="AC1138" s="29">
        <f>_xlfn.IFS(AND(Z1138=1,AA1138=1),1,AND(Z1138=1,AA1138=0),0,Z1138=0,"не применяется")</f>
        <v>1</v>
      </c>
      <c r="AE1138" s="120">
        <f>IF(N1138=1,IF(OR(I1138&lt;3,I1138=""),0,IF(I1138&gt;=7,1,0.5)),0)</f>
        <v>1</v>
      </c>
      <c r="AF1138" s="120">
        <f>IF(G1138&gt;AI1138,0.5,0)</f>
        <v>0.5</v>
      </c>
      <c r="AG1138" s="120">
        <f>IF(G1138=AJ1138,1,0)</f>
        <v>0</v>
      </c>
      <c r="AI1138" s="29">
        <f t="shared" ref="AI1138:AI1151" si="513">ROUND(SUMIFS(E:E,D:D,D1138,N:N,1)/SUMIFS(F:F,D:D,D1138,N:N,1),9)</f>
        <v>0.26994277300000002</v>
      </c>
      <c r="AJ1138" s="29">
        <f>ROUND(_xlfn.MAXIFS($G$7:$G$2383,$D$7:$D$2383,1,$V$7:$V$2383,1),9)</f>
        <v>0.87050933799999997</v>
      </c>
    </row>
    <row r="1139" spans="1:36" ht="16.5" thickBot="1" x14ac:dyDescent="0.3">
      <c r="A1139" s="48" t="s">
        <v>1372</v>
      </c>
      <c r="B1139" s="54" t="s">
        <v>131</v>
      </c>
      <c r="C1139" s="55" t="s">
        <v>132</v>
      </c>
      <c r="D1139" s="44">
        <v>2</v>
      </c>
      <c r="E1139" s="41">
        <v>135</v>
      </c>
      <c r="F1139" s="41">
        <v>150</v>
      </c>
      <c r="G1139" s="117">
        <v>0.9</v>
      </c>
      <c r="H1139" s="42" t="s">
        <v>12</v>
      </c>
      <c r="I1139" s="13">
        <v>150.819672419</v>
      </c>
      <c r="J1139" s="42" t="s">
        <v>12</v>
      </c>
      <c r="K1139" s="29">
        <f t="shared" si="508"/>
        <v>2</v>
      </c>
      <c r="L1139" s="29">
        <f t="shared" si="489"/>
        <v>0</v>
      </c>
      <c r="M1139" s="29">
        <f t="shared" si="490"/>
        <v>0</v>
      </c>
      <c r="N1139" s="29">
        <f t="shared" si="509"/>
        <v>1</v>
      </c>
      <c r="O1139" s="34"/>
      <c r="P1139" s="41">
        <v>122</v>
      </c>
      <c r="Q1139" s="41">
        <v>340</v>
      </c>
      <c r="R1139" s="117">
        <v>0.35882352899999997</v>
      </c>
      <c r="S1139" s="34">
        <v>2</v>
      </c>
      <c r="T1139" s="34"/>
      <c r="U1139" s="43" t="s">
        <v>295</v>
      </c>
      <c r="V1139" s="34">
        <v>1</v>
      </c>
      <c r="W1139" s="29">
        <v>2</v>
      </c>
      <c r="X1139" s="29">
        <f t="shared" si="510"/>
        <v>2</v>
      </c>
      <c r="Z1139" s="6">
        <f t="shared" si="511"/>
        <v>1</v>
      </c>
      <c r="AA1139" s="6">
        <f t="shared" si="512"/>
        <v>1</v>
      </c>
      <c r="AB1139" s="29"/>
      <c r="AC1139" s="29">
        <f>_xlfn.IFS(AND(Z1139=1,AA1139=1),1,AND(Z1139=1,AA1139=0),0,Z1139=0,"не применяется")</f>
        <v>1</v>
      </c>
      <c r="AE1139" s="120">
        <f>IF(N1139=1,IF(OR(I1139&lt;5,I1139=""),0,IF(I1139&gt;=10,2,1)),0)</f>
        <v>2</v>
      </c>
      <c r="AF1139" s="120">
        <f>IF(G1139&gt;AI1139,1,0)</f>
        <v>0</v>
      </c>
      <c r="AG1139" s="120">
        <f>IF(G1139=AJ1139,2,0)</f>
        <v>0</v>
      </c>
      <c r="AI1139" s="29">
        <f t="shared" si="513"/>
        <v>0.94268468299999997</v>
      </c>
      <c r="AJ1139" s="29">
        <f>ROUND(_xlfn.MAXIFS($G$7:$G$2383,$N$7:$N$2383,1,$D$7:$D$2383,2),9)</f>
        <v>0.994897959</v>
      </c>
    </row>
    <row r="1140" spans="1:36" ht="16.5" thickBot="1" x14ac:dyDescent="0.3">
      <c r="A1140" s="48" t="s">
        <v>1373</v>
      </c>
      <c r="B1140" s="54" t="s">
        <v>131</v>
      </c>
      <c r="C1140" s="55" t="s">
        <v>132</v>
      </c>
      <c r="D1140" s="44">
        <v>3</v>
      </c>
      <c r="E1140" s="41">
        <v>10</v>
      </c>
      <c r="F1140" s="41">
        <v>13</v>
      </c>
      <c r="G1140" s="117">
        <v>0.76923076899999998</v>
      </c>
      <c r="H1140" s="42" t="s">
        <v>12</v>
      </c>
      <c r="I1140" s="13">
        <v>0</v>
      </c>
      <c r="J1140" s="42" t="s">
        <v>12</v>
      </c>
      <c r="K1140" s="29">
        <f t="shared" si="508"/>
        <v>0.5</v>
      </c>
      <c r="L1140" s="29">
        <f t="shared" si="489"/>
        <v>0</v>
      </c>
      <c r="M1140" s="29">
        <f t="shared" si="490"/>
        <v>1</v>
      </c>
      <c r="N1140" s="29">
        <f t="shared" si="509"/>
        <v>1</v>
      </c>
      <c r="O1140" s="34"/>
      <c r="P1140" s="41">
        <v>0</v>
      </c>
      <c r="Q1140" s="41">
        <v>0</v>
      </c>
      <c r="R1140" s="117">
        <v>0</v>
      </c>
      <c r="S1140" s="34">
        <v>0</v>
      </c>
      <c r="T1140" s="34"/>
      <c r="U1140" s="43" t="s">
        <v>297</v>
      </c>
      <c r="V1140" s="34">
        <v>1</v>
      </c>
      <c r="W1140" s="29">
        <v>1</v>
      </c>
      <c r="X1140" s="29">
        <f t="shared" si="510"/>
        <v>1</v>
      </c>
      <c r="Z1140" s="6">
        <f t="shared" si="511"/>
        <v>1</v>
      </c>
      <c r="AA1140" s="6">
        <f t="shared" si="512"/>
        <v>1</v>
      </c>
      <c r="AB1140" s="29"/>
      <c r="AC1140" s="29">
        <f>_xlfn.IFS(AND(Z1140=1,AA1140=1),1,AND(Z1140=1,AA1140=0),0,Z1140=0,"не применяется",Z1140=2,"не применяется")</f>
        <v>1</v>
      </c>
      <c r="AE1140" s="120">
        <f>IF(N1140=1,IF(OR(I1140&lt;5,I1140=""),0,IF(I1140&gt;=10,1,0.5)),0)</f>
        <v>0</v>
      </c>
      <c r="AF1140" s="120">
        <f>IF(G1140&gt;AI1140,0.5,0)</f>
        <v>0.5</v>
      </c>
      <c r="AG1140" s="120">
        <f>IF(G1140=AJ1140,1,0)</f>
        <v>0</v>
      </c>
      <c r="AI1140" s="29">
        <f t="shared" si="513"/>
        <v>0.630237826</v>
      </c>
      <c r="AJ1140" s="29">
        <f>_xlfn.MAXIFS($G$7:$G$2383,$N$7:$N$2383,1,$D$7:$D$2383,3)</f>
        <v>1</v>
      </c>
    </row>
    <row r="1141" spans="1:36" ht="16.5" thickBot="1" x14ac:dyDescent="0.3">
      <c r="A1141" s="48" t="s">
        <v>1374</v>
      </c>
      <c r="B1141" s="54" t="s">
        <v>131</v>
      </c>
      <c r="C1141" s="55" t="s">
        <v>132</v>
      </c>
      <c r="D1141" s="44">
        <v>4</v>
      </c>
      <c r="E1141" s="41">
        <v>7</v>
      </c>
      <c r="F1141" s="41">
        <v>8</v>
      </c>
      <c r="G1141" s="117">
        <v>0.875</v>
      </c>
      <c r="H1141" s="42" t="s">
        <v>12</v>
      </c>
      <c r="I1141" s="13">
        <v>1825.0000192499999</v>
      </c>
      <c r="J1141" s="42" t="s">
        <v>12</v>
      </c>
      <c r="K1141" s="29">
        <f t="shared" si="508"/>
        <v>1</v>
      </c>
      <c r="L1141" s="29">
        <f t="shared" si="489"/>
        <v>0</v>
      </c>
      <c r="M1141" s="29">
        <f t="shared" si="490"/>
        <v>0</v>
      </c>
      <c r="N1141" s="29">
        <f t="shared" si="509"/>
        <v>1</v>
      </c>
      <c r="O1141" s="34"/>
      <c r="P1141" s="41">
        <v>1</v>
      </c>
      <c r="Q1141" s="41">
        <v>22</v>
      </c>
      <c r="R1141" s="117">
        <v>4.5454544999999999E-2</v>
      </c>
      <c r="S1141" s="34">
        <v>0</v>
      </c>
      <c r="T1141" s="34"/>
      <c r="U1141" s="43" t="s">
        <v>299</v>
      </c>
      <c r="V1141" s="34">
        <v>1</v>
      </c>
      <c r="W1141" s="29">
        <v>1</v>
      </c>
      <c r="X1141" s="29">
        <f t="shared" si="510"/>
        <v>1</v>
      </c>
      <c r="Z1141" s="6">
        <f t="shared" si="511"/>
        <v>1</v>
      </c>
      <c r="AA1141" s="6">
        <f t="shared" si="512"/>
        <v>1</v>
      </c>
      <c r="AB1141" s="29"/>
      <c r="AC1141" s="29">
        <f t="shared" ref="AC1141:AC1153" si="514">_xlfn.IFS(AND(Z1141=1,AA1141=1),1,AND(Z1141=1,AA1141=0),0,Z1141=0,"не применяется")</f>
        <v>1</v>
      </c>
      <c r="AE1141" s="120">
        <f>IF(N1141=1,IF(OR(I1141&lt;5,I1141=""),0,IF(I1141&gt;=10,1,0.5)),0)</f>
        <v>1</v>
      </c>
      <c r="AF1141" s="120">
        <f>IF(G1141&gt;AI1141,0.5,0)</f>
        <v>0</v>
      </c>
      <c r="AG1141" s="120">
        <f>IF(G1141=AJ1141,1,0)</f>
        <v>0</v>
      </c>
      <c r="AI1141" s="29">
        <f t="shared" si="513"/>
        <v>0.88328075699999997</v>
      </c>
      <c r="AJ1141" s="29">
        <f>_xlfn.MAXIFS($G$7:$G$2383,$N$7:$N$2383,1,$D$7:$D$2383,4)</f>
        <v>1</v>
      </c>
    </row>
    <row r="1142" spans="1:36" ht="16.5" thickBot="1" x14ac:dyDescent="0.3">
      <c r="A1142" s="48" t="s">
        <v>1375</v>
      </c>
      <c r="B1142" s="54" t="s">
        <v>131</v>
      </c>
      <c r="C1142" s="55" t="s">
        <v>132</v>
      </c>
      <c r="D1142" s="44">
        <v>5</v>
      </c>
      <c r="E1142" s="41">
        <v>19</v>
      </c>
      <c r="F1142" s="41">
        <v>22</v>
      </c>
      <c r="G1142" s="117">
        <v>0.86363636399999999</v>
      </c>
      <c r="H1142" s="42" t="s">
        <v>12</v>
      </c>
      <c r="I1142" s="13">
        <v>310.22727249000002</v>
      </c>
      <c r="J1142" s="42" t="s">
        <v>12</v>
      </c>
      <c r="K1142" s="29">
        <f t="shared" si="508"/>
        <v>1</v>
      </c>
      <c r="L1142" s="29">
        <f t="shared" si="489"/>
        <v>0</v>
      </c>
      <c r="M1142" s="29">
        <f t="shared" si="490"/>
        <v>1</v>
      </c>
      <c r="N1142" s="29">
        <f t="shared" si="509"/>
        <v>1</v>
      </c>
      <c r="O1142" s="34"/>
      <c r="P1142" s="41">
        <v>8</v>
      </c>
      <c r="Q1142" s="41">
        <v>38</v>
      </c>
      <c r="R1142" s="117">
        <v>0.21052631599999999</v>
      </c>
      <c r="S1142" s="34">
        <v>1</v>
      </c>
      <c r="T1142" s="34"/>
      <c r="U1142" s="43" t="s">
        <v>301</v>
      </c>
      <c r="V1142" s="34">
        <v>1</v>
      </c>
      <c r="W1142" s="29">
        <v>1</v>
      </c>
      <c r="X1142" s="29">
        <f t="shared" si="510"/>
        <v>1</v>
      </c>
      <c r="Z1142" s="6">
        <f t="shared" si="511"/>
        <v>1</v>
      </c>
      <c r="AA1142" s="6">
        <f t="shared" si="512"/>
        <v>1</v>
      </c>
      <c r="AB1142" s="29"/>
      <c r="AC1142" s="29">
        <f t="shared" si="514"/>
        <v>1</v>
      </c>
      <c r="AE1142" s="120">
        <f>IF(N1142=1,IF(OR(I1142&lt;5,I1142=""),0,IF(I1142&gt;=10,1,0.5)),0)</f>
        <v>1</v>
      </c>
      <c r="AF1142" s="120">
        <f>IF(G1142&gt;AI1142,0.5,0)</f>
        <v>0.5</v>
      </c>
      <c r="AG1142" s="120">
        <f>IF(G1142=AJ1142,1,0)</f>
        <v>0</v>
      </c>
      <c r="AI1142" s="29">
        <f t="shared" si="513"/>
        <v>0.78056112200000005</v>
      </c>
      <c r="AJ1142" s="29">
        <f>_xlfn.MAXIFS($G$7:$G$2383,$N$7:$N$2383,1,$D$7:$D$2383,5)</f>
        <v>1</v>
      </c>
    </row>
    <row r="1143" spans="1:36" ht="16.5" thickBot="1" x14ac:dyDescent="0.3">
      <c r="A1143" s="48" t="s">
        <v>1376</v>
      </c>
      <c r="B1143" s="54" t="s">
        <v>131</v>
      </c>
      <c r="C1143" s="55" t="s">
        <v>132</v>
      </c>
      <c r="D1143" s="44">
        <v>6</v>
      </c>
      <c r="E1143" s="41">
        <v>1067</v>
      </c>
      <c r="F1143" s="41">
        <v>1065</v>
      </c>
      <c r="G1143" s="117">
        <v>1.0018779339999999</v>
      </c>
      <c r="H1143" s="45">
        <v>1</v>
      </c>
      <c r="I1143" s="42" t="s">
        <v>12</v>
      </c>
      <c r="J1143" s="13">
        <v>1.0018779339999999</v>
      </c>
      <c r="K1143" s="29">
        <f t="shared" si="508"/>
        <v>2</v>
      </c>
      <c r="L1143" s="29">
        <f t="shared" si="489"/>
        <v>0</v>
      </c>
      <c r="M1143" s="29">
        <f t="shared" si="490"/>
        <v>1</v>
      </c>
      <c r="N1143" s="29">
        <f t="shared" si="509"/>
        <v>1</v>
      </c>
      <c r="O1143" s="34"/>
      <c r="P1143" s="41">
        <v>0</v>
      </c>
      <c r="Q1143" s="41">
        <v>0</v>
      </c>
      <c r="R1143" s="117">
        <v>0</v>
      </c>
      <c r="S1143" s="42">
        <v>2</v>
      </c>
      <c r="T1143" s="42"/>
      <c r="U1143" s="43" t="s">
        <v>303</v>
      </c>
      <c r="V1143" s="34">
        <v>1</v>
      </c>
      <c r="W1143" s="29">
        <v>2</v>
      </c>
      <c r="X1143" s="29">
        <f t="shared" si="510"/>
        <v>2</v>
      </c>
      <c r="Z1143" s="6">
        <f t="shared" si="511"/>
        <v>1</v>
      </c>
      <c r="AA1143" s="6">
        <f t="shared" si="512"/>
        <v>1</v>
      </c>
      <c r="AB1143" s="29"/>
      <c r="AC1143" s="29">
        <f t="shared" si="514"/>
        <v>1</v>
      </c>
      <c r="AE1143" s="120">
        <f>IF(N1143=1,IF(J1143&gt;=1,2,0),0)</f>
        <v>2</v>
      </c>
      <c r="AF1143" s="120">
        <f>IF(G1143&gt;AI1143,1,0)</f>
        <v>1</v>
      </c>
      <c r="AG1143" s="120"/>
      <c r="AI1143" s="29">
        <f t="shared" si="513"/>
        <v>1.0014544569999999</v>
      </c>
    </row>
    <row r="1144" spans="1:36" ht="16.5" thickBot="1" x14ac:dyDescent="0.3">
      <c r="A1144" s="48" t="s">
        <v>1377</v>
      </c>
      <c r="B1144" s="54" t="s">
        <v>131</v>
      </c>
      <c r="C1144" s="55" t="s">
        <v>132</v>
      </c>
      <c r="D1144" s="44">
        <v>7</v>
      </c>
      <c r="E1144" s="41">
        <v>237</v>
      </c>
      <c r="F1144" s="41">
        <v>275</v>
      </c>
      <c r="G1144" s="117">
        <v>0.86181818200000004</v>
      </c>
      <c r="H1144" s="42" t="s">
        <v>12</v>
      </c>
      <c r="I1144" s="13">
        <v>7.025792794</v>
      </c>
      <c r="J1144" s="42" t="s">
        <v>12</v>
      </c>
      <c r="K1144" s="29">
        <f t="shared" si="508"/>
        <v>2</v>
      </c>
      <c r="L1144" s="29">
        <f t="shared" si="489"/>
        <v>0</v>
      </c>
      <c r="M1144" s="29">
        <f t="shared" si="490"/>
        <v>1</v>
      </c>
      <c r="N1144" s="29">
        <f t="shared" si="509"/>
        <v>1</v>
      </c>
      <c r="O1144" s="34"/>
      <c r="P1144" s="41">
        <v>215</v>
      </c>
      <c r="Q1144" s="41">
        <v>267</v>
      </c>
      <c r="R1144" s="117">
        <v>0.80524344599999997</v>
      </c>
      <c r="S1144" s="34">
        <v>2</v>
      </c>
      <c r="T1144" s="34"/>
      <c r="U1144" s="43" t="s">
        <v>305</v>
      </c>
      <c r="V1144" s="34">
        <v>1</v>
      </c>
      <c r="W1144" s="29">
        <v>2</v>
      </c>
      <c r="X1144" s="29">
        <f t="shared" si="510"/>
        <v>2</v>
      </c>
      <c r="Z1144" s="6">
        <f t="shared" si="511"/>
        <v>1</v>
      </c>
      <c r="AA1144" s="6">
        <f t="shared" si="512"/>
        <v>1</v>
      </c>
      <c r="AB1144" s="29"/>
      <c r="AC1144" s="29">
        <f t="shared" si="514"/>
        <v>1</v>
      </c>
      <c r="AE1144" s="120">
        <f>IF(N1144=1,IF(OR(I1144&lt;3,I1144=""),0,IF(I1144&gt;=7,2,1)),0)</f>
        <v>2</v>
      </c>
      <c r="AF1144" s="120">
        <f>IF(G1144&gt;AI1144,1,0)</f>
        <v>1</v>
      </c>
      <c r="AG1144" s="120">
        <f>IF(G1144=AJ1144,2,0)</f>
        <v>0</v>
      </c>
      <c r="AI1144" s="29">
        <f t="shared" si="513"/>
        <v>0.78831324000000003</v>
      </c>
      <c r="AJ1144" s="29">
        <f>_xlfn.MAXIFS($G$7:$G$2383,$N$7:$N$2383,1,$D$7:$D$2383,7)</f>
        <v>0.964028777</v>
      </c>
    </row>
    <row r="1145" spans="1:36" ht="16.5" thickBot="1" x14ac:dyDescent="0.3">
      <c r="A1145" s="48" t="s">
        <v>1378</v>
      </c>
      <c r="B1145" s="54" t="s">
        <v>131</v>
      </c>
      <c r="C1145" s="55" t="s">
        <v>132</v>
      </c>
      <c r="D1145" s="44">
        <v>8</v>
      </c>
      <c r="E1145" s="41">
        <v>79</v>
      </c>
      <c r="F1145" s="41">
        <v>275</v>
      </c>
      <c r="G1145" s="117">
        <v>0.28727272700000001</v>
      </c>
      <c r="H1145" s="42" t="s">
        <v>12</v>
      </c>
      <c r="I1145" s="13">
        <v>12.79679131</v>
      </c>
      <c r="J1145" s="42" t="s">
        <v>12</v>
      </c>
      <c r="K1145" s="29">
        <f t="shared" si="508"/>
        <v>0.5</v>
      </c>
      <c r="L1145" s="29">
        <f t="shared" si="489"/>
        <v>0</v>
      </c>
      <c r="M1145" s="29">
        <f t="shared" si="490"/>
        <v>1</v>
      </c>
      <c r="N1145" s="29">
        <f t="shared" si="509"/>
        <v>1</v>
      </c>
      <c r="O1145" s="34"/>
      <c r="P1145" s="41">
        <v>68</v>
      </c>
      <c r="Q1145" s="41">
        <v>267</v>
      </c>
      <c r="R1145" s="117">
        <v>0.25468164799999998</v>
      </c>
      <c r="S1145" s="34">
        <v>1</v>
      </c>
      <c r="T1145" s="34"/>
      <c r="U1145" s="43" t="s">
        <v>307</v>
      </c>
      <c r="V1145" s="34">
        <v>1</v>
      </c>
      <c r="W1145" s="29">
        <v>1</v>
      </c>
      <c r="X1145" s="29">
        <f t="shared" si="510"/>
        <v>1</v>
      </c>
      <c r="Z1145" s="6">
        <f t="shared" si="511"/>
        <v>1</v>
      </c>
      <c r="AA1145" s="6">
        <f t="shared" si="512"/>
        <v>1</v>
      </c>
      <c r="AB1145" s="29"/>
      <c r="AC1145" s="29">
        <f t="shared" si="514"/>
        <v>1</v>
      </c>
      <c r="AE1145" s="120">
        <f>IF(N1145=1,IF(OR(I1145&gt;-5,I1145=""),0,IF(I1145&gt;=-10,0.5,1)),0)</f>
        <v>0</v>
      </c>
      <c r="AF1145" s="120">
        <f>IF(G1145&lt;AI1145,0.5,0)</f>
        <v>0.5</v>
      </c>
      <c r="AG1145" s="120">
        <f>IF(G1145=AJ1145,1,0)</f>
        <v>0</v>
      </c>
      <c r="AI1145" s="29">
        <f t="shared" si="513"/>
        <v>0.38070670899999998</v>
      </c>
      <c r="AJ1145" s="29">
        <f>_xlfn.MINIFS($G$6:$G$2383,$N$6:$N$2383,1,$D$6:$D$2383,8)</f>
        <v>1.9047618999999998E-2</v>
      </c>
    </row>
    <row r="1146" spans="1:36" ht="16.5" thickBot="1" x14ac:dyDescent="0.3">
      <c r="A1146" s="48" t="s">
        <v>1379</v>
      </c>
      <c r="B1146" s="54" t="s">
        <v>131</v>
      </c>
      <c r="C1146" s="55" t="s">
        <v>132</v>
      </c>
      <c r="D1146" s="44">
        <v>9</v>
      </c>
      <c r="E1146" s="41">
        <v>1326</v>
      </c>
      <c r="F1146" s="41">
        <v>150</v>
      </c>
      <c r="G1146" s="117">
        <v>8.84</v>
      </c>
      <c r="H1146" s="45">
        <v>1</v>
      </c>
      <c r="I1146" s="42" t="s">
        <v>12</v>
      </c>
      <c r="J1146" s="13">
        <v>8.84</v>
      </c>
      <c r="K1146" s="29">
        <f t="shared" si="508"/>
        <v>1</v>
      </c>
      <c r="L1146" s="29">
        <f t="shared" si="489"/>
        <v>0</v>
      </c>
      <c r="M1146" s="29">
        <f t="shared" si="490"/>
        <v>1</v>
      </c>
      <c r="N1146" s="29">
        <f t="shared" si="509"/>
        <v>1</v>
      </c>
      <c r="O1146" s="34"/>
      <c r="P1146" s="41">
        <v>1527</v>
      </c>
      <c r="Q1146" s="41">
        <v>340</v>
      </c>
      <c r="R1146" s="117">
        <v>4.4911764710000002</v>
      </c>
      <c r="S1146" s="42">
        <v>1</v>
      </c>
      <c r="T1146" s="42"/>
      <c r="U1146" s="43" t="s">
        <v>309</v>
      </c>
      <c r="V1146" s="34">
        <v>1</v>
      </c>
      <c r="W1146" s="29">
        <v>1</v>
      </c>
      <c r="X1146" s="29">
        <f t="shared" si="510"/>
        <v>1</v>
      </c>
      <c r="Z1146" s="6">
        <f t="shared" si="511"/>
        <v>1</v>
      </c>
      <c r="AA1146" s="6">
        <f t="shared" si="512"/>
        <v>1</v>
      </c>
      <c r="AB1146" s="29"/>
      <c r="AC1146" s="29">
        <f t="shared" si="514"/>
        <v>1</v>
      </c>
      <c r="AE1146" s="120">
        <f>IF(N1146=1,IF(J1146&gt;=1,1,0),0)</f>
        <v>1</v>
      </c>
      <c r="AF1146" s="120">
        <f>IF(G1146&gt;AI1146,0.5,0)</f>
        <v>0.5</v>
      </c>
      <c r="AG1146" s="120"/>
      <c r="AI1146" s="29">
        <f t="shared" si="513"/>
        <v>6.5856960899999999</v>
      </c>
    </row>
    <row r="1147" spans="1:36" ht="16.5" thickBot="1" x14ac:dyDescent="0.3">
      <c r="A1147" s="48" t="s">
        <v>1380</v>
      </c>
      <c r="B1147" s="54" t="s">
        <v>131</v>
      </c>
      <c r="C1147" s="55" t="s">
        <v>132</v>
      </c>
      <c r="D1147" s="44">
        <v>10</v>
      </c>
      <c r="E1147" s="41">
        <v>84</v>
      </c>
      <c r="F1147" s="41">
        <v>8</v>
      </c>
      <c r="G1147" s="117">
        <v>10.5</v>
      </c>
      <c r="H1147" s="45">
        <v>1</v>
      </c>
      <c r="I1147" s="42" t="s">
        <v>12</v>
      </c>
      <c r="J1147" s="13">
        <v>10.5</v>
      </c>
      <c r="K1147" s="29">
        <f t="shared" si="508"/>
        <v>1</v>
      </c>
      <c r="L1147" s="29">
        <f t="shared" si="489"/>
        <v>0</v>
      </c>
      <c r="M1147" s="29">
        <f t="shared" si="490"/>
        <v>1</v>
      </c>
      <c r="N1147" s="29">
        <f t="shared" si="509"/>
        <v>1</v>
      </c>
      <c r="O1147" s="34"/>
      <c r="P1147" s="41">
        <v>48</v>
      </c>
      <c r="Q1147" s="41">
        <v>22</v>
      </c>
      <c r="R1147" s="117">
        <v>2.1818181820000002</v>
      </c>
      <c r="S1147" s="42">
        <v>1</v>
      </c>
      <c r="T1147" s="42"/>
      <c r="U1147" s="43" t="s">
        <v>311</v>
      </c>
      <c r="V1147" s="34">
        <v>1</v>
      </c>
      <c r="W1147" s="29">
        <v>1</v>
      </c>
      <c r="X1147" s="29">
        <f t="shared" si="510"/>
        <v>1</v>
      </c>
      <c r="Z1147" s="6">
        <f t="shared" si="511"/>
        <v>1</v>
      </c>
      <c r="AA1147" s="6">
        <f t="shared" si="512"/>
        <v>1</v>
      </c>
      <c r="AB1147" s="29"/>
      <c r="AC1147" s="29">
        <f t="shared" si="514"/>
        <v>1</v>
      </c>
      <c r="AE1147" s="120">
        <f>IF(N1147=1,IF(J1147&gt;=1,1,0),0)</f>
        <v>1</v>
      </c>
      <c r="AF1147" s="120">
        <f>IF(G1147&gt;AI1147,0.5,0)</f>
        <v>0.5</v>
      </c>
      <c r="AG1147" s="120"/>
      <c r="AI1147" s="29">
        <f t="shared" si="513"/>
        <v>8.2854889590000003</v>
      </c>
    </row>
    <row r="1148" spans="1:36" ht="16.5" thickBot="1" x14ac:dyDescent="0.3">
      <c r="A1148" s="48" t="s">
        <v>1381</v>
      </c>
      <c r="B1148" s="54" t="s">
        <v>131</v>
      </c>
      <c r="C1148" s="55" t="s">
        <v>132</v>
      </c>
      <c r="D1148" s="44">
        <v>11</v>
      </c>
      <c r="E1148" s="41">
        <v>187</v>
      </c>
      <c r="F1148" s="41">
        <v>22</v>
      </c>
      <c r="G1148" s="117">
        <v>8.5</v>
      </c>
      <c r="H1148" s="45">
        <v>1</v>
      </c>
      <c r="I1148" s="42" t="s">
        <v>12</v>
      </c>
      <c r="J1148" s="13">
        <v>8.5</v>
      </c>
      <c r="K1148" s="29">
        <f t="shared" si="508"/>
        <v>2</v>
      </c>
      <c r="L1148" s="29">
        <f t="shared" si="489"/>
        <v>0</v>
      </c>
      <c r="M1148" s="29">
        <f t="shared" si="490"/>
        <v>0</v>
      </c>
      <c r="N1148" s="29">
        <f t="shared" si="509"/>
        <v>1</v>
      </c>
      <c r="O1148" s="34"/>
      <c r="P1148" s="41">
        <v>91</v>
      </c>
      <c r="Q1148" s="41">
        <v>38</v>
      </c>
      <c r="R1148" s="117">
        <v>2.3947368419999999</v>
      </c>
      <c r="S1148" s="42">
        <v>2</v>
      </c>
      <c r="T1148" s="42"/>
      <c r="U1148" s="43" t="s">
        <v>313</v>
      </c>
      <c r="V1148" s="34">
        <v>1</v>
      </c>
      <c r="W1148" s="29">
        <v>2</v>
      </c>
      <c r="X1148" s="29">
        <f t="shared" si="510"/>
        <v>2</v>
      </c>
      <c r="Z1148" s="6">
        <f t="shared" si="511"/>
        <v>1</v>
      </c>
      <c r="AA1148" s="6">
        <f t="shared" si="512"/>
        <v>1</v>
      </c>
      <c r="AB1148" s="29"/>
      <c r="AC1148" s="29">
        <f t="shared" si="514"/>
        <v>1</v>
      </c>
      <c r="AE1148" s="120">
        <f>IF(N1148=1,IF(J1148&gt;=1,2,0),0)</f>
        <v>2</v>
      </c>
      <c r="AF1148" s="120">
        <f>IF(G1148&gt;AI1148,1,0)</f>
        <v>0</v>
      </c>
      <c r="AG1148" s="120"/>
      <c r="AI1148" s="29">
        <f t="shared" si="513"/>
        <v>8.5951903810000001</v>
      </c>
    </row>
    <row r="1149" spans="1:36" ht="16.5" thickBot="1" x14ac:dyDescent="0.3">
      <c r="A1149" s="48" t="s">
        <v>1382</v>
      </c>
      <c r="B1149" s="54" t="s">
        <v>131</v>
      </c>
      <c r="C1149" s="55" t="s">
        <v>132</v>
      </c>
      <c r="D1149" s="44">
        <v>12</v>
      </c>
      <c r="E1149" s="41">
        <v>625</v>
      </c>
      <c r="F1149" s="41">
        <v>8614</v>
      </c>
      <c r="G1149" s="117">
        <v>7.2556304000000002E-2</v>
      </c>
      <c r="H1149" s="42" t="s">
        <v>12</v>
      </c>
      <c r="I1149" s="13">
        <v>24.8715084</v>
      </c>
      <c r="J1149" s="42" t="s">
        <v>12</v>
      </c>
      <c r="K1149" s="29">
        <f t="shared" si="508"/>
        <v>0</v>
      </c>
      <c r="L1149" s="29">
        <f t="shared" si="489"/>
        <v>0</v>
      </c>
      <c r="M1149" s="29">
        <f t="shared" si="490"/>
        <v>0</v>
      </c>
      <c r="N1149" s="29">
        <f t="shared" si="509"/>
        <v>1</v>
      </c>
      <c r="O1149" s="34"/>
      <c r="P1149" s="41">
        <v>447</v>
      </c>
      <c r="Q1149" s="41">
        <v>7693</v>
      </c>
      <c r="R1149" s="117">
        <v>5.8104771E-2</v>
      </c>
      <c r="S1149" s="34">
        <v>0</v>
      </c>
      <c r="T1149" s="34"/>
      <c r="U1149" s="43" t="s">
        <v>315</v>
      </c>
      <c r="V1149" s="34">
        <v>1</v>
      </c>
      <c r="W1149" s="29">
        <v>1</v>
      </c>
      <c r="X1149" s="29">
        <f t="shared" si="510"/>
        <v>1</v>
      </c>
      <c r="Z1149" s="6">
        <f t="shared" si="511"/>
        <v>1</v>
      </c>
      <c r="AA1149" s="6">
        <f t="shared" si="512"/>
        <v>0</v>
      </c>
      <c r="AB1149" s="29"/>
      <c r="AC1149" s="29">
        <f t="shared" si="514"/>
        <v>0</v>
      </c>
      <c r="AE1149" s="120">
        <f>IF(N1149=1,IF(OR(I1149&gt;-5,I1149=""),0,IF(I1149&gt;=-10,0.5,1)),0)</f>
        <v>0</v>
      </c>
      <c r="AF1149" s="120">
        <f>IF(G1149&lt;AI1149,0.5,0)</f>
        <v>0</v>
      </c>
      <c r="AG1149" s="120">
        <f>IF(G1149=AJ1149,1,0)</f>
        <v>0</v>
      </c>
      <c r="AI1149" s="29">
        <f t="shared" si="513"/>
        <v>4.0696577999999997E-2</v>
      </c>
      <c r="AJ1149" s="29">
        <f>_xlfn.MINIFS($G$6:$G$2383,$N$6:$N$2383,1,$D$6:$D$2383,12)</f>
        <v>5.6550419999999999E-3</v>
      </c>
    </row>
    <row r="1150" spans="1:36" ht="16.5" thickBot="1" x14ac:dyDescent="0.3">
      <c r="A1150" s="48" t="s">
        <v>1383</v>
      </c>
      <c r="B1150" s="54" t="s">
        <v>131</v>
      </c>
      <c r="C1150" s="55" t="s">
        <v>132</v>
      </c>
      <c r="D1150" s="44">
        <v>13</v>
      </c>
      <c r="E1150" s="41">
        <v>114</v>
      </c>
      <c r="F1150" s="41">
        <v>450</v>
      </c>
      <c r="G1150" s="117">
        <v>0.25333333299999999</v>
      </c>
      <c r="H1150" s="42" t="s">
        <v>12</v>
      </c>
      <c r="I1150" s="13">
        <v>-6.3660131340000001</v>
      </c>
      <c r="J1150" s="42" t="s">
        <v>12</v>
      </c>
      <c r="K1150" s="29">
        <f>_xlfn.IFS(AND(R1150=0,G1150=0),0,V1150=0,0,V1150=1,MAX(AE1150:AG1150))</f>
        <v>1</v>
      </c>
      <c r="L1150" s="29">
        <f t="shared" si="489"/>
        <v>0</v>
      </c>
      <c r="M1150" s="29">
        <f t="shared" si="490"/>
        <v>1</v>
      </c>
      <c r="N1150" s="29">
        <f t="shared" si="509"/>
        <v>1</v>
      </c>
      <c r="O1150" s="34"/>
      <c r="P1150" s="41">
        <v>102</v>
      </c>
      <c r="Q1150" s="41">
        <v>377</v>
      </c>
      <c r="R1150" s="117">
        <v>0.270557029</v>
      </c>
      <c r="S1150" s="34">
        <v>1</v>
      </c>
      <c r="T1150" s="34"/>
      <c r="U1150" s="43" t="s">
        <v>317</v>
      </c>
      <c r="V1150" s="34">
        <v>1</v>
      </c>
      <c r="W1150" s="29">
        <v>2</v>
      </c>
      <c r="X1150" s="29">
        <f t="shared" si="510"/>
        <v>2</v>
      </c>
      <c r="Z1150" s="6">
        <f t="shared" si="511"/>
        <v>1</v>
      </c>
      <c r="AA1150" s="6">
        <f t="shared" si="512"/>
        <v>1</v>
      </c>
      <c r="AB1150" s="29"/>
      <c r="AC1150" s="29">
        <f t="shared" si="514"/>
        <v>1</v>
      </c>
      <c r="AE1150" s="120">
        <f>IF(N1150=1,IF(OR(I1150&gt;-3,I1150=""),0,IF(I1150&gt;=-7,1,2)),0)</f>
        <v>1</v>
      </c>
      <c r="AF1150" s="120">
        <f>IF(G1150&lt;AI1150,1,0)</f>
        <v>1</v>
      </c>
      <c r="AG1150" s="120">
        <f>IF(G1150=AJ1150,2,0)</f>
        <v>0</v>
      </c>
      <c r="AI1150" s="29">
        <f t="shared" si="513"/>
        <v>0.30394431599999999</v>
      </c>
      <c r="AJ1150" s="29">
        <f>_xlfn.MINIFS($G$6:$G$2383,$N$6:$N$2383,1,$D$6:$D$2383,13)</f>
        <v>0.11</v>
      </c>
    </row>
    <row r="1151" spans="1:36" ht="16.5" thickBot="1" x14ac:dyDescent="0.3">
      <c r="A1151" s="48" t="s">
        <v>1384</v>
      </c>
      <c r="B1151" s="54" t="s">
        <v>131</v>
      </c>
      <c r="C1151" s="55" t="s">
        <v>132</v>
      </c>
      <c r="D1151" s="44">
        <v>14</v>
      </c>
      <c r="E1151" s="41">
        <v>2</v>
      </c>
      <c r="F1151" s="41">
        <v>719</v>
      </c>
      <c r="G1151" s="117">
        <v>2.7816410000000001E-3</v>
      </c>
      <c r="H1151" s="42" t="s">
        <v>12</v>
      </c>
      <c r="I1151" s="13">
        <v>0</v>
      </c>
      <c r="J1151" s="42" t="s">
        <v>12</v>
      </c>
      <c r="K1151" s="29">
        <f>_xlfn.IFS(AND(R1151=0,G1151=0),0,V1151=0,0,V1151=1,MAX(AE1151:AG1151))</f>
        <v>0.5</v>
      </c>
      <c r="L1151" s="29">
        <f t="shared" si="489"/>
        <v>0</v>
      </c>
      <c r="M1151" s="29">
        <f t="shared" si="490"/>
        <v>1</v>
      </c>
      <c r="N1151" s="29">
        <f t="shared" si="509"/>
        <v>1</v>
      </c>
      <c r="O1151" s="34"/>
      <c r="P1151" s="41">
        <v>0</v>
      </c>
      <c r="Q1151" s="41">
        <v>643</v>
      </c>
      <c r="R1151" s="117">
        <v>0</v>
      </c>
      <c r="S1151" s="34">
        <v>0</v>
      </c>
      <c r="T1151" s="34"/>
      <c r="U1151" s="43" t="s">
        <v>319</v>
      </c>
      <c r="V1151" s="34">
        <v>1</v>
      </c>
      <c r="W1151" s="29">
        <v>1</v>
      </c>
      <c r="X1151" s="29">
        <f t="shared" si="510"/>
        <v>1</v>
      </c>
      <c r="Z1151" s="6">
        <f t="shared" si="511"/>
        <v>1</v>
      </c>
      <c r="AA1151" s="6">
        <f t="shared" si="512"/>
        <v>1</v>
      </c>
      <c r="AB1151" s="29"/>
      <c r="AC1151" s="29">
        <f t="shared" si="514"/>
        <v>1</v>
      </c>
      <c r="AE1151" s="120">
        <f>IF(N1151=1,IF(OR(I1151&gt;-5,I1151=""),0,IF(I1151&gt;=-10,0.5,1)),0)</f>
        <v>0</v>
      </c>
      <c r="AF1151" s="120">
        <f>IF(G1151&lt;AI1151,0.5,0)</f>
        <v>0.5</v>
      </c>
      <c r="AG1151" s="120">
        <f>IF(G1151=AJ1151,1,0)</f>
        <v>0</v>
      </c>
      <c r="AI1151" s="29">
        <f t="shared" si="513"/>
        <v>4.1435990000000004E-3</v>
      </c>
      <c r="AJ1151" s="29">
        <f>_xlfn.MINIFS($G$6:$G$2383,$N$6:$N$2383,1,$D$6:$D$2383,14)</f>
        <v>0</v>
      </c>
    </row>
    <row r="1152" spans="1:36" ht="16.5" thickBot="1" x14ac:dyDescent="0.3">
      <c r="A1152" s="48" t="s">
        <v>1385</v>
      </c>
      <c r="B1152" s="54" t="s">
        <v>131</v>
      </c>
      <c r="C1152" s="55" t="s">
        <v>132</v>
      </c>
      <c r="D1152" s="33"/>
      <c r="E1152" s="41"/>
      <c r="F1152" s="41"/>
      <c r="G1152" s="117">
        <v>0</v>
      </c>
      <c r="H1152" s="35"/>
      <c r="I1152" s="35"/>
      <c r="J1152" s="35"/>
      <c r="K1152" s="36">
        <f>SUM(K1153:K1158)</f>
        <v>2.5</v>
      </c>
      <c r="L1152" s="29">
        <f t="shared" si="489"/>
        <v>0</v>
      </c>
      <c r="M1152" s="29">
        <f t="shared" si="490"/>
        <v>0</v>
      </c>
      <c r="O1152" s="34"/>
      <c r="P1152" s="34"/>
      <c r="Q1152" s="34"/>
      <c r="R1152" s="117">
        <v>0</v>
      </c>
      <c r="S1152" s="35">
        <v>2.5</v>
      </c>
      <c r="T1152" s="35"/>
      <c r="U1152" s="37" t="s">
        <v>321</v>
      </c>
      <c r="V1152" s="35">
        <v>1</v>
      </c>
      <c r="W1152" s="6"/>
      <c r="X1152" s="29">
        <f t="shared" si="510"/>
        <v>0</v>
      </c>
      <c r="Y1152" s="6"/>
      <c r="AB1152" s="6"/>
      <c r="AC1152" s="29" t="str">
        <f t="shared" si="514"/>
        <v>не применяется</v>
      </c>
      <c r="AF1152" s="6"/>
    </row>
    <row r="1153" spans="1:36" ht="16.5" thickBot="1" x14ac:dyDescent="0.3">
      <c r="A1153" s="48" t="s">
        <v>1386</v>
      </c>
      <c r="B1153" s="54" t="s">
        <v>131</v>
      </c>
      <c r="C1153" s="55" t="s">
        <v>132</v>
      </c>
      <c r="D1153" s="44">
        <v>15</v>
      </c>
      <c r="E1153" s="41">
        <v>978</v>
      </c>
      <c r="F1153" s="41">
        <v>1017</v>
      </c>
      <c r="G1153" s="117">
        <v>0.96165191699999997</v>
      </c>
      <c r="H1153" s="45">
        <v>1</v>
      </c>
      <c r="I1153" s="42" t="s">
        <v>12</v>
      </c>
      <c r="J1153" s="13">
        <v>0.96165191699999997</v>
      </c>
      <c r="K1153" s="29">
        <f t="shared" ref="K1153:K1158" si="515">IF(V1153=1,MAX(AE1153:AG1153),0)</f>
        <v>0.5</v>
      </c>
      <c r="L1153" s="29">
        <f t="shared" si="489"/>
        <v>0</v>
      </c>
      <c r="M1153" s="29">
        <f t="shared" si="490"/>
        <v>1</v>
      </c>
      <c r="N1153" s="29">
        <f t="shared" ref="N1153:N1158" si="516">IF(AND(F1153=0,V1153=1),2,V1153)</f>
        <v>1</v>
      </c>
      <c r="O1153" s="34"/>
      <c r="P1153" s="41">
        <v>0</v>
      </c>
      <c r="Q1153" s="41">
        <v>0</v>
      </c>
      <c r="R1153" s="117">
        <v>0</v>
      </c>
      <c r="S1153" s="42">
        <v>0.5</v>
      </c>
      <c r="T1153" s="42"/>
      <c r="U1153" s="43" t="s">
        <v>323</v>
      </c>
      <c r="V1153" s="34">
        <v>1</v>
      </c>
      <c r="W1153" s="29">
        <v>1</v>
      </c>
      <c r="X1153" s="29">
        <f t="shared" si="510"/>
        <v>1</v>
      </c>
      <c r="Z1153" s="6">
        <f t="shared" ref="Z1153:Z1158" si="517">N1153</f>
        <v>1</v>
      </c>
      <c r="AA1153" s="6">
        <f t="shared" ref="AA1153:AA1158" si="518">IF(K1153&lt;=0,0,1)</f>
        <v>1</v>
      </c>
      <c r="AB1153" s="29"/>
      <c r="AC1153" s="29">
        <f t="shared" si="514"/>
        <v>1</v>
      </c>
      <c r="AE1153" s="120">
        <f>IF(AND(J1153&gt;=1,N1153=1),1,0)</f>
        <v>0</v>
      </c>
      <c r="AF1153" s="121">
        <f>IF(G1153&gt;AI1153,0.5,0)</f>
        <v>0.5</v>
      </c>
      <c r="AG1153" s="120"/>
      <c r="AI1153" s="29">
        <f t="shared" ref="AI1153:AI1158" si="519">ROUND(SUMIFS(E:E,D:D,D1153,N:N,1)/SUMIFS(F:F,D:D,D1153,N:N,1),9)</f>
        <v>0.955452521</v>
      </c>
    </row>
    <row r="1154" spans="1:36" ht="16.5" thickBot="1" x14ac:dyDescent="0.3">
      <c r="A1154" s="48" t="s">
        <v>1387</v>
      </c>
      <c r="B1154" s="54" t="s">
        <v>131</v>
      </c>
      <c r="C1154" s="55" t="s">
        <v>132</v>
      </c>
      <c r="D1154" s="44">
        <v>16</v>
      </c>
      <c r="E1154" s="41">
        <v>2</v>
      </c>
      <c r="F1154" s="41">
        <v>0</v>
      </c>
      <c r="G1154" s="117">
        <v>0</v>
      </c>
      <c r="H1154" s="45">
        <v>1</v>
      </c>
      <c r="I1154" s="42" t="s">
        <v>12</v>
      </c>
      <c r="J1154" s="13">
        <v>0</v>
      </c>
      <c r="K1154" s="29">
        <f t="shared" si="515"/>
        <v>0</v>
      </c>
      <c r="L1154" s="29">
        <f t="shared" si="489"/>
        <v>0</v>
      </c>
      <c r="M1154" s="29">
        <f t="shared" si="490"/>
        <v>0</v>
      </c>
      <c r="N1154" s="29">
        <f t="shared" si="516"/>
        <v>2</v>
      </c>
      <c r="O1154" s="34"/>
      <c r="P1154" s="41">
        <v>0</v>
      </c>
      <c r="Q1154" s="41">
        <v>0</v>
      </c>
      <c r="R1154" s="117">
        <v>0</v>
      </c>
      <c r="S1154" s="42">
        <v>0</v>
      </c>
      <c r="T1154" s="42"/>
      <c r="U1154" s="43" t="s">
        <v>325</v>
      </c>
      <c r="V1154" s="34">
        <v>1</v>
      </c>
      <c r="W1154" s="29">
        <v>1</v>
      </c>
      <c r="X1154" s="29">
        <f t="shared" si="510"/>
        <v>1</v>
      </c>
      <c r="Z1154" s="6">
        <f t="shared" si="517"/>
        <v>2</v>
      </c>
      <c r="AA1154" s="6">
        <f t="shared" si="518"/>
        <v>0</v>
      </c>
      <c r="AB1154" s="29"/>
      <c r="AC1154" s="29" t="str">
        <f>_xlfn.IFS(AND(Z1154=1,AA1154=1),1,AND(Z1154=1,AA1154=0),0,Z1154=0,"не применяется",Z1154=2,"не применяется")</f>
        <v>не применяется</v>
      </c>
      <c r="AE1154" s="120">
        <f>IF(AND(J1154&gt;=1,N1154=1),1,0)</f>
        <v>0</v>
      </c>
      <c r="AF1154" s="120">
        <f>IF(G1154&gt;AI1154,0.5,0)</f>
        <v>0</v>
      </c>
      <c r="AG1154" s="120"/>
      <c r="AI1154" s="29">
        <f t="shared" si="519"/>
        <v>27.65</v>
      </c>
    </row>
    <row r="1155" spans="1:36" ht="16.5" thickBot="1" x14ac:dyDescent="0.3">
      <c r="A1155" s="48" t="s">
        <v>1388</v>
      </c>
      <c r="B1155" s="54" t="s">
        <v>131</v>
      </c>
      <c r="C1155" s="55" t="s">
        <v>132</v>
      </c>
      <c r="D1155" s="44">
        <v>17</v>
      </c>
      <c r="E1155" s="41">
        <v>69</v>
      </c>
      <c r="F1155" s="41">
        <v>0</v>
      </c>
      <c r="G1155" s="117">
        <v>0</v>
      </c>
      <c r="H1155" s="45">
        <v>1</v>
      </c>
      <c r="I1155" s="42" t="s">
        <v>12</v>
      </c>
      <c r="J1155" s="13">
        <v>0</v>
      </c>
      <c r="K1155" s="29">
        <f t="shared" si="515"/>
        <v>0</v>
      </c>
      <c r="L1155" s="29">
        <f t="shared" si="489"/>
        <v>0</v>
      </c>
      <c r="M1155" s="29">
        <f t="shared" si="490"/>
        <v>0</v>
      </c>
      <c r="N1155" s="29">
        <f t="shared" si="516"/>
        <v>2</v>
      </c>
      <c r="O1155" s="34"/>
      <c r="P1155" s="41">
        <v>57</v>
      </c>
      <c r="Q1155" s="41">
        <v>20</v>
      </c>
      <c r="R1155" s="117">
        <v>2.85</v>
      </c>
      <c r="S1155" s="42">
        <v>1</v>
      </c>
      <c r="T1155" s="42"/>
      <c r="U1155" s="43" t="s">
        <v>327</v>
      </c>
      <c r="V1155" s="34">
        <v>1</v>
      </c>
      <c r="W1155" s="29">
        <v>1</v>
      </c>
      <c r="X1155" s="29">
        <f t="shared" si="510"/>
        <v>1</v>
      </c>
      <c r="Z1155" s="6">
        <f t="shared" si="517"/>
        <v>2</v>
      </c>
      <c r="AA1155" s="6">
        <f t="shared" si="518"/>
        <v>0</v>
      </c>
      <c r="AB1155" s="29"/>
      <c r="AC1155" s="29" t="str">
        <f>_xlfn.IFS(AND(Z1155=1,AA1155=1),1,AND(Z1155=1,AA1155=0),0,Z1155=0,"не применяется",N1155=2,"не применяется")</f>
        <v>не применяется</v>
      </c>
      <c r="AE1155" s="120">
        <f>IF(AND(J1155&gt;=1,N1155=1),1,0)</f>
        <v>0</v>
      </c>
      <c r="AF1155" s="120">
        <f>IF(G1155&gt;AI1155,0.5,0)</f>
        <v>0</v>
      </c>
      <c r="AG1155" s="120"/>
      <c r="AI1155" s="29">
        <f t="shared" si="519"/>
        <v>77.588235294</v>
      </c>
    </row>
    <row r="1156" spans="1:36" ht="16.5" thickBot="1" x14ac:dyDescent="0.3">
      <c r="A1156" s="48" t="s">
        <v>1389</v>
      </c>
      <c r="B1156" s="54" t="s">
        <v>131</v>
      </c>
      <c r="C1156" s="55" t="s">
        <v>132</v>
      </c>
      <c r="D1156" s="44">
        <v>18</v>
      </c>
      <c r="E1156" s="41">
        <v>7</v>
      </c>
      <c r="F1156" s="41">
        <v>0</v>
      </c>
      <c r="G1156" s="117">
        <v>0</v>
      </c>
      <c r="H1156" s="45">
        <v>1</v>
      </c>
      <c r="I1156" s="42" t="s">
        <v>12</v>
      </c>
      <c r="J1156" s="13">
        <v>0</v>
      </c>
      <c r="K1156" s="29">
        <f t="shared" si="515"/>
        <v>0</v>
      </c>
      <c r="L1156" s="29">
        <f t="shared" si="489"/>
        <v>0</v>
      </c>
      <c r="M1156" s="29">
        <f t="shared" si="490"/>
        <v>0</v>
      </c>
      <c r="N1156" s="29">
        <f t="shared" si="516"/>
        <v>2</v>
      </c>
      <c r="O1156" s="34"/>
      <c r="P1156" s="41">
        <v>16</v>
      </c>
      <c r="Q1156" s="41">
        <v>1</v>
      </c>
      <c r="R1156" s="117">
        <v>16</v>
      </c>
      <c r="S1156" s="42">
        <v>1</v>
      </c>
      <c r="T1156" s="42"/>
      <c r="U1156" s="43" t="s">
        <v>329</v>
      </c>
      <c r="V1156" s="34">
        <v>1</v>
      </c>
      <c r="W1156" s="29">
        <v>1</v>
      </c>
      <c r="X1156" s="29">
        <f t="shared" si="510"/>
        <v>1</v>
      </c>
      <c r="Z1156" s="6">
        <f t="shared" si="517"/>
        <v>2</v>
      </c>
      <c r="AA1156" s="6">
        <f t="shared" si="518"/>
        <v>0</v>
      </c>
      <c r="AB1156" s="29"/>
      <c r="AC1156" s="29" t="str">
        <f>_xlfn.IFS(AND(Z1156=1,AA1156=1),1,AND(Z1156=1,AA1156=0),0,Z1156=0,"не применяется",N1156=2,"не применяется")</f>
        <v>не применяется</v>
      </c>
      <c r="AE1156" s="120">
        <f>IF(AND(J1156&gt;=1,N1156=1),1,0)</f>
        <v>0</v>
      </c>
      <c r="AF1156" s="120">
        <f>IF(G1156&gt;AI1156,0.5,0)</f>
        <v>0</v>
      </c>
      <c r="AG1156" s="120"/>
      <c r="AI1156" s="29">
        <f t="shared" si="519"/>
        <v>48.1875</v>
      </c>
    </row>
    <row r="1157" spans="1:36" ht="16.5" thickBot="1" x14ac:dyDescent="0.3">
      <c r="A1157" s="48" t="s">
        <v>1390</v>
      </c>
      <c r="B1157" s="54" t="s">
        <v>131</v>
      </c>
      <c r="C1157" s="55" t="s">
        <v>132</v>
      </c>
      <c r="D1157" s="44">
        <v>19</v>
      </c>
      <c r="E1157" s="41">
        <v>17</v>
      </c>
      <c r="F1157" s="41">
        <v>1</v>
      </c>
      <c r="G1157" s="117">
        <v>17</v>
      </c>
      <c r="H1157" s="45">
        <v>1</v>
      </c>
      <c r="I1157" s="42" t="s">
        <v>12</v>
      </c>
      <c r="J1157" s="13">
        <v>17</v>
      </c>
      <c r="K1157" s="29">
        <f t="shared" si="515"/>
        <v>2</v>
      </c>
      <c r="L1157" s="29">
        <f t="shared" si="489"/>
        <v>0</v>
      </c>
      <c r="M1157" s="29">
        <f t="shared" si="490"/>
        <v>0</v>
      </c>
      <c r="N1157" s="29">
        <f t="shared" si="516"/>
        <v>1</v>
      </c>
      <c r="O1157" s="34"/>
      <c r="P1157" s="41">
        <v>4</v>
      </c>
      <c r="Q1157" s="41">
        <v>0</v>
      </c>
      <c r="R1157" s="117">
        <v>0</v>
      </c>
      <c r="S1157" s="42">
        <v>0</v>
      </c>
      <c r="T1157" s="42"/>
      <c r="U1157" s="43" t="s">
        <v>331</v>
      </c>
      <c r="V1157" s="34">
        <v>1</v>
      </c>
      <c r="W1157" s="29">
        <v>2</v>
      </c>
      <c r="X1157" s="29">
        <f t="shared" si="510"/>
        <v>2</v>
      </c>
      <c r="Z1157" s="6">
        <f t="shared" si="517"/>
        <v>1</v>
      </c>
      <c r="AA1157" s="6">
        <f t="shared" si="518"/>
        <v>1</v>
      </c>
      <c r="AB1157" s="29"/>
      <c r="AC1157" s="29">
        <f>_xlfn.IFS(AND(Z1157=1,AA1157=1),1,AND(Z1157=1,AA1157=0),0,Z1157=0,"не применяется",Z1157=2,"не применяется")</f>
        <v>1</v>
      </c>
      <c r="AE1157" s="120">
        <f>IF(AND(J1157&gt;=1,N1157=1),2,0)</f>
        <v>2</v>
      </c>
      <c r="AF1157" s="120">
        <f>IF(G1157&gt;AI1157,1,0)</f>
        <v>0</v>
      </c>
      <c r="AG1157" s="120"/>
      <c r="AI1157" s="29">
        <f t="shared" si="519"/>
        <v>45.237288135999997</v>
      </c>
    </row>
    <row r="1158" spans="1:36" ht="16.5" thickBot="1" x14ac:dyDescent="0.3">
      <c r="A1158" s="48" t="s">
        <v>1391</v>
      </c>
      <c r="B1158" s="54" t="s">
        <v>131</v>
      </c>
      <c r="C1158" s="55" t="s">
        <v>132</v>
      </c>
      <c r="D1158" s="44">
        <v>20</v>
      </c>
      <c r="E1158" s="41">
        <v>1</v>
      </c>
      <c r="F1158" s="41">
        <v>0</v>
      </c>
      <c r="G1158" s="117">
        <v>0</v>
      </c>
      <c r="H1158" s="45">
        <v>1</v>
      </c>
      <c r="I1158" s="42" t="s">
        <v>12</v>
      </c>
      <c r="J1158" s="13">
        <v>0</v>
      </c>
      <c r="K1158" s="29">
        <f t="shared" si="515"/>
        <v>0</v>
      </c>
      <c r="L1158" s="29">
        <f t="shared" si="489"/>
        <v>0</v>
      </c>
      <c r="M1158" s="29">
        <f t="shared" si="490"/>
        <v>0</v>
      </c>
      <c r="N1158" s="29">
        <f t="shared" si="516"/>
        <v>2</v>
      </c>
      <c r="O1158" s="34"/>
      <c r="P1158" s="41">
        <v>0</v>
      </c>
      <c r="Q1158" s="41">
        <v>0</v>
      </c>
      <c r="R1158" s="117">
        <v>0</v>
      </c>
      <c r="S1158" s="42">
        <v>0</v>
      </c>
      <c r="T1158" s="42"/>
      <c r="U1158" s="43" t="s">
        <v>333</v>
      </c>
      <c r="V1158" s="34">
        <v>1</v>
      </c>
      <c r="W1158" s="29">
        <v>1</v>
      </c>
      <c r="X1158" s="29">
        <f t="shared" si="510"/>
        <v>1</v>
      </c>
      <c r="Z1158" s="6">
        <f t="shared" si="517"/>
        <v>2</v>
      </c>
      <c r="AA1158" s="6">
        <f t="shared" si="518"/>
        <v>0</v>
      </c>
      <c r="AB1158" s="29"/>
      <c r="AC1158" s="29" t="str">
        <f>_xlfn.IFS(AND(Z1158=1,AA1158=1),1,AND(Z1158=1,AA1158=0),0,Z1158=0,"не применяется",Z1158=2,"не применяется")</f>
        <v>не применяется</v>
      </c>
      <c r="AE1158" s="120">
        <f>IF(AND(J1158&gt;=1,N1158=1),1,0)</f>
        <v>0</v>
      </c>
      <c r="AF1158" s="120">
        <f>IF(G1158&gt;AI1158,0.5,0)</f>
        <v>0</v>
      </c>
      <c r="AG1158" s="120"/>
      <c r="AI1158" s="29">
        <f t="shared" si="519"/>
        <v>12.756097561000001</v>
      </c>
    </row>
    <row r="1159" spans="1:36" ht="16.5" thickBot="1" x14ac:dyDescent="0.3">
      <c r="A1159" s="48" t="s">
        <v>1385</v>
      </c>
      <c r="B1159" s="54" t="s">
        <v>131</v>
      </c>
      <c r="C1159" s="55" t="s">
        <v>132</v>
      </c>
      <c r="D1159" s="33"/>
      <c r="E1159" s="41"/>
      <c r="F1159" s="41"/>
      <c r="G1159" s="117">
        <v>0</v>
      </c>
      <c r="H1159" s="35"/>
      <c r="I1159" s="35"/>
      <c r="J1159" s="35"/>
      <c r="K1159" s="36">
        <f>SUM(K1160:K1164)</f>
        <v>2.5</v>
      </c>
      <c r="L1159" s="29">
        <f t="shared" ref="L1159:L1222" si="520">IF(AG1160=0,0,1)</f>
        <v>0</v>
      </c>
      <c r="M1159" s="29">
        <f t="shared" ref="M1159:M1222" si="521">IF(AF1159=0,0,1)</f>
        <v>0</v>
      </c>
      <c r="O1159" s="34"/>
      <c r="P1159" s="34"/>
      <c r="Q1159" s="34"/>
      <c r="R1159" s="117">
        <v>0</v>
      </c>
      <c r="S1159" s="35">
        <v>3</v>
      </c>
      <c r="T1159" s="35"/>
      <c r="U1159" s="37" t="s">
        <v>321</v>
      </c>
      <c r="V1159" s="35">
        <v>1</v>
      </c>
      <c r="W1159" s="6"/>
      <c r="X1159" s="29">
        <f t="shared" si="510"/>
        <v>0</v>
      </c>
      <c r="Y1159" s="6"/>
      <c r="AB1159" s="6"/>
      <c r="AC1159" s="29" t="str">
        <f>_xlfn.IFS(AND(Z1159=1,AA1159=1),1,AND(Z1159=1,AA1159=0),0,Z1159=0,"не применяется")</f>
        <v>не применяется</v>
      </c>
      <c r="AF1159" s="6"/>
    </row>
    <row r="1160" spans="1:36" ht="16.5" thickBot="1" x14ac:dyDescent="0.3">
      <c r="A1160" s="48" t="s">
        <v>1392</v>
      </c>
      <c r="B1160" s="54" t="s">
        <v>131</v>
      </c>
      <c r="C1160" s="55" t="s">
        <v>132</v>
      </c>
      <c r="D1160" s="44">
        <v>21</v>
      </c>
      <c r="E1160" s="41">
        <v>0</v>
      </c>
      <c r="F1160" s="41">
        <v>0</v>
      </c>
      <c r="G1160" s="117">
        <v>0</v>
      </c>
      <c r="H1160" s="42" t="s">
        <v>12</v>
      </c>
      <c r="I1160" s="13">
        <v>0</v>
      </c>
      <c r="J1160" s="42" t="s">
        <v>12</v>
      </c>
      <c r="K1160" s="29">
        <f>IF(V1160=1,MAX(AE1160:AG1160),0)</f>
        <v>0</v>
      </c>
      <c r="L1160" s="29">
        <f t="shared" si="520"/>
        <v>0</v>
      </c>
      <c r="M1160" s="29">
        <f t="shared" si="521"/>
        <v>0</v>
      </c>
      <c r="N1160" s="29">
        <f>IF(AND(F1160=0,V1160=1),2,V1160)</f>
        <v>2</v>
      </c>
      <c r="O1160" s="34"/>
      <c r="P1160" s="41">
        <v>0</v>
      </c>
      <c r="Q1160" s="41">
        <v>0</v>
      </c>
      <c r="R1160" s="117">
        <v>0</v>
      </c>
      <c r="S1160" s="45">
        <v>0</v>
      </c>
      <c r="T1160" s="45"/>
      <c r="U1160" s="43" t="s">
        <v>335</v>
      </c>
      <c r="V1160" s="34">
        <v>1</v>
      </c>
      <c r="W1160" s="29">
        <v>1</v>
      </c>
      <c r="X1160" s="29">
        <f t="shared" si="510"/>
        <v>1</v>
      </c>
      <c r="Z1160" s="6">
        <f>N1160</f>
        <v>2</v>
      </c>
      <c r="AA1160" s="6">
        <f>IF(K1160&lt;=0,0,1)</f>
        <v>0</v>
      </c>
      <c r="AB1160" s="29"/>
      <c r="AC1160" s="29" t="str">
        <f>_xlfn.IFS(AND(Z1160=1,AA1160=1),1,AND(Z1160=1,AA1160=0),0,Z1160=0,"не применяется",Z1160=2,"не применяется")</f>
        <v>не применяется</v>
      </c>
      <c r="AE1160" s="120">
        <f>IF(N1160=1,IF(OR(I1160&lt;5,I1160=""),0,IF(I1160&gt;=10,1,0.5)),0)</f>
        <v>0</v>
      </c>
      <c r="AF1160" s="120">
        <f>IF(G1160&gt;AI1160,0.5,0)</f>
        <v>0</v>
      </c>
      <c r="AG1160" s="120">
        <f>IF(G1160=AJ1160,1,0)</f>
        <v>0</v>
      </c>
      <c r="AI1160" s="29">
        <f>ROUND(SUMIFS(E:E,D:D,D1160,N:N,1)/SUMIFS(F:F,D:D,D1160,N:N,1),9)</f>
        <v>0.40586932399999998</v>
      </c>
      <c r="AJ1160" s="29">
        <f>_xlfn.MAXIFS($G$7:$G$2383,$N$7:$N$2383,1,$D$7:$D$2383,21)</f>
        <v>1</v>
      </c>
    </row>
    <row r="1161" spans="1:36" ht="16.5" thickBot="1" x14ac:dyDescent="0.3">
      <c r="A1161" s="48" t="s">
        <v>1393</v>
      </c>
      <c r="B1161" s="54" t="s">
        <v>131</v>
      </c>
      <c r="C1161" s="55" t="s">
        <v>132</v>
      </c>
      <c r="D1161" s="44">
        <v>22</v>
      </c>
      <c r="E1161" s="41">
        <v>24</v>
      </c>
      <c r="F1161" s="41">
        <v>37</v>
      </c>
      <c r="G1161" s="117">
        <v>0.64864864899999997</v>
      </c>
      <c r="H1161" s="45">
        <v>1</v>
      </c>
      <c r="I1161" s="42" t="s">
        <v>12</v>
      </c>
      <c r="J1161" s="13">
        <v>0.64864864899999997</v>
      </c>
      <c r="K1161" s="29">
        <f>IF(V1161=1,MAX(AE1161:AG1161),0)</f>
        <v>0.5</v>
      </c>
      <c r="L1161" s="29">
        <f t="shared" si="520"/>
        <v>0</v>
      </c>
      <c r="M1161" s="29">
        <f t="shared" si="521"/>
        <v>1</v>
      </c>
      <c r="N1161" s="29">
        <f>IF(AND(F1161=0,V1161=1),2,V1161)</f>
        <v>1</v>
      </c>
      <c r="O1161" s="34"/>
      <c r="P1161" s="41">
        <v>0</v>
      </c>
      <c r="Q1161" s="41">
        <v>0</v>
      </c>
      <c r="R1161" s="117">
        <v>0</v>
      </c>
      <c r="S1161" s="42">
        <v>1</v>
      </c>
      <c r="T1161" s="42"/>
      <c r="U1161" s="43" t="s">
        <v>337</v>
      </c>
      <c r="V1161" s="34">
        <v>1</v>
      </c>
      <c r="W1161" s="29">
        <v>1</v>
      </c>
      <c r="X1161" s="29">
        <f t="shared" si="510"/>
        <v>1</v>
      </c>
      <c r="Z1161" s="6">
        <f>N1161</f>
        <v>1</v>
      </c>
      <c r="AA1161" s="6">
        <f>IF(K1161&lt;=0,0,1)</f>
        <v>1</v>
      </c>
      <c r="AB1161" s="29"/>
      <c r="AC1161" s="29">
        <f>_xlfn.IFS(AND(Z1161=1,AA1161=1),1,AND(Z1161=1,AA1161=0),0,Z1161=0,"не применяется")</f>
        <v>1</v>
      </c>
      <c r="AE1161" s="120">
        <f>IF(AND(J1161&gt;=1,N1161=1),1,0)</f>
        <v>0</v>
      </c>
      <c r="AF1161" s="120">
        <f>IF(G1161&gt;AI1161,0.5,0)</f>
        <v>0.5</v>
      </c>
      <c r="AG1161" s="120"/>
      <c r="AI1161" s="29">
        <f>ROUND(SUMIFS(E:E,D:D,D1161,N:N,1)/SUMIFS(F:F,D:D,D1161,N:N,1),9)</f>
        <v>0.59924209900000003</v>
      </c>
    </row>
    <row r="1162" spans="1:36" ht="16.5" thickBot="1" x14ac:dyDescent="0.3">
      <c r="A1162" s="48" t="s">
        <v>1394</v>
      </c>
      <c r="B1162" s="54" t="s">
        <v>131</v>
      </c>
      <c r="C1162" s="55" t="s">
        <v>132</v>
      </c>
      <c r="D1162" s="44">
        <v>23</v>
      </c>
      <c r="E1162" s="41">
        <v>1</v>
      </c>
      <c r="F1162" s="41">
        <v>0</v>
      </c>
      <c r="G1162" s="117">
        <v>0</v>
      </c>
      <c r="H1162" s="42" t="s">
        <v>12</v>
      </c>
      <c r="I1162" s="13">
        <v>0</v>
      </c>
      <c r="J1162" s="42" t="s">
        <v>12</v>
      </c>
      <c r="K1162" s="29">
        <f>IF(V1162=1,MAX(AE1162:AG1162),0)</f>
        <v>0</v>
      </c>
      <c r="L1162" s="29">
        <f t="shared" si="520"/>
        <v>0</v>
      </c>
      <c r="M1162" s="29">
        <f t="shared" si="521"/>
        <v>0</v>
      </c>
      <c r="N1162" s="29">
        <f>IF(AND(F1162=0,V1162=1),2,V1162)</f>
        <v>2</v>
      </c>
      <c r="O1162" s="34"/>
      <c r="P1162" s="41">
        <v>0</v>
      </c>
      <c r="Q1162" s="41">
        <v>1</v>
      </c>
      <c r="R1162" s="117">
        <v>0</v>
      </c>
      <c r="S1162" s="45">
        <v>0</v>
      </c>
      <c r="T1162" s="45"/>
      <c r="U1162" s="43" t="s">
        <v>339</v>
      </c>
      <c r="V1162" s="34">
        <v>1</v>
      </c>
      <c r="W1162" s="29">
        <v>1</v>
      </c>
      <c r="X1162" s="29">
        <f t="shared" si="510"/>
        <v>1</v>
      </c>
      <c r="Z1162" s="6">
        <f>N1162</f>
        <v>2</v>
      </c>
      <c r="AA1162" s="6">
        <f>IF(K1162&lt;=0,0,1)</f>
        <v>0</v>
      </c>
      <c r="AB1162" s="29"/>
      <c r="AC1162" s="29" t="str">
        <f>_xlfn.IFS(AND(Z1162=1,AA1162=1),1,AND(Z1162=1,AA1162=0),0,Z1162=0,"не применяется",N1162=2,"не применяется")</f>
        <v>не применяется</v>
      </c>
      <c r="AE1162" s="120">
        <f>IF(N1162=1,IF(OR(I1162&lt;5,I1162=""),0,IF(I1162&gt;=10,1,0.5)),0)</f>
        <v>0</v>
      </c>
      <c r="AF1162" s="120">
        <f>IF(G1162&gt;AI1162,0.5,0)</f>
        <v>0</v>
      </c>
      <c r="AG1162" s="120">
        <f>IF(AND(G3589&lt;&gt;0,G1162=AJ1162),1,0)</f>
        <v>0</v>
      </c>
      <c r="AI1162" s="29">
        <f>ROUND(SUMIFS(E:E,D:D,D1162,N:N,1)/SUMIFS(F:F,D:D,D1162,N:N,1),9)</f>
        <v>0.46666666699999998</v>
      </c>
      <c r="AJ1162" s="29">
        <f>_xlfn.MAXIFS($G$7:$G$2383,$N$7:$N$2383,1,$D$7:$D$2383,23)</f>
        <v>6</v>
      </c>
    </row>
    <row r="1163" spans="1:36" ht="16.5" thickBot="1" x14ac:dyDescent="0.3">
      <c r="A1163" s="48" t="s">
        <v>1395</v>
      </c>
      <c r="B1163" s="54" t="s">
        <v>131</v>
      </c>
      <c r="C1163" s="55" t="s">
        <v>132</v>
      </c>
      <c r="D1163" s="44">
        <v>24</v>
      </c>
      <c r="E1163" s="41">
        <v>1</v>
      </c>
      <c r="F1163" s="41">
        <v>3</v>
      </c>
      <c r="G1163" s="117">
        <v>0.33333333300000001</v>
      </c>
      <c r="H1163" s="42" t="s">
        <v>12</v>
      </c>
      <c r="I1163" s="13">
        <v>0</v>
      </c>
      <c r="J1163" s="42" t="s">
        <v>12</v>
      </c>
      <c r="K1163" s="29">
        <f>IF(V1163=1,MAX(AE1163:AG1163),0)</f>
        <v>0</v>
      </c>
      <c r="L1163" s="29">
        <f t="shared" si="520"/>
        <v>0</v>
      </c>
      <c r="M1163" s="29">
        <f t="shared" si="521"/>
        <v>0</v>
      </c>
      <c r="N1163" s="29">
        <f>IF(AND(F1163=0,V1163=1),2,V1163)</f>
        <v>1</v>
      </c>
      <c r="O1163" s="34"/>
      <c r="P1163" s="41">
        <v>0</v>
      </c>
      <c r="Q1163" s="41">
        <v>1</v>
      </c>
      <c r="R1163" s="117">
        <v>0</v>
      </c>
      <c r="S1163" s="45">
        <v>0</v>
      </c>
      <c r="T1163" s="45"/>
      <c r="U1163" s="43" t="s">
        <v>341</v>
      </c>
      <c r="V1163" s="34">
        <v>1</v>
      </c>
      <c r="W1163" s="29">
        <v>1</v>
      </c>
      <c r="X1163" s="29">
        <f t="shared" si="510"/>
        <v>1</v>
      </c>
      <c r="Z1163" s="6">
        <f>N1163</f>
        <v>1</v>
      </c>
      <c r="AA1163" s="6">
        <f>IF(K1163&lt;=0,0,1)</f>
        <v>0</v>
      </c>
      <c r="AB1163" s="29"/>
      <c r="AC1163" s="29">
        <f>_xlfn.IFS(AND(Z1163=1,AA1163=1),1,AND(Z1163=1,AA1163=0),0,Z1163=0,"не применяется")</f>
        <v>0</v>
      </c>
      <c r="AE1163" s="120">
        <f>IF(N1163=1,IF(OR(I1163&lt;5,I1163=""),0,IF(I1163&gt;=10,1,0.5)),0)</f>
        <v>0</v>
      </c>
      <c r="AF1163" s="120">
        <f>IF(G1163&gt;AI1163,0.5,0)</f>
        <v>0</v>
      </c>
      <c r="AG1163" s="120">
        <f>IF(G1163=AJ1163,1,0)</f>
        <v>0</v>
      </c>
      <c r="AI1163" s="29">
        <f>ROUND(SUMIFS(E:E,D:D,D1163,N:N,1)/SUMIFS(F:F,D:D,D1163,N:N,1),9)</f>
        <v>0.91379310300000005</v>
      </c>
      <c r="AJ1163" s="29">
        <f>_xlfn.MAXIFS($G$7:$G$2383,$N$7:$N$2383,1,$D$7:$D$2383,24)</f>
        <v>10</v>
      </c>
    </row>
    <row r="1164" spans="1:36" ht="16.5" thickBot="1" x14ac:dyDescent="0.3">
      <c r="A1164" s="48" t="s">
        <v>1396</v>
      </c>
      <c r="B1164" s="54" t="s">
        <v>131</v>
      </c>
      <c r="C1164" s="55" t="s">
        <v>132</v>
      </c>
      <c r="D1164" s="44">
        <v>25</v>
      </c>
      <c r="E1164" s="41">
        <v>69</v>
      </c>
      <c r="F1164" s="41">
        <v>69</v>
      </c>
      <c r="G1164" s="117">
        <v>1</v>
      </c>
      <c r="H1164" s="45">
        <v>1</v>
      </c>
      <c r="I1164" s="42" t="s">
        <v>12</v>
      </c>
      <c r="J1164" s="13">
        <v>1</v>
      </c>
      <c r="K1164" s="29">
        <f>IF(V1164=1,MAX(AE1164:AG1164),0)</f>
        <v>2</v>
      </c>
      <c r="L1164" s="29">
        <f t="shared" si="520"/>
        <v>0</v>
      </c>
      <c r="M1164" s="29">
        <f t="shared" si="521"/>
        <v>1</v>
      </c>
      <c r="N1164" s="29">
        <f>IF(AND(F1164=0,V1164=1),2,V1164)</f>
        <v>1</v>
      </c>
      <c r="O1164" s="34"/>
      <c r="P1164" s="41">
        <v>0</v>
      </c>
      <c r="Q1164" s="41">
        <v>0</v>
      </c>
      <c r="R1164" s="117">
        <v>0</v>
      </c>
      <c r="S1164" s="42">
        <v>2</v>
      </c>
      <c r="T1164" s="42"/>
      <c r="U1164" s="43" t="s">
        <v>343</v>
      </c>
      <c r="V1164" s="34">
        <v>1</v>
      </c>
      <c r="W1164" s="29">
        <v>2</v>
      </c>
      <c r="X1164" s="29">
        <f t="shared" si="510"/>
        <v>2</v>
      </c>
      <c r="Z1164" s="6">
        <f>N1164</f>
        <v>1</v>
      </c>
      <c r="AA1164" s="6">
        <f>IF(K1164&lt;=0,0,1)</f>
        <v>1</v>
      </c>
      <c r="AB1164" s="29"/>
      <c r="AC1164" s="29">
        <f>_xlfn.IFS(AND(Z1164=1,AA1164=1),1,AND(Z1164=1,AA1164=0),0,Z1164=0,"не применяется")</f>
        <v>1</v>
      </c>
      <c r="AE1164" s="120">
        <f>IF(AND(J1164&gt;=1,N1164=1),2,0)</f>
        <v>2</v>
      </c>
      <c r="AF1164" s="120">
        <f>IF(G1164&gt;AI1164,1,0)</f>
        <v>1</v>
      </c>
      <c r="AG1164" s="120"/>
      <c r="AI1164" s="29">
        <f>ROUND(SUMIFS(E:E,D:D,D1164,N:N,1)/SUMIFS(F:F,D:D,D1164,N:N,1),9)</f>
        <v>0.97028108999999996</v>
      </c>
    </row>
    <row r="1165" spans="1:36" ht="16.5" thickBot="1" x14ac:dyDescent="0.3">
      <c r="A1165" s="48" t="s">
        <v>1397</v>
      </c>
      <c r="B1165" s="54" t="s">
        <v>131</v>
      </c>
      <c r="C1165" s="55" t="s">
        <v>132</v>
      </c>
      <c r="D1165" s="51">
        <v>33</v>
      </c>
      <c r="E1165" s="41"/>
      <c r="F1165" s="41"/>
      <c r="G1165" s="117">
        <v>0</v>
      </c>
      <c r="H1165" s="45"/>
      <c r="I1165" s="45"/>
      <c r="J1165" s="45"/>
      <c r="K1165" s="45">
        <f>K1137+K1152+K1159</f>
        <v>20.5</v>
      </c>
      <c r="L1165" s="29">
        <f t="shared" si="520"/>
        <v>0</v>
      </c>
      <c r="M1165" s="29">
        <f t="shared" si="521"/>
        <v>0</v>
      </c>
      <c r="O1165" s="34"/>
      <c r="P1165" s="34"/>
      <c r="Q1165" s="34"/>
      <c r="R1165" s="117">
        <v>0</v>
      </c>
      <c r="S1165" s="45">
        <v>19.5</v>
      </c>
      <c r="T1165" s="45"/>
      <c r="U1165" s="43" t="s">
        <v>321</v>
      </c>
      <c r="V1165" s="45">
        <v>1</v>
      </c>
      <c r="X1165" s="29">
        <f>SUM(X1137:X1164)</f>
        <v>32</v>
      </c>
      <c r="Y1165" s="53">
        <f>K1165/X1165</f>
        <v>0.640625</v>
      </c>
      <c r="Z1165" s="6">
        <f>SUM(Z1137:Z1164)</f>
        <v>31</v>
      </c>
      <c r="AA1165" s="6">
        <f>SUM(AA1137:AA1164)</f>
        <v>17</v>
      </c>
      <c r="AB1165" s="53">
        <f>AA1165/Z1165</f>
        <v>0.54838709677419351</v>
      </c>
      <c r="AC1165" s="29">
        <f>AB1165</f>
        <v>0.54838709677419351</v>
      </c>
      <c r="AF1165" s="6"/>
    </row>
    <row r="1166" spans="1:36" ht="16.5" thickBot="1" x14ac:dyDescent="0.25">
      <c r="A1166" s="48" t="s">
        <v>203</v>
      </c>
      <c r="B1166" s="49" t="s">
        <v>175</v>
      </c>
      <c r="C1166" s="50" t="s">
        <v>176</v>
      </c>
      <c r="D1166" s="33">
        <v>0</v>
      </c>
      <c r="E1166" s="122"/>
      <c r="F1166" s="122"/>
      <c r="G1166" s="117">
        <v>0</v>
      </c>
      <c r="H1166" s="35"/>
      <c r="I1166" s="35"/>
      <c r="J1166" s="35"/>
      <c r="K1166" s="36">
        <f>SUM(K1167:K1180)</f>
        <v>15</v>
      </c>
      <c r="L1166" s="29">
        <f t="shared" si="520"/>
        <v>0</v>
      </c>
      <c r="M1166" s="29">
        <f t="shared" si="521"/>
        <v>0</v>
      </c>
      <c r="O1166" s="34"/>
      <c r="P1166" s="67"/>
      <c r="Q1166" s="67"/>
      <c r="R1166" s="117">
        <v>0</v>
      </c>
      <c r="S1166" s="34">
        <v>12.5</v>
      </c>
      <c r="T1166" s="34"/>
      <c r="U1166" s="43" t="s">
        <v>321</v>
      </c>
      <c r="V1166" s="35">
        <v>1</v>
      </c>
      <c r="W1166" s="6"/>
      <c r="X1166" s="6"/>
      <c r="Y1166" s="6"/>
      <c r="AB1166" s="6"/>
      <c r="AC1166" s="6"/>
      <c r="AF1166" s="6"/>
    </row>
    <row r="1167" spans="1:36" ht="16.5" thickBot="1" x14ac:dyDescent="0.3">
      <c r="A1167" s="48" t="s">
        <v>1398</v>
      </c>
      <c r="B1167" s="54" t="s">
        <v>175</v>
      </c>
      <c r="C1167" s="55" t="s">
        <v>176</v>
      </c>
      <c r="D1167" s="41">
        <v>1</v>
      </c>
      <c r="E1167" s="41">
        <v>58317</v>
      </c>
      <c r="F1167" s="41">
        <v>144463.20000000001</v>
      </c>
      <c r="G1167" s="117">
        <v>0.403680661</v>
      </c>
      <c r="H1167" s="42" t="s">
        <v>12</v>
      </c>
      <c r="I1167" s="13">
        <v>23.904270136000001</v>
      </c>
      <c r="J1167" s="42" t="s">
        <v>12</v>
      </c>
      <c r="K1167" s="29">
        <f t="shared" ref="K1167:K1178" si="522">IF(V1167=1,MAX(AE1167:AG1167),0)</f>
        <v>1</v>
      </c>
      <c r="L1167" s="29">
        <f t="shared" si="520"/>
        <v>0</v>
      </c>
      <c r="M1167" s="29">
        <f t="shared" si="521"/>
        <v>1</v>
      </c>
      <c r="N1167" s="29">
        <f t="shared" ref="N1167:N1180" si="523">IF(AND(F1167=0,V1167=1),2,V1167)</f>
        <v>1</v>
      </c>
      <c r="O1167" s="34"/>
      <c r="P1167" s="41">
        <v>47104</v>
      </c>
      <c r="Q1167" s="41">
        <v>144579.29999999999</v>
      </c>
      <c r="R1167" s="117">
        <v>0.325800443</v>
      </c>
      <c r="S1167" s="34">
        <v>1</v>
      </c>
      <c r="T1167" s="34"/>
      <c r="U1167" s="43" t="s">
        <v>293</v>
      </c>
      <c r="V1167" s="34">
        <v>1</v>
      </c>
      <c r="W1167" s="29">
        <v>1</v>
      </c>
      <c r="X1167" s="29">
        <f t="shared" ref="X1167:X1193" si="524">IF(V1167=1,W1167,0)</f>
        <v>1</v>
      </c>
      <c r="Z1167" s="6">
        <f t="shared" ref="Z1167:Z1180" si="525">N1167</f>
        <v>1</v>
      </c>
      <c r="AA1167" s="6">
        <f t="shared" ref="AA1167:AA1180" si="526">IF(K1167&lt;=0,0,1)</f>
        <v>1</v>
      </c>
      <c r="AB1167" s="29"/>
      <c r="AC1167" s="29">
        <f t="shared" ref="AC1167:AC1182" si="527">_xlfn.IFS(AND(Z1167=1,AA1167=1),1,AND(Z1167=1,AA1167=0),0,Z1167=0,"не применяется")</f>
        <v>1</v>
      </c>
      <c r="AE1167" s="120">
        <f>IF(N1167=1,IF(OR(I1167&lt;3,I1167=""),0,IF(I1167&gt;=7,1,0.5)),0)</f>
        <v>1</v>
      </c>
      <c r="AF1167" s="120">
        <f>IF(G1167&gt;AI1167,0.5,0)</f>
        <v>0.5</v>
      </c>
      <c r="AG1167" s="120">
        <f>IF(G1167=AJ1167,1,0)</f>
        <v>0</v>
      </c>
      <c r="AI1167" s="29">
        <f t="shared" ref="AI1167:AI1180" si="528">ROUND(SUMIFS(E:E,D:D,D1167,N:N,1)/SUMIFS(F:F,D:D,D1167,N:N,1),9)</f>
        <v>0.26994277300000002</v>
      </c>
      <c r="AJ1167" s="29">
        <f>ROUND(_xlfn.MAXIFS($G$7:$G$2383,$D$7:$D$2383,1,$V$7:$V$2383,1),9)</f>
        <v>0.87050933799999997</v>
      </c>
    </row>
    <row r="1168" spans="1:36" ht="16.5" thickBot="1" x14ac:dyDescent="0.3">
      <c r="A1168" s="48" t="s">
        <v>1399</v>
      </c>
      <c r="B1168" s="54" t="s">
        <v>175</v>
      </c>
      <c r="C1168" s="55" t="s">
        <v>176</v>
      </c>
      <c r="D1168" s="44">
        <v>2</v>
      </c>
      <c r="E1168" s="41">
        <v>330</v>
      </c>
      <c r="F1168" s="41">
        <v>391</v>
      </c>
      <c r="G1168" s="117">
        <v>0.84398976999999997</v>
      </c>
      <c r="H1168" s="42" t="s">
        <v>12</v>
      </c>
      <c r="I1168" s="13">
        <v>107.71768975000001</v>
      </c>
      <c r="J1168" s="42" t="s">
        <v>12</v>
      </c>
      <c r="K1168" s="29">
        <f t="shared" si="522"/>
        <v>2</v>
      </c>
      <c r="L1168" s="29">
        <f t="shared" si="520"/>
        <v>0</v>
      </c>
      <c r="M1168" s="29">
        <f t="shared" si="521"/>
        <v>0</v>
      </c>
      <c r="N1168" s="29">
        <f t="shared" si="523"/>
        <v>1</v>
      </c>
      <c r="O1168" s="34"/>
      <c r="P1168" s="41">
        <v>193</v>
      </c>
      <c r="Q1168" s="41">
        <v>475</v>
      </c>
      <c r="R1168" s="117">
        <v>0.40631578899999998</v>
      </c>
      <c r="S1168" s="34">
        <v>1</v>
      </c>
      <c r="T1168" s="34"/>
      <c r="U1168" s="43" t="s">
        <v>295</v>
      </c>
      <c r="V1168" s="34">
        <v>1</v>
      </c>
      <c r="W1168" s="29">
        <v>2</v>
      </c>
      <c r="X1168" s="29">
        <f t="shared" si="524"/>
        <v>2</v>
      </c>
      <c r="Z1168" s="6">
        <f t="shared" si="525"/>
        <v>1</v>
      </c>
      <c r="AA1168" s="6">
        <f t="shared" si="526"/>
        <v>1</v>
      </c>
      <c r="AB1168" s="29"/>
      <c r="AC1168" s="29">
        <f t="shared" si="527"/>
        <v>1</v>
      </c>
      <c r="AE1168" s="120">
        <f>IF(N1168=1,IF(OR(I1168&lt;5,I1168=""),0,IF(I1168&gt;=10,2,1)),0)</f>
        <v>2</v>
      </c>
      <c r="AF1168" s="120">
        <f>IF(G1168&gt;AI1168,1,0)</f>
        <v>0</v>
      </c>
      <c r="AG1168" s="120">
        <f>IF(G1168=AJ1168,2,0)</f>
        <v>0</v>
      </c>
      <c r="AI1168" s="29">
        <f t="shared" si="528"/>
        <v>0.94268468299999997</v>
      </c>
      <c r="AJ1168" s="29">
        <f>ROUND(_xlfn.MAXIFS($G$7:$G$2383,$N$7:$N$2383,1,$D$7:$D$2383,2),9)</f>
        <v>0.994897959</v>
      </c>
    </row>
    <row r="1169" spans="1:36" ht="16.5" thickBot="1" x14ac:dyDescent="0.3">
      <c r="A1169" s="48" t="s">
        <v>1400</v>
      </c>
      <c r="B1169" s="54" t="s">
        <v>175</v>
      </c>
      <c r="C1169" s="55" t="s">
        <v>176</v>
      </c>
      <c r="D1169" s="44">
        <v>3</v>
      </c>
      <c r="E1169" s="41">
        <v>8</v>
      </c>
      <c r="F1169" s="41">
        <v>36</v>
      </c>
      <c r="G1169" s="117">
        <v>0.222222222</v>
      </c>
      <c r="H1169" s="42" t="s">
        <v>12</v>
      </c>
      <c r="I1169" s="13">
        <v>-77.777777799999996</v>
      </c>
      <c r="J1169" s="42" t="s">
        <v>12</v>
      </c>
      <c r="K1169" s="29">
        <f t="shared" si="522"/>
        <v>0</v>
      </c>
      <c r="L1169" s="29">
        <f t="shared" si="520"/>
        <v>0</v>
      </c>
      <c r="M1169" s="29">
        <f t="shared" si="521"/>
        <v>0</v>
      </c>
      <c r="N1169" s="29">
        <f t="shared" si="523"/>
        <v>1</v>
      </c>
      <c r="O1169" s="34"/>
      <c r="P1169" s="41">
        <v>5</v>
      </c>
      <c r="Q1169" s="41">
        <v>5</v>
      </c>
      <c r="R1169" s="117">
        <v>1</v>
      </c>
      <c r="S1169" s="34">
        <v>1</v>
      </c>
      <c r="T1169" s="34"/>
      <c r="U1169" s="43" t="s">
        <v>297</v>
      </c>
      <c r="V1169" s="34">
        <v>1</v>
      </c>
      <c r="W1169" s="29">
        <v>1</v>
      </c>
      <c r="X1169" s="29">
        <f t="shared" si="524"/>
        <v>1</v>
      </c>
      <c r="Z1169" s="6">
        <f t="shared" si="525"/>
        <v>1</v>
      </c>
      <c r="AA1169" s="6">
        <f t="shared" si="526"/>
        <v>0</v>
      </c>
      <c r="AB1169" s="29"/>
      <c r="AC1169" s="29">
        <f t="shared" si="527"/>
        <v>0</v>
      </c>
      <c r="AE1169" s="120">
        <f>IF(N1169=1,IF(OR(I1169&lt;5,I1169=""),0,IF(I1169&gt;=10,1,0.5)),0)</f>
        <v>0</v>
      </c>
      <c r="AF1169" s="120">
        <f>IF(G1169&gt;AI1169,0.5,0)</f>
        <v>0</v>
      </c>
      <c r="AG1169" s="120">
        <f>IF(G1169=AJ1169,1,0)</f>
        <v>0</v>
      </c>
      <c r="AI1169" s="29">
        <f t="shared" si="528"/>
        <v>0.630237826</v>
      </c>
      <c r="AJ1169" s="29">
        <f>_xlfn.MAXIFS($G$7:$G$2383,$N$7:$N$2383,1,$D$7:$D$2383,3)</f>
        <v>1</v>
      </c>
    </row>
    <row r="1170" spans="1:36" ht="16.5" thickBot="1" x14ac:dyDescent="0.3">
      <c r="A1170" s="48" t="s">
        <v>1401</v>
      </c>
      <c r="B1170" s="54" t="s">
        <v>175</v>
      </c>
      <c r="C1170" s="55" t="s">
        <v>176</v>
      </c>
      <c r="D1170" s="44">
        <v>4</v>
      </c>
      <c r="E1170" s="41">
        <v>6</v>
      </c>
      <c r="F1170" s="41">
        <v>7</v>
      </c>
      <c r="G1170" s="117">
        <v>0.85714285700000004</v>
      </c>
      <c r="H1170" s="42" t="s">
        <v>12</v>
      </c>
      <c r="I1170" s="13">
        <v>14.285714266999999</v>
      </c>
      <c r="J1170" s="42" t="s">
        <v>12</v>
      </c>
      <c r="K1170" s="29">
        <f t="shared" si="522"/>
        <v>1</v>
      </c>
      <c r="L1170" s="29">
        <f t="shared" si="520"/>
        <v>0</v>
      </c>
      <c r="M1170" s="29">
        <f t="shared" si="521"/>
        <v>0</v>
      </c>
      <c r="N1170" s="29">
        <f t="shared" si="523"/>
        <v>1</v>
      </c>
      <c r="O1170" s="34"/>
      <c r="P1170" s="41">
        <v>3</v>
      </c>
      <c r="Q1170" s="41">
        <v>4</v>
      </c>
      <c r="R1170" s="117">
        <v>0.75</v>
      </c>
      <c r="S1170" s="34">
        <v>0.5</v>
      </c>
      <c r="T1170" s="34"/>
      <c r="U1170" s="43" t="s">
        <v>299</v>
      </c>
      <c r="V1170" s="34">
        <v>1</v>
      </c>
      <c r="W1170" s="29">
        <v>1</v>
      </c>
      <c r="X1170" s="29">
        <f t="shared" si="524"/>
        <v>1</v>
      </c>
      <c r="Z1170" s="6">
        <f t="shared" si="525"/>
        <v>1</v>
      </c>
      <c r="AA1170" s="6">
        <f t="shared" si="526"/>
        <v>1</v>
      </c>
      <c r="AB1170" s="29"/>
      <c r="AC1170" s="29">
        <f t="shared" si="527"/>
        <v>1</v>
      </c>
      <c r="AE1170" s="120">
        <f>IF(N1170=1,IF(OR(I1170&lt;5,I1170=""),0,IF(I1170&gt;=10,1,0.5)),0)</f>
        <v>1</v>
      </c>
      <c r="AF1170" s="120">
        <f>IF(G1170&gt;AI1170,0.5,0)</f>
        <v>0</v>
      </c>
      <c r="AG1170" s="120">
        <f>IF(G1170=AJ1170,1,0)</f>
        <v>0</v>
      </c>
      <c r="AI1170" s="29">
        <f t="shared" si="528"/>
        <v>0.88328075699999997</v>
      </c>
      <c r="AJ1170" s="29">
        <f>_xlfn.MAXIFS($G$7:$G$2383,$N$7:$N$2383,1,$D$7:$D$2383,4)</f>
        <v>1</v>
      </c>
    </row>
    <row r="1171" spans="1:36" ht="16.5" thickBot="1" x14ac:dyDescent="0.3">
      <c r="A1171" s="48" t="s">
        <v>1402</v>
      </c>
      <c r="B1171" s="54" t="s">
        <v>175</v>
      </c>
      <c r="C1171" s="55" t="s">
        <v>176</v>
      </c>
      <c r="D1171" s="44">
        <v>5</v>
      </c>
      <c r="E1171" s="41">
        <v>14</v>
      </c>
      <c r="F1171" s="41">
        <v>15</v>
      </c>
      <c r="G1171" s="117">
        <v>0.93333333299999999</v>
      </c>
      <c r="H1171" s="42" t="s">
        <v>12</v>
      </c>
      <c r="I1171" s="13">
        <v>388.205126979</v>
      </c>
      <c r="J1171" s="42" t="s">
        <v>12</v>
      </c>
      <c r="K1171" s="29">
        <f t="shared" si="522"/>
        <v>1</v>
      </c>
      <c r="L1171" s="29">
        <f t="shared" si="520"/>
        <v>0</v>
      </c>
      <c r="M1171" s="29">
        <f t="shared" si="521"/>
        <v>1</v>
      </c>
      <c r="N1171" s="29">
        <f t="shared" si="523"/>
        <v>1</v>
      </c>
      <c r="O1171" s="34"/>
      <c r="P1171" s="41">
        <v>13</v>
      </c>
      <c r="Q1171" s="41">
        <v>68</v>
      </c>
      <c r="R1171" s="117">
        <v>0.19117647099999999</v>
      </c>
      <c r="S1171" s="34">
        <v>1</v>
      </c>
      <c r="T1171" s="34"/>
      <c r="U1171" s="43" t="s">
        <v>301</v>
      </c>
      <c r="V1171" s="34">
        <v>1</v>
      </c>
      <c r="W1171" s="29">
        <v>1</v>
      </c>
      <c r="X1171" s="29">
        <f t="shared" si="524"/>
        <v>1</v>
      </c>
      <c r="Z1171" s="6">
        <f t="shared" si="525"/>
        <v>1</v>
      </c>
      <c r="AA1171" s="6">
        <f t="shared" si="526"/>
        <v>1</v>
      </c>
      <c r="AB1171" s="29"/>
      <c r="AC1171" s="29">
        <f t="shared" si="527"/>
        <v>1</v>
      </c>
      <c r="AE1171" s="120">
        <f>IF(N1171=1,IF(OR(I1171&lt;5,I1171=""),0,IF(I1171&gt;=10,1,0.5)),0)</f>
        <v>1</v>
      </c>
      <c r="AF1171" s="120">
        <f>IF(G1171&gt;AI1171,0.5,0)</f>
        <v>0.5</v>
      </c>
      <c r="AG1171" s="120">
        <f>IF(G1171=AJ1171,1,0)</f>
        <v>0</v>
      </c>
      <c r="AI1171" s="29">
        <f t="shared" si="528"/>
        <v>0.78056112200000005</v>
      </c>
      <c r="AJ1171" s="29">
        <f>_xlfn.MAXIFS($G$7:$G$2383,$N$7:$N$2383,1,$D$7:$D$2383,5)</f>
        <v>1</v>
      </c>
    </row>
    <row r="1172" spans="1:36" ht="16.5" thickBot="1" x14ac:dyDescent="0.3">
      <c r="A1172" s="48" t="s">
        <v>1403</v>
      </c>
      <c r="B1172" s="54" t="s">
        <v>175</v>
      </c>
      <c r="C1172" s="55" t="s">
        <v>176</v>
      </c>
      <c r="D1172" s="44">
        <v>6</v>
      </c>
      <c r="E1172" s="41">
        <v>1580</v>
      </c>
      <c r="F1172" s="41">
        <v>1580</v>
      </c>
      <c r="G1172" s="117">
        <v>1</v>
      </c>
      <c r="H1172" s="45">
        <v>1</v>
      </c>
      <c r="I1172" s="42" t="s">
        <v>12</v>
      </c>
      <c r="J1172" s="13">
        <v>1</v>
      </c>
      <c r="K1172" s="29">
        <f t="shared" si="522"/>
        <v>2</v>
      </c>
      <c r="L1172" s="29">
        <f t="shared" si="520"/>
        <v>0</v>
      </c>
      <c r="M1172" s="29">
        <f t="shared" si="521"/>
        <v>0</v>
      </c>
      <c r="N1172" s="29">
        <f t="shared" si="523"/>
        <v>1</v>
      </c>
      <c r="O1172" s="34"/>
      <c r="P1172" s="41">
        <v>0</v>
      </c>
      <c r="Q1172" s="41">
        <v>0</v>
      </c>
      <c r="R1172" s="117">
        <v>0</v>
      </c>
      <c r="S1172" s="42">
        <v>2</v>
      </c>
      <c r="T1172" s="42"/>
      <c r="U1172" s="43" t="s">
        <v>303</v>
      </c>
      <c r="V1172" s="34">
        <v>1</v>
      </c>
      <c r="W1172" s="29">
        <v>2</v>
      </c>
      <c r="X1172" s="29">
        <f t="shared" si="524"/>
        <v>2</v>
      </c>
      <c r="Z1172" s="6">
        <f t="shared" si="525"/>
        <v>1</v>
      </c>
      <c r="AA1172" s="6">
        <f t="shared" si="526"/>
        <v>1</v>
      </c>
      <c r="AB1172" s="29"/>
      <c r="AC1172" s="29">
        <f t="shared" si="527"/>
        <v>1</v>
      </c>
      <c r="AE1172" s="120">
        <f>IF(N1172=1,IF(J1172&gt;=1,2,0),0)</f>
        <v>2</v>
      </c>
      <c r="AF1172" s="120">
        <f>IF(G1172&gt;AI1172,1,0)</f>
        <v>0</v>
      </c>
      <c r="AG1172" s="120"/>
      <c r="AI1172" s="29">
        <f t="shared" si="528"/>
        <v>1.0014544569999999</v>
      </c>
    </row>
    <row r="1173" spans="1:36" ht="16.5" thickBot="1" x14ac:dyDescent="0.3">
      <c r="A1173" s="48" t="s">
        <v>1404</v>
      </c>
      <c r="B1173" s="54" t="s">
        <v>175</v>
      </c>
      <c r="C1173" s="55" t="s">
        <v>176</v>
      </c>
      <c r="D1173" s="44">
        <v>7</v>
      </c>
      <c r="E1173" s="41">
        <v>363</v>
      </c>
      <c r="F1173" s="41">
        <v>440</v>
      </c>
      <c r="G1173" s="117">
        <v>0.82499999999999996</v>
      </c>
      <c r="H1173" s="42" t="s">
        <v>12</v>
      </c>
      <c r="I1173" s="13">
        <v>17.994186025000001</v>
      </c>
      <c r="J1173" s="42" t="s">
        <v>12</v>
      </c>
      <c r="K1173" s="29">
        <f t="shared" si="522"/>
        <v>2</v>
      </c>
      <c r="L1173" s="29">
        <f t="shared" si="520"/>
        <v>0</v>
      </c>
      <c r="M1173" s="29">
        <f t="shared" si="521"/>
        <v>1</v>
      </c>
      <c r="N1173" s="29">
        <f t="shared" si="523"/>
        <v>1</v>
      </c>
      <c r="O1173" s="34"/>
      <c r="P1173" s="41">
        <v>258</v>
      </c>
      <c r="Q1173" s="41">
        <v>369</v>
      </c>
      <c r="R1173" s="117">
        <v>0.69918699200000001</v>
      </c>
      <c r="S1173" s="34">
        <v>0</v>
      </c>
      <c r="T1173" s="34"/>
      <c r="U1173" s="43" t="s">
        <v>305</v>
      </c>
      <c r="V1173" s="34">
        <v>1</v>
      </c>
      <c r="W1173" s="29">
        <v>2</v>
      </c>
      <c r="X1173" s="29">
        <f t="shared" si="524"/>
        <v>2</v>
      </c>
      <c r="Z1173" s="6">
        <f t="shared" si="525"/>
        <v>1</v>
      </c>
      <c r="AA1173" s="6">
        <f t="shared" si="526"/>
        <v>1</v>
      </c>
      <c r="AB1173" s="29"/>
      <c r="AC1173" s="29">
        <f t="shared" si="527"/>
        <v>1</v>
      </c>
      <c r="AE1173" s="120">
        <f>IF(N1173=1,IF(OR(I1173&lt;3,I1173=""),0,IF(I1173&gt;=7,2,1)),0)</f>
        <v>2</v>
      </c>
      <c r="AF1173" s="120">
        <f>IF(G1173&gt;AI1173,1,0)</f>
        <v>1</v>
      </c>
      <c r="AG1173" s="120">
        <f>IF(G1173=AJ1173,2,0)</f>
        <v>0</v>
      </c>
      <c r="AI1173" s="29">
        <f t="shared" si="528"/>
        <v>0.78831324000000003</v>
      </c>
      <c r="AJ1173" s="29">
        <f>_xlfn.MAXIFS($G$7:$G$2383,$N$7:$N$2383,1,$D$7:$D$2383,7)</f>
        <v>0.964028777</v>
      </c>
    </row>
    <row r="1174" spans="1:36" ht="16.5" thickBot="1" x14ac:dyDescent="0.3">
      <c r="A1174" s="48" t="s">
        <v>1405</v>
      </c>
      <c r="B1174" s="54" t="s">
        <v>175</v>
      </c>
      <c r="C1174" s="55" t="s">
        <v>176</v>
      </c>
      <c r="D1174" s="44">
        <v>8</v>
      </c>
      <c r="E1174" s="41">
        <v>76</v>
      </c>
      <c r="F1174" s="41">
        <v>440</v>
      </c>
      <c r="G1174" s="117">
        <v>0.17272727299999999</v>
      </c>
      <c r="H1174" s="42" t="s">
        <v>12</v>
      </c>
      <c r="I1174" s="13">
        <v>-52.435549393000002</v>
      </c>
      <c r="J1174" s="42" t="s">
        <v>12</v>
      </c>
      <c r="K1174" s="29">
        <f t="shared" si="522"/>
        <v>1</v>
      </c>
      <c r="L1174" s="29">
        <f t="shared" si="520"/>
        <v>0</v>
      </c>
      <c r="M1174" s="29">
        <f t="shared" si="521"/>
        <v>1</v>
      </c>
      <c r="N1174" s="29">
        <f t="shared" si="523"/>
        <v>1</v>
      </c>
      <c r="O1174" s="34"/>
      <c r="P1174" s="41">
        <v>134</v>
      </c>
      <c r="Q1174" s="41">
        <v>369</v>
      </c>
      <c r="R1174" s="117">
        <v>0.36314363100000002</v>
      </c>
      <c r="S1174" s="34">
        <v>0.5</v>
      </c>
      <c r="T1174" s="34"/>
      <c r="U1174" s="43" t="s">
        <v>307</v>
      </c>
      <c r="V1174" s="34">
        <v>1</v>
      </c>
      <c r="W1174" s="29">
        <v>1</v>
      </c>
      <c r="X1174" s="29">
        <f t="shared" si="524"/>
        <v>1</v>
      </c>
      <c r="Z1174" s="6">
        <f t="shared" si="525"/>
        <v>1</v>
      </c>
      <c r="AA1174" s="6">
        <f t="shared" si="526"/>
        <v>1</v>
      </c>
      <c r="AB1174" s="29"/>
      <c r="AC1174" s="29">
        <f t="shared" si="527"/>
        <v>1</v>
      </c>
      <c r="AE1174" s="120">
        <f>IF(N1174=1,IF(OR(I1174&gt;-5,I1174=""),0,IF(I1174&gt;=-10,0.5,1)),0)</f>
        <v>1</v>
      </c>
      <c r="AF1174" s="120">
        <f>IF(G1174&lt;AI1174,0.5,0)</f>
        <v>0.5</v>
      </c>
      <c r="AG1174" s="120">
        <f>IF(G1174=AJ1174,1,0)</f>
        <v>0</v>
      </c>
      <c r="AI1174" s="29">
        <f t="shared" si="528"/>
        <v>0.38070670899999998</v>
      </c>
      <c r="AJ1174" s="29">
        <f>_xlfn.MINIFS($G$6:$G$2383,$N$6:$N$2383,1,$D$6:$D$2383,8)</f>
        <v>1.9047618999999998E-2</v>
      </c>
    </row>
    <row r="1175" spans="1:36" ht="16.5" thickBot="1" x14ac:dyDescent="0.3">
      <c r="A1175" s="48" t="s">
        <v>1406</v>
      </c>
      <c r="B1175" s="54" t="s">
        <v>175</v>
      </c>
      <c r="C1175" s="55" t="s">
        <v>176</v>
      </c>
      <c r="D1175" s="44">
        <v>9</v>
      </c>
      <c r="E1175" s="41">
        <v>1437</v>
      </c>
      <c r="F1175" s="41">
        <v>391</v>
      </c>
      <c r="G1175" s="117">
        <v>3.6751918159999999</v>
      </c>
      <c r="H1175" s="45">
        <v>1</v>
      </c>
      <c r="I1175" s="42" t="s">
        <v>12</v>
      </c>
      <c r="J1175" s="13">
        <v>3.6751918159999999</v>
      </c>
      <c r="K1175" s="29">
        <f t="shared" si="522"/>
        <v>1</v>
      </c>
      <c r="L1175" s="29">
        <f t="shared" si="520"/>
        <v>0</v>
      </c>
      <c r="M1175" s="29">
        <f t="shared" si="521"/>
        <v>0</v>
      </c>
      <c r="N1175" s="29">
        <f t="shared" si="523"/>
        <v>1</v>
      </c>
      <c r="O1175" s="34"/>
      <c r="P1175" s="41">
        <v>1494</v>
      </c>
      <c r="Q1175" s="41">
        <v>475</v>
      </c>
      <c r="R1175" s="117">
        <v>3.1452631580000001</v>
      </c>
      <c r="S1175" s="42">
        <v>1</v>
      </c>
      <c r="T1175" s="42"/>
      <c r="U1175" s="43" t="s">
        <v>309</v>
      </c>
      <c r="V1175" s="34">
        <v>1</v>
      </c>
      <c r="W1175" s="29">
        <v>1</v>
      </c>
      <c r="X1175" s="29">
        <f t="shared" si="524"/>
        <v>1</v>
      </c>
      <c r="Z1175" s="6">
        <f t="shared" si="525"/>
        <v>1</v>
      </c>
      <c r="AA1175" s="6">
        <f t="shared" si="526"/>
        <v>1</v>
      </c>
      <c r="AB1175" s="29"/>
      <c r="AC1175" s="29">
        <f t="shared" si="527"/>
        <v>1</v>
      </c>
      <c r="AE1175" s="120">
        <f>IF(N1175=1,IF(J1175&gt;=1,1,0),0)</f>
        <v>1</v>
      </c>
      <c r="AF1175" s="120">
        <f>IF(G1175&gt;AI1175,0.5,0)</f>
        <v>0</v>
      </c>
      <c r="AG1175" s="120"/>
      <c r="AI1175" s="29">
        <f t="shared" si="528"/>
        <v>6.5856960899999999</v>
      </c>
    </row>
    <row r="1176" spans="1:36" ht="16.5" thickBot="1" x14ac:dyDescent="0.3">
      <c r="A1176" s="48" t="s">
        <v>1407</v>
      </c>
      <c r="B1176" s="54" t="s">
        <v>175</v>
      </c>
      <c r="C1176" s="55" t="s">
        <v>176</v>
      </c>
      <c r="D1176" s="44">
        <v>10</v>
      </c>
      <c r="E1176" s="41">
        <v>37</v>
      </c>
      <c r="F1176" s="41">
        <v>7</v>
      </c>
      <c r="G1176" s="117">
        <v>5.2857142860000002</v>
      </c>
      <c r="H1176" s="45">
        <v>1</v>
      </c>
      <c r="I1176" s="42" t="s">
        <v>12</v>
      </c>
      <c r="J1176" s="13">
        <v>5.2857142860000002</v>
      </c>
      <c r="K1176" s="29">
        <f t="shared" si="522"/>
        <v>1</v>
      </c>
      <c r="L1176" s="29">
        <f t="shared" si="520"/>
        <v>0</v>
      </c>
      <c r="M1176" s="29">
        <f t="shared" si="521"/>
        <v>0</v>
      </c>
      <c r="N1176" s="29">
        <f t="shared" si="523"/>
        <v>1</v>
      </c>
      <c r="O1176" s="34"/>
      <c r="P1176" s="41">
        <v>45</v>
      </c>
      <c r="Q1176" s="41">
        <v>4</v>
      </c>
      <c r="R1176" s="117">
        <v>11.25</v>
      </c>
      <c r="S1176" s="42">
        <v>1</v>
      </c>
      <c r="T1176" s="42"/>
      <c r="U1176" s="43" t="s">
        <v>311</v>
      </c>
      <c r="V1176" s="34">
        <v>1</v>
      </c>
      <c r="W1176" s="29">
        <v>1</v>
      </c>
      <c r="X1176" s="29">
        <f t="shared" si="524"/>
        <v>1</v>
      </c>
      <c r="Z1176" s="6">
        <f t="shared" si="525"/>
        <v>1</v>
      </c>
      <c r="AA1176" s="6">
        <f t="shared" si="526"/>
        <v>1</v>
      </c>
      <c r="AB1176" s="29"/>
      <c r="AC1176" s="29">
        <f t="shared" si="527"/>
        <v>1</v>
      </c>
      <c r="AE1176" s="120">
        <f>IF(N1176=1,IF(J1176&gt;=1,1,0),0)</f>
        <v>1</v>
      </c>
      <c r="AF1176" s="120">
        <f>IF(G1176&gt;AI1176,0.5,0)</f>
        <v>0</v>
      </c>
      <c r="AG1176" s="120"/>
      <c r="AI1176" s="29">
        <f t="shared" si="528"/>
        <v>8.2854889590000003</v>
      </c>
    </row>
    <row r="1177" spans="1:36" ht="16.5" thickBot="1" x14ac:dyDescent="0.3">
      <c r="A1177" s="48" t="s">
        <v>1408</v>
      </c>
      <c r="B1177" s="54" t="s">
        <v>175</v>
      </c>
      <c r="C1177" s="55" t="s">
        <v>176</v>
      </c>
      <c r="D1177" s="44">
        <v>11</v>
      </c>
      <c r="E1177" s="41">
        <v>149</v>
      </c>
      <c r="F1177" s="41">
        <v>15</v>
      </c>
      <c r="G1177" s="117">
        <v>9.9333333330000002</v>
      </c>
      <c r="H1177" s="45">
        <v>1</v>
      </c>
      <c r="I1177" s="42" t="s">
        <v>12</v>
      </c>
      <c r="J1177" s="13">
        <v>9.9333333330000002</v>
      </c>
      <c r="K1177" s="29">
        <f t="shared" si="522"/>
        <v>2</v>
      </c>
      <c r="L1177" s="29">
        <f t="shared" si="520"/>
        <v>0</v>
      </c>
      <c r="M1177" s="29">
        <f t="shared" si="521"/>
        <v>1</v>
      </c>
      <c r="N1177" s="29">
        <f t="shared" si="523"/>
        <v>1</v>
      </c>
      <c r="O1177" s="34"/>
      <c r="P1177" s="41">
        <v>152</v>
      </c>
      <c r="Q1177" s="41">
        <v>68</v>
      </c>
      <c r="R1177" s="117">
        <v>2.2352941180000001</v>
      </c>
      <c r="S1177" s="42">
        <v>2</v>
      </c>
      <c r="T1177" s="42"/>
      <c r="U1177" s="43" t="s">
        <v>313</v>
      </c>
      <c r="V1177" s="34">
        <v>1</v>
      </c>
      <c r="W1177" s="29">
        <v>2</v>
      </c>
      <c r="X1177" s="29">
        <f t="shared" si="524"/>
        <v>2</v>
      </c>
      <c r="Z1177" s="6">
        <f t="shared" si="525"/>
        <v>1</v>
      </c>
      <c r="AA1177" s="6">
        <f t="shared" si="526"/>
        <v>1</v>
      </c>
      <c r="AB1177" s="29"/>
      <c r="AC1177" s="29">
        <f t="shared" si="527"/>
        <v>1</v>
      </c>
      <c r="AE1177" s="120">
        <f>IF(N1177=1,IF(J1177&gt;=1,2,0),0)</f>
        <v>2</v>
      </c>
      <c r="AF1177" s="120">
        <f>IF(G1177&gt;AI1177,1,0)</f>
        <v>1</v>
      </c>
      <c r="AG1177" s="120"/>
      <c r="AI1177" s="29">
        <f t="shared" si="528"/>
        <v>8.5951903810000001</v>
      </c>
    </row>
    <row r="1178" spans="1:36" ht="16.5" thickBot="1" x14ac:dyDescent="0.3">
      <c r="A1178" s="48" t="s">
        <v>1409</v>
      </c>
      <c r="B1178" s="54" t="s">
        <v>175</v>
      </c>
      <c r="C1178" s="55" t="s">
        <v>176</v>
      </c>
      <c r="D1178" s="44">
        <v>12</v>
      </c>
      <c r="E1178" s="41">
        <v>766</v>
      </c>
      <c r="F1178" s="41">
        <v>14228</v>
      </c>
      <c r="G1178" s="117">
        <v>5.3837504000000001E-2</v>
      </c>
      <c r="H1178" s="42" t="s">
        <v>12</v>
      </c>
      <c r="I1178" s="13">
        <v>93.239297334</v>
      </c>
      <c r="J1178" s="42" t="s">
        <v>12</v>
      </c>
      <c r="K1178" s="29">
        <f t="shared" si="522"/>
        <v>0</v>
      </c>
      <c r="L1178" s="29">
        <f t="shared" si="520"/>
        <v>0</v>
      </c>
      <c r="M1178" s="29">
        <f t="shared" si="521"/>
        <v>0</v>
      </c>
      <c r="N1178" s="29">
        <f t="shared" si="523"/>
        <v>1</v>
      </c>
      <c r="O1178" s="34"/>
      <c r="P1178" s="41">
        <v>346</v>
      </c>
      <c r="Q1178" s="41">
        <v>12419</v>
      </c>
      <c r="R1178" s="117">
        <v>2.7860536000000002E-2</v>
      </c>
      <c r="S1178" s="34">
        <v>0.5</v>
      </c>
      <c r="T1178" s="34"/>
      <c r="U1178" s="43" t="s">
        <v>315</v>
      </c>
      <c r="V1178" s="34">
        <v>1</v>
      </c>
      <c r="W1178" s="29">
        <v>1</v>
      </c>
      <c r="X1178" s="29">
        <f t="shared" si="524"/>
        <v>1</v>
      </c>
      <c r="Z1178" s="6">
        <f t="shared" si="525"/>
        <v>1</v>
      </c>
      <c r="AA1178" s="6">
        <f t="shared" si="526"/>
        <v>0</v>
      </c>
      <c r="AB1178" s="29"/>
      <c r="AC1178" s="29">
        <f t="shared" si="527"/>
        <v>0</v>
      </c>
      <c r="AE1178" s="120">
        <f>IF(N1178=1,IF(OR(I1178&gt;-5,I1178=""),0,IF(I1178&gt;=-10,0.5,1)),0)</f>
        <v>0</v>
      </c>
      <c r="AF1178" s="120">
        <f>IF(G1178&lt;AI1178,0.5,0)</f>
        <v>0</v>
      </c>
      <c r="AG1178" s="120">
        <f>IF(G1178=AJ1178,1,0)</f>
        <v>0</v>
      </c>
      <c r="AI1178" s="29">
        <f t="shared" si="528"/>
        <v>4.0696577999999997E-2</v>
      </c>
      <c r="AJ1178" s="29">
        <f>_xlfn.MINIFS($G$6:$G$2383,$N$6:$N$2383,1,$D$6:$D$2383,12)</f>
        <v>5.6550419999999999E-3</v>
      </c>
    </row>
    <row r="1179" spans="1:36" ht="16.5" thickBot="1" x14ac:dyDescent="0.3">
      <c r="A1179" s="48" t="s">
        <v>1410</v>
      </c>
      <c r="B1179" s="54" t="s">
        <v>175</v>
      </c>
      <c r="C1179" s="55" t="s">
        <v>176</v>
      </c>
      <c r="D1179" s="44">
        <v>13</v>
      </c>
      <c r="E1179" s="41">
        <v>126</v>
      </c>
      <c r="F1179" s="41">
        <v>577</v>
      </c>
      <c r="G1179" s="117">
        <v>0.21837088399999999</v>
      </c>
      <c r="H1179" s="42" t="s">
        <v>12</v>
      </c>
      <c r="I1179" s="13">
        <v>20.508376520999999</v>
      </c>
      <c r="J1179" s="42" t="s">
        <v>12</v>
      </c>
      <c r="K1179" s="29">
        <f>_xlfn.IFS(AND(R1179=0,G1179=0),0,V1179=0,0,V1179=1,MAX(AE1179:AG1179))</f>
        <v>1</v>
      </c>
      <c r="L1179" s="29">
        <f t="shared" si="520"/>
        <v>1</v>
      </c>
      <c r="M1179" s="29">
        <f t="shared" si="521"/>
        <v>1</v>
      </c>
      <c r="N1179" s="29">
        <f t="shared" si="523"/>
        <v>1</v>
      </c>
      <c r="O1179" s="34"/>
      <c r="P1179" s="41">
        <v>54</v>
      </c>
      <c r="Q1179" s="41">
        <v>298</v>
      </c>
      <c r="R1179" s="117">
        <v>0.18120805400000001</v>
      </c>
      <c r="S1179" s="34">
        <v>1</v>
      </c>
      <c r="T1179" s="34"/>
      <c r="U1179" s="43" t="s">
        <v>317</v>
      </c>
      <c r="V1179" s="34">
        <v>1</v>
      </c>
      <c r="W1179" s="29">
        <v>2</v>
      </c>
      <c r="X1179" s="29">
        <f t="shared" si="524"/>
        <v>2</v>
      </c>
      <c r="Z1179" s="6">
        <f t="shared" si="525"/>
        <v>1</v>
      </c>
      <c r="AA1179" s="6">
        <f t="shared" si="526"/>
        <v>1</v>
      </c>
      <c r="AB1179" s="29"/>
      <c r="AC1179" s="29">
        <f t="shared" si="527"/>
        <v>1</v>
      </c>
      <c r="AE1179" s="120">
        <f>IF(N1179=1,IF(OR(I1179&gt;-3,I1179=""),0,IF(I1179&gt;=-7,1,2)),0)</f>
        <v>0</v>
      </c>
      <c r="AF1179" s="120">
        <f>IF(G1179&lt;AI1179,1,0)</f>
        <v>1</v>
      </c>
      <c r="AG1179" s="120">
        <f>IF(G1179=AJ1179,2,0)</f>
        <v>0</v>
      </c>
      <c r="AI1179" s="29">
        <f t="shared" si="528"/>
        <v>0.30394431599999999</v>
      </c>
      <c r="AJ1179" s="29">
        <f>_xlfn.MINIFS($G$6:$G$2383,$N$6:$N$2383,1,$D$6:$D$2383,13)</f>
        <v>0.11</v>
      </c>
    </row>
    <row r="1180" spans="1:36" ht="16.5" thickBot="1" x14ac:dyDescent="0.3">
      <c r="A1180" s="48" t="s">
        <v>1411</v>
      </c>
      <c r="B1180" s="54" t="s">
        <v>175</v>
      </c>
      <c r="C1180" s="55" t="s">
        <v>176</v>
      </c>
      <c r="D1180" s="44">
        <v>14</v>
      </c>
      <c r="E1180" s="41">
        <v>0</v>
      </c>
      <c r="F1180" s="41">
        <v>1193</v>
      </c>
      <c r="G1180" s="117">
        <v>0</v>
      </c>
      <c r="H1180" s="42" t="s">
        <v>12</v>
      </c>
      <c r="I1180" s="13">
        <v>0</v>
      </c>
      <c r="J1180" s="42" t="s">
        <v>12</v>
      </c>
      <c r="K1180" s="29">
        <f>_xlfn.IFS(AND(R1180=0,G1180=0),0,V1180=0,0,V1180=1,MAX(AE1180:AG1180))</f>
        <v>0</v>
      </c>
      <c r="L1180" s="29">
        <f t="shared" si="520"/>
        <v>0</v>
      </c>
      <c r="M1180" s="29">
        <f t="shared" si="521"/>
        <v>1</v>
      </c>
      <c r="N1180" s="29">
        <f t="shared" si="523"/>
        <v>1</v>
      </c>
      <c r="O1180" s="34"/>
      <c r="P1180" s="41">
        <v>0</v>
      </c>
      <c r="Q1180" s="41">
        <v>1087</v>
      </c>
      <c r="R1180" s="117">
        <v>0</v>
      </c>
      <c r="S1180" s="34">
        <v>0</v>
      </c>
      <c r="T1180" s="34"/>
      <c r="U1180" s="43" t="s">
        <v>319</v>
      </c>
      <c r="V1180" s="34">
        <v>1</v>
      </c>
      <c r="W1180" s="29">
        <v>1</v>
      </c>
      <c r="X1180" s="29">
        <f t="shared" si="524"/>
        <v>1</v>
      </c>
      <c r="Z1180" s="6">
        <f t="shared" si="525"/>
        <v>1</v>
      </c>
      <c r="AA1180" s="6">
        <f t="shared" si="526"/>
        <v>0</v>
      </c>
      <c r="AB1180" s="29"/>
      <c r="AC1180" s="29">
        <f t="shared" si="527"/>
        <v>0</v>
      </c>
      <c r="AE1180" s="120">
        <f>IF(N1180=1,IF(OR(I1180&gt;-5,I1180=""),0,IF(I1180&gt;=-10,0.5,1)),0)</f>
        <v>0</v>
      </c>
      <c r="AF1180" s="120">
        <f>IF(G1180&lt;AI1180,0.5,0)</f>
        <v>0.5</v>
      </c>
      <c r="AG1180" s="120">
        <f>IF(G1180=AJ1180,1,0)</f>
        <v>1</v>
      </c>
      <c r="AI1180" s="29">
        <f t="shared" si="528"/>
        <v>4.1435990000000004E-3</v>
      </c>
      <c r="AJ1180" s="29">
        <f>_xlfn.MINIFS($G$6:$G$2383,$N$6:$N$2383,1,$D$6:$D$2383,14)</f>
        <v>0</v>
      </c>
    </row>
    <row r="1181" spans="1:36" ht="16.5" thickBot="1" x14ac:dyDescent="0.3">
      <c r="A1181" s="48" t="s">
        <v>1412</v>
      </c>
      <c r="B1181" s="54" t="s">
        <v>175</v>
      </c>
      <c r="C1181" s="55" t="s">
        <v>176</v>
      </c>
      <c r="D1181" s="33"/>
      <c r="E1181" s="41"/>
      <c r="F1181" s="41"/>
      <c r="G1181" s="117">
        <v>0</v>
      </c>
      <c r="H1181" s="35"/>
      <c r="I1181" s="35"/>
      <c r="J1181" s="35"/>
      <c r="K1181" s="36">
        <f>SUM(K1182:K1187)</f>
        <v>1</v>
      </c>
      <c r="L1181" s="29">
        <f t="shared" si="520"/>
        <v>0</v>
      </c>
      <c r="M1181" s="29">
        <f t="shared" si="521"/>
        <v>0</v>
      </c>
      <c r="O1181" s="34"/>
      <c r="P1181" s="34"/>
      <c r="Q1181" s="34"/>
      <c r="R1181" s="117">
        <v>0</v>
      </c>
      <c r="S1181" s="35">
        <v>3</v>
      </c>
      <c r="T1181" s="35"/>
      <c r="U1181" s="37" t="s">
        <v>321</v>
      </c>
      <c r="V1181" s="35">
        <v>1</v>
      </c>
      <c r="W1181" s="6"/>
      <c r="X1181" s="29">
        <f t="shared" si="524"/>
        <v>0</v>
      </c>
      <c r="Y1181" s="6"/>
      <c r="AB1181" s="6"/>
      <c r="AC1181" s="29" t="str">
        <f t="shared" si="527"/>
        <v>не применяется</v>
      </c>
      <c r="AF1181" s="6"/>
    </row>
    <row r="1182" spans="1:36" ht="16.5" thickBot="1" x14ac:dyDescent="0.3">
      <c r="A1182" s="48" t="s">
        <v>1413</v>
      </c>
      <c r="B1182" s="54" t="s">
        <v>175</v>
      </c>
      <c r="C1182" s="55" t="s">
        <v>176</v>
      </c>
      <c r="D1182" s="44">
        <v>15</v>
      </c>
      <c r="E1182" s="41">
        <v>4218</v>
      </c>
      <c r="F1182" s="41">
        <v>4842</v>
      </c>
      <c r="G1182" s="117">
        <v>0.87112763299999996</v>
      </c>
      <c r="H1182" s="45">
        <v>1</v>
      </c>
      <c r="I1182" s="42" t="s">
        <v>12</v>
      </c>
      <c r="J1182" s="13">
        <v>0.87112763299999996</v>
      </c>
      <c r="K1182" s="29">
        <f t="shared" ref="K1182:K1187" si="529">IF(V1182=1,MAX(AE1182:AG1182),0)</f>
        <v>0</v>
      </c>
      <c r="L1182" s="29">
        <f t="shared" si="520"/>
        <v>0</v>
      </c>
      <c r="M1182" s="29">
        <f t="shared" si="521"/>
        <v>0</v>
      </c>
      <c r="N1182" s="29">
        <f t="shared" ref="N1182:N1187" si="530">IF(AND(F1182=0,V1182=1),2,V1182)</f>
        <v>1</v>
      </c>
      <c r="O1182" s="34"/>
      <c r="P1182" s="41">
        <v>0</v>
      </c>
      <c r="Q1182" s="41">
        <v>0</v>
      </c>
      <c r="R1182" s="117">
        <v>0</v>
      </c>
      <c r="S1182" s="42">
        <v>0</v>
      </c>
      <c r="T1182" s="42"/>
      <c r="U1182" s="43" t="s">
        <v>323</v>
      </c>
      <c r="V1182" s="34">
        <v>1</v>
      </c>
      <c r="W1182" s="29">
        <v>1</v>
      </c>
      <c r="X1182" s="29">
        <f t="shared" si="524"/>
        <v>1</v>
      </c>
      <c r="Z1182" s="6">
        <f t="shared" ref="Z1182:Z1187" si="531">N1182</f>
        <v>1</v>
      </c>
      <c r="AA1182" s="6">
        <f t="shared" ref="AA1182:AA1187" si="532">IF(K1182&lt;=0,0,1)</f>
        <v>0</v>
      </c>
      <c r="AB1182" s="29"/>
      <c r="AC1182" s="29">
        <f t="shared" si="527"/>
        <v>0</v>
      </c>
      <c r="AE1182" s="120">
        <f>IF(AND(J1182&gt;=1,N1182=1),1,0)</f>
        <v>0</v>
      </c>
      <c r="AF1182" s="121">
        <f>IF(G1182&gt;AI1182,0.5,0)</f>
        <v>0</v>
      </c>
      <c r="AG1182" s="120"/>
      <c r="AI1182" s="29">
        <f t="shared" ref="AI1182:AI1187" si="533">ROUND(SUMIFS(E:E,D:D,D1182,N:N,1)/SUMIFS(F:F,D:D,D1182,N:N,1),9)</f>
        <v>0.955452521</v>
      </c>
    </row>
    <row r="1183" spans="1:36" ht="16.5" thickBot="1" x14ac:dyDescent="0.3">
      <c r="A1183" s="48" t="s">
        <v>1414</v>
      </c>
      <c r="B1183" s="54" t="s">
        <v>175</v>
      </c>
      <c r="C1183" s="55" t="s">
        <v>176</v>
      </c>
      <c r="D1183" s="44">
        <v>16</v>
      </c>
      <c r="E1183" s="41">
        <v>4</v>
      </c>
      <c r="F1183" s="41">
        <v>0</v>
      </c>
      <c r="G1183" s="117">
        <v>0</v>
      </c>
      <c r="H1183" s="45">
        <v>1</v>
      </c>
      <c r="I1183" s="42" t="s">
        <v>12</v>
      </c>
      <c r="J1183" s="13">
        <v>0</v>
      </c>
      <c r="K1183" s="29">
        <f t="shared" si="529"/>
        <v>0</v>
      </c>
      <c r="L1183" s="29">
        <f t="shared" si="520"/>
        <v>0</v>
      </c>
      <c r="M1183" s="29">
        <f t="shared" si="521"/>
        <v>0</v>
      </c>
      <c r="N1183" s="29">
        <f t="shared" si="530"/>
        <v>2</v>
      </c>
      <c r="O1183" s="34"/>
      <c r="P1183" s="41">
        <v>5</v>
      </c>
      <c r="Q1183" s="41">
        <v>12</v>
      </c>
      <c r="R1183" s="117">
        <v>0.41666666699999999</v>
      </c>
      <c r="S1183" s="42">
        <v>0</v>
      </c>
      <c r="T1183" s="42"/>
      <c r="U1183" s="43" t="s">
        <v>325</v>
      </c>
      <c r="V1183" s="34">
        <v>1</v>
      </c>
      <c r="W1183" s="29">
        <v>1</v>
      </c>
      <c r="X1183" s="29">
        <f t="shared" si="524"/>
        <v>1</v>
      </c>
      <c r="Z1183" s="6">
        <f t="shared" si="531"/>
        <v>2</v>
      </c>
      <c r="AA1183" s="6">
        <f t="shared" si="532"/>
        <v>0</v>
      </c>
      <c r="AB1183" s="29"/>
      <c r="AC1183" s="29" t="str">
        <f>_xlfn.IFS(AND(Z1183=1,AA1183=1),1,AND(Z1183=1,AA1183=0),0,Z1183=0,"не применяется",N1183=2,"не применяется")</f>
        <v>не применяется</v>
      </c>
      <c r="AE1183" s="120">
        <f>IF(AND(J1183&gt;=1,N1183=1),1,0)</f>
        <v>0</v>
      </c>
      <c r="AF1183" s="120">
        <f>IF(G1183&gt;AI1183,0.5,0)</f>
        <v>0</v>
      </c>
      <c r="AG1183" s="120"/>
      <c r="AI1183" s="29">
        <f t="shared" si="533"/>
        <v>27.65</v>
      </c>
    </row>
    <row r="1184" spans="1:36" ht="16.5" thickBot="1" x14ac:dyDescent="0.3">
      <c r="A1184" s="48" t="s">
        <v>1415</v>
      </c>
      <c r="B1184" s="54" t="s">
        <v>175</v>
      </c>
      <c r="C1184" s="55" t="s">
        <v>176</v>
      </c>
      <c r="D1184" s="44">
        <v>17</v>
      </c>
      <c r="E1184" s="41">
        <v>36</v>
      </c>
      <c r="F1184" s="41">
        <v>6</v>
      </c>
      <c r="G1184" s="117">
        <v>6</v>
      </c>
      <c r="H1184" s="45">
        <v>1</v>
      </c>
      <c r="I1184" s="42" t="s">
        <v>12</v>
      </c>
      <c r="J1184" s="13">
        <v>6</v>
      </c>
      <c r="K1184" s="29">
        <f t="shared" si="529"/>
        <v>1</v>
      </c>
      <c r="L1184" s="29">
        <f t="shared" si="520"/>
        <v>0</v>
      </c>
      <c r="M1184" s="29">
        <f t="shared" si="521"/>
        <v>0</v>
      </c>
      <c r="N1184" s="29">
        <f t="shared" si="530"/>
        <v>1</v>
      </c>
      <c r="O1184" s="34"/>
      <c r="P1184" s="41">
        <v>5</v>
      </c>
      <c r="Q1184" s="41">
        <v>95</v>
      </c>
      <c r="R1184" s="117">
        <v>5.2631578999999998E-2</v>
      </c>
      <c r="S1184" s="42">
        <v>0</v>
      </c>
      <c r="T1184" s="42"/>
      <c r="U1184" s="43" t="s">
        <v>327</v>
      </c>
      <c r="V1184" s="34">
        <v>1</v>
      </c>
      <c r="W1184" s="29">
        <v>1</v>
      </c>
      <c r="X1184" s="29">
        <f t="shared" si="524"/>
        <v>1</v>
      </c>
      <c r="Z1184" s="6">
        <f t="shared" si="531"/>
        <v>1</v>
      </c>
      <c r="AA1184" s="6">
        <f t="shared" si="532"/>
        <v>1</v>
      </c>
      <c r="AB1184" s="29"/>
      <c r="AC1184" s="29">
        <f>_xlfn.IFS(AND(Z1184=1,AA1184=1),1,AND(Z1184=1,AA1184=0),0,Z1184=0,"не применяется")</f>
        <v>1</v>
      </c>
      <c r="AE1184" s="120">
        <f>IF(AND(J1184&gt;=1,N1184=1),1,0)</f>
        <v>1</v>
      </c>
      <c r="AF1184" s="120">
        <f>IF(G1184&gt;AI1184,0.5,0)</f>
        <v>0</v>
      </c>
      <c r="AG1184" s="120"/>
      <c r="AI1184" s="29">
        <f t="shared" si="533"/>
        <v>77.588235294</v>
      </c>
    </row>
    <row r="1185" spans="1:36" ht="16.5" thickBot="1" x14ac:dyDescent="0.3">
      <c r="A1185" s="48" t="s">
        <v>1416</v>
      </c>
      <c r="B1185" s="54" t="s">
        <v>175</v>
      </c>
      <c r="C1185" s="55" t="s">
        <v>176</v>
      </c>
      <c r="D1185" s="44">
        <v>18</v>
      </c>
      <c r="E1185" s="41">
        <v>15</v>
      </c>
      <c r="F1185" s="41">
        <v>0</v>
      </c>
      <c r="G1185" s="117">
        <v>0</v>
      </c>
      <c r="H1185" s="45">
        <v>1</v>
      </c>
      <c r="I1185" s="42" t="s">
        <v>12</v>
      </c>
      <c r="J1185" s="13">
        <v>0</v>
      </c>
      <c r="K1185" s="29">
        <f t="shared" si="529"/>
        <v>0</v>
      </c>
      <c r="L1185" s="29">
        <f t="shared" si="520"/>
        <v>0</v>
      </c>
      <c r="M1185" s="29">
        <f t="shared" si="521"/>
        <v>0</v>
      </c>
      <c r="N1185" s="29">
        <f t="shared" si="530"/>
        <v>2</v>
      </c>
      <c r="O1185" s="34"/>
      <c r="P1185" s="41">
        <v>14</v>
      </c>
      <c r="Q1185" s="41">
        <v>2</v>
      </c>
      <c r="R1185" s="117">
        <v>7</v>
      </c>
      <c r="S1185" s="42">
        <v>1</v>
      </c>
      <c r="T1185" s="42"/>
      <c r="U1185" s="43" t="s">
        <v>329</v>
      </c>
      <c r="V1185" s="34">
        <v>1</v>
      </c>
      <c r="W1185" s="29">
        <v>1</v>
      </c>
      <c r="X1185" s="29">
        <f t="shared" si="524"/>
        <v>1</v>
      </c>
      <c r="Z1185" s="6">
        <f t="shared" si="531"/>
        <v>2</v>
      </c>
      <c r="AA1185" s="6">
        <f t="shared" si="532"/>
        <v>0</v>
      </c>
      <c r="AB1185" s="29"/>
      <c r="AC1185" s="29" t="str">
        <f>_xlfn.IFS(AND(Z1185=1,AA1185=1),1,AND(Z1185=1,AA1185=0),0,Z1185=0,"не применяется",N1185=2,"не применяется")</f>
        <v>не применяется</v>
      </c>
      <c r="AE1185" s="120">
        <f>IF(AND(J1185&gt;=1,N1185=1),1,0)</f>
        <v>0</v>
      </c>
      <c r="AF1185" s="120">
        <f>IF(G1185&gt;AI1185,0.5,0)</f>
        <v>0</v>
      </c>
      <c r="AG1185" s="120"/>
      <c r="AI1185" s="29">
        <f t="shared" si="533"/>
        <v>48.1875</v>
      </c>
    </row>
    <row r="1186" spans="1:36" ht="16.5" thickBot="1" x14ac:dyDescent="0.3">
      <c r="A1186" s="48" t="s">
        <v>1417</v>
      </c>
      <c r="B1186" s="54" t="s">
        <v>175</v>
      </c>
      <c r="C1186" s="55" t="s">
        <v>176</v>
      </c>
      <c r="D1186" s="44">
        <v>19</v>
      </c>
      <c r="E1186" s="41">
        <v>10</v>
      </c>
      <c r="F1186" s="41">
        <v>0</v>
      </c>
      <c r="G1186" s="117">
        <v>0</v>
      </c>
      <c r="H1186" s="45">
        <v>1</v>
      </c>
      <c r="I1186" s="42" t="s">
        <v>12</v>
      </c>
      <c r="J1186" s="13">
        <v>0</v>
      </c>
      <c r="K1186" s="29">
        <f t="shared" si="529"/>
        <v>0</v>
      </c>
      <c r="L1186" s="29">
        <f t="shared" si="520"/>
        <v>0</v>
      </c>
      <c r="M1186" s="29">
        <f t="shared" si="521"/>
        <v>0</v>
      </c>
      <c r="N1186" s="29">
        <f t="shared" si="530"/>
        <v>2</v>
      </c>
      <c r="O1186" s="34"/>
      <c r="P1186" s="41">
        <v>9</v>
      </c>
      <c r="Q1186" s="41">
        <v>3</v>
      </c>
      <c r="R1186" s="117">
        <v>3</v>
      </c>
      <c r="S1186" s="42">
        <v>2</v>
      </c>
      <c r="T1186" s="42"/>
      <c r="U1186" s="43" t="s">
        <v>331</v>
      </c>
      <c r="V1186" s="34">
        <v>1</v>
      </c>
      <c r="W1186" s="29">
        <v>2</v>
      </c>
      <c r="X1186" s="29">
        <f t="shared" si="524"/>
        <v>2</v>
      </c>
      <c r="Z1186" s="6">
        <f t="shared" si="531"/>
        <v>2</v>
      </c>
      <c r="AA1186" s="6">
        <f t="shared" si="532"/>
        <v>0</v>
      </c>
      <c r="AB1186" s="29"/>
      <c r="AC1186" s="29" t="str">
        <f>_xlfn.IFS(AND(Z1186=1,AA1186=1),1,AND(Z1186=1,AA1186=0),0,Z1186=0,"не применяется",N1186=2,"не применяется")</f>
        <v>не применяется</v>
      </c>
      <c r="AE1186" s="120">
        <f>IF(AND(J1186&gt;=1,N1186=1),2,0)</f>
        <v>0</v>
      </c>
      <c r="AF1186" s="120">
        <f>IF(G1186&gt;AI1186,1,0)</f>
        <v>0</v>
      </c>
      <c r="AG1186" s="120"/>
      <c r="AI1186" s="29">
        <f t="shared" si="533"/>
        <v>45.237288135999997</v>
      </c>
    </row>
    <row r="1187" spans="1:36" ht="16.5" thickBot="1" x14ac:dyDescent="0.3">
      <c r="A1187" s="48" t="s">
        <v>1418</v>
      </c>
      <c r="B1187" s="54" t="s">
        <v>175</v>
      </c>
      <c r="C1187" s="55" t="s">
        <v>176</v>
      </c>
      <c r="D1187" s="44">
        <v>20</v>
      </c>
      <c r="E1187" s="41">
        <v>1</v>
      </c>
      <c r="F1187" s="41">
        <v>0</v>
      </c>
      <c r="G1187" s="117">
        <v>0</v>
      </c>
      <c r="H1187" s="45">
        <v>1</v>
      </c>
      <c r="I1187" s="42" t="s">
        <v>12</v>
      </c>
      <c r="J1187" s="13">
        <v>0</v>
      </c>
      <c r="K1187" s="29">
        <f t="shared" si="529"/>
        <v>0</v>
      </c>
      <c r="L1187" s="29">
        <f t="shared" si="520"/>
        <v>0</v>
      </c>
      <c r="M1187" s="29">
        <f t="shared" si="521"/>
        <v>0</v>
      </c>
      <c r="N1187" s="29">
        <f t="shared" si="530"/>
        <v>2</v>
      </c>
      <c r="O1187" s="34"/>
      <c r="P1187" s="41">
        <v>4</v>
      </c>
      <c r="Q1187" s="41">
        <v>5</v>
      </c>
      <c r="R1187" s="117">
        <v>0.8</v>
      </c>
      <c r="S1187" s="42">
        <v>0</v>
      </c>
      <c r="T1187" s="42"/>
      <c r="U1187" s="43" t="s">
        <v>333</v>
      </c>
      <c r="V1187" s="34">
        <v>1</v>
      </c>
      <c r="W1187" s="29">
        <v>1</v>
      </c>
      <c r="X1187" s="29">
        <f t="shared" si="524"/>
        <v>1</v>
      </c>
      <c r="Z1187" s="6">
        <f t="shared" si="531"/>
        <v>2</v>
      </c>
      <c r="AA1187" s="6">
        <f t="shared" si="532"/>
        <v>0</v>
      </c>
      <c r="AB1187" s="29"/>
      <c r="AC1187" s="29" t="str">
        <f>_xlfn.IFS(AND(Z1187=1,AA1187=1),1,AND(Z1187=1,AA1187=0),0,Z1187=0,"не применяется",N1187=2,"не применяется")</f>
        <v>не применяется</v>
      </c>
      <c r="AE1187" s="120">
        <f>IF(AND(J1187&gt;=1,N1187=1),1,0)</f>
        <v>0</v>
      </c>
      <c r="AF1187" s="120">
        <f>IF(G1187&gt;AI1187,0.5,0)</f>
        <v>0</v>
      </c>
      <c r="AG1187" s="120"/>
      <c r="AI1187" s="29">
        <f t="shared" si="533"/>
        <v>12.756097561000001</v>
      </c>
    </row>
    <row r="1188" spans="1:36" ht="16.5" thickBot="1" x14ac:dyDescent="0.3">
      <c r="A1188" s="48" t="s">
        <v>1412</v>
      </c>
      <c r="B1188" s="54" t="s">
        <v>175</v>
      </c>
      <c r="C1188" s="55" t="s">
        <v>176</v>
      </c>
      <c r="D1188" s="33"/>
      <c r="E1188" s="41"/>
      <c r="F1188" s="41"/>
      <c r="G1188" s="117">
        <v>0</v>
      </c>
      <c r="H1188" s="35"/>
      <c r="I1188" s="35"/>
      <c r="J1188" s="35"/>
      <c r="K1188" s="36">
        <f>SUM(K1189:K1193)</f>
        <v>0</v>
      </c>
      <c r="L1188" s="29">
        <f t="shared" si="520"/>
        <v>0</v>
      </c>
      <c r="M1188" s="29">
        <f t="shared" si="521"/>
        <v>0</v>
      </c>
      <c r="O1188" s="34"/>
      <c r="P1188" s="34"/>
      <c r="Q1188" s="34"/>
      <c r="R1188" s="117">
        <v>0</v>
      </c>
      <c r="S1188" s="35">
        <v>0</v>
      </c>
      <c r="T1188" s="35"/>
      <c r="U1188" s="37" t="s">
        <v>321</v>
      </c>
      <c r="V1188" s="35">
        <v>1</v>
      </c>
      <c r="W1188" s="6"/>
      <c r="X1188" s="29">
        <f t="shared" si="524"/>
        <v>0</v>
      </c>
      <c r="Y1188" s="6"/>
      <c r="AB1188" s="6"/>
      <c r="AC1188" s="29" t="str">
        <f>_xlfn.IFS(AND(Z1188=1,AA1188=1),1,AND(Z1188=1,AA1188=0),0,Z1188=0,"не применяется")</f>
        <v>не применяется</v>
      </c>
      <c r="AF1188" s="6"/>
    </row>
    <row r="1189" spans="1:36" ht="16.5" thickBot="1" x14ac:dyDescent="0.3">
      <c r="A1189" s="48" t="s">
        <v>1419</v>
      </c>
      <c r="B1189" s="54" t="s">
        <v>175</v>
      </c>
      <c r="C1189" s="55" t="s">
        <v>176</v>
      </c>
      <c r="D1189" s="44">
        <v>21</v>
      </c>
      <c r="E1189" s="41">
        <v>0</v>
      </c>
      <c r="F1189" s="41">
        <v>0</v>
      </c>
      <c r="G1189" s="117">
        <v>0</v>
      </c>
      <c r="H1189" s="42" t="s">
        <v>12</v>
      </c>
      <c r="I1189" s="13">
        <v>0</v>
      </c>
      <c r="J1189" s="42" t="s">
        <v>12</v>
      </c>
      <c r="K1189" s="29">
        <f>IF(V1189=1,MAX(AE1189:AG1189),0)</f>
        <v>0</v>
      </c>
      <c r="L1189" s="29">
        <f t="shared" si="520"/>
        <v>0</v>
      </c>
      <c r="M1189" s="29">
        <f t="shared" si="521"/>
        <v>0</v>
      </c>
      <c r="N1189" s="29">
        <f>IF(AND(F1189=0,V1189=1),2,V1189)</f>
        <v>2</v>
      </c>
      <c r="O1189" s="34"/>
      <c r="P1189" s="41">
        <v>0</v>
      </c>
      <c r="Q1189" s="41">
        <v>0</v>
      </c>
      <c r="R1189" s="117">
        <v>0</v>
      </c>
      <c r="S1189" s="45">
        <v>0</v>
      </c>
      <c r="T1189" s="45"/>
      <c r="U1189" s="43" t="s">
        <v>335</v>
      </c>
      <c r="V1189" s="34">
        <v>1</v>
      </c>
      <c r="W1189" s="29">
        <v>1</v>
      </c>
      <c r="X1189" s="29">
        <f t="shared" si="524"/>
        <v>1</v>
      </c>
      <c r="Z1189" s="6">
        <f>N1189</f>
        <v>2</v>
      </c>
      <c r="AA1189" s="6">
        <f>IF(K1189&lt;=0,0,1)</f>
        <v>0</v>
      </c>
      <c r="AB1189" s="29"/>
      <c r="AC1189" s="29" t="str">
        <f>_xlfn.IFS(AND(Z1189=1,AA1189=1),1,AND(Z1189=1,AA1189=0),0,Z1189=0,"не применяется",Z1189=2,"не применяется")</f>
        <v>не применяется</v>
      </c>
      <c r="AE1189" s="120">
        <f>IF(N1189=1,IF(OR(I1189&lt;5,I1189=""),0,IF(I1189&gt;=10,1,0.5)),0)</f>
        <v>0</v>
      </c>
      <c r="AF1189" s="120">
        <f>IF(G1189&gt;AI1189,0.5,0)</f>
        <v>0</v>
      </c>
      <c r="AG1189" s="120">
        <f>IF(G1189=AJ1189,1,0)</f>
        <v>0</v>
      </c>
      <c r="AI1189" s="29">
        <f>ROUND(SUMIFS(E:E,D:D,D1189,N:N,1)/SUMIFS(F:F,D:D,D1189,N:N,1),9)</f>
        <v>0.40586932399999998</v>
      </c>
      <c r="AJ1189" s="29">
        <f>_xlfn.MAXIFS($G$7:$G$2383,$N$7:$N$2383,1,$D$7:$D$2383,21)</f>
        <v>1</v>
      </c>
    </row>
    <row r="1190" spans="1:36" ht="16.5" thickBot="1" x14ac:dyDescent="0.3">
      <c r="A1190" s="48" t="s">
        <v>1420</v>
      </c>
      <c r="B1190" s="54" t="s">
        <v>175</v>
      </c>
      <c r="C1190" s="55" t="s">
        <v>176</v>
      </c>
      <c r="D1190" s="44">
        <v>22</v>
      </c>
      <c r="E1190" s="41">
        <v>26</v>
      </c>
      <c r="F1190" s="41">
        <v>98</v>
      </c>
      <c r="G1190" s="117">
        <v>0.26530612199999998</v>
      </c>
      <c r="H1190" s="45">
        <v>1</v>
      </c>
      <c r="I1190" s="42" t="s">
        <v>12</v>
      </c>
      <c r="J1190" s="13">
        <v>0.26530612199999998</v>
      </c>
      <c r="K1190" s="29">
        <f>IF(V1190=1,MAX(AE1190:AG1190),0)</f>
        <v>0</v>
      </c>
      <c r="L1190" s="29">
        <f t="shared" si="520"/>
        <v>0</v>
      </c>
      <c r="M1190" s="29">
        <f t="shared" si="521"/>
        <v>0</v>
      </c>
      <c r="N1190" s="29">
        <f>IF(AND(F1190=0,V1190=1),2,V1190)</f>
        <v>1</v>
      </c>
      <c r="O1190" s="34"/>
      <c r="P1190" s="41">
        <v>0</v>
      </c>
      <c r="Q1190" s="41">
        <v>0</v>
      </c>
      <c r="R1190" s="117">
        <v>0</v>
      </c>
      <c r="S1190" s="42">
        <v>0</v>
      </c>
      <c r="T1190" s="42"/>
      <c r="U1190" s="43" t="s">
        <v>337</v>
      </c>
      <c r="V1190" s="34">
        <v>1</v>
      </c>
      <c r="W1190" s="29">
        <v>1</v>
      </c>
      <c r="X1190" s="29">
        <f t="shared" si="524"/>
        <v>1</v>
      </c>
      <c r="Z1190" s="6">
        <f>N1190</f>
        <v>1</v>
      </c>
      <c r="AA1190" s="6">
        <f>IF(K1190&lt;=0,0,1)</f>
        <v>0</v>
      </c>
      <c r="AB1190" s="29"/>
      <c r="AC1190" s="29">
        <f>_xlfn.IFS(AND(Z1190=1,AA1190=1),1,AND(Z1190=1,AA1190=0),0,Z1190=0,"не применяется")</f>
        <v>0</v>
      </c>
      <c r="AE1190" s="120">
        <f>IF(AND(J1190&gt;=1,N1190=1),1,0)</f>
        <v>0</v>
      </c>
      <c r="AF1190" s="120">
        <f>IF(G1190&gt;AI1190,0.5,0)</f>
        <v>0</v>
      </c>
      <c r="AG1190" s="120"/>
      <c r="AI1190" s="29">
        <f>ROUND(SUMIFS(E:E,D:D,D1190,N:N,1)/SUMIFS(F:F,D:D,D1190,N:N,1),9)</f>
        <v>0.59924209900000003</v>
      </c>
    </row>
    <row r="1191" spans="1:36" ht="16.5" thickBot="1" x14ac:dyDescent="0.3">
      <c r="A1191" s="48" t="s">
        <v>1421</v>
      </c>
      <c r="B1191" s="54" t="s">
        <v>175</v>
      </c>
      <c r="C1191" s="55" t="s">
        <v>176</v>
      </c>
      <c r="D1191" s="44">
        <v>23</v>
      </c>
      <c r="E1191" s="41">
        <v>0</v>
      </c>
      <c r="F1191" s="41">
        <v>0</v>
      </c>
      <c r="G1191" s="117">
        <v>0</v>
      </c>
      <c r="H1191" s="42" t="s">
        <v>12</v>
      </c>
      <c r="I1191" s="13">
        <v>0</v>
      </c>
      <c r="J1191" s="42" t="s">
        <v>12</v>
      </c>
      <c r="K1191" s="29">
        <f>IF(V1191=1,MAX(AE1191:AG1191),0)</f>
        <v>0</v>
      </c>
      <c r="L1191" s="29">
        <f t="shared" si="520"/>
        <v>0</v>
      </c>
      <c r="M1191" s="29">
        <f t="shared" si="521"/>
        <v>0</v>
      </c>
      <c r="N1191" s="29">
        <f>IF(AND(F1191=0,V1191=1),2,V1191)</f>
        <v>2</v>
      </c>
      <c r="O1191" s="34"/>
      <c r="P1191" s="41">
        <v>0</v>
      </c>
      <c r="Q1191" s="41">
        <v>0</v>
      </c>
      <c r="R1191" s="117">
        <v>0</v>
      </c>
      <c r="S1191" s="45">
        <v>0</v>
      </c>
      <c r="T1191" s="45"/>
      <c r="U1191" s="43" t="s">
        <v>339</v>
      </c>
      <c r="V1191" s="34">
        <v>1</v>
      </c>
      <c r="W1191" s="29">
        <v>1</v>
      </c>
      <c r="X1191" s="29">
        <f t="shared" si="524"/>
        <v>1</v>
      </c>
      <c r="Z1191" s="6">
        <f>N1191</f>
        <v>2</v>
      </c>
      <c r="AA1191" s="6">
        <f>IF(K1191&lt;=0,0,1)</f>
        <v>0</v>
      </c>
      <c r="AB1191" s="29"/>
      <c r="AC1191" s="29" t="str">
        <f>_xlfn.IFS(AND(Z1191=1,AA1191=1),1,AND(Z1191=1,AA1191=0),0,Z1191=0,"не применяется",Z1191=2,"не применяется")</f>
        <v>не применяется</v>
      </c>
      <c r="AE1191" s="120">
        <f>IF(N1191=1,IF(OR(I1191&lt;5,I1191=""),0,IF(I1191&gt;=10,1,0.5)),0)</f>
        <v>0</v>
      </c>
      <c r="AF1191" s="120">
        <f>IF(G1191&gt;AI1191,0.5,0)</f>
        <v>0</v>
      </c>
      <c r="AG1191" s="120">
        <f>IF(AND(G3618&lt;&gt;0,G1191=AJ1191),1,0)</f>
        <v>0</v>
      </c>
      <c r="AI1191" s="29">
        <f>ROUND(SUMIFS(E:E,D:D,D1191,N:N,1)/SUMIFS(F:F,D:D,D1191,N:N,1),9)</f>
        <v>0.46666666699999998</v>
      </c>
      <c r="AJ1191" s="29">
        <f>_xlfn.MAXIFS($G$7:$G$2383,$N$7:$N$2383,1,$D$7:$D$2383,23)</f>
        <v>6</v>
      </c>
    </row>
    <row r="1192" spans="1:36" ht="16.5" thickBot="1" x14ac:dyDescent="0.3">
      <c r="A1192" s="48" t="s">
        <v>1422</v>
      </c>
      <c r="B1192" s="54" t="s">
        <v>175</v>
      </c>
      <c r="C1192" s="55" t="s">
        <v>176</v>
      </c>
      <c r="D1192" s="44">
        <v>24</v>
      </c>
      <c r="E1192" s="41">
        <v>1</v>
      </c>
      <c r="F1192" s="41">
        <v>0</v>
      </c>
      <c r="G1192" s="117">
        <v>0</v>
      </c>
      <c r="H1192" s="42" t="s">
        <v>12</v>
      </c>
      <c r="I1192" s="13">
        <v>0</v>
      </c>
      <c r="J1192" s="42" t="s">
        <v>12</v>
      </c>
      <c r="K1192" s="29">
        <f>IF(V1192=1,MAX(AE1192:AG1192),0)</f>
        <v>0</v>
      </c>
      <c r="L1192" s="29">
        <f t="shared" si="520"/>
        <v>0</v>
      </c>
      <c r="M1192" s="29">
        <f t="shared" si="521"/>
        <v>0</v>
      </c>
      <c r="N1192" s="29">
        <f>IF(AND(F1192=0,V1192=1),2,V1192)</f>
        <v>2</v>
      </c>
      <c r="O1192" s="34"/>
      <c r="P1192" s="41">
        <v>0</v>
      </c>
      <c r="Q1192" s="41">
        <v>4</v>
      </c>
      <c r="R1192" s="117">
        <v>0</v>
      </c>
      <c r="S1192" s="45">
        <v>0</v>
      </c>
      <c r="T1192" s="45"/>
      <c r="U1192" s="43" t="s">
        <v>341</v>
      </c>
      <c r="V1192" s="34">
        <v>1</v>
      </c>
      <c r="W1192" s="29">
        <v>1</v>
      </c>
      <c r="X1192" s="29">
        <f t="shared" si="524"/>
        <v>1</v>
      </c>
      <c r="Z1192" s="6">
        <f>N1192</f>
        <v>2</v>
      </c>
      <c r="AA1192" s="6">
        <f>IF(K1192&lt;=0,0,1)</f>
        <v>0</v>
      </c>
      <c r="AB1192" s="29"/>
      <c r="AC1192" s="29" t="str">
        <f>_xlfn.IFS(AND(Z1192=1,AA1192=1),1,AND(Z1192=1,AA1192=0),0,Z1192=0,"не применяется",N1192=2,"не применяется")</f>
        <v>не применяется</v>
      </c>
      <c r="AE1192" s="120">
        <f>IF(N1192=1,IF(OR(I1192&lt;5,I1192=""),0,IF(I1192&gt;=10,1,0.5)),0)</f>
        <v>0</v>
      </c>
      <c r="AF1192" s="120">
        <f>IF(G1192&gt;AI1192,0.5,0)</f>
        <v>0</v>
      </c>
      <c r="AG1192" s="120">
        <f>IF(G1192=AJ1192,1,0)</f>
        <v>0</v>
      </c>
      <c r="AI1192" s="29">
        <f>ROUND(SUMIFS(E:E,D:D,D1192,N:N,1)/SUMIFS(F:F,D:D,D1192,N:N,1),9)</f>
        <v>0.91379310300000005</v>
      </c>
      <c r="AJ1192" s="29">
        <f>_xlfn.MAXIFS($G$7:$G$2383,$N$7:$N$2383,1,$D$7:$D$2383,24)</f>
        <v>10</v>
      </c>
    </row>
    <row r="1193" spans="1:36" ht="16.5" thickBot="1" x14ac:dyDescent="0.3">
      <c r="A1193" s="48" t="s">
        <v>1423</v>
      </c>
      <c r="B1193" s="54" t="s">
        <v>175</v>
      </c>
      <c r="C1193" s="55" t="s">
        <v>176</v>
      </c>
      <c r="D1193" s="44">
        <v>25</v>
      </c>
      <c r="E1193" s="41">
        <v>137</v>
      </c>
      <c r="F1193" s="41">
        <v>158</v>
      </c>
      <c r="G1193" s="117">
        <v>0.86708860799999998</v>
      </c>
      <c r="H1193" s="45">
        <v>1</v>
      </c>
      <c r="I1193" s="42" t="s">
        <v>12</v>
      </c>
      <c r="J1193" s="13">
        <v>0.86708860799999998</v>
      </c>
      <c r="K1193" s="29">
        <f>IF(V1193=1,MAX(AE1193:AG1193),0)</f>
        <v>0</v>
      </c>
      <c r="L1193" s="29">
        <f t="shared" si="520"/>
        <v>0</v>
      </c>
      <c r="M1193" s="29">
        <f t="shared" si="521"/>
        <v>0</v>
      </c>
      <c r="N1193" s="29">
        <f>IF(AND(F1193=0,V1193=1),2,V1193)</f>
        <v>1</v>
      </c>
      <c r="O1193" s="34"/>
      <c r="P1193" s="41">
        <v>0</v>
      </c>
      <c r="Q1193" s="41">
        <v>0</v>
      </c>
      <c r="R1193" s="117">
        <v>0</v>
      </c>
      <c r="S1193" s="42">
        <v>0</v>
      </c>
      <c r="T1193" s="42"/>
      <c r="U1193" s="43" t="s">
        <v>343</v>
      </c>
      <c r="V1193" s="34">
        <v>1</v>
      </c>
      <c r="W1193" s="29">
        <v>2</v>
      </c>
      <c r="X1193" s="29">
        <f t="shared" si="524"/>
        <v>2</v>
      </c>
      <c r="Z1193" s="6">
        <f>N1193</f>
        <v>1</v>
      </c>
      <c r="AA1193" s="6">
        <f>IF(K1193&lt;=0,0,1)</f>
        <v>0</v>
      </c>
      <c r="AB1193" s="29"/>
      <c r="AC1193" s="29">
        <f>_xlfn.IFS(AND(Z1193=1,AA1193=1),1,AND(Z1193=1,AA1193=0),0,Z1193=0,"не применяется")</f>
        <v>0</v>
      </c>
      <c r="AE1193" s="120">
        <f>IF(AND(J1193&gt;=1,N1193=1),2,0)</f>
        <v>0</v>
      </c>
      <c r="AF1193" s="120">
        <f>IF(G1193&gt;AI1193,1,0)</f>
        <v>0</v>
      </c>
      <c r="AG1193" s="120"/>
      <c r="AI1193" s="29">
        <f>ROUND(SUMIFS(E:E,D:D,D1193,N:N,1)/SUMIFS(F:F,D:D,D1193,N:N,1),9)</f>
        <v>0.97028108999999996</v>
      </c>
    </row>
    <row r="1194" spans="1:36" ht="16.5" thickBot="1" x14ac:dyDescent="0.3">
      <c r="A1194" s="48" t="s">
        <v>1424</v>
      </c>
      <c r="B1194" s="54" t="s">
        <v>175</v>
      </c>
      <c r="C1194" s="55" t="s">
        <v>176</v>
      </c>
      <c r="D1194" s="51">
        <v>33</v>
      </c>
      <c r="E1194" s="41"/>
      <c r="F1194" s="41"/>
      <c r="G1194" s="117">
        <v>0</v>
      </c>
      <c r="H1194" s="45"/>
      <c r="I1194" s="45"/>
      <c r="J1194" s="45"/>
      <c r="K1194" s="45">
        <f>K1166+K1181+K1188</f>
        <v>16</v>
      </c>
      <c r="L1194" s="29">
        <f t="shared" si="520"/>
        <v>0</v>
      </c>
      <c r="M1194" s="29">
        <f t="shared" si="521"/>
        <v>0</v>
      </c>
      <c r="O1194" s="34"/>
      <c r="P1194" s="34"/>
      <c r="Q1194" s="34"/>
      <c r="R1194" s="117">
        <v>0</v>
      </c>
      <c r="S1194" s="45">
        <v>15.5</v>
      </c>
      <c r="T1194" s="45"/>
      <c r="U1194" s="43" t="s">
        <v>321</v>
      </c>
      <c r="V1194" s="45">
        <v>1</v>
      </c>
      <c r="X1194" s="29">
        <f>SUM(X1166:X1193)</f>
        <v>32</v>
      </c>
      <c r="Y1194" s="53">
        <f>K1194/X1194</f>
        <v>0.5</v>
      </c>
      <c r="Z1194" s="6">
        <f>SUM(Z1166:Z1193)</f>
        <v>32</v>
      </c>
      <c r="AA1194" s="6">
        <f>SUM(AA1166:AA1193)</f>
        <v>12</v>
      </c>
      <c r="AB1194" s="53">
        <f>AA1194/Z1194</f>
        <v>0.375</v>
      </c>
      <c r="AC1194" s="29">
        <f>AB1194</f>
        <v>0.375</v>
      </c>
      <c r="AF1194" s="6"/>
    </row>
    <row r="1195" spans="1:36" ht="16.5" thickBot="1" x14ac:dyDescent="0.25">
      <c r="A1195" s="48" t="s">
        <v>274</v>
      </c>
      <c r="B1195" s="49" t="s">
        <v>29</v>
      </c>
      <c r="C1195" s="50" t="s">
        <v>30</v>
      </c>
      <c r="D1195" s="33">
        <v>0</v>
      </c>
      <c r="E1195" s="122"/>
      <c r="F1195" s="122"/>
      <c r="G1195" s="117">
        <v>0</v>
      </c>
      <c r="H1195" s="35"/>
      <c r="I1195" s="35"/>
      <c r="J1195" s="35"/>
      <c r="K1195" s="36">
        <f>SUM(K1196:K1209)</f>
        <v>14.5</v>
      </c>
      <c r="L1195" s="29">
        <f t="shared" si="520"/>
        <v>0</v>
      </c>
      <c r="M1195" s="29">
        <f t="shared" si="521"/>
        <v>0</v>
      </c>
      <c r="O1195" s="34"/>
      <c r="P1195" s="67"/>
      <c r="Q1195" s="67"/>
      <c r="R1195" s="117">
        <v>0</v>
      </c>
      <c r="S1195" s="34">
        <v>14</v>
      </c>
      <c r="T1195" s="34"/>
      <c r="U1195" s="43" t="s">
        <v>321</v>
      </c>
      <c r="V1195" s="35">
        <v>1</v>
      </c>
      <c r="W1195" s="6"/>
      <c r="X1195" s="6"/>
      <c r="Y1195" s="6"/>
      <c r="AB1195" s="6"/>
      <c r="AC1195" s="6"/>
      <c r="AF1195" s="6"/>
    </row>
    <row r="1196" spans="1:36" ht="16.5" thickBot="1" x14ac:dyDescent="0.3">
      <c r="A1196" s="48" t="s">
        <v>1425</v>
      </c>
      <c r="B1196" s="54" t="s">
        <v>29</v>
      </c>
      <c r="C1196" s="55" t="s">
        <v>30</v>
      </c>
      <c r="D1196" s="41">
        <v>1</v>
      </c>
      <c r="E1196" s="41">
        <v>56462</v>
      </c>
      <c r="F1196" s="41">
        <v>177844.2</v>
      </c>
      <c r="G1196" s="117">
        <v>0.317480131</v>
      </c>
      <c r="H1196" s="42" t="s">
        <v>12</v>
      </c>
      <c r="I1196" s="13">
        <v>-17.469262636</v>
      </c>
      <c r="J1196" s="42" t="s">
        <v>12</v>
      </c>
      <c r="K1196" s="29">
        <f t="shared" ref="K1196:K1207" si="534">IF(V1196=1,MAX(AE1196:AG1196),0)</f>
        <v>0.5</v>
      </c>
      <c r="L1196" s="29">
        <f t="shared" si="520"/>
        <v>0</v>
      </c>
      <c r="M1196" s="29">
        <f t="shared" si="521"/>
        <v>1</v>
      </c>
      <c r="N1196" s="29">
        <f t="shared" ref="N1196:N1209" si="535">IF(AND(F1196=0,V1196=1),2,V1196)</f>
        <v>1</v>
      </c>
      <c r="O1196" s="34"/>
      <c r="P1196" s="41">
        <v>63060</v>
      </c>
      <c r="Q1196" s="41">
        <v>163928</v>
      </c>
      <c r="R1196" s="117">
        <v>0.38468107899999998</v>
      </c>
      <c r="S1196" s="34">
        <v>1</v>
      </c>
      <c r="T1196" s="34"/>
      <c r="U1196" s="43" t="s">
        <v>293</v>
      </c>
      <c r="V1196" s="34">
        <v>1</v>
      </c>
      <c r="W1196" s="29">
        <v>1</v>
      </c>
      <c r="X1196" s="29">
        <f t="shared" ref="X1196:X1222" si="536">IF(V1196=1,W1196,0)</f>
        <v>1</v>
      </c>
      <c r="Z1196" s="6">
        <f t="shared" ref="Z1196:Z1209" si="537">N1196</f>
        <v>1</v>
      </c>
      <c r="AA1196" s="6">
        <f t="shared" ref="AA1196:AA1209" si="538">IF(K1196&lt;=0,0,1)</f>
        <v>1</v>
      </c>
      <c r="AB1196" s="29"/>
      <c r="AC1196" s="29">
        <f>_xlfn.IFS(AND(Z1196=1,AA1196=1),1,AND(Z1196=1,AA1196=0),0,Z1196=0,"не применяется")</f>
        <v>1</v>
      </c>
      <c r="AE1196" s="120">
        <f>IF(N1196=1,IF(OR(I1196&lt;3,I1196=""),0,IF(I1196&gt;=7,1,0.5)),0)</f>
        <v>0</v>
      </c>
      <c r="AF1196" s="120">
        <f>IF(G1196&gt;AI1196,0.5,0)</f>
        <v>0.5</v>
      </c>
      <c r="AG1196" s="120">
        <f>IF(G1196=AJ1196,1,0)</f>
        <v>0</v>
      </c>
      <c r="AI1196" s="29">
        <f t="shared" ref="AI1196:AI1209" si="539">ROUND(SUMIFS(E:E,D:D,D1196,N:N,1)/SUMIFS(F:F,D:D,D1196,N:N,1),9)</f>
        <v>0.26994277300000002</v>
      </c>
      <c r="AJ1196" s="29">
        <f>ROUND(_xlfn.MAXIFS($G$7:$G$2383,$D$7:$D$2383,1,$V$7:$V$2383,1),9)</f>
        <v>0.87050933799999997</v>
      </c>
    </row>
    <row r="1197" spans="1:36" ht="16.5" thickBot="1" x14ac:dyDescent="0.3">
      <c r="A1197" s="48" t="s">
        <v>1426</v>
      </c>
      <c r="B1197" s="54" t="s">
        <v>29</v>
      </c>
      <c r="C1197" s="55" t="s">
        <v>30</v>
      </c>
      <c r="D1197" s="44">
        <v>2</v>
      </c>
      <c r="E1197" s="41">
        <v>496</v>
      </c>
      <c r="F1197" s="41">
        <v>511</v>
      </c>
      <c r="G1197" s="117">
        <v>0.97064579299999998</v>
      </c>
      <c r="H1197" s="42" t="s">
        <v>12</v>
      </c>
      <c r="I1197" s="13">
        <v>256.2775019</v>
      </c>
      <c r="J1197" s="42" t="s">
        <v>12</v>
      </c>
      <c r="K1197" s="29">
        <f t="shared" si="534"/>
        <v>2</v>
      </c>
      <c r="L1197" s="29">
        <f t="shared" si="520"/>
        <v>1</v>
      </c>
      <c r="M1197" s="29">
        <f t="shared" si="521"/>
        <v>1</v>
      </c>
      <c r="N1197" s="29">
        <f t="shared" si="535"/>
        <v>1</v>
      </c>
      <c r="O1197" s="34"/>
      <c r="P1197" s="41">
        <v>173</v>
      </c>
      <c r="Q1197" s="41">
        <v>635</v>
      </c>
      <c r="R1197" s="117">
        <v>0.27244094499999999</v>
      </c>
      <c r="S1197" s="34">
        <v>2</v>
      </c>
      <c r="T1197" s="34"/>
      <c r="U1197" s="43" t="s">
        <v>295</v>
      </c>
      <c r="V1197" s="34">
        <v>1</v>
      </c>
      <c r="W1197" s="29">
        <v>2</v>
      </c>
      <c r="X1197" s="29">
        <f t="shared" si="536"/>
        <v>2</v>
      </c>
      <c r="Z1197" s="6">
        <f t="shared" si="537"/>
        <v>1</v>
      </c>
      <c r="AA1197" s="6">
        <f t="shared" si="538"/>
        <v>1</v>
      </c>
      <c r="AB1197" s="29"/>
      <c r="AC1197" s="29">
        <f>_xlfn.IFS(AND(Z1197=1,AA1197=1),1,AND(Z1197=1,AA1197=0),0,Z1197=0,"не применяется")</f>
        <v>1</v>
      </c>
      <c r="AE1197" s="120">
        <f>IF(N1197=1,IF(OR(I1197&lt;5,I1197=""),0,IF(I1197&gt;=10,2,1)),0)</f>
        <v>2</v>
      </c>
      <c r="AF1197" s="120">
        <f>IF(G1197&gt;AI1197,1,0)</f>
        <v>1</v>
      </c>
      <c r="AG1197" s="120">
        <f>IF(G1197=AJ1197,2,0)</f>
        <v>0</v>
      </c>
      <c r="AI1197" s="29">
        <f t="shared" si="539"/>
        <v>0.94268468299999997</v>
      </c>
      <c r="AJ1197" s="29">
        <f>ROUND(_xlfn.MAXIFS($G$7:$G$2383,$N$7:$N$2383,1,$D$7:$D$2383,2),9)</f>
        <v>0.994897959</v>
      </c>
    </row>
    <row r="1198" spans="1:36" ht="16.5" thickBot="1" x14ac:dyDescent="0.3">
      <c r="A1198" s="48" t="s">
        <v>1427</v>
      </c>
      <c r="B1198" s="54" t="s">
        <v>29</v>
      </c>
      <c r="C1198" s="55" t="s">
        <v>30</v>
      </c>
      <c r="D1198" s="44">
        <v>3</v>
      </c>
      <c r="E1198" s="41">
        <v>5</v>
      </c>
      <c r="F1198" s="41">
        <v>5</v>
      </c>
      <c r="G1198" s="117">
        <v>1</v>
      </c>
      <c r="H1198" s="42" t="s">
        <v>12</v>
      </c>
      <c r="I1198" s="13">
        <v>0</v>
      </c>
      <c r="J1198" s="42" t="s">
        <v>12</v>
      </c>
      <c r="K1198" s="29">
        <f t="shared" si="534"/>
        <v>1</v>
      </c>
      <c r="L1198" s="29">
        <f t="shared" si="520"/>
        <v>0</v>
      </c>
      <c r="M1198" s="29">
        <f t="shared" si="521"/>
        <v>1</v>
      </c>
      <c r="N1198" s="29">
        <f t="shared" si="535"/>
        <v>1</v>
      </c>
      <c r="O1198" s="34"/>
      <c r="P1198" s="41">
        <v>0</v>
      </c>
      <c r="Q1198" s="41">
        <v>0</v>
      </c>
      <c r="R1198" s="117">
        <v>0</v>
      </c>
      <c r="S1198" s="34">
        <v>0</v>
      </c>
      <c r="T1198" s="34"/>
      <c r="U1198" s="43" t="s">
        <v>297</v>
      </c>
      <c r="V1198" s="34">
        <v>1</v>
      </c>
      <c r="W1198" s="29">
        <v>1</v>
      </c>
      <c r="X1198" s="29">
        <f t="shared" si="536"/>
        <v>1</v>
      </c>
      <c r="Z1198" s="6">
        <f t="shared" si="537"/>
        <v>1</v>
      </c>
      <c r="AA1198" s="6">
        <f t="shared" si="538"/>
        <v>1</v>
      </c>
      <c r="AB1198" s="29"/>
      <c r="AC1198" s="29">
        <f>_xlfn.IFS(AND(Z1198=1,AA1198=1),1,AND(Z1198=1,AA1198=0),0,Z1198=0,"не применяется",Z1198=2,"не применяется")</f>
        <v>1</v>
      </c>
      <c r="AE1198" s="120">
        <f>IF(N1198=1,IF(OR(I1198&lt;5,I1198=""),0,IF(I1198&gt;=10,1,0.5)),0)</f>
        <v>0</v>
      </c>
      <c r="AF1198" s="120">
        <f>IF(G1198&gt;AI1198,0.5,0)</f>
        <v>0.5</v>
      </c>
      <c r="AG1198" s="120">
        <f>IF(G1198=AJ1198,1,0)</f>
        <v>1</v>
      </c>
      <c r="AI1198" s="29">
        <f t="shared" si="539"/>
        <v>0.630237826</v>
      </c>
      <c r="AJ1198" s="29">
        <f>_xlfn.MAXIFS($G$7:$G$2383,$N$7:$N$2383,1,$D$7:$D$2383,3)</f>
        <v>1</v>
      </c>
    </row>
    <row r="1199" spans="1:36" ht="16.5" thickBot="1" x14ac:dyDescent="0.3">
      <c r="A1199" s="48" t="s">
        <v>1428</v>
      </c>
      <c r="B1199" s="54" t="s">
        <v>29</v>
      </c>
      <c r="C1199" s="55" t="s">
        <v>30</v>
      </c>
      <c r="D1199" s="44">
        <v>4</v>
      </c>
      <c r="E1199" s="41">
        <v>24</v>
      </c>
      <c r="F1199" s="41">
        <v>25</v>
      </c>
      <c r="G1199" s="117">
        <v>0.96</v>
      </c>
      <c r="H1199" s="42" t="s">
        <v>12</v>
      </c>
      <c r="I1199" s="13">
        <v>668</v>
      </c>
      <c r="J1199" s="42" t="s">
        <v>12</v>
      </c>
      <c r="K1199" s="29">
        <f t="shared" si="534"/>
        <v>1</v>
      </c>
      <c r="L1199" s="29">
        <f t="shared" si="520"/>
        <v>0</v>
      </c>
      <c r="M1199" s="29">
        <f t="shared" si="521"/>
        <v>1</v>
      </c>
      <c r="N1199" s="29">
        <f t="shared" si="535"/>
        <v>1</v>
      </c>
      <c r="O1199" s="34"/>
      <c r="P1199" s="41">
        <v>1</v>
      </c>
      <c r="Q1199" s="41">
        <v>8</v>
      </c>
      <c r="R1199" s="117">
        <v>0.125</v>
      </c>
      <c r="S1199" s="34">
        <v>0</v>
      </c>
      <c r="T1199" s="34"/>
      <c r="U1199" s="43" t="s">
        <v>299</v>
      </c>
      <c r="V1199" s="34">
        <v>1</v>
      </c>
      <c r="W1199" s="29">
        <v>1</v>
      </c>
      <c r="X1199" s="29">
        <f t="shared" si="536"/>
        <v>1</v>
      </c>
      <c r="Z1199" s="6">
        <f t="shared" si="537"/>
        <v>1</v>
      </c>
      <c r="AA1199" s="6">
        <f t="shared" si="538"/>
        <v>1</v>
      </c>
      <c r="AB1199" s="29"/>
      <c r="AC1199" s="29">
        <f t="shared" ref="AC1199:AC1211" si="540">_xlfn.IFS(AND(Z1199=1,AA1199=1),1,AND(Z1199=1,AA1199=0),0,Z1199=0,"не применяется")</f>
        <v>1</v>
      </c>
      <c r="AE1199" s="120">
        <f>IF(N1199=1,IF(OR(I1199&lt;5,I1199=""),0,IF(I1199&gt;=10,1,0.5)),0)</f>
        <v>1</v>
      </c>
      <c r="AF1199" s="120">
        <f>IF(G1199&gt;AI1199,0.5,0)</f>
        <v>0.5</v>
      </c>
      <c r="AG1199" s="120">
        <f>IF(G1199=AJ1199,1,0)</f>
        <v>0</v>
      </c>
      <c r="AI1199" s="29">
        <f t="shared" si="539"/>
        <v>0.88328075699999997</v>
      </c>
      <c r="AJ1199" s="29">
        <f>_xlfn.MAXIFS($G$7:$G$2383,$N$7:$N$2383,1,$D$7:$D$2383,4)</f>
        <v>1</v>
      </c>
    </row>
    <row r="1200" spans="1:36" ht="16.5" thickBot="1" x14ac:dyDescent="0.3">
      <c r="A1200" s="48" t="s">
        <v>1429</v>
      </c>
      <c r="B1200" s="54" t="s">
        <v>29</v>
      </c>
      <c r="C1200" s="55" t="s">
        <v>30</v>
      </c>
      <c r="D1200" s="44">
        <v>5</v>
      </c>
      <c r="E1200" s="41">
        <v>29</v>
      </c>
      <c r="F1200" s="41">
        <v>33</v>
      </c>
      <c r="G1200" s="117">
        <v>0.87878787899999999</v>
      </c>
      <c r="H1200" s="42" t="s">
        <v>12</v>
      </c>
      <c r="I1200" s="13">
        <v>1328.0302926649999</v>
      </c>
      <c r="J1200" s="42" t="s">
        <v>12</v>
      </c>
      <c r="K1200" s="29">
        <f t="shared" si="534"/>
        <v>1</v>
      </c>
      <c r="L1200" s="29">
        <f t="shared" si="520"/>
        <v>0</v>
      </c>
      <c r="M1200" s="29">
        <f t="shared" si="521"/>
        <v>1</v>
      </c>
      <c r="N1200" s="29">
        <f t="shared" si="535"/>
        <v>1</v>
      </c>
      <c r="O1200" s="34"/>
      <c r="P1200" s="41">
        <v>4</v>
      </c>
      <c r="Q1200" s="41">
        <v>65</v>
      </c>
      <c r="R1200" s="117">
        <v>6.1538462000000002E-2</v>
      </c>
      <c r="S1200" s="34">
        <v>0</v>
      </c>
      <c r="T1200" s="34"/>
      <c r="U1200" s="43" t="s">
        <v>301</v>
      </c>
      <c r="V1200" s="34">
        <v>1</v>
      </c>
      <c r="W1200" s="29">
        <v>1</v>
      </c>
      <c r="X1200" s="29">
        <f t="shared" si="536"/>
        <v>1</v>
      </c>
      <c r="Z1200" s="6">
        <f t="shared" si="537"/>
        <v>1</v>
      </c>
      <c r="AA1200" s="6">
        <f t="shared" si="538"/>
        <v>1</v>
      </c>
      <c r="AB1200" s="29"/>
      <c r="AC1200" s="29">
        <f t="shared" si="540"/>
        <v>1</v>
      </c>
      <c r="AE1200" s="120">
        <f>IF(N1200=1,IF(OR(I1200&lt;5,I1200=""),0,IF(I1200&gt;=10,1,0.5)),0)</f>
        <v>1</v>
      </c>
      <c r="AF1200" s="120">
        <f>IF(G1200&gt;AI1200,0.5,0)</f>
        <v>0.5</v>
      </c>
      <c r="AG1200" s="120">
        <f>IF(G1200=AJ1200,1,0)</f>
        <v>0</v>
      </c>
      <c r="AI1200" s="29">
        <f t="shared" si="539"/>
        <v>0.78056112200000005</v>
      </c>
      <c r="AJ1200" s="29">
        <f>_xlfn.MAXIFS($G$7:$G$2383,$N$7:$N$2383,1,$D$7:$D$2383,5)</f>
        <v>1</v>
      </c>
    </row>
    <row r="1201" spans="1:36" ht="16.5" thickBot="1" x14ac:dyDescent="0.3">
      <c r="A1201" s="48" t="s">
        <v>1430</v>
      </c>
      <c r="B1201" s="54" t="s">
        <v>29</v>
      </c>
      <c r="C1201" s="55" t="s">
        <v>30</v>
      </c>
      <c r="D1201" s="44">
        <v>6</v>
      </c>
      <c r="E1201" s="41">
        <v>1737</v>
      </c>
      <c r="F1201" s="41">
        <v>1735</v>
      </c>
      <c r="G1201" s="117">
        <v>1.001152738</v>
      </c>
      <c r="H1201" s="45">
        <v>1</v>
      </c>
      <c r="I1201" s="42" t="s">
        <v>12</v>
      </c>
      <c r="J1201" s="13">
        <v>1.001152738</v>
      </c>
      <c r="K1201" s="29">
        <f t="shared" si="534"/>
        <v>2</v>
      </c>
      <c r="L1201" s="29">
        <f t="shared" si="520"/>
        <v>0</v>
      </c>
      <c r="M1201" s="29">
        <f t="shared" si="521"/>
        <v>0</v>
      </c>
      <c r="N1201" s="29">
        <f t="shared" si="535"/>
        <v>1</v>
      </c>
      <c r="O1201" s="34"/>
      <c r="P1201" s="41">
        <v>0</v>
      </c>
      <c r="Q1201" s="41">
        <v>0</v>
      </c>
      <c r="R1201" s="117">
        <v>0</v>
      </c>
      <c r="S1201" s="42">
        <v>2</v>
      </c>
      <c r="T1201" s="42"/>
      <c r="U1201" s="43" t="s">
        <v>303</v>
      </c>
      <c r="V1201" s="34">
        <v>1</v>
      </c>
      <c r="W1201" s="29">
        <v>2</v>
      </c>
      <c r="X1201" s="29">
        <f t="shared" si="536"/>
        <v>2</v>
      </c>
      <c r="Z1201" s="6">
        <f t="shared" si="537"/>
        <v>1</v>
      </c>
      <c r="AA1201" s="6">
        <f t="shared" si="538"/>
        <v>1</v>
      </c>
      <c r="AB1201" s="29"/>
      <c r="AC1201" s="29">
        <f t="shared" si="540"/>
        <v>1</v>
      </c>
      <c r="AE1201" s="120">
        <f>IF(N1201=1,IF(J1201&gt;=1,2,0),0)</f>
        <v>2</v>
      </c>
      <c r="AF1201" s="120">
        <f>IF(G1201&gt;AI1201,1,0)</f>
        <v>0</v>
      </c>
      <c r="AG1201" s="120"/>
      <c r="AI1201" s="29">
        <f t="shared" si="539"/>
        <v>1.0014544569999999</v>
      </c>
    </row>
    <row r="1202" spans="1:36" ht="16.5" thickBot="1" x14ac:dyDescent="0.3">
      <c r="A1202" s="48" t="s">
        <v>1431</v>
      </c>
      <c r="B1202" s="54" t="s">
        <v>29</v>
      </c>
      <c r="C1202" s="55" t="s">
        <v>30</v>
      </c>
      <c r="D1202" s="44">
        <v>7</v>
      </c>
      <c r="E1202" s="41">
        <v>839</v>
      </c>
      <c r="F1202" s="41">
        <v>967</v>
      </c>
      <c r="G1202" s="117">
        <v>0.86763185099999995</v>
      </c>
      <c r="H1202" s="42" t="s">
        <v>12</v>
      </c>
      <c r="I1202" s="13">
        <v>-0.51535944899999997</v>
      </c>
      <c r="J1202" s="42" t="s">
        <v>12</v>
      </c>
      <c r="K1202" s="29">
        <f t="shared" si="534"/>
        <v>1</v>
      </c>
      <c r="L1202" s="29">
        <f t="shared" si="520"/>
        <v>0</v>
      </c>
      <c r="M1202" s="29">
        <f t="shared" si="521"/>
        <v>1</v>
      </c>
      <c r="N1202" s="29">
        <f t="shared" si="535"/>
        <v>1</v>
      </c>
      <c r="O1202" s="34"/>
      <c r="P1202" s="41">
        <v>607</v>
      </c>
      <c r="Q1202" s="41">
        <v>696</v>
      </c>
      <c r="R1202" s="117">
        <v>0.87212643700000003</v>
      </c>
      <c r="S1202" s="34">
        <v>2</v>
      </c>
      <c r="T1202" s="34"/>
      <c r="U1202" s="43" t="s">
        <v>305</v>
      </c>
      <c r="V1202" s="34">
        <v>1</v>
      </c>
      <c r="W1202" s="29">
        <v>2</v>
      </c>
      <c r="X1202" s="29">
        <f t="shared" si="536"/>
        <v>2</v>
      </c>
      <c r="Z1202" s="6">
        <f t="shared" si="537"/>
        <v>1</v>
      </c>
      <c r="AA1202" s="6">
        <f t="shared" si="538"/>
        <v>1</v>
      </c>
      <c r="AB1202" s="29"/>
      <c r="AC1202" s="29">
        <f t="shared" si="540"/>
        <v>1</v>
      </c>
      <c r="AE1202" s="120">
        <f>IF(N1202=1,IF(OR(I1202&lt;3,I1202=""),0,IF(I1202&gt;=7,2,1)),0)</f>
        <v>0</v>
      </c>
      <c r="AF1202" s="120">
        <f>IF(G1202&gt;AI1202,1,0)</f>
        <v>1</v>
      </c>
      <c r="AG1202" s="120">
        <f>IF(G1202=AJ1202,2,0)</f>
        <v>0</v>
      </c>
      <c r="AI1202" s="29">
        <f t="shared" si="539"/>
        <v>0.78831324000000003</v>
      </c>
      <c r="AJ1202" s="29">
        <f>_xlfn.MAXIFS($G$7:$G$2383,$N$7:$N$2383,1,$D$7:$D$2383,7)</f>
        <v>0.964028777</v>
      </c>
    </row>
    <row r="1203" spans="1:36" ht="16.5" thickBot="1" x14ac:dyDescent="0.3">
      <c r="A1203" s="48" t="s">
        <v>1432</v>
      </c>
      <c r="B1203" s="54" t="s">
        <v>29</v>
      </c>
      <c r="C1203" s="55" t="s">
        <v>30</v>
      </c>
      <c r="D1203" s="44">
        <v>8</v>
      </c>
      <c r="E1203" s="41">
        <v>310</v>
      </c>
      <c r="F1203" s="41">
        <v>967</v>
      </c>
      <c r="G1203" s="117">
        <v>0.32057911100000003</v>
      </c>
      <c r="H1203" s="42" t="s">
        <v>12</v>
      </c>
      <c r="I1203" s="13">
        <v>-24.620587356000001</v>
      </c>
      <c r="J1203" s="42" t="s">
        <v>12</v>
      </c>
      <c r="K1203" s="29">
        <f t="shared" si="534"/>
        <v>1</v>
      </c>
      <c r="L1203" s="29">
        <f t="shared" si="520"/>
        <v>0</v>
      </c>
      <c r="M1203" s="29">
        <f t="shared" si="521"/>
        <v>1</v>
      </c>
      <c r="N1203" s="29">
        <f t="shared" si="535"/>
        <v>1</v>
      </c>
      <c r="O1203" s="34"/>
      <c r="P1203" s="41">
        <v>296</v>
      </c>
      <c r="Q1203" s="41">
        <v>696</v>
      </c>
      <c r="R1203" s="117">
        <v>0.42528735600000001</v>
      </c>
      <c r="S1203" s="34">
        <v>1</v>
      </c>
      <c r="T1203" s="34"/>
      <c r="U1203" s="43" t="s">
        <v>307</v>
      </c>
      <c r="V1203" s="34">
        <v>1</v>
      </c>
      <c r="W1203" s="29">
        <v>1</v>
      </c>
      <c r="X1203" s="29">
        <f t="shared" si="536"/>
        <v>1</v>
      </c>
      <c r="Z1203" s="6">
        <f t="shared" si="537"/>
        <v>1</v>
      </c>
      <c r="AA1203" s="6">
        <f t="shared" si="538"/>
        <v>1</v>
      </c>
      <c r="AB1203" s="29"/>
      <c r="AC1203" s="29">
        <f t="shared" si="540"/>
        <v>1</v>
      </c>
      <c r="AE1203" s="120">
        <f>IF(N1203=1,IF(OR(I1203&gt;-5,I1203=""),0,IF(I1203&gt;=-10,0.5,1)),0)</f>
        <v>1</v>
      </c>
      <c r="AF1203" s="120">
        <f>IF(G1203&lt;AI1203,0.5,0)</f>
        <v>0.5</v>
      </c>
      <c r="AG1203" s="120">
        <f>IF(G1203=AJ1203,1,0)</f>
        <v>0</v>
      </c>
      <c r="AI1203" s="29">
        <f t="shared" si="539"/>
        <v>0.38070670899999998</v>
      </c>
      <c r="AJ1203" s="29">
        <f>_xlfn.MINIFS($G$6:$G$2383,$N$6:$N$2383,1,$D$6:$D$2383,8)</f>
        <v>1.9047618999999998E-2</v>
      </c>
    </row>
    <row r="1204" spans="1:36" ht="16.5" thickBot="1" x14ac:dyDescent="0.3">
      <c r="A1204" s="48" t="s">
        <v>1433</v>
      </c>
      <c r="B1204" s="54" t="s">
        <v>29</v>
      </c>
      <c r="C1204" s="55" t="s">
        <v>30</v>
      </c>
      <c r="D1204" s="44">
        <v>9</v>
      </c>
      <c r="E1204" s="41">
        <v>1562</v>
      </c>
      <c r="F1204" s="41">
        <v>511</v>
      </c>
      <c r="G1204" s="117">
        <v>3.0567514679999999</v>
      </c>
      <c r="H1204" s="45">
        <v>1</v>
      </c>
      <c r="I1204" s="42" t="s">
        <v>12</v>
      </c>
      <c r="J1204" s="13">
        <v>3.0567514679999999</v>
      </c>
      <c r="K1204" s="29">
        <f t="shared" si="534"/>
        <v>1</v>
      </c>
      <c r="L1204" s="29">
        <f t="shared" si="520"/>
        <v>0</v>
      </c>
      <c r="M1204" s="29">
        <f t="shared" si="521"/>
        <v>0</v>
      </c>
      <c r="N1204" s="29">
        <f t="shared" si="535"/>
        <v>1</v>
      </c>
      <c r="O1204" s="34"/>
      <c r="P1204" s="41">
        <v>1826</v>
      </c>
      <c r="Q1204" s="41">
        <v>635</v>
      </c>
      <c r="R1204" s="117">
        <v>2.8755905510000002</v>
      </c>
      <c r="S1204" s="42">
        <v>1</v>
      </c>
      <c r="T1204" s="42"/>
      <c r="U1204" s="43" t="s">
        <v>309</v>
      </c>
      <c r="V1204" s="34">
        <v>1</v>
      </c>
      <c r="W1204" s="29">
        <v>1</v>
      </c>
      <c r="X1204" s="29">
        <f t="shared" si="536"/>
        <v>1</v>
      </c>
      <c r="Z1204" s="6">
        <f t="shared" si="537"/>
        <v>1</v>
      </c>
      <c r="AA1204" s="6">
        <f t="shared" si="538"/>
        <v>1</v>
      </c>
      <c r="AB1204" s="29"/>
      <c r="AC1204" s="29">
        <f t="shared" si="540"/>
        <v>1</v>
      </c>
      <c r="AE1204" s="120">
        <f>IF(N1204=1,IF(J1204&gt;=1,1,0),0)</f>
        <v>1</v>
      </c>
      <c r="AF1204" s="120">
        <f>IF(G1204&gt;AI1204,0.5,0)</f>
        <v>0</v>
      </c>
      <c r="AG1204" s="120"/>
      <c r="AI1204" s="29">
        <f t="shared" si="539"/>
        <v>6.5856960899999999</v>
      </c>
    </row>
    <row r="1205" spans="1:36" ht="16.5" thickBot="1" x14ac:dyDescent="0.3">
      <c r="A1205" s="48" t="s">
        <v>1434</v>
      </c>
      <c r="B1205" s="54" t="s">
        <v>29</v>
      </c>
      <c r="C1205" s="55" t="s">
        <v>30</v>
      </c>
      <c r="D1205" s="44">
        <v>10</v>
      </c>
      <c r="E1205" s="41">
        <v>45</v>
      </c>
      <c r="F1205" s="41">
        <v>25</v>
      </c>
      <c r="G1205" s="117">
        <v>1.8</v>
      </c>
      <c r="H1205" s="45">
        <v>1</v>
      </c>
      <c r="I1205" s="42" t="s">
        <v>12</v>
      </c>
      <c r="J1205" s="13">
        <v>1.8</v>
      </c>
      <c r="K1205" s="29">
        <f t="shared" si="534"/>
        <v>1</v>
      </c>
      <c r="L1205" s="29">
        <f t="shared" si="520"/>
        <v>0</v>
      </c>
      <c r="M1205" s="29">
        <f t="shared" si="521"/>
        <v>0</v>
      </c>
      <c r="N1205" s="29">
        <f t="shared" si="535"/>
        <v>1</v>
      </c>
      <c r="O1205" s="34"/>
      <c r="P1205" s="41">
        <v>20</v>
      </c>
      <c r="Q1205" s="41">
        <v>8</v>
      </c>
      <c r="R1205" s="117">
        <v>2.5</v>
      </c>
      <c r="S1205" s="42">
        <v>1</v>
      </c>
      <c r="T1205" s="42"/>
      <c r="U1205" s="43" t="s">
        <v>311</v>
      </c>
      <c r="V1205" s="34">
        <v>1</v>
      </c>
      <c r="W1205" s="29">
        <v>1</v>
      </c>
      <c r="X1205" s="29">
        <f t="shared" si="536"/>
        <v>1</v>
      </c>
      <c r="Z1205" s="6">
        <f t="shared" si="537"/>
        <v>1</v>
      </c>
      <c r="AA1205" s="6">
        <f t="shared" si="538"/>
        <v>1</v>
      </c>
      <c r="AB1205" s="29"/>
      <c r="AC1205" s="29">
        <f t="shared" si="540"/>
        <v>1</v>
      </c>
      <c r="AE1205" s="120">
        <f>IF(N1205=1,IF(J1205&gt;=1,1,0),0)</f>
        <v>1</v>
      </c>
      <c r="AF1205" s="120">
        <f>IF(G1205&gt;AI1205,0.5,0)</f>
        <v>0</v>
      </c>
      <c r="AG1205" s="120"/>
      <c r="AI1205" s="29">
        <f t="shared" si="539"/>
        <v>8.2854889590000003</v>
      </c>
    </row>
    <row r="1206" spans="1:36" ht="16.5" thickBot="1" x14ac:dyDescent="0.3">
      <c r="A1206" s="48" t="s">
        <v>1435</v>
      </c>
      <c r="B1206" s="54" t="s">
        <v>29</v>
      </c>
      <c r="C1206" s="55" t="s">
        <v>30</v>
      </c>
      <c r="D1206" s="44">
        <v>11</v>
      </c>
      <c r="E1206" s="41">
        <v>170</v>
      </c>
      <c r="F1206" s="41">
        <v>33</v>
      </c>
      <c r="G1206" s="117">
        <v>5.151515152</v>
      </c>
      <c r="H1206" s="45">
        <v>1</v>
      </c>
      <c r="I1206" s="42" t="s">
        <v>12</v>
      </c>
      <c r="J1206" s="13">
        <v>5.151515152</v>
      </c>
      <c r="K1206" s="29">
        <f t="shared" si="534"/>
        <v>2</v>
      </c>
      <c r="L1206" s="29">
        <f t="shared" si="520"/>
        <v>0</v>
      </c>
      <c r="M1206" s="29">
        <f t="shared" si="521"/>
        <v>0</v>
      </c>
      <c r="N1206" s="29">
        <f t="shared" si="535"/>
        <v>1</v>
      </c>
      <c r="O1206" s="34"/>
      <c r="P1206" s="41">
        <v>145</v>
      </c>
      <c r="Q1206" s="41">
        <v>65</v>
      </c>
      <c r="R1206" s="117">
        <v>2.230769231</v>
      </c>
      <c r="S1206" s="42">
        <v>2</v>
      </c>
      <c r="T1206" s="42"/>
      <c r="U1206" s="43" t="s">
        <v>313</v>
      </c>
      <c r="V1206" s="34">
        <v>1</v>
      </c>
      <c r="W1206" s="29">
        <v>2</v>
      </c>
      <c r="X1206" s="29">
        <f t="shared" si="536"/>
        <v>2</v>
      </c>
      <c r="Z1206" s="6">
        <f t="shared" si="537"/>
        <v>1</v>
      </c>
      <c r="AA1206" s="6">
        <f t="shared" si="538"/>
        <v>1</v>
      </c>
      <c r="AB1206" s="29"/>
      <c r="AC1206" s="29">
        <f t="shared" si="540"/>
        <v>1</v>
      </c>
      <c r="AE1206" s="120">
        <f>IF(N1206=1,IF(J1206&gt;=1,2,0),0)</f>
        <v>2</v>
      </c>
      <c r="AF1206" s="120">
        <f>IF(G1206&gt;AI1206,1,0)</f>
        <v>0</v>
      </c>
      <c r="AG1206" s="120"/>
      <c r="AI1206" s="29">
        <f t="shared" si="539"/>
        <v>8.5951903810000001</v>
      </c>
    </row>
    <row r="1207" spans="1:36" ht="16.5" thickBot="1" x14ac:dyDescent="0.3">
      <c r="A1207" s="48" t="s">
        <v>1436</v>
      </c>
      <c r="B1207" s="54" t="s">
        <v>29</v>
      </c>
      <c r="C1207" s="55" t="s">
        <v>30</v>
      </c>
      <c r="D1207" s="44">
        <v>12</v>
      </c>
      <c r="E1207" s="41">
        <v>769</v>
      </c>
      <c r="F1207" s="41">
        <v>13887</v>
      </c>
      <c r="G1207" s="117">
        <v>5.5375530999999999E-2</v>
      </c>
      <c r="H1207" s="42" t="s">
        <v>12</v>
      </c>
      <c r="I1207" s="13">
        <v>57.851094668000002</v>
      </c>
      <c r="J1207" s="42" t="s">
        <v>12</v>
      </c>
      <c r="K1207" s="29">
        <f t="shared" si="534"/>
        <v>0</v>
      </c>
      <c r="L1207" s="29">
        <f t="shared" si="520"/>
        <v>0</v>
      </c>
      <c r="M1207" s="29">
        <f t="shared" si="521"/>
        <v>0</v>
      </c>
      <c r="N1207" s="29">
        <f t="shared" si="535"/>
        <v>1</v>
      </c>
      <c r="O1207" s="34"/>
      <c r="P1207" s="41">
        <v>449</v>
      </c>
      <c r="Q1207" s="41">
        <v>12799</v>
      </c>
      <c r="R1207" s="117">
        <v>3.5080866000000002E-2</v>
      </c>
      <c r="S1207" s="34">
        <v>0</v>
      </c>
      <c r="T1207" s="34"/>
      <c r="U1207" s="43" t="s">
        <v>315</v>
      </c>
      <c r="V1207" s="34">
        <v>1</v>
      </c>
      <c r="W1207" s="29">
        <v>1</v>
      </c>
      <c r="X1207" s="29">
        <f t="shared" si="536"/>
        <v>1</v>
      </c>
      <c r="Z1207" s="6">
        <f t="shared" si="537"/>
        <v>1</v>
      </c>
      <c r="AA1207" s="6">
        <f t="shared" si="538"/>
        <v>0</v>
      </c>
      <c r="AB1207" s="29"/>
      <c r="AC1207" s="29">
        <f t="shared" si="540"/>
        <v>0</v>
      </c>
      <c r="AE1207" s="120">
        <f>IF(N1207=1,IF(OR(I1207&gt;-5,I1207=""),0,IF(I1207&gt;=-10,0.5,1)),0)</f>
        <v>0</v>
      </c>
      <c r="AF1207" s="120">
        <f>IF(G1207&lt;AI1207,0.5,0)</f>
        <v>0</v>
      </c>
      <c r="AG1207" s="120">
        <f>IF(G1207=AJ1207,1,0)</f>
        <v>0</v>
      </c>
      <c r="AI1207" s="29">
        <f t="shared" si="539"/>
        <v>4.0696577999999997E-2</v>
      </c>
      <c r="AJ1207" s="29">
        <f>_xlfn.MINIFS($G$6:$G$2383,$N$6:$N$2383,1,$D$6:$D$2383,12)</f>
        <v>5.6550419999999999E-3</v>
      </c>
    </row>
    <row r="1208" spans="1:36" ht="16.5" thickBot="1" x14ac:dyDescent="0.3">
      <c r="A1208" s="48" t="s">
        <v>1437</v>
      </c>
      <c r="B1208" s="54" t="s">
        <v>29</v>
      </c>
      <c r="C1208" s="55" t="s">
        <v>30</v>
      </c>
      <c r="D1208" s="44">
        <v>13</v>
      </c>
      <c r="E1208" s="41">
        <v>195</v>
      </c>
      <c r="F1208" s="41">
        <v>648</v>
      </c>
      <c r="G1208" s="117">
        <v>0.30092592600000001</v>
      </c>
      <c r="H1208" s="42" t="s">
        <v>12</v>
      </c>
      <c r="I1208" s="13">
        <v>18.928809092000002</v>
      </c>
      <c r="J1208" s="42" t="s">
        <v>12</v>
      </c>
      <c r="K1208" s="29">
        <f>_xlfn.IFS(AND(R1208=0,G1208=0),0,V1208=0,0,V1208=1,MAX(AE1208:AG1208))</f>
        <v>1</v>
      </c>
      <c r="L1208" s="29">
        <f t="shared" si="520"/>
        <v>1</v>
      </c>
      <c r="M1208" s="29">
        <f t="shared" si="521"/>
        <v>1</v>
      </c>
      <c r="N1208" s="29">
        <f t="shared" si="535"/>
        <v>1</v>
      </c>
      <c r="O1208" s="34"/>
      <c r="P1208" s="41">
        <v>167</v>
      </c>
      <c r="Q1208" s="41">
        <v>660</v>
      </c>
      <c r="R1208" s="117">
        <v>0.25303030300000001</v>
      </c>
      <c r="S1208" s="34">
        <v>2</v>
      </c>
      <c r="T1208" s="34"/>
      <c r="U1208" s="43" t="s">
        <v>317</v>
      </c>
      <c r="V1208" s="34">
        <v>1</v>
      </c>
      <c r="W1208" s="29">
        <v>2</v>
      </c>
      <c r="X1208" s="29">
        <f t="shared" si="536"/>
        <v>2</v>
      </c>
      <c r="Z1208" s="6">
        <f t="shared" si="537"/>
        <v>1</v>
      </c>
      <c r="AA1208" s="6">
        <f t="shared" si="538"/>
        <v>1</v>
      </c>
      <c r="AB1208" s="29"/>
      <c r="AC1208" s="29">
        <f t="shared" si="540"/>
        <v>1</v>
      </c>
      <c r="AE1208" s="120">
        <f>IF(N1208=1,IF(OR(I1208&gt;-3,I1208=""),0,IF(I1208&gt;=-7,1,2)),0)</f>
        <v>0</v>
      </c>
      <c r="AF1208" s="120">
        <f>IF(G1208&lt;AI1208,1,0)</f>
        <v>1</v>
      </c>
      <c r="AG1208" s="120">
        <f>IF(G1208=AJ1208,2,0)</f>
        <v>0</v>
      </c>
      <c r="AI1208" s="29">
        <f t="shared" si="539"/>
        <v>0.30394431599999999</v>
      </c>
      <c r="AJ1208" s="29">
        <f>_xlfn.MINIFS($G$6:$G$2383,$N$6:$N$2383,1,$D$6:$D$2383,13)</f>
        <v>0.11</v>
      </c>
    </row>
    <row r="1209" spans="1:36" ht="16.5" thickBot="1" x14ac:dyDescent="0.3">
      <c r="A1209" s="48" t="s">
        <v>1438</v>
      </c>
      <c r="B1209" s="54" t="s">
        <v>29</v>
      </c>
      <c r="C1209" s="55" t="s">
        <v>30</v>
      </c>
      <c r="D1209" s="44">
        <v>14</v>
      </c>
      <c r="E1209" s="41">
        <v>0</v>
      </c>
      <c r="F1209" s="41">
        <v>1532</v>
      </c>
      <c r="G1209" s="117">
        <v>0</v>
      </c>
      <c r="H1209" s="42" t="s">
        <v>12</v>
      </c>
      <c r="I1209" s="13">
        <v>0</v>
      </c>
      <c r="J1209" s="42" t="s">
        <v>12</v>
      </c>
      <c r="K1209" s="29">
        <f>_xlfn.IFS(AND(R1209=0,G1209=0),0,V1209=0,0,V1209=1,MAX(AE1209:AG1209))</f>
        <v>0</v>
      </c>
      <c r="L1209" s="29">
        <f t="shared" si="520"/>
        <v>0</v>
      </c>
      <c r="M1209" s="29">
        <f t="shared" si="521"/>
        <v>1</v>
      </c>
      <c r="N1209" s="29">
        <f t="shared" si="535"/>
        <v>1</v>
      </c>
      <c r="O1209" s="34"/>
      <c r="P1209" s="41">
        <v>0</v>
      </c>
      <c r="Q1209" s="41">
        <v>1426</v>
      </c>
      <c r="R1209" s="117">
        <v>0</v>
      </c>
      <c r="S1209" s="34">
        <v>0</v>
      </c>
      <c r="T1209" s="34"/>
      <c r="U1209" s="43" t="s">
        <v>319</v>
      </c>
      <c r="V1209" s="34">
        <v>1</v>
      </c>
      <c r="W1209" s="29">
        <v>1</v>
      </c>
      <c r="X1209" s="29">
        <f t="shared" si="536"/>
        <v>1</v>
      </c>
      <c r="Z1209" s="6">
        <f t="shared" si="537"/>
        <v>1</v>
      </c>
      <c r="AA1209" s="6">
        <f t="shared" si="538"/>
        <v>0</v>
      </c>
      <c r="AB1209" s="29"/>
      <c r="AC1209" s="29">
        <f t="shared" si="540"/>
        <v>0</v>
      </c>
      <c r="AE1209" s="120">
        <f>IF(N1209=1,IF(OR(I1209&gt;-5,I1209=""),0,IF(I1209&gt;=-10,0.5,1)),0)</f>
        <v>0</v>
      </c>
      <c r="AF1209" s="120">
        <f>IF(G1209&lt;AI1209,0.5,0)</f>
        <v>0.5</v>
      </c>
      <c r="AG1209" s="120">
        <f>IF(G1209=AJ1209,1,0)</f>
        <v>1</v>
      </c>
      <c r="AI1209" s="29">
        <f t="shared" si="539"/>
        <v>4.1435990000000004E-3</v>
      </c>
      <c r="AJ1209" s="29">
        <f>_xlfn.MINIFS($G$6:$G$2383,$N$6:$N$2383,1,$D$6:$D$2383,14)</f>
        <v>0</v>
      </c>
    </row>
    <row r="1210" spans="1:36" ht="16.5" thickBot="1" x14ac:dyDescent="0.3">
      <c r="A1210" s="48" t="s">
        <v>1439</v>
      </c>
      <c r="B1210" s="54" t="s">
        <v>29</v>
      </c>
      <c r="C1210" s="55" t="s">
        <v>30</v>
      </c>
      <c r="D1210" s="33"/>
      <c r="E1210" s="41"/>
      <c r="F1210" s="41"/>
      <c r="G1210" s="117">
        <v>0</v>
      </c>
      <c r="H1210" s="35"/>
      <c r="I1210" s="35"/>
      <c r="J1210" s="35"/>
      <c r="K1210" s="36">
        <f>SUM(K1211:K1216)</f>
        <v>2.5</v>
      </c>
      <c r="L1210" s="29">
        <f t="shared" si="520"/>
        <v>0</v>
      </c>
      <c r="M1210" s="29">
        <f t="shared" si="521"/>
        <v>0</v>
      </c>
      <c r="O1210" s="34"/>
      <c r="P1210" s="34"/>
      <c r="Q1210" s="34"/>
      <c r="R1210" s="117">
        <v>0</v>
      </c>
      <c r="S1210" s="35">
        <v>5.5</v>
      </c>
      <c r="T1210" s="35"/>
      <c r="U1210" s="37" t="s">
        <v>321</v>
      </c>
      <c r="V1210" s="35">
        <v>1</v>
      </c>
      <c r="W1210" s="6"/>
      <c r="X1210" s="29">
        <f t="shared" si="536"/>
        <v>0</v>
      </c>
      <c r="Y1210" s="6"/>
      <c r="AB1210" s="6"/>
      <c r="AC1210" s="29" t="str">
        <f t="shared" si="540"/>
        <v>не применяется</v>
      </c>
      <c r="AF1210" s="6"/>
    </row>
    <row r="1211" spans="1:36" ht="16.5" thickBot="1" x14ac:dyDescent="0.3">
      <c r="A1211" s="48" t="s">
        <v>1440</v>
      </c>
      <c r="B1211" s="54" t="s">
        <v>29</v>
      </c>
      <c r="C1211" s="55" t="s">
        <v>30</v>
      </c>
      <c r="D1211" s="44">
        <v>15</v>
      </c>
      <c r="E1211" s="41">
        <v>7769</v>
      </c>
      <c r="F1211" s="41">
        <v>7800</v>
      </c>
      <c r="G1211" s="117">
        <v>0.99602564100000002</v>
      </c>
      <c r="H1211" s="45">
        <v>1</v>
      </c>
      <c r="I1211" s="42" t="s">
        <v>12</v>
      </c>
      <c r="J1211" s="13">
        <v>0.99602564100000002</v>
      </c>
      <c r="K1211" s="29">
        <f t="shared" ref="K1211:K1216" si="541">IF(V1211=1,MAX(AE1211:AG1211),0)</f>
        <v>0.5</v>
      </c>
      <c r="L1211" s="29">
        <f t="shared" si="520"/>
        <v>0</v>
      </c>
      <c r="M1211" s="29">
        <f t="shared" si="521"/>
        <v>1</v>
      </c>
      <c r="N1211" s="29">
        <f t="shared" ref="N1211:N1216" si="542">IF(AND(F1211=0,V1211=1),2,V1211)</f>
        <v>1</v>
      </c>
      <c r="O1211" s="34"/>
      <c r="P1211" s="41">
        <v>0</v>
      </c>
      <c r="Q1211" s="41">
        <v>0</v>
      </c>
      <c r="R1211" s="117">
        <v>0</v>
      </c>
      <c r="S1211" s="42">
        <v>1</v>
      </c>
      <c r="T1211" s="42"/>
      <c r="U1211" s="43" t="s">
        <v>323</v>
      </c>
      <c r="V1211" s="34">
        <v>1</v>
      </c>
      <c r="W1211" s="29">
        <v>1</v>
      </c>
      <c r="X1211" s="29">
        <f t="shared" si="536"/>
        <v>1</v>
      </c>
      <c r="Z1211" s="6">
        <f t="shared" ref="Z1211:Z1216" si="543">N1211</f>
        <v>1</v>
      </c>
      <c r="AA1211" s="6">
        <f t="shared" ref="AA1211:AA1216" si="544">IF(K1211&lt;=0,0,1)</f>
        <v>1</v>
      </c>
      <c r="AB1211" s="29"/>
      <c r="AC1211" s="29">
        <f t="shared" si="540"/>
        <v>1</v>
      </c>
      <c r="AE1211" s="120">
        <f>IF(AND(J1211&gt;=1,N1211=1),1,0)</f>
        <v>0</v>
      </c>
      <c r="AF1211" s="121">
        <f>IF(G1211&gt;AI1211,0.5,0)</f>
        <v>0.5</v>
      </c>
      <c r="AG1211" s="120"/>
      <c r="AI1211" s="29">
        <f t="shared" ref="AI1211:AI1216" si="545">ROUND(SUMIFS(E:E,D:D,D1211,N:N,1)/SUMIFS(F:F,D:D,D1211,N:N,1),9)</f>
        <v>0.955452521</v>
      </c>
    </row>
    <row r="1212" spans="1:36" ht="16.5" thickBot="1" x14ac:dyDescent="0.3">
      <c r="A1212" s="48" t="s">
        <v>1441</v>
      </c>
      <c r="B1212" s="54" t="s">
        <v>29</v>
      </c>
      <c r="C1212" s="55" t="s">
        <v>30</v>
      </c>
      <c r="D1212" s="44">
        <v>16</v>
      </c>
      <c r="E1212" s="41">
        <v>14</v>
      </c>
      <c r="F1212" s="41">
        <v>0</v>
      </c>
      <c r="G1212" s="117">
        <v>0</v>
      </c>
      <c r="H1212" s="45">
        <v>1</v>
      </c>
      <c r="I1212" s="42" t="s">
        <v>12</v>
      </c>
      <c r="J1212" s="13">
        <v>0</v>
      </c>
      <c r="K1212" s="29">
        <f t="shared" si="541"/>
        <v>0</v>
      </c>
      <c r="L1212" s="29">
        <f t="shared" si="520"/>
        <v>0</v>
      </c>
      <c r="M1212" s="29">
        <f t="shared" si="521"/>
        <v>0</v>
      </c>
      <c r="N1212" s="29">
        <f t="shared" si="542"/>
        <v>2</v>
      </c>
      <c r="O1212" s="34"/>
      <c r="P1212" s="41">
        <v>4</v>
      </c>
      <c r="Q1212" s="41">
        <v>7</v>
      </c>
      <c r="R1212" s="117">
        <v>0.571428571</v>
      </c>
      <c r="S1212" s="42">
        <v>0.5</v>
      </c>
      <c r="T1212" s="42"/>
      <c r="U1212" s="43" t="s">
        <v>325</v>
      </c>
      <c r="V1212" s="34">
        <v>1</v>
      </c>
      <c r="W1212" s="29">
        <v>1</v>
      </c>
      <c r="X1212" s="29">
        <f t="shared" si="536"/>
        <v>1</v>
      </c>
      <c r="Z1212" s="6">
        <f t="shared" si="543"/>
        <v>2</v>
      </c>
      <c r="AA1212" s="6">
        <f t="shared" si="544"/>
        <v>0</v>
      </c>
      <c r="AB1212" s="29"/>
      <c r="AC1212" s="29" t="str">
        <f>_xlfn.IFS(AND(Z1212=1,AA1212=1),1,AND(Z1212=1,AA1212=0),0,Z1212=0,"не применяется",N1212=2,"не применяется")</f>
        <v>не применяется</v>
      </c>
      <c r="AE1212" s="120">
        <f>IF(AND(J1212&gt;=1,N1212=1),1,0)</f>
        <v>0</v>
      </c>
      <c r="AF1212" s="120">
        <f>IF(G1212&gt;AI1212,0.5,0)</f>
        <v>0</v>
      </c>
      <c r="AG1212" s="120"/>
      <c r="AI1212" s="29">
        <f t="shared" si="545"/>
        <v>27.65</v>
      </c>
    </row>
    <row r="1213" spans="1:36" ht="16.5" thickBot="1" x14ac:dyDescent="0.3">
      <c r="A1213" s="48" t="s">
        <v>1442</v>
      </c>
      <c r="B1213" s="54" t="s">
        <v>29</v>
      </c>
      <c r="C1213" s="55" t="s">
        <v>30</v>
      </c>
      <c r="D1213" s="44">
        <v>17</v>
      </c>
      <c r="E1213" s="41">
        <v>35</v>
      </c>
      <c r="F1213" s="41">
        <v>0</v>
      </c>
      <c r="G1213" s="117">
        <v>0</v>
      </c>
      <c r="H1213" s="45">
        <v>1</v>
      </c>
      <c r="I1213" s="42" t="s">
        <v>12</v>
      </c>
      <c r="J1213" s="13">
        <v>0</v>
      </c>
      <c r="K1213" s="29">
        <f t="shared" si="541"/>
        <v>0</v>
      </c>
      <c r="L1213" s="29">
        <f t="shared" si="520"/>
        <v>0</v>
      </c>
      <c r="M1213" s="29">
        <f t="shared" si="521"/>
        <v>0</v>
      </c>
      <c r="N1213" s="29">
        <f t="shared" si="542"/>
        <v>2</v>
      </c>
      <c r="O1213" s="34"/>
      <c r="P1213" s="41">
        <v>3</v>
      </c>
      <c r="Q1213" s="41">
        <v>96</v>
      </c>
      <c r="R1213" s="117">
        <v>3.125E-2</v>
      </c>
      <c r="S1213" s="42">
        <v>0</v>
      </c>
      <c r="T1213" s="42"/>
      <c r="U1213" s="43" t="s">
        <v>327</v>
      </c>
      <c r="V1213" s="34">
        <v>1</v>
      </c>
      <c r="W1213" s="29">
        <v>1</v>
      </c>
      <c r="X1213" s="29">
        <f t="shared" si="536"/>
        <v>1</v>
      </c>
      <c r="Z1213" s="6">
        <f t="shared" si="543"/>
        <v>2</v>
      </c>
      <c r="AA1213" s="6">
        <f t="shared" si="544"/>
        <v>0</v>
      </c>
      <c r="AB1213" s="29"/>
      <c r="AC1213" s="29" t="str">
        <f>_xlfn.IFS(AND(Z1213=1,AA1213=1),1,AND(Z1213=1,AA1213=0),0,Z1213=0,"не применяется",N1213=2,"не применяется")</f>
        <v>не применяется</v>
      </c>
      <c r="AE1213" s="120">
        <f>IF(AND(J1213&gt;=1,N1213=1),1,0)</f>
        <v>0</v>
      </c>
      <c r="AF1213" s="120">
        <f>IF(G1213&gt;AI1213,0.5,0)</f>
        <v>0</v>
      </c>
      <c r="AG1213" s="120"/>
      <c r="AI1213" s="29">
        <f t="shared" si="545"/>
        <v>77.588235294</v>
      </c>
    </row>
    <row r="1214" spans="1:36" ht="16.5" thickBot="1" x14ac:dyDescent="0.3">
      <c r="A1214" s="48" t="s">
        <v>1443</v>
      </c>
      <c r="B1214" s="54" t="s">
        <v>29</v>
      </c>
      <c r="C1214" s="55" t="s">
        <v>30</v>
      </c>
      <c r="D1214" s="44">
        <v>18</v>
      </c>
      <c r="E1214" s="41">
        <v>48</v>
      </c>
      <c r="F1214" s="41">
        <v>0</v>
      </c>
      <c r="G1214" s="117">
        <v>0</v>
      </c>
      <c r="H1214" s="45">
        <v>1</v>
      </c>
      <c r="I1214" s="42" t="s">
        <v>12</v>
      </c>
      <c r="J1214" s="13">
        <v>0</v>
      </c>
      <c r="K1214" s="29">
        <f t="shared" si="541"/>
        <v>0</v>
      </c>
      <c r="L1214" s="29">
        <f t="shared" si="520"/>
        <v>0</v>
      </c>
      <c r="M1214" s="29">
        <f t="shared" si="521"/>
        <v>0</v>
      </c>
      <c r="N1214" s="29">
        <f t="shared" si="542"/>
        <v>2</v>
      </c>
      <c r="O1214" s="34"/>
      <c r="P1214" s="41">
        <v>24</v>
      </c>
      <c r="Q1214" s="41">
        <v>19</v>
      </c>
      <c r="R1214" s="117">
        <v>1.263157895</v>
      </c>
      <c r="S1214" s="42">
        <v>1</v>
      </c>
      <c r="T1214" s="42"/>
      <c r="U1214" s="43" t="s">
        <v>329</v>
      </c>
      <c r="V1214" s="34">
        <v>1</v>
      </c>
      <c r="W1214" s="29">
        <v>1</v>
      </c>
      <c r="X1214" s="29">
        <f t="shared" si="536"/>
        <v>1</v>
      </c>
      <c r="Z1214" s="6">
        <f t="shared" si="543"/>
        <v>2</v>
      </c>
      <c r="AA1214" s="6">
        <f t="shared" si="544"/>
        <v>0</v>
      </c>
      <c r="AB1214" s="29"/>
      <c r="AC1214" s="29" t="str">
        <f>_xlfn.IFS(AND(Z1214=1,AA1214=1),1,AND(Z1214=1,AA1214=0),0,Z1214=0,"не применяется",N1214=2,"не применяется")</f>
        <v>не применяется</v>
      </c>
      <c r="AE1214" s="120">
        <f>IF(AND(J1214&gt;=1,N1214=1),1,0)</f>
        <v>0</v>
      </c>
      <c r="AF1214" s="120">
        <f>IF(G1214&gt;AI1214,0.5,0)</f>
        <v>0</v>
      </c>
      <c r="AG1214" s="120"/>
      <c r="AI1214" s="29">
        <f t="shared" si="545"/>
        <v>48.1875</v>
      </c>
    </row>
    <row r="1215" spans="1:36" ht="16.5" thickBot="1" x14ac:dyDescent="0.3">
      <c r="A1215" s="48" t="s">
        <v>1444</v>
      </c>
      <c r="B1215" s="54" t="s">
        <v>29</v>
      </c>
      <c r="C1215" s="55" t="s">
        <v>30</v>
      </c>
      <c r="D1215" s="44">
        <v>19</v>
      </c>
      <c r="E1215" s="41">
        <v>233</v>
      </c>
      <c r="F1215" s="41">
        <v>3</v>
      </c>
      <c r="G1215" s="117">
        <v>77.666666667000001</v>
      </c>
      <c r="H1215" s="45">
        <v>1</v>
      </c>
      <c r="I1215" s="42" t="s">
        <v>12</v>
      </c>
      <c r="J1215" s="13">
        <v>77.666666667000001</v>
      </c>
      <c r="K1215" s="29">
        <f t="shared" si="541"/>
        <v>2</v>
      </c>
      <c r="L1215" s="29">
        <f t="shared" si="520"/>
        <v>0</v>
      </c>
      <c r="M1215" s="29">
        <f t="shared" si="521"/>
        <v>1</v>
      </c>
      <c r="N1215" s="29">
        <f t="shared" si="542"/>
        <v>1</v>
      </c>
      <c r="O1215" s="34"/>
      <c r="P1215" s="41">
        <v>63</v>
      </c>
      <c r="Q1215" s="41">
        <v>19</v>
      </c>
      <c r="R1215" s="117">
        <v>3.3157894739999998</v>
      </c>
      <c r="S1215" s="42">
        <v>2</v>
      </c>
      <c r="T1215" s="42"/>
      <c r="U1215" s="43" t="s">
        <v>331</v>
      </c>
      <c r="V1215" s="34">
        <v>1</v>
      </c>
      <c r="W1215" s="29">
        <v>2</v>
      </c>
      <c r="X1215" s="29">
        <f t="shared" si="536"/>
        <v>2</v>
      </c>
      <c r="Z1215" s="6">
        <f t="shared" si="543"/>
        <v>1</v>
      </c>
      <c r="AA1215" s="6">
        <f t="shared" si="544"/>
        <v>1</v>
      </c>
      <c r="AB1215" s="29"/>
      <c r="AC1215" s="29">
        <f>_xlfn.IFS(AND(Z1215=1,AA1215=1),1,AND(Z1215=1,AA1215=0),0,Z1215=0,"не применяется")</f>
        <v>1</v>
      </c>
      <c r="AE1215" s="120">
        <f>IF(AND(J1215&gt;=1,N1215=1),2,0)</f>
        <v>2</v>
      </c>
      <c r="AF1215" s="120">
        <f>IF(G1215&gt;AI1215,1,0)</f>
        <v>1</v>
      </c>
      <c r="AG1215" s="120"/>
      <c r="AI1215" s="29">
        <f t="shared" si="545"/>
        <v>45.237288135999997</v>
      </c>
    </row>
    <row r="1216" spans="1:36" ht="16.5" thickBot="1" x14ac:dyDescent="0.3">
      <c r="A1216" s="48" t="s">
        <v>1445</v>
      </c>
      <c r="B1216" s="54" t="s">
        <v>29</v>
      </c>
      <c r="C1216" s="55" t="s">
        <v>30</v>
      </c>
      <c r="D1216" s="44">
        <v>20</v>
      </c>
      <c r="E1216" s="41">
        <v>6</v>
      </c>
      <c r="F1216" s="41">
        <v>0</v>
      </c>
      <c r="G1216" s="117">
        <v>0</v>
      </c>
      <c r="H1216" s="45">
        <v>1</v>
      </c>
      <c r="I1216" s="42" t="s">
        <v>12</v>
      </c>
      <c r="J1216" s="13">
        <v>0</v>
      </c>
      <c r="K1216" s="29">
        <f t="shared" si="541"/>
        <v>0</v>
      </c>
      <c r="L1216" s="29">
        <f t="shared" si="520"/>
        <v>0</v>
      </c>
      <c r="M1216" s="29">
        <f t="shared" si="521"/>
        <v>0</v>
      </c>
      <c r="N1216" s="29">
        <f t="shared" si="542"/>
        <v>2</v>
      </c>
      <c r="O1216" s="34"/>
      <c r="P1216" s="41">
        <v>14</v>
      </c>
      <c r="Q1216" s="41">
        <v>1</v>
      </c>
      <c r="R1216" s="117">
        <v>14</v>
      </c>
      <c r="S1216" s="42">
        <v>1</v>
      </c>
      <c r="T1216" s="42"/>
      <c r="U1216" s="43" t="s">
        <v>333</v>
      </c>
      <c r="V1216" s="34">
        <v>1</v>
      </c>
      <c r="W1216" s="29">
        <v>1</v>
      </c>
      <c r="X1216" s="29">
        <f t="shared" si="536"/>
        <v>1</v>
      </c>
      <c r="Z1216" s="6">
        <f t="shared" si="543"/>
        <v>2</v>
      </c>
      <c r="AA1216" s="6">
        <f t="shared" si="544"/>
        <v>0</v>
      </c>
      <c r="AB1216" s="29"/>
      <c r="AC1216" s="29" t="str">
        <f>_xlfn.IFS(AND(Z1216=1,AA1216=1),1,AND(Z1216=1,AA1216=0),0,Z1216=0,"не применяется",N1216=2,"не применяется")</f>
        <v>не применяется</v>
      </c>
      <c r="AE1216" s="120">
        <f>IF(AND(J1216&gt;=1,N1216=1),1,0)</f>
        <v>0</v>
      </c>
      <c r="AF1216" s="120">
        <f>IF(G1216&gt;AI1216,0.5,0)</f>
        <v>0</v>
      </c>
      <c r="AG1216" s="120"/>
      <c r="AI1216" s="29">
        <f t="shared" si="545"/>
        <v>12.756097561000001</v>
      </c>
    </row>
    <row r="1217" spans="1:36" ht="16.5" thickBot="1" x14ac:dyDescent="0.3">
      <c r="A1217" s="48" t="s">
        <v>1439</v>
      </c>
      <c r="B1217" s="54" t="s">
        <v>29</v>
      </c>
      <c r="C1217" s="55" t="s">
        <v>30</v>
      </c>
      <c r="D1217" s="33"/>
      <c r="E1217" s="41"/>
      <c r="F1217" s="41"/>
      <c r="G1217" s="117">
        <v>0</v>
      </c>
      <c r="H1217" s="35"/>
      <c r="I1217" s="35"/>
      <c r="J1217" s="35"/>
      <c r="K1217" s="36">
        <f>SUM(K1218:K1222)</f>
        <v>4</v>
      </c>
      <c r="L1217" s="29">
        <f t="shared" si="520"/>
        <v>0</v>
      </c>
      <c r="M1217" s="29">
        <f t="shared" si="521"/>
        <v>0</v>
      </c>
      <c r="O1217" s="34"/>
      <c r="P1217" s="34"/>
      <c r="Q1217" s="34"/>
      <c r="R1217" s="117">
        <v>0</v>
      </c>
      <c r="S1217" s="35">
        <v>5</v>
      </c>
      <c r="T1217" s="35"/>
      <c r="U1217" s="37" t="s">
        <v>321</v>
      </c>
      <c r="V1217" s="35">
        <v>1</v>
      </c>
      <c r="W1217" s="6"/>
      <c r="X1217" s="29">
        <f t="shared" si="536"/>
        <v>0</v>
      </c>
      <c r="Y1217" s="6"/>
      <c r="AB1217" s="6"/>
      <c r="AC1217" s="29" t="str">
        <f>_xlfn.IFS(AND(Z1217=1,AA1217=1),1,AND(Z1217=1,AA1217=0),0,Z1217=0,"не применяется")</f>
        <v>не применяется</v>
      </c>
      <c r="AF1217" s="6"/>
    </row>
    <row r="1218" spans="1:36" ht="16.5" thickBot="1" x14ac:dyDescent="0.3">
      <c r="A1218" s="48" t="s">
        <v>1446</v>
      </c>
      <c r="B1218" s="54" t="s">
        <v>29</v>
      </c>
      <c r="C1218" s="55" t="s">
        <v>30</v>
      </c>
      <c r="D1218" s="44">
        <v>21</v>
      </c>
      <c r="E1218" s="41">
        <v>12</v>
      </c>
      <c r="F1218" s="41">
        <v>15</v>
      </c>
      <c r="G1218" s="117">
        <v>0.8</v>
      </c>
      <c r="H1218" s="42" t="s">
        <v>12</v>
      </c>
      <c r="I1218" s="13">
        <v>19.999999939999999</v>
      </c>
      <c r="J1218" s="42" t="s">
        <v>12</v>
      </c>
      <c r="K1218" s="29">
        <f>IF(V1218=1,MAX(AE1218:AG1218),0)</f>
        <v>1</v>
      </c>
      <c r="L1218" s="29">
        <f t="shared" si="520"/>
        <v>0</v>
      </c>
      <c r="M1218" s="29">
        <f t="shared" si="521"/>
        <v>1</v>
      </c>
      <c r="N1218" s="29">
        <f>IF(AND(F1218=0,V1218=1),2,V1218)</f>
        <v>1</v>
      </c>
      <c r="O1218" s="34"/>
      <c r="P1218" s="41">
        <v>6</v>
      </c>
      <c r="Q1218" s="41">
        <v>9</v>
      </c>
      <c r="R1218" s="117">
        <v>0.66666666699999999</v>
      </c>
      <c r="S1218" s="45">
        <v>0.5</v>
      </c>
      <c r="T1218" s="45"/>
      <c r="U1218" s="43" t="s">
        <v>335</v>
      </c>
      <c r="V1218" s="34">
        <v>1</v>
      </c>
      <c r="W1218" s="29">
        <v>1</v>
      </c>
      <c r="X1218" s="29">
        <f t="shared" si="536"/>
        <v>1</v>
      </c>
      <c r="Z1218" s="6">
        <f>N1218</f>
        <v>1</v>
      </c>
      <c r="AA1218" s="6">
        <f>IF(K1218&lt;=0,0,1)</f>
        <v>1</v>
      </c>
      <c r="AB1218" s="29"/>
      <c r="AC1218" s="29">
        <f>_xlfn.IFS(AND(Z1218=1,AA1218=1),1,AND(Z1218=1,AA1218=0),0,Z1218=0,"не применяется")</f>
        <v>1</v>
      </c>
      <c r="AE1218" s="120">
        <f>IF(N1218=1,IF(OR(I1218&lt;5,I1218=""),0,IF(I1218&gt;=10,1,0.5)),0)</f>
        <v>1</v>
      </c>
      <c r="AF1218" s="120">
        <f>IF(G1218&gt;AI1218,0.5,0)</f>
        <v>0.5</v>
      </c>
      <c r="AG1218" s="120">
        <f>IF(G1218=AJ1218,1,0)</f>
        <v>0</v>
      </c>
      <c r="AI1218" s="29">
        <f>ROUND(SUMIFS(E:E,D:D,D1218,N:N,1)/SUMIFS(F:F,D:D,D1218,N:N,1),9)</f>
        <v>0.40586932399999998</v>
      </c>
      <c r="AJ1218" s="29">
        <f>_xlfn.MAXIFS($G$7:$G$2383,$N$7:$N$2383,1,$D$7:$D$2383,21)</f>
        <v>1</v>
      </c>
    </row>
    <row r="1219" spans="1:36" ht="16.5" thickBot="1" x14ac:dyDescent="0.3">
      <c r="A1219" s="48" t="s">
        <v>1447</v>
      </c>
      <c r="B1219" s="54" t="s">
        <v>29</v>
      </c>
      <c r="C1219" s="55" t="s">
        <v>30</v>
      </c>
      <c r="D1219" s="44">
        <v>22</v>
      </c>
      <c r="E1219" s="41">
        <v>44</v>
      </c>
      <c r="F1219" s="41">
        <v>125</v>
      </c>
      <c r="G1219" s="117">
        <v>0.35199999999999998</v>
      </c>
      <c r="H1219" s="45">
        <v>1</v>
      </c>
      <c r="I1219" s="42" t="s">
        <v>12</v>
      </c>
      <c r="J1219" s="13">
        <v>0.35199999999999998</v>
      </c>
      <c r="K1219" s="29">
        <f>IF(V1219=1,MAX(AE1219:AG1219),0)</f>
        <v>0</v>
      </c>
      <c r="L1219" s="29">
        <f t="shared" si="520"/>
        <v>0</v>
      </c>
      <c r="M1219" s="29">
        <f t="shared" si="521"/>
        <v>0</v>
      </c>
      <c r="N1219" s="29">
        <f>IF(AND(F1219=0,V1219=1),2,V1219)</f>
        <v>1</v>
      </c>
      <c r="O1219" s="34"/>
      <c r="P1219" s="41">
        <v>0</v>
      </c>
      <c r="Q1219" s="41">
        <v>0</v>
      </c>
      <c r="R1219" s="117">
        <v>0</v>
      </c>
      <c r="S1219" s="42">
        <v>1</v>
      </c>
      <c r="T1219" s="42"/>
      <c r="U1219" s="43" t="s">
        <v>337</v>
      </c>
      <c r="V1219" s="34">
        <v>1</v>
      </c>
      <c r="W1219" s="29">
        <v>1</v>
      </c>
      <c r="X1219" s="29">
        <f t="shared" si="536"/>
        <v>1</v>
      </c>
      <c r="Z1219" s="6">
        <f>N1219</f>
        <v>1</v>
      </c>
      <c r="AA1219" s="6">
        <f>IF(K1219&lt;=0,0,1)</f>
        <v>0</v>
      </c>
      <c r="AB1219" s="29"/>
      <c r="AC1219" s="29">
        <f>_xlfn.IFS(AND(Z1219=1,AA1219=1),1,AND(Z1219=1,AA1219=0),0,Z1219=0,"не применяется")</f>
        <v>0</v>
      </c>
      <c r="AE1219" s="120">
        <f>IF(AND(J1219&gt;=1,N1219=1),1,0)</f>
        <v>0</v>
      </c>
      <c r="AF1219" s="120">
        <f>IF(G1219&gt;AI1219,0.5,0)</f>
        <v>0</v>
      </c>
      <c r="AG1219" s="120"/>
      <c r="AI1219" s="29">
        <f>ROUND(SUMIFS(E:E,D:D,D1219,N:N,1)/SUMIFS(F:F,D:D,D1219,N:N,1),9)</f>
        <v>0.59924209900000003</v>
      </c>
    </row>
    <row r="1220" spans="1:36" ht="16.5" thickBot="1" x14ac:dyDescent="0.3">
      <c r="A1220" s="48" t="s">
        <v>1448</v>
      </c>
      <c r="B1220" s="54" t="s">
        <v>29</v>
      </c>
      <c r="C1220" s="55" t="s">
        <v>30</v>
      </c>
      <c r="D1220" s="44">
        <v>23</v>
      </c>
      <c r="E1220" s="41">
        <v>0</v>
      </c>
      <c r="F1220" s="41">
        <v>0</v>
      </c>
      <c r="G1220" s="117">
        <v>0</v>
      </c>
      <c r="H1220" s="42" t="s">
        <v>12</v>
      </c>
      <c r="I1220" s="13">
        <v>-100</v>
      </c>
      <c r="J1220" s="42" t="s">
        <v>12</v>
      </c>
      <c r="K1220" s="29">
        <f>IF(V1220=1,MAX(AE1220:AG1220),0)</f>
        <v>0</v>
      </c>
      <c r="L1220" s="29">
        <f t="shared" si="520"/>
        <v>0</v>
      </c>
      <c r="M1220" s="29">
        <f t="shared" si="521"/>
        <v>0</v>
      </c>
      <c r="N1220" s="29">
        <f>IF(AND(F1220=0,V1220=1),2,V1220)</f>
        <v>2</v>
      </c>
      <c r="O1220" s="34"/>
      <c r="P1220" s="41">
        <v>1</v>
      </c>
      <c r="Q1220" s="41">
        <v>1</v>
      </c>
      <c r="R1220" s="117">
        <v>1</v>
      </c>
      <c r="S1220" s="45">
        <v>0.5</v>
      </c>
      <c r="T1220" s="45"/>
      <c r="U1220" s="43" t="s">
        <v>339</v>
      </c>
      <c r="V1220" s="34">
        <v>1</v>
      </c>
      <c r="W1220" s="29">
        <v>1</v>
      </c>
      <c r="X1220" s="29">
        <f t="shared" si="536"/>
        <v>1</v>
      </c>
      <c r="Z1220" s="6">
        <f>N1220</f>
        <v>2</v>
      </c>
      <c r="AA1220" s="6">
        <f>IF(K1220&lt;=0,0,1)</f>
        <v>0</v>
      </c>
      <c r="AB1220" s="29"/>
      <c r="AC1220" s="29" t="str">
        <f>_xlfn.IFS(AND(Z1220=1,AA1220=1),1,AND(Z1220=1,AA1220=0),0,Z1220=0,"не применяется",N1220=2,"не применяется")</f>
        <v>не применяется</v>
      </c>
      <c r="AE1220" s="120">
        <f>IF(N1220=1,IF(OR(I1220&lt;5,I1220=""),0,IF(I1220&gt;=10,1,0.5)),0)</f>
        <v>0</v>
      </c>
      <c r="AF1220" s="120">
        <f>IF(G1220&gt;AI1220,0.5,0)</f>
        <v>0</v>
      </c>
      <c r="AG1220" s="120">
        <f>IF(AND(G3647&lt;&gt;0,G1220=AJ1220),1,0)</f>
        <v>0</v>
      </c>
      <c r="AI1220" s="29">
        <f>ROUND(SUMIFS(E:E,D:D,D1220,N:N,1)/SUMIFS(F:F,D:D,D1220,N:N,1),9)</f>
        <v>0.46666666699999998</v>
      </c>
      <c r="AJ1220" s="29">
        <f>_xlfn.MAXIFS($G$7:$G$2383,$N$7:$N$2383,1,$D$7:$D$2383,23)</f>
        <v>6</v>
      </c>
    </row>
    <row r="1221" spans="1:36" ht="16.5" thickBot="1" x14ac:dyDescent="0.3">
      <c r="A1221" s="48" t="s">
        <v>1449</v>
      </c>
      <c r="B1221" s="54" t="s">
        <v>29</v>
      </c>
      <c r="C1221" s="55" t="s">
        <v>30</v>
      </c>
      <c r="D1221" s="44">
        <v>24</v>
      </c>
      <c r="E1221" s="41">
        <v>1</v>
      </c>
      <c r="F1221" s="41">
        <v>2</v>
      </c>
      <c r="G1221" s="117">
        <v>0.5</v>
      </c>
      <c r="H1221" s="42" t="s">
        <v>12</v>
      </c>
      <c r="I1221" s="13">
        <v>16.666666549999999</v>
      </c>
      <c r="J1221" s="42" t="s">
        <v>12</v>
      </c>
      <c r="K1221" s="29">
        <f>IF(V1221=1,MAX(AE1221:AG1221),0)</f>
        <v>1</v>
      </c>
      <c r="L1221" s="29">
        <f t="shared" si="520"/>
        <v>0</v>
      </c>
      <c r="M1221" s="29">
        <f t="shared" si="521"/>
        <v>0</v>
      </c>
      <c r="N1221" s="29">
        <f>IF(AND(F1221=0,V1221=1),2,V1221)</f>
        <v>1</v>
      </c>
      <c r="O1221" s="34"/>
      <c r="P1221" s="41">
        <v>3</v>
      </c>
      <c r="Q1221" s="41">
        <v>7</v>
      </c>
      <c r="R1221" s="117">
        <v>0.428571429</v>
      </c>
      <c r="S1221" s="45">
        <v>1</v>
      </c>
      <c r="T1221" s="45"/>
      <c r="U1221" s="43" t="s">
        <v>341</v>
      </c>
      <c r="V1221" s="34">
        <v>1</v>
      </c>
      <c r="W1221" s="29">
        <v>1</v>
      </c>
      <c r="X1221" s="29">
        <f t="shared" si="536"/>
        <v>1</v>
      </c>
      <c r="Z1221" s="6">
        <f>N1221</f>
        <v>1</v>
      </c>
      <c r="AA1221" s="6">
        <f>IF(K1221&lt;=0,0,1)</f>
        <v>1</v>
      </c>
      <c r="AB1221" s="29"/>
      <c r="AC1221" s="29">
        <f>_xlfn.IFS(AND(Z1221=1,AA1221=1),1,AND(Z1221=1,AA1221=0),0,Z1221=0,"не применяется")</f>
        <v>1</v>
      </c>
      <c r="AE1221" s="120">
        <f>IF(N1221=1,IF(OR(I1221&lt;5,I1221=""),0,IF(I1221&gt;=10,1,0.5)),0)</f>
        <v>1</v>
      </c>
      <c r="AF1221" s="120">
        <f>IF(G1221&gt;AI1221,0.5,0)</f>
        <v>0</v>
      </c>
      <c r="AG1221" s="120">
        <f>IF(G1221=AJ1221,1,0)</f>
        <v>0</v>
      </c>
      <c r="AI1221" s="29">
        <f>ROUND(SUMIFS(E:E,D:D,D1221,N:N,1)/SUMIFS(F:F,D:D,D1221,N:N,1),9)</f>
        <v>0.91379310300000005</v>
      </c>
      <c r="AJ1221" s="29">
        <f>_xlfn.MAXIFS($G$7:$G$2383,$N$7:$N$2383,1,$D$7:$D$2383,24)</f>
        <v>10</v>
      </c>
    </row>
    <row r="1222" spans="1:36" ht="16.5" thickBot="1" x14ac:dyDescent="0.3">
      <c r="A1222" s="48" t="s">
        <v>1450</v>
      </c>
      <c r="B1222" s="54" t="s">
        <v>29</v>
      </c>
      <c r="C1222" s="55" t="s">
        <v>30</v>
      </c>
      <c r="D1222" s="44">
        <v>25</v>
      </c>
      <c r="E1222" s="41">
        <v>333</v>
      </c>
      <c r="F1222" s="41">
        <v>333</v>
      </c>
      <c r="G1222" s="117">
        <v>1</v>
      </c>
      <c r="H1222" s="45">
        <v>1</v>
      </c>
      <c r="I1222" s="42" t="s">
        <v>12</v>
      </c>
      <c r="J1222" s="13">
        <v>1</v>
      </c>
      <c r="K1222" s="29">
        <f>IF(V1222=1,MAX(AE1222:AG1222),0)</f>
        <v>2</v>
      </c>
      <c r="L1222" s="29">
        <f t="shared" si="520"/>
        <v>0</v>
      </c>
      <c r="M1222" s="29">
        <f t="shared" si="521"/>
        <v>1</v>
      </c>
      <c r="N1222" s="29">
        <f>IF(AND(F1222=0,V1222=1),2,V1222)</f>
        <v>1</v>
      </c>
      <c r="O1222" s="34"/>
      <c r="P1222" s="41">
        <v>0</v>
      </c>
      <c r="Q1222" s="41">
        <v>0</v>
      </c>
      <c r="R1222" s="117">
        <v>0</v>
      </c>
      <c r="S1222" s="42">
        <v>2</v>
      </c>
      <c r="T1222" s="42"/>
      <c r="U1222" s="43" t="s">
        <v>343</v>
      </c>
      <c r="V1222" s="34">
        <v>1</v>
      </c>
      <c r="W1222" s="29">
        <v>2</v>
      </c>
      <c r="X1222" s="29">
        <f t="shared" si="536"/>
        <v>2</v>
      </c>
      <c r="Z1222" s="6">
        <f>N1222</f>
        <v>1</v>
      </c>
      <c r="AA1222" s="6">
        <f>IF(K1222&lt;=0,0,1)</f>
        <v>1</v>
      </c>
      <c r="AB1222" s="29"/>
      <c r="AC1222" s="29">
        <f>_xlfn.IFS(AND(Z1222=1,AA1222=1),1,AND(Z1222=1,AA1222=0),0,Z1222=0,"не применяется")</f>
        <v>1</v>
      </c>
      <c r="AE1222" s="120">
        <f>IF(AND(J1222&gt;=1,N1222=1),2,0)</f>
        <v>2</v>
      </c>
      <c r="AF1222" s="120">
        <f>IF(G1222&gt;AI1222,1,0)</f>
        <v>1</v>
      </c>
      <c r="AG1222" s="120"/>
      <c r="AI1222" s="29">
        <f>ROUND(SUMIFS(E:E,D:D,D1222,N:N,1)/SUMIFS(F:F,D:D,D1222,N:N,1),9)</f>
        <v>0.97028108999999996</v>
      </c>
    </row>
    <row r="1223" spans="1:36" ht="16.5" thickBot="1" x14ac:dyDescent="0.3">
      <c r="A1223" s="48" t="s">
        <v>1451</v>
      </c>
      <c r="B1223" s="54" t="s">
        <v>29</v>
      </c>
      <c r="C1223" s="55" t="s">
        <v>30</v>
      </c>
      <c r="D1223" s="51">
        <v>33</v>
      </c>
      <c r="E1223" s="41"/>
      <c r="F1223" s="41"/>
      <c r="G1223" s="117">
        <v>0</v>
      </c>
      <c r="H1223" s="45"/>
      <c r="I1223" s="45"/>
      <c r="J1223" s="45"/>
      <c r="K1223" s="45">
        <f>K1195+K1210+K1217</f>
        <v>21</v>
      </c>
      <c r="L1223" s="29">
        <f t="shared" ref="L1223:L1286" si="546">IF(AG1224=0,0,1)</f>
        <v>0</v>
      </c>
      <c r="M1223" s="29">
        <f t="shared" ref="M1223:M1286" si="547">IF(AF1223=0,0,1)</f>
        <v>0</v>
      </c>
      <c r="O1223" s="34"/>
      <c r="P1223" s="34"/>
      <c r="Q1223" s="34"/>
      <c r="R1223" s="117">
        <v>0</v>
      </c>
      <c r="S1223" s="45">
        <v>24.5</v>
      </c>
      <c r="T1223" s="45"/>
      <c r="U1223" s="43" t="s">
        <v>321</v>
      </c>
      <c r="V1223" s="45">
        <v>1</v>
      </c>
      <c r="X1223" s="29">
        <f>SUM(X1195:X1222)</f>
        <v>32</v>
      </c>
      <c r="Y1223" s="53">
        <f>K1223/X1223</f>
        <v>0.65625</v>
      </c>
      <c r="Z1223" s="6">
        <f>SUM(Z1195:Z1222)</f>
        <v>30</v>
      </c>
      <c r="AA1223" s="6">
        <f>SUM(AA1195:AA1222)</f>
        <v>17</v>
      </c>
      <c r="AB1223" s="53">
        <f>AA1223/Z1223</f>
        <v>0.56666666666666665</v>
      </c>
      <c r="AC1223" s="29">
        <f>AB1223</f>
        <v>0.56666666666666665</v>
      </c>
      <c r="AF1223" s="6"/>
    </row>
    <row r="1224" spans="1:36" ht="16.5" thickBot="1" x14ac:dyDescent="0.25">
      <c r="A1224" s="48" t="s">
        <v>222</v>
      </c>
      <c r="B1224" s="49" t="s">
        <v>133</v>
      </c>
      <c r="C1224" s="50" t="s">
        <v>134</v>
      </c>
      <c r="D1224" s="33">
        <v>0</v>
      </c>
      <c r="E1224" s="122"/>
      <c r="F1224" s="122"/>
      <c r="G1224" s="117">
        <v>0</v>
      </c>
      <c r="H1224" s="35"/>
      <c r="I1224" s="35"/>
      <c r="J1224" s="35"/>
      <c r="K1224" s="36">
        <f>SUM(K1225:K1238)</f>
        <v>11.5</v>
      </c>
      <c r="L1224" s="29">
        <f t="shared" si="546"/>
        <v>0</v>
      </c>
      <c r="M1224" s="29">
        <f t="shared" si="547"/>
        <v>0</v>
      </c>
      <c r="O1224" s="34"/>
      <c r="P1224" s="67"/>
      <c r="Q1224" s="67"/>
      <c r="R1224" s="117">
        <v>0</v>
      </c>
      <c r="S1224" s="34">
        <v>12.5</v>
      </c>
      <c r="T1224" s="34"/>
      <c r="U1224" s="43" t="s">
        <v>321</v>
      </c>
      <c r="V1224" s="35">
        <v>1</v>
      </c>
      <c r="W1224" s="6"/>
      <c r="X1224" s="6"/>
      <c r="Y1224" s="6"/>
      <c r="AB1224" s="6"/>
      <c r="AC1224" s="6"/>
      <c r="AF1224" s="6"/>
    </row>
    <row r="1225" spans="1:36" ht="16.5" thickBot="1" x14ac:dyDescent="0.3">
      <c r="A1225" s="48" t="s">
        <v>1452</v>
      </c>
      <c r="B1225" s="54" t="s">
        <v>133</v>
      </c>
      <c r="C1225" s="55" t="s">
        <v>134</v>
      </c>
      <c r="D1225" s="41">
        <v>1</v>
      </c>
      <c r="E1225" s="41">
        <v>25178</v>
      </c>
      <c r="F1225" s="41">
        <v>96821.900000000009</v>
      </c>
      <c r="G1225" s="117">
        <v>0.260044473</v>
      </c>
      <c r="H1225" s="42" t="s">
        <v>12</v>
      </c>
      <c r="I1225" s="13">
        <v>-2.4035925819999999</v>
      </c>
      <c r="J1225" s="42" t="s">
        <v>12</v>
      </c>
      <c r="K1225" s="29">
        <f t="shared" ref="K1225:K1236" si="548">IF(V1225=1,MAX(AE1225:AG1225),0)</f>
        <v>0</v>
      </c>
      <c r="L1225" s="29">
        <f t="shared" si="546"/>
        <v>0</v>
      </c>
      <c r="M1225" s="29">
        <f t="shared" si="547"/>
        <v>0</v>
      </c>
      <c r="N1225" s="29">
        <f t="shared" ref="N1225:N1238" si="549">IF(AND(F1225=0,V1225=1),2,V1225)</f>
        <v>1</v>
      </c>
      <c r="O1225" s="34"/>
      <c r="P1225" s="41">
        <v>26435</v>
      </c>
      <c r="Q1225" s="41">
        <v>99212.3</v>
      </c>
      <c r="R1225" s="117">
        <v>0.266448817</v>
      </c>
      <c r="S1225" s="34">
        <v>0</v>
      </c>
      <c r="T1225" s="34"/>
      <c r="U1225" s="43" t="s">
        <v>293</v>
      </c>
      <c r="V1225" s="34">
        <v>1</v>
      </c>
      <c r="W1225" s="29">
        <v>1</v>
      </c>
      <c r="X1225" s="29">
        <f t="shared" ref="X1225:X1251" si="550">IF(V1225=1,W1225,0)</f>
        <v>1</v>
      </c>
      <c r="Z1225" s="6">
        <f t="shared" ref="Z1225:Z1238" si="551">N1225</f>
        <v>1</v>
      </c>
      <c r="AA1225" s="6">
        <f t="shared" ref="AA1225:AA1238" si="552">IF(K1225&lt;=0,0,1)</f>
        <v>0</v>
      </c>
      <c r="AB1225" s="29"/>
      <c r="AC1225" s="29">
        <f t="shared" ref="AC1225:AC1240" si="553">_xlfn.IFS(AND(Z1225=1,AA1225=1),1,AND(Z1225=1,AA1225=0),0,Z1225=0,"не применяется")</f>
        <v>0</v>
      </c>
      <c r="AE1225" s="120">
        <f>IF(N1225=1,IF(OR(I1225&lt;3,I1225=""),0,IF(I1225&gt;=7,1,0.5)),0)</f>
        <v>0</v>
      </c>
      <c r="AF1225" s="120">
        <f>IF(G1225&gt;AI1225,0.5,0)</f>
        <v>0</v>
      </c>
      <c r="AG1225" s="120">
        <f>IF(G1225=AJ1225,1,0)</f>
        <v>0</v>
      </c>
      <c r="AI1225" s="29">
        <f t="shared" ref="AI1225:AI1238" si="554">ROUND(SUMIFS(E:E,D:D,D1225,N:N,1)/SUMIFS(F:F,D:D,D1225,N:N,1),9)</f>
        <v>0.26994277300000002</v>
      </c>
      <c r="AJ1225" s="29">
        <f>ROUND(_xlfn.MAXIFS($G$7:$G$2383,$D$7:$D$2383,1,$V$7:$V$2383,1),9)</f>
        <v>0.87050933799999997</v>
      </c>
    </row>
    <row r="1226" spans="1:36" ht="16.5" thickBot="1" x14ac:dyDescent="0.3">
      <c r="A1226" s="48" t="s">
        <v>1453</v>
      </c>
      <c r="B1226" s="54" t="s">
        <v>133</v>
      </c>
      <c r="C1226" s="55" t="s">
        <v>134</v>
      </c>
      <c r="D1226" s="44">
        <v>2</v>
      </c>
      <c r="E1226" s="41">
        <v>46</v>
      </c>
      <c r="F1226" s="41">
        <v>54</v>
      </c>
      <c r="G1226" s="117">
        <v>0.85185185200000002</v>
      </c>
      <c r="H1226" s="42" t="s">
        <v>12</v>
      </c>
      <c r="I1226" s="13">
        <v>198.553791894</v>
      </c>
      <c r="J1226" s="42" t="s">
        <v>12</v>
      </c>
      <c r="K1226" s="29">
        <f t="shared" si="548"/>
        <v>2</v>
      </c>
      <c r="L1226" s="29">
        <f t="shared" si="546"/>
        <v>0</v>
      </c>
      <c r="M1226" s="29">
        <f t="shared" si="547"/>
        <v>0</v>
      </c>
      <c r="N1226" s="29">
        <f t="shared" si="549"/>
        <v>1</v>
      </c>
      <c r="O1226" s="34"/>
      <c r="P1226" s="41">
        <v>105</v>
      </c>
      <c r="Q1226" s="41">
        <v>368</v>
      </c>
      <c r="R1226" s="117">
        <v>0.28532608700000001</v>
      </c>
      <c r="S1226" s="34">
        <v>0</v>
      </c>
      <c r="T1226" s="34"/>
      <c r="U1226" s="43" t="s">
        <v>295</v>
      </c>
      <c r="V1226" s="34">
        <v>1</v>
      </c>
      <c r="W1226" s="29">
        <v>2</v>
      </c>
      <c r="X1226" s="29">
        <f t="shared" si="550"/>
        <v>2</v>
      </c>
      <c r="Z1226" s="6">
        <f t="shared" si="551"/>
        <v>1</v>
      </c>
      <c r="AA1226" s="6">
        <f t="shared" si="552"/>
        <v>1</v>
      </c>
      <c r="AB1226" s="29"/>
      <c r="AC1226" s="29">
        <f t="shared" si="553"/>
        <v>1</v>
      </c>
      <c r="AE1226" s="120">
        <f>IF(N1226=1,IF(OR(I1226&lt;5,I1226=""),0,IF(I1226&gt;=10,2,1)),0)</f>
        <v>2</v>
      </c>
      <c r="AF1226" s="120">
        <f>IF(G1226&gt;AI1226,1,0)</f>
        <v>0</v>
      </c>
      <c r="AG1226" s="120">
        <f>IF(G1226=AJ1226,2,0)</f>
        <v>0</v>
      </c>
      <c r="AI1226" s="29">
        <f t="shared" si="554"/>
        <v>0.94268468299999997</v>
      </c>
      <c r="AJ1226" s="29">
        <f>ROUND(_xlfn.MAXIFS($G$7:$G$2383,$N$7:$N$2383,1,$D$7:$D$2383,2),9)</f>
        <v>0.994897959</v>
      </c>
    </row>
    <row r="1227" spans="1:36" ht="16.5" thickBot="1" x14ac:dyDescent="0.3">
      <c r="A1227" s="48" t="s">
        <v>1454</v>
      </c>
      <c r="B1227" s="54" t="s">
        <v>133</v>
      </c>
      <c r="C1227" s="55" t="s">
        <v>134</v>
      </c>
      <c r="D1227" s="44">
        <v>3</v>
      </c>
      <c r="E1227" s="41">
        <v>0</v>
      </c>
      <c r="F1227" s="41">
        <v>1</v>
      </c>
      <c r="G1227" s="117">
        <v>0</v>
      </c>
      <c r="H1227" s="42" t="s">
        <v>12</v>
      </c>
      <c r="I1227" s="13">
        <v>0</v>
      </c>
      <c r="J1227" s="42" t="s">
        <v>12</v>
      </c>
      <c r="K1227" s="29">
        <f t="shared" si="548"/>
        <v>0</v>
      </c>
      <c r="L1227" s="29">
        <f t="shared" si="546"/>
        <v>1</v>
      </c>
      <c r="M1227" s="29">
        <f t="shared" si="547"/>
        <v>0</v>
      </c>
      <c r="N1227" s="29">
        <f t="shared" si="549"/>
        <v>1</v>
      </c>
      <c r="O1227" s="34"/>
      <c r="P1227" s="41">
        <v>0</v>
      </c>
      <c r="Q1227" s="41">
        <v>7</v>
      </c>
      <c r="R1227" s="117">
        <v>0</v>
      </c>
      <c r="S1227" s="34">
        <v>0</v>
      </c>
      <c r="T1227" s="34"/>
      <c r="U1227" s="43" t="s">
        <v>297</v>
      </c>
      <c r="V1227" s="34">
        <v>1</v>
      </c>
      <c r="W1227" s="29">
        <v>1</v>
      </c>
      <c r="X1227" s="29">
        <f t="shared" si="550"/>
        <v>1</v>
      </c>
      <c r="Z1227" s="6">
        <f t="shared" si="551"/>
        <v>1</v>
      </c>
      <c r="AA1227" s="6">
        <f t="shared" si="552"/>
        <v>0</v>
      </c>
      <c r="AB1227" s="29"/>
      <c r="AC1227" s="29">
        <f t="shared" si="553"/>
        <v>0</v>
      </c>
      <c r="AE1227" s="120">
        <f>IF(N1227=1,IF(OR(I1227&lt;5,I1227=""),0,IF(I1227&gt;=10,1,0.5)),0)</f>
        <v>0</v>
      </c>
      <c r="AF1227" s="120">
        <f>IF(G1227&gt;AI1227,0.5,0)</f>
        <v>0</v>
      </c>
      <c r="AG1227" s="120">
        <f>IF(G1227=AJ1227,1,0)</f>
        <v>0</v>
      </c>
      <c r="AI1227" s="29">
        <f t="shared" si="554"/>
        <v>0.630237826</v>
      </c>
      <c r="AJ1227" s="29">
        <f>_xlfn.MAXIFS($G$7:$G$2383,$N$7:$N$2383,1,$D$7:$D$2383,3)</f>
        <v>1</v>
      </c>
    </row>
    <row r="1228" spans="1:36" ht="16.5" thickBot="1" x14ac:dyDescent="0.3">
      <c r="A1228" s="48" t="s">
        <v>1455</v>
      </c>
      <c r="B1228" s="54" t="s">
        <v>133</v>
      </c>
      <c r="C1228" s="55" t="s">
        <v>134</v>
      </c>
      <c r="D1228" s="44">
        <v>4</v>
      </c>
      <c r="E1228" s="41">
        <v>1</v>
      </c>
      <c r="F1228" s="41">
        <v>1</v>
      </c>
      <c r="G1228" s="117">
        <v>1</v>
      </c>
      <c r="H1228" s="42" t="s">
        <v>12</v>
      </c>
      <c r="I1228" s="13">
        <v>466.66666742199999</v>
      </c>
      <c r="J1228" s="42" t="s">
        <v>12</v>
      </c>
      <c r="K1228" s="29">
        <f t="shared" si="548"/>
        <v>1</v>
      </c>
      <c r="L1228" s="29">
        <f t="shared" si="546"/>
        <v>1</v>
      </c>
      <c r="M1228" s="29">
        <f t="shared" si="547"/>
        <v>1</v>
      </c>
      <c r="N1228" s="29">
        <f t="shared" si="549"/>
        <v>1</v>
      </c>
      <c r="O1228" s="34"/>
      <c r="P1228" s="41">
        <v>3</v>
      </c>
      <c r="Q1228" s="41">
        <v>17</v>
      </c>
      <c r="R1228" s="117">
        <v>0.17647058800000001</v>
      </c>
      <c r="S1228" s="34">
        <v>1</v>
      </c>
      <c r="T1228" s="34"/>
      <c r="U1228" s="43" t="s">
        <v>299</v>
      </c>
      <c r="V1228" s="34">
        <v>1</v>
      </c>
      <c r="W1228" s="29">
        <v>1</v>
      </c>
      <c r="X1228" s="29">
        <f t="shared" si="550"/>
        <v>1</v>
      </c>
      <c r="Z1228" s="6">
        <f t="shared" si="551"/>
        <v>1</v>
      </c>
      <c r="AA1228" s="6">
        <f t="shared" si="552"/>
        <v>1</v>
      </c>
      <c r="AB1228" s="29"/>
      <c r="AC1228" s="29">
        <f t="shared" si="553"/>
        <v>1</v>
      </c>
      <c r="AE1228" s="120">
        <f>IF(N1228=1,IF(OR(I1228&lt;5,I1228=""),0,IF(I1228&gt;=10,1,0.5)),0)</f>
        <v>1</v>
      </c>
      <c r="AF1228" s="120">
        <f>IF(G1228&gt;AI1228,0.5,0)</f>
        <v>0.5</v>
      </c>
      <c r="AG1228" s="120">
        <f>IF(G1228=AJ1228,1,0)</f>
        <v>1</v>
      </c>
      <c r="AI1228" s="29">
        <f t="shared" si="554"/>
        <v>0.88328075699999997</v>
      </c>
      <c r="AJ1228" s="29">
        <f>_xlfn.MAXIFS($G$7:$G$2383,$N$7:$N$2383,1,$D$7:$D$2383,4)</f>
        <v>1</v>
      </c>
    </row>
    <row r="1229" spans="1:36" ht="16.5" thickBot="1" x14ac:dyDescent="0.3">
      <c r="A1229" s="48" t="s">
        <v>1456</v>
      </c>
      <c r="B1229" s="54" t="s">
        <v>133</v>
      </c>
      <c r="C1229" s="55" t="s">
        <v>134</v>
      </c>
      <c r="D1229" s="44">
        <v>5</v>
      </c>
      <c r="E1229" s="41">
        <v>13</v>
      </c>
      <c r="F1229" s="41">
        <v>13</v>
      </c>
      <c r="G1229" s="117">
        <v>1</v>
      </c>
      <c r="H1229" s="42" t="s">
        <v>12</v>
      </c>
      <c r="I1229" s="13">
        <v>181.81818156200001</v>
      </c>
      <c r="J1229" s="42" t="s">
        <v>12</v>
      </c>
      <c r="K1229" s="29">
        <f t="shared" si="548"/>
        <v>1</v>
      </c>
      <c r="L1229" s="29">
        <f t="shared" si="546"/>
        <v>0</v>
      </c>
      <c r="M1229" s="29">
        <f t="shared" si="547"/>
        <v>1</v>
      </c>
      <c r="N1229" s="29">
        <f t="shared" si="549"/>
        <v>1</v>
      </c>
      <c r="O1229" s="34"/>
      <c r="P1229" s="41">
        <v>11</v>
      </c>
      <c r="Q1229" s="41">
        <v>31</v>
      </c>
      <c r="R1229" s="117">
        <v>0.35483871</v>
      </c>
      <c r="S1229" s="34">
        <v>1</v>
      </c>
      <c r="T1229" s="34"/>
      <c r="U1229" s="43" t="s">
        <v>301</v>
      </c>
      <c r="V1229" s="34">
        <v>1</v>
      </c>
      <c r="W1229" s="29">
        <v>1</v>
      </c>
      <c r="X1229" s="29">
        <f t="shared" si="550"/>
        <v>1</v>
      </c>
      <c r="Z1229" s="6">
        <f t="shared" si="551"/>
        <v>1</v>
      </c>
      <c r="AA1229" s="6">
        <f t="shared" si="552"/>
        <v>1</v>
      </c>
      <c r="AB1229" s="29"/>
      <c r="AC1229" s="29">
        <f t="shared" si="553"/>
        <v>1</v>
      </c>
      <c r="AE1229" s="120">
        <f>IF(N1229=1,IF(OR(I1229&lt;5,I1229=""),0,IF(I1229&gt;=10,1,0.5)),0)</f>
        <v>1</v>
      </c>
      <c r="AF1229" s="120">
        <f>IF(G1229&gt;AI1229,0.5,0)</f>
        <v>0.5</v>
      </c>
      <c r="AG1229" s="120">
        <f>IF(G1229=AJ1229,1,0)</f>
        <v>1</v>
      </c>
      <c r="AI1229" s="29">
        <f t="shared" si="554"/>
        <v>0.78056112200000005</v>
      </c>
      <c r="AJ1229" s="29">
        <f>_xlfn.MAXIFS($G$7:$G$2383,$N$7:$N$2383,1,$D$7:$D$2383,5)</f>
        <v>1</v>
      </c>
    </row>
    <row r="1230" spans="1:36" ht="16.5" thickBot="1" x14ac:dyDescent="0.3">
      <c r="A1230" s="48" t="s">
        <v>1457</v>
      </c>
      <c r="B1230" s="54" t="s">
        <v>133</v>
      </c>
      <c r="C1230" s="55" t="s">
        <v>134</v>
      </c>
      <c r="D1230" s="44">
        <v>6</v>
      </c>
      <c r="E1230" s="41">
        <v>512</v>
      </c>
      <c r="F1230" s="41">
        <v>510</v>
      </c>
      <c r="G1230" s="117">
        <v>1.0039215690000001</v>
      </c>
      <c r="H1230" s="45">
        <v>1</v>
      </c>
      <c r="I1230" s="42" t="s">
        <v>12</v>
      </c>
      <c r="J1230" s="13">
        <v>1.0039215690000001</v>
      </c>
      <c r="K1230" s="29">
        <f t="shared" si="548"/>
        <v>2</v>
      </c>
      <c r="L1230" s="29">
        <f t="shared" si="546"/>
        <v>0</v>
      </c>
      <c r="M1230" s="29">
        <f t="shared" si="547"/>
        <v>1</v>
      </c>
      <c r="N1230" s="29">
        <f t="shared" si="549"/>
        <v>1</v>
      </c>
      <c r="O1230" s="34"/>
      <c r="P1230" s="41">
        <v>0</v>
      </c>
      <c r="Q1230" s="41">
        <v>0</v>
      </c>
      <c r="R1230" s="117">
        <v>0</v>
      </c>
      <c r="S1230" s="42">
        <v>2</v>
      </c>
      <c r="T1230" s="42"/>
      <c r="U1230" s="43" t="s">
        <v>303</v>
      </c>
      <c r="V1230" s="34">
        <v>1</v>
      </c>
      <c r="W1230" s="29">
        <v>2</v>
      </c>
      <c r="X1230" s="29">
        <f t="shared" si="550"/>
        <v>2</v>
      </c>
      <c r="Z1230" s="6">
        <f t="shared" si="551"/>
        <v>1</v>
      </c>
      <c r="AA1230" s="6">
        <f t="shared" si="552"/>
        <v>1</v>
      </c>
      <c r="AB1230" s="29"/>
      <c r="AC1230" s="29">
        <f t="shared" si="553"/>
        <v>1</v>
      </c>
      <c r="AE1230" s="120">
        <f>IF(N1230=1,IF(J1230&gt;=1,2,0),0)</f>
        <v>2</v>
      </c>
      <c r="AF1230" s="120">
        <f>IF(G1230&gt;AI1230,1,0)</f>
        <v>1</v>
      </c>
      <c r="AG1230" s="120"/>
      <c r="AI1230" s="29">
        <f t="shared" si="554"/>
        <v>1.0014544569999999</v>
      </c>
    </row>
    <row r="1231" spans="1:36" ht="16.5" thickBot="1" x14ac:dyDescent="0.3">
      <c r="A1231" s="48" t="s">
        <v>1458</v>
      </c>
      <c r="B1231" s="54" t="s">
        <v>133</v>
      </c>
      <c r="C1231" s="55" t="s">
        <v>134</v>
      </c>
      <c r="D1231" s="44">
        <v>7</v>
      </c>
      <c r="E1231" s="41">
        <v>206</v>
      </c>
      <c r="F1231" s="41">
        <v>238</v>
      </c>
      <c r="G1231" s="117">
        <v>0.86554621799999998</v>
      </c>
      <c r="H1231" s="42" t="s">
        <v>12</v>
      </c>
      <c r="I1231" s="13">
        <v>3.865546202</v>
      </c>
      <c r="J1231" s="42" t="s">
        <v>12</v>
      </c>
      <c r="K1231" s="29">
        <f t="shared" si="548"/>
        <v>1</v>
      </c>
      <c r="L1231" s="29">
        <f t="shared" si="546"/>
        <v>0</v>
      </c>
      <c r="M1231" s="29">
        <f t="shared" si="547"/>
        <v>1</v>
      </c>
      <c r="N1231" s="29">
        <f t="shared" si="549"/>
        <v>1</v>
      </c>
      <c r="O1231" s="34"/>
      <c r="P1231" s="41">
        <v>140</v>
      </c>
      <c r="Q1231" s="41">
        <v>168</v>
      </c>
      <c r="R1231" s="117">
        <v>0.83333333300000001</v>
      </c>
      <c r="S1231" s="34">
        <v>2</v>
      </c>
      <c r="T1231" s="34"/>
      <c r="U1231" s="43" t="s">
        <v>305</v>
      </c>
      <c r="V1231" s="34">
        <v>1</v>
      </c>
      <c r="W1231" s="29">
        <v>2</v>
      </c>
      <c r="X1231" s="29">
        <f t="shared" si="550"/>
        <v>2</v>
      </c>
      <c r="Z1231" s="6">
        <f t="shared" si="551"/>
        <v>1</v>
      </c>
      <c r="AA1231" s="6">
        <f t="shared" si="552"/>
        <v>1</v>
      </c>
      <c r="AB1231" s="29"/>
      <c r="AC1231" s="29">
        <f t="shared" si="553"/>
        <v>1</v>
      </c>
      <c r="AE1231" s="120">
        <f>IF(N1231=1,IF(OR(I1231&lt;3,I1231=""),0,IF(I1231&gt;=7,2,1)),0)</f>
        <v>1</v>
      </c>
      <c r="AF1231" s="120">
        <f>IF(G1231&gt;AI1231,1,0)</f>
        <v>1</v>
      </c>
      <c r="AG1231" s="120">
        <f>IF(G1231=AJ1231,2,0)</f>
        <v>0</v>
      </c>
      <c r="AI1231" s="29">
        <f t="shared" si="554"/>
        <v>0.78831324000000003</v>
      </c>
      <c r="AJ1231" s="29">
        <f>_xlfn.MAXIFS($G$7:$G$2383,$N$7:$N$2383,1,$D$7:$D$2383,7)</f>
        <v>0.964028777</v>
      </c>
    </row>
    <row r="1232" spans="1:36" ht="16.5" thickBot="1" x14ac:dyDescent="0.3">
      <c r="A1232" s="48" t="s">
        <v>1459</v>
      </c>
      <c r="B1232" s="54" t="s">
        <v>133</v>
      </c>
      <c r="C1232" s="55" t="s">
        <v>134</v>
      </c>
      <c r="D1232" s="44">
        <v>8</v>
      </c>
      <c r="E1232" s="41">
        <v>98</v>
      </c>
      <c r="F1232" s="41">
        <v>238</v>
      </c>
      <c r="G1232" s="117">
        <v>0.41176470599999998</v>
      </c>
      <c r="H1232" s="42" t="s">
        <v>12</v>
      </c>
      <c r="I1232" s="13">
        <v>-3.921568696</v>
      </c>
      <c r="J1232" s="42" t="s">
        <v>12</v>
      </c>
      <c r="K1232" s="29">
        <f t="shared" si="548"/>
        <v>0</v>
      </c>
      <c r="L1232" s="29">
        <f t="shared" si="546"/>
        <v>0</v>
      </c>
      <c r="M1232" s="29">
        <f t="shared" si="547"/>
        <v>0</v>
      </c>
      <c r="N1232" s="29">
        <f t="shared" si="549"/>
        <v>1</v>
      </c>
      <c r="O1232" s="34"/>
      <c r="P1232" s="41">
        <v>72</v>
      </c>
      <c r="Q1232" s="41">
        <v>168</v>
      </c>
      <c r="R1232" s="117">
        <v>0.428571429</v>
      </c>
      <c r="S1232" s="34">
        <v>1</v>
      </c>
      <c r="T1232" s="34"/>
      <c r="U1232" s="43" t="s">
        <v>307</v>
      </c>
      <c r="V1232" s="34">
        <v>1</v>
      </c>
      <c r="W1232" s="29">
        <v>1</v>
      </c>
      <c r="X1232" s="29">
        <f t="shared" si="550"/>
        <v>1</v>
      </c>
      <c r="Z1232" s="6">
        <f t="shared" si="551"/>
        <v>1</v>
      </c>
      <c r="AA1232" s="6">
        <f t="shared" si="552"/>
        <v>0</v>
      </c>
      <c r="AB1232" s="29"/>
      <c r="AC1232" s="29">
        <f t="shared" si="553"/>
        <v>0</v>
      </c>
      <c r="AE1232" s="120">
        <f>IF(N1232=1,IF(OR(I1232&gt;-5,I1232=""),0,IF(I1232&gt;=-10,0.5,1)),0)</f>
        <v>0</v>
      </c>
      <c r="AF1232" s="120">
        <f>IF(G1232&lt;AI1232,0.5,0)</f>
        <v>0</v>
      </c>
      <c r="AG1232" s="120">
        <f>IF(G1232=AJ1232,1,0)</f>
        <v>0</v>
      </c>
      <c r="AI1232" s="29">
        <f t="shared" si="554"/>
        <v>0.38070670899999998</v>
      </c>
      <c r="AJ1232" s="29">
        <f>_xlfn.MINIFS($G$6:$G$2383,$N$6:$N$2383,1,$D$6:$D$2383,8)</f>
        <v>1.9047618999999998E-2</v>
      </c>
    </row>
    <row r="1233" spans="1:36" ht="16.5" thickBot="1" x14ac:dyDescent="0.3">
      <c r="A1233" s="48" t="s">
        <v>1460</v>
      </c>
      <c r="B1233" s="54" t="s">
        <v>133</v>
      </c>
      <c r="C1233" s="55" t="s">
        <v>134</v>
      </c>
      <c r="D1233" s="44">
        <v>9</v>
      </c>
      <c r="E1233" s="41">
        <v>913</v>
      </c>
      <c r="F1233" s="41">
        <v>54</v>
      </c>
      <c r="G1233" s="117">
        <v>16.907407407000001</v>
      </c>
      <c r="H1233" s="45">
        <v>1</v>
      </c>
      <c r="I1233" s="42" t="s">
        <v>12</v>
      </c>
      <c r="J1233" s="13">
        <v>16.907407407000001</v>
      </c>
      <c r="K1233" s="29">
        <f t="shared" si="548"/>
        <v>1</v>
      </c>
      <c r="L1233" s="29">
        <f t="shared" si="546"/>
        <v>0</v>
      </c>
      <c r="M1233" s="29">
        <f t="shared" si="547"/>
        <v>1</v>
      </c>
      <c r="N1233" s="29">
        <f t="shared" si="549"/>
        <v>1</v>
      </c>
      <c r="O1233" s="34"/>
      <c r="P1233" s="41">
        <v>1098</v>
      </c>
      <c r="Q1233" s="41">
        <v>368</v>
      </c>
      <c r="R1233" s="117">
        <v>2.9836956520000002</v>
      </c>
      <c r="S1233" s="42">
        <v>1</v>
      </c>
      <c r="T1233" s="42"/>
      <c r="U1233" s="43" t="s">
        <v>309</v>
      </c>
      <c r="V1233" s="34">
        <v>1</v>
      </c>
      <c r="W1233" s="29">
        <v>1</v>
      </c>
      <c r="X1233" s="29">
        <f t="shared" si="550"/>
        <v>1</v>
      </c>
      <c r="Z1233" s="6">
        <f t="shared" si="551"/>
        <v>1</v>
      </c>
      <c r="AA1233" s="6">
        <f t="shared" si="552"/>
        <v>1</v>
      </c>
      <c r="AB1233" s="29"/>
      <c r="AC1233" s="29">
        <f t="shared" si="553"/>
        <v>1</v>
      </c>
      <c r="AE1233" s="120">
        <f>IF(N1233=1,IF(J1233&gt;=1,1,0),0)</f>
        <v>1</v>
      </c>
      <c r="AF1233" s="120">
        <f>IF(G1233&gt;AI1233,0.5,0)</f>
        <v>0.5</v>
      </c>
      <c r="AG1233" s="120"/>
      <c r="AI1233" s="29">
        <f t="shared" si="554"/>
        <v>6.5856960899999999</v>
      </c>
    </row>
    <row r="1234" spans="1:36" ht="16.5" thickBot="1" x14ac:dyDescent="0.3">
      <c r="A1234" s="48" t="s">
        <v>1461</v>
      </c>
      <c r="B1234" s="54" t="s">
        <v>133</v>
      </c>
      <c r="C1234" s="55" t="s">
        <v>134</v>
      </c>
      <c r="D1234" s="44">
        <v>10</v>
      </c>
      <c r="E1234" s="41">
        <v>49</v>
      </c>
      <c r="F1234" s="41">
        <v>1</v>
      </c>
      <c r="G1234" s="117">
        <v>49</v>
      </c>
      <c r="H1234" s="45">
        <v>1</v>
      </c>
      <c r="I1234" s="42" t="s">
        <v>12</v>
      </c>
      <c r="J1234" s="13">
        <v>49</v>
      </c>
      <c r="K1234" s="29">
        <f t="shared" si="548"/>
        <v>1</v>
      </c>
      <c r="L1234" s="29">
        <f t="shared" si="546"/>
        <v>0</v>
      </c>
      <c r="M1234" s="29">
        <f t="shared" si="547"/>
        <v>1</v>
      </c>
      <c r="N1234" s="29">
        <f t="shared" si="549"/>
        <v>1</v>
      </c>
      <c r="O1234" s="34"/>
      <c r="P1234" s="41">
        <v>22</v>
      </c>
      <c r="Q1234" s="41">
        <v>17</v>
      </c>
      <c r="R1234" s="117">
        <v>1.294117647</v>
      </c>
      <c r="S1234" s="42">
        <v>1</v>
      </c>
      <c r="T1234" s="42"/>
      <c r="U1234" s="43" t="s">
        <v>311</v>
      </c>
      <c r="V1234" s="34">
        <v>1</v>
      </c>
      <c r="W1234" s="29">
        <v>1</v>
      </c>
      <c r="X1234" s="29">
        <f t="shared" si="550"/>
        <v>1</v>
      </c>
      <c r="Z1234" s="6">
        <f t="shared" si="551"/>
        <v>1</v>
      </c>
      <c r="AA1234" s="6">
        <f t="shared" si="552"/>
        <v>1</v>
      </c>
      <c r="AB1234" s="29"/>
      <c r="AC1234" s="29">
        <f t="shared" si="553"/>
        <v>1</v>
      </c>
      <c r="AE1234" s="120">
        <f>IF(N1234=1,IF(J1234&gt;=1,1,0),0)</f>
        <v>1</v>
      </c>
      <c r="AF1234" s="120">
        <f>IF(G1234&gt;AI1234,0.5,0)</f>
        <v>0.5</v>
      </c>
      <c r="AG1234" s="120"/>
      <c r="AI1234" s="29">
        <f t="shared" si="554"/>
        <v>8.2854889590000003</v>
      </c>
    </row>
    <row r="1235" spans="1:36" ht="16.5" thickBot="1" x14ac:dyDescent="0.3">
      <c r="A1235" s="48" t="s">
        <v>1462</v>
      </c>
      <c r="B1235" s="54" t="s">
        <v>133</v>
      </c>
      <c r="C1235" s="55" t="s">
        <v>134</v>
      </c>
      <c r="D1235" s="44">
        <v>11</v>
      </c>
      <c r="E1235" s="41">
        <v>105</v>
      </c>
      <c r="F1235" s="41">
        <v>13</v>
      </c>
      <c r="G1235" s="117">
        <v>8.076923077</v>
      </c>
      <c r="H1235" s="45">
        <v>1</v>
      </c>
      <c r="I1235" s="42" t="s">
        <v>12</v>
      </c>
      <c r="J1235" s="13">
        <v>8.076923077</v>
      </c>
      <c r="K1235" s="29">
        <f t="shared" si="548"/>
        <v>2</v>
      </c>
      <c r="L1235" s="29">
        <f t="shared" si="546"/>
        <v>0</v>
      </c>
      <c r="M1235" s="29">
        <f t="shared" si="547"/>
        <v>0</v>
      </c>
      <c r="N1235" s="29">
        <f t="shared" si="549"/>
        <v>1</v>
      </c>
      <c r="O1235" s="34"/>
      <c r="P1235" s="41">
        <v>64</v>
      </c>
      <c r="Q1235" s="41">
        <v>31</v>
      </c>
      <c r="R1235" s="117">
        <v>2.0645161289999998</v>
      </c>
      <c r="S1235" s="42">
        <v>2</v>
      </c>
      <c r="T1235" s="42"/>
      <c r="U1235" s="43" t="s">
        <v>313</v>
      </c>
      <c r="V1235" s="34">
        <v>1</v>
      </c>
      <c r="W1235" s="29">
        <v>2</v>
      </c>
      <c r="X1235" s="29">
        <f t="shared" si="550"/>
        <v>2</v>
      </c>
      <c r="Z1235" s="6">
        <f t="shared" si="551"/>
        <v>1</v>
      </c>
      <c r="AA1235" s="6">
        <f t="shared" si="552"/>
        <v>1</v>
      </c>
      <c r="AB1235" s="29"/>
      <c r="AC1235" s="29">
        <f t="shared" si="553"/>
        <v>1</v>
      </c>
      <c r="AE1235" s="120">
        <f>IF(N1235=1,IF(J1235&gt;=1,2,0),0)</f>
        <v>2</v>
      </c>
      <c r="AF1235" s="120">
        <f>IF(G1235&gt;AI1235,1,0)</f>
        <v>0</v>
      </c>
      <c r="AG1235" s="120"/>
      <c r="AI1235" s="29">
        <f t="shared" si="554"/>
        <v>8.5951903810000001</v>
      </c>
    </row>
    <row r="1236" spans="1:36" ht="16.5" thickBot="1" x14ac:dyDescent="0.3">
      <c r="A1236" s="48" t="s">
        <v>1463</v>
      </c>
      <c r="B1236" s="54" t="s">
        <v>133</v>
      </c>
      <c r="C1236" s="55" t="s">
        <v>134</v>
      </c>
      <c r="D1236" s="44">
        <v>12</v>
      </c>
      <c r="E1236" s="41">
        <v>347</v>
      </c>
      <c r="F1236" s="41">
        <v>6710</v>
      </c>
      <c r="G1236" s="117">
        <v>5.171386E-2</v>
      </c>
      <c r="H1236" s="42" t="s">
        <v>12</v>
      </c>
      <c r="I1236" s="13">
        <v>61.082044166000003</v>
      </c>
      <c r="J1236" s="42" t="s">
        <v>12</v>
      </c>
      <c r="K1236" s="29">
        <f t="shared" si="548"/>
        <v>0</v>
      </c>
      <c r="L1236" s="29">
        <f t="shared" si="546"/>
        <v>0</v>
      </c>
      <c r="M1236" s="29">
        <f t="shared" si="547"/>
        <v>0</v>
      </c>
      <c r="N1236" s="29">
        <f t="shared" si="549"/>
        <v>1</v>
      </c>
      <c r="O1236" s="34"/>
      <c r="P1236" s="41">
        <v>195</v>
      </c>
      <c r="Q1236" s="41">
        <v>6074</v>
      </c>
      <c r="R1236" s="117">
        <v>3.2104050000000002E-2</v>
      </c>
      <c r="S1236" s="34">
        <v>0.5</v>
      </c>
      <c r="T1236" s="34"/>
      <c r="U1236" s="43" t="s">
        <v>315</v>
      </c>
      <c r="V1236" s="34">
        <v>1</v>
      </c>
      <c r="W1236" s="29">
        <v>1</v>
      </c>
      <c r="X1236" s="29">
        <f t="shared" si="550"/>
        <v>1</v>
      </c>
      <c r="Z1236" s="6">
        <f t="shared" si="551"/>
        <v>1</v>
      </c>
      <c r="AA1236" s="6">
        <f t="shared" si="552"/>
        <v>0</v>
      </c>
      <c r="AB1236" s="29"/>
      <c r="AC1236" s="29">
        <f t="shared" si="553"/>
        <v>0</v>
      </c>
      <c r="AE1236" s="120">
        <f>IF(N1236=1,IF(OR(I1236&gt;-5,I1236=""),0,IF(I1236&gt;=-10,0.5,1)),0)</f>
        <v>0</v>
      </c>
      <c r="AF1236" s="120">
        <f>IF(G1236&lt;AI1236,0.5,0)</f>
        <v>0</v>
      </c>
      <c r="AG1236" s="120">
        <f>IF(G1236=AJ1236,1,0)</f>
        <v>0</v>
      </c>
      <c r="AI1236" s="29">
        <f t="shared" si="554"/>
        <v>4.0696577999999997E-2</v>
      </c>
      <c r="AJ1236" s="29">
        <f>_xlfn.MINIFS($G$6:$G$2383,$N$6:$N$2383,1,$D$6:$D$2383,12)</f>
        <v>5.6550419999999999E-3</v>
      </c>
    </row>
    <row r="1237" spans="1:36" ht="16.5" thickBot="1" x14ac:dyDescent="0.3">
      <c r="A1237" s="48" t="s">
        <v>1464</v>
      </c>
      <c r="B1237" s="54" t="s">
        <v>133</v>
      </c>
      <c r="C1237" s="55" t="s">
        <v>134</v>
      </c>
      <c r="D1237" s="44">
        <v>13</v>
      </c>
      <c r="E1237" s="41">
        <v>87</v>
      </c>
      <c r="F1237" s="41">
        <v>263</v>
      </c>
      <c r="G1237" s="117">
        <v>0.33079847899999998</v>
      </c>
      <c r="H1237" s="42" t="s">
        <v>12</v>
      </c>
      <c r="I1237" s="13">
        <v>18.142313929</v>
      </c>
      <c r="J1237" s="42" t="s">
        <v>12</v>
      </c>
      <c r="K1237" s="29">
        <f>_xlfn.IFS(AND(R1237=0,G1237=0),0,V1237=0,0,V1237=1,MAX(AE1237:AG1237))</f>
        <v>0</v>
      </c>
      <c r="L1237" s="29">
        <f t="shared" si="546"/>
        <v>0</v>
      </c>
      <c r="M1237" s="29">
        <f t="shared" si="547"/>
        <v>0</v>
      </c>
      <c r="N1237" s="29">
        <f t="shared" si="549"/>
        <v>1</v>
      </c>
      <c r="O1237" s="34"/>
      <c r="P1237" s="41">
        <v>56</v>
      </c>
      <c r="Q1237" s="41">
        <v>200</v>
      </c>
      <c r="R1237" s="117">
        <v>0.28000000000000003</v>
      </c>
      <c r="S1237" s="34">
        <v>1</v>
      </c>
      <c r="T1237" s="34"/>
      <c r="U1237" s="43" t="s">
        <v>317</v>
      </c>
      <c r="V1237" s="34">
        <v>1</v>
      </c>
      <c r="W1237" s="29">
        <v>2</v>
      </c>
      <c r="X1237" s="29">
        <f t="shared" si="550"/>
        <v>2</v>
      </c>
      <c r="Z1237" s="6">
        <f t="shared" si="551"/>
        <v>1</v>
      </c>
      <c r="AA1237" s="6">
        <f t="shared" si="552"/>
        <v>0</v>
      </c>
      <c r="AB1237" s="29"/>
      <c r="AC1237" s="29">
        <f t="shared" si="553"/>
        <v>0</v>
      </c>
      <c r="AE1237" s="120">
        <f>IF(N1237=1,IF(OR(I1237&gt;-3,I1237=""),0,IF(I1237&gt;=-7,1,2)),0)</f>
        <v>0</v>
      </c>
      <c r="AF1237" s="120">
        <f>IF(G1237&lt;AI1237,1,0)</f>
        <v>0</v>
      </c>
      <c r="AG1237" s="120">
        <f>IF(G1237=AJ1237,2,0)</f>
        <v>0</v>
      </c>
      <c r="AI1237" s="29">
        <f t="shared" si="554"/>
        <v>0.30394431599999999</v>
      </c>
      <c r="AJ1237" s="29">
        <f>_xlfn.MINIFS($G$6:$G$2383,$N$6:$N$2383,1,$D$6:$D$2383,13)</f>
        <v>0.11</v>
      </c>
    </row>
    <row r="1238" spans="1:36" ht="16.5" thickBot="1" x14ac:dyDescent="0.3">
      <c r="A1238" s="48" t="s">
        <v>1465</v>
      </c>
      <c r="B1238" s="54" t="s">
        <v>133</v>
      </c>
      <c r="C1238" s="55" t="s">
        <v>134</v>
      </c>
      <c r="D1238" s="44">
        <v>14</v>
      </c>
      <c r="E1238" s="41">
        <v>1</v>
      </c>
      <c r="F1238" s="41">
        <v>521</v>
      </c>
      <c r="G1238" s="117">
        <v>1.9193859999999999E-3</v>
      </c>
      <c r="H1238" s="42" t="s">
        <v>12</v>
      </c>
      <c r="I1238" s="13">
        <v>0</v>
      </c>
      <c r="J1238" s="42" t="s">
        <v>12</v>
      </c>
      <c r="K1238" s="29">
        <f>_xlfn.IFS(AND(R1238=0,G1238=0),0,V1238=0,0,V1238=1,MAX(AE1238:AG1238))</f>
        <v>0.5</v>
      </c>
      <c r="L1238" s="29">
        <f t="shared" si="546"/>
        <v>0</v>
      </c>
      <c r="M1238" s="29">
        <f t="shared" si="547"/>
        <v>1</v>
      </c>
      <c r="N1238" s="29">
        <f t="shared" si="549"/>
        <v>1</v>
      </c>
      <c r="O1238" s="34"/>
      <c r="P1238" s="41">
        <v>0</v>
      </c>
      <c r="Q1238" s="41">
        <v>460</v>
      </c>
      <c r="R1238" s="117">
        <v>0</v>
      </c>
      <c r="S1238" s="34">
        <v>0</v>
      </c>
      <c r="T1238" s="34"/>
      <c r="U1238" s="43" t="s">
        <v>319</v>
      </c>
      <c r="V1238" s="34">
        <v>1</v>
      </c>
      <c r="W1238" s="29">
        <v>1</v>
      </c>
      <c r="X1238" s="29">
        <f t="shared" si="550"/>
        <v>1</v>
      </c>
      <c r="Z1238" s="6">
        <f t="shared" si="551"/>
        <v>1</v>
      </c>
      <c r="AA1238" s="6">
        <f t="shared" si="552"/>
        <v>1</v>
      </c>
      <c r="AB1238" s="29"/>
      <c r="AC1238" s="29">
        <f t="shared" si="553"/>
        <v>1</v>
      </c>
      <c r="AE1238" s="120">
        <f>IF(N1238=1,IF(OR(I1238&gt;-5,I1238=""),0,IF(I1238&gt;=-10,0.5,1)),0)</f>
        <v>0</v>
      </c>
      <c r="AF1238" s="120">
        <f>IF(G1238&lt;AI1238,0.5,0)</f>
        <v>0.5</v>
      </c>
      <c r="AG1238" s="120">
        <f>IF(G1238=AJ1238,1,0)</f>
        <v>0</v>
      </c>
      <c r="AI1238" s="29">
        <f t="shared" si="554"/>
        <v>4.1435990000000004E-3</v>
      </c>
      <c r="AJ1238" s="29">
        <f>_xlfn.MINIFS($G$6:$G$2383,$N$6:$N$2383,1,$D$6:$D$2383,14)</f>
        <v>0</v>
      </c>
    </row>
    <row r="1239" spans="1:36" ht="16.5" thickBot="1" x14ac:dyDescent="0.3">
      <c r="A1239" s="48" t="s">
        <v>1466</v>
      </c>
      <c r="B1239" s="54" t="s">
        <v>133</v>
      </c>
      <c r="C1239" s="55" t="s">
        <v>134</v>
      </c>
      <c r="D1239" s="33"/>
      <c r="E1239" s="41"/>
      <c r="F1239" s="41"/>
      <c r="G1239" s="117">
        <v>0</v>
      </c>
      <c r="H1239" s="35"/>
      <c r="I1239" s="35"/>
      <c r="J1239" s="35"/>
      <c r="K1239" s="36">
        <f>SUM(K1240:K1245)</f>
        <v>4</v>
      </c>
      <c r="L1239" s="29">
        <f t="shared" si="546"/>
        <v>0</v>
      </c>
      <c r="M1239" s="29">
        <f t="shared" si="547"/>
        <v>0</v>
      </c>
      <c r="O1239" s="34"/>
      <c r="P1239" s="34"/>
      <c r="Q1239" s="34"/>
      <c r="R1239" s="117">
        <v>0</v>
      </c>
      <c r="S1239" s="35">
        <v>1</v>
      </c>
      <c r="T1239" s="35"/>
      <c r="U1239" s="37" t="s">
        <v>321</v>
      </c>
      <c r="V1239" s="35">
        <v>1</v>
      </c>
      <c r="W1239" s="6"/>
      <c r="X1239" s="29">
        <f t="shared" si="550"/>
        <v>0</v>
      </c>
      <c r="Y1239" s="6"/>
      <c r="AB1239" s="6"/>
      <c r="AC1239" s="29" t="str">
        <f t="shared" si="553"/>
        <v>не применяется</v>
      </c>
      <c r="AF1239" s="6"/>
    </row>
    <row r="1240" spans="1:36" ht="16.5" thickBot="1" x14ac:dyDescent="0.3">
      <c r="A1240" s="48" t="s">
        <v>1467</v>
      </c>
      <c r="B1240" s="54" t="s">
        <v>133</v>
      </c>
      <c r="C1240" s="55" t="s">
        <v>134</v>
      </c>
      <c r="D1240" s="44">
        <v>15</v>
      </c>
      <c r="E1240" s="41">
        <v>494</v>
      </c>
      <c r="F1240" s="41">
        <v>494</v>
      </c>
      <c r="G1240" s="117">
        <v>1</v>
      </c>
      <c r="H1240" s="45">
        <v>1</v>
      </c>
      <c r="I1240" s="42" t="s">
        <v>12</v>
      </c>
      <c r="J1240" s="13">
        <v>1</v>
      </c>
      <c r="K1240" s="29">
        <f t="shared" ref="K1240:K1245" si="555">IF(V1240=1,MAX(AE1240:AG1240),0)</f>
        <v>1</v>
      </c>
      <c r="L1240" s="29">
        <f t="shared" si="546"/>
        <v>0</v>
      </c>
      <c r="M1240" s="29">
        <f t="shared" si="547"/>
        <v>1</v>
      </c>
      <c r="N1240" s="29">
        <f t="shared" ref="N1240:N1245" si="556">IF(AND(F1240=0,V1240=1),2,V1240)</f>
        <v>1</v>
      </c>
      <c r="O1240" s="34"/>
      <c r="P1240" s="41">
        <v>0</v>
      </c>
      <c r="Q1240" s="41">
        <v>0</v>
      </c>
      <c r="R1240" s="117">
        <v>0</v>
      </c>
      <c r="S1240" s="42">
        <v>1</v>
      </c>
      <c r="T1240" s="42"/>
      <c r="U1240" s="43" t="s">
        <v>323</v>
      </c>
      <c r="V1240" s="34">
        <v>1</v>
      </c>
      <c r="W1240" s="29">
        <v>1</v>
      </c>
      <c r="X1240" s="29">
        <f t="shared" si="550"/>
        <v>1</v>
      </c>
      <c r="Z1240" s="6">
        <f t="shared" ref="Z1240:Z1245" si="557">N1240</f>
        <v>1</v>
      </c>
      <c r="AA1240" s="6">
        <f t="shared" ref="AA1240:AA1245" si="558">IF(K1240&lt;=0,0,1)</f>
        <v>1</v>
      </c>
      <c r="AB1240" s="29"/>
      <c r="AC1240" s="29">
        <f t="shared" si="553"/>
        <v>1</v>
      </c>
      <c r="AE1240" s="120">
        <f>IF(AND(J1240&gt;=1,N1240=1),1,0)</f>
        <v>1</v>
      </c>
      <c r="AF1240" s="121">
        <f>IF(G1240&gt;AI1240,0.5,0)</f>
        <v>0.5</v>
      </c>
      <c r="AG1240" s="120"/>
      <c r="AI1240" s="29">
        <f t="shared" ref="AI1240:AI1245" si="559">ROUND(SUMIFS(E:E,D:D,D1240,N:N,1)/SUMIFS(F:F,D:D,D1240,N:N,1),9)</f>
        <v>0.955452521</v>
      </c>
    </row>
    <row r="1241" spans="1:36" ht="16.5" thickBot="1" x14ac:dyDescent="0.3">
      <c r="A1241" s="48" t="s">
        <v>1468</v>
      </c>
      <c r="B1241" s="54" t="s">
        <v>133</v>
      </c>
      <c r="C1241" s="55" t="s">
        <v>134</v>
      </c>
      <c r="D1241" s="44">
        <v>16</v>
      </c>
      <c r="E1241" s="41">
        <v>0</v>
      </c>
      <c r="F1241" s="41">
        <v>0</v>
      </c>
      <c r="G1241" s="117">
        <v>0</v>
      </c>
      <c r="H1241" s="45">
        <v>1</v>
      </c>
      <c r="I1241" s="42" t="s">
        <v>12</v>
      </c>
      <c r="J1241" s="13">
        <v>0</v>
      </c>
      <c r="K1241" s="29">
        <f t="shared" si="555"/>
        <v>0</v>
      </c>
      <c r="L1241" s="29">
        <f t="shared" si="546"/>
        <v>0</v>
      </c>
      <c r="M1241" s="29">
        <f t="shared" si="547"/>
        <v>0</v>
      </c>
      <c r="N1241" s="29">
        <f t="shared" si="556"/>
        <v>2</v>
      </c>
      <c r="O1241" s="34"/>
      <c r="P1241" s="41">
        <v>0</v>
      </c>
      <c r="Q1241" s="41">
        <v>0</v>
      </c>
      <c r="R1241" s="117">
        <v>0</v>
      </c>
      <c r="S1241" s="42">
        <v>0</v>
      </c>
      <c r="T1241" s="42"/>
      <c r="U1241" s="43" t="s">
        <v>325</v>
      </c>
      <c r="V1241" s="34">
        <v>1</v>
      </c>
      <c r="W1241" s="29">
        <v>1</v>
      </c>
      <c r="X1241" s="29">
        <f t="shared" si="550"/>
        <v>1</v>
      </c>
      <c r="Z1241" s="6">
        <f t="shared" si="557"/>
        <v>2</v>
      </c>
      <c r="AA1241" s="6">
        <f t="shared" si="558"/>
        <v>0</v>
      </c>
      <c r="AB1241" s="29"/>
      <c r="AC1241" s="29" t="str">
        <f>_xlfn.IFS(AND(Z1241=1,AA1241=1),1,AND(Z1241=1,AA1241=0),0,Z1241=0,"не применяется",Z1241=2,"не применяется")</f>
        <v>не применяется</v>
      </c>
      <c r="AE1241" s="120">
        <f>IF(AND(J1241&gt;=1,N1241=1),1,0)</f>
        <v>0</v>
      </c>
      <c r="AF1241" s="120">
        <f>IF(G1241&gt;AI1241,0.5,0)</f>
        <v>0</v>
      </c>
      <c r="AG1241" s="120"/>
      <c r="AI1241" s="29">
        <f t="shared" si="559"/>
        <v>27.65</v>
      </c>
    </row>
    <row r="1242" spans="1:36" ht="16.5" thickBot="1" x14ac:dyDescent="0.3">
      <c r="A1242" s="48" t="s">
        <v>1469</v>
      </c>
      <c r="B1242" s="54" t="s">
        <v>133</v>
      </c>
      <c r="C1242" s="55" t="s">
        <v>134</v>
      </c>
      <c r="D1242" s="44">
        <v>17</v>
      </c>
      <c r="E1242" s="41">
        <v>3</v>
      </c>
      <c r="F1242" s="41">
        <v>1</v>
      </c>
      <c r="G1242" s="117">
        <v>3</v>
      </c>
      <c r="H1242" s="45">
        <v>1</v>
      </c>
      <c r="I1242" s="42" t="s">
        <v>12</v>
      </c>
      <c r="J1242" s="13">
        <v>3</v>
      </c>
      <c r="K1242" s="29">
        <f t="shared" si="555"/>
        <v>1</v>
      </c>
      <c r="L1242" s="29">
        <f t="shared" si="546"/>
        <v>0</v>
      </c>
      <c r="M1242" s="29">
        <f t="shared" si="547"/>
        <v>0</v>
      </c>
      <c r="N1242" s="29">
        <f t="shared" si="556"/>
        <v>1</v>
      </c>
      <c r="O1242" s="34"/>
      <c r="P1242" s="41">
        <v>1</v>
      </c>
      <c r="Q1242" s="41">
        <v>2</v>
      </c>
      <c r="R1242" s="117">
        <v>0.5</v>
      </c>
      <c r="S1242" s="42">
        <v>0</v>
      </c>
      <c r="T1242" s="42"/>
      <c r="U1242" s="43" t="s">
        <v>327</v>
      </c>
      <c r="V1242" s="34">
        <v>1</v>
      </c>
      <c r="W1242" s="29">
        <v>1</v>
      </c>
      <c r="X1242" s="29">
        <f t="shared" si="550"/>
        <v>1</v>
      </c>
      <c r="Z1242" s="6">
        <f t="shared" si="557"/>
        <v>1</v>
      </c>
      <c r="AA1242" s="6">
        <f t="shared" si="558"/>
        <v>1</v>
      </c>
      <c r="AB1242" s="29"/>
      <c r="AC1242" s="29">
        <f>_xlfn.IFS(AND(Z1242=1,AA1242=1),1,AND(Z1242=1,AA1242=0),0,Z1242=0,"не применяется")</f>
        <v>1</v>
      </c>
      <c r="AE1242" s="120">
        <f>IF(AND(J1242&gt;=1,N1242=1),1,0)</f>
        <v>1</v>
      </c>
      <c r="AF1242" s="120">
        <f>IF(G1242&gt;AI1242,0.5,0)</f>
        <v>0</v>
      </c>
      <c r="AG1242" s="120"/>
      <c r="AI1242" s="29">
        <f t="shared" si="559"/>
        <v>77.588235294</v>
      </c>
    </row>
    <row r="1243" spans="1:36" ht="16.5" thickBot="1" x14ac:dyDescent="0.3">
      <c r="A1243" s="48" t="s">
        <v>1470</v>
      </c>
      <c r="B1243" s="54" t="s">
        <v>133</v>
      </c>
      <c r="C1243" s="55" t="s">
        <v>134</v>
      </c>
      <c r="D1243" s="44">
        <v>18</v>
      </c>
      <c r="E1243" s="41">
        <v>0</v>
      </c>
      <c r="F1243" s="41">
        <v>0</v>
      </c>
      <c r="G1243" s="117">
        <v>0</v>
      </c>
      <c r="H1243" s="45">
        <v>1</v>
      </c>
      <c r="I1243" s="42" t="s">
        <v>12</v>
      </c>
      <c r="J1243" s="13">
        <v>0</v>
      </c>
      <c r="K1243" s="29">
        <f t="shared" si="555"/>
        <v>0</v>
      </c>
      <c r="L1243" s="29">
        <f t="shared" si="546"/>
        <v>0</v>
      </c>
      <c r="M1243" s="29">
        <f t="shared" si="547"/>
        <v>0</v>
      </c>
      <c r="N1243" s="29">
        <f t="shared" si="556"/>
        <v>2</v>
      </c>
      <c r="O1243" s="34"/>
      <c r="P1243" s="41">
        <v>1</v>
      </c>
      <c r="Q1243" s="41">
        <v>2</v>
      </c>
      <c r="R1243" s="117">
        <v>0.5</v>
      </c>
      <c r="S1243" s="42">
        <v>0</v>
      </c>
      <c r="T1243" s="42"/>
      <c r="U1243" s="43" t="s">
        <v>329</v>
      </c>
      <c r="V1243" s="34">
        <v>1</v>
      </c>
      <c r="W1243" s="29">
        <v>1</v>
      </c>
      <c r="X1243" s="29">
        <f t="shared" si="550"/>
        <v>1</v>
      </c>
      <c r="Z1243" s="6">
        <f t="shared" si="557"/>
        <v>2</v>
      </c>
      <c r="AA1243" s="6">
        <f t="shared" si="558"/>
        <v>0</v>
      </c>
      <c r="AB1243" s="29"/>
      <c r="AC1243" s="29" t="str">
        <f>_xlfn.IFS(AND(Z1243=1,AA1243=1),1,AND(Z1243=1,AA1243=0),0,Z1243=0,"не применяется",N1243=2,"не применяется")</f>
        <v>не применяется</v>
      </c>
      <c r="AE1243" s="120">
        <f>IF(AND(J1243&gt;=1,N1243=1),1,0)</f>
        <v>0</v>
      </c>
      <c r="AF1243" s="120">
        <f>IF(G1243&gt;AI1243,0.5,0)</f>
        <v>0</v>
      </c>
      <c r="AG1243" s="120"/>
      <c r="AI1243" s="29">
        <f t="shared" si="559"/>
        <v>48.1875</v>
      </c>
    </row>
    <row r="1244" spans="1:36" ht="16.5" thickBot="1" x14ac:dyDescent="0.3">
      <c r="A1244" s="48" t="s">
        <v>1471</v>
      </c>
      <c r="B1244" s="54" t="s">
        <v>133</v>
      </c>
      <c r="C1244" s="55" t="s">
        <v>134</v>
      </c>
      <c r="D1244" s="44">
        <v>19</v>
      </c>
      <c r="E1244" s="41">
        <v>5</v>
      </c>
      <c r="F1244" s="41">
        <v>1</v>
      </c>
      <c r="G1244" s="117">
        <v>5</v>
      </c>
      <c r="H1244" s="45">
        <v>1</v>
      </c>
      <c r="I1244" s="42" t="s">
        <v>12</v>
      </c>
      <c r="J1244" s="13">
        <v>5</v>
      </c>
      <c r="K1244" s="29">
        <f t="shared" si="555"/>
        <v>2</v>
      </c>
      <c r="L1244" s="29">
        <f t="shared" si="546"/>
        <v>0</v>
      </c>
      <c r="M1244" s="29">
        <f t="shared" si="547"/>
        <v>0</v>
      </c>
      <c r="N1244" s="29">
        <f t="shared" si="556"/>
        <v>1</v>
      </c>
      <c r="O1244" s="34"/>
      <c r="P1244" s="41">
        <v>0</v>
      </c>
      <c r="Q1244" s="41">
        <v>0</v>
      </c>
      <c r="R1244" s="117">
        <v>0</v>
      </c>
      <c r="S1244" s="42">
        <v>0</v>
      </c>
      <c r="T1244" s="42"/>
      <c r="U1244" s="43" t="s">
        <v>331</v>
      </c>
      <c r="V1244" s="34">
        <v>1</v>
      </c>
      <c r="W1244" s="29">
        <v>2</v>
      </c>
      <c r="X1244" s="29">
        <f t="shared" si="550"/>
        <v>2</v>
      </c>
      <c r="Z1244" s="6">
        <f t="shared" si="557"/>
        <v>1</v>
      </c>
      <c r="AA1244" s="6">
        <f t="shared" si="558"/>
        <v>1</v>
      </c>
      <c r="AB1244" s="29"/>
      <c r="AC1244" s="29">
        <f>_xlfn.IFS(AND(Z1244=1,AA1244=1),1,AND(Z1244=1,AA1244=0),0,Z1244=0,"не применяется",Z1244=2,"не применяется")</f>
        <v>1</v>
      </c>
      <c r="AE1244" s="120">
        <f>IF(AND(J1244&gt;=1,N1244=1),2,0)</f>
        <v>2</v>
      </c>
      <c r="AF1244" s="120">
        <f>IF(G1244&gt;AI1244,1,0)</f>
        <v>0</v>
      </c>
      <c r="AG1244" s="120"/>
      <c r="AI1244" s="29">
        <f t="shared" si="559"/>
        <v>45.237288135999997</v>
      </c>
    </row>
    <row r="1245" spans="1:36" ht="16.5" thickBot="1" x14ac:dyDescent="0.3">
      <c r="A1245" s="48" t="s">
        <v>1472</v>
      </c>
      <c r="B1245" s="54" t="s">
        <v>133</v>
      </c>
      <c r="C1245" s="55" t="s">
        <v>134</v>
      </c>
      <c r="D1245" s="44">
        <v>20</v>
      </c>
      <c r="E1245" s="41">
        <v>1</v>
      </c>
      <c r="F1245" s="41">
        <v>0</v>
      </c>
      <c r="G1245" s="117">
        <v>0</v>
      </c>
      <c r="H1245" s="45">
        <v>1</v>
      </c>
      <c r="I1245" s="42" t="s">
        <v>12</v>
      </c>
      <c r="J1245" s="13">
        <v>0</v>
      </c>
      <c r="K1245" s="29">
        <f t="shared" si="555"/>
        <v>0</v>
      </c>
      <c r="L1245" s="29">
        <f t="shared" si="546"/>
        <v>0</v>
      </c>
      <c r="M1245" s="29">
        <f t="shared" si="547"/>
        <v>0</v>
      </c>
      <c r="N1245" s="29">
        <f t="shared" si="556"/>
        <v>2</v>
      </c>
      <c r="O1245" s="34"/>
      <c r="P1245" s="41">
        <v>0</v>
      </c>
      <c r="Q1245" s="41">
        <v>0</v>
      </c>
      <c r="R1245" s="117">
        <v>0</v>
      </c>
      <c r="S1245" s="42">
        <v>0</v>
      </c>
      <c r="T1245" s="42"/>
      <c r="U1245" s="43" t="s">
        <v>333</v>
      </c>
      <c r="V1245" s="34">
        <v>1</v>
      </c>
      <c r="W1245" s="29">
        <v>1</v>
      </c>
      <c r="X1245" s="29">
        <f t="shared" si="550"/>
        <v>1</v>
      </c>
      <c r="Z1245" s="6">
        <f t="shared" si="557"/>
        <v>2</v>
      </c>
      <c r="AA1245" s="6">
        <f t="shared" si="558"/>
        <v>0</v>
      </c>
      <c r="AB1245" s="29"/>
      <c r="AC1245" s="29" t="str">
        <f>_xlfn.IFS(AND(Z1245=1,AA1245=1),1,AND(Z1245=1,AA1245=0),0,Z1245=0,"не применяется",Z1245=2,"не применяется")</f>
        <v>не применяется</v>
      </c>
      <c r="AE1245" s="120">
        <f>IF(AND(J1245&gt;=1,N1245=1),1,0)</f>
        <v>0</v>
      </c>
      <c r="AF1245" s="120">
        <f>IF(G1245&gt;AI1245,0.5,0)</f>
        <v>0</v>
      </c>
      <c r="AG1245" s="120"/>
      <c r="AI1245" s="29">
        <f t="shared" si="559"/>
        <v>12.756097561000001</v>
      </c>
    </row>
    <row r="1246" spans="1:36" ht="16.5" thickBot="1" x14ac:dyDescent="0.3">
      <c r="A1246" s="48" t="s">
        <v>1466</v>
      </c>
      <c r="B1246" s="54" t="s">
        <v>133</v>
      </c>
      <c r="C1246" s="55" t="s">
        <v>134</v>
      </c>
      <c r="D1246" s="33"/>
      <c r="E1246" s="41"/>
      <c r="F1246" s="41"/>
      <c r="G1246" s="117">
        <v>0</v>
      </c>
      <c r="H1246" s="35"/>
      <c r="I1246" s="35"/>
      <c r="J1246" s="35"/>
      <c r="K1246" s="36">
        <f>SUM(K1247:K1251)</f>
        <v>2</v>
      </c>
      <c r="L1246" s="29">
        <f t="shared" si="546"/>
        <v>0</v>
      </c>
      <c r="M1246" s="29">
        <f t="shared" si="547"/>
        <v>0</v>
      </c>
      <c r="O1246" s="34"/>
      <c r="P1246" s="34"/>
      <c r="Q1246" s="34"/>
      <c r="R1246" s="117">
        <v>0</v>
      </c>
      <c r="S1246" s="35">
        <v>2.5</v>
      </c>
      <c r="T1246" s="35"/>
      <c r="U1246" s="37" t="s">
        <v>321</v>
      </c>
      <c r="V1246" s="35">
        <v>1</v>
      </c>
      <c r="W1246" s="6"/>
      <c r="X1246" s="29">
        <f t="shared" si="550"/>
        <v>0</v>
      </c>
      <c r="Y1246" s="6"/>
      <c r="AB1246" s="6"/>
      <c r="AC1246" s="29" t="str">
        <f>_xlfn.IFS(AND(Z1246=1,AA1246=1),1,AND(Z1246=1,AA1246=0),0,Z1246=0,"не применяется")</f>
        <v>не применяется</v>
      </c>
      <c r="AF1246" s="6"/>
    </row>
    <row r="1247" spans="1:36" ht="16.5" thickBot="1" x14ac:dyDescent="0.3">
      <c r="A1247" s="48" t="s">
        <v>1473</v>
      </c>
      <c r="B1247" s="54" t="s">
        <v>133</v>
      </c>
      <c r="C1247" s="55" t="s">
        <v>134</v>
      </c>
      <c r="D1247" s="44">
        <v>21</v>
      </c>
      <c r="E1247" s="41">
        <v>1</v>
      </c>
      <c r="F1247" s="41">
        <v>5</v>
      </c>
      <c r="G1247" s="117">
        <v>0.2</v>
      </c>
      <c r="H1247" s="42" t="s">
        <v>12</v>
      </c>
      <c r="I1247" s="13">
        <v>0</v>
      </c>
      <c r="J1247" s="42" t="s">
        <v>12</v>
      </c>
      <c r="K1247" s="29">
        <f>IF(V1247=1,MAX(AE1247:AG1247),0)</f>
        <v>0</v>
      </c>
      <c r="L1247" s="29">
        <f t="shared" si="546"/>
        <v>0</v>
      </c>
      <c r="M1247" s="29">
        <f t="shared" si="547"/>
        <v>0</v>
      </c>
      <c r="N1247" s="29">
        <f>IF(AND(F1247=0,V1247=1),2,V1247)</f>
        <v>1</v>
      </c>
      <c r="O1247" s="34"/>
      <c r="P1247" s="41">
        <v>0</v>
      </c>
      <c r="Q1247" s="41">
        <v>0</v>
      </c>
      <c r="R1247" s="117">
        <v>0</v>
      </c>
      <c r="S1247" s="45">
        <v>0</v>
      </c>
      <c r="T1247" s="45"/>
      <c r="U1247" s="43" t="s">
        <v>335</v>
      </c>
      <c r="V1247" s="34">
        <v>1</v>
      </c>
      <c r="W1247" s="29">
        <v>1</v>
      </c>
      <c r="X1247" s="29">
        <f t="shared" si="550"/>
        <v>1</v>
      </c>
      <c r="Z1247" s="6">
        <f>N1247</f>
        <v>1</v>
      </c>
      <c r="AA1247" s="6">
        <f>IF(K1247&lt;=0,0,1)</f>
        <v>0</v>
      </c>
      <c r="AB1247" s="29"/>
      <c r="AC1247" s="29">
        <f>_xlfn.IFS(AND(Z1247=1,AA1247=1),1,AND(Z1247=1,AA1247=0),0,Z1247=0,"не применяется",Z1247=2,"не применяется")</f>
        <v>0</v>
      </c>
      <c r="AE1247" s="120">
        <f>IF(N1247=1,IF(OR(I1247&lt;5,I1247=""),0,IF(I1247&gt;=10,1,0.5)),0)</f>
        <v>0</v>
      </c>
      <c r="AF1247" s="120">
        <f>IF(G1247&gt;AI1247,0.5,0)</f>
        <v>0</v>
      </c>
      <c r="AG1247" s="120">
        <f>IF(G1247=AJ1247,1,0)</f>
        <v>0</v>
      </c>
      <c r="AI1247" s="29">
        <f>ROUND(SUMIFS(E:E,D:D,D1247,N:N,1)/SUMIFS(F:F,D:D,D1247,N:N,1),9)</f>
        <v>0.40586932399999998</v>
      </c>
      <c r="AJ1247" s="29">
        <f>_xlfn.MAXIFS($G$7:$G$2383,$N$7:$N$2383,1,$D$7:$D$2383,21)</f>
        <v>1</v>
      </c>
    </row>
    <row r="1248" spans="1:36" ht="16.5" thickBot="1" x14ac:dyDescent="0.3">
      <c r="A1248" s="48" t="s">
        <v>1474</v>
      </c>
      <c r="B1248" s="54" t="s">
        <v>133</v>
      </c>
      <c r="C1248" s="55" t="s">
        <v>134</v>
      </c>
      <c r="D1248" s="44">
        <v>22</v>
      </c>
      <c r="E1248" s="41">
        <v>0</v>
      </c>
      <c r="F1248" s="41">
        <v>24</v>
      </c>
      <c r="G1248" s="117">
        <v>0</v>
      </c>
      <c r="H1248" s="45">
        <v>1</v>
      </c>
      <c r="I1248" s="42" t="s">
        <v>12</v>
      </c>
      <c r="J1248" s="13">
        <v>0</v>
      </c>
      <c r="K1248" s="29">
        <f>IF(V1248=1,MAX(AE1248:AG1248),0)</f>
        <v>0</v>
      </c>
      <c r="L1248" s="29">
        <f t="shared" si="546"/>
        <v>0</v>
      </c>
      <c r="M1248" s="29">
        <f t="shared" si="547"/>
        <v>0</v>
      </c>
      <c r="N1248" s="29">
        <f>IF(AND(F1248=0,V1248=1),2,V1248)</f>
        <v>1</v>
      </c>
      <c r="O1248" s="34"/>
      <c r="P1248" s="41">
        <v>0</v>
      </c>
      <c r="Q1248" s="41">
        <v>0</v>
      </c>
      <c r="R1248" s="117">
        <v>0</v>
      </c>
      <c r="S1248" s="42">
        <v>0</v>
      </c>
      <c r="T1248" s="42"/>
      <c r="U1248" s="43" t="s">
        <v>337</v>
      </c>
      <c r="V1248" s="34">
        <v>1</v>
      </c>
      <c r="W1248" s="29">
        <v>1</v>
      </c>
      <c r="X1248" s="29">
        <f t="shared" si="550"/>
        <v>1</v>
      </c>
      <c r="Z1248" s="6">
        <f>N1248</f>
        <v>1</v>
      </c>
      <c r="AA1248" s="6">
        <f>IF(K1248&lt;=0,0,1)</f>
        <v>0</v>
      </c>
      <c r="AB1248" s="29"/>
      <c r="AC1248" s="29">
        <f>_xlfn.IFS(AND(Z1248=1,AA1248=1),1,AND(Z1248=1,AA1248=0),0,Z1248=0,"не применяется")</f>
        <v>0</v>
      </c>
      <c r="AE1248" s="120">
        <f>IF(AND(J1248&gt;=1,N1248=1),1,0)</f>
        <v>0</v>
      </c>
      <c r="AF1248" s="120">
        <f>IF(G1248&gt;AI1248,0.5,0)</f>
        <v>0</v>
      </c>
      <c r="AG1248" s="120"/>
      <c r="AI1248" s="29">
        <f>ROUND(SUMIFS(E:E,D:D,D1248,N:N,1)/SUMIFS(F:F,D:D,D1248,N:N,1),9)</f>
        <v>0.59924209900000003</v>
      </c>
    </row>
    <row r="1249" spans="1:36" ht="16.5" thickBot="1" x14ac:dyDescent="0.3">
      <c r="A1249" s="48" t="s">
        <v>1475</v>
      </c>
      <c r="B1249" s="54" t="s">
        <v>133</v>
      </c>
      <c r="C1249" s="55" t="s">
        <v>134</v>
      </c>
      <c r="D1249" s="44">
        <v>23</v>
      </c>
      <c r="E1249" s="41">
        <v>0</v>
      </c>
      <c r="F1249" s="41">
        <v>1</v>
      </c>
      <c r="G1249" s="117">
        <v>0</v>
      </c>
      <c r="H1249" s="42" t="s">
        <v>12</v>
      </c>
      <c r="I1249" s="13">
        <v>0</v>
      </c>
      <c r="J1249" s="42" t="s">
        <v>12</v>
      </c>
      <c r="K1249" s="29">
        <f>IF(V1249=1,MAX(AE1249:AG1249),0)</f>
        <v>0</v>
      </c>
      <c r="L1249" s="29">
        <f t="shared" si="546"/>
        <v>0</v>
      </c>
      <c r="M1249" s="29">
        <f t="shared" si="547"/>
        <v>0</v>
      </c>
      <c r="N1249" s="29">
        <f>IF(AND(F1249=0,V1249=1),2,V1249)</f>
        <v>1</v>
      </c>
      <c r="O1249" s="34"/>
      <c r="P1249" s="41">
        <v>0</v>
      </c>
      <c r="Q1249" s="41">
        <v>2</v>
      </c>
      <c r="R1249" s="117">
        <v>0</v>
      </c>
      <c r="S1249" s="45">
        <v>0</v>
      </c>
      <c r="T1249" s="45"/>
      <c r="U1249" s="43" t="s">
        <v>339</v>
      </c>
      <c r="V1249" s="34">
        <v>1</v>
      </c>
      <c r="W1249" s="29">
        <v>1</v>
      </c>
      <c r="X1249" s="29">
        <f t="shared" si="550"/>
        <v>1</v>
      </c>
      <c r="Z1249" s="6">
        <f>N1249</f>
        <v>1</v>
      </c>
      <c r="AA1249" s="6">
        <f>IF(K1249&lt;=0,0,1)</f>
        <v>0</v>
      </c>
      <c r="AB1249" s="29"/>
      <c r="AC1249" s="29">
        <f>_xlfn.IFS(AND(Z1249=1,AA1249=1),1,AND(Z1249=1,AA1249=0),0,Z1249=0,"не применяется")</f>
        <v>0</v>
      </c>
      <c r="AE1249" s="120">
        <f>IF(N1249=1,IF(OR(I1249&lt;5,I1249=""),0,IF(I1249&gt;=10,1,0.5)),0)</f>
        <v>0</v>
      </c>
      <c r="AF1249" s="120">
        <f>IF(G1249&gt;AI1249,0.5,0)</f>
        <v>0</v>
      </c>
      <c r="AG1249" s="120">
        <f>IF(AND(G3676&lt;&gt;0,G1249=AJ1249),1,0)</f>
        <v>0</v>
      </c>
      <c r="AI1249" s="29">
        <f>ROUND(SUMIFS(E:E,D:D,D1249,N:N,1)/SUMIFS(F:F,D:D,D1249,N:N,1),9)</f>
        <v>0.46666666699999998</v>
      </c>
      <c r="AJ1249" s="29">
        <f>_xlfn.MAXIFS($G$7:$G$2383,$N$7:$N$2383,1,$D$7:$D$2383,23)</f>
        <v>6</v>
      </c>
    </row>
    <row r="1250" spans="1:36" ht="16.5" thickBot="1" x14ac:dyDescent="0.3">
      <c r="A1250" s="48" t="s">
        <v>1476</v>
      </c>
      <c r="B1250" s="54" t="s">
        <v>133</v>
      </c>
      <c r="C1250" s="55" t="s">
        <v>134</v>
      </c>
      <c r="D1250" s="44">
        <v>24</v>
      </c>
      <c r="E1250" s="41">
        <v>0</v>
      </c>
      <c r="F1250" s="41">
        <v>1</v>
      </c>
      <c r="G1250" s="117">
        <v>0</v>
      </c>
      <c r="H1250" s="42" t="s">
        <v>12</v>
      </c>
      <c r="I1250" s="13">
        <v>-100</v>
      </c>
      <c r="J1250" s="42" t="s">
        <v>12</v>
      </c>
      <c r="K1250" s="29">
        <f>IF(V1250=1,MAX(AE1250:AG1250),0)</f>
        <v>0</v>
      </c>
      <c r="L1250" s="29">
        <f t="shared" si="546"/>
        <v>0</v>
      </c>
      <c r="M1250" s="29">
        <f t="shared" si="547"/>
        <v>0</v>
      </c>
      <c r="N1250" s="29">
        <f>IF(AND(F1250=0,V1250=1),2,V1250)</f>
        <v>1</v>
      </c>
      <c r="O1250" s="34"/>
      <c r="P1250" s="41">
        <v>1</v>
      </c>
      <c r="Q1250" s="41">
        <v>5</v>
      </c>
      <c r="R1250" s="117">
        <v>0.2</v>
      </c>
      <c r="S1250" s="45">
        <v>0.5</v>
      </c>
      <c r="T1250" s="45"/>
      <c r="U1250" s="43" t="s">
        <v>341</v>
      </c>
      <c r="V1250" s="34">
        <v>1</v>
      </c>
      <c r="W1250" s="29">
        <v>1</v>
      </c>
      <c r="X1250" s="29">
        <f t="shared" si="550"/>
        <v>1</v>
      </c>
      <c r="Z1250" s="6">
        <f>N1250</f>
        <v>1</v>
      </c>
      <c r="AA1250" s="6">
        <f>IF(K1250&lt;=0,0,1)</f>
        <v>0</v>
      </c>
      <c r="AB1250" s="29"/>
      <c r="AC1250" s="29">
        <f>_xlfn.IFS(AND(Z1250=1,AA1250=1),1,AND(Z1250=1,AA1250=0),0,Z1250=0,"не применяется")</f>
        <v>0</v>
      </c>
      <c r="AE1250" s="120">
        <f>IF(N1250=1,IF(OR(I1250&lt;5,I1250=""),0,IF(I1250&gt;=10,1,0.5)),0)</f>
        <v>0</v>
      </c>
      <c r="AF1250" s="120">
        <f>IF(G1250&gt;AI1250,0.5,0)</f>
        <v>0</v>
      </c>
      <c r="AG1250" s="120">
        <f>IF(G1250=AJ1250,1,0)</f>
        <v>0</v>
      </c>
      <c r="AI1250" s="29">
        <f>ROUND(SUMIFS(E:E,D:D,D1250,N:N,1)/SUMIFS(F:F,D:D,D1250,N:N,1),9)</f>
        <v>0.91379310300000005</v>
      </c>
      <c r="AJ1250" s="29">
        <f>_xlfn.MAXIFS($G$7:$G$2383,$N$7:$N$2383,1,$D$7:$D$2383,24)</f>
        <v>10</v>
      </c>
    </row>
    <row r="1251" spans="1:36" ht="16.5" thickBot="1" x14ac:dyDescent="0.3">
      <c r="A1251" s="48" t="s">
        <v>1477</v>
      </c>
      <c r="B1251" s="54" t="s">
        <v>133</v>
      </c>
      <c r="C1251" s="55" t="s">
        <v>134</v>
      </c>
      <c r="D1251" s="44">
        <v>25</v>
      </c>
      <c r="E1251" s="41">
        <v>36</v>
      </c>
      <c r="F1251" s="41">
        <v>36</v>
      </c>
      <c r="G1251" s="117">
        <v>1</v>
      </c>
      <c r="H1251" s="45">
        <v>1</v>
      </c>
      <c r="I1251" s="42" t="s">
        <v>12</v>
      </c>
      <c r="J1251" s="13">
        <v>1</v>
      </c>
      <c r="K1251" s="29">
        <f>IF(V1251=1,MAX(AE1251:AG1251),0)</f>
        <v>2</v>
      </c>
      <c r="L1251" s="29">
        <f t="shared" si="546"/>
        <v>0</v>
      </c>
      <c r="M1251" s="29">
        <f t="shared" si="547"/>
        <v>1</v>
      </c>
      <c r="N1251" s="29">
        <f>IF(AND(F1251=0,V1251=1),2,V1251)</f>
        <v>1</v>
      </c>
      <c r="O1251" s="34"/>
      <c r="P1251" s="41">
        <v>0</v>
      </c>
      <c r="Q1251" s="41">
        <v>0</v>
      </c>
      <c r="R1251" s="117">
        <v>0</v>
      </c>
      <c r="S1251" s="42">
        <v>2</v>
      </c>
      <c r="T1251" s="42"/>
      <c r="U1251" s="43" t="s">
        <v>343</v>
      </c>
      <c r="V1251" s="34">
        <v>1</v>
      </c>
      <c r="W1251" s="29">
        <v>2</v>
      </c>
      <c r="X1251" s="29">
        <f t="shared" si="550"/>
        <v>2</v>
      </c>
      <c r="Z1251" s="6">
        <f>N1251</f>
        <v>1</v>
      </c>
      <c r="AA1251" s="6">
        <f>IF(K1251&lt;=0,0,1)</f>
        <v>1</v>
      </c>
      <c r="AB1251" s="29"/>
      <c r="AC1251" s="29">
        <f>_xlfn.IFS(AND(Z1251=1,AA1251=1),1,AND(Z1251=1,AA1251=0),0,Z1251=0,"не применяется")</f>
        <v>1</v>
      </c>
      <c r="AE1251" s="120">
        <f>IF(AND(J1251&gt;=1,N1251=1),2,0)</f>
        <v>2</v>
      </c>
      <c r="AF1251" s="120">
        <f>IF(G1251&gt;AI1251,1,0)</f>
        <v>1</v>
      </c>
      <c r="AG1251" s="120"/>
      <c r="AI1251" s="29">
        <f>ROUND(SUMIFS(E:E,D:D,D1251,N:N,1)/SUMIFS(F:F,D:D,D1251,N:N,1),9)</f>
        <v>0.97028108999999996</v>
      </c>
    </row>
    <row r="1252" spans="1:36" ht="16.5" thickBot="1" x14ac:dyDescent="0.3">
      <c r="A1252" s="48" t="s">
        <v>1478</v>
      </c>
      <c r="B1252" s="54" t="s">
        <v>133</v>
      </c>
      <c r="C1252" s="55" t="s">
        <v>134</v>
      </c>
      <c r="D1252" s="51">
        <v>33</v>
      </c>
      <c r="E1252" s="41"/>
      <c r="F1252" s="41"/>
      <c r="G1252" s="117">
        <v>0</v>
      </c>
      <c r="H1252" s="45"/>
      <c r="I1252" s="45"/>
      <c r="J1252" s="45"/>
      <c r="K1252" s="45">
        <f>K1224+K1239+K1246</f>
        <v>17.5</v>
      </c>
      <c r="L1252" s="29">
        <f t="shared" si="546"/>
        <v>0</v>
      </c>
      <c r="M1252" s="29">
        <f t="shared" si="547"/>
        <v>0</v>
      </c>
      <c r="O1252" s="34"/>
      <c r="P1252" s="34"/>
      <c r="Q1252" s="34"/>
      <c r="R1252" s="117">
        <v>0</v>
      </c>
      <c r="S1252" s="45">
        <v>16</v>
      </c>
      <c r="T1252" s="45"/>
      <c r="U1252" s="43" t="s">
        <v>321</v>
      </c>
      <c r="V1252" s="45">
        <v>1</v>
      </c>
      <c r="X1252" s="29">
        <f>SUM(X1224:X1251)</f>
        <v>32</v>
      </c>
      <c r="Y1252" s="53">
        <f>K1252/X1252</f>
        <v>0.546875</v>
      </c>
      <c r="Z1252" s="6">
        <f>SUM(Z1224:Z1251)</f>
        <v>28</v>
      </c>
      <c r="AA1252" s="6">
        <f>SUM(AA1224:AA1251)</f>
        <v>13</v>
      </c>
      <c r="AB1252" s="53">
        <f>AA1252/Z1252</f>
        <v>0.4642857142857143</v>
      </c>
      <c r="AC1252" s="29">
        <f>AB1252</f>
        <v>0.4642857142857143</v>
      </c>
      <c r="AF1252" s="6"/>
    </row>
    <row r="1253" spans="1:36" ht="16.5" thickBot="1" x14ac:dyDescent="0.25">
      <c r="A1253" s="48" t="s">
        <v>275</v>
      </c>
      <c r="B1253" s="49" t="s">
        <v>27</v>
      </c>
      <c r="C1253" s="50" t="s">
        <v>28</v>
      </c>
      <c r="D1253" s="33">
        <v>0</v>
      </c>
      <c r="E1253" s="122"/>
      <c r="F1253" s="122"/>
      <c r="G1253" s="117">
        <v>0</v>
      </c>
      <c r="H1253" s="35"/>
      <c r="I1253" s="35"/>
      <c r="J1253" s="35"/>
      <c r="K1253" s="36">
        <f>SUM(K1254:K1267)</f>
        <v>15</v>
      </c>
      <c r="L1253" s="29">
        <f t="shared" si="546"/>
        <v>0</v>
      </c>
      <c r="M1253" s="29">
        <f t="shared" si="547"/>
        <v>0</v>
      </c>
      <c r="O1253" s="34"/>
      <c r="P1253" s="67"/>
      <c r="Q1253" s="67"/>
      <c r="R1253" s="117">
        <v>0</v>
      </c>
      <c r="S1253" s="34">
        <v>10.5</v>
      </c>
      <c r="T1253" s="34"/>
      <c r="U1253" s="43" t="s">
        <v>321</v>
      </c>
      <c r="V1253" s="35">
        <v>1</v>
      </c>
      <c r="W1253" s="6"/>
      <c r="X1253" s="6"/>
      <c r="Y1253" s="6"/>
      <c r="AB1253" s="6"/>
      <c r="AC1253" s="6"/>
      <c r="AF1253" s="6"/>
    </row>
    <row r="1254" spans="1:36" ht="16.5" thickBot="1" x14ac:dyDescent="0.3">
      <c r="A1254" s="48" t="s">
        <v>1479</v>
      </c>
      <c r="B1254" s="54" t="s">
        <v>27</v>
      </c>
      <c r="C1254" s="55" t="s">
        <v>28</v>
      </c>
      <c r="D1254" s="41">
        <v>1</v>
      </c>
      <c r="E1254" s="41">
        <v>44510</v>
      </c>
      <c r="F1254" s="41">
        <v>176398.6</v>
      </c>
      <c r="G1254" s="117">
        <v>0.25232626600000002</v>
      </c>
      <c r="H1254" s="42" t="s">
        <v>12</v>
      </c>
      <c r="I1254" s="13">
        <v>7.0225801260000003</v>
      </c>
      <c r="J1254" s="42" t="s">
        <v>12</v>
      </c>
      <c r="K1254" s="29">
        <f t="shared" ref="K1254:K1265" si="560">IF(V1254=1,MAX(AE1254:AG1254),0)</f>
        <v>1</v>
      </c>
      <c r="L1254" s="29">
        <f t="shared" si="546"/>
        <v>0</v>
      </c>
      <c r="M1254" s="29">
        <f t="shared" si="547"/>
        <v>0</v>
      </c>
      <c r="N1254" s="29">
        <f t="shared" ref="N1254:N1267" si="561">IF(AND(F1254=0,V1254=1),2,V1254)</f>
        <v>1</v>
      </c>
      <c r="O1254" s="34"/>
      <c r="P1254" s="41">
        <v>42733</v>
      </c>
      <c r="Q1254" s="41">
        <v>181249.30000000002</v>
      </c>
      <c r="R1254" s="117">
        <v>0.23576918599999999</v>
      </c>
      <c r="S1254" s="34">
        <v>1</v>
      </c>
      <c r="T1254" s="34"/>
      <c r="U1254" s="43" t="s">
        <v>293</v>
      </c>
      <c r="V1254" s="34">
        <v>1</v>
      </c>
      <c r="W1254" s="29">
        <v>1</v>
      </c>
      <c r="X1254" s="29">
        <f t="shared" ref="X1254:X1280" si="562">IF(V1254=1,W1254,0)</f>
        <v>1</v>
      </c>
      <c r="Z1254" s="6">
        <f t="shared" ref="Z1254:Z1267" si="563">N1254</f>
        <v>1</v>
      </c>
      <c r="AA1254" s="6">
        <f t="shared" ref="AA1254:AA1267" si="564">IF(K1254&lt;=0,0,1)</f>
        <v>1</v>
      </c>
      <c r="AB1254" s="29"/>
      <c r="AC1254" s="29">
        <f t="shared" ref="AC1254:AC1270" si="565">_xlfn.IFS(AND(Z1254=1,AA1254=1),1,AND(Z1254=1,AA1254=0),0,Z1254=0,"не применяется")</f>
        <v>1</v>
      </c>
      <c r="AE1254" s="120">
        <f>IF(N1254=1,IF(OR(I1254&lt;3,I1254=""),0,IF(I1254&gt;=7,1,0.5)),0)</f>
        <v>1</v>
      </c>
      <c r="AF1254" s="120">
        <f>IF(G1254&gt;AI1254,0.5,0)</f>
        <v>0</v>
      </c>
      <c r="AG1254" s="120">
        <f>IF(G1254=AJ1254,1,0)</f>
        <v>0</v>
      </c>
      <c r="AI1254" s="29">
        <f t="shared" ref="AI1254:AI1267" si="566">ROUND(SUMIFS(E:E,D:D,D1254,N:N,1)/SUMIFS(F:F,D:D,D1254,N:N,1),9)</f>
        <v>0.26994277300000002</v>
      </c>
      <c r="AJ1254" s="29">
        <f>ROUND(_xlfn.MAXIFS($G$7:$G$2383,$D$7:$D$2383,1,$V$7:$V$2383,1),9)</f>
        <v>0.87050933799999997</v>
      </c>
    </row>
    <row r="1255" spans="1:36" ht="16.5" thickBot="1" x14ac:dyDescent="0.3">
      <c r="A1255" s="48" t="s">
        <v>1480</v>
      </c>
      <c r="B1255" s="54" t="s">
        <v>27</v>
      </c>
      <c r="C1255" s="55" t="s">
        <v>28</v>
      </c>
      <c r="D1255" s="44">
        <v>2</v>
      </c>
      <c r="E1255" s="41">
        <v>309</v>
      </c>
      <c r="F1255" s="41">
        <v>324</v>
      </c>
      <c r="G1255" s="117">
        <v>0.95370370400000004</v>
      </c>
      <c r="H1255" s="42" t="s">
        <v>12</v>
      </c>
      <c r="I1255" s="13">
        <v>140.159932951</v>
      </c>
      <c r="J1255" s="42" t="s">
        <v>12</v>
      </c>
      <c r="K1255" s="29">
        <f t="shared" si="560"/>
        <v>2</v>
      </c>
      <c r="L1255" s="29">
        <f t="shared" si="546"/>
        <v>1</v>
      </c>
      <c r="M1255" s="29">
        <f t="shared" si="547"/>
        <v>1</v>
      </c>
      <c r="N1255" s="29">
        <f t="shared" si="561"/>
        <v>1</v>
      </c>
      <c r="O1255" s="34"/>
      <c r="P1255" s="41">
        <v>110</v>
      </c>
      <c r="Q1255" s="41">
        <v>277</v>
      </c>
      <c r="R1255" s="117">
        <v>0.39711191299999998</v>
      </c>
      <c r="S1255" s="34">
        <v>1</v>
      </c>
      <c r="T1255" s="34"/>
      <c r="U1255" s="43" t="s">
        <v>295</v>
      </c>
      <c r="V1255" s="34">
        <v>1</v>
      </c>
      <c r="W1255" s="29">
        <v>2</v>
      </c>
      <c r="X1255" s="29">
        <f t="shared" si="562"/>
        <v>2</v>
      </c>
      <c r="Z1255" s="6">
        <f t="shared" si="563"/>
        <v>1</v>
      </c>
      <c r="AA1255" s="6">
        <f t="shared" si="564"/>
        <v>1</v>
      </c>
      <c r="AB1255" s="29"/>
      <c r="AC1255" s="29">
        <f t="shared" si="565"/>
        <v>1</v>
      </c>
      <c r="AE1255" s="120">
        <f>IF(N1255=1,IF(OR(I1255&lt;5,I1255=""),0,IF(I1255&gt;=10,2,1)),0)</f>
        <v>2</v>
      </c>
      <c r="AF1255" s="120">
        <f>IF(G1255&gt;AI1255,1,0)</f>
        <v>1</v>
      </c>
      <c r="AG1255" s="120">
        <f>IF(G1255=AJ1255,2,0)</f>
        <v>0</v>
      </c>
      <c r="AI1255" s="29">
        <f t="shared" si="566"/>
        <v>0.94268468299999997</v>
      </c>
      <c r="AJ1255" s="29">
        <f>ROUND(_xlfn.MAXIFS($G$7:$G$2383,$N$7:$N$2383,1,$D$7:$D$2383,2),9)</f>
        <v>0.994897959</v>
      </c>
    </row>
    <row r="1256" spans="1:36" ht="16.5" thickBot="1" x14ac:dyDescent="0.3">
      <c r="A1256" s="48" t="s">
        <v>1481</v>
      </c>
      <c r="B1256" s="54" t="s">
        <v>27</v>
      </c>
      <c r="C1256" s="55" t="s">
        <v>28</v>
      </c>
      <c r="D1256" s="44">
        <v>3</v>
      </c>
      <c r="E1256" s="41">
        <v>11</v>
      </c>
      <c r="F1256" s="41">
        <v>11</v>
      </c>
      <c r="G1256" s="117">
        <v>1</v>
      </c>
      <c r="H1256" s="42" t="s">
        <v>12</v>
      </c>
      <c r="I1256" s="13">
        <v>0</v>
      </c>
      <c r="J1256" s="42" t="s">
        <v>12</v>
      </c>
      <c r="K1256" s="29">
        <f t="shared" si="560"/>
        <v>1</v>
      </c>
      <c r="L1256" s="29">
        <f t="shared" si="546"/>
        <v>1</v>
      </c>
      <c r="M1256" s="29">
        <f t="shared" si="547"/>
        <v>1</v>
      </c>
      <c r="N1256" s="29">
        <f t="shared" si="561"/>
        <v>1</v>
      </c>
      <c r="O1256" s="34"/>
      <c r="P1256" s="41">
        <v>5</v>
      </c>
      <c r="Q1256" s="41">
        <v>5</v>
      </c>
      <c r="R1256" s="117">
        <v>1</v>
      </c>
      <c r="S1256" s="34">
        <v>1</v>
      </c>
      <c r="T1256" s="34"/>
      <c r="U1256" s="43" t="s">
        <v>297</v>
      </c>
      <c r="V1256" s="34">
        <v>1</v>
      </c>
      <c r="W1256" s="29">
        <v>1</v>
      </c>
      <c r="X1256" s="29">
        <f t="shared" si="562"/>
        <v>1</v>
      </c>
      <c r="Z1256" s="6">
        <f t="shared" si="563"/>
        <v>1</v>
      </c>
      <c r="AA1256" s="6">
        <f t="shared" si="564"/>
        <v>1</v>
      </c>
      <c r="AB1256" s="29"/>
      <c r="AC1256" s="29">
        <f t="shared" si="565"/>
        <v>1</v>
      </c>
      <c r="AE1256" s="120">
        <f>IF(N1256=1,IF(OR(I1256&lt;5,I1256=""),0,IF(I1256&gt;=10,1,0.5)),0)</f>
        <v>0</v>
      </c>
      <c r="AF1256" s="120">
        <f>IF(G1256&gt;AI1256,0.5,0)</f>
        <v>0.5</v>
      </c>
      <c r="AG1256" s="120">
        <f>IF(G1256=AJ1256,1,0)</f>
        <v>1</v>
      </c>
      <c r="AI1256" s="29">
        <f t="shared" si="566"/>
        <v>0.630237826</v>
      </c>
      <c r="AJ1256" s="29">
        <f>_xlfn.MAXIFS($G$7:$G$2383,$N$7:$N$2383,1,$D$7:$D$2383,3)</f>
        <v>1</v>
      </c>
    </row>
    <row r="1257" spans="1:36" ht="16.5" thickBot="1" x14ac:dyDescent="0.3">
      <c r="A1257" s="48" t="s">
        <v>1482</v>
      </c>
      <c r="B1257" s="54" t="s">
        <v>27</v>
      </c>
      <c r="C1257" s="55" t="s">
        <v>28</v>
      </c>
      <c r="D1257" s="44">
        <v>4</v>
      </c>
      <c r="E1257" s="41">
        <v>2</v>
      </c>
      <c r="F1257" s="41">
        <v>2</v>
      </c>
      <c r="G1257" s="117">
        <v>1</v>
      </c>
      <c r="H1257" s="42" t="s">
        <v>12</v>
      </c>
      <c r="I1257" s="13">
        <v>0</v>
      </c>
      <c r="J1257" s="42" t="s">
        <v>12</v>
      </c>
      <c r="K1257" s="29">
        <f t="shared" si="560"/>
        <v>1</v>
      </c>
      <c r="L1257" s="29">
        <f t="shared" si="546"/>
        <v>1</v>
      </c>
      <c r="M1257" s="29">
        <f t="shared" si="547"/>
        <v>1</v>
      </c>
      <c r="N1257" s="29">
        <f t="shared" si="561"/>
        <v>1</v>
      </c>
      <c r="O1257" s="34"/>
      <c r="P1257" s="41">
        <v>0</v>
      </c>
      <c r="Q1257" s="41">
        <v>2</v>
      </c>
      <c r="R1257" s="117">
        <v>0</v>
      </c>
      <c r="S1257" s="34">
        <v>0</v>
      </c>
      <c r="T1257" s="34"/>
      <c r="U1257" s="43" t="s">
        <v>299</v>
      </c>
      <c r="V1257" s="34">
        <v>1</v>
      </c>
      <c r="W1257" s="29">
        <v>1</v>
      </c>
      <c r="X1257" s="29">
        <f t="shared" si="562"/>
        <v>1</v>
      </c>
      <c r="Z1257" s="6">
        <f t="shared" si="563"/>
        <v>1</v>
      </c>
      <c r="AA1257" s="6">
        <f t="shared" si="564"/>
        <v>1</v>
      </c>
      <c r="AB1257" s="29"/>
      <c r="AC1257" s="29">
        <f t="shared" si="565"/>
        <v>1</v>
      </c>
      <c r="AE1257" s="120">
        <f>IF(N1257=1,IF(OR(I1257&lt;5,I1257=""),0,IF(I1257&gt;=10,1,0.5)),0)</f>
        <v>0</v>
      </c>
      <c r="AF1257" s="120">
        <f>IF(G1257&gt;AI1257,0.5,0)</f>
        <v>0.5</v>
      </c>
      <c r="AG1257" s="120">
        <f>IF(G1257=AJ1257,1,0)</f>
        <v>1</v>
      </c>
      <c r="AI1257" s="29">
        <f t="shared" si="566"/>
        <v>0.88328075699999997</v>
      </c>
      <c r="AJ1257" s="29">
        <f>_xlfn.MAXIFS($G$7:$G$2383,$N$7:$N$2383,1,$D$7:$D$2383,4)</f>
        <v>1</v>
      </c>
    </row>
    <row r="1258" spans="1:36" ht="16.5" thickBot="1" x14ac:dyDescent="0.3">
      <c r="A1258" s="48" t="s">
        <v>1483</v>
      </c>
      <c r="B1258" s="54" t="s">
        <v>27</v>
      </c>
      <c r="C1258" s="55" t="s">
        <v>28</v>
      </c>
      <c r="D1258" s="44">
        <v>5</v>
      </c>
      <c r="E1258" s="41">
        <v>14</v>
      </c>
      <c r="F1258" s="41">
        <v>14</v>
      </c>
      <c r="G1258" s="117">
        <v>1</v>
      </c>
      <c r="H1258" s="42" t="s">
        <v>12</v>
      </c>
      <c r="I1258" s="13">
        <v>1799.9999981000001</v>
      </c>
      <c r="J1258" s="42" t="s">
        <v>12</v>
      </c>
      <c r="K1258" s="29">
        <f t="shared" si="560"/>
        <v>1</v>
      </c>
      <c r="L1258" s="29">
        <f t="shared" si="546"/>
        <v>0</v>
      </c>
      <c r="M1258" s="29">
        <f t="shared" si="547"/>
        <v>1</v>
      </c>
      <c r="N1258" s="29">
        <f t="shared" si="561"/>
        <v>1</v>
      </c>
      <c r="O1258" s="34"/>
      <c r="P1258" s="41">
        <v>2</v>
      </c>
      <c r="Q1258" s="41">
        <v>38</v>
      </c>
      <c r="R1258" s="117">
        <v>5.2631578999999998E-2</v>
      </c>
      <c r="S1258" s="34">
        <v>0</v>
      </c>
      <c r="T1258" s="34"/>
      <c r="U1258" s="43" t="s">
        <v>301</v>
      </c>
      <c r="V1258" s="34">
        <v>1</v>
      </c>
      <c r="W1258" s="29">
        <v>1</v>
      </c>
      <c r="X1258" s="29">
        <f t="shared" si="562"/>
        <v>1</v>
      </c>
      <c r="Z1258" s="6">
        <f t="shared" si="563"/>
        <v>1</v>
      </c>
      <c r="AA1258" s="6">
        <f t="shared" si="564"/>
        <v>1</v>
      </c>
      <c r="AB1258" s="29"/>
      <c r="AC1258" s="29">
        <f t="shared" si="565"/>
        <v>1</v>
      </c>
      <c r="AE1258" s="120">
        <f>IF(N1258=1,IF(OR(I1258&lt;5,I1258=""),0,IF(I1258&gt;=10,1,0.5)),0)</f>
        <v>1</v>
      </c>
      <c r="AF1258" s="120">
        <f>IF(G1258&gt;AI1258,0.5,0)</f>
        <v>0.5</v>
      </c>
      <c r="AG1258" s="120">
        <f>IF(G1258=AJ1258,1,0)</f>
        <v>1</v>
      </c>
      <c r="AI1258" s="29">
        <f t="shared" si="566"/>
        <v>0.78056112200000005</v>
      </c>
      <c r="AJ1258" s="29">
        <f>_xlfn.MAXIFS($G$7:$G$2383,$N$7:$N$2383,1,$D$7:$D$2383,5)</f>
        <v>1</v>
      </c>
    </row>
    <row r="1259" spans="1:36" ht="16.5" thickBot="1" x14ac:dyDescent="0.3">
      <c r="A1259" s="48" t="s">
        <v>1484</v>
      </c>
      <c r="B1259" s="54" t="s">
        <v>27</v>
      </c>
      <c r="C1259" s="55" t="s">
        <v>28</v>
      </c>
      <c r="D1259" s="44">
        <v>6</v>
      </c>
      <c r="E1259" s="41">
        <v>1182</v>
      </c>
      <c r="F1259" s="41">
        <v>1180</v>
      </c>
      <c r="G1259" s="117">
        <v>1.0016949150000001</v>
      </c>
      <c r="H1259" s="45">
        <v>1</v>
      </c>
      <c r="I1259" s="42" t="s">
        <v>12</v>
      </c>
      <c r="J1259" s="13">
        <v>1.0016949150000001</v>
      </c>
      <c r="K1259" s="29">
        <f t="shared" si="560"/>
        <v>2</v>
      </c>
      <c r="L1259" s="29">
        <f t="shared" si="546"/>
        <v>0</v>
      </c>
      <c r="M1259" s="29">
        <f t="shared" si="547"/>
        <v>1</v>
      </c>
      <c r="N1259" s="29">
        <f t="shared" si="561"/>
        <v>1</v>
      </c>
      <c r="O1259" s="34"/>
      <c r="P1259" s="41">
        <v>0</v>
      </c>
      <c r="Q1259" s="41">
        <v>0</v>
      </c>
      <c r="R1259" s="117">
        <v>0</v>
      </c>
      <c r="S1259" s="42">
        <v>2</v>
      </c>
      <c r="T1259" s="42"/>
      <c r="U1259" s="43" t="s">
        <v>303</v>
      </c>
      <c r="V1259" s="34">
        <v>1</v>
      </c>
      <c r="W1259" s="29">
        <v>2</v>
      </c>
      <c r="X1259" s="29">
        <f t="shared" si="562"/>
        <v>2</v>
      </c>
      <c r="Z1259" s="6">
        <f t="shared" si="563"/>
        <v>1</v>
      </c>
      <c r="AA1259" s="6">
        <f t="shared" si="564"/>
        <v>1</v>
      </c>
      <c r="AB1259" s="29"/>
      <c r="AC1259" s="29">
        <f t="shared" si="565"/>
        <v>1</v>
      </c>
      <c r="AE1259" s="120">
        <f>IF(N1259=1,IF(J1259&gt;=1,2,0),0)</f>
        <v>2</v>
      </c>
      <c r="AF1259" s="120">
        <f>IF(G1259&gt;AI1259,1,0)</f>
        <v>1</v>
      </c>
      <c r="AG1259" s="120"/>
      <c r="AI1259" s="29">
        <f t="shared" si="566"/>
        <v>1.0014544569999999</v>
      </c>
    </row>
    <row r="1260" spans="1:36" ht="16.5" thickBot="1" x14ac:dyDescent="0.3">
      <c r="A1260" s="48" t="s">
        <v>1485</v>
      </c>
      <c r="B1260" s="54" t="s">
        <v>27</v>
      </c>
      <c r="C1260" s="55" t="s">
        <v>28</v>
      </c>
      <c r="D1260" s="44">
        <v>7</v>
      </c>
      <c r="E1260" s="41">
        <v>181</v>
      </c>
      <c r="F1260" s="41">
        <v>278</v>
      </c>
      <c r="G1260" s="117">
        <v>0.65107913699999997</v>
      </c>
      <c r="H1260" s="42" t="s">
        <v>12</v>
      </c>
      <c r="I1260" s="13">
        <v>3.5142672899999998</v>
      </c>
      <c r="J1260" s="42" t="s">
        <v>12</v>
      </c>
      <c r="K1260" s="29">
        <f t="shared" si="560"/>
        <v>1</v>
      </c>
      <c r="L1260" s="29">
        <f t="shared" si="546"/>
        <v>0</v>
      </c>
      <c r="M1260" s="29">
        <f t="shared" si="547"/>
        <v>0</v>
      </c>
      <c r="N1260" s="29">
        <f t="shared" si="561"/>
        <v>1</v>
      </c>
      <c r="O1260" s="34"/>
      <c r="P1260" s="41">
        <v>178</v>
      </c>
      <c r="Q1260" s="41">
        <v>283</v>
      </c>
      <c r="R1260" s="117">
        <v>0.62897526500000001</v>
      </c>
      <c r="S1260" s="34">
        <v>0</v>
      </c>
      <c r="T1260" s="34"/>
      <c r="U1260" s="43" t="s">
        <v>305</v>
      </c>
      <c r="V1260" s="34">
        <v>1</v>
      </c>
      <c r="W1260" s="29">
        <v>2</v>
      </c>
      <c r="X1260" s="29">
        <f t="shared" si="562"/>
        <v>2</v>
      </c>
      <c r="Z1260" s="6">
        <f t="shared" si="563"/>
        <v>1</v>
      </c>
      <c r="AA1260" s="6">
        <f t="shared" si="564"/>
        <v>1</v>
      </c>
      <c r="AB1260" s="29"/>
      <c r="AC1260" s="29">
        <f t="shared" si="565"/>
        <v>1</v>
      </c>
      <c r="AE1260" s="120">
        <f>IF(N1260=1,IF(OR(I1260&lt;3,I1260=""),0,IF(I1260&gt;=7,2,1)),0)</f>
        <v>1</v>
      </c>
      <c r="AF1260" s="120">
        <f>IF(G1260&gt;AI1260,1,0)</f>
        <v>0</v>
      </c>
      <c r="AG1260" s="120">
        <f>IF(G1260=AJ1260,2,0)</f>
        <v>0</v>
      </c>
      <c r="AI1260" s="29">
        <f t="shared" si="566"/>
        <v>0.78831324000000003</v>
      </c>
      <c r="AJ1260" s="29">
        <f>_xlfn.MAXIFS($G$7:$G$2383,$N$7:$N$2383,1,$D$7:$D$2383,7)</f>
        <v>0.964028777</v>
      </c>
    </row>
    <row r="1261" spans="1:36" ht="16.5" thickBot="1" x14ac:dyDescent="0.3">
      <c r="A1261" s="48" t="s">
        <v>1486</v>
      </c>
      <c r="B1261" s="54" t="s">
        <v>27</v>
      </c>
      <c r="C1261" s="55" t="s">
        <v>28</v>
      </c>
      <c r="D1261" s="44">
        <v>8</v>
      </c>
      <c r="E1261" s="41">
        <v>107</v>
      </c>
      <c r="F1261" s="41">
        <v>278</v>
      </c>
      <c r="G1261" s="117">
        <v>0.38489208600000002</v>
      </c>
      <c r="H1261" s="42" t="s">
        <v>12</v>
      </c>
      <c r="I1261" s="13">
        <v>-20.493094655</v>
      </c>
      <c r="J1261" s="42" t="s">
        <v>12</v>
      </c>
      <c r="K1261" s="29">
        <f t="shared" si="560"/>
        <v>1</v>
      </c>
      <c r="L1261" s="29">
        <f t="shared" si="546"/>
        <v>0</v>
      </c>
      <c r="M1261" s="29">
        <f t="shared" si="547"/>
        <v>0</v>
      </c>
      <c r="N1261" s="29">
        <f t="shared" si="561"/>
        <v>1</v>
      </c>
      <c r="O1261" s="34"/>
      <c r="P1261" s="41">
        <v>137</v>
      </c>
      <c r="Q1261" s="41">
        <v>283</v>
      </c>
      <c r="R1261" s="117">
        <v>0.48409893999999998</v>
      </c>
      <c r="S1261" s="34">
        <v>0.5</v>
      </c>
      <c r="T1261" s="34"/>
      <c r="U1261" s="43" t="s">
        <v>307</v>
      </c>
      <c r="V1261" s="34">
        <v>1</v>
      </c>
      <c r="W1261" s="29">
        <v>1</v>
      </c>
      <c r="X1261" s="29">
        <f t="shared" si="562"/>
        <v>1</v>
      </c>
      <c r="Z1261" s="6">
        <f t="shared" si="563"/>
        <v>1</v>
      </c>
      <c r="AA1261" s="6">
        <f t="shared" si="564"/>
        <v>1</v>
      </c>
      <c r="AB1261" s="29"/>
      <c r="AC1261" s="29">
        <f t="shared" si="565"/>
        <v>1</v>
      </c>
      <c r="AE1261" s="120">
        <f>IF(N1261=1,IF(OR(I1261&gt;-5,I1261=""),0,IF(I1261&gt;=-10,0.5,1)),0)</f>
        <v>1</v>
      </c>
      <c r="AF1261" s="120">
        <f>IF(G1261&lt;AI1261,0.5,0)</f>
        <v>0</v>
      </c>
      <c r="AG1261" s="120">
        <f>IF(G1261=AJ1261,1,0)</f>
        <v>0</v>
      </c>
      <c r="AI1261" s="29">
        <f t="shared" si="566"/>
        <v>0.38070670899999998</v>
      </c>
      <c r="AJ1261" s="29">
        <f>_xlfn.MINIFS($G$6:$G$2383,$N$6:$N$2383,1,$D$6:$D$2383,8)</f>
        <v>1.9047618999999998E-2</v>
      </c>
    </row>
    <row r="1262" spans="1:36" ht="16.5" thickBot="1" x14ac:dyDescent="0.3">
      <c r="A1262" s="48" t="s">
        <v>1487</v>
      </c>
      <c r="B1262" s="54" t="s">
        <v>27</v>
      </c>
      <c r="C1262" s="55" t="s">
        <v>28</v>
      </c>
      <c r="D1262" s="44">
        <v>9</v>
      </c>
      <c r="E1262" s="41">
        <v>935</v>
      </c>
      <c r="F1262" s="41">
        <v>324</v>
      </c>
      <c r="G1262" s="117">
        <v>2.8858024690000001</v>
      </c>
      <c r="H1262" s="45">
        <v>1</v>
      </c>
      <c r="I1262" s="42" t="s">
        <v>12</v>
      </c>
      <c r="J1262" s="13">
        <v>2.8858024690000001</v>
      </c>
      <c r="K1262" s="29">
        <f t="shared" si="560"/>
        <v>1</v>
      </c>
      <c r="L1262" s="29">
        <f t="shared" si="546"/>
        <v>0</v>
      </c>
      <c r="M1262" s="29">
        <f t="shared" si="547"/>
        <v>0</v>
      </c>
      <c r="N1262" s="29">
        <f t="shared" si="561"/>
        <v>1</v>
      </c>
      <c r="O1262" s="34"/>
      <c r="P1262" s="41">
        <v>734</v>
      </c>
      <c r="Q1262" s="41">
        <v>277</v>
      </c>
      <c r="R1262" s="117">
        <v>2.649819495</v>
      </c>
      <c r="S1262" s="42">
        <v>1</v>
      </c>
      <c r="T1262" s="42"/>
      <c r="U1262" s="43" t="s">
        <v>309</v>
      </c>
      <c r="V1262" s="34">
        <v>1</v>
      </c>
      <c r="W1262" s="29">
        <v>1</v>
      </c>
      <c r="X1262" s="29">
        <f t="shared" si="562"/>
        <v>1</v>
      </c>
      <c r="Z1262" s="6">
        <f t="shared" si="563"/>
        <v>1</v>
      </c>
      <c r="AA1262" s="6">
        <f t="shared" si="564"/>
        <v>1</v>
      </c>
      <c r="AB1262" s="29"/>
      <c r="AC1262" s="29">
        <f t="shared" si="565"/>
        <v>1</v>
      </c>
      <c r="AE1262" s="120">
        <f>IF(N1262=1,IF(J1262&gt;=1,1,0),0)</f>
        <v>1</v>
      </c>
      <c r="AF1262" s="120">
        <f>IF(G1262&gt;AI1262,0.5,0)</f>
        <v>0</v>
      </c>
      <c r="AG1262" s="120"/>
      <c r="AI1262" s="29">
        <f t="shared" si="566"/>
        <v>6.5856960899999999</v>
      </c>
    </row>
    <row r="1263" spans="1:36" ht="16.5" thickBot="1" x14ac:dyDescent="0.3">
      <c r="A1263" s="48" t="s">
        <v>1488</v>
      </c>
      <c r="B1263" s="54" t="s">
        <v>27</v>
      </c>
      <c r="C1263" s="55" t="s">
        <v>28</v>
      </c>
      <c r="D1263" s="44">
        <v>10</v>
      </c>
      <c r="E1263" s="41">
        <v>27</v>
      </c>
      <c r="F1263" s="41">
        <v>2</v>
      </c>
      <c r="G1263" s="117">
        <v>13.5</v>
      </c>
      <c r="H1263" s="45">
        <v>1</v>
      </c>
      <c r="I1263" s="42" t="s">
        <v>12</v>
      </c>
      <c r="J1263" s="13">
        <v>13.5</v>
      </c>
      <c r="K1263" s="29">
        <f t="shared" si="560"/>
        <v>1</v>
      </c>
      <c r="L1263" s="29">
        <f t="shared" si="546"/>
        <v>0</v>
      </c>
      <c r="M1263" s="29">
        <f t="shared" si="547"/>
        <v>1</v>
      </c>
      <c r="N1263" s="29">
        <f t="shared" si="561"/>
        <v>1</v>
      </c>
      <c r="O1263" s="34"/>
      <c r="P1263" s="41">
        <v>12</v>
      </c>
      <c r="Q1263" s="41">
        <v>2</v>
      </c>
      <c r="R1263" s="117">
        <v>6</v>
      </c>
      <c r="S1263" s="42">
        <v>1</v>
      </c>
      <c r="T1263" s="42"/>
      <c r="U1263" s="43" t="s">
        <v>311</v>
      </c>
      <c r="V1263" s="34">
        <v>1</v>
      </c>
      <c r="W1263" s="29">
        <v>1</v>
      </c>
      <c r="X1263" s="29">
        <f t="shared" si="562"/>
        <v>1</v>
      </c>
      <c r="Z1263" s="6">
        <f t="shared" si="563"/>
        <v>1</v>
      </c>
      <c r="AA1263" s="6">
        <f t="shared" si="564"/>
        <v>1</v>
      </c>
      <c r="AB1263" s="29"/>
      <c r="AC1263" s="29">
        <f t="shared" si="565"/>
        <v>1</v>
      </c>
      <c r="AE1263" s="120">
        <f>IF(N1263=1,IF(J1263&gt;=1,1,0),0)</f>
        <v>1</v>
      </c>
      <c r="AF1263" s="120">
        <f>IF(G1263&gt;AI1263,0.5,0)</f>
        <v>0.5</v>
      </c>
      <c r="AG1263" s="120"/>
      <c r="AI1263" s="29">
        <f t="shared" si="566"/>
        <v>8.2854889590000003</v>
      </c>
    </row>
    <row r="1264" spans="1:36" ht="16.5" thickBot="1" x14ac:dyDescent="0.3">
      <c r="A1264" s="48" t="s">
        <v>1489</v>
      </c>
      <c r="B1264" s="54" t="s">
        <v>27</v>
      </c>
      <c r="C1264" s="55" t="s">
        <v>28</v>
      </c>
      <c r="D1264" s="44">
        <v>11</v>
      </c>
      <c r="E1264" s="41">
        <v>74</v>
      </c>
      <c r="F1264" s="41">
        <v>14</v>
      </c>
      <c r="G1264" s="117">
        <v>5.2857142860000002</v>
      </c>
      <c r="H1264" s="45">
        <v>1</v>
      </c>
      <c r="I1264" s="42" t="s">
        <v>12</v>
      </c>
      <c r="J1264" s="13">
        <v>5.2857142860000002</v>
      </c>
      <c r="K1264" s="29">
        <f t="shared" si="560"/>
        <v>2</v>
      </c>
      <c r="L1264" s="29">
        <f t="shared" si="546"/>
        <v>0</v>
      </c>
      <c r="M1264" s="29">
        <f t="shared" si="547"/>
        <v>0</v>
      </c>
      <c r="N1264" s="29">
        <f t="shared" si="561"/>
        <v>1</v>
      </c>
      <c r="O1264" s="34"/>
      <c r="P1264" s="41">
        <v>42</v>
      </c>
      <c r="Q1264" s="41">
        <v>38</v>
      </c>
      <c r="R1264" s="117">
        <v>1.1052631580000001</v>
      </c>
      <c r="S1264" s="42">
        <v>2</v>
      </c>
      <c r="T1264" s="42"/>
      <c r="U1264" s="43" t="s">
        <v>313</v>
      </c>
      <c r="V1264" s="34">
        <v>1</v>
      </c>
      <c r="W1264" s="29">
        <v>2</v>
      </c>
      <c r="X1264" s="29">
        <f t="shared" si="562"/>
        <v>2</v>
      </c>
      <c r="Z1264" s="6">
        <f t="shared" si="563"/>
        <v>1</v>
      </c>
      <c r="AA1264" s="6">
        <f t="shared" si="564"/>
        <v>1</v>
      </c>
      <c r="AB1264" s="29"/>
      <c r="AC1264" s="29">
        <f t="shared" si="565"/>
        <v>1</v>
      </c>
      <c r="AE1264" s="120">
        <f>IF(N1264=1,IF(J1264&gt;=1,2,0),0)</f>
        <v>2</v>
      </c>
      <c r="AF1264" s="120">
        <f>IF(G1264&gt;AI1264,1,0)</f>
        <v>0</v>
      </c>
      <c r="AG1264" s="120"/>
      <c r="AI1264" s="29">
        <f t="shared" si="566"/>
        <v>8.5951903810000001</v>
      </c>
    </row>
    <row r="1265" spans="1:36" ht="16.5" thickBot="1" x14ac:dyDescent="0.3">
      <c r="A1265" s="48" t="s">
        <v>1490</v>
      </c>
      <c r="B1265" s="54" t="s">
        <v>27</v>
      </c>
      <c r="C1265" s="55" t="s">
        <v>28</v>
      </c>
      <c r="D1265" s="44">
        <v>12</v>
      </c>
      <c r="E1265" s="41">
        <v>548</v>
      </c>
      <c r="F1265" s="41">
        <v>11426</v>
      </c>
      <c r="G1265" s="117">
        <v>4.7960791000000003E-2</v>
      </c>
      <c r="H1265" s="42" t="s">
        <v>12</v>
      </c>
      <c r="I1265" s="13">
        <v>22.586862708000002</v>
      </c>
      <c r="J1265" s="42" t="s">
        <v>12</v>
      </c>
      <c r="K1265" s="29">
        <f t="shared" si="560"/>
        <v>0</v>
      </c>
      <c r="L1265" s="29">
        <f t="shared" si="546"/>
        <v>0</v>
      </c>
      <c r="M1265" s="29">
        <f t="shared" si="547"/>
        <v>0</v>
      </c>
      <c r="N1265" s="29">
        <f t="shared" si="561"/>
        <v>1</v>
      </c>
      <c r="O1265" s="34"/>
      <c r="P1265" s="41">
        <v>418</v>
      </c>
      <c r="Q1265" s="41">
        <v>10684</v>
      </c>
      <c r="R1265" s="117">
        <v>3.9123923999999997E-2</v>
      </c>
      <c r="S1265" s="34">
        <v>0</v>
      </c>
      <c r="T1265" s="34"/>
      <c r="U1265" s="43" t="s">
        <v>315</v>
      </c>
      <c r="V1265" s="34">
        <v>1</v>
      </c>
      <c r="W1265" s="29">
        <v>1</v>
      </c>
      <c r="X1265" s="29">
        <f t="shared" si="562"/>
        <v>1</v>
      </c>
      <c r="Z1265" s="6">
        <f t="shared" si="563"/>
        <v>1</v>
      </c>
      <c r="AA1265" s="6">
        <f t="shared" si="564"/>
        <v>0</v>
      </c>
      <c r="AB1265" s="29"/>
      <c r="AC1265" s="29">
        <f t="shared" si="565"/>
        <v>0</v>
      </c>
      <c r="AE1265" s="120">
        <f>IF(N1265=1,IF(OR(I1265&gt;-5,I1265=""),0,IF(I1265&gt;=-10,0.5,1)),0)</f>
        <v>0</v>
      </c>
      <c r="AF1265" s="120">
        <f>IF(G1265&lt;AI1265,0.5,0)</f>
        <v>0</v>
      </c>
      <c r="AG1265" s="120">
        <f>IF(G1265=AJ1265,1,0)</f>
        <v>0</v>
      </c>
      <c r="AI1265" s="29">
        <f t="shared" si="566"/>
        <v>4.0696577999999997E-2</v>
      </c>
      <c r="AJ1265" s="29">
        <f>_xlfn.MINIFS($G$6:$G$2383,$N$6:$N$2383,1,$D$6:$D$2383,12)</f>
        <v>5.6550419999999999E-3</v>
      </c>
    </row>
    <row r="1266" spans="1:36" ht="16.5" thickBot="1" x14ac:dyDescent="0.3">
      <c r="A1266" s="48" t="s">
        <v>1491</v>
      </c>
      <c r="B1266" s="54" t="s">
        <v>27</v>
      </c>
      <c r="C1266" s="55" t="s">
        <v>28</v>
      </c>
      <c r="D1266" s="44">
        <v>13</v>
      </c>
      <c r="E1266" s="41">
        <v>138</v>
      </c>
      <c r="F1266" s="41">
        <v>511</v>
      </c>
      <c r="G1266" s="117">
        <v>0.27005870799999998</v>
      </c>
      <c r="H1266" s="42" t="s">
        <v>12</v>
      </c>
      <c r="I1266" s="13">
        <v>-6.5343690539999999</v>
      </c>
      <c r="J1266" s="42" t="s">
        <v>12</v>
      </c>
      <c r="K1266" s="29">
        <f>_xlfn.IFS(AND(R1266=0,G1266=0),0,V1266=0,0,V1266=1,MAX(AE1266:AG1266))</f>
        <v>1</v>
      </c>
      <c r="L1266" s="29">
        <f t="shared" si="546"/>
        <v>1</v>
      </c>
      <c r="M1266" s="29">
        <f t="shared" si="547"/>
        <v>1</v>
      </c>
      <c r="N1266" s="29">
        <f t="shared" si="561"/>
        <v>1</v>
      </c>
      <c r="O1266" s="34"/>
      <c r="P1266" s="41">
        <v>128</v>
      </c>
      <c r="Q1266" s="41">
        <v>443</v>
      </c>
      <c r="R1266" s="117">
        <v>0.28893905199999997</v>
      </c>
      <c r="S1266" s="34">
        <v>1</v>
      </c>
      <c r="T1266" s="34"/>
      <c r="U1266" s="43" t="s">
        <v>317</v>
      </c>
      <c r="V1266" s="34">
        <v>1</v>
      </c>
      <c r="W1266" s="29">
        <v>2</v>
      </c>
      <c r="X1266" s="29">
        <f t="shared" si="562"/>
        <v>2</v>
      </c>
      <c r="Z1266" s="6">
        <f t="shared" si="563"/>
        <v>1</v>
      </c>
      <c r="AA1266" s="6">
        <f t="shared" si="564"/>
        <v>1</v>
      </c>
      <c r="AB1266" s="29"/>
      <c r="AC1266" s="29">
        <f t="shared" si="565"/>
        <v>1</v>
      </c>
      <c r="AE1266" s="120">
        <f>IF(N1266=1,IF(OR(I1266&gt;-3,I1266=""),0,IF(I1266&gt;=-7,1,2)),0)</f>
        <v>1</v>
      </c>
      <c r="AF1266" s="120">
        <f>IF(G1266&lt;AI1266,1,0)</f>
        <v>1</v>
      </c>
      <c r="AG1266" s="120">
        <f>IF(G1266=AJ1266,2,0)</f>
        <v>0</v>
      </c>
      <c r="AI1266" s="29">
        <f t="shared" si="566"/>
        <v>0.30394431599999999</v>
      </c>
      <c r="AJ1266" s="29">
        <f>_xlfn.MINIFS($G$6:$G$2383,$N$6:$N$2383,1,$D$6:$D$2383,13)</f>
        <v>0.11</v>
      </c>
    </row>
    <row r="1267" spans="1:36" ht="16.5" thickBot="1" x14ac:dyDescent="0.3">
      <c r="A1267" s="48" t="s">
        <v>1492</v>
      </c>
      <c r="B1267" s="54" t="s">
        <v>27</v>
      </c>
      <c r="C1267" s="55" t="s">
        <v>28</v>
      </c>
      <c r="D1267" s="44">
        <v>14</v>
      </c>
      <c r="E1267" s="41">
        <v>0</v>
      </c>
      <c r="F1267" s="41">
        <v>671</v>
      </c>
      <c r="G1267" s="117">
        <v>0</v>
      </c>
      <c r="H1267" s="42" t="s">
        <v>12</v>
      </c>
      <c r="I1267" s="13">
        <v>0</v>
      </c>
      <c r="J1267" s="42" t="s">
        <v>12</v>
      </c>
      <c r="K1267" s="29">
        <f>_xlfn.IFS(AND(R1267=0,G1267=0),0,V1267=0,0,V1267=1,MAX(AE1267:AG1267))</f>
        <v>0</v>
      </c>
      <c r="L1267" s="29">
        <f t="shared" si="546"/>
        <v>0</v>
      </c>
      <c r="M1267" s="29">
        <f t="shared" si="547"/>
        <v>1</v>
      </c>
      <c r="N1267" s="29">
        <f t="shared" si="561"/>
        <v>1</v>
      </c>
      <c r="O1267" s="34"/>
      <c r="P1267" s="41">
        <v>0</v>
      </c>
      <c r="Q1267" s="41">
        <v>614</v>
      </c>
      <c r="R1267" s="117">
        <v>0</v>
      </c>
      <c r="S1267" s="34">
        <v>0</v>
      </c>
      <c r="T1267" s="34"/>
      <c r="U1267" s="43" t="s">
        <v>319</v>
      </c>
      <c r="V1267" s="34">
        <v>1</v>
      </c>
      <c r="W1267" s="29">
        <v>1</v>
      </c>
      <c r="X1267" s="29">
        <f t="shared" si="562"/>
        <v>1</v>
      </c>
      <c r="Z1267" s="6">
        <f t="shared" si="563"/>
        <v>1</v>
      </c>
      <c r="AA1267" s="6">
        <f t="shared" si="564"/>
        <v>0</v>
      </c>
      <c r="AB1267" s="29"/>
      <c r="AC1267" s="29">
        <f t="shared" si="565"/>
        <v>0</v>
      </c>
      <c r="AE1267" s="120">
        <f>IF(N1267=1,IF(OR(I1267&gt;-5,I1267=""),0,IF(I1267&gt;=-10,0.5,1)),0)</f>
        <v>0</v>
      </c>
      <c r="AF1267" s="120">
        <f>IF(G1267&lt;AI1267,0.5,0)</f>
        <v>0.5</v>
      </c>
      <c r="AG1267" s="120">
        <f>IF(G1267=AJ1267,1,0)</f>
        <v>1</v>
      </c>
      <c r="AI1267" s="29">
        <f t="shared" si="566"/>
        <v>4.1435990000000004E-3</v>
      </c>
      <c r="AJ1267" s="29">
        <f>_xlfn.MINIFS($G$6:$G$2383,$N$6:$N$2383,1,$D$6:$D$2383,14)</f>
        <v>0</v>
      </c>
    </row>
    <row r="1268" spans="1:36" ht="16.5" thickBot="1" x14ac:dyDescent="0.3">
      <c r="A1268" s="48" t="s">
        <v>1493</v>
      </c>
      <c r="B1268" s="54" t="s">
        <v>27</v>
      </c>
      <c r="C1268" s="55" t="s">
        <v>28</v>
      </c>
      <c r="D1268" s="33"/>
      <c r="E1268" s="41"/>
      <c r="F1268" s="41"/>
      <c r="G1268" s="117">
        <v>0</v>
      </c>
      <c r="H1268" s="35"/>
      <c r="I1268" s="35"/>
      <c r="J1268" s="35"/>
      <c r="K1268" s="36">
        <f>SUM(K1269:K1274)</f>
        <v>3.5</v>
      </c>
      <c r="L1268" s="29">
        <f t="shared" si="546"/>
        <v>0</v>
      </c>
      <c r="M1268" s="29">
        <f t="shared" si="547"/>
        <v>0</v>
      </c>
      <c r="O1268" s="34"/>
      <c r="P1268" s="34"/>
      <c r="Q1268" s="34"/>
      <c r="R1268" s="117">
        <v>0</v>
      </c>
      <c r="S1268" s="35">
        <v>3</v>
      </c>
      <c r="T1268" s="35"/>
      <c r="U1268" s="37" t="s">
        <v>321</v>
      </c>
      <c r="V1268" s="35">
        <v>1</v>
      </c>
      <c r="W1268" s="6"/>
      <c r="X1268" s="29">
        <f t="shared" si="562"/>
        <v>0</v>
      </c>
      <c r="Y1268" s="6"/>
      <c r="AB1268" s="6"/>
      <c r="AC1268" s="29" t="str">
        <f t="shared" si="565"/>
        <v>не применяется</v>
      </c>
      <c r="AF1268" s="6"/>
    </row>
    <row r="1269" spans="1:36" ht="16.5" thickBot="1" x14ac:dyDescent="0.3">
      <c r="A1269" s="48" t="s">
        <v>1494</v>
      </c>
      <c r="B1269" s="54" t="s">
        <v>27</v>
      </c>
      <c r="C1269" s="55" t="s">
        <v>28</v>
      </c>
      <c r="D1269" s="44">
        <v>15</v>
      </c>
      <c r="E1269" s="41">
        <v>2147</v>
      </c>
      <c r="F1269" s="41">
        <v>2160</v>
      </c>
      <c r="G1269" s="117">
        <v>0.99398148099999994</v>
      </c>
      <c r="H1269" s="45">
        <v>1</v>
      </c>
      <c r="I1269" s="42" t="s">
        <v>12</v>
      </c>
      <c r="J1269" s="13">
        <v>0.99398148099999994</v>
      </c>
      <c r="K1269" s="29">
        <f t="shared" ref="K1269:K1274" si="567">IF(V1269=1,MAX(AE1269:AG1269),0)</f>
        <v>0.5</v>
      </c>
      <c r="L1269" s="29">
        <f t="shared" si="546"/>
        <v>0</v>
      </c>
      <c r="M1269" s="29">
        <f t="shared" si="547"/>
        <v>1</v>
      </c>
      <c r="N1269" s="29">
        <f t="shared" ref="N1269:N1274" si="568">IF(AND(F1269=0,V1269=1),2,V1269)</f>
        <v>1</v>
      </c>
      <c r="O1269" s="34"/>
      <c r="P1269" s="41">
        <v>0</v>
      </c>
      <c r="Q1269" s="41">
        <v>0</v>
      </c>
      <c r="R1269" s="117">
        <v>0</v>
      </c>
      <c r="S1269" s="42">
        <v>0.5</v>
      </c>
      <c r="T1269" s="42"/>
      <c r="U1269" s="43" t="s">
        <v>323</v>
      </c>
      <c r="V1269" s="34">
        <v>1</v>
      </c>
      <c r="W1269" s="29">
        <v>1</v>
      </c>
      <c r="X1269" s="29">
        <f t="shared" si="562"/>
        <v>1</v>
      </c>
      <c r="Z1269" s="6">
        <f t="shared" ref="Z1269:Z1274" si="569">N1269</f>
        <v>1</v>
      </c>
      <c r="AA1269" s="6">
        <f t="shared" ref="AA1269:AA1274" si="570">IF(K1269&lt;=0,0,1)</f>
        <v>1</v>
      </c>
      <c r="AB1269" s="29"/>
      <c r="AC1269" s="29">
        <f t="shared" si="565"/>
        <v>1</v>
      </c>
      <c r="AE1269" s="120">
        <f>IF(AND(J1269&gt;=1,N1269=1),1,0)</f>
        <v>0</v>
      </c>
      <c r="AF1269" s="121">
        <f>IF(G1269&gt;AI1269,0.5,0)</f>
        <v>0.5</v>
      </c>
      <c r="AG1269" s="120"/>
      <c r="AI1269" s="29">
        <f t="shared" ref="AI1269:AI1274" si="571">ROUND(SUMIFS(E:E,D:D,D1269,N:N,1)/SUMIFS(F:F,D:D,D1269,N:N,1),9)</f>
        <v>0.955452521</v>
      </c>
    </row>
    <row r="1270" spans="1:36" ht="16.5" thickBot="1" x14ac:dyDescent="0.3">
      <c r="A1270" s="48" t="s">
        <v>1495</v>
      </c>
      <c r="B1270" s="54" t="s">
        <v>27</v>
      </c>
      <c r="C1270" s="55" t="s">
        <v>28</v>
      </c>
      <c r="D1270" s="44">
        <v>16</v>
      </c>
      <c r="E1270" s="41">
        <v>7</v>
      </c>
      <c r="F1270" s="41">
        <v>1</v>
      </c>
      <c r="G1270" s="117">
        <v>7</v>
      </c>
      <c r="H1270" s="45">
        <v>1</v>
      </c>
      <c r="I1270" s="42" t="s">
        <v>12</v>
      </c>
      <c r="J1270" s="13">
        <v>7</v>
      </c>
      <c r="K1270" s="29">
        <f t="shared" si="567"/>
        <v>1</v>
      </c>
      <c r="L1270" s="29">
        <f t="shared" si="546"/>
        <v>0</v>
      </c>
      <c r="M1270" s="29">
        <f t="shared" si="547"/>
        <v>0</v>
      </c>
      <c r="N1270" s="29">
        <f t="shared" si="568"/>
        <v>1</v>
      </c>
      <c r="O1270" s="34"/>
      <c r="P1270" s="41">
        <v>7</v>
      </c>
      <c r="Q1270" s="41">
        <v>10</v>
      </c>
      <c r="R1270" s="117">
        <v>0.7</v>
      </c>
      <c r="S1270" s="42">
        <v>0.5</v>
      </c>
      <c r="T1270" s="42"/>
      <c r="U1270" s="43" t="s">
        <v>325</v>
      </c>
      <c r="V1270" s="34">
        <v>1</v>
      </c>
      <c r="W1270" s="29">
        <v>1</v>
      </c>
      <c r="X1270" s="29">
        <f t="shared" si="562"/>
        <v>1</v>
      </c>
      <c r="Z1270" s="6">
        <f t="shared" si="569"/>
        <v>1</v>
      </c>
      <c r="AA1270" s="6">
        <f t="shared" si="570"/>
        <v>1</v>
      </c>
      <c r="AB1270" s="29"/>
      <c r="AC1270" s="29">
        <f t="shared" si="565"/>
        <v>1</v>
      </c>
      <c r="AE1270" s="120">
        <f>IF(AND(J1270&gt;=1,N1270=1),1,0)</f>
        <v>1</v>
      </c>
      <c r="AF1270" s="120">
        <f>IF(G1270&gt;AI1270,0.5,0)</f>
        <v>0</v>
      </c>
      <c r="AG1270" s="120"/>
      <c r="AI1270" s="29">
        <f t="shared" si="571"/>
        <v>27.65</v>
      </c>
    </row>
    <row r="1271" spans="1:36" ht="16.5" thickBot="1" x14ac:dyDescent="0.3">
      <c r="A1271" s="48" t="s">
        <v>1496</v>
      </c>
      <c r="B1271" s="54" t="s">
        <v>27</v>
      </c>
      <c r="C1271" s="55" t="s">
        <v>28</v>
      </c>
      <c r="D1271" s="44">
        <v>17</v>
      </c>
      <c r="E1271" s="41">
        <v>277</v>
      </c>
      <c r="F1271" s="41">
        <v>0</v>
      </c>
      <c r="G1271" s="117">
        <v>0</v>
      </c>
      <c r="H1271" s="45">
        <v>1</v>
      </c>
      <c r="I1271" s="42" t="s">
        <v>12</v>
      </c>
      <c r="J1271" s="13">
        <v>0</v>
      </c>
      <c r="K1271" s="29">
        <f t="shared" si="567"/>
        <v>0</v>
      </c>
      <c r="L1271" s="29">
        <f t="shared" si="546"/>
        <v>0</v>
      </c>
      <c r="M1271" s="29">
        <f t="shared" si="547"/>
        <v>0</v>
      </c>
      <c r="N1271" s="29">
        <f t="shared" si="568"/>
        <v>2</v>
      </c>
      <c r="O1271" s="34"/>
      <c r="P1271" s="41">
        <v>9</v>
      </c>
      <c r="Q1271" s="41">
        <v>45</v>
      </c>
      <c r="R1271" s="117">
        <v>0.2</v>
      </c>
      <c r="S1271" s="42">
        <v>0</v>
      </c>
      <c r="T1271" s="42"/>
      <c r="U1271" s="43" t="s">
        <v>327</v>
      </c>
      <c r="V1271" s="34">
        <v>1</v>
      </c>
      <c r="W1271" s="29">
        <v>1</v>
      </c>
      <c r="X1271" s="29">
        <f t="shared" si="562"/>
        <v>1</v>
      </c>
      <c r="Z1271" s="6">
        <f t="shared" si="569"/>
        <v>2</v>
      </c>
      <c r="AA1271" s="6">
        <f t="shared" si="570"/>
        <v>0</v>
      </c>
      <c r="AB1271" s="29"/>
      <c r="AC1271" s="29" t="str">
        <f>_xlfn.IFS(AND(Z1271=1,AA1271=1),1,AND(Z1271=1,AA1271=0),0,Z1271=0,"не применяется",N1271=2,"не применяется")</f>
        <v>не применяется</v>
      </c>
      <c r="AE1271" s="120">
        <f>IF(AND(J1271&gt;=1,N1271=1),1,0)</f>
        <v>0</v>
      </c>
      <c r="AF1271" s="120">
        <f>IF(G1271&gt;AI1271,0.5,0)</f>
        <v>0</v>
      </c>
      <c r="AG1271" s="120"/>
      <c r="AI1271" s="29">
        <f t="shared" si="571"/>
        <v>77.588235294</v>
      </c>
    </row>
    <row r="1272" spans="1:36" ht="16.5" thickBot="1" x14ac:dyDescent="0.3">
      <c r="A1272" s="48" t="s">
        <v>1497</v>
      </c>
      <c r="B1272" s="54" t="s">
        <v>27</v>
      </c>
      <c r="C1272" s="55" t="s">
        <v>28</v>
      </c>
      <c r="D1272" s="44">
        <v>18</v>
      </c>
      <c r="E1272" s="41">
        <v>49</v>
      </c>
      <c r="F1272" s="41">
        <v>0</v>
      </c>
      <c r="G1272" s="117">
        <v>0</v>
      </c>
      <c r="H1272" s="45">
        <v>1</v>
      </c>
      <c r="I1272" s="42" t="s">
        <v>12</v>
      </c>
      <c r="J1272" s="13">
        <v>0</v>
      </c>
      <c r="K1272" s="29">
        <f t="shared" si="567"/>
        <v>0</v>
      </c>
      <c r="L1272" s="29">
        <f t="shared" si="546"/>
        <v>0</v>
      </c>
      <c r="M1272" s="29">
        <f t="shared" si="547"/>
        <v>0</v>
      </c>
      <c r="N1272" s="29">
        <f t="shared" si="568"/>
        <v>2</v>
      </c>
      <c r="O1272" s="34"/>
      <c r="P1272" s="41">
        <v>29</v>
      </c>
      <c r="Q1272" s="41">
        <v>0</v>
      </c>
      <c r="R1272" s="117">
        <v>0</v>
      </c>
      <c r="S1272" s="42">
        <v>0</v>
      </c>
      <c r="T1272" s="42"/>
      <c r="U1272" s="43" t="s">
        <v>329</v>
      </c>
      <c r="V1272" s="34">
        <v>1</v>
      </c>
      <c r="W1272" s="29">
        <v>1</v>
      </c>
      <c r="X1272" s="29">
        <f t="shared" si="562"/>
        <v>1</v>
      </c>
      <c r="Z1272" s="6">
        <f t="shared" si="569"/>
        <v>2</v>
      </c>
      <c r="AA1272" s="6">
        <f t="shared" si="570"/>
        <v>0</v>
      </c>
      <c r="AB1272" s="29"/>
      <c r="AC1272" s="29" t="str">
        <f>_xlfn.IFS(AND(Z1272=1,AA1272=1),1,AND(Z1272=1,AA1272=0),0,Z1272=0,"не применяется",Z1272=2,"не применяется")</f>
        <v>не применяется</v>
      </c>
      <c r="AE1272" s="120">
        <f>IF(AND(J1272&gt;=1,N1272=1),1,0)</f>
        <v>0</v>
      </c>
      <c r="AF1272" s="120">
        <f>IF(G1272&gt;AI1272,0.5,0)</f>
        <v>0</v>
      </c>
      <c r="AG1272" s="120"/>
      <c r="AI1272" s="29">
        <f t="shared" si="571"/>
        <v>48.1875</v>
      </c>
    </row>
    <row r="1273" spans="1:36" ht="16.5" thickBot="1" x14ac:dyDescent="0.3">
      <c r="A1273" s="48" t="s">
        <v>1498</v>
      </c>
      <c r="B1273" s="54" t="s">
        <v>27</v>
      </c>
      <c r="C1273" s="55" t="s">
        <v>28</v>
      </c>
      <c r="D1273" s="44">
        <v>19</v>
      </c>
      <c r="E1273" s="41">
        <v>12</v>
      </c>
      <c r="F1273" s="41">
        <v>1</v>
      </c>
      <c r="G1273" s="117">
        <v>12</v>
      </c>
      <c r="H1273" s="45">
        <v>1</v>
      </c>
      <c r="I1273" s="42" t="s">
        <v>12</v>
      </c>
      <c r="J1273" s="13">
        <v>12</v>
      </c>
      <c r="K1273" s="29">
        <f t="shared" si="567"/>
        <v>2</v>
      </c>
      <c r="L1273" s="29">
        <f t="shared" si="546"/>
        <v>0</v>
      </c>
      <c r="M1273" s="29">
        <f t="shared" si="547"/>
        <v>0</v>
      </c>
      <c r="N1273" s="29">
        <f t="shared" si="568"/>
        <v>1</v>
      </c>
      <c r="O1273" s="34"/>
      <c r="P1273" s="41">
        <v>9</v>
      </c>
      <c r="Q1273" s="41">
        <v>3</v>
      </c>
      <c r="R1273" s="117">
        <v>3</v>
      </c>
      <c r="S1273" s="42">
        <v>2</v>
      </c>
      <c r="T1273" s="42"/>
      <c r="U1273" s="43" t="s">
        <v>331</v>
      </c>
      <c r="V1273" s="34">
        <v>1</v>
      </c>
      <c r="W1273" s="29">
        <v>2</v>
      </c>
      <c r="X1273" s="29">
        <f t="shared" si="562"/>
        <v>2</v>
      </c>
      <c r="Z1273" s="6">
        <f t="shared" si="569"/>
        <v>1</v>
      </c>
      <c r="AA1273" s="6">
        <f t="shared" si="570"/>
        <v>1</v>
      </c>
      <c r="AB1273" s="29"/>
      <c r="AC1273" s="29">
        <f>_xlfn.IFS(AND(Z1273=1,AA1273=1),1,AND(Z1273=1,AA1273=0),0,Z1273=0,"не применяется")</f>
        <v>1</v>
      </c>
      <c r="AE1273" s="120">
        <f>IF(AND(J1273&gt;=1,N1273=1),2,0)</f>
        <v>2</v>
      </c>
      <c r="AF1273" s="120">
        <f>IF(G1273&gt;AI1273,1,0)</f>
        <v>0</v>
      </c>
      <c r="AG1273" s="120"/>
      <c r="AI1273" s="29">
        <f t="shared" si="571"/>
        <v>45.237288135999997</v>
      </c>
    </row>
    <row r="1274" spans="1:36" ht="16.5" thickBot="1" x14ac:dyDescent="0.3">
      <c r="A1274" s="48" t="s">
        <v>1499</v>
      </c>
      <c r="B1274" s="54" t="s">
        <v>27</v>
      </c>
      <c r="C1274" s="55" t="s">
        <v>28</v>
      </c>
      <c r="D1274" s="44">
        <v>20</v>
      </c>
      <c r="E1274" s="41">
        <v>4</v>
      </c>
      <c r="F1274" s="41">
        <v>0</v>
      </c>
      <c r="G1274" s="117">
        <v>0</v>
      </c>
      <c r="H1274" s="45">
        <v>1</v>
      </c>
      <c r="I1274" s="42" t="s">
        <v>12</v>
      </c>
      <c r="J1274" s="13">
        <v>0</v>
      </c>
      <c r="K1274" s="29">
        <f t="shared" si="567"/>
        <v>0</v>
      </c>
      <c r="L1274" s="29">
        <f t="shared" si="546"/>
        <v>0</v>
      </c>
      <c r="M1274" s="29">
        <f t="shared" si="547"/>
        <v>0</v>
      </c>
      <c r="N1274" s="29">
        <f t="shared" si="568"/>
        <v>2</v>
      </c>
      <c r="O1274" s="34"/>
      <c r="P1274" s="41">
        <v>1</v>
      </c>
      <c r="Q1274" s="41">
        <v>0</v>
      </c>
      <c r="R1274" s="117">
        <v>0</v>
      </c>
      <c r="S1274" s="42">
        <v>0</v>
      </c>
      <c r="T1274" s="42"/>
      <c r="U1274" s="43" t="s">
        <v>333</v>
      </c>
      <c r="V1274" s="34">
        <v>1</v>
      </c>
      <c r="W1274" s="29">
        <v>1</v>
      </c>
      <c r="X1274" s="29">
        <f t="shared" si="562"/>
        <v>1</v>
      </c>
      <c r="Z1274" s="6">
        <f t="shared" si="569"/>
        <v>2</v>
      </c>
      <c r="AA1274" s="6">
        <f t="shared" si="570"/>
        <v>0</v>
      </c>
      <c r="AB1274" s="29"/>
      <c r="AC1274" s="29" t="str">
        <f>_xlfn.IFS(AND(Z1274=1,AA1274=1),1,AND(Z1274=1,AA1274=0),0,Z1274=0,"не применяется",Z1274=2,"не применяется")</f>
        <v>не применяется</v>
      </c>
      <c r="AE1274" s="120">
        <f>IF(AND(J1274&gt;=1,N1274=1),1,0)</f>
        <v>0</v>
      </c>
      <c r="AF1274" s="120">
        <f>IF(G1274&gt;AI1274,0.5,0)</f>
        <v>0</v>
      </c>
      <c r="AG1274" s="120"/>
      <c r="AI1274" s="29">
        <f t="shared" si="571"/>
        <v>12.756097561000001</v>
      </c>
    </row>
    <row r="1275" spans="1:36" ht="16.5" thickBot="1" x14ac:dyDescent="0.3">
      <c r="A1275" s="48" t="s">
        <v>1493</v>
      </c>
      <c r="B1275" s="54" t="s">
        <v>27</v>
      </c>
      <c r="C1275" s="55" t="s">
        <v>28</v>
      </c>
      <c r="D1275" s="33"/>
      <c r="E1275" s="41"/>
      <c r="F1275" s="41"/>
      <c r="G1275" s="117">
        <v>0</v>
      </c>
      <c r="H1275" s="35"/>
      <c r="I1275" s="35"/>
      <c r="J1275" s="35"/>
      <c r="K1275" s="36">
        <f>SUM(K1276:K1280)</f>
        <v>0.5</v>
      </c>
      <c r="L1275" s="29">
        <f t="shared" si="546"/>
        <v>0</v>
      </c>
      <c r="M1275" s="29">
        <f t="shared" si="547"/>
        <v>0</v>
      </c>
      <c r="O1275" s="34"/>
      <c r="P1275" s="34"/>
      <c r="Q1275" s="34"/>
      <c r="R1275" s="117">
        <v>0</v>
      </c>
      <c r="S1275" s="35">
        <v>2</v>
      </c>
      <c r="T1275" s="35"/>
      <c r="U1275" s="37" t="s">
        <v>321</v>
      </c>
      <c r="V1275" s="35">
        <v>1</v>
      </c>
      <c r="W1275" s="6"/>
      <c r="X1275" s="29">
        <f t="shared" si="562"/>
        <v>0</v>
      </c>
      <c r="Y1275" s="6"/>
      <c r="AB1275" s="6"/>
      <c r="AC1275" s="29" t="str">
        <f>_xlfn.IFS(AND(Z1275=1,AA1275=1),1,AND(Z1275=1,AA1275=0),0,Z1275=0,"не применяется")</f>
        <v>не применяется</v>
      </c>
      <c r="AF1275" s="6"/>
    </row>
    <row r="1276" spans="1:36" ht="16.5" thickBot="1" x14ac:dyDescent="0.3">
      <c r="A1276" s="48" t="s">
        <v>1500</v>
      </c>
      <c r="B1276" s="54" t="s">
        <v>27</v>
      </c>
      <c r="C1276" s="55" t="s">
        <v>28</v>
      </c>
      <c r="D1276" s="44">
        <v>21</v>
      </c>
      <c r="E1276" s="41">
        <v>5</v>
      </c>
      <c r="F1276" s="41">
        <v>6</v>
      </c>
      <c r="G1276" s="117">
        <v>0.83333333300000001</v>
      </c>
      <c r="H1276" s="42" t="s">
        <v>12</v>
      </c>
      <c r="I1276" s="13">
        <v>-16.6666667</v>
      </c>
      <c r="J1276" s="42" t="s">
        <v>12</v>
      </c>
      <c r="K1276" s="29">
        <f>IF(V1276=1,MAX(AE1276:AG1276),0)</f>
        <v>0.5</v>
      </c>
      <c r="L1276" s="29">
        <f t="shared" si="546"/>
        <v>0</v>
      </c>
      <c r="M1276" s="29">
        <f t="shared" si="547"/>
        <v>1</v>
      </c>
      <c r="N1276" s="29">
        <f>IF(AND(F1276=0,V1276=1),2,V1276)</f>
        <v>1</v>
      </c>
      <c r="O1276" s="34"/>
      <c r="P1276" s="41">
        <v>2</v>
      </c>
      <c r="Q1276" s="41">
        <v>2</v>
      </c>
      <c r="R1276" s="117">
        <v>1</v>
      </c>
      <c r="S1276" s="45">
        <v>1</v>
      </c>
      <c r="T1276" s="45"/>
      <c r="U1276" s="43" t="s">
        <v>335</v>
      </c>
      <c r="V1276" s="34">
        <v>1</v>
      </c>
      <c r="W1276" s="29">
        <v>1</v>
      </c>
      <c r="X1276" s="29">
        <f t="shared" si="562"/>
        <v>1</v>
      </c>
      <c r="Z1276" s="6">
        <f>N1276</f>
        <v>1</v>
      </c>
      <c r="AA1276" s="6">
        <f>IF(K1276&lt;=0,0,1)</f>
        <v>1</v>
      </c>
      <c r="AB1276" s="29"/>
      <c r="AC1276" s="29">
        <f>_xlfn.IFS(AND(Z1276=1,AA1276=1),1,AND(Z1276=1,AA1276=0),0,Z1276=0,"не применяется")</f>
        <v>1</v>
      </c>
      <c r="AE1276" s="120">
        <f>IF(N1276=1,IF(OR(I1276&lt;5,I1276=""),0,IF(I1276&gt;=10,1,0.5)),0)</f>
        <v>0</v>
      </c>
      <c r="AF1276" s="120">
        <f>IF(G1276&gt;AI1276,0.5,0)</f>
        <v>0.5</v>
      </c>
      <c r="AG1276" s="120">
        <f>IF(G1276=AJ1276,1,0)</f>
        <v>0</v>
      </c>
      <c r="AI1276" s="29">
        <f>ROUND(SUMIFS(E:E,D:D,D1276,N:N,1)/SUMIFS(F:F,D:D,D1276,N:N,1),9)</f>
        <v>0.40586932399999998</v>
      </c>
      <c r="AJ1276" s="29">
        <f>_xlfn.MAXIFS($G$7:$G$2383,$N$7:$N$2383,1,$D$7:$D$2383,21)</f>
        <v>1</v>
      </c>
    </row>
    <row r="1277" spans="1:36" ht="16.5" thickBot="1" x14ac:dyDescent="0.3">
      <c r="A1277" s="48" t="s">
        <v>1501</v>
      </c>
      <c r="B1277" s="54" t="s">
        <v>27</v>
      </c>
      <c r="C1277" s="55" t="s">
        <v>28</v>
      </c>
      <c r="D1277" s="44">
        <v>22</v>
      </c>
      <c r="E1277" s="41">
        <v>4</v>
      </c>
      <c r="F1277" s="41">
        <v>73</v>
      </c>
      <c r="G1277" s="117">
        <v>5.4794520999999999E-2</v>
      </c>
      <c r="H1277" s="45">
        <v>1</v>
      </c>
      <c r="I1277" s="42" t="s">
        <v>12</v>
      </c>
      <c r="J1277" s="13">
        <v>5.4794520999999999E-2</v>
      </c>
      <c r="K1277" s="29">
        <f>IF(V1277=1,MAX(AE1277:AG1277),0)</f>
        <v>0</v>
      </c>
      <c r="L1277" s="29">
        <f t="shared" si="546"/>
        <v>0</v>
      </c>
      <c r="M1277" s="29">
        <f t="shared" si="547"/>
        <v>0</v>
      </c>
      <c r="N1277" s="29">
        <f>IF(AND(F1277=0,V1277=1),2,V1277)</f>
        <v>1</v>
      </c>
      <c r="O1277" s="34"/>
      <c r="P1277" s="41">
        <v>0</v>
      </c>
      <c r="Q1277" s="41">
        <v>0</v>
      </c>
      <c r="R1277" s="117">
        <v>0</v>
      </c>
      <c r="S1277" s="42">
        <v>1</v>
      </c>
      <c r="T1277" s="42"/>
      <c r="U1277" s="43" t="s">
        <v>337</v>
      </c>
      <c r="V1277" s="34">
        <v>1</v>
      </c>
      <c r="W1277" s="29">
        <v>1</v>
      </c>
      <c r="X1277" s="29">
        <f t="shared" si="562"/>
        <v>1</v>
      </c>
      <c r="Z1277" s="6">
        <f>N1277</f>
        <v>1</v>
      </c>
      <c r="AA1277" s="6">
        <f>IF(K1277&lt;=0,0,1)</f>
        <v>0</v>
      </c>
      <c r="AB1277" s="29"/>
      <c r="AC1277" s="29">
        <f>_xlfn.IFS(AND(Z1277=1,AA1277=1),1,AND(Z1277=1,AA1277=0),0,Z1277=0,"не применяется")</f>
        <v>0</v>
      </c>
      <c r="AE1277" s="120">
        <f>IF(AND(J1277&gt;=1,N1277=1),1,0)</f>
        <v>0</v>
      </c>
      <c r="AF1277" s="120">
        <f>IF(G1277&gt;AI1277,0.5,0)</f>
        <v>0</v>
      </c>
      <c r="AG1277" s="120"/>
      <c r="AI1277" s="29">
        <f>ROUND(SUMIFS(E:E,D:D,D1277,N:N,1)/SUMIFS(F:F,D:D,D1277,N:N,1),9)</f>
        <v>0.59924209900000003</v>
      </c>
    </row>
    <row r="1278" spans="1:36" ht="16.5" thickBot="1" x14ac:dyDescent="0.3">
      <c r="A1278" s="48" t="s">
        <v>1502</v>
      </c>
      <c r="B1278" s="54" t="s">
        <v>27</v>
      </c>
      <c r="C1278" s="55" t="s">
        <v>28</v>
      </c>
      <c r="D1278" s="44">
        <v>23</v>
      </c>
      <c r="E1278" s="41">
        <v>0</v>
      </c>
      <c r="F1278" s="41">
        <v>0</v>
      </c>
      <c r="G1278" s="117">
        <v>0</v>
      </c>
      <c r="H1278" s="42" t="s">
        <v>12</v>
      </c>
      <c r="I1278" s="13">
        <v>0</v>
      </c>
      <c r="J1278" s="42" t="s">
        <v>12</v>
      </c>
      <c r="K1278" s="29">
        <f>IF(V1278=1,MAX(AE1278:AG1278),0)</f>
        <v>0</v>
      </c>
      <c r="L1278" s="29">
        <f t="shared" si="546"/>
        <v>0</v>
      </c>
      <c r="M1278" s="29">
        <f t="shared" si="547"/>
        <v>0</v>
      </c>
      <c r="N1278" s="29">
        <f>IF(AND(F1278=0,V1278=1),2,V1278)</f>
        <v>2</v>
      </c>
      <c r="O1278" s="34"/>
      <c r="P1278" s="41">
        <v>0</v>
      </c>
      <c r="Q1278" s="41">
        <v>1</v>
      </c>
      <c r="R1278" s="117">
        <v>0</v>
      </c>
      <c r="S1278" s="45">
        <v>0</v>
      </c>
      <c r="T1278" s="45"/>
      <c r="U1278" s="43" t="s">
        <v>339</v>
      </c>
      <c r="V1278" s="34">
        <v>1</v>
      </c>
      <c r="W1278" s="29">
        <v>1</v>
      </c>
      <c r="X1278" s="29">
        <f t="shared" si="562"/>
        <v>1</v>
      </c>
      <c r="Z1278" s="6">
        <f>N1278</f>
        <v>2</v>
      </c>
      <c r="AA1278" s="6">
        <f>IF(K1278&lt;=0,0,1)</f>
        <v>0</v>
      </c>
      <c r="AB1278" s="29"/>
      <c r="AC1278" s="29" t="str">
        <f>_xlfn.IFS(AND(Z1278=1,AA1278=1),1,AND(Z1278=1,AA1278=0),0,Z1278=0,"не применяется",N1278=2,"не применяется")</f>
        <v>не применяется</v>
      </c>
      <c r="AE1278" s="120">
        <f>IF(N1278=1,IF(OR(I1278&lt;5,I1278=""),0,IF(I1278&gt;=10,1,0.5)),0)</f>
        <v>0</v>
      </c>
      <c r="AF1278" s="120">
        <f>IF(G1278&gt;AI1278,0.5,0)</f>
        <v>0</v>
      </c>
      <c r="AG1278" s="120">
        <f>IF(AND(G3705&lt;&gt;0,G1278=AJ1278),1,0)</f>
        <v>0</v>
      </c>
      <c r="AI1278" s="29">
        <f>ROUND(SUMIFS(E:E,D:D,D1278,N:N,1)/SUMIFS(F:F,D:D,D1278,N:N,1),9)</f>
        <v>0.46666666699999998</v>
      </c>
      <c r="AJ1278" s="29">
        <f>_xlfn.MAXIFS($G$7:$G$2383,$N$7:$N$2383,1,$D$7:$D$2383,23)</f>
        <v>6</v>
      </c>
    </row>
    <row r="1279" spans="1:36" ht="16.5" thickBot="1" x14ac:dyDescent="0.3">
      <c r="A1279" s="48" t="s">
        <v>1503</v>
      </c>
      <c r="B1279" s="54" t="s">
        <v>27</v>
      </c>
      <c r="C1279" s="55" t="s">
        <v>28</v>
      </c>
      <c r="D1279" s="44">
        <v>24</v>
      </c>
      <c r="E1279" s="41">
        <v>0</v>
      </c>
      <c r="F1279" s="41">
        <v>0</v>
      </c>
      <c r="G1279" s="117">
        <v>0</v>
      </c>
      <c r="H1279" s="42" t="s">
        <v>12</v>
      </c>
      <c r="I1279" s="13">
        <v>0</v>
      </c>
      <c r="J1279" s="42" t="s">
        <v>12</v>
      </c>
      <c r="K1279" s="29">
        <f>IF(V1279=1,MAX(AE1279:AG1279),0)</f>
        <v>0</v>
      </c>
      <c r="L1279" s="29">
        <f t="shared" si="546"/>
        <v>0</v>
      </c>
      <c r="M1279" s="29">
        <f t="shared" si="547"/>
        <v>0</v>
      </c>
      <c r="N1279" s="29">
        <f>IF(AND(F1279=0,V1279=1),2,V1279)</f>
        <v>2</v>
      </c>
      <c r="O1279" s="34"/>
      <c r="P1279" s="41">
        <v>0</v>
      </c>
      <c r="Q1279" s="41">
        <v>9</v>
      </c>
      <c r="R1279" s="117">
        <v>0</v>
      </c>
      <c r="S1279" s="45">
        <v>0</v>
      </c>
      <c r="T1279" s="45"/>
      <c r="U1279" s="43" t="s">
        <v>341</v>
      </c>
      <c r="V1279" s="34">
        <v>1</v>
      </c>
      <c r="W1279" s="29">
        <v>1</v>
      </c>
      <c r="X1279" s="29">
        <f t="shared" si="562"/>
        <v>1</v>
      </c>
      <c r="Z1279" s="6">
        <f>N1279</f>
        <v>2</v>
      </c>
      <c r="AA1279" s="6">
        <f>IF(K1279&lt;=0,0,1)</f>
        <v>0</v>
      </c>
      <c r="AB1279" s="29"/>
      <c r="AC1279" s="29" t="str">
        <f>_xlfn.IFS(AND(Z1279=1,AA1279=1),1,AND(Z1279=1,AA1279=0),0,Z1279=0,"не применяется",N1279=2,"не применяется")</f>
        <v>не применяется</v>
      </c>
      <c r="AE1279" s="120">
        <f>IF(N1279=1,IF(OR(I1279&lt;5,I1279=""),0,IF(I1279&gt;=10,1,0.5)),0)</f>
        <v>0</v>
      </c>
      <c r="AF1279" s="120">
        <f>IF(G1279&gt;AI1279,0.5,0)</f>
        <v>0</v>
      </c>
      <c r="AG1279" s="120">
        <f>IF(G1279=AJ1279,1,0)</f>
        <v>0</v>
      </c>
      <c r="AI1279" s="29">
        <f>ROUND(SUMIFS(E:E,D:D,D1279,N:N,1)/SUMIFS(F:F,D:D,D1279,N:N,1),9)</f>
        <v>0.91379310300000005</v>
      </c>
      <c r="AJ1279" s="29">
        <f>_xlfn.MAXIFS($G$7:$G$2383,$N$7:$N$2383,1,$D$7:$D$2383,24)</f>
        <v>10</v>
      </c>
    </row>
    <row r="1280" spans="1:36" ht="16.5" thickBot="1" x14ac:dyDescent="0.3">
      <c r="A1280" s="48" t="s">
        <v>1504</v>
      </c>
      <c r="B1280" s="54" t="s">
        <v>27</v>
      </c>
      <c r="C1280" s="55" t="s">
        <v>28</v>
      </c>
      <c r="D1280" s="44">
        <v>25</v>
      </c>
      <c r="E1280" s="41">
        <v>99</v>
      </c>
      <c r="F1280" s="41">
        <v>110</v>
      </c>
      <c r="G1280" s="117">
        <v>0.9</v>
      </c>
      <c r="H1280" s="45">
        <v>1</v>
      </c>
      <c r="I1280" s="42" t="s">
        <v>12</v>
      </c>
      <c r="J1280" s="13">
        <v>0.9</v>
      </c>
      <c r="K1280" s="29">
        <f>IF(V1280=1,MAX(AE1280:AG1280),0)</f>
        <v>0</v>
      </c>
      <c r="L1280" s="29">
        <f t="shared" si="546"/>
        <v>0</v>
      </c>
      <c r="M1280" s="29">
        <f t="shared" si="547"/>
        <v>0</v>
      </c>
      <c r="N1280" s="29">
        <f>IF(AND(F1280=0,V1280=1),2,V1280)</f>
        <v>1</v>
      </c>
      <c r="O1280" s="34"/>
      <c r="P1280" s="41">
        <v>0</v>
      </c>
      <c r="Q1280" s="41">
        <v>0</v>
      </c>
      <c r="R1280" s="117">
        <v>0</v>
      </c>
      <c r="S1280" s="42">
        <v>0</v>
      </c>
      <c r="T1280" s="42"/>
      <c r="U1280" s="43" t="s">
        <v>343</v>
      </c>
      <c r="V1280" s="34">
        <v>1</v>
      </c>
      <c r="W1280" s="29">
        <v>2</v>
      </c>
      <c r="X1280" s="29">
        <f t="shared" si="562"/>
        <v>2</v>
      </c>
      <c r="Z1280" s="6">
        <f>N1280</f>
        <v>1</v>
      </c>
      <c r="AA1280" s="6">
        <f>IF(K1280&lt;=0,0,1)</f>
        <v>0</v>
      </c>
      <c r="AB1280" s="29"/>
      <c r="AC1280" s="29">
        <f>_xlfn.IFS(AND(Z1280=1,AA1280=1),1,AND(Z1280=1,AA1280=0),0,Z1280=0,"не применяется")</f>
        <v>0</v>
      </c>
      <c r="AE1280" s="120">
        <f>IF(AND(J1280&gt;=1,N1280=1),2,0)</f>
        <v>0</v>
      </c>
      <c r="AF1280" s="120">
        <f>IF(G1280&gt;AI1280,1,0)</f>
        <v>0</v>
      </c>
      <c r="AG1280" s="120"/>
      <c r="AI1280" s="29">
        <f>ROUND(SUMIFS(E:E,D:D,D1280,N:N,1)/SUMIFS(F:F,D:D,D1280,N:N,1),9)</f>
        <v>0.97028108999999996</v>
      </c>
    </row>
    <row r="1281" spans="1:36" ht="16.5" thickBot="1" x14ac:dyDescent="0.3">
      <c r="A1281" s="48" t="s">
        <v>1505</v>
      </c>
      <c r="B1281" s="54" t="s">
        <v>27</v>
      </c>
      <c r="C1281" s="55" t="s">
        <v>28</v>
      </c>
      <c r="D1281" s="51">
        <v>33</v>
      </c>
      <c r="E1281" s="41"/>
      <c r="F1281" s="41"/>
      <c r="G1281" s="117">
        <v>0</v>
      </c>
      <c r="H1281" s="45"/>
      <c r="I1281" s="45"/>
      <c r="J1281" s="45"/>
      <c r="K1281" s="45">
        <f>K1253+K1268+K1275</f>
        <v>19</v>
      </c>
      <c r="L1281" s="29">
        <f t="shared" si="546"/>
        <v>0</v>
      </c>
      <c r="M1281" s="29">
        <f t="shared" si="547"/>
        <v>0</v>
      </c>
      <c r="O1281" s="34"/>
      <c r="P1281" s="34"/>
      <c r="Q1281" s="34"/>
      <c r="R1281" s="117">
        <v>0</v>
      </c>
      <c r="S1281" s="45">
        <v>15.5</v>
      </c>
      <c r="T1281" s="45"/>
      <c r="U1281" s="43" t="s">
        <v>321</v>
      </c>
      <c r="V1281" s="45">
        <v>1</v>
      </c>
      <c r="X1281" s="29">
        <f>SUM(X1253:X1280)</f>
        <v>32</v>
      </c>
      <c r="Y1281" s="53">
        <f>K1281/X1281</f>
        <v>0.59375</v>
      </c>
      <c r="Z1281" s="6">
        <f>SUM(Z1253:Z1280)</f>
        <v>30</v>
      </c>
      <c r="AA1281" s="6">
        <f>SUM(AA1253:AA1280)</f>
        <v>16</v>
      </c>
      <c r="AB1281" s="53">
        <f>AA1281/Z1281</f>
        <v>0.53333333333333333</v>
      </c>
      <c r="AC1281" s="29">
        <f>AB1281</f>
        <v>0.53333333333333333</v>
      </c>
      <c r="AF1281" s="6"/>
    </row>
    <row r="1282" spans="1:36" ht="16.5" thickBot="1" x14ac:dyDescent="0.25">
      <c r="A1282" s="48" t="s">
        <v>273</v>
      </c>
      <c r="B1282" s="49" t="s">
        <v>31</v>
      </c>
      <c r="C1282" s="50" t="s">
        <v>32</v>
      </c>
      <c r="D1282" s="33">
        <v>0</v>
      </c>
      <c r="E1282" s="122"/>
      <c r="F1282" s="122"/>
      <c r="G1282" s="117">
        <v>0</v>
      </c>
      <c r="H1282" s="35"/>
      <c r="I1282" s="35"/>
      <c r="J1282" s="35"/>
      <c r="K1282" s="36">
        <f>SUM(K1283:K1296)</f>
        <v>16.5</v>
      </c>
      <c r="L1282" s="29">
        <f t="shared" si="546"/>
        <v>0</v>
      </c>
      <c r="M1282" s="29">
        <f t="shared" si="547"/>
        <v>0</v>
      </c>
      <c r="O1282" s="34"/>
      <c r="P1282" s="67"/>
      <c r="Q1282" s="67"/>
      <c r="R1282" s="117">
        <v>0</v>
      </c>
      <c r="S1282" s="34">
        <v>14.5</v>
      </c>
      <c r="T1282" s="34"/>
      <c r="U1282" s="43" t="s">
        <v>321</v>
      </c>
      <c r="V1282" s="35">
        <v>1</v>
      </c>
      <c r="W1282" s="6"/>
      <c r="X1282" s="6"/>
      <c r="Y1282" s="6"/>
      <c r="AB1282" s="6"/>
      <c r="AC1282" s="6"/>
      <c r="AF1282" s="6"/>
    </row>
    <row r="1283" spans="1:36" ht="16.5" thickBot="1" x14ac:dyDescent="0.3">
      <c r="A1283" s="48" t="s">
        <v>1506</v>
      </c>
      <c r="B1283" s="54" t="s">
        <v>31</v>
      </c>
      <c r="C1283" s="55" t="s">
        <v>32</v>
      </c>
      <c r="D1283" s="41">
        <v>1</v>
      </c>
      <c r="E1283" s="41">
        <v>87827</v>
      </c>
      <c r="F1283" s="41">
        <v>296721.09999999998</v>
      </c>
      <c r="G1283" s="117">
        <v>0.29599175799999999</v>
      </c>
      <c r="H1283" s="42" t="s">
        <v>12</v>
      </c>
      <c r="I1283" s="13">
        <v>13.406212902</v>
      </c>
      <c r="J1283" s="42" t="s">
        <v>12</v>
      </c>
      <c r="K1283" s="29">
        <f t="shared" ref="K1283:K1294" si="572">IF(V1283=1,MAX(AE1283:AG1283),0)</f>
        <v>1</v>
      </c>
      <c r="L1283" s="29">
        <f t="shared" si="546"/>
        <v>0</v>
      </c>
      <c r="M1283" s="29">
        <f t="shared" si="547"/>
        <v>1</v>
      </c>
      <c r="N1283" s="29">
        <f t="shared" ref="N1283:N1296" si="573">IF(AND(F1283=0,V1283=1),2,V1283)</f>
        <v>1</v>
      </c>
      <c r="O1283" s="34"/>
      <c r="P1283" s="41">
        <v>59514</v>
      </c>
      <c r="Q1283" s="41">
        <v>228021.80000000002</v>
      </c>
      <c r="R1283" s="117">
        <v>0.26100136000000002</v>
      </c>
      <c r="S1283" s="34">
        <v>0.5</v>
      </c>
      <c r="T1283" s="34"/>
      <c r="U1283" s="43" t="s">
        <v>293</v>
      </c>
      <c r="V1283" s="34">
        <v>1</v>
      </c>
      <c r="W1283" s="29">
        <v>1</v>
      </c>
      <c r="X1283" s="29">
        <f t="shared" ref="X1283:X1309" si="574">IF(V1283=1,W1283,0)</f>
        <v>1</v>
      </c>
      <c r="Z1283" s="6">
        <f t="shared" ref="Z1283:Z1296" si="575">N1283</f>
        <v>1</v>
      </c>
      <c r="AA1283" s="6">
        <f t="shared" ref="AA1283:AA1296" si="576">IF(K1283&lt;=0,0,1)</f>
        <v>1</v>
      </c>
      <c r="AB1283" s="29"/>
      <c r="AC1283" s="29">
        <f t="shared" ref="AC1283:AC1300" si="577">_xlfn.IFS(AND(Z1283=1,AA1283=1),1,AND(Z1283=1,AA1283=0),0,Z1283=0,"не применяется")</f>
        <v>1</v>
      </c>
      <c r="AE1283" s="120">
        <f>IF(N1283=1,IF(OR(I1283&lt;3,I1283=""),0,IF(I1283&gt;=7,1,0.5)),0)</f>
        <v>1</v>
      </c>
      <c r="AF1283" s="120">
        <f>IF(G1283&gt;AI1283,0.5,0)</f>
        <v>0.5</v>
      </c>
      <c r="AG1283" s="120">
        <f>IF(G1283=AJ1283,1,0)</f>
        <v>0</v>
      </c>
      <c r="AI1283" s="29">
        <f t="shared" ref="AI1283:AI1296" si="578">ROUND(SUMIFS(E:E,D:D,D1283,N:N,1)/SUMIFS(F:F,D:D,D1283,N:N,1),9)</f>
        <v>0.26994277300000002</v>
      </c>
      <c r="AJ1283" s="29">
        <f>ROUND(_xlfn.MAXIFS($G$7:$G$2383,$D$7:$D$2383,1,$V$7:$V$2383,1),9)</f>
        <v>0.87050933799999997</v>
      </c>
    </row>
    <row r="1284" spans="1:36" ht="16.5" thickBot="1" x14ac:dyDescent="0.3">
      <c r="A1284" s="48" t="s">
        <v>1507</v>
      </c>
      <c r="B1284" s="54" t="s">
        <v>31</v>
      </c>
      <c r="C1284" s="55" t="s">
        <v>32</v>
      </c>
      <c r="D1284" s="44">
        <v>2</v>
      </c>
      <c r="E1284" s="41">
        <v>639</v>
      </c>
      <c r="F1284" s="41">
        <v>674</v>
      </c>
      <c r="G1284" s="117">
        <v>0.94807121699999997</v>
      </c>
      <c r="H1284" s="42" t="s">
        <v>12</v>
      </c>
      <c r="I1284" s="13">
        <v>54.706181807999997</v>
      </c>
      <c r="J1284" s="42" t="s">
        <v>12</v>
      </c>
      <c r="K1284" s="29">
        <f t="shared" si="572"/>
        <v>2</v>
      </c>
      <c r="L1284" s="29">
        <f t="shared" si="546"/>
        <v>0</v>
      </c>
      <c r="M1284" s="29">
        <f t="shared" si="547"/>
        <v>1</v>
      </c>
      <c r="N1284" s="29">
        <f t="shared" si="573"/>
        <v>1</v>
      </c>
      <c r="O1284" s="34"/>
      <c r="P1284" s="41">
        <v>717</v>
      </c>
      <c r="Q1284" s="41">
        <v>1170</v>
      </c>
      <c r="R1284" s="117">
        <v>0.61282051299999996</v>
      </c>
      <c r="S1284" s="34">
        <v>2</v>
      </c>
      <c r="T1284" s="34"/>
      <c r="U1284" s="43" t="s">
        <v>295</v>
      </c>
      <c r="V1284" s="34">
        <v>1</v>
      </c>
      <c r="W1284" s="29">
        <v>2</v>
      </c>
      <c r="X1284" s="29">
        <f t="shared" si="574"/>
        <v>2</v>
      </c>
      <c r="Z1284" s="6">
        <f t="shared" si="575"/>
        <v>1</v>
      </c>
      <c r="AA1284" s="6">
        <f t="shared" si="576"/>
        <v>1</v>
      </c>
      <c r="AB1284" s="29"/>
      <c r="AC1284" s="29">
        <f t="shared" si="577"/>
        <v>1</v>
      </c>
      <c r="AE1284" s="120">
        <f>IF(N1284=1,IF(OR(I1284&lt;5,I1284=""),0,IF(I1284&gt;=10,2,1)),0)</f>
        <v>2</v>
      </c>
      <c r="AF1284" s="120">
        <f>IF(G1284&gt;AI1284,1,0)</f>
        <v>1</v>
      </c>
      <c r="AG1284" s="120">
        <f>IF(G1284=AJ1284,2,0)</f>
        <v>0</v>
      </c>
      <c r="AI1284" s="29">
        <f t="shared" si="578"/>
        <v>0.94268468299999997</v>
      </c>
      <c r="AJ1284" s="29">
        <f>ROUND(_xlfn.MAXIFS($G$7:$G$2383,$N$7:$N$2383,1,$D$7:$D$2383,2),9)</f>
        <v>0.994897959</v>
      </c>
    </row>
    <row r="1285" spans="1:36" ht="16.5" thickBot="1" x14ac:dyDescent="0.3">
      <c r="A1285" s="48" t="s">
        <v>1508</v>
      </c>
      <c r="B1285" s="54" t="s">
        <v>31</v>
      </c>
      <c r="C1285" s="55" t="s">
        <v>32</v>
      </c>
      <c r="D1285" s="44">
        <v>3</v>
      </c>
      <c r="E1285" s="41">
        <v>76</v>
      </c>
      <c r="F1285" s="41">
        <v>77</v>
      </c>
      <c r="G1285" s="117">
        <v>0.98701298699999995</v>
      </c>
      <c r="H1285" s="42" t="s">
        <v>12</v>
      </c>
      <c r="I1285" s="13">
        <v>-1.2987013000000001</v>
      </c>
      <c r="J1285" s="42" t="s">
        <v>12</v>
      </c>
      <c r="K1285" s="29">
        <f t="shared" si="572"/>
        <v>0.5</v>
      </c>
      <c r="L1285" s="29">
        <f t="shared" si="546"/>
        <v>0</v>
      </c>
      <c r="M1285" s="29">
        <f t="shared" si="547"/>
        <v>1</v>
      </c>
      <c r="N1285" s="29">
        <f t="shared" si="573"/>
        <v>1</v>
      </c>
      <c r="O1285" s="34"/>
      <c r="P1285" s="41">
        <v>25</v>
      </c>
      <c r="Q1285" s="41">
        <v>25</v>
      </c>
      <c r="R1285" s="117">
        <v>1</v>
      </c>
      <c r="S1285" s="34">
        <v>1</v>
      </c>
      <c r="T1285" s="34"/>
      <c r="U1285" s="43" t="s">
        <v>297</v>
      </c>
      <c r="V1285" s="34">
        <v>1</v>
      </c>
      <c r="W1285" s="29">
        <v>1</v>
      </c>
      <c r="X1285" s="29">
        <f t="shared" si="574"/>
        <v>1</v>
      </c>
      <c r="Z1285" s="6">
        <f t="shared" si="575"/>
        <v>1</v>
      </c>
      <c r="AA1285" s="6">
        <f t="shared" si="576"/>
        <v>1</v>
      </c>
      <c r="AB1285" s="29"/>
      <c r="AC1285" s="29">
        <f t="shared" si="577"/>
        <v>1</v>
      </c>
      <c r="AE1285" s="120">
        <f>IF(N1285=1,IF(OR(I1285&lt;5,I1285=""),0,IF(I1285&gt;=10,1,0.5)),0)</f>
        <v>0</v>
      </c>
      <c r="AF1285" s="120">
        <f>IF(G1285&gt;AI1285,0.5,0)</f>
        <v>0.5</v>
      </c>
      <c r="AG1285" s="120">
        <f>IF(G1285=AJ1285,1,0)</f>
        <v>0</v>
      </c>
      <c r="AI1285" s="29">
        <f t="shared" si="578"/>
        <v>0.630237826</v>
      </c>
      <c r="AJ1285" s="29">
        <f>_xlfn.MAXIFS($G$7:$G$2383,$N$7:$N$2383,1,$D$7:$D$2383,3)</f>
        <v>1</v>
      </c>
    </row>
    <row r="1286" spans="1:36" ht="16.5" thickBot="1" x14ac:dyDescent="0.3">
      <c r="A1286" s="48" t="s">
        <v>1509</v>
      </c>
      <c r="B1286" s="54" t="s">
        <v>31</v>
      </c>
      <c r="C1286" s="55" t="s">
        <v>32</v>
      </c>
      <c r="D1286" s="44">
        <v>4</v>
      </c>
      <c r="E1286" s="41">
        <v>33</v>
      </c>
      <c r="F1286" s="41">
        <v>34</v>
      </c>
      <c r="G1286" s="117">
        <v>0.97058823500000002</v>
      </c>
      <c r="H1286" s="42" t="s">
        <v>12</v>
      </c>
      <c r="I1286" s="13">
        <v>234.31372497999999</v>
      </c>
      <c r="J1286" s="42" t="s">
        <v>12</v>
      </c>
      <c r="K1286" s="29">
        <f t="shared" si="572"/>
        <v>1</v>
      </c>
      <c r="L1286" s="29">
        <f t="shared" si="546"/>
        <v>0</v>
      </c>
      <c r="M1286" s="29">
        <f t="shared" si="547"/>
        <v>1</v>
      </c>
      <c r="N1286" s="29">
        <f t="shared" si="573"/>
        <v>1</v>
      </c>
      <c r="O1286" s="34"/>
      <c r="P1286" s="41">
        <v>9</v>
      </c>
      <c r="Q1286" s="41">
        <v>31</v>
      </c>
      <c r="R1286" s="117">
        <v>0.29032258100000002</v>
      </c>
      <c r="S1286" s="34">
        <v>1</v>
      </c>
      <c r="T1286" s="34"/>
      <c r="U1286" s="43" t="s">
        <v>299</v>
      </c>
      <c r="V1286" s="34">
        <v>1</v>
      </c>
      <c r="W1286" s="29">
        <v>1</v>
      </c>
      <c r="X1286" s="29">
        <f t="shared" si="574"/>
        <v>1</v>
      </c>
      <c r="Z1286" s="6">
        <f t="shared" si="575"/>
        <v>1</v>
      </c>
      <c r="AA1286" s="6">
        <f t="shared" si="576"/>
        <v>1</v>
      </c>
      <c r="AB1286" s="29"/>
      <c r="AC1286" s="29">
        <f t="shared" si="577"/>
        <v>1</v>
      </c>
      <c r="AE1286" s="120">
        <f>IF(N1286=1,IF(OR(I1286&lt;5,I1286=""),0,IF(I1286&gt;=10,1,0.5)),0)</f>
        <v>1</v>
      </c>
      <c r="AF1286" s="120">
        <f>IF(G1286&gt;AI1286,0.5,0)</f>
        <v>0.5</v>
      </c>
      <c r="AG1286" s="120">
        <f>IF(G1286=AJ1286,1,0)</f>
        <v>0</v>
      </c>
      <c r="AI1286" s="29">
        <f t="shared" si="578"/>
        <v>0.88328075699999997</v>
      </c>
      <c r="AJ1286" s="29">
        <f>_xlfn.MAXIFS($G$7:$G$2383,$N$7:$N$2383,1,$D$7:$D$2383,4)</f>
        <v>1</v>
      </c>
    </row>
    <row r="1287" spans="1:36" ht="16.5" thickBot="1" x14ac:dyDescent="0.3">
      <c r="A1287" s="48" t="s">
        <v>1510</v>
      </c>
      <c r="B1287" s="54" t="s">
        <v>31</v>
      </c>
      <c r="C1287" s="55" t="s">
        <v>32</v>
      </c>
      <c r="D1287" s="44">
        <v>5</v>
      </c>
      <c r="E1287" s="41">
        <v>25</v>
      </c>
      <c r="F1287" s="41">
        <v>34</v>
      </c>
      <c r="G1287" s="117">
        <v>0.735294118</v>
      </c>
      <c r="H1287" s="42" t="s">
        <v>12</v>
      </c>
      <c r="I1287" s="13">
        <v>396.323530146</v>
      </c>
      <c r="J1287" s="42" t="s">
        <v>12</v>
      </c>
      <c r="K1287" s="29">
        <f t="shared" si="572"/>
        <v>1</v>
      </c>
      <c r="L1287" s="29">
        <f t="shared" ref="L1287:L1350" si="579">IF(AG1288=0,0,1)</f>
        <v>0</v>
      </c>
      <c r="M1287" s="29">
        <f t="shared" ref="M1287:M1350" si="580">IF(AF1287=0,0,1)</f>
        <v>0</v>
      </c>
      <c r="N1287" s="29">
        <f t="shared" si="573"/>
        <v>1</v>
      </c>
      <c r="O1287" s="34"/>
      <c r="P1287" s="41">
        <v>4</v>
      </c>
      <c r="Q1287" s="41">
        <v>27</v>
      </c>
      <c r="R1287" s="117">
        <v>0.14814814800000001</v>
      </c>
      <c r="S1287" s="34">
        <v>1</v>
      </c>
      <c r="T1287" s="34"/>
      <c r="U1287" s="43" t="s">
        <v>301</v>
      </c>
      <c r="V1287" s="34">
        <v>1</v>
      </c>
      <c r="W1287" s="29">
        <v>1</v>
      </c>
      <c r="X1287" s="29">
        <f t="shared" si="574"/>
        <v>1</v>
      </c>
      <c r="Z1287" s="6">
        <f t="shared" si="575"/>
        <v>1</v>
      </c>
      <c r="AA1287" s="6">
        <f t="shared" si="576"/>
        <v>1</v>
      </c>
      <c r="AB1287" s="29"/>
      <c r="AC1287" s="29">
        <f t="shared" si="577"/>
        <v>1</v>
      </c>
      <c r="AE1287" s="120">
        <f>IF(N1287=1,IF(OR(I1287&lt;5,I1287=""),0,IF(I1287&gt;=10,1,0.5)),0)</f>
        <v>1</v>
      </c>
      <c r="AF1287" s="120">
        <f>IF(G1287&gt;AI1287,0.5,0)</f>
        <v>0</v>
      </c>
      <c r="AG1287" s="120">
        <f>IF(G1287=AJ1287,1,0)</f>
        <v>0</v>
      </c>
      <c r="AI1287" s="29">
        <f t="shared" si="578"/>
        <v>0.78056112200000005</v>
      </c>
      <c r="AJ1287" s="29">
        <f>_xlfn.MAXIFS($G$7:$G$2383,$N$7:$N$2383,1,$D$7:$D$2383,5)</f>
        <v>1</v>
      </c>
    </row>
    <row r="1288" spans="1:36" ht="16.5" thickBot="1" x14ac:dyDescent="0.3">
      <c r="A1288" s="48" t="s">
        <v>1511</v>
      </c>
      <c r="B1288" s="54" t="s">
        <v>31</v>
      </c>
      <c r="C1288" s="55" t="s">
        <v>32</v>
      </c>
      <c r="D1288" s="44">
        <v>6</v>
      </c>
      <c r="E1288" s="41">
        <v>1251</v>
      </c>
      <c r="F1288" s="41">
        <v>1250</v>
      </c>
      <c r="G1288" s="117">
        <v>1.0007999999999999</v>
      </c>
      <c r="H1288" s="45">
        <v>1</v>
      </c>
      <c r="I1288" s="42" t="s">
        <v>12</v>
      </c>
      <c r="J1288" s="13">
        <v>1.0007999999999999</v>
      </c>
      <c r="K1288" s="29">
        <f t="shared" si="572"/>
        <v>2</v>
      </c>
      <c r="L1288" s="29">
        <f t="shared" si="579"/>
        <v>0</v>
      </c>
      <c r="M1288" s="29">
        <f t="shared" si="580"/>
        <v>0</v>
      </c>
      <c r="N1288" s="29">
        <f t="shared" si="573"/>
        <v>1</v>
      </c>
      <c r="O1288" s="34"/>
      <c r="P1288" s="41">
        <v>0</v>
      </c>
      <c r="Q1288" s="41">
        <v>0</v>
      </c>
      <c r="R1288" s="117">
        <v>0</v>
      </c>
      <c r="S1288" s="42">
        <v>2</v>
      </c>
      <c r="T1288" s="42"/>
      <c r="U1288" s="43" t="s">
        <v>303</v>
      </c>
      <c r="V1288" s="34">
        <v>1</v>
      </c>
      <c r="W1288" s="29">
        <v>2</v>
      </c>
      <c r="X1288" s="29">
        <f t="shared" si="574"/>
        <v>2</v>
      </c>
      <c r="Z1288" s="6">
        <f t="shared" si="575"/>
        <v>1</v>
      </c>
      <c r="AA1288" s="6">
        <f t="shared" si="576"/>
        <v>1</v>
      </c>
      <c r="AB1288" s="29"/>
      <c r="AC1288" s="29">
        <f t="shared" si="577"/>
        <v>1</v>
      </c>
      <c r="AE1288" s="120">
        <f>IF(N1288=1,IF(J1288&gt;=1,2,0),0)</f>
        <v>2</v>
      </c>
      <c r="AF1288" s="120">
        <f>IF(G1288&gt;AI1288,1,0)</f>
        <v>0</v>
      </c>
      <c r="AG1288" s="120"/>
      <c r="AI1288" s="29">
        <f t="shared" si="578"/>
        <v>1.0014544569999999</v>
      </c>
    </row>
    <row r="1289" spans="1:36" ht="16.5" thickBot="1" x14ac:dyDescent="0.3">
      <c r="A1289" s="48" t="s">
        <v>1512</v>
      </c>
      <c r="B1289" s="54" t="s">
        <v>31</v>
      </c>
      <c r="C1289" s="55" t="s">
        <v>32</v>
      </c>
      <c r="D1289" s="44">
        <v>7</v>
      </c>
      <c r="E1289" s="41">
        <v>756</v>
      </c>
      <c r="F1289" s="41">
        <v>816</v>
      </c>
      <c r="G1289" s="117">
        <v>0.92647058800000004</v>
      </c>
      <c r="H1289" s="42" t="s">
        <v>12</v>
      </c>
      <c r="I1289" s="13">
        <v>24.076002090999999</v>
      </c>
      <c r="J1289" s="42" t="s">
        <v>12</v>
      </c>
      <c r="K1289" s="29">
        <f t="shared" si="572"/>
        <v>2</v>
      </c>
      <c r="L1289" s="29">
        <f t="shared" si="579"/>
        <v>0</v>
      </c>
      <c r="M1289" s="29">
        <f t="shared" si="580"/>
        <v>1</v>
      </c>
      <c r="N1289" s="29">
        <f t="shared" si="573"/>
        <v>1</v>
      </c>
      <c r="O1289" s="34"/>
      <c r="P1289" s="41">
        <v>339</v>
      </c>
      <c r="Q1289" s="41">
        <v>454</v>
      </c>
      <c r="R1289" s="117">
        <v>0.74669603500000004</v>
      </c>
      <c r="S1289" s="34">
        <v>1</v>
      </c>
      <c r="T1289" s="34"/>
      <c r="U1289" s="43" t="s">
        <v>305</v>
      </c>
      <c r="V1289" s="34">
        <v>1</v>
      </c>
      <c r="W1289" s="29">
        <v>2</v>
      </c>
      <c r="X1289" s="29">
        <f t="shared" si="574"/>
        <v>2</v>
      </c>
      <c r="Z1289" s="6">
        <f t="shared" si="575"/>
        <v>1</v>
      </c>
      <c r="AA1289" s="6">
        <f t="shared" si="576"/>
        <v>1</v>
      </c>
      <c r="AB1289" s="29"/>
      <c r="AC1289" s="29">
        <f t="shared" si="577"/>
        <v>1</v>
      </c>
      <c r="AE1289" s="120">
        <f>IF(N1289=1,IF(OR(I1289&lt;3,I1289=""),0,IF(I1289&gt;=7,2,1)),0)</f>
        <v>2</v>
      </c>
      <c r="AF1289" s="120">
        <f>IF(G1289&gt;AI1289,1,0)</f>
        <v>1</v>
      </c>
      <c r="AG1289" s="120">
        <f>IF(G1289=AJ1289,2,0)</f>
        <v>0</v>
      </c>
      <c r="AI1289" s="29">
        <f t="shared" si="578"/>
        <v>0.78831324000000003</v>
      </c>
      <c r="AJ1289" s="29">
        <f>_xlfn.MAXIFS($G$7:$G$2383,$N$7:$N$2383,1,$D$7:$D$2383,7)</f>
        <v>0.964028777</v>
      </c>
    </row>
    <row r="1290" spans="1:36" ht="16.5" thickBot="1" x14ac:dyDescent="0.3">
      <c r="A1290" s="48" t="s">
        <v>1513</v>
      </c>
      <c r="B1290" s="54" t="s">
        <v>31</v>
      </c>
      <c r="C1290" s="55" t="s">
        <v>32</v>
      </c>
      <c r="D1290" s="44">
        <v>8</v>
      </c>
      <c r="E1290" s="41">
        <v>250</v>
      </c>
      <c r="F1290" s="41">
        <v>816</v>
      </c>
      <c r="G1290" s="117">
        <v>0.30637254899999999</v>
      </c>
      <c r="H1290" s="42" t="s">
        <v>12</v>
      </c>
      <c r="I1290" s="13">
        <v>-34.390029542000001</v>
      </c>
      <c r="J1290" s="42" t="s">
        <v>12</v>
      </c>
      <c r="K1290" s="29">
        <f t="shared" si="572"/>
        <v>1</v>
      </c>
      <c r="L1290" s="29">
        <f t="shared" si="579"/>
        <v>0</v>
      </c>
      <c r="M1290" s="29">
        <f t="shared" si="580"/>
        <v>1</v>
      </c>
      <c r="N1290" s="29">
        <f t="shared" si="573"/>
        <v>1</v>
      </c>
      <c r="O1290" s="34"/>
      <c r="P1290" s="41">
        <v>212</v>
      </c>
      <c r="Q1290" s="41">
        <v>454</v>
      </c>
      <c r="R1290" s="117">
        <v>0.46696035200000002</v>
      </c>
      <c r="S1290" s="34">
        <v>1</v>
      </c>
      <c r="T1290" s="34"/>
      <c r="U1290" s="43" t="s">
        <v>307</v>
      </c>
      <c r="V1290" s="34">
        <v>1</v>
      </c>
      <c r="W1290" s="29">
        <v>1</v>
      </c>
      <c r="X1290" s="29">
        <f t="shared" si="574"/>
        <v>1</v>
      </c>
      <c r="Z1290" s="6">
        <f t="shared" si="575"/>
        <v>1</v>
      </c>
      <c r="AA1290" s="6">
        <f t="shared" si="576"/>
        <v>1</v>
      </c>
      <c r="AB1290" s="29"/>
      <c r="AC1290" s="29">
        <f t="shared" si="577"/>
        <v>1</v>
      </c>
      <c r="AE1290" s="120">
        <f>IF(N1290=1,IF(OR(I1290&gt;-5,I1290=""),0,IF(I1290&gt;=-10,0.5,1)),0)</f>
        <v>1</v>
      </c>
      <c r="AF1290" s="120">
        <f>IF(G1290&lt;AI1290,0.5,0)</f>
        <v>0.5</v>
      </c>
      <c r="AG1290" s="120">
        <f>IF(G1290=AJ1290,1,0)</f>
        <v>0</v>
      </c>
      <c r="AI1290" s="29">
        <f t="shared" si="578"/>
        <v>0.38070670899999998</v>
      </c>
      <c r="AJ1290" s="29">
        <f>_xlfn.MINIFS($G$6:$G$2383,$N$6:$N$2383,1,$D$6:$D$2383,8)</f>
        <v>1.9047618999999998E-2</v>
      </c>
    </row>
    <row r="1291" spans="1:36" ht="16.5" thickBot="1" x14ac:dyDescent="0.3">
      <c r="A1291" s="48" t="s">
        <v>1514</v>
      </c>
      <c r="B1291" s="54" t="s">
        <v>31</v>
      </c>
      <c r="C1291" s="55" t="s">
        <v>32</v>
      </c>
      <c r="D1291" s="44">
        <v>9</v>
      </c>
      <c r="E1291" s="41">
        <v>3058</v>
      </c>
      <c r="F1291" s="41">
        <v>674</v>
      </c>
      <c r="G1291" s="117">
        <v>4.5370919880000002</v>
      </c>
      <c r="H1291" s="45">
        <v>1</v>
      </c>
      <c r="I1291" s="42" t="s">
        <v>12</v>
      </c>
      <c r="J1291" s="13">
        <v>4.5370919880000002</v>
      </c>
      <c r="K1291" s="29">
        <f t="shared" si="572"/>
        <v>1</v>
      </c>
      <c r="L1291" s="29">
        <f t="shared" si="579"/>
        <v>0</v>
      </c>
      <c r="M1291" s="29">
        <f t="shared" si="580"/>
        <v>0</v>
      </c>
      <c r="N1291" s="29">
        <f t="shared" si="573"/>
        <v>1</v>
      </c>
      <c r="O1291" s="34"/>
      <c r="P1291" s="41">
        <v>2327</v>
      </c>
      <c r="Q1291" s="41">
        <v>1170</v>
      </c>
      <c r="R1291" s="117">
        <v>1.988888889</v>
      </c>
      <c r="S1291" s="42">
        <v>1</v>
      </c>
      <c r="T1291" s="42"/>
      <c r="U1291" s="43" t="s">
        <v>309</v>
      </c>
      <c r="V1291" s="34">
        <v>1</v>
      </c>
      <c r="W1291" s="29">
        <v>1</v>
      </c>
      <c r="X1291" s="29">
        <f t="shared" si="574"/>
        <v>1</v>
      </c>
      <c r="Z1291" s="6">
        <f t="shared" si="575"/>
        <v>1</v>
      </c>
      <c r="AA1291" s="6">
        <f t="shared" si="576"/>
        <v>1</v>
      </c>
      <c r="AB1291" s="29"/>
      <c r="AC1291" s="29">
        <f t="shared" si="577"/>
        <v>1</v>
      </c>
      <c r="AE1291" s="120">
        <f>IF(N1291=1,IF(J1291&gt;=1,1,0),0)</f>
        <v>1</v>
      </c>
      <c r="AF1291" s="120">
        <f>IF(G1291&gt;AI1291,0.5,0)</f>
        <v>0</v>
      </c>
      <c r="AG1291" s="120"/>
      <c r="AI1291" s="29">
        <f t="shared" si="578"/>
        <v>6.5856960899999999</v>
      </c>
    </row>
    <row r="1292" spans="1:36" ht="16.5" thickBot="1" x14ac:dyDescent="0.3">
      <c r="A1292" s="48" t="s">
        <v>1515</v>
      </c>
      <c r="B1292" s="54" t="s">
        <v>31</v>
      </c>
      <c r="C1292" s="55" t="s">
        <v>32</v>
      </c>
      <c r="D1292" s="44">
        <v>10</v>
      </c>
      <c r="E1292" s="41">
        <v>82</v>
      </c>
      <c r="F1292" s="41">
        <v>34</v>
      </c>
      <c r="G1292" s="117">
        <v>2.411764706</v>
      </c>
      <c r="H1292" s="45">
        <v>1</v>
      </c>
      <c r="I1292" s="42" t="s">
        <v>12</v>
      </c>
      <c r="J1292" s="13">
        <v>2.411764706</v>
      </c>
      <c r="K1292" s="29">
        <f t="shared" si="572"/>
        <v>1</v>
      </c>
      <c r="L1292" s="29">
        <f t="shared" si="579"/>
        <v>0</v>
      </c>
      <c r="M1292" s="29">
        <f t="shared" si="580"/>
        <v>0</v>
      </c>
      <c r="N1292" s="29">
        <f t="shared" si="573"/>
        <v>1</v>
      </c>
      <c r="O1292" s="34"/>
      <c r="P1292" s="41">
        <v>50</v>
      </c>
      <c r="Q1292" s="41">
        <v>31</v>
      </c>
      <c r="R1292" s="117">
        <v>1.612903226</v>
      </c>
      <c r="S1292" s="42">
        <v>1</v>
      </c>
      <c r="T1292" s="42"/>
      <c r="U1292" s="43" t="s">
        <v>311</v>
      </c>
      <c r="V1292" s="34">
        <v>1</v>
      </c>
      <c r="W1292" s="29">
        <v>1</v>
      </c>
      <c r="X1292" s="29">
        <f t="shared" si="574"/>
        <v>1</v>
      </c>
      <c r="Z1292" s="6">
        <f t="shared" si="575"/>
        <v>1</v>
      </c>
      <c r="AA1292" s="6">
        <f t="shared" si="576"/>
        <v>1</v>
      </c>
      <c r="AB1292" s="29"/>
      <c r="AC1292" s="29">
        <f t="shared" si="577"/>
        <v>1</v>
      </c>
      <c r="AE1292" s="120">
        <f>IF(N1292=1,IF(J1292&gt;=1,1,0),0)</f>
        <v>1</v>
      </c>
      <c r="AF1292" s="120">
        <f>IF(G1292&gt;AI1292,0.5,0)</f>
        <v>0</v>
      </c>
      <c r="AG1292" s="120"/>
      <c r="AI1292" s="29">
        <f t="shared" si="578"/>
        <v>8.2854889590000003</v>
      </c>
    </row>
    <row r="1293" spans="1:36" ht="16.5" thickBot="1" x14ac:dyDescent="0.3">
      <c r="A1293" s="48" t="s">
        <v>1516</v>
      </c>
      <c r="B1293" s="54" t="s">
        <v>31</v>
      </c>
      <c r="C1293" s="55" t="s">
        <v>32</v>
      </c>
      <c r="D1293" s="44">
        <v>11</v>
      </c>
      <c r="E1293" s="41">
        <v>248</v>
      </c>
      <c r="F1293" s="41">
        <v>34</v>
      </c>
      <c r="G1293" s="117">
        <v>7.2941176470000002</v>
      </c>
      <c r="H1293" s="45">
        <v>1</v>
      </c>
      <c r="I1293" s="42" t="s">
        <v>12</v>
      </c>
      <c r="J1293" s="13">
        <v>7.2941176470000002</v>
      </c>
      <c r="K1293" s="29">
        <f t="shared" si="572"/>
        <v>2</v>
      </c>
      <c r="L1293" s="29">
        <f t="shared" si="579"/>
        <v>0</v>
      </c>
      <c r="M1293" s="29">
        <f t="shared" si="580"/>
        <v>0</v>
      </c>
      <c r="N1293" s="29">
        <f t="shared" si="573"/>
        <v>1</v>
      </c>
      <c r="O1293" s="34"/>
      <c r="P1293" s="41">
        <v>99</v>
      </c>
      <c r="Q1293" s="41">
        <v>27</v>
      </c>
      <c r="R1293" s="117">
        <v>3.6666666669999999</v>
      </c>
      <c r="S1293" s="42">
        <v>2</v>
      </c>
      <c r="T1293" s="42"/>
      <c r="U1293" s="43" t="s">
        <v>313</v>
      </c>
      <c r="V1293" s="34">
        <v>1</v>
      </c>
      <c r="W1293" s="29">
        <v>2</v>
      </c>
      <c r="X1293" s="29">
        <f t="shared" si="574"/>
        <v>2</v>
      </c>
      <c r="Z1293" s="6">
        <f t="shared" si="575"/>
        <v>1</v>
      </c>
      <c r="AA1293" s="6">
        <f t="shared" si="576"/>
        <v>1</v>
      </c>
      <c r="AB1293" s="29"/>
      <c r="AC1293" s="29">
        <f t="shared" si="577"/>
        <v>1</v>
      </c>
      <c r="AE1293" s="120">
        <f>IF(N1293=1,IF(J1293&gt;=1,2,0),0)</f>
        <v>2</v>
      </c>
      <c r="AF1293" s="120">
        <f>IF(G1293&gt;AI1293,1,0)</f>
        <v>0</v>
      </c>
      <c r="AG1293" s="120"/>
      <c r="AI1293" s="29">
        <f t="shared" si="578"/>
        <v>8.5951903810000001</v>
      </c>
    </row>
    <row r="1294" spans="1:36" ht="16.5" thickBot="1" x14ac:dyDescent="0.3">
      <c r="A1294" s="48" t="s">
        <v>1517</v>
      </c>
      <c r="B1294" s="54" t="s">
        <v>31</v>
      </c>
      <c r="C1294" s="55" t="s">
        <v>32</v>
      </c>
      <c r="D1294" s="44">
        <v>12</v>
      </c>
      <c r="E1294" s="41">
        <v>820</v>
      </c>
      <c r="F1294" s="41">
        <v>19759</v>
      </c>
      <c r="G1294" s="117">
        <v>4.1500075999999997E-2</v>
      </c>
      <c r="H1294" s="42" t="s">
        <v>12</v>
      </c>
      <c r="I1294" s="13">
        <v>18.708693204999999</v>
      </c>
      <c r="J1294" s="42" t="s">
        <v>12</v>
      </c>
      <c r="K1294" s="29">
        <f t="shared" si="572"/>
        <v>0</v>
      </c>
      <c r="L1294" s="29">
        <f t="shared" si="579"/>
        <v>0</v>
      </c>
      <c r="M1294" s="29">
        <f t="shared" si="580"/>
        <v>0</v>
      </c>
      <c r="N1294" s="29">
        <f t="shared" si="573"/>
        <v>1</v>
      </c>
      <c r="O1294" s="34"/>
      <c r="P1294" s="41">
        <v>584</v>
      </c>
      <c r="Q1294" s="41">
        <v>16705</v>
      </c>
      <c r="R1294" s="117">
        <v>3.4959592999999997E-2</v>
      </c>
      <c r="S1294" s="34">
        <v>0</v>
      </c>
      <c r="T1294" s="34"/>
      <c r="U1294" s="43" t="s">
        <v>315</v>
      </c>
      <c r="V1294" s="34">
        <v>1</v>
      </c>
      <c r="W1294" s="29">
        <v>1</v>
      </c>
      <c r="X1294" s="29">
        <f t="shared" si="574"/>
        <v>1</v>
      </c>
      <c r="Z1294" s="6">
        <f t="shared" si="575"/>
        <v>1</v>
      </c>
      <c r="AA1294" s="6">
        <f t="shared" si="576"/>
        <v>0</v>
      </c>
      <c r="AB1294" s="29"/>
      <c r="AC1294" s="29">
        <f t="shared" si="577"/>
        <v>0</v>
      </c>
      <c r="AE1294" s="120">
        <f>IF(N1294=1,IF(OR(I1294&gt;-5,I1294=""),0,IF(I1294&gt;=-10,0.5,1)),0)</f>
        <v>0</v>
      </c>
      <c r="AF1294" s="120">
        <f>IF(G1294&lt;AI1294,0.5,0)</f>
        <v>0</v>
      </c>
      <c r="AG1294" s="120">
        <f>IF(G1294=AJ1294,1,0)</f>
        <v>0</v>
      </c>
      <c r="AI1294" s="29">
        <f t="shared" si="578"/>
        <v>4.0696577999999997E-2</v>
      </c>
      <c r="AJ1294" s="29">
        <f>_xlfn.MINIFS($G$6:$G$2383,$N$6:$N$2383,1,$D$6:$D$2383,12)</f>
        <v>5.6550419999999999E-3</v>
      </c>
    </row>
    <row r="1295" spans="1:36" ht="16.5" thickBot="1" x14ac:dyDescent="0.3">
      <c r="A1295" s="48" t="s">
        <v>1518</v>
      </c>
      <c r="B1295" s="54" t="s">
        <v>31</v>
      </c>
      <c r="C1295" s="55" t="s">
        <v>32</v>
      </c>
      <c r="D1295" s="44">
        <v>13</v>
      </c>
      <c r="E1295" s="41">
        <v>110</v>
      </c>
      <c r="F1295" s="41">
        <v>488</v>
      </c>
      <c r="G1295" s="117">
        <v>0.225409836</v>
      </c>
      <c r="H1295" s="42" t="s">
        <v>12</v>
      </c>
      <c r="I1295" s="13">
        <v>16.696550344999999</v>
      </c>
      <c r="J1295" s="42" t="s">
        <v>12</v>
      </c>
      <c r="K1295" s="29">
        <f>_xlfn.IFS(AND(R1295=0,G1295=0),0,V1295=0,0,V1295=1,MAX(AE1295:AG1295))</f>
        <v>1</v>
      </c>
      <c r="L1295" s="29">
        <f t="shared" si="579"/>
        <v>0</v>
      </c>
      <c r="M1295" s="29">
        <f t="shared" si="580"/>
        <v>1</v>
      </c>
      <c r="N1295" s="29">
        <f t="shared" si="573"/>
        <v>1</v>
      </c>
      <c r="O1295" s="34"/>
      <c r="P1295" s="41">
        <v>96</v>
      </c>
      <c r="Q1295" s="41">
        <v>497</v>
      </c>
      <c r="R1295" s="117">
        <v>0.19315895399999999</v>
      </c>
      <c r="S1295" s="34">
        <v>1</v>
      </c>
      <c r="T1295" s="34"/>
      <c r="U1295" s="43" t="s">
        <v>317</v>
      </c>
      <c r="V1295" s="34">
        <v>1</v>
      </c>
      <c r="W1295" s="29">
        <v>2</v>
      </c>
      <c r="X1295" s="29">
        <f t="shared" si="574"/>
        <v>2</v>
      </c>
      <c r="Z1295" s="6">
        <f t="shared" si="575"/>
        <v>1</v>
      </c>
      <c r="AA1295" s="6">
        <f t="shared" si="576"/>
        <v>1</v>
      </c>
      <c r="AB1295" s="29"/>
      <c r="AC1295" s="29">
        <f t="shared" si="577"/>
        <v>1</v>
      </c>
      <c r="AE1295" s="120">
        <f>IF(N1295=1,IF(OR(I1295&gt;-3,I1295=""),0,IF(I1295&gt;=-7,1,2)),0)</f>
        <v>0</v>
      </c>
      <c r="AF1295" s="120">
        <f>IF(G1295&lt;AI1295,1,0)</f>
        <v>1</v>
      </c>
      <c r="AG1295" s="120">
        <f>IF(G1295=AJ1295,2,0)</f>
        <v>0</v>
      </c>
      <c r="AI1295" s="29">
        <f t="shared" si="578"/>
        <v>0.30394431599999999</v>
      </c>
      <c r="AJ1295" s="29">
        <f>_xlfn.MINIFS($G$6:$G$2383,$N$6:$N$2383,1,$D$6:$D$2383,13)</f>
        <v>0.11</v>
      </c>
    </row>
    <row r="1296" spans="1:36" ht="16.5" thickBot="1" x14ac:dyDescent="0.3">
      <c r="A1296" s="48" t="s">
        <v>1519</v>
      </c>
      <c r="B1296" s="54" t="s">
        <v>31</v>
      </c>
      <c r="C1296" s="55" t="s">
        <v>32</v>
      </c>
      <c r="D1296" s="44">
        <v>14</v>
      </c>
      <c r="E1296" s="41">
        <v>2</v>
      </c>
      <c r="F1296" s="41">
        <v>1279</v>
      </c>
      <c r="G1296" s="117">
        <v>1.563722E-3</v>
      </c>
      <c r="H1296" s="42" t="s">
        <v>12</v>
      </c>
      <c r="I1296" s="13">
        <v>-54.886626729</v>
      </c>
      <c r="J1296" s="42" t="s">
        <v>12</v>
      </c>
      <c r="K1296" s="29">
        <f>_xlfn.IFS(AND(R1296=0,G1296=0),0,V1296=0,0,V1296=1,MAX(AE1296:AG1296))</f>
        <v>1</v>
      </c>
      <c r="L1296" s="29">
        <f t="shared" si="579"/>
        <v>0</v>
      </c>
      <c r="M1296" s="29">
        <f t="shared" si="580"/>
        <v>1</v>
      </c>
      <c r="N1296" s="29">
        <f t="shared" si="573"/>
        <v>1</v>
      </c>
      <c r="O1296" s="34"/>
      <c r="P1296" s="41">
        <v>4</v>
      </c>
      <c r="Q1296" s="41">
        <v>1154</v>
      </c>
      <c r="R1296" s="117">
        <v>3.466205E-3</v>
      </c>
      <c r="S1296" s="34">
        <v>0</v>
      </c>
      <c r="T1296" s="34"/>
      <c r="U1296" s="43" t="s">
        <v>319</v>
      </c>
      <c r="V1296" s="34">
        <v>1</v>
      </c>
      <c r="W1296" s="29">
        <v>1</v>
      </c>
      <c r="X1296" s="29">
        <f t="shared" si="574"/>
        <v>1</v>
      </c>
      <c r="Z1296" s="6">
        <f t="shared" si="575"/>
        <v>1</v>
      </c>
      <c r="AA1296" s="6">
        <f t="shared" si="576"/>
        <v>1</v>
      </c>
      <c r="AB1296" s="29"/>
      <c r="AC1296" s="29">
        <f t="shared" si="577"/>
        <v>1</v>
      </c>
      <c r="AE1296" s="120">
        <f>IF(N1296=1,IF(OR(I1296&gt;-5,I1296=""),0,IF(I1296&gt;=-10,0.5,1)),0)</f>
        <v>1</v>
      </c>
      <c r="AF1296" s="120">
        <f>IF(G1296&lt;AI1296,0.5,0)</f>
        <v>0.5</v>
      </c>
      <c r="AG1296" s="120">
        <f>IF(G1296=AJ1296,1,0)</f>
        <v>0</v>
      </c>
      <c r="AI1296" s="29">
        <f t="shared" si="578"/>
        <v>4.1435990000000004E-3</v>
      </c>
      <c r="AJ1296" s="29">
        <f>_xlfn.MINIFS($G$6:$G$2383,$N$6:$N$2383,1,$D$6:$D$2383,14)</f>
        <v>0</v>
      </c>
    </row>
    <row r="1297" spans="1:36" ht="16.5" thickBot="1" x14ac:dyDescent="0.3">
      <c r="A1297" s="48" t="s">
        <v>1520</v>
      </c>
      <c r="B1297" s="54" t="s">
        <v>31</v>
      </c>
      <c r="C1297" s="55" t="s">
        <v>32</v>
      </c>
      <c r="D1297" s="33"/>
      <c r="E1297" s="41"/>
      <c r="F1297" s="41"/>
      <c r="G1297" s="117">
        <v>0</v>
      </c>
      <c r="H1297" s="35"/>
      <c r="I1297" s="35"/>
      <c r="J1297" s="35"/>
      <c r="K1297" s="36">
        <f>SUM(K1298:K1303)</f>
        <v>3</v>
      </c>
      <c r="L1297" s="29">
        <f t="shared" si="579"/>
        <v>0</v>
      </c>
      <c r="M1297" s="29">
        <f t="shared" si="580"/>
        <v>0</v>
      </c>
      <c r="O1297" s="34"/>
      <c r="P1297" s="34"/>
      <c r="Q1297" s="34"/>
      <c r="R1297" s="117">
        <v>0</v>
      </c>
      <c r="S1297" s="35">
        <v>4.5</v>
      </c>
      <c r="T1297" s="35"/>
      <c r="U1297" s="37" t="s">
        <v>321</v>
      </c>
      <c r="V1297" s="35">
        <v>1</v>
      </c>
      <c r="W1297" s="6"/>
      <c r="X1297" s="29">
        <f t="shared" si="574"/>
        <v>0</v>
      </c>
      <c r="Y1297" s="6"/>
      <c r="AB1297" s="6"/>
      <c r="AC1297" s="29" t="str">
        <f t="shared" si="577"/>
        <v>не применяется</v>
      </c>
      <c r="AF1297" s="6"/>
    </row>
    <row r="1298" spans="1:36" ht="16.5" thickBot="1" x14ac:dyDescent="0.3">
      <c r="A1298" s="48" t="s">
        <v>1521</v>
      </c>
      <c r="B1298" s="54" t="s">
        <v>31</v>
      </c>
      <c r="C1298" s="55" t="s">
        <v>32</v>
      </c>
      <c r="D1298" s="44">
        <v>15</v>
      </c>
      <c r="E1298" s="41">
        <v>1903</v>
      </c>
      <c r="F1298" s="41">
        <v>1902</v>
      </c>
      <c r="G1298" s="117">
        <v>1.0005257620000001</v>
      </c>
      <c r="H1298" s="45">
        <v>1</v>
      </c>
      <c r="I1298" s="42" t="s">
        <v>12</v>
      </c>
      <c r="J1298" s="13">
        <v>1.0005257620000001</v>
      </c>
      <c r="K1298" s="29">
        <f t="shared" ref="K1298:K1303" si="581">IF(V1298=1,MAX(AE1298:AG1298),0)</f>
        <v>1</v>
      </c>
      <c r="L1298" s="29">
        <f t="shared" si="579"/>
        <v>0</v>
      </c>
      <c r="M1298" s="29">
        <f t="shared" si="580"/>
        <v>1</v>
      </c>
      <c r="N1298" s="29">
        <f t="shared" ref="N1298:N1303" si="582">IF(AND(F1298=0,V1298=1),2,V1298)</f>
        <v>1</v>
      </c>
      <c r="O1298" s="34"/>
      <c r="P1298" s="41">
        <v>0</v>
      </c>
      <c r="Q1298" s="41">
        <v>0</v>
      </c>
      <c r="R1298" s="117">
        <v>0</v>
      </c>
      <c r="S1298" s="42">
        <v>0.5</v>
      </c>
      <c r="T1298" s="42"/>
      <c r="U1298" s="43" t="s">
        <v>323</v>
      </c>
      <c r="V1298" s="34">
        <v>1</v>
      </c>
      <c r="W1298" s="29">
        <v>1</v>
      </c>
      <c r="X1298" s="29">
        <f t="shared" si="574"/>
        <v>1</v>
      </c>
      <c r="Z1298" s="6">
        <f t="shared" ref="Z1298:Z1303" si="583">N1298</f>
        <v>1</v>
      </c>
      <c r="AA1298" s="6">
        <f t="shared" ref="AA1298:AA1303" si="584">IF(K1298&lt;=0,0,1)</f>
        <v>1</v>
      </c>
      <c r="AB1298" s="29"/>
      <c r="AC1298" s="29">
        <f t="shared" si="577"/>
        <v>1</v>
      </c>
      <c r="AE1298" s="120">
        <f>IF(AND(J1298&gt;=1,N1298=1),1,0)</f>
        <v>1</v>
      </c>
      <c r="AF1298" s="121">
        <f>IF(G1298&gt;AI1298,0.5,0)</f>
        <v>0.5</v>
      </c>
      <c r="AG1298" s="120"/>
      <c r="AI1298" s="29">
        <f t="shared" ref="AI1298:AI1303" si="585">ROUND(SUMIFS(E:E,D:D,D1298,N:N,1)/SUMIFS(F:F,D:D,D1298,N:N,1),9)</f>
        <v>0.955452521</v>
      </c>
    </row>
    <row r="1299" spans="1:36" ht="16.5" thickBot="1" x14ac:dyDescent="0.3">
      <c r="A1299" s="48" t="s">
        <v>1522</v>
      </c>
      <c r="B1299" s="54" t="s">
        <v>31</v>
      </c>
      <c r="C1299" s="55" t="s">
        <v>32</v>
      </c>
      <c r="D1299" s="44">
        <v>16</v>
      </c>
      <c r="E1299" s="41">
        <v>2</v>
      </c>
      <c r="F1299" s="41">
        <v>1</v>
      </c>
      <c r="G1299" s="117">
        <v>2</v>
      </c>
      <c r="H1299" s="45">
        <v>1</v>
      </c>
      <c r="I1299" s="42" t="s">
        <v>12</v>
      </c>
      <c r="J1299" s="13">
        <v>2</v>
      </c>
      <c r="K1299" s="29">
        <f t="shared" si="581"/>
        <v>1</v>
      </c>
      <c r="L1299" s="29">
        <f t="shared" si="579"/>
        <v>0</v>
      </c>
      <c r="M1299" s="29">
        <f t="shared" si="580"/>
        <v>0</v>
      </c>
      <c r="N1299" s="29">
        <f t="shared" si="582"/>
        <v>1</v>
      </c>
      <c r="O1299" s="34"/>
      <c r="P1299" s="41">
        <v>0</v>
      </c>
      <c r="Q1299" s="41">
        <v>6</v>
      </c>
      <c r="R1299" s="117">
        <v>0</v>
      </c>
      <c r="S1299" s="42">
        <v>0</v>
      </c>
      <c r="T1299" s="42"/>
      <c r="U1299" s="43" t="s">
        <v>325</v>
      </c>
      <c r="V1299" s="34">
        <v>1</v>
      </c>
      <c r="W1299" s="29">
        <v>1</v>
      </c>
      <c r="X1299" s="29">
        <f t="shared" si="574"/>
        <v>1</v>
      </c>
      <c r="Z1299" s="6">
        <f t="shared" si="583"/>
        <v>1</v>
      </c>
      <c r="AA1299" s="6">
        <f t="shared" si="584"/>
        <v>1</v>
      </c>
      <c r="AB1299" s="29"/>
      <c r="AC1299" s="29">
        <f t="shared" si="577"/>
        <v>1</v>
      </c>
      <c r="AE1299" s="120">
        <f>IF(AND(J1299&gt;=1,N1299=1),1,0)</f>
        <v>1</v>
      </c>
      <c r="AF1299" s="120">
        <f>IF(G1299&gt;AI1299,0.5,0)</f>
        <v>0</v>
      </c>
      <c r="AG1299" s="120"/>
      <c r="AI1299" s="29">
        <f t="shared" si="585"/>
        <v>27.65</v>
      </c>
    </row>
    <row r="1300" spans="1:36" ht="16.5" thickBot="1" x14ac:dyDescent="0.3">
      <c r="A1300" s="48" t="s">
        <v>1523</v>
      </c>
      <c r="B1300" s="54" t="s">
        <v>31</v>
      </c>
      <c r="C1300" s="55" t="s">
        <v>32</v>
      </c>
      <c r="D1300" s="44">
        <v>17</v>
      </c>
      <c r="E1300" s="41">
        <v>269</v>
      </c>
      <c r="F1300" s="41">
        <v>1</v>
      </c>
      <c r="G1300" s="117">
        <v>269</v>
      </c>
      <c r="H1300" s="45">
        <v>1</v>
      </c>
      <c r="I1300" s="42" t="s">
        <v>12</v>
      </c>
      <c r="J1300" s="13">
        <v>269</v>
      </c>
      <c r="K1300" s="29">
        <f t="shared" si="581"/>
        <v>1</v>
      </c>
      <c r="L1300" s="29">
        <f t="shared" si="579"/>
        <v>0</v>
      </c>
      <c r="M1300" s="29">
        <f t="shared" si="580"/>
        <v>1</v>
      </c>
      <c r="N1300" s="29">
        <f t="shared" si="582"/>
        <v>1</v>
      </c>
      <c r="O1300" s="34"/>
      <c r="P1300" s="41">
        <v>79</v>
      </c>
      <c r="Q1300" s="41">
        <v>22</v>
      </c>
      <c r="R1300" s="117">
        <v>3.5909090909999999</v>
      </c>
      <c r="S1300" s="42">
        <v>1</v>
      </c>
      <c r="T1300" s="42"/>
      <c r="U1300" s="43" t="s">
        <v>327</v>
      </c>
      <c r="V1300" s="34">
        <v>1</v>
      </c>
      <c r="W1300" s="29">
        <v>1</v>
      </c>
      <c r="X1300" s="29">
        <f t="shared" si="574"/>
        <v>1</v>
      </c>
      <c r="Z1300" s="6">
        <f t="shared" si="583"/>
        <v>1</v>
      </c>
      <c r="AA1300" s="6">
        <f t="shared" si="584"/>
        <v>1</v>
      </c>
      <c r="AB1300" s="29"/>
      <c r="AC1300" s="29">
        <f t="shared" si="577"/>
        <v>1</v>
      </c>
      <c r="AE1300" s="120">
        <f>IF(AND(J1300&gt;=1,N1300=1),1,0)</f>
        <v>1</v>
      </c>
      <c r="AF1300" s="120">
        <f>IF(G1300&gt;AI1300,0.5,0)</f>
        <v>0.5</v>
      </c>
      <c r="AG1300" s="120"/>
      <c r="AI1300" s="29">
        <f t="shared" si="585"/>
        <v>77.588235294</v>
      </c>
    </row>
    <row r="1301" spans="1:36" ht="16.5" thickBot="1" x14ac:dyDescent="0.3">
      <c r="A1301" s="48" t="s">
        <v>1524</v>
      </c>
      <c r="B1301" s="54" t="s">
        <v>31</v>
      </c>
      <c r="C1301" s="55" t="s">
        <v>32</v>
      </c>
      <c r="D1301" s="44">
        <v>18</v>
      </c>
      <c r="E1301" s="41">
        <v>17</v>
      </c>
      <c r="F1301" s="41">
        <v>0</v>
      </c>
      <c r="G1301" s="117">
        <v>0</v>
      </c>
      <c r="H1301" s="45">
        <v>1</v>
      </c>
      <c r="I1301" s="42" t="s">
        <v>12</v>
      </c>
      <c r="J1301" s="13">
        <v>0</v>
      </c>
      <c r="K1301" s="29">
        <f t="shared" si="581"/>
        <v>0</v>
      </c>
      <c r="L1301" s="29">
        <f t="shared" si="579"/>
        <v>0</v>
      </c>
      <c r="M1301" s="29">
        <f t="shared" si="580"/>
        <v>0</v>
      </c>
      <c r="N1301" s="29">
        <f t="shared" si="582"/>
        <v>2</v>
      </c>
      <c r="O1301" s="34"/>
      <c r="P1301" s="41">
        <v>8</v>
      </c>
      <c r="Q1301" s="41">
        <v>2</v>
      </c>
      <c r="R1301" s="117">
        <v>4</v>
      </c>
      <c r="S1301" s="42">
        <v>1</v>
      </c>
      <c r="T1301" s="42"/>
      <c r="U1301" s="43" t="s">
        <v>329</v>
      </c>
      <c r="V1301" s="34">
        <v>1</v>
      </c>
      <c r="W1301" s="29">
        <v>1</v>
      </c>
      <c r="X1301" s="29">
        <f t="shared" si="574"/>
        <v>1</v>
      </c>
      <c r="Z1301" s="6">
        <f t="shared" si="583"/>
        <v>2</v>
      </c>
      <c r="AA1301" s="6">
        <f t="shared" si="584"/>
        <v>0</v>
      </c>
      <c r="AB1301" s="29"/>
      <c r="AC1301" s="29" t="str">
        <f>_xlfn.IFS(AND(Z1301=1,AA1301=1),1,AND(Z1301=1,AA1301=0),0,Z1301=0,"не применяется",N1301=2,"не применяется")</f>
        <v>не применяется</v>
      </c>
      <c r="AE1301" s="120">
        <f>IF(AND(J1301&gt;=1,N1301=1),1,0)</f>
        <v>0</v>
      </c>
      <c r="AF1301" s="120">
        <f>IF(G1301&gt;AI1301,0.5,0)</f>
        <v>0</v>
      </c>
      <c r="AG1301" s="120"/>
      <c r="AI1301" s="29">
        <f t="shared" si="585"/>
        <v>48.1875</v>
      </c>
    </row>
    <row r="1302" spans="1:36" ht="16.5" thickBot="1" x14ac:dyDescent="0.3">
      <c r="A1302" s="48" t="s">
        <v>1525</v>
      </c>
      <c r="B1302" s="54" t="s">
        <v>31</v>
      </c>
      <c r="C1302" s="55" t="s">
        <v>32</v>
      </c>
      <c r="D1302" s="44">
        <v>19</v>
      </c>
      <c r="E1302" s="41">
        <v>14</v>
      </c>
      <c r="F1302" s="41">
        <v>0</v>
      </c>
      <c r="G1302" s="117">
        <v>0</v>
      </c>
      <c r="H1302" s="45">
        <v>1</v>
      </c>
      <c r="I1302" s="42" t="s">
        <v>12</v>
      </c>
      <c r="J1302" s="13">
        <v>0</v>
      </c>
      <c r="K1302" s="29">
        <f t="shared" si="581"/>
        <v>0</v>
      </c>
      <c r="L1302" s="29">
        <f t="shared" si="579"/>
        <v>0</v>
      </c>
      <c r="M1302" s="29">
        <f t="shared" si="580"/>
        <v>0</v>
      </c>
      <c r="N1302" s="29">
        <f t="shared" si="582"/>
        <v>2</v>
      </c>
      <c r="O1302" s="34"/>
      <c r="P1302" s="41">
        <v>12</v>
      </c>
      <c r="Q1302" s="41">
        <v>3</v>
      </c>
      <c r="R1302" s="117">
        <v>4</v>
      </c>
      <c r="S1302" s="42">
        <v>2</v>
      </c>
      <c r="T1302" s="42"/>
      <c r="U1302" s="43" t="s">
        <v>331</v>
      </c>
      <c r="V1302" s="34">
        <v>1</v>
      </c>
      <c r="W1302" s="29">
        <v>2</v>
      </c>
      <c r="X1302" s="29">
        <f t="shared" si="574"/>
        <v>2</v>
      </c>
      <c r="Z1302" s="6">
        <f t="shared" si="583"/>
        <v>2</v>
      </c>
      <c r="AA1302" s="6">
        <f t="shared" si="584"/>
        <v>0</v>
      </c>
      <c r="AB1302" s="29"/>
      <c r="AC1302" s="29" t="str">
        <f>_xlfn.IFS(AND(Z1302=1,AA1302=1),1,AND(Z1302=1,AA1302=0),0,Z1302=0,"не применяется",N1302=2,"не применяется")</f>
        <v>не применяется</v>
      </c>
      <c r="AE1302" s="120">
        <f>IF(AND(J1302&gt;=1,N1302=1),2,0)</f>
        <v>0</v>
      </c>
      <c r="AF1302" s="120">
        <f>IF(G1302&gt;AI1302,1,0)</f>
        <v>0</v>
      </c>
      <c r="AG1302" s="120"/>
      <c r="AI1302" s="29">
        <f t="shared" si="585"/>
        <v>45.237288135999997</v>
      </c>
    </row>
    <row r="1303" spans="1:36" ht="16.5" thickBot="1" x14ac:dyDescent="0.3">
      <c r="A1303" s="48" t="s">
        <v>1526</v>
      </c>
      <c r="B1303" s="54" t="s">
        <v>31</v>
      </c>
      <c r="C1303" s="55" t="s">
        <v>32</v>
      </c>
      <c r="D1303" s="44">
        <v>20</v>
      </c>
      <c r="E1303" s="41">
        <v>10</v>
      </c>
      <c r="F1303" s="41">
        <v>0</v>
      </c>
      <c r="G1303" s="117">
        <v>0</v>
      </c>
      <c r="H1303" s="45">
        <v>1</v>
      </c>
      <c r="I1303" s="42" t="s">
        <v>12</v>
      </c>
      <c r="J1303" s="13">
        <v>0</v>
      </c>
      <c r="K1303" s="29">
        <f t="shared" si="581"/>
        <v>0</v>
      </c>
      <c r="L1303" s="29">
        <f t="shared" si="579"/>
        <v>0</v>
      </c>
      <c r="M1303" s="29">
        <f t="shared" si="580"/>
        <v>0</v>
      </c>
      <c r="N1303" s="29">
        <f t="shared" si="582"/>
        <v>2</v>
      </c>
      <c r="O1303" s="34"/>
      <c r="P1303" s="41">
        <v>1</v>
      </c>
      <c r="Q1303" s="41">
        <v>0</v>
      </c>
      <c r="R1303" s="117">
        <v>0</v>
      </c>
      <c r="S1303" s="42">
        <v>0</v>
      </c>
      <c r="T1303" s="42"/>
      <c r="U1303" s="43" t="s">
        <v>333</v>
      </c>
      <c r="V1303" s="34">
        <v>1</v>
      </c>
      <c r="W1303" s="29">
        <v>1</v>
      </c>
      <c r="X1303" s="29">
        <f t="shared" si="574"/>
        <v>1</v>
      </c>
      <c r="Z1303" s="6">
        <f t="shared" si="583"/>
        <v>2</v>
      </c>
      <c r="AA1303" s="6">
        <f t="shared" si="584"/>
        <v>0</v>
      </c>
      <c r="AB1303" s="29"/>
      <c r="AC1303" s="29" t="str">
        <f>_xlfn.IFS(AND(Z1303=1,AA1303=1),1,AND(Z1303=1,AA1303=0),0,Z1303=0,"не применяется",Z1303=2,"не применяется")</f>
        <v>не применяется</v>
      </c>
      <c r="AE1303" s="120">
        <f>IF(AND(J1303&gt;=1,N1303=1),1,0)</f>
        <v>0</v>
      </c>
      <c r="AF1303" s="120">
        <f>IF(G1303&gt;AI1303,0.5,0)</f>
        <v>0</v>
      </c>
      <c r="AG1303" s="120"/>
      <c r="AI1303" s="29">
        <f t="shared" si="585"/>
        <v>12.756097561000001</v>
      </c>
    </row>
    <row r="1304" spans="1:36" ht="16.5" thickBot="1" x14ac:dyDescent="0.3">
      <c r="A1304" s="48" t="s">
        <v>1520</v>
      </c>
      <c r="B1304" s="54" t="s">
        <v>31</v>
      </c>
      <c r="C1304" s="55" t="s">
        <v>32</v>
      </c>
      <c r="D1304" s="33"/>
      <c r="E1304" s="41"/>
      <c r="F1304" s="41"/>
      <c r="G1304" s="117">
        <v>0</v>
      </c>
      <c r="H1304" s="35"/>
      <c r="I1304" s="35"/>
      <c r="J1304" s="35"/>
      <c r="K1304" s="36">
        <f>SUM(K1305:K1309)</f>
        <v>0.5</v>
      </c>
      <c r="L1304" s="29">
        <f t="shared" si="579"/>
        <v>0</v>
      </c>
      <c r="M1304" s="29">
        <f t="shared" si="580"/>
        <v>0</v>
      </c>
      <c r="O1304" s="34"/>
      <c r="P1304" s="34"/>
      <c r="Q1304" s="34"/>
      <c r="R1304" s="117">
        <v>0</v>
      </c>
      <c r="S1304" s="35">
        <v>2.5</v>
      </c>
      <c r="T1304" s="35"/>
      <c r="U1304" s="37" t="s">
        <v>321</v>
      </c>
      <c r="V1304" s="35">
        <v>1</v>
      </c>
      <c r="W1304" s="6"/>
      <c r="X1304" s="29">
        <f t="shared" si="574"/>
        <v>0</v>
      </c>
      <c r="Y1304" s="6"/>
      <c r="AB1304" s="6"/>
      <c r="AC1304" s="29" t="str">
        <f>_xlfn.IFS(AND(Z1304=1,AA1304=1),1,AND(Z1304=1,AA1304=0),0,Z1304=0,"не применяется")</f>
        <v>не применяется</v>
      </c>
      <c r="AF1304" s="6"/>
    </row>
    <row r="1305" spans="1:36" ht="16.5" thickBot="1" x14ac:dyDescent="0.3">
      <c r="A1305" s="48" t="s">
        <v>1527</v>
      </c>
      <c r="B1305" s="54" t="s">
        <v>31</v>
      </c>
      <c r="C1305" s="55" t="s">
        <v>32</v>
      </c>
      <c r="D1305" s="44">
        <v>21</v>
      </c>
      <c r="E1305" s="41">
        <v>15</v>
      </c>
      <c r="F1305" s="41">
        <v>20</v>
      </c>
      <c r="G1305" s="117">
        <v>0.75</v>
      </c>
      <c r="H1305" s="42" t="s">
        <v>12</v>
      </c>
      <c r="I1305" s="13">
        <v>-11.363636348</v>
      </c>
      <c r="J1305" s="42" t="s">
        <v>12</v>
      </c>
      <c r="K1305" s="29">
        <f>IF(V1305=1,MAX(AE1305:AG1305),0)</f>
        <v>0.5</v>
      </c>
      <c r="L1305" s="29">
        <f t="shared" si="579"/>
        <v>0</v>
      </c>
      <c r="M1305" s="29">
        <f t="shared" si="580"/>
        <v>1</v>
      </c>
      <c r="N1305" s="29">
        <f>IF(AND(F1305=0,V1305=1),2,V1305)</f>
        <v>1</v>
      </c>
      <c r="O1305" s="34"/>
      <c r="P1305" s="41">
        <v>11</v>
      </c>
      <c r="Q1305" s="41">
        <v>13</v>
      </c>
      <c r="R1305" s="117">
        <v>0.84615384599999999</v>
      </c>
      <c r="S1305" s="45">
        <v>0.5</v>
      </c>
      <c r="T1305" s="45"/>
      <c r="U1305" s="43" t="s">
        <v>335</v>
      </c>
      <c r="V1305" s="34">
        <v>1</v>
      </c>
      <c r="W1305" s="29">
        <v>1</v>
      </c>
      <c r="X1305" s="29">
        <f t="shared" si="574"/>
        <v>1</v>
      </c>
      <c r="Z1305" s="6">
        <f>N1305</f>
        <v>1</v>
      </c>
      <c r="AA1305" s="6">
        <f>IF(K1305&lt;=0,0,1)</f>
        <v>1</v>
      </c>
      <c r="AB1305" s="29"/>
      <c r="AC1305" s="29">
        <f>_xlfn.IFS(AND(Z1305=1,AA1305=1),1,AND(Z1305=1,AA1305=0),0,Z1305=0,"не применяется")</f>
        <v>1</v>
      </c>
      <c r="AE1305" s="120">
        <f>IF(N1305=1,IF(OR(I1305&lt;5,I1305=""),0,IF(I1305&gt;=10,1,0.5)),0)</f>
        <v>0</v>
      </c>
      <c r="AF1305" s="120">
        <f>IF(G1305&gt;AI1305,0.5,0)</f>
        <v>0.5</v>
      </c>
      <c r="AG1305" s="120">
        <f>IF(G1305=AJ1305,1,0)</f>
        <v>0</v>
      </c>
      <c r="AI1305" s="29">
        <f>ROUND(SUMIFS(E:E,D:D,D1305,N:N,1)/SUMIFS(F:F,D:D,D1305,N:N,1),9)</f>
        <v>0.40586932399999998</v>
      </c>
      <c r="AJ1305" s="29">
        <f>_xlfn.MAXIFS($G$7:$G$2383,$N$7:$N$2383,1,$D$7:$D$2383,21)</f>
        <v>1</v>
      </c>
    </row>
    <row r="1306" spans="1:36" ht="16.5" thickBot="1" x14ac:dyDescent="0.3">
      <c r="A1306" s="48" t="s">
        <v>1528</v>
      </c>
      <c r="B1306" s="54" t="s">
        <v>31</v>
      </c>
      <c r="C1306" s="55" t="s">
        <v>32</v>
      </c>
      <c r="D1306" s="44">
        <v>22</v>
      </c>
      <c r="E1306" s="41">
        <v>48</v>
      </c>
      <c r="F1306" s="41">
        <v>90</v>
      </c>
      <c r="G1306" s="117">
        <v>0.53333333299999997</v>
      </c>
      <c r="H1306" s="45">
        <v>1</v>
      </c>
      <c r="I1306" s="42" t="s">
        <v>12</v>
      </c>
      <c r="J1306" s="13">
        <v>0.53333333299999997</v>
      </c>
      <c r="K1306" s="29">
        <f>IF(V1306=1,MAX(AE1306:AG1306),0)</f>
        <v>0</v>
      </c>
      <c r="L1306" s="29">
        <f t="shared" si="579"/>
        <v>0</v>
      </c>
      <c r="M1306" s="29">
        <f t="shared" si="580"/>
        <v>0</v>
      </c>
      <c r="N1306" s="29">
        <f>IF(AND(F1306=0,V1306=1),2,V1306)</f>
        <v>1</v>
      </c>
      <c r="O1306" s="34"/>
      <c r="P1306" s="41">
        <v>0</v>
      </c>
      <c r="Q1306" s="41">
        <v>0</v>
      </c>
      <c r="R1306" s="117">
        <v>0</v>
      </c>
      <c r="S1306" s="42">
        <v>1</v>
      </c>
      <c r="T1306" s="42"/>
      <c r="U1306" s="43" t="s">
        <v>337</v>
      </c>
      <c r="V1306" s="34">
        <v>1</v>
      </c>
      <c r="W1306" s="29">
        <v>1</v>
      </c>
      <c r="X1306" s="29">
        <f t="shared" si="574"/>
        <v>1</v>
      </c>
      <c r="Z1306" s="6">
        <f>N1306</f>
        <v>1</v>
      </c>
      <c r="AA1306" s="6">
        <f>IF(K1306&lt;=0,0,1)</f>
        <v>0</v>
      </c>
      <c r="AB1306" s="29"/>
      <c r="AC1306" s="29">
        <f>_xlfn.IFS(AND(Z1306=1,AA1306=1),1,AND(Z1306=1,AA1306=0),0,Z1306=0,"не применяется")</f>
        <v>0</v>
      </c>
      <c r="AE1306" s="120">
        <f>IF(AND(J1306&gt;=1,N1306=1),1,0)</f>
        <v>0</v>
      </c>
      <c r="AF1306" s="120">
        <f>IF(G1306&gt;AI1306,0.5,0)</f>
        <v>0</v>
      </c>
      <c r="AG1306" s="120"/>
      <c r="AI1306" s="29">
        <f>ROUND(SUMIFS(E:E,D:D,D1306,N:N,1)/SUMIFS(F:F,D:D,D1306,N:N,1),9)</f>
        <v>0.59924209900000003</v>
      </c>
    </row>
    <row r="1307" spans="1:36" ht="16.5" thickBot="1" x14ac:dyDescent="0.3">
      <c r="A1307" s="48" t="s">
        <v>1529</v>
      </c>
      <c r="B1307" s="54" t="s">
        <v>31</v>
      </c>
      <c r="C1307" s="55" t="s">
        <v>32</v>
      </c>
      <c r="D1307" s="44">
        <v>23</v>
      </c>
      <c r="E1307" s="41">
        <v>2</v>
      </c>
      <c r="F1307" s="41">
        <v>0</v>
      </c>
      <c r="G1307" s="117">
        <v>0</v>
      </c>
      <c r="H1307" s="42" t="s">
        <v>12</v>
      </c>
      <c r="I1307" s="13">
        <v>0</v>
      </c>
      <c r="J1307" s="42" t="s">
        <v>12</v>
      </c>
      <c r="K1307" s="29">
        <f>IF(V1307=1,MAX(AE1307:AG1307),0)</f>
        <v>0</v>
      </c>
      <c r="L1307" s="29">
        <f t="shared" si="579"/>
        <v>0</v>
      </c>
      <c r="M1307" s="29">
        <f t="shared" si="580"/>
        <v>0</v>
      </c>
      <c r="N1307" s="29">
        <f>IF(AND(F1307=0,V1307=1),2,V1307)</f>
        <v>2</v>
      </c>
      <c r="O1307" s="34"/>
      <c r="P1307" s="41">
        <v>0</v>
      </c>
      <c r="Q1307" s="41">
        <v>1</v>
      </c>
      <c r="R1307" s="117">
        <v>0</v>
      </c>
      <c r="S1307" s="45">
        <v>0</v>
      </c>
      <c r="T1307" s="45"/>
      <c r="U1307" s="43" t="s">
        <v>339</v>
      </c>
      <c r="V1307" s="34">
        <v>1</v>
      </c>
      <c r="W1307" s="29">
        <v>1</v>
      </c>
      <c r="X1307" s="29">
        <f t="shared" si="574"/>
        <v>1</v>
      </c>
      <c r="Z1307" s="6">
        <f>N1307</f>
        <v>2</v>
      </c>
      <c r="AA1307" s="6">
        <f>IF(K1307&lt;=0,0,1)</f>
        <v>0</v>
      </c>
      <c r="AB1307" s="29"/>
      <c r="AC1307" s="29" t="str">
        <f>_xlfn.IFS(AND(Z1307=1,AA1307=1),1,AND(Z1307=1,AA1307=0),0,Z1307=0,"не применяется",N1307=2,"не применяется")</f>
        <v>не применяется</v>
      </c>
      <c r="AE1307" s="120">
        <f>IF(N1307=1,IF(OR(I1307&lt;5,I1307=""),0,IF(I1307&gt;=10,1,0.5)),0)</f>
        <v>0</v>
      </c>
      <c r="AF1307" s="120">
        <f>IF(G1307&gt;AI1307,0.5,0)</f>
        <v>0</v>
      </c>
      <c r="AG1307" s="120">
        <f>IF(AND(G3734&lt;&gt;0,G1307=AJ1307),1,0)</f>
        <v>0</v>
      </c>
      <c r="AI1307" s="29">
        <f>ROUND(SUMIFS(E:E,D:D,D1307,N:N,1)/SUMIFS(F:F,D:D,D1307,N:N,1),9)</f>
        <v>0.46666666699999998</v>
      </c>
      <c r="AJ1307" s="29">
        <f>_xlfn.MAXIFS($G$7:$G$2383,$N$7:$N$2383,1,$D$7:$D$2383,23)</f>
        <v>6</v>
      </c>
    </row>
    <row r="1308" spans="1:36" ht="16.5" thickBot="1" x14ac:dyDescent="0.3">
      <c r="A1308" s="48" t="s">
        <v>1530</v>
      </c>
      <c r="B1308" s="54" t="s">
        <v>31</v>
      </c>
      <c r="C1308" s="55" t="s">
        <v>32</v>
      </c>
      <c r="D1308" s="44">
        <v>24</v>
      </c>
      <c r="E1308" s="41">
        <v>5</v>
      </c>
      <c r="F1308" s="41">
        <v>0</v>
      </c>
      <c r="G1308" s="117">
        <v>0</v>
      </c>
      <c r="H1308" s="42" t="s">
        <v>12</v>
      </c>
      <c r="I1308" s="13">
        <v>0</v>
      </c>
      <c r="J1308" s="42" t="s">
        <v>12</v>
      </c>
      <c r="K1308" s="29">
        <f>IF(V1308=1,MAX(AE1308:AG1308),0)</f>
        <v>0</v>
      </c>
      <c r="L1308" s="29">
        <f t="shared" si="579"/>
        <v>0</v>
      </c>
      <c r="M1308" s="29">
        <f t="shared" si="580"/>
        <v>0</v>
      </c>
      <c r="N1308" s="29">
        <f>IF(AND(F1308=0,V1308=1),2,V1308)</f>
        <v>2</v>
      </c>
      <c r="O1308" s="34"/>
      <c r="P1308" s="41">
        <v>1</v>
      </c>
      <c r="Q1308" s="41">
        <v>0</v>
      </c>
      <c r="R1308" s="117">
        <v>0</v>
      </c>
      <c r="S1308" s="45">
        <v>0</v>
      </c>
      <c r="T1308" s="45"/>
      <c r="U1308" s="43" t="s">
        <v>341</v>
      </c>
      <c r="V1308" s="34">
        <v>1</v>
      </c>
      <c r="W1308" s="29">
        <v>1</v>
      </c>
      <c r="X1308" s="29">
        <f t="shared" si="574"/>
        <v>1</v>
      </c>
      <c r="Z1308" s="6">
        <f>N1308</f>
        <v>2</v>
      </c>
      <c r="AA1308" s="6">
        <f>IF(K1308&lt;=0,0,1)</f>
        <v>0</v>
      </c>
      <c r="AB1308" s="29"/>
      <c r="AC1308" s="29" t="str">
        <f>_xlfn.IFS(AND(Z1308=1,AA1308=1),1,AND(Z1308=1,AA1308=0),0,Z1308=0,"не применяется",Z1308=2,"не применяется")</f>
        <v>не применяется</v>
      </c>
      <c r="AE1308" s="120">
        <f>IF(N1308=1,IF(OR(I1308&lt;5,I1308=""),0,IF(I1308&gt;=10,1,0.5)),0)</f>
        <v>0</v>
      </c>
      <c r="AF1308" s="120">
        <f>IF(G1308&gt;AI1308,0.5,0)</f>
        <v>0</v>
      </c>
      <c r="AG1308" s="120">
        <f>IF(G1308=AJ1308,1,0)</f>
        <v>0</v>
      </c>
      <c r="AI1308" s="29">
        <f>ROUND(SUMIFS(E:E,D:D,D1308,N:N,1)/SUMIFS(F:F,D:D,D1308,N:N,1),9)</f>
        <v>0.91379310300000005</v>
      </c>
      <c r="AJ1308" s="29">
        <f>_xlfn.MAXIFS($G$7:$G$2383,$N$7:$N$2383,1,$D$7:$D$2383,24)</f>
        <v>10</v>
      </c>
    </row>
    <row r="1309" spans="1:36" ht="16.5" thickBot="1" x14ac:dyDescent="0.3">
      <c r="A1309" s="48" t="s">
        <v>1531</v>
      </c>
      <c r="B1309" s="54" t="s">
        <v>31</v>
      </c>
      <c r="C1309" s="55" t="s">
        <v>32</v>
      </c>
      <c r="D1309" s="44">
        <v>25</v>
      </c>
      <c r="E1309" s="41">
        <v>145</v>
      </c>
      <c r="F1309" s="41">
        <v>150</v>
      </c>
      <c r="G1309" s="117">
        <v>0.96666666700000003</v>
      </c>
      <c r="H1309" s="45">
        <v>1</v>
      </c>
      <c r="I1309" s="42" t="s">
        <v>12</v>
      </c>
      <c r="J1309" s="13">
        <v>0.96666666700000003</v>
      </c>
      <c r="K1309" s="29">
        <f>IF(V1309=1,MAX(AE1309:AG1309),0)</f>
        <v>0</v>
      </c>
      <c r="L1309" s="29">
        <f t="shared" si="579"/>
        <v>0</v>
      </c>
      <c r="M1309" s="29">
        <f t="shared" si="580"/>
        <v>0</v>
      </c>
      <c r="N1309" s="29">
        <f>IF(AND(F1309=0,V1309=1),2,V1309)</f>
        <v>1</v>
      </c>
      <c r="O1309" s="34"/>
      <c r="P1309" s="41">
        <v>0</v>
      </c>
      <c r="Q1309" s="41">
        <v>0</v>
      </c>
      <c r="R1309" s="117">
        <v>0</v>
      </c>
      <c r="S1309" s="42">
        <v>1</v>
      </c>
      <c r="T1309" s="42"/>
      <c r="U1309" s="43" t="s">
        <v>343</v>
      </c>
      <c r="V1309" s="34">
        <v>1</v>
      </c>
      <c r="W1309" s="29">
        <v>2</v>
      </c>
      <c r="X1309" s="29">
        <f t="shared" si="574"/>
        <v>2</v>
      </c>
      <c r="Z1309" s="6">
        <f>N1309</f>
        <v>1</v>
      </c>
      <c r="AA1309" s="6">
        <f>IF(K1309&lt;=0,0,1)</f>
        <v>0</v>
      </c>
      <c r="AB1309" s="29"/>
      <c r="AC1309" s="29">
        <f>_xlfn.IFS(AND(Z1309=1,AA1309=1),1,AND(Z1309=1,AA1309=0),0,Z1309=0,"не применяется")</f>
        <v>0</v>
      </c>
      <c r="AE1309" s="120">
        <f>IF(AND(J1309&gt;=1,N1309=1),2,0)</f>
        <v>0</v>
      </c>
      <c r="AF1309" s="120">
        <f>IF(G1309&gt;AI1309,1,0)</f>
        <v>0</v>
      </c>
      <c r="AG1309" s="120"/>
      <c r="AI1309" s="29">
        <f>ROUND(SUMIFS(E:E,D:D,D1309,N:N,1)/SUMIFS(F:F,D:D,D1309,N:N,1),9)</f>
        <v>0.97028108999999996</v>
      </c>
    </row>
    <row r="1310" spans="1:36" ht="16.5" thickBot="1" x14ac:dyDescent="0.3">
      <c r="A1310" s="48" t="s">
        <v>1532</v>
      </c>
      <c r="B1310" s="54" t="s">
        <v>31</v>
      </c>
      <c r="C1310" s="55" t="s">
        <v>32</v>
      </c>
      <c r="D1310" s="51">
        <v>33</v>
      </c>
      <c r="E1310" s="41"/>
      <c r="F1310" s="41"/>
      <c r="G1310" s="117">
        <v>0</v>
      </c>
      <c r="H1310" s="45"/>
      <c r="I1310" s="45"/>
      <c r="J1310" s="45"/>
      <c r="K1310" s="45">
        <f>K1282+K1297+K1304</f>
        <v>20</v>
      </c>
      <c r="L1310" s="29">
        <f t="shared" si="579"/>
        <v>0</v>
      </c>
      <c r="M1310" s="29">
        <f t="shared" si="580"/>
        <v>0</v>
      </c>
      <c r="O1310" s="34"/>
      <c r="P1310" s="34"/>
      <c r="Q1310" s="34"/>
      <c r="R1310" s="117">
        <v>0</v>
      </c>
      <c r="S1310" s="45">
        <v>21.5</v>
      </c>
      <c r="T1310" s="45"/>
      <c r="U1310" s="43" t="s">
        <v>321</v>
      </c>
      <c r="V1310" s="45">
        <v>1</v>
      </c>
      <c r="X1310" s="29">
        <f>SUM(X1282:X1309)</f>
        <v>32</v>
      </c>
      <c r="Y1310" s="53">
        <f>K1310/X1310</f>
        <v>0.625</v>
      </c>
      <c r="Z1310" s="6">
        <f>SUM(Z1282:Z1309)</f>
        <v>30</v>
      </c>
      <c r="AA1310" s="6">
        <f>SUM(AA1282:AA1309)</f>
        <v>17</v>
      </c>
      <c r="AB1310" s="53">
        <f>AA1310/Z1310</f>
        <v>0.56666666666666665</v>
      </c>
      <c r="AC1310" s="29">
        <f>AB1310</f>
        <v>0.56666666666666665</v>
      </c>
      <c r="AF1310" s="6"/>
    </row>
    <row r="1311" spans="1:36" ht="16.5" thickBot="1" x14ac:dyDescent="0.25">
      <c r="A1311" s="48" t="s">
        <v>247</v>
      </c>
      <c r="B1311" s="49" t="s">
        <v>83</v>
      </c>
      <c r="C1311" s="50" t="s">
        <v>84</v>
      </c>
      <c r="D1311" s="33">
        <v>0</v>
      </c>
      <c r="E1311" s="122"/>
      <c r="F1311" s="122"/>
      <c r="G1311" s="117">
        <v>0</v>
      </c>
      <c r="H1311" s="35"/>
      <c r="I1311" s="35"/>
      <c r="J1311" s="35"/>
      <c r="K1311" s="36">
        <f>SUM(K1312:K1325)</f>
        <v>16.5</v>
      </c>
      <c r="L1311" s="29">
        <f t="shared" si="579"/>
        <v>0</v>
      </c>
      <c r="M1311" s="29">
        <f t="shared" si="580"/>
        <v>0</v>
      </c>
      <c r="O1311" s="34"/>
      <c r="P1311" s="67"/>
      <c r="Q1311" s="67"/>
      <c r="R1311" s="117">
        <v>0</v>
      </c>
      <c r="S1311" s="34">
        <v>15.5</v>
      </c>
      <c r="T1311" s="34"/>
      <c r="U1311" s="43" t="s">
        <v>321</v>
      </c>
      <c r="V1311" s="35">
        <v>1</v>
      </c>
      <c r="W1311" s="6"/>
      <c r="X1311" s="6"/>
      <c r="Y1311" s="6"/>
      <c r="AB1311" s="6"/>
      <c r="AC1311" s="6"/>
      <c r="AF1311" s="6"/>
    </row>
    <row r="1312" spans="1:36" ht="16.5" thickBot="1" x14ac:dyDescent="0.3">
      <c r="A1312" s="48" t="s">
        <v>1533</v>
      </c>
      <c r="B1312" s="54" t="s">
        <v>83</v>
      </c>
      <c r="C1312" s="55" t="s">
        <v>84</v>
      </c>
      <c r="D1312" s="41">
        <v>1</v>
      </c>
      <c r="E1312" s="41">
        <v>194041</v>
      </c>
      <c r="F1312" s="41">
        <v>661134.4</v>
      </c>
      <c r="G1312" s="117">
        <v>0.29349705599999998</v>
      </c>
      <c r="H1312" s="42" t="s">
        <v>12</v>
      </c>
      <c r="I1312" s="13">
        <v>-8.2175138279999995</v>
      </c>
      <c r="J1312" s="42" t="s">
        <v>12</v>
      </c>
      <c r="K1312" s="29">
        <f t="shared" ref="K1312:K1323" si="586">IF(V1312=1,MAX(AE1312:AG1312),0)</f>
        <v>0.5</v>
      </c>
      <c r="L1312" s="29">
        <f t="shared" si="579"/>
        <v>0</v>
      </c>
      <c r="M1312" s="29">
        <f t="shared" si="580"/>
        <v>1</v>
      </c>
      <c r="N1312" s="29">
        <f t="shared" ref="N1312:N1325" si="587">IF(AND(F1312=0,V1312=1),2,V1312)</f>
        <v>1</v>
      </c>
      <c r="O1312" s="34"/>
      <c r="P1312" s="41">
        <v>206382</v>
      </c>
      <c r="Q1312" s="41">
        <v>645398.4</v>
      </c>
      <c r="R1312" s="117">
        <v>0.31977457599999998</v>
      </c>
      <c r="S1312" s="34">
        <v>0.5</v>
      </c>
      <c r="T1312" s="34"/>
      <c r="U1312" s="43" t="s">
        <v>293</v>
      </c>
      <c r="V1312" s="34">
        <v>1</v>
      </c>
      <c r="W1312" s="29">
        <v>1</v>
      </c>
      <c r="X1312" s="29">
        <f t="shared" ref="X1312:X1338" si="588">IF(V1312=1,W1312,0)</f>
        <v>1</v>
      </c>
      <c r="Z1312" s="6">
        <f t="shared" ref="Z1312:Z1325" si="589">N1312</f>
        <v>1</v>
      </c>
      <c r="AA1312" s="6">
        <f t="shared" ref="AA1312:AA1325" si="590">IF(K1312&lt;=0,0,1)</f>
        <v>1</v>
      </c>
      <c r="AB1312" s="29"/>
      <c r="AC1312" s="29">
        <f t="shared" ref="AC1312:AC1335" si="591">_xlfn.IFS(AND(Z1312=1,AA1312=1),1,AND(Z1312=1,AA1312=0),0,Z1312=0,"не применяется")</f>
        <v>1</v>
      </c>
      <c r="AE1312" s="120">
        <f>IF(N1312=1,IF(OR(I1312&lt;3,I1312=""),0,IF(I1312&gt;=7,1,0.5)),0)</f>
        <v>0</v>
      </c>
      <c r="AF1312" s="120">
        <f>IF(G1312&gt;AI1312,0.5,0)</f>
        <v>0.5</v>
      </c>
      <c r="AG1312" s="120">
        <f>IF(G1312=AJ1312,1,0)</f>
        <v>0</v>
      </c>
      <c r="AI1312" s="29">
        <f t="shared" ref="AI1312:AI1325" si="592">ROUND(SUMIFS(E:E,D:D,D1312,N:N,1)/SUMIFS(F:F,D:D,D1312,N:N,1),9)</f>
        <v>0.26994277300000002</v>
      </c>
      <c r="AJ1312" s="29">
        <f>ROUND(_xlfn.MAXIFS($G$7:$G$2383,$D$7:$D$2383,1,$V$7:$V$2383,1),9)</f>
        <v>0.87050933799999997</v>
      </c>
    </row>
    <row r="1313" spans="1:36" ht="16.5" thickBot="1" x14ac:dyDescent="0.3">
      <c r="A1313" s="48" t="s">
        <v>1534</v>
      </c>
      <c r="B1313" s="54" t="s">
        <v>83</v>
      </c>
      <c r="C1313" s="55" t="s">
        <v>84</v>
      </c>
      <c r="D1313" s="44">
        <v>2</v>
      </c>
      <c r="E1313" s="41">
        <v>534</v>
      </c>
      <c r="F1313" s="41">
        <v>564</v>
      </c>
      <c r="G1313" s="117">
        <v>0.94680851099999996</v>
      </c>
      <c r="H1313" s="42" t="s">
        <v>12</v>
      </c>
      <c r="I1313" s="13">
        <v>154.64287569499999</v>
      </c>
      <c r="J1313" s="42" t="s">
        <v>12</v>
      </c>
      <c r="K1313" s="29">
        <f t="shared" si="586"/>
        <v>2</v>
      </c>
      <c r="L1313" s="29">
        <f t="shared" si="579"/>
        <v>0</v>
      </c>
      <c r="M1313" s="29">
        <f t="shared" si="580"/>
        <v>1</v>
      </c>
      <c r="N1313" s="29">
        <f t="shared" si="587"/>
        <v>1</v>
      </c>
      <c r="O1313" s="34"/>
      <c r="P1313" s="41">
        <v>409</v>
      </c>
      <c r="Q1313" s="41">
        <v>1100</v>
      </c>
      <c r="R1313" s="117">
        <v>0.371818182</v>
      </c>
      <c r="S1313" s="34">
        <v>2</v>
      </c>
      <c r="T1313" s="34"/>
      <c r="U1313" s="43" t="s">
        <v>295</v>
      </c>
      <c r="V1313" s="34">
        <v>1</v>
      </c>
      <c r="W1313" s="29">
        <v>2</v>
      </c>
      <c r="X1313" s="29">
        <f t="shared" si="588"/>
        <v>2</v>
      </c>
      <c r="Z1313" s="6">
        <f t="shared" si="589"/>
        <v>1</v>
      </c>
      <c r="AA1313" s="6">
        <f t="shared" si="590"/>
        <v>1</v>
      </c>
      <c r="AB1313" s="29"/>
      <c r="AC1313" s="29">
        <f t="shared" si="591"/>
        <v>1</v>
      </c>
      <c r="AE1313" s="120">
        <f>IF(N1313=1,IF(OR(I1313&lt;5,I1313=""),0,IF(I1313&gt;=10,2,1)),0)</f>
        <v>2</v>
      </c>
      <c r="AF1313" s="120">
        <f>IF(G1313&gt;AI1313,1,0)</f>
        <v>1</v>
      </c>
      <c r="AG1313" s="120">
        <f>IF(G1313=AJ1313,2,0)</f>
        <v>0</v>
      </c>
      <c r="AI1313" s="29">
        <f t="shared" si="592"/>
        <v>0.94268468299999997</v>
      </c>
      <c r="AJ1313" s="29">
        <f>ROUND(_xlfn.MAXIFS($G$7:$G$2383,$N$7:$N$2383,1,$D$7:$D$2383,2),9)</f>
        <v>0.994897959</v>
      </c>
    </row>
    <row r="1314" spans="1:36" ht="16.5" thickBot="1" x14ac:dyDescent="0.3">
      <c r="A1314" s="48" t="s">
        <v>1535</v>
      </c>
      <c r="B1314" s="54" t="s">
        <v>83</v>
      </c>
      <c r="C1314" s="55" t="s">
        <v>84</v>
      </c>
      <c r="D1314" s="44">
        <v>3</v>
      </c>
      <c r="E1314" s="41">
        <v>18</v>
      </c>
      <c r="F1314" s="41">
        <v>26</v>
      </c>
      <c r="G1314" s="117">
        <v>0.69230769199999997</v>
      </c>
      <c r="H1314" s="42" t="s">
        <v>12</v>
      </c>
      <c r="I1314" s="13">
        <v>22.485207112000001</v>
      </c>
      <c r="J1314" s="42" t="s">
        <v>12</v>
      </c>
      <c r="K1314" s="29">
        <f t="shared" si="586"/>
        <v>1</v>
      </c>
      <c r="L1314" s="29">
        <f t="shared" si="579"/>
        <v>0</v>
      </c>
      <c r="M1314" s="29">
        <f t="shared" si="580"/>
        <v>1</v>
      </c>
      <c r="N1314" s="29">
        <f t="shared" si="587"/>
        <v>1</v>
      </c>
      <c r="O1314" s="34"/>
      <c r="P1314" s="41">
        <v>13</v>
      </c>
      <c r="Q1314" s="41">
        <v>23</v>
      </c>
      <c r="R1314" s="117">
        <v>0.56521739100000001</v>
      </c>
      <c r="S1314" s="34">
        <v>1</v>
      </c>
      <c r="T1314" s="34"/>
      <c r="U1314" s="43" t="s">
        <v>297</v>
      </c>
      <c r="V1314" s="34">
        <v>1</v>
      </c>
      <c r="W1314" s="29">
        <v>1</v>
      </c>
      <c r="X1314" s="29">
        <f t="shared" si="588"/>
        <v>1</v>
      </c>
      <c r="Z1314" s="6">
        <f t="shared" si="589"/>
        <v>1</v>
      </c>
      <c r="AA1314" s="6">
        <f t="shared" si="590"/>
        <v>1</v>
      </c>
      <c r="AB1314" s="29"/>
      <c r="AC1314" s="29">
        <f t="shared" si="591"/>
        <v>1</v>
      </c>
      <c r="AE1314" s="120">
        <f>IF(N1314=1,IF(OR(I1314&lt;5,I1314=""),0,IF(I1314&gt;=10,1,0.5)),0)</f>
        <v>1</v>
      </c>
      <c r="AF1314" s="120">
        <f>IF(G1314&gt;AI1314,0.5,0)</f>
        <v>0.5</v>
      </c>
      <c r="AG1314" s="120">
        <f>IF(G1314=AJ1314,1,0)</f>
        <v>0</v>
      </c>
      <c r="AI1314" s="29">
        <f t="shared" si="592"/>
        <v>0.630237826</v>
      </c>
      <c r="AJ1314" s="29">
        <f>_xlfn.MAXIFS($G$7:$G$2383,$N$7:$N$2383,1,$D$7:$D$2383,3)</f>
        <v>1</v>
      </c>
    </row>
    <row r="1315" spans="1:36" ht="16.5" thickBot="1" x14ac:dyDescent="0.3">
      <c r="A1315" s="48" t="s">
        <v>1536</v>
      </c>
      <c r="B1315" s="54" t="s">
        <v>83</v>
      </c>
      <c r="C1315" s="55" t="s">
        <v>84</v>
      </c>
      <c r="D1315" s="44">
        <v>4</v>
      </c>
      <c r="E1315" s="41">
        <v>8</v>
      </c>
      <c r="F1315" s="41">
        <v>9</v>
      </c>
      <c r="G1315" s="117">
        <v>0.88888888899999996</v>
      </c>
      <c r="H1315" s="42" t="s">
        <v>12</v>
      </c>
      <c r="I1315" s="13">
        <v>388.88888846100002</v>
      </c>
      <c r="J1315" s="42" t="s">
        <v>12</v>
      </c>
      <c r="K1315" s="29">
        <f t="shared" si="586"/>
        <v>1</v>
      </c>
      <c r="L1315" s="29">
        <f t="shared" si="579"/>
        <v>0</v>
      </c>
      <c r="M1315" s="29">
        <f t="shared" si="580"/>
        <v>1</v>
      </c>
      <c r="N1315" s="29">
        <f t="shared" si="587"/>
        <v>1</v>
      </c>
      <c r="O1315" s="34"/>
      <c r="P1315" s="41">
        <v>4</v>
      </c>
      <c r="Q1315" s="41">
        <v>22</v>
      </c>
      <c r="R1315" s="117">
        <v>0.18181818199999999</v>
      </c>
      <c r="S1315" s="34">
        <v>1</v>
      </c>
      <c r="T1315" s="34"/>
      <c r="U1315" s="43" t="s">
        <v>299</v>
      </c>
      <c r="V1315" s="34">
        <v>1</v>
      </c>
      <c r="W1315" s="29">
        <v>1</v>
      </c>
      <c r="X1315" s="29">
        <f t="shared" si="588"/>
        <v>1</v>
      </c>
      <c r="Z1315" s="6">
        <f t="shared" si="589"/>
        <v>1</v>
      </c>
      <c r="AA1315" s="6">
        <f t="shared" si="590"/>
        <v>1</v>
      </c>
      <c r="AB1315" s="29"/>
      <c r="AC1315" s="29">
        <f t="shared" si="591"/>
        <v>1</v>
      </c>
      <c r="AE1315" s="120">
        <f>IF(N1315=1,IF(OR(I1315&lt;5,I1315=""),0,IF(I1315&gt;=10,1,0.5)),0)</f>
        <v>1</v>
      </c>
      <c r="AF1315" s="120">
        <f>IF(G1315&gt;AI1315,0.5,0)</f>
        <v>0.5</v>
      </c>
      <c r="AG1315" s="120">
        <f>IF(G1315=AJ1315,1,0)</f>
        <v>0</v>
      </c>
      <c r="AI1315" s="29">
        <f t="shared" si="592"/>
        <v>0.88328075699999997</v>
      </c>
      <c r="AJ1315" s="29">
        <f>_xlfn.MAXIFS($G$7:$G$2383,$N$7:$N$2383,1,$D$7:$D$2383,4)</f>
        <v>1</v>
      </c>
    </row>
    <row r="1316" spans="1:36" ht="16.5" thickBot="1" x14ac:dyDescent="0.3">
      <c r="A1316" s="48" t="s">
        <v>1537</v>
      </c>
      <c r="B1316" s="54" t="s">
        <v>83</v>
      </c>
      <c r="C1316" s="55" t="s">
        <v>84</v>
      </c>
      <c r="D1316" s="44">
        <v>5</v>
      </c>
      <c r="E1316" s="41">
        <v>124</v>
      </c>
      <c r="F1316" s="41">
        <v>127</v>
      </c>
      <c r="G1316" s="117">
        <v>0.97637795299999997</v>
      </c>
      <c r="H1316" s="42" t="s">
        <v>12</v>
      </c>
      <c r="I1316" s="13">
        <v>616.86696994399995</v>
      </c>
      <c r="J1316" s="42" t="s">
        <v>12</v>
      </c>
      <c r="K1316" s="29">
        <f t="shared" si="586"/>
        <v>1</v>
      </c>
      <c r="L1316" s="29">
        <f t="shared" si="579"/>
        <v>0</v>
      </c>
      <c r="M1316" s="29">
        <f t="shared" si="580"/>
        <v>1</v>
      </c>
      <c r="N1316" s="29">
        <f t="shared" si="587"/>
        <v>1</v>
      </c>
      <c r="O1316" s="34"/>
      <c r="P1316" s="41">
        <v>38</v>
      </c>
      <c r="Q1316" s="41">
        <v>279</v>
      </c>
      <c r="R1316" s="117">
        <v>0.136200717</v>
      </c>
      <c r="S1316" s="34">
        <v>1</v>
      </c>
      <c r="T1316" s="34"/>
      <c r="U1316" s="43" t="s">
        <v>301</v>
      </c>
      <c r="V1316" s="34">
        <v>1</v>
      </c>
      <c r="W1316" s="29">
        <v>1</v>
      </c>
      <c r="X1316" s="29">
        <f t="shared" si="588"/>
        <v>1</v>
      </c>
      <c r="Z1316" s="6">
        <f t="shared" si="589"/>
        <v>1</v>
      </c>
      <c r="AA1316" s="6">
        <f t="shared" si="590"/>
        <v>1</v>
      </c>
      <c r="AB1316" s="29"/>
      <c r="AC1316" s="29">
        <f t="shared" si="591"/>
        <v>1</v>
      </c>
      <c r="AE1316" s="120">
        <f>IF(N1316=1,IF(OR(I1316&lt;5,I1316=""),0,IF(I1316&gt;=10,1,0.5)),0)</f>
        <v>1</v>
      </c>
      <c r="AF1316" s="120">
        <f>IF(G1316&gt;AI1316,0.5,0)</f>
        <v>0.5</v>
      </c>
      <c r="AG1316" s="120">
        <f>IF(G1316=AJ1316,1,0)</f>
        <v>0</v>
      </c>
      <c r="AI1316" s="29">
        <f t="shared" si="592"/>
        <v>0.78056112200000005</v>
      </c>
      <c r="AJ1316" s="29">
        <f>_xlfn.MAXIFS($G$7:$G$2383,$N$7:$N$2383,1,$D$7:$D$2383,5)</f>
        <v>1</v>
      </c>
    </row>
    <row r="1317" spans="1:36" ht="16.5" thickBot="1" x14ac:dyDescent="0.3">
      <c r="A1317" s="48" t="s">
        <v>1538</v>
      </c>
      <c r="B1317" s="54" t="s">
        <v>83</v>
      </c>
      <c r="C1317" s="55" t="s">
        <v>84</v>
      </c>
      <c r="D1317" s="44">
        <v>6</v>
      </c>
      <c r="E1317" s="41">
        <v>5836</v>
      </c>
      <c r="F1317" s="41">
        <v>5830</v>
      </c>
      <c r="G1317" s="117">
        <v>1.0010291600000001</v>
      </c>
      <c r="H1317" s="45">
        <v>1</v>
      </c>
      <c r="I1317" s="42" t="s">
        <v>12</v>
      </c>
      <c r="J1317" s="13">
        <v>1.0010291600000001</v>
      </c>
      <c r="K1317" s="29">
        <f t="shared" si="586"/>
        <v>2</v>
      </c>
      <c r="L1317" s="29">
        <f t="shared" si="579"/>
        <v>0</v>
      </c>
      <c r="M1317" s="29">
        <f t="shared" si="580"/>
        <v>0</v>
      </c>
      <c r="N1317" s="29">
        <f t="shared" si="587"/>
        <v>1</v>
      </c>
      <c r="O1317" s="34"/>
      <c r="P1317" s="41">
        <v>0</v>
      </c>
      <c r="Q1317" s="41">
        <v>0</v>
      </c>
      <c r="R1317" s="117">
        <v>0</v>
      </c>
      <c r="S1317" s="42">
        <v>2</v>
      </c>
      <c r="T1317" s="42"/>
      <c r="U1317" s="43" t="s">
        <v>303</v>
      </c>
      <c r="V1317" s="34">
        <v>1</v>
      </c>
      <c r="W1317" s="29">
        <v>2</v>
      </c>
      <c r="X1317" s="29">
        <f t="shared" si="588"/>
        <v>2</v>
      </c>
      <c r="Z1317" s="6">
        <f t="shared" si="589"/>
        <v>1</v>
      </c>
      <c r="AA1317" s="6">
        <f t="shared" si="590"/>
        <v>1</v>
      </c>
      <c r="AB1317" s="29"/>
      <c r="AC1317" s="29">
        <f t="shared" si="591"/>
        <v>1</v>
      </c>
      <c r="AE1317" s="120">
        <f>IF(N1317=1,IF(J1317&gt;=1,2,0),0)</f>
        <v>2</v>
      </c>
      <c r="AF1317" s="120">
        <f>IF(G1317&gt;AI1317,1,0)</f>
        <v>0</v>
      </c>
      <c r="AG1317" s="120"/>
      <c r="AI1317" s="29">
        <f t="shared" si="592"/>
        <v>1.0014544569999999</v>
      </c>
    </row>
    <row r="1318" spans="1:36" ht="16.5" thickBot="1" x14ac:dyDescent="0.3">
      <c r="A1318" s="48" t="s">
        <v>1539</v>
      </c>
      <c r="B1318" s="54" t="s">
        <v>83</v>
      </c>
      <c r="C1318" s="55" t="s">
        <v>84</v>
      </c>
      <c r="D1318" s="44">
        <v>7</v>
      </c>
      <c r="E1318" s="41">
        <v>1216</v>
      </c>
      <c r="F1318" s="41">
        <v>1386</v>
      </c>
      <c r="G1318" s="117">
        <v>0.87734487699999997</v>
      </c>
      <c r="H1318" s="42" t="s">
        <v>12</v>
      </c>
      <c r="I1318" s="13">
        <v>7.0672039309999999</v>
      </c>
      <c r="J1318" s="42" t="s">
        <v>12</v>
      </c>
      <c r="K1318" s="29">
        <f t="shared" si="586"/>
        <v>2</v>
      </c>
      <c r="L1318" s="29">
        <f t="shared" si="579"/>
        <v>0</v>
      </c>
      <c r="M1318" s="29">
        <f t="shared" si="580"/>
        <v>1</v>
      </c>
      <c r="N1318" s="29">
        <f t="shared" si="587"/>
        <v>1</v>
      </c>
      <c r="O1318" s="34"/>
      <c r="P1318" s="41">
        <v>1071</v>
      </c>
      <c r="Q1318" s="41">
        <v>1307</v>
      </c>
      <c r="R1318" s="117">
        <v>0.81943381800000004</v>
      </c>
      <c r="S1318" s="34">
        <v>2</v>
      </c>
      <c r="T1318" s="34"/>
      <c r="U1318" s="43" t="s">
        <v>305</v>
      </c>
      <c r="V1318" s="34">
        <v>1</v>
      </c>
      <c r="W1318" s="29">
        <v>2</v>
      </c>
      <c r="X1318" s="29">
        <f t="shared" si="588"/>
        <v>2</v>
      </c>
      <c r="Z1318" s="6">
        <f t="shared" si="589"/>
        <v>1</v>
      </c>
      <c r="AA1318" s="6">
        <f t="shared" si="590"/>
        <v>1</v>
      </c>
      <c r="AB1318" s="29"/>
      <c r="AC1318" s="29">
        <f t="shared" si="591"/>
        <v>1</v>
      </c>
      <c r="AE1318" s="120">
        <f>IF(N1318=1,IF(OR(I1318&lt;3,I1318=""),0,IF(I1318&gt;=7,2,1)),0)</f>
        <v>2</v>
      </c>
      <c r="AF1318" s="120">
        <f>IF(G1318&gt;AI1318,1,0)</f>
        <v>1</v>
      </c>
      <c r="AG1318" s="120">
        <f>IF(G1318=AJ1318,2,0)</f>
        <v>0</v>
      </c>
      <c r="AI1318" s="29">
        <f t="shared" si="592"/>
        <v>0.78831324000000003</v>
      </c>
      <c r="AJ1318" s="29">
        <f>_xlfn.MAXIFS($G$7:$G$2383,$N$7:$N$2383,1,$D$7:$D$2383,7)</f>
        <v>0.964028777</v>
      </c>
    </row>
    <row r="1319" spans="1:36" ht="16.5" thickBot="1" x14ac:dyDescent="0.3">
      <c r="A1319" s="48" t="s">
        <v>1540</v>
      </c>
      <c r="B1319" s="54" t="s">
        <v>83</v>
      </c>
      <c r="C1319" s="55" t="s">
        <v>84</v>
      </c>
      <c r="D1319" s="44">
        <v>8</v>
      </c>
      <c r="E1319" s="41">
        <v>537</v>
      </c>
      <c r="F1319" s="41">
        <v>1386</v>
      </c>
      <c r="G1319" s="117">
        <v>0.38744588699999999</v>
      </c>
      <c r="H1319" s="42" t="s">
        <v>12</v>
      </c>
      <c r="I1319" s="13">
        <v>-6.2237454559999996</v>
      </c>
      <c r="J1319" s="42" t="s">
        <v>12</v>
      </c>
      <c r="K1319" s="29">
        <f t="shared" si="586"/>
        <v>0.5</v>
      </c>
      <c r="L1319" s="29">
        <f t="shared" si="579"/>
        <v>0</v>
      </c>
      <c r="M1319" s="29">
        <f t="shared" si="580"/>
        <v>0</v>
      </c>
      <c r="N1319" s="29">
        <f t="shared" si="587"/>
        <v>1</v>
      </c>
      <c r="O1319" s="34"/>
      <c r="P1319" s="41">
        <v>540</v>
      </c>
      <c r="Q1319" s="41">
        <v>1307</v>
      </c>
      <c r="R1319" s="117">
        <v>0.41315990800000002</v>
      </c>
      <c r="S1319" s="34">
        <v>1</v>
      </c>
      <c r="T1319" s="34"/>
      <c r="U1319" s="43" t="s">
        <v>307</v>
      </c>
      <c r="V1319" s="34">
        <v>1</v>
      </c>
      <c r="W1319" s="29">
        <v>1</v>
      </c>
      <c r="X1319" s="29">
        <f t="shared" si="588"/>
        <v>1</v>
      </c>
      <c r="Z1319" s="6">
        <f t="shared" si="589"/>
        <v>1</v>
      </c>
      <c r="AA1319" s="6">
        <f t="shared" si="590"/>
        <v>1</v>
      </c>
      <c r="AB1319" s="29"/>
      <c r="AC1319" s="29">
        <f t="shared" si="591"/>
        <v>1</v>
      </c>
      <c r="AE1319" s="120">
        <f>IF(N1319=1,IF(OR(I1319&gt;-5,I1319=""),0,IF(I1319&gt;=-10,0.5,1)),0)</f>
        <v>0.5</v>
      </c>
      <c r="AF1319" s="120">
        <f>IF(G1319&lt;AI1319,0.5,0)</f>
        <v>0</v>
      </c>
      <c r="AG1319" s="120">
        <f>IF(G1319=AJ1319,1,0)</f>
        <v>0</v>
      </c>
      <c r="AI1319" s="29">
        <f t="shared" si="592"/>
        <v>0.38070670899999998</v>
      </c>
      <c r="AJ1319" s="29">
        <f>_xlfn.MINIFS($G$6:$G$2383,$N$6:$N$2383,1,$D$6:$D$2383,8)</f>
        <v>1.9047618999999998E-2</v>
      </c>
    </row>
    <row r="1320" spans="1:36" ht="16.5" thickBot="1" x14ac:dyDescent="0.3">
      <c r="A1320" s="48" t="s">
        <v>1541</v>
      </c>
      <c r="B1320" s="54" t="s">
        <v>83</v>
      </c>
      <c r="C1320" s="55" t="s">
        <v>84</v>
      </c>
      <c r="D1320" s="44">
        <v>9</v>
      </c>
      <c r="E1320" s="41">
        <v>4863</v>
      </c>
      <c r="F1320" s="41">
        <v>564</v>
      </c>
      <c r="G1320" s="117">
        <v>8.6223404259999992</v>
      </c>
      <c r="H1320" s="45">
        <v>1</v>
      </c>
      <c r="I1320" s="42" t="s">
        <v>12</v>
      </c>
      <c r="J1320" s="13">
        <v>8.6223404259999992</v>
      </c>
      <c r="K1320" s="29">
        <f t="shared" si="586"/>
        <v>1</v>
      </c>
      <c r="L1320" s="29">
        <f t="shared" si="579"/>
        <v>0</v>
      </c>
      <c r="M1320" s="29">
        <f t="shared" si="580"/>
        <v>1</v>
      </c>
      <c r="N1320" s="29">
        <f t="shared" si="587"/>
        <v>1</v>
      </c>
      <c r="O1320" s="34"/>
      <c r="P1320" s="41">
        <v>6425</v>
      </c>
      <c r="Q1320" s="41">
        <v>1100</v>
      </c>
      <c r="R1320" s="117">
        <v>5.8409090910000003</v>
      </c>
      <c r="S1320" s="42">
        <v>1</v>
      </c>
      <c r="T1320" s="42"/>
      <c r="U1320" s="43" t="s">
        <v>309</v>
      </c>
      <c r="V1320" s="34">
        <v>1</v>
      </c>
      <c r="W1320" s="29">
        <v>1</v>
      </c>
      <c r="X1320" s="29">
        <f t="shared" si="588"/>
        <v>1</v>
      </c>
      <c r="Z1320" s="6">
        <f t="shared" si="589"/>
        <v>1</v>
      </c>
      <c r="AA1320" s="6">
        <f t="shared" si="590"/>
        <v>1</v>
      </c>
      <c r="AB1320" s="29"/>
      <c r="AC1320" s="29">
        <f t="shared" si="591"/>
        <v>1</v>
      </c>
      <c r="AE1320" s="120">
        <f>IF(N1320=1,IF(J1320&gt;=1,1,0),0)</f>
        <v>1</v>
      </c>
      <c r="AF1320" s="120">
        <f>IF(G1320&gt;AI1320,0.5,0)</f>
        <v>0.5</v>
      </c>
      <c r="AG1320" s="120"/>
      <c r="AI1320" s="29">
        <f t="shared" si="592"/>
        <v>6.5856960899999999</v>
      </c>
    </row>
    <row r="1321" spans="1:36" ht="16.5" thickBot="1" x14ac:dyDescent="0.3">
      <c r="A1321" s="48" t="s">
        <v>1542</v>
      </c>
      <c r="B1321" s="54" t="s">
        <v>83</v>
      </c>
      <c r="C1321" s="55" t="s">
        <v>84</v>
      </c>
      <c r="D1321" s="44">
        <v>10</v>
      </c>
      <c r="E1321" s="41">
        <v>108</v>
      </c>
      <c r="F1321" s="41">
        <v>9</v>
      </c>
      <c r="G1321" s="117">
        <v>12</v>
      </c>
      <c r="H1321" s="45">
        <v>1</v>
      </c>
      <c r="I1321" s="42" t="s">
        <v>12</v>
      </c>
      <c r="J1321" s="13">
        <v>12</v>
      </c>
      <c r="K1321" s="29">
        <f t="shared" si="586"/>
        <v>1</v>
      </c>
      <c r="L1321" s="29">
        <f t="shared" si="579"/>
        <v>0</v>
      </c>
      <c r="M1321" s="29">
        <f t="shared" si="580"/>
        <v>1</v>
      </c>
      <c r="N1321" s="29">
        <f t="shared" si="587"/>
        <v>1</v>
      </c>
      <c r="O1321" s="34"/>
      <c r="P1321" s="41">
        <v>54</v>
      </c>
      <c r="Q1321" s="41">
        <v>22</v>
      </c>
      <c r="R1321" s="117">
        <v>2.4545454549999999</v>
      </c>
      <c r="S1321" s="42">
        <v>1</v>
      </c>
      <c r="T1321" s="42"/>
      <c r="U1321" s="43" t="s">
        <v>311</v>
      </c>
      <c r="V1321" s="34">
        <v>1</v>
      </c>
      <c r="W1321" s="29">
        <v>1</v>
      </c>
      <c r="X1321" s="29">
        <f t="shared" si="588"/>
        <v>1</v>
      </c>
      <c r="Z1321" s="6">
        <f t="shared" si="589"/>
        <v>1</v>
      </c>
      <c r="AA1321" s="6">
        <f t="shared" si="590"/>
        <v>1</v>
      </c>
      <c r="AB1321" s="29"/>
      <c r="AC1321" s="29">
        <f t="shared" si="591"/>
        <v>1</v>
      </c>
      <c r="AE1321" s="120">
        <f>IF(N1321=1,IF(J1321&gt;=1,1,0),0)</f>
        <v>1</v>
      </c>
      <c r="AF1321" s="120">
        <f>IF(G1321&gt;AI1321,0.5,0)</f>
        <v>0.5</v>
      </c>
      <c r="AG1321" s="120"/>
      <c r="AI1321" s="29">
        <f t="shared" si="592"/>
        <v>8.2854889590000003</v>
      </c>
    </row>
    <row r="1322" spans="1:36" ht="16.5" thickBot="1" x14ac:dyDescent="0.3">
      <c r="A1322" s="48" t="s">
        <v>1543</v>
      </c>
      <c r="B1322" s="54" t="s">
        <v>83</v>
      </c>
      <c r="C1322" s="55" t="s">
        <v>84</v>
      </c>
      <c r="D1322" s="44">
        <v>11</v>
      </c>
      <c r="E1322" s="41">
        <v>630</v>
      </c>
      <c r="F1322" s="41">
        <v>127</v>
      </c>
      <c r="G1322" s="117">
        <v>4.9606299209999998</v>
      </c>
      <c r="H1322" s="45">
        <v>1</v>
      </c>
      <c r="I1322" s="42" t="s">
        <v>12</v>
      </c>
      <c r="J1322" s="13">
        <v>4.9606299209999998</v>
      </c>
      <c r="K1322" s="29">
        <f t="shared" si="586"/>
        <v>2</v>
      </c>
      <c r="L1322" s="29">
        <f t="shared" si="579"/>
        <v>0</v>
      </c>
      <c r="M1322" s="29">
        <f t="shared" si="580"/>
        <v>0</v>
      </c>
      <c r="N1322" s="29">
        <f t="shared" si="587"/>
        <v>1</v>
      </c>
      <c r="O1322" s="34"/>
      <c r="P1322" s="41">
        <v>717</v>
      </c>
      <c r="Q1322" s="41">
        <v>279</v>
      </c>
      <c r="R1322" s="117">
        <v>2.5698924729999999</v>
      </c>
      <c r="S1322" s="42">
        <v>2</v>
      </c>
      <c r="T1322" s="42"/>
      <c r="U1322" s="43" t="s">
        <v>313</v>
      </c>
      <c r="V1322" s="34">
        <v>1</v>
      </c>
      <c r="W1322" s="29">
        <v>2</v>
      </c>
      <c r="X1322" s="29">
        <f t="shared" si="588"/>
        <v>2</v>
      </c>
      <c r="Z1322" s="6">
        <f t="shared" si="589"/>
        <v>1</v>
      </c>
      <c r="AA1322" s="6">
        <f t="shared" si="590"/>
        <v>1</v>
      </c>
      <c r="AB1322" s="29"/>
      <c r="AC1322" s="29">
        <f t="shared" si="591"/>
        <v>1</v>
      </c>
      <c r="AE1322" s="120">
        <f>IF(N1322=1,IF(J1322&gt;=1,2,0),0)</f>
        <v>2</v>
      </c>
      <c r="AF1322" s="120">
        <f>IF(G1322&gt;AI1322,1,0)</f>
        <v>0</v>
      </c>
      <c r="AG1322" s="120"/>
      <c r="AI1322" s="29">
        <f t="shared" si="592"/>
        <v>8.5951903810000001</v>
      </c>
    </row>
    <row r="1323" spans="1:36" ht="16.5" thickBot="1" x14ac:dyDescent="0.3">
      <c r="A1323" s="48" t="s">
        <v>1544</v>
      </c>
      <c r="B1323" s="54" t="s">
        <v>83</v>
      </c>
      <c r="C1323" s="55" t="s">
        <v>84</v>
      </c>
      <c r="D1323" s="44">
        <v>12</v>
      </c>
      <c r="E1323" s="41">
        <v>2228</v>
      </c>
      <c r="F1323" s="41">
        <v>47144</v>
      </c>
      <c r="G1323" s="117">
        <v>4.7259460000000003E-2</v>
      </c>
      <c r="H1323" s="42" t="s">
        <v>12</v>
      </c>
      <c r="I1323" s="13">
        <v>18.206852098999999</v>
      </c>
      <c r="J1323" s="42" t="s">
        <v>12</v>
      </c>
      <c r="K1323" s="29">
        <f t="shared" si="586"/>
        <v>0</v>
      </c>
      <c r="L1323" s="29">
        <f t="shared" si="579"/>
        <v>0</v>
      </c>
      <c r="M1323" s="29">
        <f t="shared" si="580"/>
        <v>0</v>
      </c>
      <c r="N1323" s="29">
        <f t="shared" si="587"/>
        <v>1</v>
      </c>
      <c r="O1323" s="34"/>
      <c r="P1323" s="41">
        <v>1624</v>
      </c>
      <c r="Q1323" s="41">
        <v>40620</v>
      </c>
      <c r="R1323" s="117">
        <v>3.9980305000000001E-2</v>
      </c>
      <c r="S1323" s="34">
        <v>0</v>
      </c>
      <c r="T1323" s="34"/>
      <c r="U1323" s="43" t="s">
        <v>315</v>
      </c>
      <c r="V1323" s="34">
        <v>1</v>
      </c>
      <c r="W1323" s="29">
        <v>1</v>
      </c>
      <c r="X1323" s="29">
        <f t="shared" si="588"/>
        <v>1</v>
      </c>
      <c r="Z1323" s="6">
        <f t="shared" si="589"/>
        <v>1</v>
      </c>
      <c r="AA1323" s="6">
        <f t="shared" si="590"/>
        <v>0</v>
      </c>
      <c r="AB1323" s="29"/>
      <c r="AC1323" s="29">
        <f t="shared" si="591"/>
        <v>0</v>
      </c>
      <c r="AE1323" s="120">
        <f>IF(N1323=1,IF(OR(I1323&gt;-5,I1323=""),0,IF(I1323&gt;=-10,0.5,1)),0)</f>
        <v>0</v>
      </c>
      <c r="AF1323" s="120">
        <f>IF(G1323&lt;AI1323,0.5,0)</f>
        <v>0</v>
      </c>
      <c r="AG1323" s="120">
        <f>IF(G1323=AJ1323,1,0)</f>
        <v>0</v>
      </c>
      <c r="AI1323" s="29">
        <f t="shared" si="592"/>
        <v>4.0696577999999997E-2</v>
      </c>
      <c r="AJ1323" s="29">
        <f>_xlfn.MINIFS($G$6:$G$2383,$N$6:$N$2383,1,$D$6:$D$2383,12)</f>
        <v>5.6550419999999999E-3</v>
      </c>
    </row>
    <row r="1324" spans="1:36" ht="16.5" thickBot="1" x14ac:dyDescent="0.3">
      <c r="A1324" s="48" t="s">
        <v>1545</v>
      </c>
      <c r="B1324" s="54" t="s">
        <v>83</v>
      </c>
      <c r="C1324" s="55" t="s">
        <v>84</v>
      </c>
      <c r="D1324" s="44">
        <v>13</v>
      </c>
      <c r="E1324" s="41">
        <v>647</v>
      </c>
      <c r="F1324" s="41">
        <v>2347</v>
      </c>
      <c r="G1324" s="117">
        <v>0.27567106899999999</v>
      </c>
      <c r="H1324" s="42" t="s">
        <v>12</v>
      </c>
      <c r="I1324" s="13">
        <v>-11.132352861999999</v>
      </c>
      <c r="J1324" s="42" t="s">
        <v>12</v>
      </c>
      <c r="K1324" s="29">
        <f>_xlfn.IFS(AND(R1324=0,G1324=0),0,V1324=0,0,V1324=1,MAX(AE1324:AG1324))</f>
        <v>2</v>
      </c>
      <c r="L1324" s="29">
        <f t="shared" si="579"/>
        <v>0</v>
      </c>
      <c r="M1324" s="29">
        <f t="shared" si="580"/>
        <v>1</v>
      </c>
      <c r="N1324" s="29">
        <f t="shared" si="587"/>
        <v>1</v>
      </c>
      <c r="O1324" s="34"/>
      <c r="P1324" s="41">
        <v>684</v>
      </c>
      <c r="Q1324" s="41">
        <v>2205</v>
      </c>
      <c r="R1324" s="117">
        <v>0.31020408199999999</v>
      </c>
      <c r="S1324" s="34">
        <v>1</v>
      </c>
      <c r="T1324" s="34"/>
      <c r="U1324" s="43" t="s">
        <v>317</v>
      </c>
      <c r="V1324" s="34">
        <v>1</v>
      </c>
      <c r="W1324" s="29">
        <v>2</v>
      </c>
      <c r="X1324" s="29">
        <f t="shared" si="588"/>
        <v>2</v>
      </c>
      <c r="Z1324" s="6">
        <f t="shared" si="589"/>
        <v>1</v>
      </c>
      <c r="AA1324" s="6">
        <f t="shared" si="590"/>
        <v>1</v>
      </c>
      <c r="AB1324" s="29"/>
      <c r="AC1324" s="29">
        <f t="shared" si="591"/>
        <v>1</v>
      </c>
      <c r="AE1324" s="120">
        <f>IF(N1324=1,IF(OR(I1324&gt;-3,I1324=""),0,IF(I1324&gt;=-7,1,2)),0)</f>
        <v>2</v>
      </c>
      <c r="AF1324" s="120">
        <f>IF(G1324&lt;AI1324,1,0)</f>
        <v>1</v>
      </c>
      <c r="AG1324" s="120">
        <f>IF(G1324=AJ1324,2,0)</f>
        <v>0</v>
      </c>
      <c r="AI1324" s="29">
        <f t="shared" si="592"/>
        <v>0.30394431599999999</v>
      </c>
      <c r="AJ1324" s="29">
        <f>_xlfn.MINIFS($G$6:$G$2383,$N$6:$N$2383,1,$D$6:$D$2383,13)</f>
        <v>0.11</v>
      </c>
    </row>
    <row r="1325" spans="1:36" ht="16.5" thickBot="1" x14ac:dyDescent="0.3">
      <c r="A1325" s="48" t="s">
        <v>1546</v>
      </c>
      <c r="B1325" s="54" t="s">
        <v>83</v>
      </c>
      <c r="C1325" s="55" t="s">
        <v>84</v>
      </c>
      <c r="D1325" s="44">
        <v>14</v>
      </c>
      <c r="E1325" s="41">
        <v>7</v>
      </c>
      <c r="F1325" s="41">
        <v>4574</v>
      </c>
      <c r="G1325" s="117">
        <v>1.5303890000000001E-3</v>
      </c>
      <c r="H1325" s="42" t="s">
        <v>12</v>
      </c>
      <c r="I1325" s="13">
        <v>0</v>
      </c>
      <c r="J1325" s="42" t="s">
        <v>12</v>
      </c>
      <c r="K1325" s="29">
        <f>_xlfn.IFS(AND(R1325=0,G1325=0),0,V1325=0,0,V1325=1,MAX(AE1325:AG1325))</f>
        <v>0.5</v>
      </c>
      <c r="L1325" s="29">
        <f t="shared" si="579"/>
        <v>0</v>
      </c>
      <c r="M1325" s="29">
        <f t="shared" si="580"/>
        <v>1</v>
      </c>
      <c r="N1325" s="29">
        <f t="shared" si="587"/>
        <v>1</v>
      </c>
      <c r="O1325" s="34"/>
      <c r="P1325" s="41">
        <v>0</v>
      </c>
      <c r="Q1325" s="41">
        <v>4179</v>
      </c>
      <c r="R1325" s="117">
        <v>0</v>
      </c>
      <c r="S1325" s="34">
        <v>0</v>
      </c>
      <c r="T1325" s="34"/>
      <c r="U1325" s="43" t="s">
        <v>319</v>
      </c>
      <c r="V1325" s="34">
        <v>1</v>
      </c>
      <c r="W1325" s="29">
        <v>1</v>
      </c>
      <c r="X1325" s="29">
        <f t="shared" si="588"/>
        <v>1</v>
      </c>
      <c r="Z1325" s="6">
        <f t="shared" si="589"/>
        <v>1</v>
      </c>
      <c r="AA1325" s="6">
        <f t="shared" si="590"/>
        <v>1</v>
      </c>
      <c r="AB1325" s="29"/>
      <c r="AC1325" s="29">
        <f t="shared" si="591"/>
        <v>1</v>
      </c>
      <c r="AE1325" s="120">
        <f>IF(N1325=1,IF(OR(I1325&gt;-5,I1325=""),0,IF(I1325&gt;=-10,0.5,1)),0)</f>
        <v>0</v>
      </c>
      <c r="AF1325" s="120">
        <f>IF(G1325&lt;AI1325,0.5,0)</f>
        <v>0.5</v>
      </c>
      <c r="AG1325" s="120">
        <f>IF(G1325=AJ1325,1,0)</f>
        <v>0</v>
      </c>
      <c r="AI1325" s="29">
        <f t="shared" si="592"/>
        <v>4.1435990000000004E-3</v>
      </c>
      <c r="AJ1325" s="29">
        <f>_xlfn.MINIFS($G$6:$G$2383,$N$6:$N$2383,1,$D$6:$D$2383,14)</f>
        <v>0</v>
      </c>
    </row>
    <row r="1326" spans="1:36" ht="16.5" thickBot="1" x14ac:dyDescent="0.3">
      <c r="A1326" s="48" t="s">
        <v>1547</v>
      </c>
      <c r="B1326" s="54" t="s">
        <v>83</v>
      </c>
      <c r="C1326" s="55" t="s">
        <v>84</v>
      </c>
      <c r="D1326" s="33"/>
      <c r="E1326" s="41"/>
      <c r="F1326" s="41"/>
      <c r="G1326" s="117">
        <v>0</v>
      </c>
      <c r="H1326" s="35"/>
      <c r="I1326" s="35"/>
      <c r="J1326" s="35"/>
      <c r="K1326" s="36">
        <f>SUM(K1327:K1332)</f>
        <v>6.5</v>
      </c>
      <c r="L1326" s="29">
        <f t="shared" si="579"/>
        <v>0</v>
      </c>
      <c r="M1326" s="29">
        <f t="shared" si="580"/>
        <v>0</v>
      </c>
      <c r="O1326" s="34"/>
      <c r="P1326" s="34"/>
      <c r="Q1326" s="34"/>
      <c r="R1326" s="117">
        <v>0</v>
      </c>
      <c r="S1326" s="35">
        <v>4.5</v>
      </c>
      <c r="T1326" s="35"/>
      <c r="U1326" s="37" t="s">
        <v>321</v>
      </c>
      <c r="V1326" s="35">
        <v>1</v>
      </c>
      <c r="W1326" s="6"/>
      <c r="X1326" s="29">
        <f t="shared" si="588"/>
        <v>0</v>
      </c>
      <c r="Y1326" s="6"/>
      <c r="AB1326" s="6"/>
      <c r="AC1326" s="29" t="str">
        <f t="shared" si="591"/>
        <v>не применяется</v>
      </c>
      <c r="AF1326" s="6"/>
    </row>
    <row r="1327" spans="1:36" ht="16.5" thickBot="1" x14ac:dyDescent="0.3">
      <c r="A1327" s="48" t="s">
        <v>1548</v>
      </c>
      <c r="B1327" s="54" t="s">
        <v>83</v>
      </c>
      <c r="C1327" s="55" t="s">
        <v>84</v>
      </c>
      <c r="D1327" s="44">
        <v>15</v>
      </c>
      <c r="E1327" s="41">
        <v>10237</v>
      </c>
      <c r="F1327" s="41">
        <v>10632</v>
      </c>
      <c r="G1327" s="117">
        <v>0.96284800599999998</v>
      </c>
      <c r="H1327" s="45">
        <v>1</v>
      </c>
      <c r="I1327" s="42" t="s">
        <v>12</v>
      </c>
      <c r="J1327" s="13">
        <v>0.96284800599999998</v>
      </c>
      <c r="K1327" s="29">
        <f t="shared" ref="K1327:K1332" si="593">IF(V1327=1,MAX(AE1327:AG1327),0)</f>
        <v>0.5</v>
      </c>
      <c r="L1327" s="29">
        <f t="shared" si="579"/>
        <v>0</v>
      </c>
      <c r="M1327" s="29">
        <f t="shared" si="580"/>
        <v>1</v>
      </c>
      <c r="N1327" s="29">
        <f t="shared" ref="N1327:N1332" si="594">IF(AND(F1327=0,V1327=1),2,V1327)</f>
        <v>1</v>
      </c>
      <c r="O1327" s="34"/>
      <c r="P1327" s="41">
        <v>0</v>
      </c>
      <c r="Q1327" s="41">
        <v>0</v>
      </c>
      <c r="R1327" s="117">
        <v>0</v>
      </c>
      <c r="S1327" s="42">
        <v>0.5</v>
      </c>
      <c r="T1327" s="42"/>
      <c r="U1327" s="43" t="s">
        <v>323</v>
      </c>
      <c r="V1327" s="34">
        <v>1</v>
      </c>
      <c r="W1327" s="29">
        <v>1</v>
      </c>
      <c r="X1327" s="29">
        <f t="shared" si="588"/>
        <v>1</v>
      </c>
      <c r="Z1327" s="6">
        <f t="shared" ref="Z1327:Z1332" si="595">N1327</f>
        <v>1</v>
      </c>
      <c r="AA1327" s="6">
        <f t="shared" ref="AA1327:AA1332" si="596">IF(K1327&lt;=0,0,1)</f>
        <v>1</v>
      </c>
      <c r="AB1327" s="29"/>
      <c r="AC1327" s="29">
        <f t="shared" si="591"/>
        <v>1</v>
      </c>
      <c r="AE1327" s="120">
        <f>IF(AND(J1327&gt;=1,N1327=1),1,0)</f>
        <v>0</v>
      </c>
      <c r="AF1327" s="121">
        <f>IF(G1327&gt;AI1327,0.5,0)</f>
        <v>0.5</v>
      </c>
      <c r="AG1327" s="120"/>
      <c r="AI1327" s="29">
        <f t="shared" ref="AI1327:AI1332" si="597">ROUND(SUMIFS(E:E,D:D,D1327,N:N,1)/SUMIFS(F:F,D:D,D1327,N:N,1),9)</f>
        <v>0.955452521</v>
      </c>
    </row>
    <row r="1328" spans="1:36" ht="16.5" thickBot="1" x14ac:dyDescent="0.3">
      <c r="A1328" s="48" t="s">
        <v>1549</v>
      </c>
      <c r="B1328" s="54" t="s">
        <v>83</v>
      </c>
      <c r="C1328" s="55" t="s">
        <v>84</v>
      </c>
      <c r="D1328" s="44">
        <v>16</v>
      </c>
      <c r="E1328" s="41">
        <v>131</v>
      </c>
      <c r="F1328" s="41">
        <v>1</v>
      </c>
      <c r="G1328" s="117">
        <v>131</v>
      </c>
      <c r="H1328" s="45">
        <v>1</v>
      </c>
      <c r="I1328" s="42" t="s">
        <v>12</v>
      </c>
      <c r="J1328" s="13">
        <v>131</v>
      </c>
      <c r="K1328" s="29">
        <f t="shared" si="593"/>
        <v>1</v>
      </c>
      <c r="L1328" s="29">
        <f t="shared" si="579"/>
        <v>0</v>
      </c>
      <c r="M1328" s="29">
        <f t="shared" si="580"/>
        <v>1</v>
      </c>
      <c r="N1328" s="29">
        <f t="shared" si="594"/>
        <v>1</v>
      </c>
      <c r="O1328" s="34"/>
      <c r="P1328" s="41">
        <v>49</v>
      </c>
      <c r="Q1328" s="41">
        <v>35</v>
      </c>
      <c r="R1328" s="117">
        <v>1.4</v>
      </c>
      <c r="S1328" s="42">
        <v>1</v>
      </c>
      <c r="T1328" s="42"/>
      <c r="U1328" s="43" t="s">
        <v>325</v>
      </c>
      <c r="V1328" s="34">
        <v>1</v>
      </c>
      <c r="W1328" s="29">
        <v>1</v>
      </c>
      <c r="X1328" s="29">
        <f t="shared" si="588"/>
        <v>1</v>
      </c>
      <c r="Z1328" s="6">
        <f t="shared" si="595"/>
        <v>1</v>
      </c>
      <c r="AA1328" s="6">
        <f t="shared" si="596"/>
        <v>1</v>
      </c>
      <c r="AB1328" s="29"/>
      <c r="AC1328" s="29">
        <f t="shared" si="591"/>
        <v>1</v>
      </c>
      <c r="AE1328" s="120">
        <f>IF(AND(J1328&gt;=1,N1328=1),1,0)</f>
        <v>1</v>
      </c>
      <c r="AF1328" s="120">
        <f>IF(G1328&gt;AI1328,0.5,0)</f>
        <v>0.5</v>
      </c>
      <c r="AG1328" s="120"/>
      <c r="AI1328" s="29">
        <f t="shared" si="597"/>
        <v>27.65</v>
      </c>
    </row>
    <row r="1329" spans="1:36" ht="16.5" thickBot="1" x14ac:dyDescent="0.3">
      <c r="A1329" s="48" t="s">
        <v>1550</v>
      </c>
      <c r="B1329" s="54" t="s">
        <v>83</v>
      </c>
      <c r="C1329" s="55" t="s">
        <v>84</v>
      </c>
      <c r="D1329" s="44">
        <v>17</v>
      </c>
      <c r="E1329" s="41">
        <v>392</v>
      </c>
      <c r="F1329" s="41">
        <v>1</v>
      </c>
      <c r="G1329" s="117">
        <v>392</v>
      </c>
      <c r="H1329" s="45">
        <v>1</v>
      </c>
      <c r="I1329" s="42" t="s">
        <v>12</v>
      </c>
      <c r="J1329" s="13">
        <v>392</v>
      </c>
      <c r="K1329" s="29">
        <f t="shared" si="593"/>
        <v>1</v>
      </c>
      <c r="L1329" s="29">
        <f t="shared" si="579"/>
        <v>0</v>
      </c>
      <c r="M1329" s="29">
        <f t="shared" si="580"/>
        <v>1</v>
      </c>
      <c r="N1329" s="29">
        <f t="shared" si="594"/>
        <v>1</v>
      </c>
      <c r="O1329" s="34"/>
      <c r="P1329" s="41">
        <v>229</v>
      </c>
      <c r="Q1329" s="41">
        <v>31</v>
      </c>
      <c r="R1329" s="117">
        <v>7.3870967739999998</v>
      </c>
      <c r="S1329" s="42">
        <v>1</v>
      </c>
      <c r="T1329" s="42"/>
      <c r="U1329" s="43" t="s">
        <v>327</v>
      </c>
      <c r="V1329" s="34">
        <v>1</v>
      </c>
      <c r="W1329" s="29">
        <v>1</v>
      </c>
      <c r="X1329" s="29">
        <f t="shared" si="588"/>
        <v>1</v>
      </c>
      <c r="Z1329" s="6">
        <f t="shared" si="595"/>
        <v>1</v>
      </c>
      <c r="AA1329" s="6">
        <f t="shared" si="596"/>
        <v>1</v>
      </c>
      <c r="AB1329" s="29"/>
      <c r="AC1329" s="29">
        <f t="shared" si="591"/>
        <v>1</v>
      </c>
      <c r="AE1329" s="120">
        <f>IF(AND(J1329&gt;=1,N1329=1),1,0)</f>
        <v>1</v>
      </c>
      <c r="AF1329" s="120">
        <f>IF(G1329&gt;AI1329,0.5,0)</f>
        <v>0.5</v>
      </c>
      <c r="AG1329" s="120"/>
      <c r="AI1329" s="29">
        <f t="shared" si="597"/>
        <v>77.588235294</v>
      </c>
    </row>
    <row r="1330" spans="1:36" ht="16.5" thickBot="1" x14ac:dyDescent="0.3">
      <c r="A1330" s="48" t="s">
        <v>1551</v>
      </c>
      <c r="B1330" s="54" t="s">
        <v>83</v>
      </c>
      <c r="C1330" s="55" t="s">
        <v>84</v>
      </c>
      <c r="D1330" s="44">
        <v>18</v>
      </c>
      <c r="E1330" s="41">
        <v>75</v>
      </c>
      <c r="F1330" s="41">
        <v>1</v>
      </c>
      <c r="G1330" s="117">
        <v>75</v>
      </c>
      <c r="H1330" s="45">
        <v>1</v>
      </c>
      <c r="I1330" s="42" t="s">
        <v>12</v>
      </c>
      <c r="J1330" s="13">
        <v>75</v>
      </c>
      <c r="K1330" s="29">
        <f t="shared" si="593"/>
        <v>1</v>
      </c>
      <c r="L1330" s="29">
        <f t="shared" si="579"/>
        <v>0</v>
      </c>
      <c r="M1330" s="29">
        <f t="shared" si="580"/>
        <v>1</v>
      </c>
      <c r="N1330" s="29">
        <f t="shared" si="594"/>
        <v>1</v>
      </c>
      <c r="O1330" s="34"/>
      <c r="P1330" s="41">
        <v>33</v>
      </c>
      <c r="Q1330" s="41">
        <v>29</v>
      </c>
      <c r="R1330" s="117">
        <v>1.137931034</v>
      </c>
      <c r="S1330" s="42">
        <v>1</v>
      </c>
      <c r="T1330" s="42"/>
      <c r="U1330" s="43" t="s">
        <v>329</v>
      </c>
      <c r="V1330" s="34">
        <v>1</v>
      </c>
      <c r="W1330" s="29">
        <v>1</v>
      </c>
      <c r="X1330" s="29">
        <f t="shared" si="588"/>
        <v>1</v>
      </c>
      <c r="Z1330" s="6">
        <f t="shared" si="595"/>
        <v>1</v>
      </c>
      <c r="AA1330" s="6">
        <f t="shared" si="596"/>
        <v>1</v>
      </c>
      <c r="AB1330" s="29"/>
      <c r="AC1330" s="29">
        <f t="shared" si="591"/>
        <v>1</v>
      </c>
      <c r="AE1330" s="120">
        <f>IF(AND(J1330&gt;=1,N1330=1),1,0)</f>
        <v>1</v>
      </c>
      <c r="AF1330" s="120">
        <f>IF(G1330&gt;AI1330,0.5,0)</f>
        <v>0.5</v>
      </c>
      <c r="AG1330" s="120"/>
      <c r="AI1330" s="29">
        <f t="shared" si="597"/>
        <v>48.1875</v>
      </c>
    </row>
    <row r="1331" spans="1:36" ht="16.5" thickBot="1" x14ac:dyDescent="0.3">
      <c r="A1331" s="48" t="s">
        <v>1552</v>
      </c>
      <c r="B1331" s="54" t="s">
        <v>83</v>
      </c>
      <c r="C1331" s="55" t="s">
        <v>84</v>
      </c>
      <c r="D1331" s="44">
        <v>19</v>
      </c>
      <c r="E1331" s="41">
        <v>46</v>
      </c>
      <c r="F1331" s="41">
        <v>2</v>
      </c>
      <c r="G1331" s="117">
        <v>23</v>
      </c>
      <c r="H1331" s="45">
        <v>1</v>
      </c>
      <c r="I1331" s="42" t="s">
        <v>12</v>
      </c>
      <c r="J1331" s="13">
        <v>23</v>
      </c>
      <c r="K1331" s="29">
        <f t="shared" si="593"/>
        <v>2</v>
      </c>
      <c r="L1331" s="29">
        <f t="shared" si="579"/>
        <v>0</v>
      </c>
      <c r="M1331" s="29">
        <f t="shared" si="580"/>
        <v>0</v>
      </c>
      <c r="N1331" s="29">
        <f t="shared" si="594"/>
        <v>1</v>
      </c>
      <c r="O1331" s="34"/>
      <c r="P1331" s="41">
        <v>60</v>
      </c>
      <c r="Q1331" s="41">
        <v>198</v>
      </c>
      <c r="R1331" s="117">
        <v>0.303030303</v>
      </c>
      <c r="S1331" s="42">
        <v>0</v>
      </c>
      <c r="T1331" s="42"/>
      <c r="U1331" s="43" t="s">
        <v>331</v>
      </c>
      <c r="V1331" s="34">
        <v>1</v>
      </c>
      <c r="W1331" s="29">
        <v>2</v>
      </c>
      <c r="X1331" s="29">
        <f t="shared" si="588"/>
        <v>2</v>
      </c>
      <c r="Z1331" s="6">
        <f t="shared" si="595"/>
        <v>1</v>
      </c>
      <c r="AA1331" s="6">
        <f t="shared" si="596"/>
        <v>1</v>
      </c>
      <c r="AB1331" s="29"/>
      <c r="AC1331" s="29">
        <f t="shared" si="591"/>
        <v>1</v>
      </c>
      <c r="AE1331" s="120">
        <f>IF(AND(J1331&gt;=1,N1331=1),2,0)</f>
        <v>2</v>
      </c>
      <c r="AF1331" s="120">
        <f>IF(G1331&gt;AI1331,1,0)</f>
        <v>0</v>
      </c>
      <c r="AG1331" s="120"/>
      <c r="AI1331" s="29">
        <f t="shared" si="597"/>
        <v>45.237288135999997</v>
      </c>
    </row>
    <row r="1332" spans="1:36" ht="16.5" thickBot="1" x14ac:dyDescent="0.3">
      <c r="A1332" s="48" t="s">
        <v>1553</v>
      </c>
      <c r="B1332" s="54" t="s">
        <v>83</v>
      </c>
      <c r="C1332" s="55" t="s">
        <v>84</v>
      </c>
      <c r="D1332" s="44">
        <v>20</v>
      </c>
      <c r="E1332" s="41">
        <v>12</v>
      </c>
      <c r="F1332" s="41">
        <v>2</v>
      </c>
      <c r="G1332" s="117">
        <v>6</v>
      </c>
      <c r="H1332" s="45">
        <v>1</v>
      </c>
      <c r="I1332" s="42" t="s">
        <v>12</v>
      </c>
      <c r="J1332" s="13">
        <v>6</v>
      </c>
      <c r="K1332" s="29">
        <f t="shared" si="593"/>
        <v>1</v>
      </c>
      <c r="L1332" s="29">
        <f t="shared" si="579"/>
        <v>0</v>
      </c>
      <c r="M1332" s="29">
        <f t="shared" si="580"/>
        <v>0</v>
      </c>
      <c r="N1332" s="29">
        <f t="shared" si="594"/>
        <v>1</v>
      </c>
      <c r="O1332" s="34"/>
      <c r="P1332" s="41">
        <v>20</v>
      </c>
      <c r="Q1332" s="41">
        <v>4</v>
      </c>
      <c r="R1332" s="117">
        <v>5</v>
      </c>
      <c r="S1332" s="42">
        <v>1</v>
      </c>
      <c r="T1332" s="42"/>
      <c r="U1332" s="43" t="s">
        <v>333</v>
      </c>
      <c r="V1332" s="34">
        <v>1</v>
      </c>
      <c r="W1332" s="29">
        <v>1</v>
      </c>
      <c r="X1332" s="29">
        <f t="shared" si="588"/>
        <v>1</v>
      </c>
      <c r="Z1332" s="6">
        <f t="shared" si="595"/>
        <v>1</v>
      </c>
      <c r="AA1332" s="6">
        <f t="shared" si="596"/>
        <v>1</v>
      </c>
      <c r="AB1332" s="29"/>
      <c r="AC1332" s="29">
        <f t="shared" si="591"/>
        <v>1</v>
      </c>
      <c r="AE1332" s="120">
        <f>IF(AND(J1332&gt;=1,N1332=1),1,0)</f>
        <v>1</v>
      </c>
      <c r="AF1332" s="120">
        <f>IF(G1332&gt;AI1332,0.5,0)</f>
        <v>0</v>
      </c>
      <c r="AG1332" s="120"/>
      <c r="AI1332" s="29">
        <f t="shared" si="597"/>
        <v>12.756097561000001</v>
      </c>
    </row>
    <row r="1333" spans="1:36" ht="16.5" thickBot="1" x14ac:dyDescent="0.3">
      <c r="A1333" s="48" t="s">
        <v>1547</v>
      </c>
      <c r="B1333" s="54" t="s">
        <v>83</v>
      </c>
      <c r="C1333" s="55" t="s">
        <v>84</v>
      </c>
      <c r="D1333" s="33"/>
      <c r="E1333" s="41"/>
      <c r="F1333" s="41"/>
      <c r="G1333" s="117">
        <v>0</v>
      </c>
      <c r="H1333" s="35"/>
      <c r="I1333" s="35"/>
      <c r="J1333" s="35"/>
      <c r="K1333" s="36">
        <f>SUM(K1334:K1338)</f>
        <v>2.5</v>
      </c>
      <c r="L1333" s="29">
        <f t="shared" si="579"/>
        <v>0</v>
      </c>
      <c r="M1333" s="29">
        <f t="shared" si="580"/>
        <v>0</v>
      </c>
      <c r="O1333" s="34"/>
      <c r="P1333" s="34"/>
      <c r="Q1333" s="34"/>
      <c r="R1333" s="117">
        <v>0</v>
      </c>
      <c r="S1333" s="35">
        <v>2.5</v>
      </c>
      <c r="T1333" s="35"/>
      <c r="U1333" s="37" t="s">
        <v>321</v>
      </c>
      <c r="V1333" s="35">
        <v>1</v>
      </c>
      <c r="W1333" s="6"/>
      <c r="X1333" s="29">
        <f t="shared" si="588"/>
        <v>0</v>
      </c>
      <c r="Y1333" s="6"/>
      <c r="AB1333" s="6"/>
      <c r="AC1333" s="29" t="str">
        <f t="shared" si="591"/>
        <v>не применяется</v>
      </c>
      <c r="AF1333" s="6"/>
    </row>
    <row r="1334" spans="1:36" ht="16.5" thickBot="1" x14ac:dyDescent="0.3">
      <c r="A1334" s="48" t="s">
        <v>1554</v>
      </c>
      <c r="B1334" s="54" t="s">
        <v>83</v>
      </c>
      <c r="C1334" s="55" t="s">
        <v>84</v>
      </c>
      <c r="D1334" s="44">
        <v>21</v>
      </c>
      <c r="E1334" s="41">
        <v>20</v>
      </c>
      <c r="F1334" s="41">
        <v>62</v>
      </c>
      <c r="G1334" s="117">
        <v>0.322580645</v>
      </c>
      <c r="H1334" s="42" t="s">
        <v>12</v>
      </c>
      <c r="I1334" s="13">
        <v>33.064516294999997</v>
      </c>
      <c r="J1334" s="42" t="s">
        <v>12</v>
      </c>
      <c r="K1334" s="29">
        <f>IF(V1334=1,MAX(AE1334:AG1334),0)</f>
        <v>1</v>
      </c>
      <c r="L1334" s="29">
        <f t="shared" si="579"/>
        <v>0</v>
      </c>
      <c r="M1334" s="29">
        <f t="shared" si="580"/>
        <v>0</v>
      </c>
      <c r="N1334" s="29">
        <f>IF(AND(F1334=0,V1334=1),2,V1334)</f>
        <v>1</v>
      </c>
      <c r="O1334" s="34"/>
      <c r="P1334" s="41">
        <v>16</v>
      </c>
      <c r="Q1334" s="41">
        <v>66</v>
      </c>
      <c r="R1334" s="117">
        <v>0.24242424200000001</v>
      </c>
      <c r="S1334" s="45">
        <v>0.5</v>
      </c>
      <c r="T1334" s="45"/>
      <c r="U1334" s="43" t="s">
        <v>335</v>
      </c>
      <c r="V1334" s="34">
        <v>1</v>
      </c>
      <c r="W1334" s="29">
        <v>1</v>
      </c>
      <c r="X1334" s="29">
        <f t="shared" si="588"/>
        <v>1</v>
      </c>
      <c r="Z1334" s="6">
        <f>N1334</f>
        <v>1</v>
      </c>
      <c r="AA1334" s="6">
        <f>IF(K1334&lt;=0,0,1)</f>
        <v>1</v>
      </c>
      <c r="AB1334" s="29"/>
      <c r="AC1334" s="29">
        <f t="shared" si="591"/>
        <v>1</v>
      </c>
      <c r="AE1334" s="120">
        <f>IF(N1334=1,IF(OR(I1334&lt;5,I1334=""),0,IF(I1334&gt;=10,1,0.5)),0)</f>
        <v>1</v>
      </c>
      <c r="AF1334" s="120">
        <f>IF(G1334&gt;AI1334,0.5,0)</f>
        <v>0</v>
      </c>
      <c r="AG1334" s="120">
        <f>IF(G1334=AJ1334,1,0)</f>
        <v>0</v>
      </c>
      <c r="AI1334" s="29">
        <f>ROUND(SUMIFS(E:E,D:D,D1334,N:N,1)/SUMIFS(F:F,D:D,D1334,N:N,1),9)</f>
        <v>0.40586932399999998</v>
      </c>
      <c r="AJ1334" s="29">
        <f>_xlfn.MAXIFS($G$7:$G$2383,$N$7:$N$2383,1,$D$7:$D$2383,21)</f>
        <v>1</v>
      </c>
    </row>
    <row r="1335" spans="1:36" ht="16.5" thickBot="1" x14ac:dyDescent="0.3">
      <c r="A1335" s="48" t="s">
        <v>1555</v>
      </c>
      <c r="B1335" s="54" t="s">
        <v>83</v>
      </c>
      <c r="C1335" s="55" t="s">
        <v>84</v>
      </c>
      <c r="D1335" s="44">
        <v>22</v>
      </c>
      <c r="E1335" s="41">
        <v>372</v>
      </c>
      <c r="F1335" s="41">
        <v>535</v>
      </c>
      <c r="G1335" s="117">
        <v>0.695327103</v>
      </c>
      <c r="H1335" s="45">
        <v>1</v>
      </c>
      <c r="I1335" s="42" t="s">
        <v>12</v>
      </c>
      <c r="J1335" s="13">
        <v>0.695327103</v>
      </c>
      <c r="K1335" s="29">
        <f>IF(V1335=1,MAX(AE1335:AG1335),0)</f>
        <v>0.5</v>
      </c>
      <c r="L1335" s="29">
        <f t="shared" si="579"/>
        <v>0</v>
      </c>
      <c r="M1335" s="29">
        <f t="shared" si="580"/>
        <v>1</v>
      </c>
      <c r="N1335" s="29">
        <f>IF(AND(F1335=0,V1335=1),2,V1335)</f>
        <v>1</v>
      </c>
      <c r="O1335" s="34"/>
      <c r="P1335" s="41">
        <v>0</v>
      </c>
      <c r="Q1335" s="41">
        <v>0</v>
      </c>
      <c r="R1335" s="117">
        <v>0</v>
      </c>
      <c r="S1335" s="42">
        <v>0</v>
      </c>
      <c r="T1335" s="42"/>
      <c r="U1335" s="43" t="s">
        <v>337</v>
      </c>
      <c r="V1335" s="34">
        <v>1</v>
      </c>
      <c r="W1335" s="29">
        <v>1</v>
      </c>
      <c r="X1335" s="29">
        <f t="shared" si="588"/>
        <v>1</v>
      </c>
      <c r="Z1335" s="6">
        <f>N1335</f>
        <v>1</v>
      </c>
      <c r="AA1335" s="6">
        <f>IF(K1335&lt;=0,0,1)</f>
        <v>1</v>
      </c>
      <c r="AB1335" s="29"/>
      <c r="AC1335" s="29">
        <f t="shared" si="591"/>
        <v>1</v>
      </c>
      <c r="AE1335" s="120">
        <f>IF(AND(J1335&gt;=1,N1335=1),1,0)</f>
        <v>0</v>
      </c>
      <c r="AF1335" s="120">
        <f>IF(G1335&gt;AI1335,0.5,0)</f>
        <v>0.5</v>
      </c>
      <c r="AG1335" s="120"/>
      <c r="AI1335" s="29">
        <f>ROUND(SUMIFS(E:E,D:D,D1335,N:N,1)/SUMIFS(F:F,D:D,D1335,N:N,1),9)</f>
        <v>0.59924209900000003</v>
      </c>
    </row>
    <row r="1336" spans="1:36" ht="16.5" thickBot="1" x14ac:dyDescent="0.3">
      <c r="A1336" s="48" t="s">
        <v>1556</v>
      </c>
      <c r="B1336" s="54" t="s">
        <v>83</v>
      </c>
      <c r="C1336" s="55" t="s">
        <v>84</v>
      </c>
      <c r="D1336" s="44">
        <v>23</v>
      </c>
      <c r="E1336" s="41">
        <v>0</v>
      </c>
      <c r="F1336" s="41">
        <v>0</v>
      </c>
      <c r="G1336" s="117">
        <v>0</v>
      </c>
      <c r="H1336" s="42" t="s">
        <v>12</v>
      </c>
      <c r="I1336" s="13">
        <v>0</v>
      </c>
      <c r="J1336" s="42" t="s">
        <v>12</v>
      </c>
      <c r="K1336" s="29">
        <f>IF(V1336=1,MAX(AE1336:AG1336),0)</f>
        <v>0</v>
      </c>
      <c r="L1336" s="29">
        <f t="shared" si="579"/>
        <v>0</v>
      </c>
      <c r="M1336" s="29">
        <f t="shared" si="580"/>
        <v>0</v>
      </c>
      <c r="N1336" s="29">
        <f>IF(AND(F1336=0,V1336=1),2,V1336)</f>
        <v>2</v>
      </c>
      <c r="O1336" s="34"/>
      <c r="P1336" s="41">
        <v>0</v>
      </c>
      <c r="Q1336" s="41">
        <v>0</v>
      </c>
      <c r="R1336" s="117">
        <v>0</v>
      </c>
      <c r="S1336" s="45">
        <v>0</v>
      </c>
      <c r="T1336" s="45"/>
      <c r="U1336" s="43" t="s">
        <v>339</v>
      </c>
      <c r="V1336" s="34">
        <v>1</v>
      </c>
      <c r="W1336" s="29">
        <v>1</v>
      </c>
      <c r="X1336" s="29">
        <f t="shared" si="588"/>
        <v>1</v>
      </c>
      <c r="Z1336" s="6">
        <f>N1336</f>
        <v>2</v>
      </c>
      <c r="AA1336" s="6">
        <f>IF(K1336&lt;=0,0,1)</f>
        <v>0</v>
      </c>
      <c r="AB1336" s="29"/>
      <c r="AC1336" s="29" t="str">
        <f>_xlfn.IFS(AND(Z1336=1,AA1336=1),1,AND(Z1336=1,AA1336=0),0,Z1336=0,"не применяется",Z1336=2,"не применяется")</f>
        <v>не применяется</v>
      </c>
      <c r="AE1336" s="120">
        <f>IF(N1336=1,IF(OR(I1336&lt;5,I1336=""),0,IF(I1336&gt;=10,1,0.5)),0)</f>
        <v>0</v>
      </c>
      <c r="AF1336" s="120">
        <f>IF(G1336&gt;AI1336,0.5,0)</f>
        <v>0</v>
      </c>
      <c r="AG1336" s="120">
        <f>IF(AND(G3763&lt;&gt;0,G1336=AJ1336),1,0)</f>
        <v>0</v>
      </c>
      <c r="AI1336" s="29">
        <f>ROUND(SUMIFS(E:E,D:D,D1336,N:N,1)/SUMIFS(F:F,D:D,D1336,N:N,1),9)</f>
        <v>0.46666666699999998</v>
      </c>
      <c r="AJ1336" s="29">
        <f>_xlfn.MAXIFS($G$7:$G$2383,$N$7:$N$2383,1,$D$7:$D$2383,23)</f>
        <v>6</v>
      </c>
    </row>
    <row r="1337" spans="1:36" ht="16.5" thickBot="1" x14ac:dyDescent="0.3">
      <c r="A1337" s="48" t="s">
        <v>1557</v>
      </c>
      <c r="B1337" s="54" t="s">
        <v>83</v>
      </c>
      <c r="C1337" s="55" t="s">
        <v>84</v>
      </c>
      <c r="D1337" s="44">
        <v>24</v>
      </c>
      <c r="E1337" s="41">
        <v>4</v>
      </c>
      <c r="F1337" s="41">
        <v>0</v>
      </c>
      <c r="G1337" s="117">
        <v>0</v>
      </c>
      <c r="H1337" s="42" t="s">
        <v>12</v>
      </c>
      <c r="I1337" s="13">
        <v>-100</v>
      </c>
      <c r="J1337" s="42" t="s">
        <v>12</v>
      </c>
      <c r="K1337" s="29">
        <f>IF(V1337=1,MAX(AE1337:AG1337),0)</f>
        <v>0</v>
      </c>
      <c r="L1337" s="29">
        <f t="shared" si="579"/>
        <v>0</v>
      </c>
      <c r="M1337" s="29">
        <f t="shared" si="580"/>
        <v>0</v>
      </c>
      <c r="N1337" s="29">
        <f>IF(AND(F1337=0,V1337=1),2,V1337)</f>
        <v>2</v>
      </c>
      <c r="O1337" s="34"/>
      <c r="P1337" s="41">
        <v>6</v>
      </c>
      <c r="Q1337" s="41">
        <v>14</v>
      </c>
      <c r="R1337" s="117">
        <v>0.428571429</v>
      </c>
      <c r="S1337" s="45">
        <v>1</v>
      </c>
      <c r="T1337" s="45"/>
      <c r="U1337" s="43" t="s">
        <v>341</v>
      </c>
      <c r="V1337" s="34">
        <v>1</v>
      </c>
      <c r="W1337" s="29">
        <v>1</v>
      </c>
      <c r="X1337" s="29">
        <f t="shared" si="588"/>
        <v>1</v>
      </c>
      <c r="Z1337" s="6">
        <f>N1337</f>
        <v>2</v>
      </c>
      <c r="AA1337" s="6">
        <f>IF(K1337&lt;=0,0,1)</f>
        <v>0</v>
      </c>
      <c r="AB1337" s="29"/>
      <c r="AC1337" s="29" t="str">
        <f>_xlfn.IFS(AND(Z1337=1,AA1337=1),1,AND(Z1337=1,AA1337=0),0,Z1337=0,"не применяется",N1337=2,"не применяется")</f>
        <v>не применяется</v>
      </c>
      <c r="AE1337" s="120">
        <f>IF(N1337=1,IF(OR(I1337&lt;5,I1337=""),0,IF(I1337&gt;=10,1,0.5)),0)</f>
        <v>0</v>
      </c>
      <c r="AF1337" s="120">
        <f>IF(G1337&gt;AI1337,0.5,0)</f>
        <v>0</v>
      </c>
      <c r="AG1337" s="120">
        <f>IF(G1337=AJ1337,1,0)</f>
        <v>0</v>
      </c>
      <c r="AI1337" s="29">
        <f>ROUND(SUMIFS(E:E,D:D,D1337,N:N,1)/SUMIFS(F:F,D:D,D1337,N:N,1),9)</f>
        <v>0.91379310300000005</v>
      </c>
      <c r="AJ1337" s="29">
        <f>_xlfn.MAXIFS($G$7:$G$2383,$N$7:$N$2383,1,$D$7:$D$2383,24)</f>
        <v>10</v>
      </c>
    </row>
    <row r="1338" spans="1:36" ht="16.5" thickBot="1" x14ac:dyDescent="0.3">
      <c r="A1338" s="48" t="s">
        <v>1558</v>
      </c>
      <c r="B1338" s="54" t="s">
        <v>83</v>
      </c>
      <c r="C1338" s="55" t="s">
        <v>84</v>
      </c>
      <c r="D1338" s="44">
        <v>25</v>
      </c>
      <c r="E1338" s="41">
        <v>1159</v>
      </c>
      <c r="F1338" s="41">
        <v>1163</v>
      </c>
      <c r="G1338" s="117">
        <v>0.99656061900000004</v>
      </c>
      <c r="H1338" s="45">
        <v>1</v>
      </c>
      <c r="I1338" s="42" t="s">
        <v>12</v>
      </c>
      <c r="J1338" s="13">
        <v>0.99656061900000004</v>
      </c>
      <c r="K1338" s="29">
        <f>IF(V1338=1,MAX(AE1338:AG1338),0)</f>
        <v>1</v>
      </c>
      <c r="L1338" s="29">
        <f t="shared" si="579"/>
        <v>0</v>
      </c>
      <c r="M1338" s="29">
        <f t="shared" si="580"/>
        <v>1</v>
      </c>
      <c r="N1338" s="29">
        <f>IF(AND(F1338=0,V1338=1),2,V1338)</f>
        <v>1</v>
      </c>
      <c r="O1338" s="34"/>
      <c r="P1338" s="41">
        <v>0</v>
      </c>
      <c r="Q1338" s="41">
        <v>0</v>
      </c>
      <c r="R1338" s="117">
        <v>0</v>
      </c>
      <c r="S1338" s="42">
        <v>1</v>
      </c>
      <c r="T1338" s="42"/>
      <c r="U1338" s="43" t="s">
        <v>343</v>
      </c>
      <c r="V1338" s="34">
        <v>1</v>
      </c>
      <c r="W1338" s="29">
        <v>2</v>
      </c>
      <c r="X1338" s="29">
        <f t="shared" si="588"/>
        <v>2</v>
      </c>
      <c r="Z1338" s="6">
        <f>N1338</f>
        <v>1</v>
      </c>
      <c r="AA1338" s="6">
        <f>IF(K1338&lt;=0,0,1)</f>
        <v>1</v>
      </c>
      <c r="AB1338" s="29"/>
      <c r="AC1338" s="29">
        <f>_xlfn.IFS(AND(Z1338=1,AA1338=1),1,AND(Z1338=1,AA1338=0),0,Z1338=0,"не применяется")</f>
        <v>1</v>
      </c>
      <c r="AE1338" s="120">
        <f>IF(AND(J1338&gt;=1,N1338=1),2,0)</f>
        <v>0</v>
      </c>
      <c r="AF1338" s="120">
        <f>IF(G1338&gt;AI1338,1,0)</f>
        <v>1</v>
      </c>
      <c r="AG1338" s="120"/>
      <c r="AI1338" s="29">
        <f>ROUND(SUMIFS(E:E,D:D,D1338,N:N,1)/SUMIFS(F:F,D:D,D1338,N:N,1),9)</f>
        <v>0.97028108999999996</v>
      </c>
    </row>
    <row r="1339" spans="1:36" ht="16.5" thickBot="1" x14ac:dyDescent="0.3">
      <c r="A1339" s="48" t="s">
        <v>1559</v>
      </c>
      <c r="B1339" s="54" t="s">
        <v>83</v>
      </c>
      <c r="C1339" s="55" t="s">
        <v>84</v>
      </c>
      <c r="D1339" s="51">
        <v>33</v>
      </c>
      <c r="E1339" s="41"/>
      <c r="F1339" s="41"/>
      <c r="G1339" s="117">
        <v>0</v>
      </c>
      <c r="H1339" s="45"/>
      <c r="I1339" s="45"/>
      <c r="J1339" s="45"/>
      <c r="K1339" s="45">
        <f>K1311+K1326+K1333</f>
        <v>25.5</v>
      </c>
      <c r="L1339" s="29">
        <f t="shared" si="579"/>
        <v>0</v>
      </c>
      <c r="M1339" s="29">
        <f t="shared" si="580"/>
        <v>0</v>
      </c>
      <c r="O1339" s="34"/>
      <c r="P1339" s="34"/>
      <c r="Q1339" s="34"/>
      <c r="R1339" s="117">
        <v>0</v>
      </c>
      <c r="S1339" s="45">
        <v>22.5</v>
      </c>
      <c r="T1339" s="45"/>
      <c r="U1339" s="43" t="s">
        <v>321</v>
      </c>
      <c r="V1339" s="45">
        <v>1</v>
      </c>
      <c r="X1339" s="29">
        <f>SUM(X1311:X1338)</f>
        <v>32</v>
      </c>
      <c r="Y1339" s="53">
        <f>K1339/X1339</f>
        <v>0.796875</v>
      </c>
      <c r="Z1339" s="6">
        <f>SUM(Z1311:Z1338)</f>
        <v>27</v>
      </c>
      <c r="AA1339" s="6">
        <f>SUM(AA1311:AA1338)</f>
        <v>22</v>
      </c>
      <c r="AB1339" s="53">
        <f>AA1339/Z1339</f>
        <v>0.81481481481481477</v>
      </c>
      <c r="AC1339" s="29">
        <f>AB1339</f>
        <v>0.81481481481481477</v>
      </c>
      <c r="AF1339" s="6"/>
    </row>
    <row r="1340" spans="1:36" ht="16.5" thickBot="1" x14ac:dyDescent="0.25">
      <c r="A1340" s="48" t="s">
        <v>246</v>
      </c>
      <c r="B1340" s="49" t="s">
        <v>85</v>
      </c>
      <c r="C1340" s="50" t="s">
        <v>86</v>
      </c>
      <c r="D1340" s="33">
        <v>0</v>
      </c>
      <c r="E1340" s="122"/>
      <c r="F1340" s="122"/>
      <c r="G1340" s="117">
        <v>0</v>
      </c>
      <c r="H1340" s="35"/>
      <c r="I1340" s="35"/>
      <c r="J1340" s="35"/>
      <c r="K1340" s="36">
        <f>SUM(K1341:K1354)</f>
        <v>14.5</v>
      </c>
      <c r="L1340" s="29">
        <f t="shared" si="579"/>
        <v>0</v>
      </c>
      <c r="M1340" s="29">
        <f t="shared" si="580"/>
        <v>0</v>
      </c>
      <c r="O1340" s="34"/>
      <c r="P1340" s="67"/>
      <c r="Q1340" s="67"/>
      <c r="R1340" s="117">
        <v>0</v>
      </c>
      <c r="S1340" s="34">
        <v>13.5</v>
      </c>
      <c r="T1340" s="34"/>
      <c r="U1340" s="43" t="s">
        <v>321</v>
      </c>
      <c r="V1340" s="35">
        <v>1</v>
      </c>
      <c r="W1340" s="6"/>
      <c r="X1340" s="6"/>
      <c r="Y1340" s="6"/>
      <c r="AB1340" s="6"/>
      <c r="AC1340" s="6"/>
      <c r="AF1340" s="6"/>
    </row>
    <row r="1341" spans="1:36" ht="16.5" thickBot="1" x14ac:dyDescent="0.3">
      <c r="A1341" s="48" t="s">
        <v>1560</v>
      </c>
      <c r="B1341" s="54" t="s">
        <v>85</v>
      </c>
      <c r="C1341" s="55" t="s">
        <v>86</v>
      </c>
      <c r="D1341" s="41">
        <v>1</v>
      </c>
      <c r="E1341" s="41">
        <v>44417</v>
      </c>
      <c r="F1341" s="41">
        <v>144613.90000000002</v>
      </c>
      <c r="G1341" s="117">
        <v>0.30714198300000001</v>
      </c>
      <c r="H1341" s="42" t="s">
        <v>12</v>
      </c>
      <c r="I1341" s="13">
        <v>1.3303432820000001</v>
      </c>
      <c r="J1341" s="42" t="s">
        <v>12</v>
      </c>
      <c r="K1341" s="29">
        <f t="shared" ref="K1341:K1352" si="598">IF(V1341=1,MAX(AE1341:AG1341),0)</f>
        <v>0.5</v>
      </c>
      <c r="L1341" s="29">
        <f t="shared" si="579"/>
        <v>0</v>
      </c>
      <c r="M1341" s="29">
        <f t="shared" si="580"/>
        <v>1</v>
      </c>
      <c r="N1341" s="29">
        <f t="shared" ref="N1341:N1354" si="599">IF(AND(F1341=0,V1341=1),2,V1341)</f>
        <v>1</v>
      </c>
      <c r="O1341" s="34"/>
      <c r="P1341" s="41">
        <v>42866</v>
      </c>
      <c r="Q1341" s="41">
        <v>141420.79999999999</v>
      </c>
      <c r="R1341" s="117">
        <v>0.30310958500000001</v>
      </c>
      <c r="S1341" s="34">
        <v>1</v>
      </c>
      <c r="T1341" s="34"/>
      <c r="U1341" s="43" t="s">
        <v>293</v>
      </c>
      <c r="V1341" s="34">
        <v>1</v>
      </c>
      <c r="W1341" s="29">
        <v>1</v>
      </c>
      <c r="X1341" s="29">
        <f t="shared" ref="X1341:X1367" si="600">IF(V1341=1,W1341,0)</f>
        <v>1</v>
      </c>
      <c r="Z1341" s="6">
        <f t="shared" ref="Z1341:Z1354" si="601">N1341</f>
        <v>1</v>
      </c>
      <c r="AA1341" s="6">
        <f t="shared" ref="AA1341:AA1354" si="602">IF(K1341&lt;=0,0,1)</f>
        <v>1</v>
      </c>
      <c r="AB1341" s="29"/>
      <c r="AC1341" s="29">
        <f t="shared" ref="AC1341:AC1356" si="603">_xlfn.IFS(AND(Z1341=1,AA1341=1),1,AND(Z1341=1,AA1341=0),0,Z1341=0,"не применяется")</f>
        <v>1</v>
      </c>
      <c r="AE1341" s="120">
        <f>IF(N1341=1,IF(OR(I1341&lt;3,I1341=""),0,IF(I1341&gt;=7,1,0.5)),0)</f>
        <v>0</v>
      </c>
      <c r="AF1341" s="120">
        <f>IF(G1341&gt;AI1341,0.5,0)</f>
        <v>0.5</v>
      </c>
      <c r="AG1341" s="120">
        <f>IF(G1341=AJ1341,1,0)</f>
        <v>0</v>
      </c>
      <c r="AI1341" s="29">
        <f t="shared" ref="AI1341:AI1354" si="604">ROUND(SUMIFS(E:E,D:D,D1341,N:N,1)/SUMIFS(F:F,D:D,D1341,N:N,1),9)</f>
        <v>0.26994277300000002</v>
      </c>
      <c r="AJ1341" s="29">
        <f>ROUND(_xlfn.MAXIFS($G$7:$G$2383,$D$7:$D$2383,1,$V$7:$V$2383,1),9)</f>
        <v>0.87050933799999997</v>
      </c>
    </row>
    <row r="1342" spans="1:36" ht="16.5" thickBot="1" x14ac:dyDescent="0.3">
      <c r="A1342" s="48" t="s">
        <v>1561</v>
      </c>
      <c r="B1342" s="54" t="s">
        <v>85</v>
      </c>
      <c r="C1342" s="55" t="s">
        <v>86</v>
      </c>
      <c r="D1342" s="44">
        <v>2</v>
      </c>
      <c r="E1342" s="41">
        <v>223</v>
      </c>
      <c r="F1342" s="41">
        <v>242</v>
      </c>
      <c r="G1342" s="117">
        <v>0.92148760299999999</v>
      </c>
      <c r="H1342" s="42" t="s">
        <v>12</v>
      </c>
      <c r="I1342" s="13">
        <v>186.68503242700001</v>
      </c>
      <c r="J1342" s="42" t="s">
        <v>12</v>
      </c>
      <c r="K1342" s="29">
        <f t="shared" si="598"/>
        <v>2</v>
      </c>
      <c r="L1342" s="29">
        <f t="shared" si="579"/>
        <v>0</v>
      </c>
      <c r="M1342" s="29">
        <f t="shared" si="580"/>
        <v>0</v>
      </c>
      <c r="N1342" s="29">
        <f t="shared" si="599"/>
        <v>1</v>
      </c>
      <c r="O1342" s="34"/>
      <c r="P1342" s="41">
        <v>117</v>
      </c>
      <c r="Q1342" s="41">
        <v>364</v>
      </c>
      <c r="R1342" s="117">
        <v>0.321428571</v>
      </c>
      <c r="S1342" s="34">
        <v>2</v>
      </c>
      <c r="T1342" s="34"/>
      <c r="U1342" s="43" t="s">
        <v>295</v>
      </c>
      <c r="V1342" s="34">
        <v>1</v>
      </c>
      <c r="W1342" s="29">
        <v>2</v>
      </c>
      <c r="X1342" s="29">
        <f t="shared" si="600"/>
        <v>2</v>
      </c>
      <c r="Z1342" s="6">
        <f t="shared" si="601"/>
        <v>1</v>
      </c>
      <c r="AA1342" s="6">
        <f t="shared" si="602"/>
        <v>1</v>
      </c>
      <c r="AB1342" s="29"/>
      <c r="AC1342" s="29">
        <f t="shared" si="603"/>
        <v>1</v>
      </c>
      <c r="AE1342" s="120">
        <f>IF(N1342=1,IF(OR(I1342&lt;5,I1342=""),0,IF(I1342&gt;=10,2,1)),0)</f>
        <v>2</v>
      </c>
      <c r="AF1342" s="120">
        <f>IF(G1342&gt;AI1342,1,0)</f>
        <v>0</v>
      </c>
      <c r="AG1342" s="120">
        <f>IF(G1342=AJ1342,2,0)</f>
        <v>0</v>
      </c>
      <c r="AI1342" s="29">
        <f t="shared" si="604"/>
        <v>0.94268468299999997</v>
      </c>
      <c r="AJ1342" s="29">
        <f>ROUND(_xlfn.MAXIFS($G$7:$G$2383,$N$7:$N$2383,1,$D$7:$D$2383,2),9)</f>
        <v>0.994897959</v>
      </c>
    </row>
    <row r="1343" spans="1:36" ht="16.5" thickBot="1" x14ac:dyDescent="0.3">
      <c r="A1343" s="48" t="s">
        <v>1562</v>
      </c>
      <c r="B1343" s="54" t="s">
        <v>85</v>
      </c>
      <c r="C1343" s="55" t="s">
        <v>86</v>
      </c>
      <c r="D1343" s="44">
        <v>3</v>
      </c>
      <c r="E1343" s="41">
        <v>26</v>
      </c>
      <c r="F1343" s="41">
        <v>27</v>
      </c>
      <c r="G1343" s="117">
        <v>0.96296296299999995</v>
      </c>
      <c r="H1343" s="42" t="s">
        <v>12</v>
      </c>
      <c r="I1343" s="13">
        <v>1.9607843659999999</v>
      </c>
      <c r="J1343" s="42" t="s">
        <v>12</v>
      </c>
      <c r="K1343" s="29">
        <f t="shared" si="598"/>
        <v>0.5</v>
      </c>
      <c r="L1343" s="29">
        <f t="shared" si="579"/>
        <v>0</v>
      </c>
      <c r="M1343" s="29">
        <f t="shared" si="580"/>
        <v>1</v>
      </c>
      <c r="N1343" s="29">
        <f t="shared" si="599"/>
        <v>1</v>
      </c>
      <c r="O1343" s="34"/>
      <c r="P1343" s="41">
        <v>17</v>
      </c>
      <c r="Q1343" s="41">
        <v>18</v>
      </c>
      <c r="R1343" s="117">
        <v>0.94444444400000005</v>
      </c>
      <c r="S1343" s="34">
        <v>1</v>
      </c>
      <c r="T1343" s="34"/>
      <c r="U1343" s="43" t="s">
        <v>297</v>
      </c>
      <c r="V1343" s="34">
        <v>1</v>
      </c>
      <c r="W1343" s="29">
        <v>1</v>
      </c>
      <c r="X1343" s="29">
        <f t="shared" si="600"/>
        <v>1</v>
      </c>
      <c r="Z1343" s="6">
        <f t="shared" si="601"/>
        <v>1</v>
      </c>
      <c r="AA1343" s="6">
        <f t="shared" si="602"/>
        <v>1</v>
      </c>
      <c r="AB1343" s="29"/>
      <c r="AC1343" s="29">
        <f t="shared" si="603"/>
        <v>1</v>
      </c>
      <c r="AE1343" s="120">
        <f>IF(N1343=1,IF(OR(I1343&lt;5,I1343=""),0,IF(I1343&gt;=10,1,0.5)),0)</f>
        <v>0</v>
      </c>
      <c r="AF1343" s="120">
        <f>IF(G1343&gt;AI1343,0.5,0)</f>
        <v>0.5</v>
      </c>
      <c r="AG1343" s="120">
        <f>IF(G1343=AJ1343,1,0)</f>
        <v>0</v>
      </c>
      <c r="AI1343" s="29">
        <f t="shared" si="604"/>
        <v>0.630237826</v>
      </c>
      <c r="AJ1343" s="29">
        <f>_xlfn.MAXIFS($G$7:$G$2383,$N$7:$N$2383,1,$D$7:$D$2383,3)</f>
        <v>1</v>
      </c>
    </row>
    <row r="1344" spans="1:36" ht="16.5" thickBot="1" x14ac:dyDescent="0.3">
      <c r="A1344" s="48" t="s">
        <v>1563</v>
      </c>
      <c r="B1344" s="54" t="s">
        <v>85</v>
      </c>
      <c r="C1344" s="55" t="s">
        <v>86</v>
      </c>
      <c r="D1344" s="44">
        <v>4</v>
      </c>
      <c r="E1344" s="41">
        <v>21</v>
      </c>
      <c r="F1344" s="41">
        <v>22</v>
      </c>
      <c r="G1344" s="117">
        <v>0.95454545499999999</v>
      </c>
      <c r="H1344" s="42" t="s">
        <v>12</v>
      </c>
      <c r="I1344" s="13">
        <v>284.54545527800002</v>
      </c>
      <c r="J1344" s="42" t="s">
        <v>12</v>
      </c>
      <c r="K1344" s="29">
        <f t="shared" si="598"/>
        <v>1</v>
      </c>
      <c r="L1344" s="29">
        <f t="shared" si="579"/>
        <v>1</v>
      </c>
      <c r="M1344" s="29">
        <f t="shared" si="580"/>
        <v>1</v>
      </c>
      <c r="N1344" s="29">
        <f t="shared" si="599"/>
        <v>1</v>
      </c>
      <c r="O1344" s="34"/>
      <c r="P1344" s="41">
        <v>35</v>
      </c>
      <c r="Q1344" s="41">
        <v>141</v>
      </c>
      <c r="R1344" s="117">
        <v>0.24822695</v>
      </c>
      <c r="S1344" s="34">
        <v>1</v>
      </c>
      <c r="T1344" s="34"/>
      <c r="U1344" s="43" t="s">
        <v>299</v>
      </c>
      <c r="V1344" s="34">
        <v>1</v>
      </c>
      <c r="W1344" s="29">
        <v>1</v>
      </c>
      <c r="X1344" s="29">
        <f t="shared" si="600"/>
        <v>1</v>
      </c>
      <c r="Z1344" s="6">
        <f t="shared" si="601"/>
        <v>1</v>
      </c>
      <c r="AA1344" s="6">
        <f t="shared" si="602"/>
        <v>1</v>
      </c>
      <c r="AB1344" s="29"/>
      <c r="AC1344" s="29">
        <f t="shared" si="603"/>
        <v>1</v>
      </c>
      <c r="AE1344" s="120">
        <f>IF(N1344=1,IF(OR(I1344&lt;5,I1344=""),0,IF(I1344&gt;=10,1,0.5)),0)</f>
        <v>1</v>
      </c>
      <c r="AF1344" s="120">
        <f>IF(G1344&gt;AI1344,0.5,0)</f>
        <v>0.5</v>
      </c>
      <c r="AG1344" s="120">
        <f>IF(G1344=AJ1344,1,0)</f>
        <v>0</v>
      </c>
      <c r="AI1344" s="29">
        <f t="shared" si="604"/>
        <v>0.88328075699999997</v>
      </c>
      <c r="AJ1344" s="29">
        <f>_xlfn.MAXIFS($G$7:$G$2383,$N$7:$N$2383,1,$D$7:$D$2383,4)</f>
        <v>1</v>
      </c>
    </row>
    <row r="1345" spans="1:36" ht="16.5" thickBot="1" x14ac:dyDescent="0.3">
      <c r="A1345" s="48" t="s">
        <v>1564</v>
      </c>
      <c r="B1345" s="54" t="s">
        <v>85</v>
      </c>
      <c r="C1345" s="55" t="s">
        <v>86</v>
      </c>
      <c r="D1345" s="44">
        <v>5</v>
      </c>
      <c r="E1345" s="41">
        <v>16</v>
      </c>
      <c r="F1345" s="41">
        <v>16</v>
      </c>
      <c r="G1345" s="117">
        <v>1</v>
      </c>
      <c r="H1345" s="42" t="s">
        <v>12</v>
      </c>
      <c r="I1345" s="13">
        <v>1433.333340489</v>
      </c>
      <c r="J1345" s="42" t="s">
        <v>12</v>
      </c>
      <c r="K1345" s="29">
        <f t="shared" si="598"/>
        <v>1</v>
      </c>
      <c r="L1345" s="29">
        <f t="shared" si="579"/>
        <v>0</v>
      </c>
      <c r="M1345" s="29">
        <f t="shared" si="580"/>
        <v>1</v>
      </c>
      <c r="N1345" s="29">
        <f t="shared" si="599"/>
        <v>1</v>
      </c>
      <c r="O1345" s="34"/>
      <c r="P1345" s="41">
        <v>3</v>
      </c>
      <c r="Q1345" s="41">
        <v>46</v>
      </c>
      <c r="R1345" s="117">
        <v>6.5217391E-2</v>
      </c>
      <c r="S1345" s="34">
        <v>1</v>
      </c>
      <c r="T1345" s="34"/>
      <c r="U1345" s="43" t="s">
        <v>301</v>
      </c>
      <c r="V1345" s="34">
        <v>1</v>
      </c>
      <c r="W1345" s="29">
        <v>1</v>
      </c>
      <c r="X1345" s="29">
        <f t="shared" si="600"/>
        <v>1</v>
      </c>
      <c r="Z1345" s="6">
        <f t="shared" si="601"/>
        <v>1</v>
      </c>
      <c r="AA1345" s="6">
        <f t="shared" si="602"/>
        <v>1</v>
      </c>
      <c r="AB1345" s="29"/>
      <c r="AC1345" s="29">
        <f t="shared" si="603"/>
        <v>1</v>
      </c>
      <c r="AE1345" s="120">
        <f>IF(N1345=1,IF(OR(I1345&lt;5,I1345=""),0,IF(I1345&gt;=10,1,0.5)),0)</f>
        <v>1</v>
      </c>
      <c r="AF1345" s="120">
        <f>IF(G1345&gt;AI1345,0.5,0)</f>
        <v>0.5</v>
      </c>
      <c r="AG1345" s="120">
        <f>IF(G1345=AJ1345,1,0)</f>
        <v>1</v>
      </c>
      <c r="AI1345" s="29">
        <f t="shared" si="604"/>
        <v>0.78056112200000005</v>
      </c>
      <c r="AJ1345" s="29">
        <f>_xlfn.MAXIFS($G$7:$G$2383,$N$7:$N$2383,1,$D$7:$D$2383,5)</f>
        <v>1</v>
      </c>
    </row>
    <row r="1346" spans="1:36" ht="16.5" thickBot="1" x14ac:dyDescent="0.3">
      <c r="A1346" s="48" t="s">
        <v>1565</v>
      </c>
      <c r="B1346" s="54" t="s">
        <v>85</v>
      </c>
      <c r="C1346" s="55" t="s">
        <v>86</v>
      </c>
      <c r="D1346" s="44">
        <v>6</v>
      </c>
      <c r="E1346" s="41">
        <v>1439</v>
      </c>
      <c r="F1346" s="41">
        <v>1435</v>
      </c>
      <c r="G1346" s="117">
        <v>1.0027874560000001</v>
      </c>
      <c r="H1346" s="45">
        <v>1</v>
      </c>
      <c r="I1346" s="42" t="s">
        <v>12</v>
      </c>
      <c r="J1346" s="13">
        <v>1.0027874560000001</v>
      </c>
      <c r="K1346" s="29">
        <f t="shared" si="598"/>
        <v>2</v>
      </c>
      <c r="L1346" s="29">
        <f t="shared" si="579"/>
        <v>0</v>
      </c>
      <c r="M1346" s="29">
        <f t="shared" si="580"/>
        <v>1</v>
      </c>
      <c r="N1346" s="29">
        <f t="shared" si="599"/>
        <v>1</v>
      </c>
      <c r="O1346" s="34"/>
      <c r="P1346" s="41">
        <v>0</v>
      </c>
      <c r="Q1346" s="41">
        <v>0</v>
      </c>
      <c r="R1346" s="117">
        <v>0</v>
      </c>
      <c r="S1346" s="42">
        <v>2</v>
      </c>
      <c r="T1346" s="42"/>
      <c r="U1346" s="43" t="s">
        <v>303</v>
      </c>
      <c r="V1346" s="34">
        <v>1</v>
      </c>
      <c r="W1346" s="29">
        <v>2</v>
      </c>
      <c r="X1346" s="29">
        <f t="shared" si="600"/>
        <v>2</v>
      </c>
      <c r="Z1346" s="6">
        <f t="shared" si="601"/>
        <v>1</v>
      </c>
      <c r="AA1346" s="6">
        <f t="shared" si="602"/>
        <v>1</v>
      </c>
      <c r="AB1346" s="29"/>
      <c r="AC1346" s="29">
        <f t="shared" si="603"/>
        <v>1</v>
      </c>
      <c r="AE1346" s="120">
        <f>IF(N1346=1,IF(J1346&gt;=1,2,0),0)</f>
        <v>2</v>
      </c>
      <c r="AF1346" s="120">
        <f>IF(G1346&gt;AI1346,1,0)</f>
        <v>1</v>
      </c>
      <c r="AG1346" s="120"/>
      <c r="AI1346" s="29">
        <f t="shared" si="604"/>
        <v>1.0014544569999999</v>
      </c>
    </row>
    <row r="1347" spans="1:36" ht="16.5" thickBot="1" x14ac:dyDescent="0.3">
      <c r="A1347" s="48" t="s">
        <v>1566</v>
      </c>
      <c r="B1347" s="54" t="s">
        <v>85</v>
      </c>
      <c r="C1347" s="55" t="s">
        <v>86</v>
      </c>
      <c r="D1347" s="44">
        <v>7</v>
      </c>
      <c r="E1347" s="41">
        <v>421</v>
      </c>
      <c r="F1347" s="41">
        <v>460</v>
      </c>
      <c r="G1347" s="117">
        <v>0.91521739099999999</v>
      </c>
      <c r="H1347" s="42" t="s">
        <v>12</v>
      </c>
      <c r="I1347" s="13">
        <v>7.5781845130000001</v>
      </c>
      <c r="J1347" s="42" t="s">
        <v>12</v>
      </c>
      <c r="K1347" s="29">
        <f t="shared" si="598"/>
        <v>2</v>
      </c>
      <c r="L1347" s="29">
        <f t="shared" si="579"/>
        <v>0</v>
      </c>
      <c r="M1347" s="29">
        <f t="shared" si="580"/>
        <v>1</v>
      </c>
      <c r="N1347" s="29">
        <f t="shared" si="599"/>
        <v>1</v>
      </c>
      <c r="O1347" s="34"/>
      <c r="P1347" s="41">
        <v>285</v>
      </c>
      <c r="Q1347" s="41">
        <v>335</v>
      </c>
      <c r="R1347" s="117">
        <v>0.85074626900000005</v>
      </c>
      <c r="S1347" s="34">
        <v>2</v>
      </c>
      <c r="T1347" s="34"/>
      <c r="U1347" s="43" t="s">
        <v>305</v>
      </c>
      <c r="V1347" s="34">
        <v>1</v>
      </c>
      <c r="W1347" s="29">
        <v>2</v>
      </c>
      <c r="X1347" s="29">
        <f t="shared" si="600"/>
        <v>2</v>
      </c>
      <c r="Z1347" s="6">
        <f t="shared" si="601"/>
        <v>1</v>
      </c>
      <c r="AA1347" s="6">
        <f t="shared" si="602"/>
        <v>1</v>
      </c>
      <c r="AB1347" s="29"/>
      <c r="AC1347" s="29">
        <f t="shared" si="603"/>
        <v>1</v>
      </c>
      <c r="AE1347" s="120">
        <f>IF(N1347=1,IF(OR(I1347&lt;3,I1347=""),0,IF(I1347&gt;=7,2,1)),0)</f>
        <v>2</v>
      </c>
      <c r="AF1347" s="120">
        <f>IF(G1347&gt;AI1347,1,0)</f>
        <v>1</v>
      </c>
      <c r="AG1347" s="120">
        <f>IF(G1347=AJ1347,2,0)</f>
        <v>0</v>
      </c>
      <c r="AI1347" s="29">
        <f t="shared" si="604"/>
        <v>0.78831324000000003</v>
      </c>
      <c r="AJ1347" s="29">
        <f>_xlfn.MAXIFS($G$7:$G$2383,$N$7:$N$2383,1,$D$7:$D$2383,7)</f>
        <v>0.964028777</v>
      </c>
    </row>
    <row r="1348" spans="1:36" ht="16.5" thickBot="1" x14ac:dyDescent="0.3">
      <c r="A1348" s="48" t="s">
        <v>1567</v>
      </c>
      <c r="B1348" s="54" t="s">
        <v>85</v>
      </c>
      <c r="C1348" s="55" t="s">
        <v>86</v>
      </c>
      <c r="D1348" s="44">
        <v>8</v>
      </c>
      <c r="E1348" s="41">
        <v>194</v>
      </c>
      <c r="F1348" s="41">
        <v>460</v>
      </c>
      <c r="G1348" s="117">
        <v>0.42173913000000002</v>
      </c>
      <c r="H1348" s="42" t="s">
        <v>12</v>
      </c>
      <c r="I1348" s="13">
        <v>-14.889994839</v>
      </c>
      <c r="J1348" s="42" t="s">
        <v>12</v>
      </c>
      <c r="K1348" s="29">
        <f t="shared" si="598"/>
        <v>1</v>
      </c>
      <c r="L1348" s="29">
        <f t="shared" si="579"/>
        <v>0</v>
      </c>
      <c r="M1348" s="29">
        <f t="shared" si="580"/>
        <v>0</v>
      </c>
      <c r="N1348" s="29">
        <f t="shared" si="599"/>
        <v>1</v>
      </c>
      <c r="O1348" s="34"/>
      <c r="P1348" s="41">
        <v>166</v>
      </c>
      <c r="Q1348" s="41">
        <v>335</v>
      </c>
      <c r="R1348" s="117">
        <v>0.49552238799999998</v>
      </c>
      <c r="S1348" s="34">
        <v>1</v>
      </c>
      <c r="T1348" s="34"/>
      <c r="U1348" s="43" t="s">
        <v>307</v>
      </c>
      <c r="V1348" s="34">
        <v>1</v>
      </c>
      <c r="W1348" s="29">
        <v>1</v>
      </c>
      <c r="X1348" s="29">
        <f t="shared" si="600"/>
        <v>1</v>
      </c>
      <c r="Z1348" s="6">
        <f t="shared" si="601"/>
        <v>1</v>
      </c>
      <c r="AA1348" s="6">
        <f t="shared" si="602"/>
        <v>1</v>
      </c>
      <c r="AB1348" s="29"/>
      <c r="AC1348" s="29">
        <f t="shared" si="603"/>
        <v>1</v>
      </c>
      <c r="AE1348" s="120">
        <f>IF(N1348=1,IF(OR(I1348&gt;-5,I1348=""),0,IF(I1348&gt;=-10,0.5,1)),0)</f>
        <v>1</v>
      </c>
      <c r="AF1348" s="120">
        <f>IF(G1348&lt;AI1348,0.5,0)</f>
        <v>0</v>
      </c>
      <c r="AG1348" s="120">
        <f>IF(G1348=AJ1348,1,0)</f>
        <v>0</v>
      </c>
      <c r="AI1348" s="29">
        <f t="shared" si="604"/>
        <v>0.38070670899999998</v>
      </c>
      <c r="AJ1348" s="29">
        <f>_xlfn.MINIFS($G$6:$G$2383,$N$6:$N$2383,1,$D$6:$D$2383,8)</f>
        <v>1.9047618999999998E-2</v>
      </c>
    </row>
    <row r="1349" spans="1:36" ht="16.5" thickBot="1" x14ac:dyDescent="0.3">
      <c r="A1349" s="48" t="s">
        <v>1568</v>
      </c>
      <c r="B1349" s="54" t="s">
        <v>85</v>
      </c>
      <c r="C1349" s="55" t="s">
        <v>86</v>
      </c>
      <c r="D1349" s="44">
        <v>9</v>
      </c>
      <c r="E1349" s="41">
        <v>906</v>
      </c>
      <c r="F1349" s="41">
        <v>242</v>
      </c>
      <c r="G1349" s="117">
        <v>3.7438016529999998</v>
      </c>
      <c r="H1349" s="45">
        <v>1</v>
      </c>
      <c r="I1349" s="42" t="s">
        <v>12</v>
      </c>
      <c r="J1349" s="13">
        <v>3.7438016529999998</v>
      </c>
      <c r="K1349" s="29">
        <f t="shared" si="598"/>
        <v>1</v>
      </c>
      <c r="L1349" s="29">
        <f t="shared" si="579"/>
        <v>0</v>
      </c>
      <c r="M1349" s="29">
        <f t="shared" si="580"/>
        <v>0</v>
      </c>
      <c r="N1349" s="29">
        <f t="shared" si="599"/>
        <v>1</v>
      </c>
      <c r="O1349" s="34"/>
      <c r="P1349" s="41">
        <v>1077</v>
      </c>
      <c r="Q1349" s="41">
        <v>364</v>
      </c>
      <c r="R1349" s="117">
        <v>2.9587912090000001</v>
      </c>
      <c r="S1349" s="42">
        <v>1</v>
      </c>
      <c r="T1349" s="42"/>
      <c r="U1349" s="43" t="s">
        <v>309</v>
      </c>
      <c r="V1349" s="34">
        <v>1</v>
      </c>
      <c r="W1349" s="29">
        <v>1</v>
      </c>
      <c r="X1349" s="29">
        <f t="shared" si="600"/>
        <v>1</v>
      </c>
      <c r="Z1349" s="6">
        <f t="shared" si="601"/>
        <v>1</v>
      </c>
      <c r="AA1349" s="6">
        <f t="shared" si="602"/>
        <v>1</v>
      </c>
      <c r="AB1349" s="29"/>
      <c r="AC1349" s="29">
        <f t="shared" si="603"/>
        <v>1</v>
      </c>
      <c r="AE1349" s="120">
        <f>IF(N1349=1,IF(J1349&gt;=1,1,0),0)</f>
        <v>1</v>
      </c>
      <c r="AF1349" s="120">
        <f>IF(G1349&gt;AI1349,0.5,0)</f>
        <v>0</v>
      </c>
      <c r="AG1349" s="120"/>
      <c r="AI1349" s="29">
        <f t="shared" si="604"/>
        <v>6.5856960899999999</v>
      </c>
    </row>
    <row r="1350" spans="1:36" ht="16.5" thickBot="1" x14ac:dyDescent="0.3">
      <c r="A1350" s="48" t="s">
        <v>1569</v>
      </c>
      <c r="B1350" s="54" t="s">
        <v>85</v>
      </c>
      <c r="C1350" s="55" t="s">
        <v>86</v>
      </c>
      <c r="D1350" s="44">
        <v>10</v>
      </c>
      <c r="E1350" s="41">
        <v>97</v>
      </c>
      <c r="F1350" s="41">
        <v>22</v>
      </c>
      <c r="G1350" s="117">
        <v>4.4090909089999997</v>
      </c>
      <c r="H1350" s="45">
        <v>1</v>
      </c>
      <c r="I1350" s="42" t="s">
        <v>12</v>
      </c>
      <c r="J1350" s="13">
        <v>4.4090909089999997</v>
      </c>
      <c r="K1350" s="29">
        <f t="shared" si="598"/>
        <v>1</v>
      </c>
      <c r="L1350" s="29">
        <f t="shared" si="579"/>
        <v>0</v>
      </c>
      <c r="M1350" s="29">
        <f t="shared" si="580"/>
        <v>0</v>
      </c>
      <c r="N1350" s="29">
        <f t="shared" si="599"/>
        <v>1</v>
      </c>
      <c r="O1350" s="34"/>
      <c r="P1350" s="41">
        <v>222</v>
      </c>
      <c r="Q1350" s="41">
        <v>141</v>
      </c>
      <c r="R1350" s="117">
        <v>1.5744680849999999</v>
      </c>
      <c r="S1350" s="42">
        <v>1</v>
      </c>
      <c r="T1350" s="42"/>
      <c r="U1350" s="43" t="s">
        <v>311</v>
      </c>
      <c r="V1350" s="34">
        <v>1</v>
      </c>
      <c r="W1350" s="29">
        <v>1</v>
      </c>
      <c r="X1350" s="29">
        <f t="shared" si="600"/>
        <v>1</v>
      </c>
      <c r="Z1350" s="6">
        <f t="shared" si="601"/>
        <v>1</v>
      </c>
      <c r="AA1350" s="6">
        <f t="shared" si="602"/>
        <v>1</v>
      </c>
      <c r="AB1350" s="29"/>
      <c r="AC1350" s="29">
        <f t="shared" si="603"/>
        <v>1</v>
      </c>
      <c r="AE1350" s="120">
        <f>IF(N1350=1,IF(J1350&gt;=1,1,0),0)</f>
        <v>1</v>
      </c>
      <c r="AF1350" s="120">
        <f>IF(G1350&gt;AI1350,0.5,0)</f>
        <v>0</v>
      </c>
      <c r="AG1350" s="120"/>
      <c r="AI1350" s="29">
        <f t="shared" si="604"/>
        <v>8.2854889590000003</v>
      </c>
    </row>
    <row r="1351" spans="1:36" ht="16.5" thickBot="1" x14ac:dyDescent="0.3">
      <c r="A1351" s="48" t="s">
        <v>1570</v>
      </c>
      <c r="B1351" s="54" t="s">
        <v>85</v>
      </c>
      <c r="C1351" s="55" t="s">
        <v>86</v>
      </c>
      <c r="D1351" s="44">
        <v>11</v>
      </c>
      <c r="E1351" s="41">
        <v>160</v>
      </c>
      <c r="F1351" s="41">
        <v>16</v>
      </c>
      <c r="G1351" s="117">
        <v>10</v>
      </c>
      <c r="H1351" s="45">
        <v>1</v>
      </c>
      <c r="I1351" s="42" t="s">
        <v>12</v>
      </c>
      <c r="J1351" s="13">
        <v>10</v>
      </c>
      <c r="K1351" s="29">
        <f t="shared" si="598"/>
        <v>2</v>
      </c>
      <c r="L1351" s="29">
        <f t="shared" ref="L1351:L1414" si="605">IF(AG1352=0,0,1)</f>
        <v>0</v>
      </c>
      <c r="M1351" s="29">
        <f t="shared" ref="M1351:M1414" si="606">IF(AF1351=0,0,1)</f>
        <v>1</v>
      </c>
      <c r="N1351" s="29">
        <f t="shared" si="599"/>
        <v>1</v>
      </c>
      <c r="O1351" s="34"/>
      <c r="P1351" s="41">
        <v>41</v>
      </c>
      <c r="Q1351" s="41">
        <v>46</v>
      </c>
      <c r="R1351" s="117">
        <v>0.89130434800000002</v>
      </c>
      <c r="S1351" s="42">
        <v>0</v>
      </c>
      <c r="T1351" s="42"/>
      <c r="U1351" s="43" t="s">
        <v>313</v>
      </c>
      <c r="V1351" s="34">
        <v>1</v>
      </c>
      <c r="W1351" s="29">
        <v>2</v>
      </c>
      <c r="X1351" s="29">
        <f t="shared" si="600"/>
        <v>2</v>
      </c>
      <c r="Z1351" s="6">
        <f t="shared" si="601"/>
        <v>1</v>
      </c>
      <c r="AA1351" s="6">
        <f t="shared" si="602"/>
        <v>1</v>
      </c>
      <c r="AB1351" s="29"/>
      <c r="AC1351" s="29">
        <f t="shared" si="603"/>
        <v>1</v>
      </c>
      <c r="AE1351" s="120">
        <f>IF(N1351=1,IF(J1351&gt;=1,2,0),0)</f>
        <v>2</v>
      </c>
      <c r="AF1351" s="120">
        <f>IF(G1351&gt;AI1351,1,0)</f>
        <v>1</v>
      </c>
      <c r="AG1351" s="120"/>
      <c r="AI1351" s="29">
        <f t="shared" si="604"/>
        <v>8.5951903810000001</v>
      </c>
    </row>
    <row r="1352" spans="1:36" ht="16.5" thickBot="1" x14ac:dyDescent="0.3">
      <c r="A1352" s="48" t="s">
        <v>1571</v>
      </c>
      <c r="B1352" s="54" t="s">
        <v>85</v>
      </c>
      <c r="C1352" s="55" t="s">
        <v>86</v>
      </c>
      <c r="D1352" s="44">
        <v>12</v>
      </c>
      <c r="E1352" s="41">
        <v>489</v>
      </c>
      <c r="F1352" s="41">
        <v>8127</v>
      </c>
      <c r="G1352" s="117">
        <v>6.0169804E-2</v>
      </c>
      <c r="H1352" s="42" t="s">
        <v>12</v>
      </c>
      <c r="I1352" s="13">
        <v>99.096521726000006</v>
      </c>
      <c r="J1352" s="42" t="s">
        <v>12</v>
      </c>
      <c r="K1352" s="29">
        <f t="shared" si="598"/>
        <v>0</v>
      </c>
      <c r="L1352" s="29">
        <f t="shared" si="605"/>
        <v>0</v>
      </c>
      <c r="M1352" s="29">
        <f t="shared" si="606"/>
        <v>0</v>
      </c>
      <c r="N1352" s="29">
        <f t="shared" si="599"/>
        <v>1</v>
      </c>
      <c r="O1352" s="34"/>
      <c r="P1352" s="41">
        <v>202</v>
      </c>
      <c r="Q1352" s="41">
        <v>6684</v>
      </c>
      <c r="R1352" s="117">
        <v>3.0221424E-2</v>
      </c>
      <c r="S1352" s="34">
        <v>0.5</v>
      </c>
      <c r="T1352" s="34"/>
      <c r="U1352" s="43" t="s">
        <v>315</v>
      </c>
      <c r="V1352" s="34">
        <v>1</v>
      </c>
      <c r="W1352" s="29">
        <v>1</v>
      </c>
      <c r="X1352" s="29">
        <f t="shared" si="600"/>
        <v>1</v>
      </c>
      <c r="Z1352" s="6">
        <f t="shared" si="601"/>
        <v>1</v>
      </c>
      <c r="AA1352" s="6">
        <f t="shared" si="602"/>
        <v>0</v>
      </c>
      <c r="AB1352" s="29"/>
      <c r="AC1352" s="29">
        <f t="shared" si="603"/>
        <v>0</v>
      </c>
      <c r="AE1352" s="120">
        <f>IF(N1352=1,IF(OR(I1352&gt;-5,I1352=""),0,IF(I1352&gt;=-10,0.5,1)),0)</f>
        <v>0</v>
      </c>
      <c r="AF1352" s="120">
        <f>IF(G1352&lt;AI1352,0.5,0)</f>
        <v>0</v>
      </c>
      <c r="AG1352" s="120">
        <f>IF(G1352=AJ1352,1,0)</f>
        <v>0</v>
      </c>
      <c r="AI1352" s="29">
        <f t="shared" si="604"/>
        <v>4.0696577999999997E-2</v>
      </c>
      <c r="AJ1352" s="29">
        <f>_xlfn.MINIFS($G$6:$G$2383,$N$6:$N$2383,1,$D$6:$D$2383,12)</f>
        <v>5.6550419999999999E-3</v>
      </c>
    </row>
    <row r="1353" spans="1:36" ht="16.5" thickBot="1" x14ac:dyDescent="0.3">
      <c r="A1353" s="48" t="s">
        <v>1572</v>
      </c>
      <c r="B1353" s="54" t="s">
        <v>85</v>
      </c>
      <c r="C1353" s="55" t="s">
        <v>86</v>
      </c>
      <c r="D1353" s="44">
        <v>13</v>
      </c>
      <c r="E1353" s="41">
        <v>102</v>
      </c>
      <c r="F1353" s="41">
        <v>300</v>
      </c>
      <c r="G1353" s="117">
        <v>0.34</v>
      </c>
      <c r="H1353" s="42" t="s">
        <v>12</v>
      </c>
      <c r="I1353" s="13">
        <v>-1.686746893</v>
      </c>
      <c r="J1353" s="42" t="s">
        <v>12</v>
      </c>
      <c r="K1353" s="29">
        <f>_xlfn.IFS(AND(R1353=0,G1353=0),0,V1353=0,0,V1353=1,MAX(AE1353:AG1353))</f>
        <v>0</v>
      </c>
      <c r="L1353" s="29">
        <f t="shared" si="605"/>
        <v>0</v>
      </c>
      <c r="M1353" s="29">
        <f t="shared" si="606"/>
        <v>0</v>
      </c>
      <c r="N1353" s="29">
        <f t="shared" si="599"/>
        <v>1</v>
      </c>
      <c r="O1353" s="34"/>
      <c r="P1353" s="41">
        <v>83</v>
      </c>
      <c r="Q1353" s="41">
        <v>240</v>
      </c>
      <c r="R1353" s="117">
        <v>0.34583333300000002</v>
      </c>
      <c r="S1353" s="34">
        <v>0</v>
      </c>
      <c r="T1353" s="34"/>
      <c r="U1353" s="43" t="s">
        <v>317</v>
      </c>
      <c r="V1353" s="34">
        <v>1</v>
      </c>
      <c r="W1353" s="29">
        <v>2</v>
      </c>
      <c r="X1353" s="29">
        <f t="shared" si="600"/>
        <v>2</v>
      </c>
      <c r="Z1353" s="6">
        <f t="shared" si="601"/>
        <v>1</v>
      </c>
      <c r="AA1353" s="6">
        <f t="shared" si="602"/>
        <v>0</v>
      </c>
      <c r="AB1353" s="29"/>
      <c r="AC1353" s="29">
        <f t="shared" si="603"/>
        <v>0</v>
      </c>
      <c r="AE1353" s="120">
        <f>IF(N1353=1,IF(OR(I1353&gt;-3,I1353=""),0,IF(I1353&gt;=-7,1,2)),0)</f>
        <v>0</v>
      </c>
      <c r="AF1353" s="120">
        <f>IF(G1353&lt;AI1353,1,0)</f>
        <v>0</v>
      </c>
      <c r="AG1353" s="120">
        <f>IF(G1353=AJ1353,2,0)</f>
        <v>0</v>
      </c>
      <c r="AI1353" s="29">
        <f t="shared" si="604"/>
        <v>0.30394431599999999</v>
      </c>
      <c r="AJ1353" s="29">
        <f>_xlfn.MINIFS($G$6:$G$2383,$N$6:$N$2383,1,$D$6:$D$2383,13)</f>
        <v>0.11</v>
      </c>
    </row>
    <row r="1354" spans="1:36" ht="16.5" thickBot="1" x14ac:dyDescent="0.3">
      <c r="A1354" s="48" t="s">
        <v>1573</v>
      </c>
      <c r="B1354" s="54" t="s">
        <v>85</v>
      </c>
      <c r="C1354" s="55" t="s">
        <v>86</v>
      </c>
      <c r="D1354" s="44">
        <v>14</v>
      </c>
      <c r="E1354" s="41">
        <v>1</v>
      </c>
      <c r="F1354" s="41">
        <v>678</v>
      </c>
      <c r="G1354" s="117">
        <v>1.4749260000000001E-3</v>
      </c>
      <c r="H1354" s="42" t="s">
        <v>12</v>
      </c>
      <c r="I1354" s="13">
        <v>0</v>
      </c>
      <c r="J1354" s="42" t="s">
        <v>12</v>
      </c>
      <c r="K1354" s="29">
        <f>_xlfn.IFS(AND(R1354=0,G1354=0),0,V1354=0,0,V1354=1,MAX(AE1354:AG1354))</f>
        <v>0.5</v>
      </c>
      <c r="L1354" s="29">
        <f t="shared" si="605"/>
        <v>0</v>
      </c>
      <c r="M1354" s="29">
        <f t="shared" si="606"/>
        <v>1</v>
      </c>
      <c r="N1354" s="29">
        <f t="shared" si="599"/>
        <v>1</v>
      </c>
      <c r="O1354" s="34"/>
      <c r="P1354" s="41">
        <v>0</v>
      </c>
      <c r="Q1354" s="41">
        <v>599</v>
      </c>
      <c r="R1354" s="117">
        <v>0</v>
      </c>
      <c r="S1354" s="34">
        <v>0</v>
      </c>
      <c r="T1354" s="34"/>
      <c r="U1354" s="43" t="s">
        <v>319</v>
      </c>
      <c r="V1354" s="34">
        <v>1</v>
      </c>
      <c r="W1354" s="29">
        <v>1</v>
      </c>
      <c r="X1354" s="29">
        <f t="shared" si="600"/>
        <v>1</v>
      </c>
      <c r="Z1354" s="6">
        <f t="shared" si="601"/>
        <v>1</v>
      </c>
      <c r="AA1354" s="6">
        <f t="shared" si="602"/>
        <v>1</v>
      </c>
      <c r="AB1354" s="29"/>
      <c r="AC1354" s="29">
        <f t="shared" si="603"/>
        <v>1</v>
      </c>
      <c r="AE1354" s="120">
        <f>IF(N1354=1,IF(OR(I1354&gt;-5,I1354=""),0,IF(I1354&gt;=-10,0.5,1)),0)</f>
        <v>0</v>
      </c>
      <c r="AF1354" s="120">
        <f>IF(G1354&lt;AI1354,0.5,0)</f>
        <v>0.5</v>
      </c>
      <c r="AG1354" s="120">
        <f>IF(G1354=AJ1354,1,0)</f>
        <v>0</v>
      </c>
      <c r="AI1354" s="29">
        <f t="shared" si="604"/>
        <v>4.1435990000000004E-3</v>
      </c>
      <c r="AJ1354" s="29">
        <f>_xlfn.MINIFS($G$6:$G$2383,$N$6:$N$2383,1,$D$6:$D$2383,14)</f>
        <v>0</v>
      </c>
    </row>
    <row r="1355" spans="1:36" ht="16.5" thickBot="1" x14ac:dyDescent="0.3">
      <c r="A1355" s="48" t="s">
        <v>1574</v>
      </c>
      <c r="B1355" s="54" t="s">
        <v>85</v>
      </c>
      <c r="C1355" s="55" t="s">
        <v>86</v>
      </c>
      <c r="D1355" s="33"/>
      <c r="E1355" s="41"/>
      <c r="F1355" s="41"/>
      <c r="G1355" s="117">
        <v>0</v>
      </c>
      <c r="H1355" s="35"/>
      <c r="I1355" s="35"/>
      <c r="J1355" s="35"/>
      <c r="K1355" s="36">
        <f>SUM(K1356:K1361)</f>
        <v>0</v>
      </c>
      <c r="L1355" s="29">
        <f t="shared" si="605"/>
        <v>0</v>
      </c>
      <c r="M1355" s="29">
        <f t="shared" si="606"/>
        <v>0</v>
      </c>
      <c r="O1355" s="34"/>
      <c r="P1355" s="34"/>
      <c r="Q1355" s="34"/>
      <c r="R1355" s="117">
        <v>0</v>
      </c>
      <c r="S1355" s="35">
        <v>1</v>
      </c>
      <c r="T1355" s="35"/>
      <c r="U1355" s="37" t="s">
        <v>321</v>
      </c>
      <c r="V1355" s="35">
        <v>1</v>
      </c>
      <c r="W1355" s="6"/>
      <c r="X1355" s="29">
        <f t="shared" si="600"/>
        <v>0</v>
      </c>
      <c r="Y1355" s="6"/>
      <c r="AB1355" s="6"/>
      <c r="AC1355" s="29" t="str">
        <f t="shared" si="603"/>
        <v>не применяется</v>
      </c>
      <c r="AF1355" s="6"/>
    </row>
    <row r="1356" spans="1:36" ht="16.5" thickBot="1" x14ac:dyDescent="0.3">
      <c r="A1356" s="48" t="s">
        <v>1575</v>
      </c>
      <c r="B1356" s="54" t="s">
        <v>85</v>
      </c>
      <c r="C1356" s="55" t="s">
        <v>86</v>
      </c>
      <c r="D1356" s="44">
        <v>15</v>
      </c>
      <c r="E1356" s="41">
        <v>1936</v>
      </c>
      <c r="F1356" s="41">
        <v>2337</v>
      </c>
      <c r="G1356" s="117">
        <v>0.82841249500000003</v>
      </c>
      <c r="H1356" s="45">
        <v>1</v>
      </c>
      <c r="I1356" s="42" t="s">
        <v>12</v>
      </c>
      <c r="J1356" s="13">
        <v>0.82841249500000003</v>
      </c>
      <c r="K1356" s="29">
        <f t="shared" ref="K1356:K1361" si="607">IF(V1356=1,MAX(AE1356:AG1356),0)</f>
        <v>0</v>
      </c>
      <c r="L1356" s="29">
        <f t="shared" si="605"/>
        <v>0</v>
      </c>
      <c r="M1356" s="29">
        <f t="shared" si="606"/>
        <v>0</v>
      </c>
      <c r="N1356" s="29">
        <f t="shared" ref="N1356:N1361" si="608">IF(AND(F1356=0,V1356=1),2,V1356)</f>
        <v>1</v>
      </c>
      <c r="O1356" s="34"/>
      <c r="P1356" s="41">
        <v>0</v>
      </c>
      <c r="Q1356" s="41">
        <v>0</v>
      </c>
      <c r="R1356" s="117">
        <v>0</v>
      </c>
      <c r="S1356" s="42">
        <v>0</v>
      </c>
      <c r="T1356" s="42"/>
      <c r="U1356" s="43" t="s">
        <v>323</v>
      </c>
      <c r="V1356" s="34">
        <v>1</v>
      </c>
      <c r="W1356" s="29">
        <v>1</v>
      </c>
      <c r="X1356" s="29">
        <f t="shared" si="600"/>
        <v>1</v>
      </c>
      <c r="Z1356" s="6">
        <f t="shared" ref="Z1356:Z1361" si="609">N1356</f>
        <v>1</v>
      </c>
      <c r="AA1356" s="6">
        <f t="shared" ref="AA1356:AA1361" si="610">IF(K1356&lt;=0,0,1)</f>
        <v>0</v>
      </c>
      <c r="AB1356" s="29"/>
      <c r="AC1356" s="29">
        <f t="shared" si="603"/>
        <v>0</v>
      </c>
      <c r="AE1356" s="120">
        <f>IF(AND(J1356&gt;=1,N1356=1),1,0)</f>
        <v>0</v>
      </c>
      <c r="AF1356" s="121">
        <f>IF(G1356&gt;AI1356,0.5,0)</f>
        <v>0</v>
      </c>
      <c r="AG1356" s="120"/>
      <c r="AI1356" s="29">
        <f t="shared" ref="AI1356:AI1361" si="611">ROUND(SUMIFS(E:E,D:D,D1356,N:N,1)/SUMIFS(F:F,D:D,D1356,N:N,1),9)</f>
        <v>0.955452521</v>
      </c>
    </row>
    <row r="1357" spans="1:36" ht="16.5" thickBot="1" x14ac:dyDescent="0.3">
      <c r="A1357" s="48" t="s">
        <v>1576</v>
      </c>
      <c r="B1357" s="54" t="s">
        <v>85</v>
      </c>
      <c r="C1357" s="55" t="s">
        <v>86</v>
      </c>
      <c r="D1357" s="44">
        <v>16</v>
      </c>
      <c r="E1357" s="41">
        <v>2</v>
      </c>
      <c r="F1357" s="41">
        <v>0</v>
      </c>
      <c r="G1357" s="117">
        <v>0</v>
      </c>
      <c r="H1357" s="45">
        <v>1</v>
      </c>
      <c r="I1357" s="42" t="s">
        <v>12</v>
      </c>
      <c r="J1357" s="13">
        <v>0</v>
      </c>
      <c r="K1357" s="29">
        <f t="shared" si="607"/>
        <v>0</v>
      </c>
      <c r="L1357" s="29">
        <f t="shared" si="605"/>
        <v>0</v>
      </c>
      <c r="M1357" s="29">
        <f t="shared" si="606"/>
        <v>0</v>
      </c>
      <c r="N1357" s="29">
        <f t="shared" si="608"/>
        <v>2</v>
      </c>
      <c r="O1357" s="34"/>
      <c r="P1357" s="41">
        <v>0</v>
      </c>
      <c r="Q1357" s="41">
        <v>0</v>
      </c>
      <c r="R1357" s="117">
        <v>0</v>
      </c>
      <c r="S1357" s="42">
        <v>0</v>
      </c>
      <c r="T1357" s="42"/>
      <c r="U1357" s="43" t="s">
        <v>325</v>
      </c>
      <c r="V1357" s="34">
        <v>1</v>
      </c>
      <c r="W1357" s="29">
        <v>1</v>
      </c>
      <c r="X1357" s="29">
        <f t="shared" si="600"/>
        <v>1</v>
      </c>
      <c r="Z1357" s="6">
        <f t="shared" si="609"/>
        <v>2</v>
      </c>
      <c r="AA1357" s="6">
        <f t="shared" si="610"/>
        <v>0</v>
      </c>
      <c r="AB1357" s="29"/>
      <c r="AC1357" s="29" t="str">
        <f>_xlfn.IFS(AND(Z1357=1,AA1357=1),1,AND(Z1357=1,AA1357=0),0,Z1357=0,"не применяется",Z1357=2,"не применяется")</f>
        <v>не применяется</v>
      </c>
      <c r="AE1357" s="120">
        <f>IF(AND(J1357&gt;=1,N1357=1),1,0)</f>
        <v>0</v>
      </c>
      <c r="AF1357" s="120">
        <f>IF(G1357&gt;AI1357,0.5,0)</f>
        <v>0</v>
      </c>
      <c r="AG1357" s="120"/>
      <c r="AI1357" s="29">
        <f t="shared" si="611"/>
        <v>27.65</v>
      </c>
    </row>
    <row r="1358" spans="1:36" ht="16.5" thickBot="1" x14ac:dyDescent="0.3">
      <c r="A1358" s="48" t="s">
        <v>1577</v>
      </c>
      <c r="B1358" s="54" t="s">
        <v>85</v>
      </c>
      <c r="C1358" s="55" t="s">
        <v>86</v>
      </c>
      <c r="D1358" s="44">
        <v>17</v>
      </c>
      <c r="E1358" s="41">
        <v>13</v>
      </c>
      <c r="F1358" s="41">
        <v>0</v>
      </c>
      <c r="G1358" s="117">
        <v>0</v>
      </c>
      <c r="H1358" s="45">
        <v>1</v>
      </c>
      <c r="I1358" s="42" t="s">
        <v>12</v>
      </c>
      <c r="J1358" s="13">
        <v>0</v>
      </c>
      <c r="K1358" s="29">
        <f t="shared" si="607"/>
        <v>0</v>
      </c>
      <c r="L1358" s="29">
        <f t="shared" si="605"/>
        <v>0</v>
      </c>
      <c r="M1358" s="29">
        <f t="shared" si="606"/>
        <v>0</v>
      </c>
      <c r="N1358" s="29">
        <f t="shared" si="608"/>
        <v>2</v>
      </c>
      <c r="O1358" s="34"/>
      <c r="P1358" s="41">
        <v>0</v>
      </c>
      <c r="Q1358" s="41">
        <v>21</v>
      </c>
      <c r="R1358" s="117">
        <v>0</v>
      </c>
      <c r="S1358" s="42">
        <v>0</v>
      </c>
      <c r="T1358" s="42"/>
      <c r="U1358" s="43" t="s">
        <v>327</v>
      </c>
      <c r="V1358" s="34">
        <v>1</v>
      </c>
      <c r="W1358" s="29">
        <v>1</v>
      </c>
      <c r="X1358" s="29">
        <f t="shared" si="600"/>
        <v>1</v>
      </c>
      <c r="Z1358" s="6">
        <f t="shared" si="609"/>
        <v>2</v>
      </c>
      <c r="AA1358" s="6">
        <f t="shared" si="610"/>
        <v>0</v>
      </c>
      <c r="AB1358" s="29"/>
      <c r="AC1358" s="29" t="str">
        <f>_xlfn.IFS(AND(Z1358=1,AA1358=1),1,AND(Z1358=1,AA1358=0),0,Z1358=0,"не применяется",N1358=2,"не применяется")</f>
        <v>не применяется</v>
      </c>
      <c r="AE1358" s="120">
        <f>IF(AND(J1358&gt;=1,N1358=1),1,0)</f>
        <v>0</v>
      </c>
      <c r="AF1358" s="120">
        <f>IF(G1358&gt;AI1358,0.5,0)</f>
        <v>0</v>
      </c>
      <c r="AG1358" s="120"/>
      <c r="AI1358" s="29">
        <f t="shared" si="611"/>
        <v>77.588235294</v>
      </c>
    </row>
    <row r="1359" spans="1:36" ht="16.5" thickBot="1" x14ac:dyDescent="0.3">
      <c r="A1359" s="48" t="s">
        <v>1578</v>
      </c>
      <c r="B1359" s="54" t="s">
        <v>85</v>
      </c>
      <c r="C1359" s="55" t="s">
        <v>86</v>
      </c>
      <c r="D1359" s="44">
        <v>18</v>
      </c>
      <c r="E1359" s="41">
        <v>2</v>
      </c>
      <c r="F1359" s="41">
        <v>0</v>
      </c>
      <c r="G1359" s="117">
        <v>0</v>
      </c>
      <c r="H1359" s="45">
        <v>1</v>
      </c>
      <c r="I1359" s="42" t="s">
        <v>12</v>
      </c>
      <c r="J1359" s="13">
        <v>0</v>
      </c>
      <c r="K1359" s="29">
        <f t="shared" si="607"/>
        <v>0</v>
      </c>
      <c r="L1359" s="29">
        <f t="shared" si="605"/>
        <v>0</v>
      </c>
      <c r="M1359" s="29">
        <f t="shared" si="606"/>
        <v>0</v>
      </c>
      <c r="N1359" s="29">
        <f t="shared" si="608"/>
        <v>2</v>
      </c>
      <c r="O1359" s="34"/>
      <c r="P1359" s="41">
        <v>1</v>
      </c>
      <c r="Q1359" s="41">
        <v>0</v>
      </c>
      <c r="R1359" s="117">
        <v>0</v>
      </c>
      <c r="S1359" s="42">
        <v>0</v>
      </c>
      <c r="T1359" s="42"/>
      <c r="U1359" s="43" t="s">
        <v>329</v>
      </c>
      <c r="V1359" s="34">
        <v>1</v>
      </c>
      <c r="W1359" s="29">
        <v>1</v>
      </c>
      <c r="X1359" s="29">
        <f t="shared" si="600"/>
        <v>1</v>
      </c>
      <c r="Z1359" s="6">
        <f t="shared" si="609"/>
        <v>2</v>
      </c>
      <c r="AA1359" s="6">
        <f t="shared" si="610"/>
        <v>0</v>
      </c>
      <c r="AB1359" s="29"/>
      <c r="AC1359" s="29" t="str">
        <f>_xlfn.IFS(AND(Z1359=1,AA1359=1),1,AND(Z1359=1,AA1359=0),0,Z1359=0,"не применяется",Z1359=2,"не применяется")</f>
        <v>не применяется</v>
      </c>
      <c r="AE1359" s="120">
        <f>IF(AND(J1359&gt;=1,N1359=1),1,0)</f>
        <v>0</v>
      </c>
      <c r="AF1359" s="120">
        <f>IF(G1359&gt;AI1359,0.5,0)</f>
        <v>0</v>
      </c>
      <c r="AG1359" s="120"/>
      <c r="AI1359" s="29">
        <f t="shared" si="611"/>
        <v>48.1875</v>
      </c>
    </row>
    <row r="1360" spans="1:36" ht="16.5" thickBot="1" x14ac:dyDescent="0.3">
      <c r="A1360" s="48" t="s">
        <v>1579</v>
      </c>
      <c r="B1360" s="54" t="s">
        <v>85</v>
      </c>
      <c r="C1360" s="55" t="s">
        <v>86</v>
      </c>
      <c r="D1360" s="44">
        <v>19</v>
      </c>
      <c r="E1360" s="41">
        <v>2</v>
      </c>
      <c r="F1360" s="41">
        <v>0</v>
      </c>
      <c r="G1360" s="117">
        <v>0</v>
      </c>
      <c r="H1360" s="45">
        <v>1</v>
      </c>
      <c r="I1360" s="42" t="s">
        <v>12</v>
      </c>
      <c r="J1360" s="13">
        <v>0</v>
      </c>
      <c r="K1360" s="29">
        <f t="shared" si="607"/>
        <v>0</v>
      </c>
      <c r="L1360" s="29">
        <f t="shared" si="605"/>
        <v>0</v>
      </c>
      <c r="M1360" s="29">
        <f t="shared" si="606"/>
        <v>0</v>
      </c>
      <c r="N1360" s="29">
        <f t="shared" si="608"/>
        <v>2</v>
      </c>
      <c r="O1360" s="34"/>
      <c r="P1360" s="41">
        <v>1</v>
      </c>
      <c r="Q1360" s="41">
        <v>13</v>
      </c>
      <c r="R1360" s="117">
        <v>7.6923077000000006E-2</v>
      </c>
      <c r="S1360" s="42">
        <v>0</v>
      </c>
      <c r="T1360" s="42"/>
      <c r="U1360" s="43" t="s">
        <v>331</v>
      </c>
      <c r="V1360" s="34">
        <v>1</v>
      </c>
      <c r="W1360" s="29">
        <v>2</v>
      </c>
      <c r="X1360" s="29">
        <f t="shared" si="600"/>
        <v>2</v>
      </c>
      <c r="Z1360" s="6">
        <f t="shared" si="609"/>
        <v>2</v>
      </c>
      <c r="AA1360" s="6">
        <f t="shared" si="610"/>
        <v>0</v>
      </c>
      <c r="AB1360" s="29"/>
      <c r="AC1360" s="29" t="str">
        <f>_xlfn.IFS(AND(Z1360=1,AA1360=1),1,AND(Z1360=1,AA1360=0),0,Z1360=0,"не применяется",N1360=2,"не применяется")</f>
        <v>не применяется</v>
      </c>
      <c r="AE1360" s="120">
        <f>IF(AND(J1360&gt;=1,N1360=1),2,0)</f>
        <v>0</v>
      </c>
      <c r="AF1360" s="120">
        <f>IF(G1360&gt;AI1360,1,0)</f>
        <v>0</v>
      </c>
      <c r="AG1360" s="120"/>
      <c r="AI1360" s="29">
        <f t="shared" si="611"/>
        <v>45.237288135999997</v>
      </c>
    </row>
    <row r="1361" spans="1:36" ht="16.5" thickBot="1" x14ac:dyDescent="0.3">
      <c r="A1361" s="48" t="s">
        <v>1580</v>
      </c>
      <c r="B1361" s="54" t="s">
        <v>85</v>
      </c>
      <c r="C1361" s="55" t="s">
        <v>86</v>
      </c>
      <c r="D1361" s="44">
        <v>20</v>
      </c>
      <c r="E1361" s="41">
        <v>1</v>
      </c>
      <c r="F1361" s="41">
        <v>0</v>
      </c>
      <c r="G1361" s="117">
        <v>0</v>
      </c>
      <c r="H1361" s="45">
        <v>1</v>
      </c>
      <c r="I1361" s="42" t="s">
        <v>12</v>
      </c>
      <c r="J1361" s="13">
        <v>0</v>
      </c>
      <c r="K1361" s="29">
        <f t="shared" si="607"/>
        <v>0</v>
      </c>
      <c r="L1361" s="29">
        <f t="shared" si="605"/>
        <v>0</v>
      </c>
      <c r="M1361" s="29">
        <f t="shared" si="606"/>
        <v>0</v>
      </c>
      <c r="N1361" s="29">
        <f t="shared" si="608"/>
        <v>2</v>
      </c>
      <c r="O1361" s="34"/>
      <c r="P1361" s="41">
        <v>3</v>
      </c>
      <c r="Q1361" s="41">
        <v>3</v>
      </c>
      <c r="R1361" s="117">
        <v>1</v>
      </c>
      <c r="S1361" s="42">
        <v>1</v>
      </c>
      <c r="T1361" s="42"/>
      <c r="U1361" s="43" t="s">
        <v>333</v>
      </c>
      <c r="V1361" s="34">
        <v>1</v>
      </c>
      <c r="W1361" s="29">
        <v>1</v>
      </c>
      <c r="X1361" s="29">
        <f t="shared" si="600"/>
        <v>1</v>
      </c>
      <c r="Z1361" s="6">
        <f t="shared" si="609"/>
        <v>2</v>
      </c>
      <c r="AA1361" s="6">
        <f t="shared" si="610"/>
        <v>0</v>
      </c>
      <c r="AB1361" s="29"/>
      <c r="AC1361" s="29" t="str">
        <f>_xlfn.IFS(AND(Z1361=1,AA1361=1),1,AND(Z1361=1,AA1361=0),0,Z1361=0,"не применяется",N1361=2,"не применяется")</f>
        <v>не применяется</v>
      </c>
      <c r="AE1361" s="120">
        <f>IF(AND(J1361&gt;=1,N1361=1),1,0)</f>
        <v>0</v>
      </c>
      <c r="AF1361" s="120">
        <f>IF(G1361&gt;AI1361,0.5,0)</f>
        <v>0</v>
      </c>
      <c r="AG1361" s="120"/>
      <c r="AI1361" s="29">
        <f t="shared" si="611"/>
        <v>12.756097561000001</v>
      </c>
    </row>
    <row r="1362" spans="1:36" ht="16.5" thickBot="1" x14ac:dyDescent="0.3">
      <c r="A1362" s="48" t="s">
        <v>1574</v>
      </c>
      <c r="B1362" s="54" t="s">
        <v>85</v>
      </c>
      <c r="C1362" s="55" t="s">
        <v>86</v>
      </c>
      <c r="D1362" s="33"/>
      <c r="E1362" s="41"/>
      <c r="F1362" s="41"/>
      <c r="G1362" s="117">
        <v>0</v>
      </c>
      <c r="H1362" s="35"/>
      <c r="I1362" s="35"/>
      <c r="J1362" s="35"/>
      <c r="K1362" s="36">
        <f>SUM(K1363:K1367)</f>
        <v>2</v>
      </c>
      <c r="L1362" s="29">
        <f t="shared" si="605"/>
        <v>0</v>
      </c>
      <c r="M1362" s="29">
        <f t="shared" si="606"/>
        <v>0</v>
      </c>
      <c r="O1362" s="34"/>
      <c r="P1362" s="34"/>
      <c r="Q1362" s="34"/>
      <c r="R1362" s="117">
        <v>0</v>
      </c>
      <c r="S1362" s="35">
        <v>2</v>
      </c>
      <c r="T1362" s="35"/>
      <c r="U1362" s="37" t="s">
        <v>321</v>
      </c>
      <c r="V1362" s="35">
        <v>1</v>
      </c>
      <c r="W1362" s="6"/>
      <c r="X1362" s="29">
        <f t="shared" si="600"/>
        <v>0</v>
      </c>
      <c r="Y1362" s="6"/>
      <c r="AB1362" s="6"/>
      <c r="AC1362" s="29" t="str">
        <f>_xlfn.IFS(AND(Z1362=1,AA1362=1),1,AND(Z1362=1,AA1362=0),0,Z1362=0,"не применяется")</f>
        <v>не применяется</v>
      </c>
      <c r="AF1362" s="6"/>
    </row>
    <row r="1363" spans="1:36" ht="16.5" thickBot="1" x14ac:dyDescent="0.3">
      <c r="A1363" s="48" t="s">
        <v>1581</v>
      </c>
      <c r="B1363" s="54" t="s">
        <v>85</v>
      </c>
      <c r="C1363" s="55" t="s">
        <v>86</v>
      </c>
      <c r="D1363" s="44">
        <v>21</v>
      </c>
      <c r="E1363" s="41">
        <v>0</v>
      </c>
      <c r="F1363" s="41">
        <v>0</v>
      </c>
      <c r="G1363" s="117">
        <v>0</v>
      </c>
      <c r="H1363" s="42" t="s">
        <v>12</v>
      </c>
      <c r="I1363" s="13">
        <v>0</v>
      </c>
      <c r="J1363" s="42" t="s">
        <v>12</v>
      </c>
      <c r="K1363" s="29">
        <f>IF(V1363=1,MAX(AE1363:AG1363),0)</f>
        <v>0</v>
      </c>
      <c r="L1363" s="29">
        <f t="shared" si="605"/>
        <v>0</v>
      </c>
      <c r="M1363" s="29">
        <f t="shared" si="606"/>
        <v>0</v>
      </c>
      <c r="N1363" s="29">
        <f>IF(AND(F1363=0,V1363=1),2,V1363)</f>
        <v>2</v>
      </c>
      <c r="O1363" s="34"/>
      <c r="P1363" s="41">
        <v>0</v>
      </c>
      <c r="Q1363" s="41">
        <v>0</v>
      </c>
      <c r="R1363" s="117">
        <v>0</v>
      </c>
      <c r="S1363" s="45">
        <v>0</v>
      </c>
      <c r="T1363" s="45"/>
      <c r="U1363" s="43" t="s">
        <v>335</v>
      </c>
      <c r="V1363" s="34">
        <v>1</v>
      </c>
      <c r="W1363" s="29">
        <v>1</v>
      </c>
      <c r="X1363" s="29">
        <f t="shared" si="600"/>
        <v>1</v>
      </c>
      <c r="Z1363" s="6">
        <f>N1363</f>
        <v>2</v>
      </c>
      <c r="AA1363" s="6">
        <f>IF(K1363&lt;=0,0,1)</f>
        <v>0</v>
      </c>
      <c r="AB1363" s="29"/>
      <c r="AC1363" s="29" t="str">
        <f>_xlfn.IFS(AND(Z1363=1,AA1363=1),1,AND(Z1363=1,AA1363=0),0,Z1363=0,"не применяется",Z1363=2,"не применяется")</f>
        <v>не применяется</v>
      </c>
      <c r="AE1363" s="120">
        <f>IF(N1363=1,IF(OR(I1363&lt;5,I1363=""),0,IF(I1363&gt;=10,1,0.5)),0)</f>
        <v>0</v>
      </c>
      <c r="AF1363" s="120">
        <f>IF(G1363&gt;AI1363,0.5,0)</f>
        <v>0</v>
      </c>
      <c r="AG1363" s="120">
        <f>IF(G1363=AJ1363,1,0)</f>
        <v>0</v>
      </c>
      <c r="AI1363" s="29">
        <f>ROUND(SUMIFS(E:E,D:D,D1363,N:N,1)/SUMIFS(F:F,D:D,D1363,N:N,1),9)</f>
        <v>0.40586932399999998</v>
      </c>
      <c r="AJ1363" s="29">
        <f>_xlfn.MAXIFS($G$7:$G$2383,$N$7:$N$2383,1,$D$7:$D$2383,21)</f>
        <v>1</v>
      </c>
    </row>
    <row r="1364" spans="1:36" ht="16.5" thickBot="1" x14ac:dyDescent="0.3">
      <c r="A1364" s="48" t="s">
        <v>1582</v>
      </c>
      <c r="B1364" s="54" t="s">
        <v>85</v>
      </c>
      <c r="C1364" s="55" t="s">
        <v>86</v>
      </c>
      <c r="D1364" s="44">
        <v>22</v>
      </c>
      <c r="E1364" s="41">
        <v>23</v>
      </c>
      <c r="F1364" s="41">
        <v>41</v>
      </c>
      <c r="G1364" s="117">
        <v>0.56097560999999996</v>
      </c>
      <c r="H1364" s="45">
        <v>1</v>
      </c>
      <c r="I1364" s="42" t="s">
        <v>12</v>
      </c>
      <c r="J1364" s="13">
        <v>0.56097560999999996</v>
      </c>
      <c r="K1364" s="29">
        <f>IF(V1364=1,MAX(AE1364:AG1364),0)</f>
        <v>0</v>
      </c>
      <c r="L1364" s="29">
        <f t="shared" si="605"/>
        <v>0</v>
      </c>
      <c r="M1364" s="29">
        <f t="shared" si="606"/>
        <v>0</v>
      </c>
      <c r="N1364" s="29">
        <f>IF(AND(F1364=0,V1364=1),2,V1364)</f>
        <v>1</v>
      </c>
      <c r="O1364" s="34"/>
      <c r="P1364" s="41">
        <v>0</v>
      </c>
      <c r="Q1364" s="41">
        <v>0</v>
      </c>
      <c r="R1364" s="117">
        <v>0</v>
      </c>
      <c r="S1364" s="42">
        <v>0</v>
      </c>
      <c r="T1364" s="42"/>
      <c r="U1364" s="43" t="s">
        <v>337</v>
      </c>
      <c r="V1364" s="34">
        <v>1</v>
      </c>
      <c r="W1364" s="29">
        <v>1</v>
      </c>
      <c r="X1364" s="29">
        <f t="shared" si="600"/>
        <v>1</v>
      </c>
      <c r="Z1364" s="6">
        <f>N1364</f>
        <v>1</v>
      </c>
      <c r="AA1364" s="6">
        <f>IF(K1364&lt;=0,0,1)</f>
        <v>0</v>
      </c>
      <c r="AB1364" s="29"/>
      <c r="AC1364" s="29">
        <f>_xlfn.IFS(AND(Z1364=1,AA1364=1),1,AND(Z1364=1,AA1364=0),0,Z1364=0,"не применяется",Z1364=2,"не применяется")</f>
        <v>0</v>
      </c>
      <c r="AE1364" s="120">
        <f>IF(AND(J1364&gt;=1,N1364=1),1,0)</f>
        <v>0</v>
      </c>
      <c r="AF1364" s="120">
        <f>IF(G1364&gt;AI1364,0.5,0)</f>
        <v>0</v>
      </c>
      <c r="AG1364" s="120"/>
      <c r="AI1364" s="29">
        <f>ROUND(SUMIFS(E:E,D:D,D1364,N:N,1)/SUMIFS(F:F,D:D,D1364,N:N,1),9)</f>
        <v>0.59924209900000003</v>
      </c>
    </row>
    <row r="1365" spans="1:36" ht="16.5" thickBot="1" x14ac:dyDescent="0.3">
      <c r="A1365" s="48" t="s">
        <v>1583</v>
      </c>
      <c r="B1365" s="54" t="s">
        <v>85</v>
      </c>
      <c r="C1365" s="55" t="s">
        <v>86</v>
      </c>
      <c r="D1365" s="44">
        <v>23</v>
      </c>
      <c r="E1365" s="41">
        <v>0</v>
      </c>
      <c r="F1365" s="41">
        <v>0</v>
      </c>
      <c r="G1365" s="117">
        <v>0</v>
      </c>
      <c r="H1365" s="42" t="s">
        <v>12</v>
      </c>
      <c r="I1365" s="13">
        <v>0</v>
      </c>
      <c r="J1365" s="42" t="s">
        <v>12</v>
      </c>
      <c r="K1365" s="29">
        <f>IF(V1365=1,MAX(AE1365:AG1365),0)</f>
        <v>0</v>
      </c>
      <c r="L1365" s="29">
        <f t="shared" si="605"/>
        <v>0</v>
      </c>
      <c r="M1365" s="29">
        <f t="shared" si="606"/>
        <v>0</v>
      </c>
      <c r="N1365" s="29">
        <f>IF(AND(F1365=0,V1365=1),2,V1365)</f>
        <v>2</v>
      </c>
      <c r="O1365" s="34"/>
      <c r="P1365" s="41">
        <v>0</v>
      </c>
      <c r="Q1365" s="41">
        <v>0</v>
      </c>
      <c r="R1365" s="117">
        <v>0</v>
      </c>
      <c r="S1365" s="45">
        <v>0</v>
      </c>
      <c r="T1365" s="45"/>
      <c r="U1365" s="43" t="s">
        <v>339</v>
      </c>
      <c r="V1365" s="34">
        <v>1</v>
      </c>
      <c r="W1365" s="29">
        <v>1</v>
      </c>
      <c r="X1365" s="29">
        <f t="shared" si="600"/>
        <v>1</v>
      </c>
      <c r="Z1365" s="6">
        <f>N1365</f>
        <v>2</v>
      </c>
      <c r="AA1365" s="6">
        <f>IF(K1365&lt;=0,0,1)</f>
        <v>0</v>
      </c>
      <c r="AB1365" s="29"/>
      <c r="AC1365" s="29" t="str">
        <f>_xlfn.IFS(AND(Z1365=1,AA1365=1),1,AND(Z1365=1,AA1365=0),0,Z1365=0,"не применяется",Z1365=2,"не применяется")</f>
        <v>не применяется</v>
      </c>
      <c r="AE1365" s="120">
        <f>IF(N1365=1,IF(OR(I1365&lt;5,I1365=""),0,IF(I1365&gt;=10,1,0.5)),0)</f>
        <v>0</v>
      </c>
      <c r="AF1365" s="120">
        <f>IF(G1365&gt;AI1365,0.5,0)</f>
        <v>0</v>
      </c>
      <c r="AG1365" s="120">
        <f>IF(AND(G3792&lt;&gt;0,G1365=AJ1365),1,0)</f>
        <v>0</v>
      </c>
      <c r="AI1365" s="29">
        <f>ROUND(SUMIFS(E:E,D:D,D1365,N:N,1)/SUMIFS(F:F,D:D,D1365,N:N,1),9)</f>
        <v>0.46666666699999998</v>
      </c>
      <c r="AJ1365" s="29">
        <f>_xlfn.MAXIFS($G$7:$G$2383,$N$7:$N$2383,1,$D$7:$D$2383,23)</f>
        <v>6</v>
      </c>
    </row>
    <row r="1366" spans="1:36" ht="16.5" thickBot="1" x14ac:dyDescent="0.3">
      <c r="A1366" s="48" t="s">
        <v>1584</v>
      </c>
      <c r="B1366" s="54" t="s">
        <v>85</v>
      </c>
      <c r="C1366" s="55" t="s">
        <v>86</v>
      </c>
      <c r="D1366" s="44">
        <v>24</v>
      </c>
      <c r="E1366" s="41">
        <v>0</v>
      </c>
      <c r="F1366" s="41">
        <v>0</v>
      </c>
      <c r="G1366" s="117">
        <v>0</v>
      </c>
      <c r="H1366" s="42" t="s">
        <v>12</v>
      </c>
      <c r="I1366" s="13">
        <v>0</v>
      </c>
      <c r="J1366" s="42" t="s">
        <v>12</v>
      </c>
      <c r="K1366" s="29">
        <f>IF(V1366=1,MAX(AE1366:AG1366),0)</f>
        <v>0</v>
      </c>
      <c r="L1366" s="29">
        <f t="shared" si="605"/>
        <v>0</v>
      </c>
      <c r="M1366" s="29">
        <f t="shared" si="606"/>
        <v>0</v>
      </c>
      <c r="N1366" s="29">
        <f>IF(AND(F1366=0,V1366=1),2,V1366)</f>
        <v>2</v>
      </c>
      <c r="O1366" s="34"/>
      <c r="P1366" s="41">
        <v>0</v>
      </c>
      <c r="Q1366" s="41">
        <v>1</v>
      </c>
      <c r="R1366" s="117">
        <v>0</v>
      </c>
      <c r="S1366" s="45">
        <v>0</v>
      </c>
      <c r="T1366" s="45"/>
      <c r="U1366" s="43" t="s">
        <v>341</v>
      </c>
      <c r="V1366" s="34">
        <v>1</v>
      </c>
      <c r="W1366" s="29">
        <v>1</v>
      </c>
      <c r="X1366" s="29">
        <f t="shared" si="600"/>
        <v>1</v>
      </c>
      <c r="Z1366" s="6">
        <f>N1366</f>
        <v>2</v>
      </c>
      <c r="AA1366" s="6">
        <f>IF(K1366&lt;=0,0,1)</f>
        <v>0</v>
      </c>
      <c r="AB1366" s="29"/>
      <c r="AC1366" s="29" t="str">
        <f>_xlfn.IFS(AND(Z1366=1,AA1366=1),1,AND(Z1366=1,AA1366=0),0,Z1366=0,"не применяется",N1366=2,"не применяется")</f>
        <v>не применяется</v>
      </c>
      <c r="AE1366" s="120">
        <f>IF(N1366=1,IF(OR(I1366&lt;5,I1366=""),0,IF(I1366&gt;=10,1,0.5)),0)</f>
        <v>0</v>
      </c>
      <c r="AF1366" s="120">
        <f>IF(G1366&gt;AI1366,0.5,0)</f>
        <v>0</v>
      </c>
      <c r="AG1366" s="120">
        <f>IF(G1366=AJ1366,1,0)</f>
        <v>0</v>
      </c>
      <c r="AI1366" s="29">
        <f>ROUND(SUMIFS(E:E,D:D,D1366,N:N,1)/SUMIFS(F:F,D:D,D1366,N:N,1),9)</f>
        <v>0.91379310300000005</v>
      </c>
      <c r="AJ1366" s="29">
        <f>_xlfn.MAXIFS($G$7:$G$2383,$N$7:$N$2383,1,$D$7:$D$2383,24)</f>
        <v>10</v>
      </c>
    </row>
    <row r="1367" spans="1:36" ht="16.5" thickBot="1" x14ac:dyDescent="0.3">
      <c r="A1367" s="48" t="s">
        <v>1585</v>
      </c>
      <c r="B1367" s="54" t="s">
        <v>85</v>
      </c>
      <c r="C1367" s="55" t="s">
        <v>86</v>
      </c>
      <c r="D1367" s="44">
        <v>25</v>
      </c>
      <c r="E1367" s="41">
        <v>44</v>
      </c>
      <c r="F1367" s="41">
        <v>44</v>
      </c>
      <c r="G1367" s="117">
        <v>1</v>
      </c>
      <c r="H1367" s="45">
        <v>1</v>
      </c>
      <c r="I1367" s="42" t="s">
        <v>12</v>
      </c>
      <c r="J1367" s="13">
        <v>1</v>
      </c>
      <c r="K1367" s="29">
        <f>IF(V1367=1,MAX(AE1367:AG1367),0)</f>
        <v>2</v>
      </c>
      <c r="L1367" s="29">
        <f t="shared" si="605"/>
        <v>0</v>
      </c>
      <c r="M1367" s="29">
        <f t="shared" si="606"/>
        <v>1</v>
      </c>
      <c r="N1367" s="29">
        <f>IF(AND(F1367=0,V1367=1),2,V1367)</f>
        <v>1</v>
      </c>
      <c r="O1367" s="34"/>
      <c r="P1367" s="41">
        <v>0</v>
      </c>
      <c r="Q1367" s="41">
        <v>0</v>
      </c>
      <c r="R1367" s="117">
        <v>0</v>
      </c>
      <c r="S1367" s="42">
        <v>2</v>
      </c>
      <c r="T1367" s="42"/>
      <c r="U1367" s="43" t="s">
        <v>343</v>
      </c>
      <c r="V1367" s="34">
        <v>1</v>
      </c>
      <c r="W1367" s="29">
        <v>2</v>
      </c>
      <c r="X1367" s="29">
        <f t="shared" si="600"/>
        <v>2</v>
      </c>
      <c r="Z1367" s="6">
        <f>N1367</f>
        <v>1</v>
      </c>
      <c r="AA1367" s="6">
        <f>IF(K1367&lt;=0,0,1)</f>
        <v>1</v>
      </c>
      <c r="AB1367" s="29"/>
      <c r="AC1367" s="29">
        <f>_xlfn.IFS(AND(Z1367=1,AA1367=1),1,AND(Z1367=1,AA1367=0),0,Z1367=0,"не применяется")</f>
        <v>1</v>
      </c>
      <c r="AE1367" s="120">
        <f>IF(AND(J1367&gt;=1,N1367=1),2,0)</f>
        <v>2</v>
      </c>
      <c r="AF1367" s="120">
        <f>IF(G1367&gt;AI1367,1,0)</f>
        <v>1</v>
      </c>
      <c r="AG1367" s="120"/>
      <c r="AI1367" s="29">
        <f>ROUND(SUMIFS(E:E,D:D,D1367,N:N,1)/SUMIFS(F:F,D:D,D1367,N:N,1),9)</f>
        <v>0.97028108999999996</v>
      </c>
    </row>
    <row r="1368" spans="1:36" ht="16.5" thickBot="1" x14ac:dyDescent="0.3">
      <c r="A1368" s="48" t="s">
        <v>1586</v>
      </c>
      <c r="B1368" s="54" t="s">
        <v>85</v>
      </c>
      <c r="C1368" s="55" t="s">
        <v>86</v>
      </c>
      <c r="D1368" s="51">
        <v>33</v>
      </c>
      <c r="E1368" s="41"/>
      <c r="F1368" s="41"/>
      <c r="G1368" s="117">
        <v>0</v>
      </c>
      <c r="H1368" s="45"/>
      <c r="I1368" s="45"/>
      <c r="J1368" s="45"/>
      <c r="K1368" s="45">
        <f>K1340+K1355+K1362</f>
        <v>16.5</v>
      </c>
      <c r="L1368" s="29">
        <f t="shared" si="605"/>
        <v>0</v>
      </c>
      <c r="M1368" s="29">
        <f t="shared" si="606"/>
        <v>0</v>
      </c>
      <c r="O1368" s="34"/>
      <c r="P1368" s="34"/>
      <c r="Q1368" s="34"/>
      <c r="R1368" s="117">
        <v>0</v>
      </c>
      <c r="S1368" s="45">
        <v>16.5</v>
      </c>
      <c r="T1368" s="45"/>
      <c r="U1368" s="43" t="s">
        <v>321</v>
      </c>
      <c r="V1368" s="45">
        <v>1</v>
      </c>
      <c r="X1368" s="29">
        <f>SUM(X1340:X1367)</f>
        <v>32</v>
      </c>
      <c r="Y1368" s="53">
        <f>K1368/X1368</f>
        <v>0.515625</v>
      </c>
      <c r="Z1368" s="6">
        <f>SUM(Z1340:Z1367)</f>
        <v>33</v>
      </c>
      <c r="AA1368" s="6">
        <f>SUM(AA1340:AA1367)</f>
        <v>13</v>
      </c>
      <c r="AB1368" s="53">
        <f>AA1368/Z1368</f>
        <v>0.39393939393939392</v>
      </c>
      <c r="AC1368" s="29">
        <f>AB1368</f>
        <v>0.39393939393939392</v>
      </c>
      <c r="AF1368" s="6"/>
    </row>
    <row r="1369" spans="1:36" ht="16.5" thickBot="1" x14ac:dyDescent="0.25">
      <c r="A1369" s="48" t="s">
        <v>268</v>
      </c>
      <c r="B1369" s="49" t="s">
        <v>41</v>
      </c>
      <c r="C1369" s="50" t="s">
        <v>42</v>
      </c>
      <c r="D1369" s="33">
        <v>0</v>
      </c>
      <c r="E1369" s="122"/>
      <c r="F1369" s="122"/>
      <c r="G1369" s="117">
        <v>0</v>
      </c>
      <c r="H1369" s="35"/>
      <c r="I1369" s="35"/>
      <c r="J1369" s="35"/>
      <c r="K1369" s="36">
        <f>SUM(K1370:K1383)</f>
        <v>0</v>
      </c>
      <c r="L1369" s="29">
        <f t="shared" si="605"/>
        <v>0</v>
      </c>
      <c r="M1369" s="29">
        <f t="shared" si="606"/>
        <v>0</v>
      </c>
      <c r="O1369" s="34"/>
      <c r="P1369" s="67"/>
      <c r="Q1369" s="67"/>
      <c r="R1369" s="117">
        <v>0</v>
      </c>
      <c r="S1369" s="34">
        <v>0</v>
      </c>
      <c r="T1369" s="34"/>
      <c r="U1369" s="43" t="s">
        <v>321</v>
      </c>
      <c r="V1369" s="35">
        <v>1</v>
      </c>
      <c r="W1369" s="6"/>
      <c r="X1369" s="6"/>
      <c r="Y1369" s="6"/>
      <c r="AB1369" s="6"/>
      <c r="AC1369" s="6"/>
      <c r="AF1369" s="6"/>
    </row>
    <row r="1370" spans="1:36" ht="16.5" thickBot="1" x14ac:dyDescent="0.3">
      <c r="A1370" s="48" t="s">
        <v>1587</v>
      </c>
      <c r="B1370" s="54" t="s">
        <v>41</v>
      </c>
      <c r="C1370" s="55" t="s">
        <v>42</v>
      </c>
      <c r="D1370" s="41">
        <v>1</v>
      </c>
      <c r="E1370" s="41">
        <v>0</v>
      </c>
      <c r="F1370" s="41">
        <v>0</v>
      </c>
      <c r="G1370" s="117">
        <v>0</v>
      </c>
      <c r="H1370" s="42" t="s">
        <v>12</v>
      </c>
      <c r="I1370" s="13">
        <v>0</v>
      </c>
      <c r="J1370" s="42" t="s">
        <v>12</v>
      </c>
      <c r="K1370" s="29">
        <f t="shared" ref="K1370:K1381" si="612">IF(V1370=1,MAX(AE1370:AG1370),0)</f>
        <v>0</v>
      </c>
      <c r="L1370" s="29">
        <f t="shared" si="605"/>
        <v>0</v>
      </c>
      <c r="M1370" s="29">
        <f t="shared" si="606"/>
        <v>0</v>
      </c>
      <c r="N1370" s="29">
        <f t="shared" ref="N1370:N1383" si="613">IF(AND(F1370=0,V1370=1),2,V1370)</f>
        <v>0</v>
      </c>
      <c r="O1370" s="34"/>
      <c r="P1370" s="41">
        <v>0</v>
      </c>
      <c r="Q1370" s="41">
        <v>0</v>
      </c>
      <c r="R1370" s="117">
        <v>0</v>
      </c>
      <c r="S1370" s="34">
        <v>0</v>
      </c>
      <c r="T1370" s="34"/>
      <c r="U1370" s="43" t="s">
        <v>293</v>
      </c>
      <c r="V1370" s="34">
        <v>0</v>
      </c>
      <c r="W1370" s="29">
        <v>1</v>
      </c>
      <c r="X1370" s="29">
        <f t="shared" ref="X1370:X1396" si="614">IF(V1370=1,W1370,0)</f>
        <v>0</v>
      </c>
      <c r="Z1370" s="6">
        <f t="shared" ref="Z1370:Z1383" si="615">N1370</f>
        <v>0</v>
      </c>
      <c r="AA1370" s="6">
        <f t="shared" ref="AA1370:AA1383" si="616">IF(K1370&lt;=0,0,1)</f>
        <v>0</v>
      </c>
      <c r="AB1370" s="29"/>
      <c r="AC1370" s="29" t="str">
        <f t="shared" ref="AC1370:AC1385" si="617">_xlfn.IFS(AND(Z1370=1,AA1370=1),1,AND(Z1370=1,AA1370=0),0,Z1370=0,"не применяется")</f>
        <v>не применяется</v>
      </c>
      <c r="AE1370" s="120">
        <f>IF(N1370=1,IF(OR(I1370&lt;3,I1370=""),0,IF(I1370&gt;=7,1,0.5)),0)</f>
        <v>0</v>
      </c>
      <c r="AF1370" s="120">
        <f>IF(G1370&gt;AI1370,0.5,0)</f>
        <v>0</v>
      </c>
      <c r="AG1370" s="120">
        <f>IF(G1370=AJ1370,1,0)</f>
        <v>0</v>
      </c>
      <c r="AI1370" s="29">
        <f t="shared" ref="AI1370:AI1383" si="618">ROUND(SUMIFS(E:E,D:D,D1370,N:N,1)/SUMIFS(F:F,D:D,D1370,N:N,1),9)</f>
        <v>0.26994277300000002</v>
      </c>
      <c r="AJ1370" s="29">
        <f>ROUND(_xlfn.MAXIFS($G$7:$G$2383,$D$7:$D$2383,1,$V$7:$V$2383,1),9)</f>
        <v>0.87050933799999997</v>
      </c>
    </row>
    <row r="1371" spans="1:36" ht="16.5" thickBot="1" x14ac:dyDescent="0.3">
      <c r="A1371" s="48" t="s">
        <v>1588</v>
      </c>
      <c r="B1371" s="54" t="s">
        <v>41</v>
      </c>
      <c r="C1371" s="55" t="s">
        <v>42</v>
      </c>
      <c r="D1371" s="44">
        <v>2</v>
      </c>
      <c r="E1371" s="41">
        <v>0</v>
      </c>
      <c r="F1371" s="41">
        <v>0</v>
      </c>
      <c r="G1371" s="117">
        <v>0</v>
      </c>
      <c r="H1371" s="42" t="s">
        <v>12</v>
      </c>
      <c r="I1371" s="13">
        <v>0</v>
      </c>
      <c r="J1371" s="42" t="s">
        <v>12</v>
      </c>
      <c r="K1371" s="29">
        <f t="shared" si="612"/>
        <v>0</v>
      </c>
      <c r="L1371" s="29">
        <f t="shared" si="605"/>
        <v>0</v>
      </c>
      <c r="M1371" s="29">
        <f t="shared" si="606"/>
        <v>0</v>
      </c>
      <c r="N1371" s="29">
        <f t="shared" si="613"/>
        <v>0</v>
      </c>
      <c r="O1371" s="34"/>
      <c r="P1371" s="41">
        <v>0</v>
      </c>
      <c r="Q1371" s="41">
        <v>0</v>
      </c>
      <c r="R1371" s="117">
        <v>0</v>
      </c>
      <c r="S1371" s="34">
        <v>0</v>
      </c>
      <c r="T1371" s="34"/>
      <c r="U1371" s="43" t="s">
        <v>295</v>
      </c>
      <c r="V1371" s="34">
        <v>0</v>
      </c>
      <c r="W1371" s="29">
        <v>2</v>
      </c>
      <c r="X1371" s="29">
        <f t="shared" si="614"/>
        <v>0</v>
      </c>
      <c r="Z1371" s="6">
        <f t="shared" si="615"/>
        <v>0</v>
      </c>
      <c r="AA1371" s="6">
        <f t="shared" si="616"/>
        <v>0</v>
      </c>
      <c r="AB1371" s="29"/>
      <c r="AC1371" s="29" t="str">
        <f t="shared" si="617"/>
        <v>не применяется</v>
      </c>
      <c r="AE1371" s="120">
        <f>IF(N1371=1,IF(OR(I1371&lt;5,I1371=""),0,IF(I1371&gt;=10,2,1)),0)</f>
        <v>0</v>
      </c>
      <c r="AF1371" s="120">
        <f>IF(G1371&gt;AI1371,1,0)</f>
        <v>0</v>
      </c>
      <c r="AG1371" s="120">
        <f>IF(G1371=AJ1371,2,0)</f>
        <v>0</v>
      </c>
      <c r="AI1371" s="29">
        <f t="shared" si="618"/>
        <v>0.94268468299999997</v>
      </c>
      <c r="AJ1371" s="29">
        <f>ROUND(_xlfn.MAXIFS($G$7:$G$2383,$N$7:$N$2383,1,$D$7:$D$2383,2),9)</f>
        <v>0.994897959</v>
      </c>
    </row>
    <row r="1372" spans="1:36" ht="16.5" thickBot="1" x14ac:dyDescent="0.3">
      <c r="A1372" s="48" t="s">
        <v>1589</v>
      </c>
      <c r="B1372" s="54" t="s">
        <v>41</v>
      </c>
      <c r="C1372" s="55" t="s">
        <v>42</v>
      </c>
      <c r="D1372" s="44">
        <v>3</v>
      </c>
      <c r="E1372" s="41">
        <v>0</v>
      </c>
      <c r="F1372" s="41">
        <v>0</v>
      </c>
      <c r="G1372" s="117">
        <v>0</v>
      </c>
      <c r="H1372" s="42" t="s">
        <v>12</v>
      </c>
      <c r="I1372" s="13">
        <v>0</v>
      </c>
      <c r="J1372" s="42" t="s">
        <v>12</v>
      </c>
      <c r="K1372" s="29">
        <f t="shared" si="612"/>
        <v>0</v>
      </c>
      <c r="L1372" s="29">
        <f t="shared" si="605"/>
        <v>0</v>
      </c>
      <c r="M1372" s="29">
        <f t="shared" si="606"/>
        <v>0</v>
      </c>
      <c r="N1372" s="29">
        <f t="shared" si="613"/>
        <v>0</v>
      </c>
      <c r="O1372" s="34"/>
      <c r="P1372" s="41">
        <v>0</v>
      </c>
      <c r="Q1372" s="41">
        <v>0</v>
      </c>
      <c r="R1372" s="117">
        <v>0</v>
      </c>
      <c r="S1372" s="34">
        <v>0</v>
      </c>
      <c r="T1372" s="34"/>
      <c r="U1372" s="43" t="s">
        <v>297</v>
      </c>
      <c r="V1372" s="34">
        <v>0</v>
      </c>
      <c r="W1372" s="29">
        <v>1</v>
      </c>
      <c r="X1372" s="29">
        <f t="shared" si="614"/>
        <v>0</v>
      </c>
      <c r="Z1372" s="6">
        <f t="shared" si="615"/>
        <v>0</v>
      </c>
      <c r="AA1372" s="6">
        <f t="shared" si="616"/>
        <v>0</v>
      </c>
      <c r="AB1372" s="29"/>
      <c r="AC1372" s="29" t="str">
        <f t="shared" si="617"/>
        <v>не применяется</v>
      </c>
      <c r="AE1372" s="120">
        <f>IF(N1372=1,IF(OR(I1372&lt;5,I1372=""),0,IF(I1372&gt;=10,1,0.5)),0)</f>
        <v>0</v>
      </c>
      <c r="AF1372" s="120">
        <f>IF(G1372&gt;AI1372,0.5,0)</f>
        <v>0</v>
      </c>
      <c r="AG1372" s="120">
        <f>IF(G1372=AJ1372,1,0)</f>
        <v>0</v>
      </c>
      <c r="AI1372" s="29">
        <f t="shared" si="618"/>
        <v>0.630237826</v>
      </c>
      <c r="AJ1372" s="29">
        <f>_xlfn.MAXIFS($G$7:$G$2383,$N$7:$N$2383,1,$D$7:$D$2383,3)</f>
        <v>1</v>
      </c>
    </row>
    <row r="1373" spans="1:36" ht="16.5" thickBot="1" x14ac:dyDescent="0.3">
      <c r="A1373" s="48" t="s">
        <v>1590</v>
      </c>
      <c r="B1373" s="54" t="s">
        <v>41</v>
      </c>
      <c r="C1373" s="55" t="s">
        <v>42</v>
      </c>
      <c r="D1373" s="44">
        <v>4</v>
      </c>
      <c r="E1373" s="41">
        <v>0</v>
      </c>
      <c r="F1373" s="41">
        <v>0</v>
      </c>
      <c r="G1373" s="117">
        <v>0</v>
      </c>
      <c r="H1373" s="42" t="s">
        <v>12</v>
      </c>
      <c r="I1373" s="13">
        <v>0</v>
      </c>
      <c r="J1373" s="42" t="s">
        <v>12</v>
      </c>
      <c r="K1373" s="29">
        <f t="shared" si="612"/>
        <v>0</v>
      </c>
      <c r="L1373" s="29">
        <f t="shared" si="605"/>
        <v>0</v>
      </c>
      <c r="M1373" s="29">
        <f t="shared" si="606"/>
        <v>0</v>
      </c>
      <c r="N1373" s="29">
        <f t="shared" si="613"/>
        <v>0</v>
      </c>
      <c r="O1373" s="34"/>
      <c r="P1373" s="41">
        <v>0</v>
      </c>
      <c r="Q1373" s="41">
        <v>0</v>
      </c>
      <c r="R1373" s="117">
        <v>0</v>
      </c>
      <c r="S1373" s="34">
        <v>0</v>
      </c>
      <c r="T1373" s="34"/>
      <c r="U1373" s="43" t="s">
        <v>299</v>
      </c>
      <c r="V1373" s="34">
        <v>0</v>
      </c>
      <c r="W1373" s="29">
        <v>1</v>
      </c>
      <c r="X1373" s="29">
        <f t="shared" si="614"/>
        <v>0</v>
      </c>
      <c r="Z1373" s="6">
        <f t="shared" si="615"/>
        <v>0</v>
      </c>
      <c r="AA1373" s="6">
        <f t="shared" si="616"/>
        <v>0</v>
      </c>
      <c r="AB1373" s="29"/>
      <c r="AC1373" s="29" t="str">
        <f t="shared" si="617"/>
        <v>не применяется</v>
      </c>
      <c r="AE1373" s="120">
        <f>IF(N1373=1,IF(OR(I1373&lt;5,I1373=""),0,IF(I1373&gt;=10,1,0.5)),0)</f>
        <v>0</v>
      </c>
      <c r="AF1373" s="120">
        <f>IF(G1373&gt;AI1373,0.5,0)</f>
        <v>0</v>
      </c>
      <c r="AG1373" s="120">
        <f>IF(G1373=AJ1373,1,0)</f>
        <v>0</v>
      </c>
      <c r="AI1373" s="29">
        <f t="shared" si="618"/>
        <v>0.88328075699999997</v>
      </c>
      <c r="AJ1373" s="29">
        <f>_xlfn.MAXIFS($G$7:$G$2383,$N$7:$N$2383,1,$D$7:$D$2383,4)</f>
        <v>1</v>
      </c>
    </row>
    <row r="1374" spans="1:36" ht="16.5" thickBot="1" x14ac:dyDescent="0.3">
      <c r="A1374" s="48" t="s">
        <v>1591</v>
      </c>
      <c r="B1374" s="54" t="s">
        <v>41</v>
      </c>
      <c r="C1374" s="55" t="s">
        <v>42</v>
      </c>
      <c r="D1374" s="44">
        <v>5</v>
      </c>
      <c r="E1374" s="41">
        <v>0</v>
      </c>
      <c r="F1374" s="41">
        <v>0</v>
      </c>
      <c r="G1374" s="117">
        <v>0</v>
      </c>
      <c r="H1374" s="42" t="s">
        <v>12</v>
      </c>
      <c r="I1374" s="13">
        <v>0</v>
      </c>
      <c r="J1374" s="42" t="s">
        <v>12</v>
      </c>
      <c r="K1374" s="29">
        <f t="shared" si="612"/>
        <v>0</v>
      </c>
      <c r="L1374" s="29">
        <f t="shared" si="605"/>
        <v>0</v>
      </c>
      <c r="M1374" s="29">
        <f t="shared" si="606"/>
        <v>0</v>
      </c>
      <c r="N1374" s="29">
        <f t="shared" si="613"/>
        <v>0</v>
      </c>
      <c r="O1374" s="34"/>
      <c r="P1374" s="41">
        <v>0</v>
      </c>
      <c r="Q1374" s="41">
        <v>0</v>
      </c>
      <c r="R1374" s="117">
        <v>0</v>
      </c>
      <c r="S1374" s="34">
        <v>0</v>
      </c>
      <c r="T1374" s="34"/>
      <c r="U1374" s="43" t="s">
        <v>301</v>
      </c>
      <c r="V1374" s="34">
        <v>0</v>
      </c>
      <c r="W1374" s="29">
        <v>1</v>
      </c>
      <c r="X1374" s="29">
        <f t="shared" si="614"/>
        <v>0</v>
      </c>
      <c r="Z1374" s="6">
        <f t="shared" si="615"/>
        <v>0</v>
      </c>
      <c r="AA1374" s="6">
        <f t="shared" si="616"/>
        <v>0</v>
      </c>
      <c r="AB1374" s="29"/>
      <c r="AC1374" s="29" t="str">
        <f t="shared" si="617"/>
        <v>не применяется</v>
      </c>
      <c r="AE1374" s="120">
        <f>IF(N1374=1,IF(OR(I1374&lt;5,I1374=""),0,IF(I1374&gt;=10,1,0.5)),0)</f>
        <v>0</v>
      </c>
      <c r="AF1374" s="120">
        <f>IF(G1374&gt;AI1374,0.5,0)</f>
        <v>0</v>
      </c>
      <c r="AG1374" s="120">
        <f>IF(G1374=AJ1374,1,0)</f>
        <v>0</v>
      </c>
      <c r="AI1374" s="29">
        <f t="shared" si="618"/>
        <v>0.78056112200000005</v>
      </c>
      <c r="AJ1374" s="29">
        <f>_xlfn.MAXIFS($G$7:$G$2383,$N$7:$N$2383,1,$D$7:$D$2383,5)</f>
        <v>1</v>
      </c>
    </row>
    <row r="1375" spans="1:36" ht="16.5" thickBot="1" x14ac:dyDescent="0.3">
      <c r="A1375" s="48" t="s">
        <v>1592</v>
      </c>
      <c r="B1375" s="54" t="s">
        <v>41</v>
      </c>
      <c r="C1375" s="55" t="s">
        <v>42</v>
      </c>
      <c r="D1375" s="44">
        <v>6</v>
      </c>
      <c r="E1375" s="41">
        <v>0</v>
      </c>
      <c r="F1375" s="41">
        <v>0</v>
      </c>
      <c r="G1375" s="117">
        <v>0</v>
      </c>
      <c r="H1375" s="45"/>
      <c r="I1375" s="42" t="s">
        <v>12</v>
      </c>
      <c r="J1375" s="13"/>
      <c r="K1375" s="29">
        <f t="shared" si="612"/>
        <v>0</v>
      </c>
      <c r="L1375" s="29">
        <f t="shared" si="605"/>
        <v>0</v>
      </c>
      <c r="M1375" s="29">
        <f t="shared" si="606"/>
        <v>0</v>
      </c>
      <c r="N1375" s="29">
        <f t="shared" si="613"/>
        <v>0</v>
      </c>
      <c r="O1375" s="34"/>
      <c r="P1375" s="41">
        <v>0</v>
      </c>
      <c r="Q1375" s="41">
        <v>0</v>
      </c>
      <c r="R1375" s="117">
        <v>0</v>
      </c>
      <c r="S1375" s="42">
        <v>0</v>
      </c>
      <c r="T1375" s="42"/>
      <c r="U1375" s="43" t="s">
        <v>303</v>
      </c>
      <c r="V1375" s="34">
        <v>0</v>
      </c>
      <c r="W1375" s="29">
        <v>2</v>
      </c>
      <c r="X1375" s="29">
        <f t="shared" si="614"/>
        <v>0</v>
      </c>
      <c r="Z1375" s="6">
        <f t="shared" si="615"/>
        <v>0</v>
      </c>
      <c r="AA1375" s="6">
        <f t="shared" si="616"/>
        <v>0</v>
      </c>
      <c r="AB1375" s="29"/>
      <c r="AC1375" s="29" t="str">
        <f t="shared" si="617"/>
        <v>не применяется</v>
      </c>
      <c r="AE1375" s="120">
        <f>IF(N1375=1,IF(J1375&gt;=1,2,0),0)</f>
        <v>0</v>
      </c>
      <c r="AF1375" s="120">
        <f>IF(G1375&gt;AI1375,1,0)</f>
        <v>0</v>
      </c>
      <c r="AG1375" s="120"/>
      <c r="AI1375" s="29">
        <f t="shared" si="618"/>
        <v>1.0014544569999999</v>
      </c>
    </row>
    <row r="1376" spans="1:36" ht="16.5" thickBot="1" x14ac:dyDescent="0.3">
      <c r="A1376" s="48" t="s">
        <v>1593</v>
      </c>
      <c r="B1376" s="54" t="s">
        <v>41</v>
      </c>
      <c r="C1376" s="55" t="s">
        <v>42</v>
      </c>
      <c r="D1376" s="44">
        <v>7</v>
      </c>
      <c r="E1376" s="41">
        <v>0</v>
      </c>
      <c r="F1376" s="41">
        <v>0</v>
      </c>
      <c r="G1376" s="117">
        <v>0</v>
      </c>
      <c r="H1376" s="42" t="s">
        <v>12</v>
      </c>
      <c r="I1376" s="13">
        <v>0</v>
      </c>
      <c r="J1376" s="42" t="s">
        <v>12</v>
      </c>
      <c r="K1376" s="29">
        <f t="shared" si="612"/>
        <v>0</v>
      </c>
      <c r="L1376" s="29">
        <f t="shared" si="605"/>
        <v>0</v>
      </c>
      <c r="M1376" s="29">
        <f t="shared" si="606"/>
        <v>0</v>
      </c>
      <c r="N1376" s="29">
        <f t="shared" si="613"/>
        <v>0</v>
      </c>
      <c r="O1376" s="34"/>
      <c r="P1376" s="41">
        <v>0</v>
      </c>
      <c r="Q1376" s="41">
        <v>0</v>
      </c>
      <c r="R1376" s="117">
        <v>0</v>
      </c>
      <c r="S1376" s="34">
        <v>0</v>
      </c>
      <c r="T1376" s="34"/>
      <c r="U1376" s="43" t="s">
        <v>305</v>
      </c>
      <c r="V1376" s="34">
        <v>0</v>
      </c>
      <c r="W1376" s="29">
        <v>2</v>
      </c>
      <c r="X1376" s="29">
        <f t="shared" si="614"/>
        <v>0</v>
      </c>
      <c r="Z1376" s="6">
        <f t="shared" si="615"/>
        <v>0</v>
      </c>
      <c r="AA1376" s="6">
        <f t="shared" si="616"/>
        <v>0</v>
      </c>
      <c r="AB1376" s="29"/>
      <c r="AC1376" s="29" t="str">
        <f t="shared" si="617"/>
        <v>не применяется</v>
      </c>
      <c r="AE1376" s="120">
        <f>IF(N1376=1,IF(OR(I1376&lt;3,I1376=""),0,IF(I1376&gt;=7,2,1)),0)</f>
        <v>0</v>
      </c>
      <c r="AF1376" s="120">
        <f>IF(G1376&gt;AI1376,1,0)</f>
        <v>0</v>
      </c>
      <c r="AG1376" s="120">
        <f>IF(G1376=AJ1376,2,0)</f>
        <v>0</v>
      </c>
      <c r="AI1376" s="29">
        <f t="shared" si="618"/>
        <v>0.78831324000000003</v>
      </c>
      <c r="AJ1376" s="29">
        <f>_xlfn.MAXIFS($G$7:$G$2383,$N$7:$N$2383,1,$D$7:$D$2383,7)</f>
        <v>0.964028777</v>
      </c>
    </row>
    <row r="1377" spans="1:36" ht="16.5" thickBot="1" x14ac:dyDescent="0.3">
      <c r="A1377" s="48" t="s">
        <v>1594</v>
      </c>
      <c r="B1377" s="54" t="s">
        <v>41</v>
      </c>
      <c r="C1377" s="55" t="s">
        <v>42</v>
      </c>
      <c r="D1377" s="44">
        <v>8</v>
      </c>
      <c r="E1377" s="41">
        <v>0</v>
      </c>
      <c r="F1377" s="41">
        <v>0</v>
      </c>
      <c r="G1377" s="117">
        <v>0</v>
      </c>
      <c r="H1377" s="42" t="s">
        <v>12</v>
      </c>
      <c r="I1377" s="13">
        <v>0</v>
      </c>
      <c r="J1377" s="42" t="s">
        <v>12</v>
      </c>
      <c r="K1377" s="29">
        <f t="shared" si="612"/>
        <v>0</v>
      </c>
      <c r="L1377" s="29">
        <f t="shared" si="605"/>
        <v>0</v>
      </c>
      <c r="M1377" s="29">
        <f t="shared" si="606"/>
        <v>1</v>
      </c>
      <c r="N1377" s="29">
        <f t="shared" si="613"/>
        <v>0</v>
      </c>
      <c r="O1377" s="34"/>
      <c r="P1377" s="41">
        <v>0</v>
      </c>
      <c r="Q1377" s="41">
        <v>0</v>
      </c>
      <c r="R1377" s="117">
        <v>0</v>
      </c>
      <c r="S1377" s="34">
        <v>0</v>
      </c>
      <c r="T1377" s="34"/>
      <c r="U1377" s="43" t="s">
        <v>307</v>
      </c>
      <c r="V1377" s="34">
        <v>0</v>
      </c>
      <c r="W1377" s="29">
        <v>1</v>
      </c>
      <c r="X1377" s="29">
        <f t="shared" si="614"/>
        <v>0</v>
      </c>
      <c r="Z1377" s="6">
        <f t="shared" si="615"/>
        <v>0</v>
      </c>
      <c r="AA1377" s="6">
        <f t="shared" si="616"/>
        <v>0</v>
      </c>
      <c r="AB1377" s="29"/>
      <c r="AC1377" s="29" t="str">
        <f t="shared" si="617"/>
        <v>не применяется</v>
      </c>
      <c r="AE1377" s="120">
        <f>IF(N1377=1,IF(OR(I1377&gt;-5,I1377=""),0,IF(I1377&gt;=-10,0.5,1)),0)</f>
        <v>0</v>
      </c>
      <c r="AF1377" s="120">
        <f>IF(G1377&lt;AI1377,0.5,0)</f>
        <v>0.5</v>
      </c>
      <c r="AG1377" s="120">
        <f>IF(G1377=AJ1377,1,0)</f>
        <v>0</v>
      </c>
      <c r="AI1377" s="29">
        <f t="shared" si="618"/>
        <v>0.38070670899999998</v>
      </c>
      <c r="AJ1377" s="29">
        <f>_xlfn.MINIFS($G$6:$G$2383,$N$6:$N$2383,1,$D$6:$D$2383,8)</f>
        <v>1.9047618999999998E-2</v>
      </c>
    </row>
    <row r="1378" spans="1:36" ht="16.5" thickBot="1" x14ac:dyDescent="0.3">
      <c r="A1378" s="48" t="s">
        <v>1595</v>
      </c>
      <c r="B1378" s="54" t="s">
        <v>41</v>
      </c>
      <c r="C1378" s="55" t="s">
        <v>42</v>
      </c>
      <c r="D1378" s="44">
        <v>9</v>
      </c>
      <c r="E1378" s="41">
        <v>0</v>
      </c>
      <c r="F1378" s="41">
        <v>0</v>
      </c>
      <c r="G1378" s="117">
        <v>0</v>
      </c>
      <c r="H1378" s="45"/>
      <c r="I1378" s="42" t="s">
        <v>12</v>
      </c>
      <c r="J1378" s="13"/>
      <c r="K1378" s="29">
        <f t="shared" si="612"/>
        <v>0</v>
      </c>
      <c r="L1378" s="29">
        <f t="shared" si="605"/>
        <v>0</v>
      </c>
      <c r="M1378" s="29">
        <f t="shared" si="606"/>
        <v>0</v>
      </c>
      <c r="N1378" s="29">
        <f t="shared" si="613"/>
        <v>0</v>
      </c>
      <c r="O1378" s="34"/>
      <c r="P1378" s="41">
        <v>0</v>
      </c>
      <c r="Q1378" s="41">
        <v>0</v>
      </c>
      <c r="R1378" s="117">
        <v>0</v>
      </c>
      <c r="S1378" s="42">
        <v>0</v>
      </c>
      <c r="T1378" s="42"/>
      <c r="U1378" s="43" t="s">
        <v>309</v>
      </c>
      <c r="V1378" s="34">
        <v>0</v>
      </c>
      <c r="W1378" s="29">
        <v>1</v>
      </c>
      <c r="X1378" s="29">
        <f t="shared" si="614"/>
        <v>0</v>
      </c>
      <c r="Z1378" s="6">
        <f t="shared" si="615"/>
        <v>0</v>
      </c>
      <c r="AA1378" s="6">
        <f t="shared" si="616"/>
        <v>0</v>
      </c>
      <c r="AB1378" s="29"/>
      <c r="AC1378" s="29" t="str">
        <f t="shared" si="617"/>
        <v>не применяется</v>
      </c>
      <c r="AE1378" s="120">
        <f>IF(N1378=1,IF(J1378&gt;=1,1,0),0)</f>
        <v>0</v>
      </c>
      <c r="AF1378" s="120">
        <f>IF(G1378&gt;AI1378,0.5,0)</f>
        <v>0</v>
      </c>
      <c r="AG1378" s="120"/>
      <c r="AI1378" s="29">
        <f t="shared" si="618"/>
        <v>6.5856960899999999</v>
      </c>
    </row>
    <row r="1379" spans="1:36" ht="16.5" thickBot="1" x14ac:dyDescent="0.3">
      <c r="A1379" s="48" t="s">
        <v>1596</v>
      </c>
      <c r="B1379" s="54" t="s">
        <v>41</v>
      </c>
      <c r="C1379" s="55" t="s">
        <v>42</v>
      </c>
      <c r="D1379" s="44">
        <v>10</v>
      </c>
      <c r="E1379" s="41">
        <v>0</v>
      </c>
      <c r="F1379" s="41">
        <v>0</v>
      </c>
      <c r="G1379" s="117">
        <v>0</v>
      </c>
      <c r="H1379" s="45"/>
      <c r="I1379" s="42" t="s">
        <v>12</v>
      </c>
      <c r="J1379" s="13"/>
      <c r="K1379" s="29">
        <f t="shared" si="612"/>
        <v>0</v>
      </c>
      <c r="L1379" s="29">
        <f t="shared" si="605"/>
        <v>0</v>
      </c>
      <c r="M1379" s="29">
        <f t="shared" si="606"/>
        <v>0</v>
      </c>
      <c r="N1379" s="29">
        <f t="shared" si="613"/>
        <v>0</v>
      </c>
      <c r="O1379" s="34"/>
      <c r="P1379" s="41">
        <v>0</v>
      </c>
      <c r="Q1379" s="41">
        <v>0</v>
      </c>
      <c r="R1379" s="117">
        <v>0</v>
      </c>
      <c r="S1379" s="42">
        <v>0</v>
      </c>
      <c r="T1379" s="42"/>
      <c r="U1379" s="43" t="s">
        <v>311</v>
      </c>
      <c r="V1379" s="34">
        <v>0</v>
      </c>
      <c r="W1379" s="29">
        <v>1</v>
      </c>
      <c r="X1379" s="29">
        <f t="shared" si="614"/>
        <v>0</v>
      </c>
      <c r="Z1379" s="6">
        <f t="shared" si="615"/>
        <v>0</v>
      </c>
      <c r="AA1379" s="6">
        <f t="shared" si="616"/>
        <v>0</v>
      </c>
      <c r="AB1379" s="29"/>
      <c r="AC1379" s="29" t="str">
        <f t="shared" si="617"/>
        <v>не применяется</v>
      </c>
      <c r="AE1379" s="120">
        <f>IF(N1379=1,IF(J1379&gt;=1,1,0),0)</f>
        <v>0</v>
      </c>
      <c r="AF1379" s="120">
        <f>IF(G1379&gt;AI1379,0.5,0)</f>
        <v>0</v>
      </c>
      <c r="AG1379" s="120"/>
      <c r="AI1379" s="29">
        <f t="shared" si="618"/>
        <v>8.2854889590000003</v>
      </c>
    </row>
    <row r="1380" spans="1:36" ht="16.5" thickBot="1" x14ac:dyDescent="0.3">
      <c r="A1380" s="48" t="s">
        <v>1597</v>
      </c>
      <c r="B1380" s="54" t="s">
        <v>41</v>
      </c>
      <c r="C1380" s="55" t="s">
        <v>42</v>
      </c>
      <c r="D1380" s="44">
        <v>11</v>
      </c>
      <c r="E1380" s="41">
        <v>0</v>
      </c>
      <c r="F1380" s="41">
        <v>0</v>
      </c>
      <c r="G1380" s="117">
        <v>0</v>
      </c>
      <c r="H1380" s="45"/>
      <c r="I1380" s="42" t="s">
        <v>12</v>
      </c>
      <c r="J1380" s="13"/>
      <c r="K1380" s="29">
        <f t="shared" si="612"/>
        <v>0</v>
      </c>
      <c r="L1380" s="29">
        <f t="shared" si="605"/>
        <v>0</v>
      </c>
      <c r="M1380" s="29">
        <f t="shared" si="606"/>
        <v>0</v>
      </c>
      <c r="N1380" s="29">
        <f t="shared" si="613"/>
        <v>0</v>
      </c>
      <c r="O1380" s="34"/>
      <c r="P1380" s="41">
        <v>0</v>
      </c>
      <c r="Q1380" s="41">
        <v>0</v>
      </c>
      <c r="R1380" s="117">
        <v>0</v>
      </c>
      <c r="S1380" s="42">
        <v>0</v>
      </c>
      <c r="T1380" s="42"/>
      <c r="U1380" s="43" t="s">
        <v>313</v>
      </c>
      <c r="V1380" s="34">
        <v>0</v>
      </c>
      <c r="W1380" s="29">
        <v>2</v>
      </c>
      <c r="X1380" s="29">
        <f t="shared" si="614"/>
        <v>0</v>
      </c>
      <c r="Z1380" s="6">
        <f t="shared" si="615"/>
        <v>0</v>
      </c>
      <c r="AA1380" s="6">
        <f t="shared" si="616"/>
        <v>0</v>
      </c>
      <c r="AB1380" s="29"/>
      <c r="AC1380" s="29" t="str">
        <f t="shared" si="617"/>
        <v>не применяется</v>
      </c>
      <c r="AE1380" s="120">
        <f>IF(N1380=1,IF(J1380&gt;=1,2,0),0)</f>
        <v>0</v>
      </c>
      <c r="AF1380" s="120">
        <f>IF(G1380&gt;AI1380,1,0)</f>
        <v>0</v>
      </c>
      <c r="AG1380" s="120"/>
      <c r="AI1380" s="29">
        <f t="shared" si="618"/>
        <v>8.5951903810000001</v>
      </c>
    </row>
    <row r="1381" spans="1:36" ht="16.5" thickBot="1" x14ac:dyDescent="0.3">
      <c r="A1381" s="48" t="s">
        <v>1598</v>
      </c>
      <c r="B1381" s="54" t="s">
        <v>41</v>
      </c>
      <c r="C1381" s="55" t="s">
        <v>42</v>
      </c>
      <c r="D1381" s="44">
        <v>12</v>
      </c>
      <c r="E1381" s="41">
        <v>0</v>
      </c>
      <c r="F1381" s="41">
        <v>0</v>
      </c>
      <c r="G1381" s="117">
        <v>0</v>
      </c>
      <c r="H1381" s="42" t="s">
        <v>12</v>
      </c>
      <c r="I1381" s="13">
        <v>0</v>
      </c>
      <c r="J1381" s="42" t="s">
        <v>12</v>
      </c>
      <c r="K1381" s="29">
        <f t="shared" si="612"/>
        <v>0</v>
      </c>
      <c r="L1381" s="29">
        <f t="shared" si="605"/>
        <v>0</v>
      </c>
      <c r="M1381" s="29">
        <f t="shared" si="606"/>
        <v>1</v>
      </c>
      <c r="N1381" s="29">
        <f t="shared" si="613"/>
        <v>0</v>
      </c>
      <c r="O1381" s="34"/>
      <c r="P1381" s="41">
        <v>0</v>
      </c>
      <c r="Q1381" s="41">
        <v>0</v>
      </c>
      <c r="R1381" s="117">
        <v>0</v>
      </c>
      <c r="S1381" s="34">
        <v>0</v>
      </c>
      <c r="T1381" s="34"/>
      <c r="U1381" s="43" t="s">
        <v>315</v>
      </c>
      <c r="V1381" s="34">
        <v>0</v>
      </c>
      <c r="W1381" s="29">
        <v>1</v>
      </c>
      <c r="X1381" s="29">
        <f t="shared" si="614"/>
        <v>0</v>
      </c>
      <c r="Z1381" s="6">
        <f t="shared" si="615"/>
        <v>0</v>
      </c>
      <c r="AA1381" s="6">
        <f t="shared" si="616"/>
        <v>0</v>
      </c>
      <c r="AB1381" s="29"/>
      <c r="AC1381" s="29" t="str">
        <f t="shared" si="617"/>
        <v>не применяется</v>
      </c>
      <c r="AE1381" s="120">
        <f>IF(N1381=1,IF(OR(I1381&gt;-5,I1381=""),0,IF(I1381&gt;=-10,0.5,1)),0)</f>
        <v>0</v>
      </c>
      <c r="AF1381" s="120">
        <f>IF(G1381&lt;AI1381,0.5,0)</f>
        <v>0.5</v>
      </c>
      <c r="AG1381" s="120">
        <f>IF(G1381=AJ1381,1,0)</f>
        <v>0</v>
      </c>
      <c r="AI1381" s="29">
        <f t="shared" si="618"/>
        <v>4.0696577999999997E-2</v>
      </c>
      <c r="AJ1381" s="29">
        <f>_xlfn.MINIFS($G$6:$G$2383,$N$6:$N$2383,1,$D$6:$D$2383,12)</f>
        <v>5.6550419999999999E-3</v>
      </c>
    </row>
    <row r="1382" spans="1:36" ht="16.5" thickBot="1" x14ac:dyDescent="0.3">
      <c r="A1382" s="48" t="s">
        <v>1599</v>
      </c>
      <c r="B1382" s="54" t="s">
        <v>41</v>
      </c>
      <c r="C1382" s="55" t="s">
        <v>42</v>
      </c>
      <c r="D1382" s="44">
        <v>13</v>
      </c>
      <c r="E1382" s="41">
        <v>0</v>
      </c>
      <c r="F1382" s="41">
        <v>0</v>
      </c>
      <c r="G1382" s="117">
        <v>0</v>
      </c>
      <c r="H1382" s="42" t="s">
        <v>12</v>
      </c>
      <c r="I1382" s="13">
        <v>0</v>
      </c>
      <c r="J1382" s="42" t="s">
        <v>12</v>
      </c>
      <c r="K1382" s="29">
        <f>_xlfn.IFS(AND(R1382=0,G1382=0),0,V1382=0,0,V1382=1,MAX(AE1382:AG1382))</f>
        <v>0</v>
      </c>
      <c r="L1382" s="29">
        <f t="shared" si="605"/>
        <v>1</v>
      </c>
      <c r="M1382" s="29">
        <f t="shared" si="606"/>
        <v>1</v>
      </c>
      <c r="N1382" s="29">
        <f t="shared" si="613"/>
        <v>0</v>
      </c>
      <c r="O1382" s="34"/>
      <c r="P1382" s="41">
        <v>0</v>
      </c>
      <c r="Q1382" s="41">
        <v>0</v>
      </c>
      <c r="R1382" s="117">
        <v>0</v>
      </c>
      <c r="S1382" s="34">
        <v>0</v>
      </c>
      <c r="T1382" s="34"/>
      <c r="U1382" s="43" t="s">
        <v>317</v>
      </c>
      <c r="V1382" s="34">
        <v>0</v>
      </c>
      <c r="W1382" s="29">
        <v>2</v>
      </c>
      <c r="X1382" s="29">
        <f t="shared" si="614"/>
        <v>0</v>
      </c>
      <c r="Z1382" s="6">
        <f t="shared" si="615"/>
        <v>0</v>
      </c>
      <c r="AA1382" s="6">
        <f t="shared" si="616"/>
        <v>0</v>
      </c>
      <c r="AB1382" s="29"/>
      <c r="AC1382" s="29" t="str">
        <f t="shared" si="617"/>
        <v>не применяется</v>
      </c>
      <c r="AE1382" s="120">
        <f>IF(N1382=1,IF(OR(I1382&gt;-3,I1382=""),0,IF(I1382&gt;=-7,1,2)),0)</f>
        <v>0</v>
      </c>
      <c r="AF1382" s="120">
        <f>IF(G1382&lt;AI1382,1,0)</f>
        <v>1</v>
      </c>
      <c r="AG1382" s="120">
        <f>IF(G1382=AJ1382,2,0)</f>
        <v>0</v>
      </c>
      <c r="AI1382" s="29">
        <f t="shared" si="618"/>
        <v>0.30394431599999999</v>
      </c>
      <c r="AJ1382" s="29">
        <f>_xlfn.MINIFS($G$6:$G$2383,$N$6:$N$2383,1,$D$6:$D$2383,13)</f>
        <v>0.11</v>
      </c>
    </row>
    <row r="1383" spans="1:36" ht="16.5" thickBot="1" x14ac:dyDescent="0.3">
      <c r="A1383" s="48" t="s">
        <v>1600</v>
      </c>
      <c r="B1383" s="54" t="s">
        <v>41</v>
      </c>
      <c r="C1383" s="55" t="s">
        <v>42</v>
      </c>
      <c r="D1383" s="44">
        <v>14</v>
      </c>
      <c r="E1383" s="41">
        <v>0</v>
      </c>
      <c r="F1383" s="41">
        <v>0</v>
      </c>
      <c r="G1383" s="117">
        <v>0</v>
      </c>
      <c r="H1383" s="42" t="s">
        <v>12</v>
      </c>
      <c r="I1383" s="13">
        <v>0</v>
      </c>
      <c r="J1383" s="42" t="s">
        <v>12</v>
      </c>
      <c r="K1383" s="29">
        <f>_xlfn.IFS(AND(R1383=0,G1383=0),0,V1383=0,0,V1383=1,MAX(AE1383:AG1383))</f>
        <v>0</v>
      </c>
      <c r="L1383" s="29">
        <f t="shared" si="605"/>
        <v>0</v>
      </c>
      <c r="M1383" s="29">
        <f t="shared" si="606"/>
        <v>1</v>
      </c>
      <c r="N1383" s="29">
        <f t="shared" si="613"/>
        <v>0</v>
      </c>
      <c r="O1383" s="34"/>
      <c r="P1383" s="41">
        <v>0</v>
      </c>
      <c r="Q1383" s="41">
        <v>0</v>
      </c>
      <c r="R1383" s="117">
        <v>0</v>
      </c>
      <c r="S1383" s="34">
        <v>0</v>
      </c>
      <c r="T1383" s="34"/>
      <c r="U1383" s="43" t="s">
        <v>319</v>
      </c>
      <c r="V1383" s="34">
        <v>0</v>
      </c>
      <c r="W1383" s="29">
        <v>1</v>
      </c>
      <c r="X1383" s="29">
        <f t="shared" si="614"/>
        <v>0</v>
      </c>
      <c r="Z1383" s="6">
        <f t="shared" si="615"/>
        <v>0</v>
      </c>
      <c r="AA1383" s="6">
        <f t="shared" si="616"/>
        <v>0</v>
      </c>
      <c r="AB1383" s="29"/>
      <c r="AC1383" s="29" t="str">
        <f t="shared" si="617"/>
        <v>не применяется</v>
      </c>
      <c r="AE1383" s="120">
        <f>IF(N1383=1,IF(OR(I1383&gt;-5,I1383=""),0,IF(I1383&gt;=-10,0.5,1)),0)</f>
        <v>0</v>
      </c>
      <c r="AF1383" s="120">
        <f>IF(G1383&lt;AI1383,0.5,0)</f>
        <v>0.5</v>
      </c>
      <c r="AG1383" s="120">
        <f>IF(G1383=AJ1383,1,0)</f>
        <v>1</v>
      </c>
      <c r="AI1383" s="29">
        <f t="shared" si="618"/>
        <v>4.1435990000000004E-3</v>
      </c>
      <c r="AJ1383" s="29">
        <f>_xlfn.MINIFS($G$6:$G$2383,$N$6:$N$2383,1,$D$6:$D$2383,14)</f>
        <v>0</v>
      </c>
    </row>
    <row r="1384" spans="1:36" ht="16.5" thickBot="1" x14ac:dyDescent="0.3">
      <c r="A1384" s="48" t="s">
        <v>1601</v>
      </c>
      <c r="B1384" s="54" t="s">
        <v>41</v>
      </c>
      <c r="C1384" s="55" t="s">
        <v>42</v>
      </c>
      <c r="D1384" s="33"/>
      <c r="E1384" s="41"/>
      <c r="F1384" s="41"/>
      <c r="G1384" s="117">
        <v>0</v>
      </c>
      <c r="H1384" s="35"/>
      <c r="I1384" s="35"/>
      <c r="J1384" s="35"/>
      <c r="K1384" s="36">
        <f>SUM(K1385:K1390)</f>
        <v>4.5</v>
      </c>
      <c r="L1384" s="29">
        <f t="shared" si="605"/>
        <v>0</v>
      </c>
      <c r="M1384" s="29">
        <f t="shared" si="606"/>
        <v>0</v>
      </c>
      <c r="O1384" s="34"/>
      <c r="P1384" s="34"/>
      <c r="Q1384" s="34"/>
      <c r="R1384" s="117">
        <v>0</v>
      </c>
      <c r="S1384" s="35">
        <v>4.5</v>
      </c>
      <c r="T1384" s="35"/>
      <c r="U1384" s="37" t="s">
        <v>321</v>
      </c>
      <c r="V1384" s="35">
        <v>1</v>
      </c>
      <c r="W1384" s="6"/>
      <c r="X1384" s="29">
        <f t="shared" si="614"/>
        <v>0</v>
      </c>
      <c r="Y1384" s="6"/>
      <c r="AB1384" s="6"/>
      <c r="AC1384" s="29" t="str">
        <f t="shared" si="617"/>
        <v>не применяется</v>
      </c>
      <c r="AF1384" s="6"/>
    </row>
    <row r="1385" spans="1:36" ht="16.5" thickBot="1" x14ac:dyDescent="0.3">
      <c r="A1385" s="48" t="s">
        <v>1602</v>
      </c>
      <c r="B1385" s="54" t="s">
        <v>41</v>
      </c>
      <c r="C1385" s="55" t="s">
        <v>42</v>
      </c>
      <c r="D1385" s="44">
        <v>15</v>
      </c>
      <c r="E1385" s="41">
        <v>39184</v>
      </c>
      <c r="F1385" s="41">
        <v>40354</v>
      </c>
      <c r="G1385" s="117">
        <v>0.97100659199999995</v>
      </c>
      <c r="H1385" s="45">
        <v>1</v>
      </c>
      <c r="I1385" s="42" t="s">
        <v>12</v>
      </c>
      <c r="J1385" s="13">
        <v>0.97100659199999995</v>
      </c>
      <c r="K1385" s="29">
        <f t="shared" ref="K1385:K1390" si="619">IF(V1385=1,MAX(AE1385:AG1385),0)</f>
        <v>0.5</v>
      </c>
      <c r="L1385" s="29">
        <f t="shared" si="605"/>
        <v>0</v>
      </c>
      <c r="M1385" s="29">
        <f t="shared" si="606"/>
        <v>1</v>
      </c>
      <c r="N1385" s="29">
        <f t="shared" ref="N1385:N1390" si="620">IF(AND(F1385=0,V1385=1),2,V1385)</f>
        <v>1</v>
      </c>
      <c r="O1385" s="34"/>
      <c r="P1385" s="41">
        <v>0</v>
      </c>
      <c r="Q1385" s="41">
        <v>0</v>
      </c>
      <c r="R1385" s="117">
        <v>0</v>
      </c>
      <c r="S1385" s="42">
        <v>0.5</v>
      </c>
      <c r="T1385" s="42"/>
      <c r="U1385" s="43" t="s">
        <v>323</v>
      </c>
      <c r="V1385" s="34">
        <v>1</v>
      </c>
      <c r="W1385" s="29">
        <v>1</v>
      </c>
      <c r="X1385" s="29">
        <f t="shared" si="614"/>
        <v>1</v>
      </c>
      <c r="Z1385" s="6">
        <f t="shared" ref="Z1385:Z1390" si="621">N1385</f>
        <v>1</v>
      </c>
      <c r="AA1385" s="6">
        <f t="shared" ref="AA1385:AA1390" si="622">IF(K1385&lt;=0,0,1)</f>
        <v>1</v>
      </c>
      <c r="AB1385" s="29"/>
      <c r="AC1385" s="29">
        <f t="shared" si="617"/>
        <v>1</v>
      </c>
      <c r="AE1385" s="120">
        <f>IF(AND(J1385&gt;=1,N1385=1),1,0)</f>
        <v>0</v>
      </c>
      <c r="AF1385" s="121">
        <f>IF(G1385&gt;AI1385,0.5,0)</f>
        <v>0.5</v>
      </c>
      <c r="AG1385" s="120"/>
      <c r="AI1385" s="29">
        <f t="shared" ref="AI1385:AI1390" si="623">ROUND(SUMIFS(E:E,D:D,D1385,N:N,1)/SUMIFS(F:F,D:D,D1385,N:N,1),9)</f>
        <v>0.955452521</v>
      </c>
    </row>
    <row r="1386" spans="1:36" ht="16.5" thickBot="1" x14ac:dyDescent="0.3">
      <c r="A1386" s="48" t="s">
        <v>1603</v>
      </c>
      <c r="B1386" s="54" t="s">
        <v>41</v>
      </c>
      <c r="C1386" s="55" t="s">
        <v>42</v>
      </c>
      <c r="D1386" s="44">
        <v>16</v>
      </c>
      <c r="E1386" s="41">
        <v>108</v>
      </c>
      <c r="F1386" s="41">
        <v>0</v>
      </c>
      <c r="G1386" s="117">
        <v>0</v>
      </c>
      <c r="H1386" s="45">
        <v>1</v>
      </c>
      <c r="I1386" s="42" t="s">
        <v>12</v>
      </c>
      <c r="J1386" s="13">
        <v>0</v>
      </c>
      <c r="K1386" s="29">
        <f t="shared" si="619"/>
        <v>0</v>
      </c>
      <c r="L1386" s="29">
        <f t="shared" si="605"/>
        <v>0</v>
      </c>
      <c r="M1386" s="29">
        <f t="shared" si="606"/>
        <v>0</v>
      </c>
      <c r="N1386" s="29">
        <f t="shared" si="620"/>
        <v>2</v>
      </c>
      <c r="O1386" s="34"/>
      <c r="P1386" s="41">
        <v>60</v>
      </c>
      <c r="Q1386" s="41">
        <v>136</v>
      </c>
      <c r="R1386" s="117">
        <v>0.44117647100000001</v>
      </c>
      <c r="S1386" s="42">
        <v>0</v>
      </c>
      <c r="T1386" s="42"/>
      <c r="U1386" s="43" t="s">
        <v>325</v>
      </c>
      <c r="V1386" s="34">
        <v>1</v>
      </c>
      <c r="W1386" s="29">
        <v>1</v>
      </c>
      <c r="X1386" s="29">
        <f t="shared" si="614"/>
        <v>1</v>
      </c>
      <c r="Z1386" s="6">
        <f t="shared" si="621"/>
        <v>2</v>
      </c>
      <c r="AA1386" s="6">
        <f t="shared" si="622"/>
        <v>0</v>
      </c>
      <c r="AB1386" s="29"/>
      <c r="AC1386" s="29" t="str">
        <f>_xlfn.IFS(AND(Z1386=1,AA1386=1),1,AND(Z1386=1,AA1386=0),0,Z1386=0,"не применяется",N1386=2,"не применяется")</f>
        <v>не применяется</v>
      </c>
      <c r="AE1386" s="120">
        <f>IF(AND(J1386&gt;=1,N1386=1),1,0)</f>
        <v>0</v>
      </c>
      <c r="AF1386" s="120">
        <f>IF(G1386&gt;AI1386,0.5,0)</f>
        <v>0</v>
      </c>
      <c r="AG1386" s="120"/>
      <c r="AI1386" s="29">
        <f t="shared" si="623"/>
        <v>27.65</v>
      </c>
    </row>
    <row r="1387" spans="1:36" ht="16.5" thickBot="1" x14ac:dyDescent="0.3">
      <c r="A1387" s="48" t="s">
        <v>1604</v>
      </c>
      <c r="B1387" s="54" t="s">
        <v>41</v>
      </c>
      <c r="C1387" s="55" t="s">
        <v>42</v>
      </c>
      <c r="D1387" s="44">
        <v>17</v>
      </c>
      <c r="E1387" s="41">
        <v>849</v>
      </c>
      <c r="F1387" s="41">
        <v>2</v>
      </c>
      <c r="G1387" s="117">
        <v>424.5</v>
      </c>
      <c r="H1387" s="45">
        <v>1</v>
      </c>
      <c r="I1387" s="42" t="s">
        <v>12</v>
      </c>
      <c r="J1387" s="13">
        <v>424.5</v>
      </c>
      <c r="K1387" s="29">
        <f t="shared" si="619"/>
        <v>1</v>
      </c>
      <c r="L1387" s="29">
        <f t="shared" si="605"/>
        <v>0</v>
      </c>
      <c r="M1387" s="29">
        <f t="shared" si="606"/>
        <v>1</v>
      </c>
      <c r="N1387" s="29">
        <f t="shared" si="620"/>
        <v>1</v>
      </c>
      <c r="O1387" s="34"/>
      <c r="P1387" s="41">
        <v>1293</v>
      </c>
      <c r="Q1387" s="41">
        <v>422</v>
      </c>
      <c r="R1387" s="117">
        <v>3.0639810430000001</v>
      </c>
      <c r="S1387" s="42">
        <v>1</v>
      </c>
      <c r="T1387" s="42"/>
      <c r="U1387" s="43" t="s">
        <v>327</v>
      </c>
      <c r="V1387" s="34">
        <v>1</v>
      </c>
      <c r="W1387" s="29">
        <v>1</v>
      </c>
      <c r="X1387" s="29">
        <f t="shared" si="614"/>
        <v>1</v>
      </c>
      <c r="Z1387" s="6">
        <f t="shared" si="621"/>
        <v>1</v>
      </c>
      <c r="AA1387" s="6">
        <f t="shared" si="622"/>
        <v>1</v>
      </c>
      <c r="AB1387" s="29"/>
      <c r="AC1387" s="29">
        <f>_xlfn.IFS(AND(Z1387=1,AA1387=1),1,AND(Z1387=1,AA1387=0),0,Z1387=0,"не применяется")</f>
        <v>1</v>
      </c>
      <c r="AE1387" s="120">
        <f>IF(AND(J1387&gt;=1,N1387=1),1,0)</f>
        <v>1</v>
      </c>
      <c r="AF1387" s="120">
        <f>IF(G1387&gt;AI1387,0.5,0)</f>
        <v>0.5</v>
      </c>
      <c r="AG1387" s="120"/>
      <c r="AI1387" s="29">
        <f t="shared" si="623"/>
        <v>77.588235294</v>
      </c>
    </row>
    <row r="1388" spans="1:36" ht="16.5" thickBot="1" x14ac:dyDescent="0.3">
      <c r="A1388" s="48" t="s">
        <v>1605</v>
      </c>
      <c r="B1388" s="54" t="s">
        <v>41</v>
      </c>
      <c r="C1388" s="55" t="s">
        <v>42</v>
      </c>
      <c r="D1388" s="44">
        <v>18</v>
      </c>
      <c r="E1388" s="41">
        <v>189</v>
      </c>
      <c r="F1388" s="41">
        <v>0</v>
      </c>
      <c r="G1388" s="117">
        <v>0</v>
      </c>
      <c r="H1388" s="45">
        <v>1</v>
      </c>
      <c r="I1388" s="42" t="s">
        <v>12</v>
      </c>
      <c r="J1388" s="13">
        <v>0</v>
      </c>
      <c r="K1388" s="29">
        <f t="shared" si="619"/>
        <v>0</v>
      </c>
      <c r="L1388" s="29">
        <f t="shared" si="605"/>
        <v>0</v>
      </c>
      <c r="M1388" s="29">
        <f t="shared" si="606"/>
        <v>0</v>
      </c>
      <c r="N1388" s="29">
        <f t="shared" si="620"/>
        <v>2</v>
      </c>
      <c r="O1388" s="34"/>
      <c r="P1388" s="41">
        <v>152</v>
      </c>
      <c r="Q1388" s="41">
        <v>144</v>
      </c>
      <c r="R1388" s="117">
        <v>1.0555555560000001</v>
      </c>
      <c r="S1388" s="42">
        <v>1</v>
      </c>
      <c r="T1388" s="42"/>
      <c r="U1388" s="43" t="s">
        <v>329</v>
      </c>
      <c r="V1388" s="34">
        <v>1</v>
      </c>
      <c r="W1388" s="29">
        <v>1</v>
      </c>
      <c r="X1388" s="29">
        <f t="shared" si="614"/>
        <v>1</v>
      </c>
      <c r="Z1388" s="6">
        <f t="shared" si="621"/>
        <v>2</v>
      </c>
      <c r="AA1388" s="6">
        <f t="shared" si="622"/>
        <v>0</v>
      </c>
      <c r="AB1388" s="29"/>
      <c r="AC1388" s="29" t="str">
        <f>_xlfn.IFS(AND(Z1388=1,AA1388=1),1,AND(Z1388=1,AA1388=0),0,Z1388=0,"не применяется",N1388=2,"не применяется")</f>
        <v>не применяется</v>
      </c>
      <c r="AE1388" s="120">
        <f>IF(AND(J1388&gt;=1,N1388=1),1,0)</f>
        <v>0</v>
      </c>
      <c r="AF1388" s="120">
        <f>IF(G1388&gt;AI1388,0.5,0)</f>
        <v>0</v>
      </c>
      <c r="AG1388" s="120"/>
      <c r="AI1388" s="29">
        <f t="shared" si="623"/>
        <v>48.1875</v>
      </c>
    </row>
    <row r="1389" spans="1:36" ht="16.5" thickBot="1" x14ac:dyDescent="0.3">
      <c r="A1389" s="48" t="s">
        <v>1606</v>
      </c>
      <c r="B1389" s="54" t="s">
        <v>41</v>
      </c>
      <c r="C1389" s="55" t="s">
        <v>42</v>
      </c>
      <c r="D1389" s="44">
        <v>19</v>
      </c>
      <c r="E1389" s="41">
        <v>222</v>
      </c>
      <c r="F1389" s="41">
        <v>2</v>
      </c>
      <c r="G1389" s="117">
        <v>111</v>
      </c>
      <c r="H1389" s="45">
        <v>1</v>
      </c>
      <c r="I1389" s="42" t="s">
        <v>12</v>
      </c>
      <c r="J1389" s="13">
        <v>111</v>
      </c>
      <c r="K1389" s="29">
        <f t="shared" si="619"/>
        <v>2</v>
      </c>
      <c r="L1389" s="29">
        <f t="shared" si="605"/>
        <v>0</v>
      </c>
      <c r="M1389" s="29">
        <f t="shared" si="606"/>
        <v>1</v>
      </c>
      <c r="N1389" s="29">
        <f t="shared" si="620"/>
        <v>1</v>
      </c>
      <c r="O1389" s="34"/>
      <c r="P1389" s="41">
        <v>64</v>
      </c>
      <c r="Q1389" s="41">
        <v>27</v>
      </c>
      <c r="R1389" s="117">
        <v>2.3703703699999998</v>
      </c>
      <c r="S1389" s="42">
        <v>2</v>
      </c>
      <c r="T1389" s="42"/>
      <c r="U1389" s="43" t="s">
        <v>331</v>
      </c>
      <c r="V1389" s="34">
        <v>1</v>
      </c>
      <c r="W1389" s="29">
        <v>2</v>
      </c>
      <c r="X1389" s="29">
        <f t="shared" si="614"/>
        <v>2</v>
      </c>
      <c r="Z1389" s="6">
        <f t="shared" si="621"/>
        <v>1</v>
      </c>
      <c r="AA1389" s="6">
        <f t="shared" si="622"/>
        <v>1</v>
      </c>
      <c r="AB1389" s="29"/>
      <c r="AC1389" s="29">
        <f t="shared" ref="AC1389:AC1396" si="624">_xlfn.IFS(AND(Z1389=1,AA1389=1),1,AND(Z1389=1,AA1389=0),0,Z1389=0,"не применяется")</f>
        <v>1</v>
      </c>
      <c r="AE1389" s="120">
        <f>IF(AND(J1389&gt;=1,N1389=1),2,0)</f>
        <v>2</v>
      </c>
      <c r="AF1389" s="120">
        <f>IF(G1389&gt;AI1389,1,0)</f>
        <v>1</v>
      </c>
      <c r="AG1389" s="120"/>
      <c r="AI1389" s="29">
        <f t="shared" si="623"/>
        <v>45.237288135999997</v>
      </c>
    </row>
    <row r="1390" spans="1:36" ht="16.5" thickBot="1" x14ac:dyDescent="0.3">
      <c r="A1390" s="48" t="s">
        <v>1607</v>
      </c>
      <c r="B1390" s="54" t="s">
        <v>41</v>
      </c>
      <c r="C1390" s="55" t="s">
        <v>42</v>
      </c>
      <c r="D1390" s="44">
        <v>20</v>
      </c>
      <c r="E1390" s="41">
        <v>86</v>
      </c>
      <c r="F1390" s="41">
        <v>7</v>
      </c>
      <c r="G1390" s="117">
        <v>12.285714285999999</v>
      </c>
      <c r="H1390" s="45">
        <v>1</v>
      </c>
      <c r="I1390" s="42" t="s">
        <v>12</v>
      </c>
      <c r="J1390" s="13">
        <v>12.285714285999999</v>
      </c>
      <c r="K1390" s="29">
        <f t="shared" si="619"/>
        <v>1</v>
      </c>
      <c r="L1390" s="29">
        <f t="shared" si="605"/>
        <v>0</v>
      </c>
      <c r="M1390" s="29">
        <f t="shared" si="606"/>
        <v>0</v>
      </c>
      <c r="N1390" s="29">
        <f t="shared" si="620"/>
        <v>1</v>
      </c>
      <c r="O1390" s="34"/>
      <c r="P1390" s="41">
        <v>173</v>
      </c>
      <c r="Q1390" s="41">
        <v>216</v>
      </c>
      <c r="R1390" s="117">
        <v>0.80092592600000001</v>
      </c>
      <c r="S1390" s="42">
        <v>0</v>
      </c>
      <c r="T1390" s="42"/>
      <c r="U1390" s="43" t="s">
        <v>333</v>
      </c>
      <c r="V1390" s="34">
        <v>1</v>
      </c>
      <c r="W1390" s="29">
        <v>1</v>
      </c>
      <c r="X1390" s="29">
        <f t="shared" si="614"/>
        <v>1</v>
      </c>
      <c r="Z1390" s="6">
        <f t="shared" si="621"/>
        <v>1</v>
      </c>
      <c r="AA1390" s="6">
        <f t="shared" si="622"/>
        <v>1</v>
      </c>
      <c r="AB1390" s="29"/>
      <c r="AC1390" s="29">
        <f t="shared" si="624"/>
        <v>1</v>
      </c>
      <c r="AE1390" s="120">
        <f>IF(AND(J1390&gt;=1,N1390=1),1,0)</f>
        <v>1</v>
      </c>
      <c r="AF1390" s="120">
        <f>IF(G1390&gt;AI1390,0.5,0)</f>
        <v>0</v>
      </c>
      <c r="AG1390" s="120"/>
      <c r="AI1390" s="29">
        <f t="shared" si="623"/>
        <v>12.756097561000001</v>
      </c>
    </row>
    <row r="1391" spans="1:36" ht="16.5" thickBot="1" x14ac:dyDescent="0.3">
      <c r="A1391" s="48" t="s">
        <v>1601</v>
      </c>
      <c r="B1391" s="54" t="s">
        <v>41</v>
      </c>
      <c r="C1391" s="55" t="s">
        <v>42</v>
      </c>
      <c r="D1391" s="33"/>
      <c r="E1391" s="41"/>
      <c r="F1391" s="41"/>
      <c r="G1391" s="117">
        <v>0</v>
      </c>
      <c r="H1391" s="35"/>
      <c r="I1391" s="35"/>
      <c r="J1391" s="35"/>
      <c r="K1391" s="36">
        <f>SUM(K1392:K1396)</f>
        <v>0</v>
      </c>
      <c r="L1391" s="29">
        <f t="shared" si="605"/>
        <v>0</v>
      </c>
      <c r="M1391" s="29">
        <f t="shared" si="606"/>
        <v>0</v>
      </c>
      <c r="O1391" s="34"/>
      <c r="P1391" s="34"/>
      <c r="Q1391" s="34"/>
      <c r="R1391" s="117">
        <v>0</v>
      </c>
      <c r="S1391" s="35">
        <v>0</v>
      </c>
      <c r="T1391" s="35"/>
      <c r="U1391" s="37" t="s">
        <v>321</v>
      </c>
      <c r="V1391" s="35">
        <v>1</v>
      </c>
      <c r="W1391" s="6"/>
      <c r="X1391" s="29">
        <f t="shared" si="614"/>
        <v>0</v>
      </c>
      <c r="Y1391" s="6"/>
      <c r="AB1391" s="6"/>
      <c r="AC1391" s="29" t="str">
        <f t="shared" si="624"/>
        <v>не применяется</v>
      </c>
      <c r="AF1391" s="6"/>
    </row>
    <row r="1392" spans="1:36" ht="16.5" thickBot="1" x14ac:dyDescent="0.3">
      <c r="A1392" s="48" t="s">
        <v>1608</v>
      </c>
      <c r="B1392" s="54" t="s">
        <v>41</v>
      </c>
      <c r="C1392" s="55" t="s">
        <v>42</v>
      </c>
      <c r="D1392" s="44">
        <v>21</v>
      </c>
      <c r="E1392" s="41">
        <v>0</v>
      </c>
      <c r="F1392" s="41">
        <v>0</v>
      </c>
      <c r="G1392" s="117">
        <v>0</v>
      </c>
      <c r="H1392" s="42" t="s">
        <v>12</v>
      </c>
      <c r="I1392" s="13">
        <v>0</v>
      </c>
      <c r="J1392" s="42" t="s">
        <v>12</v>
      </c>
      <c r="K1392" s="29">
        <f>IF(V1392=1,MAX(AE1392:AG1392),0)</f>
        <v>0</v>
      </c>
      <c r="L1392" s="29">
        <f t="shared" si="605"/>
        <v>0</v>
      </c>
      <c r="M1392" s="29">
        <f t="shared" si="606"/>
        <v>0</v>
      </c>
      <c r="N1392" s="29">
        <f>IF(AND(F1392=0,V1392=1),2,V1392)</f>
        <v>0</v>
      </c>
      <c r="O1392" s="34"/>
      <c r="P1392" s="41">
        <v>0</v>
      </c>
      <c r="Q1392" s="41">
        <v>0</v>
      </c>
      <c r="R1392" s="117">
        <v>0</v>
      </c>
      <c r="S1392" s="45">
        <v>0</v>
      </c>
      <c r="T1392" s="45"/>
      <c r="U1392" s="43" t="s">
        <v>335</v>
      </c>
      <c r="V1392" s="34">
        <v>0</v>
      </c>
      <c r="W1392" s="29">
        <v>1</v>
      </c>
      <c r="X1392" s="29">
        <f t="shared" si="614"/>
        <v>0</v>
      </c>
      <c r="Z1392" s="6">
        <f>N1392</f>
        <v>0</v>
      </c>
      <c r="AA1392" s="6">
        <f>IF(K1392&lt;=0,0,1)</f>
        <v>0</v>
      </c>
      <c r="AB1392" s="29"/>
      <c r="AC1392" s="29" t="str">
        <f t="shared" si="624"/>
        <v>не применяется</v>
      </c>
      <c r="AE1392" s="120">
        <f>IF(N1392=1,IF(OR(I1392&lt;5,I1392=""),0,IF(I1392&gt;=10,1,0.5)),0)</f>
        <v>0</v>
      </c>
      <c r="AF1392" s="120">
        <f>IF(G1392&gt;AI1392,0.5,0)</f>
        <v>0</v>
      </c>
      <c r="AG1392" s="120">
        <f>IF(G1392=AJ1392,1,0)</f>
        <v>0</v>
      </c>
      <c r="AI1392" s="29">
        <f>ROUND(SUMIFS(E:E,D:D,D1392,N:N,1)/SUMIFS(F:F,D:D,D1392,N:N,1),9)</f>
        <v>0.40586932399999998</v>
      </c>
      <c r="AJ1392" s="29">
        <f>_xlfn.MAXIFS($G$7:$G$2383,$N$7:$N$2383,1,$D$7:$D$2383,21)</f>
        <v>1</v>
      </c>
    </row>
    <row r="1393" spans="1:36" ht="16.5" thickBot="1" x14ac:dyDescent="0.3">
      <c r="A1393" s="48" t="s">
        <v>1609</v>
      </c>
      <c r="B1393" s="54" t="s">
        <v>41</v>
      </c>
      <c r="C1393" s="55" t="s">
        <v>42</v>
      </c>
      <c r="D1393" s="44">
        <v>22</v>
      </c>
      <c r="E1393" s="41">
        <v>0</v>
      </c>
      <c r="F1393" s="41">
        <v>0</v>
      </c>
      <c r="G1393" s="117">
        <v>0</v>
      </c>
      <c r="H1393" s="45">
        <v>1</v>
      </c>
      <c r="I1393" s="42" t="s">
        <v>12</v>
      </c>
      <c r="J1393" s="13">
        <v>0</v>
      </c>
      <c r="K1393" s="29">
        <f>IF(V1393=1,MAX(AE1393:AG1393),0)</f>
        <v>0</v>
      </c>
      <c r="L1393" s="29">
        <f t="shared" si="605"/>
        <v>0</v>
      </c>
      <c r="M1393" s="29">
        <f t="shared" si="606"/>
        <v>0</v>
      </c>
      <c r="N1393" s="29">
        <f>IF(AND(F1393=0,V1393=1),2,V1393)</f>
        <v>0</v>
      </c>
      <c r="O1393" s="34"/>
      <c r="P1393" s="41">
        <v>0</v>
      </c>
      <c r="Q1393" s="41">
        <v>0</v>
      </c>
      <c r="R1393" s="117">
        <v>0</v>
      </c>
      <c r="S1393" s="42">
        <v>0</v>
      </c>
      <c r="T1393" s="42"/>
      <c r="U1393" s="43" t="s">
        <v>337</v>
      </c>
      <c r="V1393" s="34">
        <v>0</v>
      </c>
      <c r="W1393" s="29">
        <v>1</v>
      </c>
      <c r="X1393" s="29">
        <f t="shared" si="614"/>
        <v>0</v>
      </c>
      <c r="Z1393" s="6">
        <f>N1393</f>
        <v>0</v>
      </c>
      <c r="AA1393" s="6">
        <f>IF(K1393&lt;=0,0,1)</f>
        <v>0</v>
      </c>
      <c r="AB1393" s="29"/>
      <c r="AC1393" s="29" t="str">
        <f t="shared" si="624"/>
        <v>не применяется</v>
      </c>
      <c r="AE1393" s="120">
        <f>IF(AND(J1393&gt;=1,N1393=1),1,0)</f>
        <v>0</v>
      </c>
      <c r="AF1393" s="120">
        <f>IF(G1393&gt;AI1393,0.5,0)</f>
        <v>0</v>
      </c>
      <c r="AG1393" s="120"/>
      <c r="AI1393" s="29">
        <f>ROUND(SUMIFS(E:E,D:D,D1393,N:N,1)/SUMIFS(F:F,D:D,D1393,N:N,1),9)</f>
        <v>0.59924209900000003</v>
      </c>
    </row>
    <row r="1394" spans="1:36" ht="16.5" thickBot="1" x14ac:dyDescent="0.3">
      <c r="A1394" s="48" t="s">
        <v>1610</v>
      </c>
      <c r="B1394" s="54" t="s">
        <v>41</v>
      </c>
      <c r="C1394" s="55" t="s">
        <v>42</v>
      </c>
      <c r="D1394" s="44">
        <v>23</v>
      </c>
      <c r="E1394" s="41">
        <v>0</v>
      </c>
      <c r="F1394" s="41">
        <v>0</v>
      </c>
      <c r="G1394" s="117">
        <v>0</v>
      </c>
      <c r="H1394" s="42" t="s">
        <v>12</v>
      </c>
      <c r="I1394" s="13">
        <v>0</v>
      </c>
      <c r="J1394" s="42" t="s">
        <v>12</v>
      </c>
      <c r="K1394" s="29">
        <f>IF(V1394=1,MAX(AE1394:AG1394),0)</f>
        <v>0</v>
      </c>
      <c r="L1394" s="29">
        <f t="shared" si="605"/>
        <v>0</v>
      </c>
      <c r="M1394" s="29">
        <f t="shared" si="606"/>
        <v>0</v>
      </c>
      <c r="N1394" s="29">
        <f>IF(AND(F1394=0,V1394=1),2,V1394)</f>
        <v>0</v>
      </c>
      <c r="O1394" s="34"/>
      <c r="P1394" s="41">
        <v>0</v>
      </c>
      <c r="Q1394" s="41">
        <v>0</v>
      </c>
      <c r="R1394" s="117">
        <v>0</v>
      </c>
      <c r="S1394" s="45">
        <v>0</v>
      </c>
      <c r="T1394" s="45"/>
      <c r="U1394" s="43" t="s">
        <v>339</v>
      </c>
      <c r="V1394" s="34">
        <v>0</v>
      </c>
      <c r="W1394" s="29">
        <v>1</v>
      </c>
      <c r="X1394" s="29">
        <f t="shared" si="614"/>
        <v>0</v>
      </c>
      <c r="Z1394" s="6">
        <f>N1394</f>
        <v>0</v>
      </c>
      <c r="AA1394" s="6">
        <f>IF(K1394&lt;=0,0,1)</f>
        <v>0</v>
      </c>
      <c r="AB1394" s="29"/>
      <c r="AC1394" s="29" t="str">
        <f t="shared" si="624"/>
        <v>не применяется</v>
      </c>
      <c r="AE1394" s="120">
        <f>IF(N1394=1,IF(OR(I1394&lt;5,I1394=""),0,IF(I1394&gt;=10,1,0.5)),0)</f>
        <v>0</v>
      </c>
      <c r="AF1394" s="120">
        <f>IF(G1394&gt;AI1394,0.5,0)</f>
        <v>0</v>
      </c>
      <c r="AG1394" s="120">
        <f>IF(AND(G3821&lt;&gt;0,G1394=AJ1394),1,0)</f>
        <v>0</v>
      </c>
      <c r="AI1394" s="29">
        <f>ROUND(SUMIFS(E:E,D:D,D1394,N:N,1)/SUMIFS(F:F,D:D,D1394,N:N,1),9)</f>
        <v>0.46666666699999998</v>
      </c>
      <c r="AJ1394" s="29">
        <f>_xlfn.MAXIFS($G$7:$G$2383,$N$7:$N$2383,1,$D$7:$D$2383,23)</f>
        <v>6</v>
      </c>
    </row>
    <row r="1395" spans="1:36" ht="16.5" thickBot="1" x14ac:dyDescent="0.3">
      <c r="A1395" s="48" t="s">
        <v>1611</v>
      </c>
      <c r="B1395" s="54" t="s">
        <v>41</v>
      </c>
      <c r="C1395" s="55" t="s">
        <v>42</v>
      </c>
      <c r="D1395" s="44">
        <v>24</v>
      </c>
      <c r="E1395" s="41">
        <v>0</v>
      </c>
      <c r="F1395" s="41">
        <v>0</v>
      </c>
      <c r="G1395" s="117">
        <v>0</v>
      </c>
      <c r="H1395" s="42" t="s">
        <v>12</v>
      </c>
      <c r="I1395" s="13">
        <v>0</v>
      </c>
      <c r="J1395" s="42" t="s">
        <v>12</v>
      </c>
      <c r="K1395" s="29">
        <f>IF(V1395=1,MAX(AE1395:AG1395),0)</f>
        <v>0</v>
      </c>
      <c r="L1395" s="29">
        <f t="shared" si="605"/>
        <v>0</v>
      </c>
      <c r="M1395" s="29">
        <f t="shared" si="606"/>
        <v>0</v>
      </c>
      <c r="N1395" s="29">
        <f>IF(AND(F1395=0,V1395=1),2,V1395)</f>
        <v>0</v>
      </c>
      <c r="O1395" s="34"/>
      <c r="P1395" s="41">
        <v>0</v>
      </c>
      <c r="Q1395" s="41">
        <v>0</v>
      </c>
      <c r="R1395" s="117">
        <v>0</v>
      </c>
      <c r="S1395" s="45">
        <v>0</v>
      </c>
      <c r="T1395" s="45"/>
      <c r="U1395" s="43" t="s">
        <v>341</v>
      </c>
      <c r="V1395" s="34">
        <v>0</v>
      </c>
      <c r="W1395" s="29">
        <v>1</v>
      </c>
      <c r="X1395" s="29">
        <f t="shared" si="614"/>
        <v>0</v>
      </c>
      <c r="Z1395" s="6">
        <f>N1395</f>
        <v>0</v>
      </c>
      <c r="AA1395" s="6">
        <f>IF(K1395&lt;=0,0,1)</f>
        <v>0</v>
      </c>
      <c r="AB1395" s="29"/>
      <c r="AC1395" s="29" t="str">
        <f t="shared" si="624"/>
        <v>не применяется</v>
      </c>
      <c r="AE1395" s="120">
        <f>IF(N1395=1,IF(OR(I1395&lt;5,I1395=""),0,IF(I1395&gt;=10,1,0.5)),0)</f>
        <v>0</v>
      </c>
      <c r="AF1395" s="120">
        <f>IF(G1395&gt;AI1395,0.5,0)</f>
        <v>0</v>
      </c>
      <c r="AG1395" s="120">
        <f>IF(G1395=AJ1395,1,0)</f>
        <v>0</v>
      </c>
      <c r="AI1395" s="29">
        <f>ROUND(SUMIFS(E:E,D:D,D1395,N:N,1)/SUMIFS(F:F,D:D,D1395,N:N,1),9)</f>
        <v>0.91379310300000005</v>
      </c>
      <c r="AJ1395" s="29">
        <f>_xlfn.MAXIFS($G$7:$G$2383,$N$7:$N$2383,1,$D$7:$D$2383,24)</f>
        <v>10</v>
      </c>
    </row>
    <row r="1396" spans="1:36" ht="16.5" thickBot="1" x14ac:dyDescent="0.3">
      <c r="A1396" s="48" t="s">
        <v>1612</v>
      </c>
      <c r="B1396" s="54" t="s">
        <v>41</v>
      </c>
      <c r="C1396" s="55" t="s">
        <v>42</v>
      </c>
      <c r="D1396" s="44">
        <v>25</v>
      </c>
      <c r="E1396" s="41">
        <v>0</v>
      </c>
      <c r="F1396" s="41">
        <v>0</v>
      </c>
      <c r="G1396" s="117">
        <v>0</v>
      </c>
      <c r="H1396" s="45">
        <v>1</v>
      </c>
      <c r="I1396" s="42" t="s">
        <v>12</v>
      </c>
      <c r="J1396" s="13">
        <v>0</v>
      </c>
      <c r="K1396" s="29">
        <f>IF(V1396=1,MAX(AE1396:AG1396),0)</f>
        <v>0</v>
      </c>
      <c r="L1396" s="29">
        <f t="shared" si="605"/>
        <v>0</v>
      </c>
      <c r="M1396" s="29">
        <f t="shared" si="606"/>
        <v>0</v>
      </c>
      <c r="N1396" s="29">
        <f>IF(AND(F1396=0,V1396=1),2,V1396)</f>
        <v>0</v>
      </c>
      <c r="O1396" s="34"/>
      <c r="P1396" s="41">
        <v>0</v>
      </c>
      <c r="Q1396" s="41">
        <v>0</v>
      </c>
      <c r="R1396" s="117">
        <v>0</v>
      </c>
      <c r="S1396" s="42">
        <v>0</v>
      </c>
      <c r="T1396" s="42"/>
      <c r="U1396" s="43" t="s">
        <v>343</v>
      </c>
      <c r="V1396" s="34">
        <v>0</v>
      </c>
      <c r="W1396" s="29">
        <v>2</v>
      </c>
      <c r="X1396" s="29">
        <f t="shared" si="614"/>
        <v>0</v>
      </c>
      <c r="Z1396" s="6">
        <f>N1396</f>
        <v>0</v>
      </c>
      <c r="AA1396" s="6">
        <f>IF(K1396&lt;=0,0,1)</f>
        <v>0</v>
      </c>
      <c r="AB1396" s="29"/>
      <c r="AC1396" s="29" t="str">
        <f t="shared" si="624"/>
        <v>не применяется</v>
      </c>
      <c r="AE1396" s="120">
        <f>IF(AND(J1396&gt;=1,N1396=1),2,0)</f>
        <v>0</v>
      </c>
      <c r="AF1396" s="120">
        <f>IF(G1396&gt;AI1396,1,0)</f>
        <v>0</v>
      </c>
      <c r="AG1396" s="120"/>
      <c r="AI1396" s="29">
        <f>ROUND(SUMIFS(E:E,D:D,D1396,N:N,1)/SUMIFS(F:F,D:D,D1396,N:N,1),9)</f>
        <v>0.97028108999999996</v>
      </c>
    </row>
    <row r="1397" spans="1:36" ht="16.5" thickBot="1" x14ac:dyDescent="0.3">
      <c r="A1397" s="48" t="s">
        <v>1613</v>
      </c>
      <c r="B1397" s="54" t="s">
        <v>41</v>
      </c>
      <c r="C1397" s="55" t="s">
        <v>42</v>
      </c>
      <c r="D1397" s="51">
        <v>33</v>
      </c>
      <c r="E1397" s="41"/>
      <c r="F1397" s="41"/>
      <c r="G1397" s="117">
        <v>0</v>
      </c>
      <c r="H1397" s="45"/>
      <c r="I1397" s="45"/>
      <c r="J1397" s="45"/>
      <c r="K1397" s="45">
        <f>K1369+K1384+K1391</f>
        <v>4.5</v>
      </c>
      <c r="L1397" s="29">
        <f t="shared" si="605"/>
        <v>0</v>
      </c>
      <c r="M1397" s="29">
        <f t="shared" si="606"/>
        <v>0</v>
      </c>
      <c r="O1397" s="34"/>
      <c r="P1397" s="34"/>
      <c r="Q1397" s="34"/>
      <c r="R1397" s="117">
        <v>0</v>
      </c>
      <c r="S1397" s="45">
        <v>4.5</v>
      </c>
      <c r="T1397" s="45"/>
      <c r="U1397" s="43" t="s">
        <v>321</v>
      </c>
      <c r="V1397" s="45">
        <v>1</v>
      </c>
      <c r="X1397" s="29">
        <f>SUM(X1369:X1396)</f>
        <v>7</v>
      </c>
      <c r="Y1397" s="53">
        <f>K1397/X1397</f>
        <v>0.6428571428571429</v>
      </c>
      <c r="Z1397" s="6">
        <f>SUM(Z1369:Z1396)</f>
        <v>8</v>
      </c>
      <c r="AA1397" s="6">
        <f>SUM(AA1369:AA1396)</f>
        <v>4</v>
      </c>
      <c r="AB1397" s="53">
        <f>AA1397/Z1397</f>
        <v>0.5</v>
      </c>
      <c r="AC1397" s="29">
        <f>AB1397</f>
        <v>0.5</v>
      </c>
      <c r="AF1397" s="6"/>
    </row>
    <row r="1398" spans="1:36" ht="16.5" thickBot="1" x14ac:dyDescent="0.25">
      <c r="A1398" s="48" t="s">
        <v>272</v>
      </c>
      <c r="B1398" s="49" t="s">
        <v>33</v>
      </c>
      <c r="C1398" s="50" t="s">
        <v>34</v>
      </c>
      <c r="D1398" s="33">
        <v>0</v>
      </c>
      <c r="E1398" s="122"/>
      <c r="F1398" s="122"/>
      <c r="G1398" s="117">
        <v>0</v>
      </c>
      <c r="H1398" s="35"/>
      <c r="I1398" s="35"/>
      <c r="J1398" s="35"/>
      <c r="K1398" s="36">
        <f>SUM(K1399:K1412)</f>
        <v>0</v>
      </c>
      <c r="L1398" s="29">
        <f t="shared" si="605"/>
        <v>0</v>
      </c>
      <c r="M1398" s="29">
        <f t="shared" si="606"/>
        <v>0</v>
      </c>
      <c r="O1398" s="34"/>
      <c r="P1398" s="67"/>
      <c r="Q1398" s="67"/>
      <c r="R1398" s="117">
        <v>0</v>
      </c>
      <c r="S1398" s="34">
        <v>0</v>
      </c>
      <c r="T1398" s="34"/>
      <c r="U1398" s="43" t="s">
        <v>321</v>
      </c>
      <c r="V1398" s="35">
        <v>1</v>
      </c>
      <c r="W1398" s="6"/>
      <c r="X1398" s="6"/>
      <c r="Y1398" s="6"/>
      <c r="AB1398" s="6"/>
      <c r="AC1398" s="6"/>
      <c r="AF1398" s="6"/>
    </row>
    <row r="1399" spans="1:36" ht="16.5" thickBot="1" x14ac:dyDescent="0.3">
      <c r="A1399" s="48" t="s">
        <v>1614</v>
      </c>
      <c r="B1399" s="54" t="s">
        <v>33</v>
      </c>
      <c r="C1399" s="55" t="s">
        <v>34</v>
      </c>
      <c r="D1399" s="41">
        <v>1</v>
      </c>
      <c r="E1399" s="41">
        <v>0</v>
      </c>
      <c r="F1399" s="41">
        <v>0</v>
      </c>
      <c r="G1399" s="117">
        <v>0</v>
      </c>
      <c r="H1399" s="42" t="s">
        <v>12</v>
      </c>
      <c r="I1399" s="13">
        <v>0</v>
      </c>
      <c r="J1399" s="42" t="s">
        <v>12</v>
      </c>
      <c r="K1399" s="29">
        <f t="shared" ref="K1399:K1410" si="625">IF(V1399=1,MAX(AE1399:AG1399),0)</f>
        <v>0</v>
      </c>
      <c r="L1399" s="29">
        <f t="shared" si="605"/>
        <v>0</v>
      </c>
      <c r="M1399" s="29">
        <f t="shared" si="606"/>
        <v>0</v>
      </c>
      <c r="N1399" s="29">
        <f t="shared" ref="N1399:N1412" si="626">IF(AND(F1399=0,V1399=1),2,V1399)</f>
        <v>0</v>
      </c>
      <c r="O1399" s="34"/>
      <c r="P1399" s="41">
        <v>0</v>
      </c>
      <c r="Q1399" s="41">
        <v>0</v>
      </c>
      <c r="R1399" s="117">
        <v>0</v>
      </c>
      <c r="S1399" s="34">
        <v>0</v>
      </c>
      <c r="T1399" s="34"/>
      <c r="U1399" s="43" t="s">
        <v>293</v>
      </c>
      <c r="V1399" s="34">
        <v>0</v>
      </c>
      <c r="W1399" s="29">
        <v>1</v>
      </c>
      <c r="X1399" s="29">
        <f t="shared" ref="X1399:X1425" si="627">IF(V1399=1,W1399,0)</f>
        <v>0</v>
      </c>
      <c r="Z1399" s="6">
        <f t="shared" ref="Z1399:Z1412" si="628">N1399</f>
        <v>0</v>
      </c>
      <c r="AA1399" s="6">
        <f t="shared" ref="AA1399:AA1412" si="629">IF(K1399&lt;=0,0,1)</f>
        <v>0</v>
      </c>
      <c r="AB1399" s="29"/>
      <c r="AC1399" s="29" t="str">
        <f t="shared" ref="AC1399:AC1414" si="630">_xlfn.IFS(AND(Z1399=1,AA1399=1),1,AND(Z1399=1,AA1399=0),0,Z1399=0,"не применяется")</f>
        <v>не применяется</v>
      </c>
      <c r="AE1399" s="120">
        <f>IF(N1399=1,IF(OR(I1399&lt;3,I1399=""),0,IF(I1399&gt;=7,1,0.5)),0)</f>
        <v>0</v>
      </c>
      <c r="AF1399" s="120">
        <f>IF(G1399&gt;AI1399,0.5,0)</f>
        <v>0</v>
      </c>
      <c r="AG1399" s="120">
        <f>IF(G1399=AJ1399,1,0)</f>
        <v>0</v>
      </c>
      <c r="AI1399" s="29">
        <f t="shared" ref="AI1399:AI1412" si="631">ROUND(SUMIFS(E:E,D:D,D1399,N:N,1)/SUMIFS(F:F,D:D,D1399,N:N,1),9)</f>
        <v>0.26994277300000002</v>
      </c>
      <c r="AJ1399" s="29">
        <f>ROUND(_xlfn.MAXIFS($G$7:$G$2383,$D$7:$D$2383,1,$V$7:$V$2383,1),9)</f>
        <v>0.87050933799999997</v>
      </c>
    </row>
    <row r="1400" spans="1:36" ht="16.5" thickBot="1" x14ac:dyDescent="0.3">
      <c r="A1400" s="48" t="s">
        <v>1615</v>
      </c>
      <c r="B1400" s="54" t="s">
        <v>33</v>
      </c>
      <c r="C1400" s="55" t="s">
        <v>34</v>
      </c>
      <c r="D1400" s="44">
        <v>2</v>
      </c>
      <c r="E1400" s="41">
        <v>0</v>
      </c>
      <c r="F1400" s="41">
        <v>0</v>
      </c>
      <c r="G1400" s="117">
        <v>0</v>
      </c>
      <c r="H1400" s="42" t="s">
        <v>12</v>
      </c>
      <c r="I1400" s="13">
        <v>0</v>
      </c>
      <c r="J1400" s="42" t="s">
        <v>12</v>
      </c>
      <c r="K1400" s="29">
        <f t="shared" si="625"/>
        <v>0</v>
      </c>
      <c r="L1400" s="29">
        <f t="shared" si="605"/>
        <v>0</v>
      </c>
      <c r="M1400" s="29">
        <f t="shared" si="606"/>
        <v>0</v>
      </c>
      <c r="N1400" s="29">
        <f t="shared" si="626"/>
        <v>0</v>
      </c>
      <c r="O1400" s="34"/>
      <c r="P1400" s="41">
        <v>0</v>
      </c>
      <c r="Q1400" s="41">
        <v>0</v>
      </c>
      <c r="R1400" s="117">
        <v>0</v>
      </c>
      <c r="S1400" s="34">
        <v>0</v>
      </c>
      <c r="T1400" s="34"/>
      <c r="U1400" s="43" t="s">
        <v>295</v>
      </c>
      <c r="V1400" s="34">
        <v>0</v>
      </c>
      <c r="W1400" s="29">
        <v>2</v>
      </c>
      <c r="X1400" s="29">
        <f t="shared" si="627"/>
        <v>0</v>
      </c>
      <c r="Z1400" s="6">
        <f t="shared" si="628"/>
        <v>0</v>
      </c>
      <c r="AA1400" s="6">
        <f t="shared" si="629"/>
        <v>0</v>
      </c>
      <c r="AB1400" s="29"/>
      <c r="AC1400" s="29" t="str">
        <f t="shared" si="630"/>
        <v>не применяется</v>
      </c>
      <c r="AE1400" s="120">
        <f>IF(N1400=1,IF(OR(I1400&lt;5,I1400=""),0,IF(I1400&gt;=10,2,1)),0)</f>
        <v>0</v>
      </c>
      <c r="AF1400" s="120">
        <f>IF(G1400&gt;AI1400,1,0)</f>
        <v>0</v>
      </c>
      <c r="AG1400" s="120">
        <f>IF(G1400=AJ1400,2,0)</f>
        <v>0</v>
      </c>
      <c r="AI1400" s="29">
        <f t="shared" si="631"/>
        <v>0.94268468299999997</v>
      </c>
      <c r="AJ1400" s="29">
        <f>ROUND(_xlfn.MAXIFS($G$7:$G$2383,$N$7:$N$2383,1,$D$7:$D$2383,2),9)</f>
        <v>0.994897959</v>
      </c>
    </row>
    <row r="1401" spans="1:36" ht="16.5" thickBot="1" x14ac:dyDescent="0.3">
      <c r="A1401" s="48" t="s">
        <v>1616</v>
      </c>
      <c r="B1401" s="54" t="s">
        <v>33</v>
      </c>
      <c r="C1401" s="55" t="s">
        <v>34</v>
      </c>
      <c r="D1401" s="44">
        <v>3</v>
      </c>
      <c r="E1401" s="41">
        <v>0</v>
      </c>
      <c r="F1401" s="41">
        <v>0</v>
      </c>
      <c r="G1401" s="117">
        <v>0</v>
      </c>
      <c r="H1401" s="42" t="s">
        <v>12</v>
      </c>
      <c r="I1401" s="13">
        <v>0</v>
      </c>
      <c r="J1401" s="42" t="s">
        <v>12</v>
      </c>
      <c r="K1401" s="29">
        <f t="shared" si="625"/>
        <v>0</v>
      </c>
      <c r="L1401" s="29">
        <f t="shared" si="605"/>
        <v>0</v>
      </c>
      <c r="M1401" s="29">
        <f t="shared" si="606"/>
        <v>0</v>
      </c>
      <c r="N1401" s="29">
        <f t="shared" si="626"/>
        <v>0</v>
      </c>
      <c r="O1401" s="34"/>
      <c r="P1401" s="41">
        <v>0</v>
      </c>
      <c r="Q1401" s="41">
        <v>0</v>
      </c>
      <c r="R1401" s="117">
        <v>0</v>
      </c>
      <c r="S1401" s="34">
        <v>0</v>
      </c>
      <c r="T1401" s="34"/>
      <c r="U1401" s="43" t="s">
        <v>297</v>
      </c>
      <c r="V1401" s="34">
        <v>0</v>
      </c>
      <c r="W1401" s="29">
        <v>1</v>
      </c>
      <c r="X1401" s="29">
        <f t="shared" si="627"/>
        <v>0</v>
      </c>
      <c r="Z1401" s="6">
        <f t="shared" si="628"/>
        <v>0</v>
      </c>
      <c r="AA1401" s="6">
        <f t="shared" si="629"/>
        <v>0</v>
      </c>
      <c r="AB1401" s="29"/>
      <c r="AC1401" s="29" t="str">
        <f t="shared" si="630"/>
        <v>не применяется</v>
      </c>
      <c r="AE1401" s="120">
        <f>IF(N1401=1,IF(OR(I1401&lt;5,I1401=""),0,IF(I1401&gt;=10,1,0.5)),0)</f>
        <v>0</v>
      </c>
      <c r="AF1401" s="120">
        <f>IF(G1401&gt;AI1401,0.5,0)</f>
        <v>0</v>
      </c>
      <c r="AG1401" s="120">
        <f>IF(G1401=AJ1401,1,0)</f>
        <v>0</v>
      </c>
      <c r="AI1401" s="29">
        <f t="shared" si="631"/>
        <v>0.630237826</v>
      </c>
      <c r="AJ1401" s="29">
        <f>_xlfn.MAXIFS($G$7:$G$2383,$N$7:$N$2383,1,$D$7:$D$2383,3)</f>
        <v>1</v>
      </c>
    </row>
    <row r="1402" spans="1:36" ht="16.5" thickBot="1" x14ac:dyDescent="0.3">
      <c r="A1402" s="48" t="s">
        <v>1617</v>
      </c>
      <c r="B1402" s="54" t="s">
        <v>33</v>
      </c>
      <c r="C1402" s="55" t="s">
        <v>34</v>
      </c>
      <c r="D1402" s="44">
        <v>4</v>
      </c>
      <c r="E1402" s="41">
        <v>0</v>
      </c>
      <c r="F1402" s="41">
        <v>0</v>
      </c>
      <c r="G1402" s="117">
        <v>0</v>
      </c>
      <c r="H1402" s="42" t="s">
        <v>12</v>
      </c>
      <c r="I1402" s="13">
        <v>0</v>
      </c>
      <c r="J1402" s="42" t="s">
        <v>12</v>
      </c>
      <c r="K1402" s="29">
        <f t="shared" si="625"/>
        <v>0</v>
      </c>
      <c r="L1402" s="29">
        <f t="shared" si="605"/>
        <v>0</v>
      </c>
      <c r="M1402" s="29">
        <f t="shared" si="606"/>
        <v>0</v>
      </c>
      <c r="N1402" s="29">
        <f t="shared" si="626"/>
        <v>0</v>
      </c>
      <c r="O1402" s="34"/>
      <c r="P1402" s="41">
        <v>0</v>
      </c>
      <c r="Q1402" s="41">
        <v>0</v>
      </c>
      <c r="R1402" s="117">
        <v>0</v>
      </c>
      <c r="S1402" s="34">
        <v>0</v>
      </c>
      <c r="T1402" s="34"/>
      <c r="U1402" s="43" t="s">
        <v>299</v>
      </c>
      <c r="V1402" s="34">
        <v>0</v>
      </c>
      <c r="W1402" s="29">
        <v>1</v>
      </c>
      <c r="X1402" s="29">
        <f t="shared" si="627"/>
        <v>0</v>
      </c>
      <c r="Z1402" s="6">
        <f t="shared" si="628"/>
        <v>0</v>
      </c>
      <c r="AA1402" s="6">
        <f t="shared" si="629"/>
        <v>0</v>
      </c>
      <c r="AB1402" s="29"/>
      <c r="AC1402" s="29" t="str">
        <f t="shared" si="630"/>
        <v>не применяется</v>
      </c>
      <c r="AE1402" s="120">
        <f>IF(N1402=1,IF(OR(I1402&lt;5,I1402=""),0,IF(I1402&gt;=10,1,0.5)),0)</f>
        <v>0</v>
      </c>
      <c r="AF1402" s="120">
        <f>IF(G1402&gt;AI1402,0.5,0)</f>
        <v>0</v>
      </c>
      <c r="AG1402" s="120">
        <f>IF(G1402=AJ1402,1,0)</f>
        <v>0</v>
      </c>
      <c r="AI1402" s="29">
        <f t="shared" si="631"/>
        <v>0.88328075699999997</v>
      </c>
      <c r="AJ1402" s="29">
        <f>_xlfn.MAXIFS($G$7:$G$2383,$N$7:$N$2383,1,$D$7:$D$2383,4)</f>
        <v>1</v>
      </c>
    </row>
    <row r="1403" spans="1:36" ht="16.5" thickBot="1" x14ac:dyDescent="0.3">
      <c r="A1403" s="48" t="s">
        <v>1618</v>
      </c>
      <c r="B1403" s="54" t="s">
        <v>33</v>
      </c>
      <c r="C1403" s="55" t="s">
        <v>34</v>
      </c>
      <c r="D1403" s="44">
        <v>5</v>
      </c>
      <c r="E1403" s="41">
        <v>0</v>
      </c>
      <c r="F1403" s="41">
        <v>0</v>
      </c>
      <c r="G1403" s="117">
        <v>0</v>
      </c>
      <c r="H1403" s="42" t="s">
        <v>12</v>
      </c>
      <c r="I1403" s="13">
        <v>0</v>
      </c>
      <c r="J1403" s="42" t="s">
        <v>12</v>
      </c>
      <c r="K1403" s="29">
        <f t="shared" si="625"/>
        <v>0</v>
      </c>
      <c r="L1403" s="29">
        <f t="shared" si="605"/>
        <v>0</v>
      </c>
      <c r="M1403" s="29">
        <f t="shared" si="606"/>
        <v>0</v>
      </c>
      <c r="N1403" s="29">
        <f t="shared" si="626"/>
        <v>0</v>
      </c>
      <c r="O1403" s="34"/>
      <c r="P1403" s="41">
        <v>0</v>
      </c>
      <c r="Q1403" s="41">
        <v>0</v>
      </c>
      <c r="R1403" s="117">
        <v>0</v>
      </c>
      <c r="S1403" s="34">
        <v>0</v>
      </c>
      <c r="T1403" s="34"/>
      <c r="U1403" s="43" t="s">
        <v>301</v>
      </c>
      <c r="V1403" s="34">
        <v>0</v>
      </c>
      <c r="W1403" s="29">
        <v>1</v>
      </c>
      <c r="X1403" s="29">
        <f t="shared" si="627"/>
        <v>0</v>
      </c>
      <c r="Z1403" s="6">
        <f t="shared" si="628"/>
        <v>0</v>
      </c>
      <c r="AA1403" s="6">
        <f t="shared" si="629"/>
        <v>0</v>
      </c>
      <c r="AB1403" s="29"/>
      <c r="AC1403" s="29" t="str">
        <f t="shared" si="630"/>
        <v>не применяется</v>
      </c>
      <c r="AE1403" s="120">
        <f>IF(N1403=1,IF(OR(I1403&lt;5,I1403=""),0,IF(I1403&gt;=10,1,0.5)),0)</f>
        <v>0</v>
      </c>
      <c r="AF1403" s="120">
        <f>IF(G1403&gt;AI1403,0.5,0)</f>
        <v>0</v>
      </c>
      <c r="AG1403" s="120">
        <f>IF(G1403=AJ1403,1,0)</f>
        <v>0</v>
      </c>
      <c r="AI1403" s="29">
        <f t="shared" si="631"/>
        <v>0.78056112200000005</v>
      </c>
      <c r="AJ1403" s="29">
        <f>_xlfn.MAXIFS($G$7:$G$2383,$N$7:$N$2383,1,$D$7:$D$2383,5)</f>
        <v>1</v>
      </c>
    </row>
    <row r="1404" spans="1:36" ht="16.5" thickBot="1" x14ac:dyDescent="0.3">
      <c r="A1404" s="48" t="s">
        <v>1619</v>
      </c>
      <c r="B1404" s="54" t="s">
        <v>33</v>
      </c>
      <c r="C1404" s="55" t="s">
        <v>34</v>
      </c>
      <c r="D1404" s="44">
        <v>6</v>
      </c>
      <c r="E1404" s="41">
        <v>0</v>
      </c>
      <c r="F1404" s="41">
        <v>0</v>
      </c>
      <c r="G1404" s="117">
        <v>0</v>
      </c>
      <c r="H1404" s="45"/>
      <c r="I1404" s="42" t="s">
        <v>12</v>
      </c>
      <c r="J1404" s="13"/>
      <c r="K1404" s="29">
        <f t="shared" si="625"/>
        <v>0</v>
      </c>
      <c r="L1404" s="29">
        <f t="shared" si="605"/>
        <v>0</v>
      </c>
      <c r="M1404" s="29">
        <f t="shared" si="606"/>
        <v>0</v>
      </c>
      <c r="N1404" s="29">
        <f t="shared" si="626"/>
        <v>0</v>
      </c>
      <c r="O1404" s="34"/>
      <c r="P1404" s="41">
        <v>0</v>
      </c>
      <c r="Q1404" s="41">
        <v>0</v>
      </c>
      <c r="R1404" s="117">
        <v>0</v>
      </c>
      <c r="S1404" s="42">
        <v>0</v>
      </c>
      <c r="T1404" s="42"/>
      <c r="U1404" s="43" t="s">
        <v>303</v>
      </c>
      <c r="V1404" s="34">
        <v>0</v>
      </c>
      <c r="W1404" s="29">
        <v>2</v>
      </c>
      <c r="X1404" s="29">
        <f t="shared" si="627"/>
        <v>0</v>
      </c>
      <c r="Z1404" s="6">
        <f t="shared" si="628"/>
        <v>0</v>
      </c>
      <c r="AA1404" s="6">
        <f t="shared" si="629"/>
        <v>0</v>
      </c>
      <c r="AB1404" s="29"/>
      <c r="AC1404" s="29" t="str">
        <f t="shared" si="630"/>
        <v>не применяется</v>
      </c>
      <c r="AE1404" s="120">
        <f>IF(N1404=1,IF(J1404&gt;=1,2,0),0)</f>
        <v>0</v>
      </c>
      <c r="AF1404" s="120">
        <f>IF(G1404&gt;AI1404,1,0)</f>
        <v>0</v>
      </c>
      <c r="AG1404" s="120"/>
      <c r="AI1404" s="29">
        <f t="shared" si="631"/>
        <v>1.0014544569999999</v>
      </c>
    </row>
    <row r="1405" spans="1:36" ht="16.5" thickBot="1" x14ac:dyDescent="0.3">
      <c r="A1405" s="48" t="s">
        <v>1620</v>
      </c>
      <c r="B1405" s="54" t="s">
        <v>33</v>
      </c>
      <c r="C1405" s="55" t="s">
        <v>34</v>
      </c>
      <c r="D1405" s="44">
        <v>7</v>
      </c>
      <c r="E1405" s="41">
        <v>0</v>
      </c>
      <c r="F1405" s="41">
        <v>0</v>
      </c>
      <c r="G1405" s="117">
        <v>0</v>
      </c>
      <c r="H1405" s="42" t="s">
        <v>12</v>
      </c>
      <c r="I1405" s="13">
        <v>0</v>
      </c>
      <c r="J1405" s="42" t="s">
        <v>12</v>
      </c>
      <c r="K1405" s="29">
        <f t="shared" si="625"/>
        <v>0</v>
      </c>
      <c r="L1405" s="29">
        <f t="shared" si="605"/>
        <v>0</v>
      </c>
      <c r="M1405" s="29">
        <f t="shared" si="606"/>
        <v>0</v>
      </c>
      <c r="N1405" s="29">
        <f t="shared" si="626"/>
        <v>0</v>
      </c>
      <c r="O1405" s="34"/>
      <c r="P1405" s="41">
        <v>0</v>
      </c>
      <c r="Q1405" s="41">
        <v>0</v>
      </c>
      <c r="R1405" s="117">
        <v>0</v>
      </c>
      <c r="S1405" s="34">
        <v>0</v>
      </c>
      <c r="T1405" s="34"/>
      <c r="U1405" s="43" t="s">
        <v>305</v>
      </c>
      <c r="V1405" s="34">
        <v>0</v>
      </c>
      <c r="W1405" s="29">
        <v>2</v>
      </c>
      <c r="X1405" s="29">
        <f t="shared" si="627"/>
        <v>0</v>
      </c>
      <c r="Z1405" s="6">
        <f t="shared" si="628"/>
        <v>0</v>
      </c>
      <c r="AA1405" s="6">
        <f t="shared" si="629"/>
        <v>0</v>
      </c>
      <c r="AB1405" s="29"/>
      <c r="AC1405" s="29" t="str">
        <f t="shared" si="630"/>
        <v>не применяется</v>
      </c>
      <c r="AE1405" s="120">
        <f>IF(N1405=1,IF(OR(I1405&lt;3,I1405=""),0,IF(I1405&gt;=7,2,1)),0)</f>
        <v>0</v>
      </c>
      <c r="AF1405" s="120">
        <f>IF(G1405&gt;AI1405,1,0)</f>
        <v>0</v>
      </c>
      <c r="AG1405" s="120">
        <f>IF(G1405=AJ1405,2,0)</f>
        <v>0</v>
      </c>
      <c r="AI1405" s="29">
        <f t="shared" si="631"/>
        <v>0.78831324000000003</v>
      </c>
      <c r="AJ1405" s="29">
        <f>_xlfn.MAXIFS($G$7:$G$2383,$N$7:$N$2383,1,$D$7:$D$2383,7)</f>
        <v>0.964028777</v>
      </c>
    </row>
    <row r="1406" spans="1:36" ht="16.5" thickBot="1" x14ac:dyDescent="0.3">
      <c r="A1406" s="48" t="s">
        <v>1621</v>
      </c>
      <c r="B1406" s="54" t="s">
        <v>33</v>
      </c>
      <c r="C1406" s="55" t="s">
        <v>34</v>
      </c>
      <c r="D1406" s="44">
        <v>8</v>
      </c>
      <c r="E1406" s="41">
        <v>0</v>
      </c>
      <c r="F1406" s="41">
        <v>0</v>
      </c>
      <c r="G1406" s="117">
        <v>0</v>
      </c>
      <c r="H1406" s="42" t="s">
        <v>12</v>
      </c>
      <c r="I1406" s="13">
        <v>0</v>
      </c>
      <c r="J1406" s="42" t="s">
        <v>12</v>
      </c>
      <c r="K1406" s="29">
        <f t="shared" si="625"/>
        <v>0</v>
      </c>
      <c r="L1406" s="29">
        <f t="shared" si="605"/>
        <v>0</v>
      </c>
      <c r="M1406" s="29">
        <f t="shared" si="606"/>
        <v>1</v>
      </c>
      <c r="N1406" s="29">
        <f t="shared" si="626"/>
        <v>0</v>
      </c>
      <c r="O1406" s="34"/>
      <c r="P1406" s="41">
        <v>0</v>
      </c>
      <c r="Q1406" s="41">
        <v>0</v>
      </c>
      <c r="R1406" s="117">
        <v>0</v>
      </c>
      <c r="S1406" s="34">
        <v>0</v>
      </c>
      <c r="T1406" s="34"/>
      <c r="U1406" s="43" t="s">
        <v>307</v>
      </c>
      <c r="V1406" s="34">
        <v>0</v>
      </c>
      <c r="W1406" s="29">
        <v>1</v>
      </c>
      <c r="X1406" s="29">
        <f t="shared" si="627"/>
        <v>0</v>
      </c>
      <c r="Z1406" s="6">
        <f t="shared" si="628"/>
        <v>0</v>
      </c>
      <c r="AA1406" s="6">
        <f t="shared" si="629"/>
        <v>0</v>
      </c>
      <c r="AB1406" s="29"/>
      <c r="AC1406" s="29" t="str">
        <f t="shared" si="630"/>
        <v>не применяется</v>
      </c>
      <c r="AE1406" s="120">
        <f>IF(N1406=1,IF(OR(I1406&gt;-5,I1406=""),0,IF(I1406&gt;=-10,0.5,1)),0)</f>
        <v>0</v>
      </c>
      <c r="AF1406" s="120">
        <f>IF(G1406&lt;AI1406,0.5,0)</f>
        <v>0.5</v>
      </c>
      <c r="AG1406" s="120">
        <f>IF(G1406=AJ1406,1,0)</f>
        <v>0</v>
      </c>
      <c r="AI1406" s="29">
        <f t="shared" si="631"/>
        <v>0.38070670899999998</v>
      </c>
      <c r="AJ1406" s="29">
        <f>_xlfn.MINIFS($G$6:$G$2383,$N$6:$N$2383,1,$D$6:$D$2383,8)</f>
        <v>1.9047618999999998E-2</v>
      </c>
    </row>
    <row r="1407" spans="1:36" ht="16.5" thickBot="1" x14ac:dyDescent="0.3">
      <c r="A1407" s="48" t="s">
        <v>1622</v>
      </c>
      <c r="B1407" s="54" t="s">
        <v>33</v>
      </c>
      <c r="C1407" s="55" t="s">
        <v>34</v>
      </c>
      <c r="D1407" s="44">
        <v>9</v>
      </c>
      <c r="E1407" s="41">
        <v>0</v>
      </c>
      <c r="F1407" s="41">
        <v>0</v>
      </c>
      <c r="G1407" s="117">
        <v>0</v>
      </c>
      <c r="H1407" s="45"/>
      <c r="I1407" s="42" t="s">
        <v>12</v>
      </c>
      <c r="J1407" s="13"/>
      <c r="K1407" s="29">
        <f t="shared" si="625"/>
        <v>0</v>
      </c>
      <c r="L1407" s="29">
        <f t="shared" si="605"/>
        <v>0</v>
      </c>
      <c r="M1407" s="29">
        <f t="shared" si="606"/>
        <v>0</v>
      </c>
      <c r="N1407" s="29">
        <f t="shared" si="626"/>
        <v>0</v>
      </c>
      <c r="O1407" s="34"/>
      <c r="P1407" s="41">
        <v>0</v>
      </c>
      <c r="Q1407" s="41">
        <v>0</v>
      </c>
      <c r="R1407" s="117">
        <v>0</v>
      </c>
      <c r="S1407" s="42">
        <v>0</v>
      </c>
      <c r="T1407" s="42"/>
      <c r="U1407" s="43" t="s">
        <v>309</v>
      </c>
      <c r="V1407" s="34">
        <v>0</v>
      </c>
      <c r="W1407" s="29">
        <v>1</v>
      </c>
      <c r="X1407" s="29">
        <f t="shared" si="627"/>
        <v>0</v>
      </c>
      <c r="Z1407" s="6">
        <f t="shared" si="628"/>
        <v>0</v>
      </c>
      <c r="AA1407" s="6">
        <f t="shared" si="629"/>
        <v>0</v>
      </c>
      <c r="AB1407" s="29"/>
      <c r="AC1407" s="29" t="str">
        <f t="shared" si="630"/>
        <v>не применяется</v>
      </c>
      <c r="AE1407" s="120">
        <f>IF(N1407=1,IF(J1407&gt;=1,1,0),0)</f>
        <v>0</v>
      </c>
      <c r="AF1407" s="120">
        <f>IF(G1407&gt;AI1407,0.5,0)</f>
        <v>0</v>
      </c>
      <c r="AG1407" s="120"/>
      <c r="AI1407" s="29">
        <f t="shared" si="631"/>
        <v>6.5856960899999999</v>
      </c>
    </row>
    <row r="1408" spans="1:36" ht="16.5" thickBot="1" x14ac:dyDescent="0.3">
      <c r="A1408" s="48" t="s">
        <v>1623</v>
      </c>
      <c r="B1408" s="54" t="s">
        <v>33</v>
      </c>
      <c r="C1408" s="55" t="s">
        <v>34</v>
      </c>
      <c r="D1408" s="44">
        <v>10</v>
      </c>
      <c r="E1408" s="41">
        <v>0</v>
      </c>
      <c r="F1408" s="41">
        <v>0</v>
      </c>
      <c r="G1408" s="117">
        <v>0</v>
      </c>
      <c r="H1408" s="45"/>
      <c r="I1408" s="42" t="s">
        <v>12</v>
      </c>
      <c r="J1408" s="13"/>
      <c r="K1408" s="29">
        <f t="shared" si="625"/>
        <v>0</v>
      </c>
      <c r="L1408" s="29">
        <f t="shared" si="605"/>
        <v>0</v>
      </c>
      <c r="M1408" s="29">
        <f t="shared" si="606"/>
        <v>0</v>
      </c>
      <c r="N1408" s="29">
        <f t="shared" si="626"/>
        <v>0</v>
      </c>
      <c r="O1408" s="34"/>
      <c r="P1408" s="41">
        <v>0</v>
      </c>
      <c r="Q1408" s="41">
        <v>0</v>
      </c>
      <c r="R1408" s="117">
        <v>0</v>
      </c>
      <c r="S1408" s="42">
        <v>0</v>
      </c>
      <c r="T1408" s="42"/>
      <c r="U1408" s="43" t="s">
        <v>311</v>
      </c>
      <c r="V1408" s="34">
        <v>0</v>
      </c>
      <c r="W1408" s="29">
        <v>1</v>
      </c>
      <c r="X1408" s="29">
        <f t="shared" si="627"/>
        <v>0</v>
      </c>
      <c r="Z1408" s="6">
        <f t="shared" si="628"/>
        <v>0</v>
      </c>
      <c r="AA1408" s="6">
        <f t="shared" si="629"/>
        <v>0</v>
      </c>
      <c r="AB1408" s="29"/>
      <c r="AC1408" s="29" t="str">
        <f t="shared" si="630"/>
        <v>не применяется</v>
      </c>
      <c r="AE1408" s="120">
        <f>IF(N1408=1,IF(J1408&gt;=1,1,0),0)</f>
        <v>0</v>
      </c>
      <c r="AF1408" s="120">
        <f>IF(G1408&gt;AI1408,0.5,0)</f>
        <v>0</v>
      </c>
      <c r="AG1408" s="120"/>
      <c r="AI1408" s="29">
        <f t="shared" si="631"/>
        <v>8.2854889590000003</v>
      </c>
    </row>
    <row r="1409" spans="1:36" ht="16.5" thickBot="1" x14ac:dyDescent="0.3">
      <c r="A1409" s="48" t="s">
        <v>1624</v>
      </c>
      <c r="B1409" s="54" t="s">
        <v>33</v>
      </c>
      <c r="C1409" s="55" t="s">
        <v>34</v>
      </c>
      <c r="D1409" s="44">
        <v>11</v>
      </c>
      <c r="E1409" s="41">
        <v>0</v>
      </c>
      <c r="F1409" s="41">
        <v>0</v>
      </c>
      <c r="G1409" s="117">
        <v>0</v>
      </c>
      <c r="H1409" s="45"/>
      <c r="I1409" s="42" t="s">
        <v>12</v>
      </c>
      <c r="J1409" s="13"/>
      <c r="K1409" s="29">
        <f t="shared" si="625"/>
        <v>0</v>
      </c>
      <c r="L1409" s="29">
        <f t="shared" si="605"/>
        <v>0</v>
      </c>
      <c r="M1409" s="29">
        <f t="shared" si="606"/>
        <v>0</v>
      </c>
      <c r="N1409" s="29">
        <f t="shared" si="626"/>
        <v>0</v>
      </c>
      <c r="O1409" s="34"/>
      <c r="P1409" s="41">
        <v>0</v>
      </c>
      <c r="Q1409" s="41">
        <v>0</v>
      </c>
      <c r="R1409" s="117">
        <v>0</v>
      </c>
      <c r="S1409" s="42">
        <v>0</v>
      </c>
      <c r="T1409" s="42"/>
      <c r="U1409" s="43" t="s">
        <v>313</v>
      </c>
      <c r="V1409" s="34">
        <v>0</v>
      </c>
      <c r="W1409" s="29">
        <v>2</v>
      </c>
      <c r="X1409" s="29">
        <f t="shared" si="627"/>
        <v>0</v>
      </c>
      <c r="Z1409" s="6">
        <f t="shared" si="628"/>
        <v>0</v>
      </c>
      <c r="AA1409" s="6">
        <f t="shared" si="629"/>
        <v>0</v>
      </c>
      <c r="AB1409" s="29"/>
      <c r="AC1409" s="29" t="str">
        <f t="shared" si="630"/>
        <v>не применяется</v>
      </c>
      <c r="AE1409" s="120">
        <f>IF(N1409=1,IF(J1409&gt;=1,2,0),0)</f>
        <v>0</v>
      </c>
      <c r="AF1409" s="120">
        <f>IF(G1409&gt;AI1409,1,0)</f>
        <v>0</v>
      </c>
      <c r="AG1409" s="120"/>
      <c r="AI1409" s="29">
        <f t="shared" si="631"/>
        <v>8.5951903810000001</v>
      </c>
    </row>
    <row r="1410" spans="1:36" ht="16.5" thickBot="1" x14ac:dyDescent="0.3">
      <c r="A1410" s="48" t="s">
        <v>1625</v>
      </c>
      <c r="B1410" s="54" t="s">
        <v>33</v>
      </c>
      <c r="C1410" s="55" t="s">
        <v>34</v>
      </c>
      <c r="D1410" s="44">
        <v>12</v>
      </c>
      <c r="E1410" s="41">
        <v>0</v>
      </c>
      <c r="F1410" s="41">
        <v>0</v>
      </c>
      <c r="G1410" s="117">
        <v>0</v>
      </c>
      <c r="H1410" s="42" t="s">
        <v>12</v>
      </c>
      <c r="I1410" s="13">
        <v>0</v>
      </c>
      <c r="J1410" s="42" t="s">
        <v>12</v>
      </c>
      <c r="K1410" s="29">
        <f t="shared" si="625"/>
        <v>0</v>
      </c>
      <c r="L1410" s="29">
        <f t="shared" si="605"/>
        <v>0</v>
      </c>
      <c r="M1410" s="29">
        <f t="shared" si="606"/>
        <v>1</v>
      </c>
      <c r="N1410" s="29">
        <f t="shared" si="626"/>
        <v>0</v>
      </c>
      <c r="O1410" s="34"/>
      <c r="P1410" s="41">
        <v>0</v>
      </c>
      <c r="Q1410" s="41">
        <v>0</v>
      </c>
      <c r="R1410" s="117">
        <v>0</v>
      </c>
      <c r="S1410" s="34">
        <v>0</v>
      </c>
      <c r="T1410" s="34"/>
      <c r="U1410" s="43" t="s">
        <v>315</v>
      </c>
      <c r="V1410" s="34">
        <v>0</v>
      </c>
      <c r="W1410" s="29">
        <v>1</v>
      </c>
      <c r="X1410" s="29">
        <f t="shared" si="627"/>
        <v>0</v>
      </c>
      <c r="Z1410" s="6">
        <f t="shared" si="628"/>
        <v>0</v>
      </c>
      <c r="AA1410" s="6">
        <f t="shared" si="629"/>
        <v>0</v>
      </c>
      <c r="AB1410" s="29"/>
      <c r="AC1410" s="29" t="str">
        <f t="shared" si="630"/>
        <v>не применяется</v>
      </c>
      <c r="AE1410" s="120">
        <f>IF(N1410=1,IF(OR(I1410&gt;-5,I1410=""),0,IF(I1410&gt;=-10,0.5,1)),0)</f>
        <v>0</v>
      </c>
      <c r="AF1410" s="120">
        <f>IF(G1410&lt;AI1410,0.5,0)</f>
        <v>0.5</v>
      </c>
      <c r="AG1410" s="120">
        <f>IF(G1410=AJ1410,1,0)</f>
        <v>0</v>
      </c>
      <c r="AI1410" s="29">
        <f t="shared" si="631"/>
        <v>4.0696577999999997E-2</v>
      </c>
      <c r="AJ1410" s="29">
        <f>_xlfn.MINIFS($G$6:$G$2383,$N$6:$N$2383,1,$D$6:$D$2383,12)</f>
        <v>5.6550419999999999E-3</v>
      </c>
    </row>
    <row r="1411" spans="1:36" ht="16.5" thickBot="1" x14ac:dyDescent="0.3">
      <c r="A1411" s="48" t="s">
        <v>1626</v>
      </c>
      <c r="B1411" s="54" t="s">
        <v>33</v>
      </c>
      <c r="C1411" s="55" t="s">
        <v>34</v>
      </c>
      <c r="D1411" s="44">
        <v>13</v>
      </c>
      <c r="E1411" s="41">
        <v>0</v>
      </c>
      <c r="F1411" s="41">
        <v>0</v>
      </c>
      <c r="G1411" s="117">
        <v>0</v>
      </c>
      <c r="H1411" s="42" t="s">
        <v>12</v>
      </c>
      <c r="I1411" s="13">
        <v>0</v>
      </c>
      <c r="J1411" s="42" t="s">
        <v>12</v>
      </c>
      <c r="K1411" s="29">
        <f>_xlfn.IFS(AND(R1411=0,G1411=0),0,V1411=0,0,V1411=1,MAX(AE1411:AG1411))</f>
        <v>0</v>
      </c>
      <c r="L1411" s="29">
        <f t="shared" si="605"/>
        <v>1</v>
      </c>
      <c r="M1411" s="29">
        <f t="shared" si="606"/>
        <v>1</v>
      </c>
      <c r="N1411" s="29">
        <f t="shared" si="626"/>
        <v>0</v>
      </c>
      <c r="O1411" s="34"/>
      <c r="P1411" s="41">
        <v>0</v>
      </c>
      <c r="Q1411" s="41">
        <v>0</v>
      </c>
      <c r="R1411" s="117">
        <v>0</v>
      </c>
      <c r="S1411" s="34">
        <v>0</v>
      </c>
      <c r="T1411" s="34"/>
      <c r="U1411" s="43" t="s">
        <v>317</v>
      </c>
      <c r="V1411" s="34">
        <v>0</v>
      </c>
      <c r="W1411" s="29">
        <v>2</v>
      </c>
      <c r="X1411" s="29">
        <f t="shared" si="627"/>
        <v>0</v>
      </c>
      <c r="Z1411" s="6">
        <f t="shared" si="628"/>
        <v>0</v>
      </c>
      <c r="AA1411" s="6">
        <f t="shared" si="629"/>
        <v>0</v>
      </c>
      <c r="AB1411" s="29"/>
      <c r="AC1411" s="29" t="str">
        <f t="shared" si="630"/>
        <v>не применяется</v>
      </c>
      <c r="AE1411" s="120">
        <f>IF(N1411=1,IF(OR(I1411&gt;-3,I1411=""),0,IF(I1411&gt;=-7,1,2)),0)</f>
        <v>0</v>
      </c>
      <c r="AF1411" s="120">
        <f>IF(G1411&lt;AI1411,1,0)</f>
        <v>1</v>
      </c>
      <c r="AG1411" s="120">
        <f>IF(G1411=AJ1411,2,0)</f>
        <v>0</v>
      </c>
      <c r="AI1411" s="29">
        <f t="shared" si="631"/>
        <v>0.30394431599999999</v>
      </c>
      <c r="AJ1411" s="29">
        <f>_xlfn.MINIFS($G$6:$G$2383,$N$6:$N$2383,1,$D$6:$D$2383,13)</f>
        <v>0.11</v>
      </c>
    </row>
    <row r="1412" spans="1:36" ht="16.5" thickBot="1" x14ac:dyDescent="0.3">
      <c r="A1412" s="48" t="s">
        <v>1627</v>
      </c>
      <c r="B1412" s="54" t="s">
        <v>33</v>
      </c>
      <c r="C1412" s="55" t="s">
        <v>34</v>
      </c>
      <c r="D1412" s="44">
        <v>14</v>
      </c>
      <c r="E1412" s="41">
        <v>0</v>
      </c>
      <c r="F1412" s="41">
        <v>0</v>
      </c>
      <c r="G1412" s="117">
        <v>0</v>
      </c>
      <c r="H1412" s="42" t="s">
        <v>12</v>
      </c>
      <c r="I1412" s="13">
        <v>0</v>
      </c>
      <c r="J1412" s="42" t="s">
        <v>12</v>
      </c>
      <c r="K1412" s="29">
        <f>_xlfn.IFS(AND(R1412=0,G1412=0),0,V1412=0,0,V1412=1,MAX(AE1412:AG1412))</f>
        <v>0</v>
      </c>
      <c r="L1412" s="29">
        <f t="shared" si="605"/>
        <v>0</v>
      </c>
      <c r="M1412" s="29">
        <f t="shared" si="606"/>
        <v>1</v>
      </c>
      <c r="N1412" s="29">
        <f t="shared" si="626"/>
        <v>0</v>
      </c>
      <c r="O1412" s="34"/>
      <c r="P1412" s="41">
        <v>0</v>
      </c>
      <c r="Q1412" s="41">
        <v>0</v>
      </c>
      <c r="R1412" s="117">
        <v>0</v>
      </c>
      <c r="S1412" s="34">
        <v>0</v>
      </c>
      <c r="T1412" s="34"/>
      <c r="U1412" s="43" t="s">
        <v>319</v>
      </c>
      <c r="V1412" s="34">
        <v>0</v>
      </c>
      <c r="W1412" s="29">
        <v>1</v>
      </c>
      <c r="X1412" s="29">
        <f t="shared" si="627"/>
        <v>0</v>
      </c>
      <c r="Z1412" s="6">
        <f t="shared" si="628"/>
        <v>0</v>
      </c>
      <c r="AA1412" s="6">
        <f t="shared" si="629"/>
        <v>0</v>
      </c>
      <c r="AB1412" s="29"/>
      <c r="AC1412" s="29" t="str">
        <f t="shared" si="630"/>
        <v>не применяется</v>
      </c>
      <c r="AE1412" s="120">
        <f>IF(N1412=1,IF(OR(I1412&gt;-5,I1412=""),0,IF(I1412&gt;=-10,0.5,1)),0)</f>
        <v>0</v>
      </c>
      <c r="AF1412" s="120">
        <f>IF(G1412&lt;AI1412,0.5,0)</f>
        <v>0.5</v>
      </c>
      <c r="AG1412" s="120">
        <f>IF(G1412=AJ1412,1,0)</f>
        <v>1</v>
      </c>
      <c r="AI1412" s="29">
        <f t="shared" si="631"/>
        <v>4.1435990000000004E-3</v>
      </c>
      <c r="AJ1412" s="29">
        <f>_xlfn.MINIFS($G$6:$G$2383,$N$6:$N$2383,1,$D$6:$D$2383,14)</f>
        <v>0</v>
      </c>
    </row>
    <row r="1413" spans="1:36" ht="16.5" thickBot="1" x14ac:dyDescent="0.3">
      <c r="A1413" s="48" t="s">
        <v>1628</v>
      </c>
      <c r="B1413" s="54" t="s">
        <v>33</v>
      </c>
      <c r="C1413" s="55" t="s">
        <v>34</v>
      </c>
      <c r="D1413" s="33"/>
      <c r="E1413" s="41"/>
      <c r="F1413" s="41"/>
      <c r="G1413" s="117">
        <v>0</v>
      </c>
      <c r="H1413" s="35"/>
      <c r="I1413" s="35"/>
      <c r="J1413" s="35"/>
      <c r="K1413" s="36">
        <f>SUM(K1414:K1419)</f>
        <v>3</v>
      </c>
      <c r="L1413" s="29">
        <f t="shared" si="605"/>
        <v>0</v>
      </c>
      <c r="M1413" s="29">
        <f t="shared" si="606"/>
        <v>0</v>
      </c>
      <c r="O1413" s="34"/>
      <c r="P1413" s="34"/>
      <c r="Q1413" s="34"/>
      <c r="R1413" s="117">
        <v>0</v>
      </c>
      <c r="S1413" s="35">
        <v>3</v>
      </c>
      <c r="T1413" s="35"/>
      <c r="U1413" s="37" t="s">
        <v>321</v>
      </c>
      <c r="V1413" s="35">
        <v>1</v>
      </c>
      <c r="W1413" s="6"/>
      <c r="X1413" s="29">
        <f t="shared" si="627"/>
        <v>0</v>
      </c>
      <c r="Y1413" s="6"/>
      <c r="AB1413" s="6"/>
      <c r="AC1413" s="29" t="str">
        <f t="shared" si="630"/>
        <v>не применяется</v>
      </c>
      <c r="AF1413" s="6"/>
    </row>
    <row r="1414" spans="1:36" ht="16.5" thickBot="1" x14ac:dyDescent="0.3">
      <c r="A1414" s="48" t="s">
        <v>1629</v>
      </c>
      <c r="B1414" s="54" t="s">
        <v>33</v>
      </c>
      <c r="C1414" s="55" t="s">
        <v>34</v>
      </c>
      <c r="D1414" s="44">
        <v>15</v>
      </c>
      <c r="E1414" s="41">
        <v>28625</v>
      </c>
      <c r="F1414" s="41">
        <v>28624.5</v>
      </c>
      <c r="G1414" s="117">
        <v>1.000017468</v>
      </c>
      <c r="H1414" s="45">
        <v>1</v>
      </c>
      <c r="I1414" s="42" t="s">
        <v>12</v>
      </c>
      <c r="J1414" s="13">
        <v>1.000017468</v>
      </c>
      <c r="K1414" s="29">
        <f t="shared" ref="K1414:K1419" si="632">IF(V1414=1,MAX(AE1414:AG1414),0)</f>
        <v>1</v>
      </c>
      <c r="L1414" s="29">
        <f t="shared" si="605"/>
        <v>0</v>
      </c>
      <c r="M1414" s="29">
        <f t="shared" si="606"/>
        <v>1</v>
      </c>
      <c r="N1414" s="29">
        <f t="shared" ref="N1414:N1419" si="633">IF(AND(F1414=0,V1414=1),2,V1414)</f>
        <v>1</v>
      </c>
      <c r="O1414" s="34"/>
      <c r="P1414" s="41">
        <v>0</v>
      </c>
      <c r="Q1414" s="41">
        <v>0</v>
      </c>
      <c r="R1414" s="117">
        <v>0</v>
      </c>
      <c r="S1414" s="42">
        <v>0</v>
      </c>
      <c r="T1414" s="42"/>
      <c r="U1414" s="43" t="s">
        <v>323</v>
      </c>
      <c r="V1414" s="34">
        <v>1</v>
      </c>
      <c r="W1414" s="29">
        <v>1</v>
      </c>
      <c r="X1414" s="29">
        <f t="shared" si="627"/>
        <v>1</v>
      </c>
      <c r="Z1414" s="6">
        <f t="shared" ref="Z1414:Z1419" si="634">N1414</f>
        <v>1</v>
      </c>
      <c r="AA1414" s="6">
        <f t="shared" ref="AA1414:AA1419" si="635">IF(K1414&lt;=0,0,1)</f>
        <v>1</v>
      </c>
      <c r="AB1414" s="29"/>
      <c r="AC1414" s="29">
        <f t="shared" si="630"/>
        <v>1</v>
      </c>
      <c r="AE1414" s="120">
        <f>IF(AND(J1414&gt;=1,N1414=1),1,0)</f>
        <v>1</v>
      </c>
      <c r="AF1414" s="121">
        <f>IF(G1414&gt;AI1414,0.5,0)</f>
        <v>0.5</v>
      </c>
      <c r="AG1414" s="120"/>
      <c r="AI1414" s="29">
        <f t="shared" ref="AI1414:AI1419" si="636">ROUND(SUMIFS(E:E,D:D,D1414,N:N,1)/SUMIFS(F:F,D:D,D1414,N:N,1),9)</f>
        <v>0.955452521</v>
      </c>
    </row>
    <row r="1415" spans="1:36" ht="16.5" thickBot="1" x14ac:dyDescent="0.3">
      <c r="A1415" s="48" t="s">
        <v>1630</v>
      </c>
      <c r="B1415" s="54" t="s">
        <v>33</v>
      </c>
      <c r="C1415" s="55" t="s">
        <v>34</v>
      </c>
      <c r="D1415" s="44">
        <v>16</v>
      </c>
      <c r="E1415" s="41">
        <v>11</v>
      </c>
      <c r="F1415" s="41">
        <v>0</v>
      </c>
      <c r="G1415" s="117">
        <v>0</v>
      </c>
      <c r="H1415" s="45">
        <v>1</v>
      </c>
      <c r="I1415" s="42" t="s">
        <v>12</v>
      </c>
      <c r="J1415" s="13">
        <v>0</v>
      </c>
      <c r="K1415" s="29">
        <f t="shared" si="632"/>
        <v>0</v>
      </c>
      <c r="L1415" s="29">
        <f t="shared" ref="L1415:L1478" si="637">IF(AG1416=0,0,1)</f>
        <v>0</v>
      </c>
      <c r="M1415" s="29">
        <f t="shared" ref="M1415:M1478" si="638">IF(AF1415=0,0,1)</f>
        <v>0</v>
      </c>
      <c r="N1415" s="29">
        <f t="shared" si="633"/>
        <v>2</v>
      </c>
      <c r="O1415" s="34"/>
      <c r="P1415" s="41">
        <v>5</v>
      </c>
      <c r="Q1415" s="41">
        <v>4</v>
      </c>
      <c r="R1415" s="117">
        <v>1.25</v>
      </c>
      <c r="S1415" s="42">
        <v>1</v>
      </c>
      <c r="T1415" s="42"/>
      <c r="U1415" s="43" t="s">
        <v>325</v>
      </c>
      <c r="V1415" s="34">
        <v>1</v>
      </c>
      <c r="W1415" s="29">
        <v>1</v>
      </c>
      <c r="X1415" s="29">
        <f t="shared" si="627"/>
        <v>1</v>
      </c>
      <c r="Z1415" s="6">
        <f t="shared" si="634"/>
        <v>2</v>
      </c>
      <c r="AA1415" s="6">
        <f t="shared" si="635"/>
        <v>0</v>
      </c>
      <c r="AB1415" s="29"/>
      <c r="AC1415" s="29" t="str">
        <f>_xlfn.IFS(AND(Z1415=1,AA1415=1),1,AND(Z1415=1,AA1415=0),0,Z1415=0,"не применяется",N1415=2,"не применяется")</f>
        <v>не применяется</v>
      </c>
      <c r="AE1415" s="120">
        <f>IF(AND(J1415&gt;=1,N1415=1),1,0)</f>
        <v>0</v>
      </c>
      <c r="AF1415" s="120">
        <f>IF(G1415&gt;AI1415,0.5,0)</f>
        <v>0</v>
      </c>
      <c r="AG1415" s="120"/>
      <c r="AI1415" s="29">
        <f t="shared" si="636"/>
        <v>27.65</v>
      </c>
    </row>
    <row r="1416" spans="1:36" ht="16.5" thickBot="1" x14ac:dyDescent="0.3">
      <c r="A1416" s="48" t="s">
        <v>1631</v>
      </c>
      <c r="B1416" s="54" t="s">
        <v>33</v>
      </c>
      <c r="C1416" s="55" t="s">
        <v>34</v>
      </c>
      <c r="D1416" s="44">
        <v>17</v>
      </c>
      <c r="E1416" s="41">
        <v>573</v>
      </c>
      <c r="F1416" s="41">
        <v>0</v>
      </c>
      <c r="G1416" s="117">
        <v>0</v>
      </c>
      <c r="H1416" s="45">
        <v>1</v>
      </c>
      <c r="I1416" s="42" t="s">
        <v>12</v>
      </c>
      <c r="J1416" s="13">
        <v>0</v>
      </c>
      <c r="K1416" s="29">
        <f t="shared" si="632"/>
        <v>0</v>
      </c>
      <c r="L1416" s="29">
        <f t="shared" si="637"/>
        <v>0</v>
      </c>
      <c r="M1416" s="29">
        <f t="shared" si="638"/>
        <v>0</v>
      </c>
      <c r="N1416" s="29">
        <f t="shared" si="633"/>
        <v>2</v>
      </c>
      <c r="O1416" s="34"/>
      <c r="P1416" s="41">
        <v>169</v>
      </c>
      <c r="Q1416" s="41">
        <v>403</v>
      </c>
      <c r="R1416" s="117">
        <v>0.41935483899999998</v>
      </c>
      <c r="S1416" s="42">
        <v>0</v>
      </c>
      <c r="T1416" s="42"/>
      <c r="U1416" s="43" t="s">
        <v>327</v>
      </c>
      <c r="V1416" s="34">
        <v>1</v>
      </c>
      <c r="W1416" s="29">
        <v>1</v>
      </c>
      <c r="X1416" s="29">
        <f t="shared" si="627"/>
        <v>1</v>
      </c>
      <c r="Z1416" s="6">
        <f t="shared" si="634"/>
        <v>2</v>
      </c>
      <c r="AA1416" s="6">
        <f t="shared" si="635"/>
        <v>0</v>
      </c>
      <c r="AB1416" s="29"/>
      <c r="AC1416" s="29" t="str">
        <f>_xlfn.IFS(AND(Z1416=1,AA1416=1),1,AND(Z1416=1,AA1416=0),0,Z1416=0,"не применяется",N1416=2,"не применяется")</f>
        <v>не применяется</v>
      </c>
      <c r="AE1416" s="120">
        <f>IF(AND(J1416&gt;=1,N1416=1),1,0)</f>
        <v>0</v>
      </c>
      <c r="AF1416" s="120">
        <f>IF(G1416&gt;AI1416,0.5,0)</f>
        <v>0</v>
      </c>
      <c r="AG1416" s="120"/>
      <c r="AI1416" s="29">
        <f t="shared" si="636"/>
        <v>77.588235294</v>
      </c>
    </row>
    <row r="1417" spans="1:36" ht="16.5" thickBot="1" x14ac:dyDescent="0.3">
      <c r="A1417" s="48" t="s">
        <v>1632</v>
      </c>
      <c r="B1417" s="54" t="s">
        <v>33</v>
      </c>
      <c r="C1417" s="55" t="s">
        <v>34</v>
      </c>
      <c r="D1417" s="44">
        <v>18</v>
      </c>
      <c r="E1417" s="41">
        <v>218</v>
      </c>
      <c r="F1417" s="41">
        <v>1</v>
      </c>
      <c r="G1417" s="117">
        <v>218</v>
      </c>
      <c r="H1417" s="45">
        <v>1</v>
      </c>
      <c r="I1417" s="42" t="s">
        <v>12</v>
      </c>
      <c r="J1417" s="13">
        <v>218</v>
      </c>
      <c r="K1417" s="29">
        <f t="shared" si="632"/>
        <v>1</v>
      </c>
      <c r="L1417" s="29">
        <f t="shared" si="637"/>
        <v>0</v>
      </c>
      <c r="M1417" s="29">
        <f t="shared" si="638"/>
        <v>1</v>
      </c>
      <c r="N1417" s="29">
        <f t="shared" si="633"/>
        <v>1</v>
      </c>
      <c r="O1417" s="34"/>
      <c r="P1417" s="41">
        <v>66</v>
      </c>
      <c r="Q1417" s="41">
        <v>739</v>
      </c>
      <c r="R1417" s="117">
        <v>8.9309877999999995E-2</v>
      </c>
      <c r="S1417" s="42">
        <v>0</v>
      </c>
      <c r="T1417" s="42"/>
      <c r="U1417" s="43" t="s">
        <v>329</v>
      </c>
      <c r="V1417" s="34">
        <v>1</v>
      </c>
      <c r="W1417" s="29">
        <v>1</v>
      </c>
      <c r="X1417" s="29">
        <f t="shared" si="627"/>
        <v>1</v>
      </c>
      <c r="Z1417" s="6">
        <f t="shared" si="634"/>
        <v>1</v>
      </c>
      <c r="AA1417" s="6">
        <f t="shared" si="635"/>
        <v>1</v>
      </c>
      <c r="AB1417" s="29"/>
      <c r="AC1417" s="29">
        <f>_xlfn.IFS(AND(Z1417=1,AA1417=1),1,AND(Z1417=1,AA1417=0),0,Z1417=0,"не применяется")</f>
        <v>1</v>
      </c>
      <c r="AE1417" s="120">
        <f>IF(AND(J1417&gt;=1,N1417=1),1,0)</f>
        <v>1</v>
      </c>
      <c r="AF1417" s="120">
        <f>IF(G1417&gt;AI1417,0.5,0)</f>
        <v>0.5</v>
      </c>
      <c r="AG1417" s="120"/>
      <c r="AI1417" s="29">
        <f t="shared" si="636"/>
        <v>48.1875</v>
      </c>
    </row>
    <row r="1418" spans="1:36" ht="16.5" thickBot="1" x14ac:dyDescent="0.3">
      <c r="A1418" s="48" t="s">
        <v>1633</v>
      </c>
      <c r="B1418" s="54" t="s">
        <v>33</v>
      </c>
      <c r="C1418" s="55" t="s">
        <v>34</v>
      </c>
      <c r="D1418" s="44">
        <v>19</v>
      </c>
      <c r="E1418" s="41">
        <v>658</v>
      </c>
      <c r="F1418" s="41">
        <v>0</v>
      </c>
      <c r="G1418" s="117">
        <v>0</v>
      </c>
      <c r="H1418" s="45">
        <v>1</v>
      </c>
      <c r="I1418" s="42" t="s">
        <v>12</v>
      </c>
      <c r="J1418" s="13">
        <v>0</v>
      </c>
      <c r="K1418" s="29">
        <f t="shared" si="632"/>
        <v>0</v>
      </c>
      <c r="L1418" s="29">
        <f t="shared" si="637"/>
        <v>0</v>
      </c>
      <c r="M1418" s="29">
        <f t="shared" si="638"/>
        <v>0</v>
      </c>
      <c r="N1418" s="29">
        <f t="shared" si="633"/>
        <v>2</v>
      </c>
      <c r="O1418" s="34"/>
      <c r="P1418" s="41">
        <v>108</v>
      </c>
      <c r="Q1418" s="41">
        <v>38</v>
      </c>
      <c r="R1418" s="117">
        <v>2.8421052630000001</v>
      </c>
      <c r="S1418" s="42">
        <v>2</v>
      </c>
      <c r="T1418" s="42"/>
      <c r="U1418" s="43" t="s">
        <v>331</v>
      </c>
      <c r="V1418" s="34">
        <v>1</v>
      </c>
      <c r="W1418" s="29">
        <v>2</v>
      </c>
      <c r="X1418" s="29">
        <f t="shared" si="627"/>
        <v>2</v>
      </c>
      <c r="Z1418" s="6">
        <f t="shared" si="634"/>
        <v>2</v>
      </c>
      <c r="AA1418" s="6">
        <f t="shared" si="635"/>
        <v>0</v>
      </c>
      <c r="AB1418" s="29"/>
      <c r="AC1418" s="29" t="str">
        <f>_xlfn.IFS(AND(Z1418=1,AA1418=1),1,AND(Z1418=1,AA1418=0),0,Z1418=0,"не применяется",N1418=2,"не применяется")</f>
        <v>не применяется</v>
      </c>
      <c r="AE1418" s="120">
        <f>IF(AND(J1418&gt;=1,N1418=1),2,0)</f>
        <v>0</v>
      </c>
      <c r="AF1418" s="120">
        <f>IF(G1418&gt;AI1418,1,0)</f>
        <v>0</v>
      </c>
      <c r="AG1418" s="120"/>
      <c r="AI1418" s="29">
        <f t="shared" si="636"/>
        <v>45.237288135999997</v>
      </c>
    </row>
    <row r="1419" spans="1:36" ht="16.5" thickBot="1" x14ac:dyDescent="0.3">
      <c r="A1419" s="48" t="s">
        <v>1634</v>
      </c>
      <c r="B1419" s="54" t="s">
        <v>33</v>
      </c>
      <c r="C1419" s="55" t="s">
        <v>34</v>
      </c>
      <c r="D1419" s="44">
        <v>20</v>
      </c>
      <c r="E1419" s="41">
        <v>87</v>
      </c>
      <c r="F1419" s="41">
        <v>7</v>
      </c>
      <c r="G1419" s="117">
        <v>12.428571429</v>
      </c>
      <c r="H1419" s="45">
        <v>1</v>
      </c>
      <c r="I1419" s="42" t="s">
        <v>12</v>
      </c>
      <c r="J1419" s="13">
        <v>12.428571429</v>
      </c>
      <c r="K1419" s="29">
        <f t="shared" si="632"/>
        <v>1</v>
      </c>
      <c r="L1419" s="29">
        <f t="shared" si="637"/>
        <v>0</v>
      </c>
      <c r="M1419" s="29">
        <f t="shared" si="638"/>
        <v>0</v>
      </c>
      <c r="N1419" s="29">
        <f t="shared" si="633"/>
        <v>1</v>
      </c>
      <c r="O1419" s="34"/>
      <c r="P1419" s="41">
        <v>19</v>
      </c>
      <c r="Q1419" s="41">
        <v>116</v>
      </c>
      <c r="R1419" s="117">
        <v>0.163793103</v>
      </c>
      <c r="S1419" s="42">
        <v>0</v>
      </c>
      <c r="T1419" s="42"/>
      <c r="U1419" s="43" t="s">
        <v>333</v>
      </c>
      <c r="V1419" s="34">
        <v>1</v>
      </c>
      <c r="W1419" s="29">
        <v>1</v>
      </c>
      <c r="X1419" s="29">
        <f t="shared" si="627"/>
        <v>1</v>
      </c>
      <c r="Z1419" s="6">
        <f t="shared" si="634"/>
        <v>1</v>
      </c>
      <c r="AA1419" s="6">
        <f t="shared" si="635"/>
        <v>1</v>
      </c>
      <c r="AB1419" s="29"/>
      <c r="AC1419" s="29">
        <f t="shared" ref="AC1419:AC1425" si="639">_xlfn.IFS(AND(Z1419=1,AA1419=1),1,AND(Z1419=1,AA1419=0),0,Z1419=0,"не применяется")</f>
        <v>1</v>
      </c>
      <c r="AE1419" s="120">
        <f>IF(AND(J1419&gt;=1,N1419=1),1,0)</f>
        <v>1</v>
      </c>
      <c r="AF1419" s="120">
        <f>IF(G1419&gt;AI1419,0.5,0)</f>
        <v>0</v>
      </c>
      <c r="AG1419" s="120"/>
      <c r="AI1419" s="29">
        <f t="shared" si="636"/>
        <v>12.756097561000001</v>
      </c>
    </row>
    <row r="1420" spans="1:36" ht="16.5" thickBot="1" x14ac:dyDescent="0.3">
      <c r="A1420" s="48" t="s">
        <v>1628</v>
      </c>
      <c r="B1420" s="54" t="s">
        <v>33</v>
      </c>
      <c r="C1420" s="55" t="s">
        <v>34</v>
      </c>
      <c r="D1420" s="33"/>
      <c r="E1420" s="41"/>
      <c r="F1420" s="41"/>
      <c r="G1420" s="117">
        <v>0</v>
      </c>
      <c r="H1420" s="35"/>
      <c r="I1420" s="35"/>
      <c r="J1420" s="35"/>
      <c r="K1420" s="36">
        <f>SUM(K1421:K1425)</f>
        <v>0</v>
      </c>
      <c r="L1420" s="29">
        <f t="shared" si="637"/>
        <v>0</v>
      </c>
      <c r="M1420" s="29">
        <f t="shared" si="638"/>
        <v>0</v>
      </c>
      <c r="O1420" s="34"/>
      <c r="P1420" s="34"/>
      <c r="Q1420" s="34"/>
      <c r="R1420" s="117">
        <v>0</v>
      </c>
      <c r="S1420" s="35">
        <v>0</v>
      </c>
      <c r="T1420" s="35"/>
      <c r="U1420" s="37" t="s">
        <v>321</v>
      </c>
      <c r="V1420" s="35">
        <v>1</v>
      </c>
      <c r="W1420" s="6"/>
      <c r="X1420" s="29">
        <f t="shared" si="627"/>
        <v>0</v>
      </c>
      <c r="Y1420" s="6"/>
      <c r="AB1420" s="6"/>
      <c r="AC1420" s="29" t="str">
        <f t="shared" si="639"/>
        <v>не применяется</v>
      </c>
      <c r="AF1420" s="6"/>
    </row>
    <row r="1421" spans="1:36" ht="16.5" thickBot="1" x14ac:dyDescent="0.3">
      <c r="A1421" s="48" t="s">
        <v>1635</v>
      </c>
      <c r="B1421" s="54" t="s">
        <v>33</v>
      </c>
      <c r="C1421" s="55" t="s">
        <v>34</v>
      </c>
      <c r="D1421" s="44">
        <v>21</v>
      </c>
      <c r="E1421" s="41">
        <v>0</v>
      </c>
      <c r="F1421" s="41">
        <v>0</v>
      </c>
      <c r="G1421" s="117">
        <v>0</v>
      </c>
      <c r="H1421" s="42" t="s">
        <v>12</v>
      </c>
      <c r="I1421" s="13">
        <v>0</v>
      </c>
      <c r="J1421" s="42" t="s">
        <v>12</v>
      </c>
      <c r="K1421" s="29">
        <f>IF(V1421=1,MAX(AE1421:AG1421),0)</f>
        <v>0</v>
      </c>
      <c r="L1421" s="29">
        <f t="shared" si="637"/>
        <v>0</v>
      </c>
      <c r="M1421" s="29">
        <f t="shared" si="638"/>
        <v>0</v>
      </c>
      <c r="N1421" s="29">
        <f>IF(AND(F1421=0,V1421=1),2,V1421)</f>
        <v>0</v>
      </c>
      <c r="O1421" s="34"/>
      <c r="P1421" s="41">
        <v>0</v>
      </c>
      <c r="Q1421" s="41">
        <v>0</v>
      </c>
      <c r="R1421" s="117">
        <v>0</v>
      </c>
      <c r="S1421" s="45">
        <v>0</v>
      </c>
      <c r="T1421" s="45"/>
      <c r="U1421" s="43" t="s">
        <v>335</v>
      </c>
      <c r="V1421" s="34">
        <v>0</v>
      </c>
      <c r="W1421" s="29">
        <v>1</v>
      </c>
      <c r="X1421" s="29">
        <f t="shared" si="627"/>
        <v>0</v>
      </c>
      <c r="Z1421" s="6">
        <f>N1421</f>
        <v>0</v>
      </c>
      <c r="AA1421" s="6">
        <f>IF(K1421&lt;=0,0,1)</f>
        <v>0</v>
      </c>
      <c r="AB1421" s="29"/>
      <c r="AC1421" s="29" t="str">
        <f t="shared" si="639"/>
        <v>не применяется</v>
      </c>
      <c r="AE1421" s="120">
        <f>IF(N1421=1,IF(OR(I1421&lt;5,I1421=""),0,IF(I1421&gt;=10,1,0.5)),0)</f>
        <v>0</v>
      </c>
      <c r="AF1421" s="120">
        <f>IF(G1421&gt;AI1421,0.5,0)</f>
        <v>0</v>
      </c>
      <c r="AG1421" s="120">
        <f>IF(G1421=AJ1421,1,0)</f>
        <v>0</v>
      </c>
      <c r="AI1421" s="29">
        <f>ROUND(SUMIFS(E:E,D:D,D1421,N:N,1)/SUMIFS(F:F,D:D,D1421,N:N,1),9)</f>
        <v>0.40586932399999998</v>
      </c>
      <c r="AJ1421" s="29">
        <f>_xlfn.MAXIFS($G$7:$G$2383,$N$7:$N$2383,1,$D$7:$D$2383,21)</f>
        <v>1</v>
      </c>
    </row>
    <row r="1422" spans="1:36" ht="16.5" thickBot="1" x14ac:dyDescent="0.3">
      <c r="A1422" s="48" t="s">
        <v>1636</v>
      </c>
      <c r="B1422" s="54" t="s">
        <v>33</v>
      </c>
      <c r="C1422" s="55" t="s">
        <v>34</v>
      </c>
      <c r="D1422" s="44">
        <v>22</v>
      </c>
      <c r="E1422" s="41">
        <v>0</v>
      </c>
      <c r="F1422" s="41">
        <v>0</v>
      </c>
      <c r="G1422" s="117">
        <v>0</v>
      </c>
      <c r="H1422" s="45">
        <v>1</v>
      </c>
      <c r="I1422" s="42" t="s">
        <v>12</v>
      </c>
      <c r="J1422" s="13">
        <v>0</v>
      </c>
      <c r="K1422" s="29">
        <f>IF(V1422=1,MAX(AE1422:AG1422),0)</f>
        <v>0</v>
      </c>
      <c r="L1422" s="29">
        <f t="shared" si="637"/>
        <v>0</v>
      </c>
      <c r="M1422" s="29">
        <f t="shared" si="638"/>
        <v>0</v>
      </c>
      <c r="N1422" s="29">
        <f>IF(AND(F1422=0,V1422=1),2,V1422)</f>
        <v>0</v>
      </c>
      <c r="O1422" s="34"/>
      <c r="P1422" s="41">
        <v>0</v>
      </c>
      <c r="Q1422" s="41">
        <v>0</v>
      </c>
      <c r="R1422" s="117">
        <v>0</v>
      </c>
      <c r="S1422" s="42">
        <v>0</v>
      </c>
      <c r="T1422" s="42"/>
      <c r="U1422" s="43" t="s">
        <v>337</v>
      </c>
      <c r="V1422" s="34">
        <v>0</v>
      </c>
      <c r="W1422" s="29">
        <v>1</v>
      </c>
      <c r="X1422" s="29">
        <f t="shared" si="627"/>
        <v>0</v>
      </c>
      <c r="Z1422" s="6">
        <f>N1422</f>
        <v>0</v>
      </c>
      <c r="AA1422" s="6">
        <f>IF(K1422&lt;=0,0,1)</f>
        <v>0</v>
      </c>
      <c r="AB1422" s="29"/>
      <c r="AC1422" s="29" t="str">
        <f t="shared" si="639"/>
        <v>не применяется</v>
      </c>
      <c r="AE1422" s="120">
        <f>IF(AND(J1422&gt;=1,N1422=1),1,0)</f>
        <v>0</v>
      </c>
      <c r="AF1422" s="120">
        <f>IF(G1422&gt;AI1422,0.5,0)</f>
        <v>0</v>
      </c>
      <c r="AG1422" s="120"/>
      <c r="AI1422" s="29">
        <f>ROUND(SUMIFS(E:E,D:D,D1422,N:N,1)/SUMIFS(F:F,D:D,D1422,N:N,1),9)</f>
        <v>0.59924209900000003</v>
      </c>
    </row>
    <row r="1423" spans="1:36" ht="16.5" thickBot="1" x14ac:dyDescent="0.3">
      <c r="A1423" s="48" t="s">
        <v>1637</v>
      </c>
      <c r="B1423" s="54" t="s">
        <v>33</v>
      </c>
      <c r="C1423" s="55" t="s">
        <v>34</v>
      </c>
      <c r="D1423" s="44">
        <v>23</v>
      </c>
      <c r="E1423" s="41">
        <v>0</v>
      </c>
      <c r="F1423" s="41">
        <v>0</v>
      </c>
      <c r="G1423" s="117">
        <v>0</v>
      </c>
      <c r="H1423" s="42" t="s">
        <v>12</v>
      </c>
      <c r="I1423" s="13">
        <v>0</v>
      </c>
      <c r="J1423" s="42" t="s">
        <v>12</v>
      </c>
      <c r="K1423" s="29">
        <f>IF(V1423=1,MAX(AE1423:AG1423),0)</f>
        <v>0</v>
      </c>
      <c r="L1423" s="29">
        <f t="shared" si="637"/>
        <v>0</v>
      </c>
      <c r="M1423" s="29">
        <f t="shared" si="638"/>
        <v>0</v>
      </c>
      <c r="N1423" s="29">
        <f>IF(AND(F1423=0,V1423=1),2,V1423)</f>
        <v>0</v>
      </c>
      <c r="O1423" s="34"/>
      <c r="P1423" s="41">
        <v>0</v>
      </c>
      <c r="Q1423" s="41">
        <v>0</v>
      </c>
      <c r="R1423" s="117">
        <v>0</v>
      </c>
      <c r="S1423" s="45">
        <v>0</v>
      </c>
      <c r="T1423" s="45"/>
      <c r="U1423" s="43" t="s">
        <v>339</v>
      </c>
      <c r="V1423" s="34">
        <v>0</v>
      </c>
      <c r="W1423" s="29">
        <v>1</v>
      </c>
      <c r="X1423" s="29">
        <f t="shared" si="627"/>
        <v>0</v>
      </c>
      <c r="Z1423" s="6">
        <f>N1423</f>
        <v>0</v>
      </c>
      <c r="AA1423" s="6">
        <f>IF(K1423&lt;=0,0,1)</f>
        <v>0</v>
      </c>
      <c r="AB1423" s="29"/>
      <c r="AC1423" s="29" t="str">
        <f t="shared" si="639"/>
        <v>не применяется</v>
      </c>
      <c r="AE1423" s="120">
        <f>IF(N1423=1,IF(OR(I1423&lt;5,I1423=""),0,IF(I1423&gt;=10,1,0.5)),0)</f>
        <v>0</v>
      </c>
      <c r="AF1423" s="120">
        <f>IF(G1423&gt;AI1423,0.5,0)</f>
        <v>0</v>
      </c>
      <c r="AG1423" s="120">
        <f>IF(AND(G3850&lt;&gt;0,G1423=AJ1423),1,0)</f>
        <v>0</v>
      </c>
      <c r="AI1423" s="29">
        <f>ROUND(SUMIFS(E:E,D:D,D1423,N:N,1)/SUMIFS(F:F,D:D,D1423,N:N,1),9)</f>
        <v>0.46666666699999998</v>
      </c>
      <c r="AJ1423" s="29">
        <f>_xlfn.MAXIFS($G$7:$G$2383,$N$7:$N$2383,1,$D$7:$D$2383,23)</f>
        <v>6</v>
      </c>
    </row>
    <row r="1424" spans="1:36" ht="16.5" thickBot="1" x14ac:dyDescent="0.3">
      <c r="A1424" s="48" t="s">
        <v>1638</v>
      </c>
      <c r="B1424" s="54" t="s">
        <v>33</v>
      </c>
      <c r="C1424" s="55" t="s">
        <v>34</v>
      </c>
      <c r="D1424" s="44">
        <v>24</v>
      </c>
      <c r="E1424" s="41">
        <v>0</v>
      </c>
      <c r="F1424" s="41">
        <v>0</v>
      </c>
      <c r="G1424" s="117">
        <v>0</v>
      </c>
      <c r="H1424" s="42" t="s">
        <v>12</v>
      </c>
      <c r="I1424" s="13">
        <v>0</v>
      </c>
      <c r="J1424" s="42" t="s">
        <v>12</v>
      </c>
      <c r="K1424" s="29">
        <f>IF(V1424=1,MAX(AE1424:AG1424),0)</f>
        <v>0</v>
      </c>
      <c r="L1424" s="29">
        <f t="shared" si="637"/>
        <v>0</v>
      </c>
      <c r="M1424" s="29">
        <f t="shared" si="638"/>
        <v>0</v>
      </c>
      <c r="N1424" s="29">
        <f>IF(AND(F1424=0,V1424=1),2,V1424)</f>
        <v>0</v>
      </c>
      <c r="O1424" s="34"/>
      <c r="P1424" s="41">
        <v>0</v>
      </c>
      <c r="Q1424" s="41">
        <v>0</v>
      </c>
      <c r="R1424" s="117">
        <v>0</v>
      </c>
      <c r="S1424" s="45">
        <v>0</v>
      </c>
      <c r="T1424" s="45"/>
      <c r="U1424" s="43" t="s">
        <v>341</v>
      </c>
      <c r="V1424" s="34">
        <v>0</v>
      </c>
      <c r="W1424" s="29">
        <v>1</v>
      </c>
      <c r="X1424" s="29">
        <f t="shared" si="627"/>
        <v>0</v>
      </c>
      <c r="Z1424" s="6">
        <f>N1424</f>
        <v>0</v>
      </c>
      <c r="AA1424" s="6">
        <f>IF(K1424&lt;=0,0,1)</f>
        <v>0</v>
      </c>
      <c r="AB1424" s="29"/>
      <c r="AC1424" s="29" t="str">
        <f t="shared" si="639"/>
        <v>не применяется</v>
      </c>
      <c r="AE1424" s="120">
        <f>IF(N1424=1,IF(OR(I1424&lt;5,I1424=""),0,IF(I1424&gt;=10,1,0.5)),0)</f>
        <v>0</v>
      </c>
      <c r="AF1424" s="120">
        <f>IF(G1424&gt;AI1424,0.5,0)</f>
        <v>0</v>
      </c>
      <c r="AG1424" s="120">
        <f>IF(G1424=AJ1424,1,0)</f>
        <v>0</v>
      </c>
      <c r="AI1424" s="29">
        <f>ROUND(SUMIFS(E:E,D:D,D1424,N:N,1)/SUMIFS(F:F,D:D,D1424,N:N,1),9)</f>
        <v>0.91379310300000005</v>
      </c>
      <c r="AJ1424" s="29">
        <f>_xlfn.MAXIFS($G$7:$G$2383,$N$7:$N$2383,1,$D$7:$D$2383,24)</f>
        <v>10</v>
      </c>
    </row>
    <row r="1425" spans="1:36" ht="16.5" thickBot="1" x14ac:dyDescent="0.3">
      <c r="A1425" s="48" t="s">
        <v>1639</v>
      </c>
      <c r="B1425" s="54" t="s">
        <v>33</v>
      </c>
      <c r="C1425" s="55" t="s">
        <v>34</v>
      </c>
      <c r="D1425" s="44">
        <v>25</v>
      </c>
      <c r="E1425" s="41">
        <v>0</v>
      </c>
      <c r="F1425" s="41">
        <v>0</v>
      </c>
      <c r="G1425" s="117">
        <v>0</v>
      </c>
      <c r="H1425" s="45">
        <v>1</v>
      </c>
      <c r="I1425" s="42" t="s">
        <v>12</v>
      </c>
      <c r="J1425" s="13">
        <v>0</v>
      </c>
      <c r="K1425" s="29">
        <f>IF(V1425=1,MAX(AE1425:AG1425),0)</f>
        <v>0</v>
      </c>
      <c r="L1425" s="29">
        <f t="shared" si="637"/>
        <v>0</v>
      </c>
      <c r="M1425" s="29">
        <f t="shared" si="638"/>
        <v>0</v>
      </c>
      <c r="N1425" s="29">
        <f>IF(AND(F1425=0,V1425=1),2,V1425)</f>
        <v>0</v>
      </c>
      <c r="O1425" s="34"/>
      <c r="P1425" s="41">
        <v>0</v>
      </c>
      <c r="Q1425" s="41">
        <v>0</v>
      </c>
      <c r="R1425" s="117">
        <v>0</v>
      </c>
      <c r="S1425" s="42">
        <v>0</v>
      </c>
      <c r="T1425" s="42"/>
      <c r="U1425" s="43" t="s">
        <v>343</v>
      </c>
      <c r="V1425" s="34">
        <v>0</v>
      </c>
      <c r="W1425" s="29">
        <v>2</v>
      </c>
      <c r="X1425" s="29">
        <f t="shared" si="627"/>
        <v>0</v>
      </c>
      <c r="Z1425" s="6">
        <f>N1425</f>
        <v>0</v>
      </c>
      <c r="AA1425" s="6">
        <f>IF(K1425&lt;=0,0,1)</f>
        <v>0</v>
      </c>
      <c r="AB1425" s="29"/>
      <c r="AC1425" s="29" t="str">
        <f t="shared" si="639"/>
        <v>не применяется</v>
      </c>
      <c r="AE1425" s="120">
        <f>IF(AND(J1425&gt;=1,N1425=1),2,0)</f>
        <v>0</v>
      </c>
      <c r="AF1425" s="120">
        <f>IF(G1425&gt;AI1425,1,0)</f>
        <v>0</v>
      </c>
      <c r="AG1425" s="120"/>
      <c r="AI1425" s="29">
        <f>ROUND(SUMIFS(E:E,D:D,D1425,N:N,1)/SUMIFS(F:F,D:D,D1425,N:N,1),9)</f>
        <v>0.97028108999999996</v>
      </c>
    </row>
    <row r="1426" spans="1:36" ht="16.5" thickBot="1" x14ac:dyDescent="0.3">
      <c r="A1426" s="48" t="s">
        <v>1640</v>
      </c>
      <c r="B1426" s="54" t="s">
        <v>33</v>
      </c>
      <c r="C1426" s="55" t="s">
        <v>34</v>
      </c>
      <c r="D1426" s="51">
        <v>33</v>
      </c>
      <c r="E1426" s="41"/>
      <c r="F1426" s="41"/>
      <c r="G1426" s="117">
        <v>0</v>
      </c>
      <c r="H1426" s="45"/>
      <c r="I1426" s="45"/>
      <c r="J1426" s="45"/>
      <c r="K1426" s="45">
        <f>K1398+K1413+K1420</f>
        <v>3</v>
      </c>
      <c r="L1426" s="29">
        <f t="shared" si="637"/>
        <v>0</v>
      </c>
      <c r="M1426" s="29">
        <f t="shared" si="638"/>
        <v>0</v>
      </c>
      <c r="O1426" s="34"/>
      <c r="P1426" s="34"/>
      <c r="Q1426" s="34"/>
      <c r="R1426" s="117">
        <v>0</v>
      </c>
      <c r="S1426" s="45">
        <v>3</v>
      </c>
      <c r="T1426" s="45"/>
      <c r="U1426" s="43" t="s">
        <v>321</v>
      </c>
      <c r="V1426" s="45">
        <v>1</v>
      </c>
      <c r="X1426" s="29">
        <f>SUM(X1398:X1425)</f>
        <v>7</v>
      </c>
      <c r="Y1426" s="53">
        <f>K1426/X1426</f>
        <v>0.42857142857142855</v>
      </c>
      <c r="Z1426" s="6">
        <f>SUM(Z1398:Z1425)</f>
        <v>9</v>
      </c>
      <c r="AA1426" s="6">
        <f>SUM(AA1398:AA1425)</f>
        <v>3</v>
      </c>
      <c r="AB1426" s="53">
        <f>AA1426/Z1426</f>
        <v>0.33333333333333331</v>
      </c>
      <c r="AC1426" s="29">
        <f>AB1426</f>
        <v>0.33333333333333331</v>
      </c>
      <c r="AF1426" s="6"/>
    </row>
    <row r="1427" spans="1:36" ht="16.5" thickBot="1" x14ac:dyDescent="0.25">
      <c r="A1427" s="48" t="s">
        <v>278</v>
      </c>
      <c r="B1427" s="49" t="s">
        <v>167</v>
      </c>
      <c r="C1427" s="50" t="s">
        <v>168</v>
      </c>
      <c r="D1427" s="33">
        <v>0</v>
      </c>
      <c r="E1427" s="122"/>
      <c r="F1427" s="122"/>
      <c r="G1427" s="117">
        <v>0</v>
      </c>
      <c r="H1427" s="35"/>
      <c r="I1427" s="35"/>
      <c r="J1427" s="35"/>
      <c r="K1427" s="36">
        <f>SUM(K1428:K1441)</f>
        <v>0</v>
      </c>
      <c r="L1427" s="29">
        <f t="shared" si="637"/>
        <v>0</v>
      </c>
      <c r="M1427" s="29">
        <f t="shared" si="638"/>
        <v>0</v>
      </c>
      <c r="O1427" s="34"/>
      <c r="P1427" s="67"/>
      <c r="Q1427" s="67"/>
      <c r="R1427" s="117">
        <v>0</v>
      </c>
      <c r="S1427" s="34">
        <v>0</v>
      </c>
      <c r="T1427" s="34"/>
      <c r="U1427" s="43" t="s">
        <v>321</v>
      </c>
      <c r="V1427" s="35">
        <v>1</v>
      </c>
      <c r="W1427" s="6"/>
      <c r="X1427" s="6"/>
      <c r="Y1427" s="6"/>
      <c r="AB1427" s="6"/>
      <c r="AC1427" s="6"/>
      <c r="AF1427" s="6"/>
    </row>
    <row r="1428" spans="1:36" ht="16.5" thickBot="1" x14ac:dyDescent="0.3">
      <c r="A1428" s="48" t="s">
        <v>1641</v>
      </c>
      <c r="B1428" s="54" t="s">
        <v>167</v>
      </c>
      <c r="C1428" s="55" t="s">
        <v>168</v>
      </c>
      <c r="D1428" s="41">
        <v>1</v>
      </c>
      <c r="E1428" s="41">
        <v>0</v>
      </c>
      <c r="F1428" s="41">
        <v>0</v>
      </c>
      <c r="G1428" s="117">
        <v>0</v>
      </c>
      <c r="H1428" s="42" t="s">
        <v>12</v>
      </c>
      <c r="I1428" s="13">
        <v>0</v>
      </c>
      <c r="J1428" s="42" t="s">
        <v>12</v>
      </c>
      <c r="K1428" s="29">
        <f t="shared" ref="K1428:K1439" si="640">IF(V1428=1,MAX(AE1428:AG1428),0)</f>
        <v>0</v>
      </c>
      <c r="L1428" s="29">
        <f t="shared" si="637"/>
        <v>0</v>
      </c>
      <c r="M1428" s="29">
        <f t="shared" si="638"/>
        <v>0</v>
      </c>
      <c r="N1428" s="29">
        <f t="shared" ref="N1428:N1441" si="641">IF(AND(F1428=0,V1428=1),2,V1428)</f>
        <v>0</v>
      </c>
      <c r="O1428" s="34"/>
      <c r="P1428" s="41">
        <v>0</v>
      </c>
      <c r="Q1428" s="41">
        <v>0</v>
      </c>
      <c r="R1428" s="117">
        <v>0</v>
      </c>
      <c r="S1428" s="34">
        <v>0</v>
      </c>
      <c r="T1428" s="34"/>
      <c r="U1428" s="43" t="s">
        <v>293</v>
      </c>
      <c r="V1428" s="34">
        <v>0</v>
      </c>
      <c r="W1428" s="29">
        <v>1</v>
      </c>
      <c r="X1428" s="29">
        <f t="shared" ref="X1428:X1454" si="642">IF(V1428=1,W1428,0)</f>
        <v>0</v>
      </c>
      <c r="Z1428" s="6">
        <f t="shared" ref="Z1428:Z1441" si="643">N1428</f>
        <v>0</v>
      </c>
      <c r="AA1428" s="6">
        <f t="shared" ref="AA1428:AA1441" si="644">IF(K1428&lt;=0,0,1)</f>
        <v>0</v>
      </c>
      <c r="AB1428" s="29"/>
      <c r="AC1428" s="29" t="str">
        <f t="shared" ref="AC1428:AC1454" si="645">_xlfn.IFS(AND(Z1428=1,AA1428=1),1,AND(Z1428=1,AA1428=0),0,Z1428=0,"не применяется")</f>
        <v>не применяется</v>
      </c>
      <c r="AE1428" s="120">
        <f>IF(N1428=1,IF(OR(I1428&lt;3,I1428=""),0,IF(I1428&gt;=7,1,0.5)),0)</f>
        <v>0</v>
      </c>
      <c r="AF1428" s="120">
        <f>IF(G1428&gt;AI1428,0.5,0)</f>
        <v>0</v>
      </c>
      <c r="AG1428" s="120">
        <f>IF(G1428=AJ1428,1,0)</f>
        <v>0</v>
      </c>
      <c r="AI1428" s="29">
        <f t="shared" ref="AI1428:AI1441" si="646">ROUND(SUMIFS(E:E,D:D,D1428,N:N,1)/SUMIFS(F:F,D:D,D1428,N:N,1),9)</f>
        <v>0.26994277300000002</v>
      </c>
      <c r="AJ1428" s="29">
        <f>ROUND(_xlfn.MAXIFS($G$7:$G$2383,$D$7:$D$2383,1,$V$7:$V$2383,1),9)</f>
        <v>0.87050933799999997</v>
      </c>
    </row>
    <row r="1429" spans="1:36" ht="16.5" thickBot="1" x14ac:dyDescent="0.3">
      <c r="A1429" s="48" t="s">
        <v>1642</v>
      </c>
      <c r="B1429" s="54" t="s">
        <v>167</v>
      </c>
      <c r="C1429" s="55" t="s">
        <v>168</v>
      </c>
      <c r="D1429" s="44">
        <v>2</v>
      </c>
      <c r="E1429" s="41">
        <v>0</v>
      </c>
      <c r="F1429" s="41">
        <v>0</v>
      </c>
      <c r="G1429" s="117">
        <v>0</v>
      </c>
      <c r="H1429" s="42" t="s">
        <v>12</v>
      </c>
      <c r="I1429" s="13">
        <v>0</v>
      </c>
      <c r="J1429" s="42" t="s">
        <v>12</v>
      </c>
      <c r="K1429" s="29">
        <f t="shared" si="640"/>
        <v>0</v>
      </c>
      <c r="L1429" s="29">
        <f t="shared" si="637"/>
        <v>0</v>
      </c>
      <c r="M1429" s="29">
        <f t="shared" si="638"/>
        <v>0</v>
      </c>
      <c r="N1429" s="29">
        <f t="shared" si="641"/>
        <v>0</v>
      </c>
      <c r="O1429" s="34"/>
      <c r="P1429" s="41">
        <v>0</v>
      </c>
      <c r="Q1429" s="41">
        <v>0</v>
      </c>
      <c r="R1429" s="117">
        <v>0</v>
      </c>
      <c r="S1429" s="34">
        <v>0</v>
      </c>
      <c r="T1429" s="34"/>
      <c r="U1429" s="43" t="s">
        <v>295</v>
      </c>
      <c r="V1429" s="34">
        <v>0</v>
      </c>
      <c r="W1429" s="29">
        <v>2</v>
      </c>
      <c r="X1429" s="29">
        <f t="shared" si="642"/>
        <v>0</v>
      </c>
      <c r="Z1429" s="6">
        <f t="shared" si="643"/>
        <v>0</v>
      </c>
      <c r="AA1429" s="6">
        <f t="shared" si="644"/>
        <v>0</v>
      </c>
      <c r="AB1429" s="29"/>
      <c r="AC1429" s="29" t="str">
        <f t="shared" si="645"/>
        <v>не применяется</v>
      </c>
      <c r="AE1429" s="120">
        <f>IF(N1429=1,IF(OR(I1429&lt;5,I1429=""),0,IF(I1429&gt;=10,2,1)),0)</f>
        <v>0</v>
      </c>
      <c r="AF1429" s="120">
        <f>IF(G1429&gt;AI1429,1,0)</f>
        <v>0</v>
      </c>
      <c r="AG1429" s="120">
        <f>IF(G1429=AJ1429,2,0)</f>
        <v>0</v>
      </c>
      <c r="AI1429" s="29">
        <f t="shared" si="646"/>
        <v>0.94268468299999997</v>
      </c>
      <c r="AJ1429" s="29">
        <f>ROUND(_xlfn.MAXIFS($G$7:$G$2383,$N$7:$N$2383,1,$D$7:$D$2383,2),9)</f>
        <v>0.994897959</v>
      </c>
    </row>
    <row r="1430" spans="1:36" ht="16.5" thickBot="1" x14ac:dyDescent="0.3">
      <c r="A1430" s="48" t="s">
        <v>1643</v>
      </c>
      <c r="B1430" s="54" t="s">
        <v>167</v>
      </c>
      <c r="C1430" s="55" t="s">
        <v>168</v>
      </c>
      <c r="D1430" s="44">
        <v>3</v>
      </c>
      <c r="E1430" s="41">
        <v>0</v>
      </c>
      <c r="F1430" s="41">
        <v>0</v>
      </c>
      <c r="G1430" s="117">
        <v>0</v>
      </c>
      <c r="H1430" s="42" t="s">
        <v>12</v>
      </c>
      <c r="I1430" s="13">
        <v>0</v>
      </c>
      <c r="J1430" s="42" t="s">
        <v>12</v>
      </c>
      <c r="K1430" s="29">
        <f t="shared" si="640"/>
        <v>0</v>
      </c>
      <c r="L1430" s="29">
        <f t="shared" si="637"/>
        <v>0</v>
      </c>
      <c r="M1430" s="29">
        <f t="shared" si="638"/>
        <v>0</v>
      </c>
      <c r="N1430" s="29">
        <f t="shared" si="641"/>
        <v>0</v>
      </c>
      <c r="O1430" s="34"/>
      <c r="P1430" s="41">
        <v>0</v>
      </c>
      <c r="Q1430" s="41">
        <v>0</v>
      </c>
      <c r="R1430" s="117">
        <v>0</v>
      </c>
      <c r="S1430" s="34">
        <v>0</v>
      </c>
      <c r="T1430" s="34"/>
      <c r="U1430" s="43" t="s">
        <v>297</v>
      </c>
      <c r="V1430" s="34">
        <v>0</v>
      </c>
      <c r="W1430" s="29">
        <v>1</v>
      </c>
      <c r="X1430" s="29">
        <f t="shared" si="642"/>
        <v>0</v>
      </c>
      <c r="Z1430" s="6">
        <f t="shared" si="643"/>
        <v>0</v>
      </c>
      <c r="AA1430" s="6">
        <f t="shared" si="644"/>
        <v>0</v>
      </c>
      <c r="AB1430" s="29"/>
      <c r="AC1430" s="29" t="str">
        <f t="shared" si="645"/>
        <v>не применяется</v>
      </c>
      <c r="AE1430" s="120">
        <f>IF(N1430=1,IF(OR(I1430&lt;5,I1430=""),0,IF(I1430&gt;=10,1,0.5)),0)</f>
        <v>0</v>
      </c>
      <c r="AF1430" s="120">
        <f>IF(G1430&gt;AI1430,0.5,0)</f>
        <v>0</v>
      </c>
      <c r="AG1430" s="120">
        <f>IF(G1430=AJ1430,1,0)</f>
        <v>0</v>
      </c>
      <c r="AI1430" s="29">
        <f t="shared" si="646"/>
        <v>0.630237826</v>
      </c>
      <c r="AJ1430" s="29">
        <f>_xlfn.MAXIFS($G$7:$G$2383,$N$7:$N$2383,1,$D$7:$D$2383,3)</f>
        <v>1</v>
      </c>
    </row>
    <row r="1431" spans="1:36" ht="16.5" thickBot="1" x14ac:dyDescent="0.3">
      <c r="A1431" s="48" t="s">
        <v>1644</v>
      </c>
      <c r="B1431" s="54" t="s">
        <v>167</v>
      </c>
      <c r="C1431" s="55" t="s">
        <v>168</v>
      </c>
      <c r="D1431" s="44">
        <v>4</v>
      </c>
      <c r="E1431" s="41">
        <v>0</v>
      </c>
      <c r="F1431" s="41">
        <v>0</v>
      </c>
      <c r="G1431" s="117">
        <v>0</v>
      </c>
      <c r="H1431" s="42" t="s">
        <v>12</v>
      </c>
      <c r="I1431" s="13">
        <v>0</v>
      </c>
      <c r="J1431" s="42" t="s">
        <v>12</v>
      </c>
      <c r="K1431" s="29">
        <f t="shared" si="640"/>
        <v>0</v>
      </c>
      <c r="L1431" s="29">
        <f t="shared" si="637"/>
        <v>0</v>
      </c>
      <c r="M1431" s="29">
        <f t="shared" si="638"/>
        <v>0</v>
      </c>
      <c r="N1431" s="29">
        <f t="shared" si="641"/>
        <v>0</v>
      </c>
      <c r="O1431" s="34"/>
      <c r="P1431" s="41">
        <v>0</v>
      </c>
      <c r="Q1431" s="41">
        <v>0</v>
      </c>
      <c r="R1431" s="117">
        <v>0</v>
      </c>
      <c r="S1431" s="34">
        <v>0</v>
      </c>
      <c r="T1431" s="34"/>
      <c r="U1431" s="43" t="s">
        <v>299</v>
      </c>
      <c r="V1431" s="34">
        <v>0</v>
      </c>
      <c r="W1431" s="29">
        <v>1</v>
      </c>
      <c r="X1431" s="29">
        <f t="shared" si="642"/>
        <v>0</v>
      </c>
      <c r="Z1431" s="6">
        <f t="shared" si="643"/>
        <v>0</v>
      </c>
      <c r="AA1431" s="6">
        <f t="shared" si="644"/>
        <v>0</v>
      </c>
      <c r="AB1431" s="29"/>
      <c r="AC1431" s="29" t="str">
        <f t="shared" si="645"/>
        <v>не применяется</v>
      </c>
      <c r="AE1431" s="120">
        <f>IF(N1431=1,IF(OR(I1431&lt;5,I1431=""),0,IF(I1431&gt;=10,1,0.5)),0)</f>
        <v>0</v>
      </c>
      <c r="AF1431" s="120">
        <f>IF(G1431&gt;AI1431,0.5,0)</f>
        <v>0</v>
      </c>
      <c r="AG1431" s="120">
        <f>IF(G1431=AJ1431,1,0)</f>
        <v>0</v>
      </c>
      <c r="AI1431" s="29">
        <f t="shared" si="646"/>
        <v>0.88328075699999997</v>
      </c>
      <c r="AJ1431" s="29">
        <f>_xlfn.MAXIFS($G$7:$G$2383,$N$7:$N$2383,1,$D$7:$D$2383,4)</f>
        <v>1</v>
      </c>
    </row>
    <row r="1432" spans="1:36" ht="16.5" thickBot="1" x14ac:dyDescent="0.3">
      <c r="A1432" s="48" t="s">
        <v>1645</v>
      </c>
      <c r="B1432" s="54" t="s">
        <v>167</v>
      </c>
      <c r="C1432" s="55" t="s">
        <v>168</v>
      </c>
      <c r="D1432" s="44">
        <v>5</v>
      </c>
      <c r="E1432" s="41">
        <v>0</v>
      </c>
      <c r="F1432" s="41">
        <v>0</v>
      </c>
      <c r="G1432" s="117">
        <v>0</v>
      </c>
      <c r="H1432" s="42" t="s">
        <v>12</v>
      </c>
      <c r="I1432" s="13">
        <v>0</v>
      </c>
      <c r="J1432" s="42" t="s">
        <v>12</v>
      </c>
      <c r="K1432" s="29">
        <f t="shared" si="640"/>
        <v>0</v>
      </c>
      <c r="L1432" s="29">
        <f t="shared" si="637"/>
        <v>0</v>
      </c>
      <c r="M1432" s="29">
        <f t="shared" si="638"/>
        <v>0</v>
      </c>
      <c r="N1432" s="29">
        <f t="shared" si="641"/>
        <v>0</v>
      </c>
      <c r="O1432" s="34"/>
      <c r="P1432" s="41">
        <v>0</v>
      </c>
      <c r="Q1432" s="41">
        <v>0</v>
      </c>
      <c r="R1432" s="117">
        <v>0</v>
      </c>
      <c r="S1432" s="34">
        <v>0</v>
      </c>
      <c r="T1432" s="34"/>
      <c r="U1432" s="43" t="s">
        <v>301</v>
      </c>
      <c r="V1432" s="34">
        <v>0</v>
      </c>
      <c r="W1432" s="29">
        <v>1</v>
      </c>
      <c r="X1432" s="29">
        <f t="shared" si="642"/>
        <v>0</v>
      </c>
      <c r="Z1432" s="6">
        <f t="shared" si="643"/>
        <v>0</v>
      </c>
      <c r="AA1432" s="6">
        <f t="shared" si="644"/>
        <v>0</v>
      </c>
      <c r="AB1432" s="29"/>
      <c r="AC1432" s="29" t="str">
        <f t="shared" si="645"/>
        <v>не применяется</v>
      </c>
      <c r="AE1432" s="120">
        <f>IF(N1432=1,IF(OR(I1432&lt;5,I1432=""),0,IF(I1432&gt;=10,1,0.5)),0)</f>
        <v>0</v>
      </c>
      <c r="AF1432" s="120">
        <f>IF(G1432&gt;AI1432,0.5,0)</f>
        <v>0</v>
      </c>
      <c r="AG1432" s="120">
        <f>IF(G1432=AJ1432,1,0)</f>
        <v>0</v>
      </c>
      <c r="AI1432" s="29">
        <f t="shared" si="646"/>
        <v>0.78056112200000005</v>
      </c>
      <c r="AJ1432" s="29">
        <f>_xlfn.MAXIFS($G$7:$G$2383,$N$7:$N$2383,1,$D$7:$D$2383,5)</f>
        <v>1</v>
      </c>
    </row>
    <row r="1433" spans="1:36" ht="16.5" thickBot="1" x14ac:dyDescent="0.3">
      <c r="A1433" s="48" t="s">
        <v>1646</v>
      </c>
      <c r="B1433" s="54" t="s">
        <v>167</v>
      </c>
      <c r="C1433" s="55" t="s">
        <v>168</v>
      </c>
      <c r="D1433" s="44">
        <v>6</v>
      </c>
      <c r="E1433" s="41">
        <v>0</v>
      </c>
      <c r="F1433" s="41">
        <v>0</v>
      </c>
      <c r="G1433" s="117">
        <v>0</v>
      </c>
      <c r="H1433" s="45"/>
      <c r="I1433" s="42" t="s">
        <v>12</v>
      </c>
      <c r="J1433" s="13"/>
      <c r="K1433" s="29">
        <f t="shared" si="640"/>
        <v>0</v>
      </c>
      <c r="L1433" s="29">
        <f t="shared" si="637"/>
        <v>0</v>
      </c>
      <c r="M1433" s="29">
        <f t="shared" si="638"/>
        <v>0</v>
      </c>
      <c r="N1433" s="29">
        <f t="shared" si="641"/>
        <v>0</v>
      </c>
      <c r="O1433" s="34"/>
      <c r="P1433" s="41">
        <v>0</v>
      </c>
      <c r="Q1433" s="41">
        <v>0</v>
      </c>
      <c r="R1433" s="117">
        <v>0</v>
      </c>
      <c r="S1433" s="42">
        <v>0</v>
      </c>
      <c r="T1433" s="42"/>
      <c r="U1433" s="43" t="s">
        <v>303</v>
      </c>
      <c r="V1433" s="34">
        <v>0</v>
      </c>
      <c r="W1433" s="29">
        <v>2</v>
      </c>
      <c r="X1433" s="29">
        <f t="shared" si="642"/>
        <v>0</v>
      </c>
      <c r="Z1433" s="6">
        <f t="shared" si="643"/>
        <v>0</v>
      </c>
      <c r="AA1433" s="6">
        <f t="shared" si="644"/>
        <v>0</v>
      </c>
      <c r="AB1433" s="29"/>
      <c r="AC1433" s="29" t="str">
        <f t="shared" si="645"/>
        <v>не применяется</v>
      </c>
      <c r="AE1433" s="120">
        <f>IF(N1433=1,IF(J1433&gt;=1,2,0),0)</f>
        <v>0</v>
      </c>
      <c r="AF1433" s="120">
        <f>IF(G1433&gt;AI1433,1,0)</f>
        <v>0</v>
      </c>
      <c r="AG1433" s="120"/>
      <c r="AI1433" s="29">
        <f t="shared" si="646"/>
        <v>1.0014544569999999</v>
      </c>
    </row>
    <row r="1434" spans="1:36" ht="16.5" thickBot="1" x14ac:dyDescent="0.3">
      <c r="A1434" s="48" t="s">
        <v>1647</v>
      </c>
      <c r="B1434" s="54" t="s">
        <v>167</v>
      </c>
      <c r="C1434" s="55" t="s">
        <v>168</v>
      </c>
      <c r="D1434" s="44">
        <v>7</v>
      </c>
      <c r="E1434" s="41">
        <v>0</v>
      </c>
      <c r="F1434" s="41">
        <v>0</v>
      </c>
      <c r="G1434" s="117">
        <v>0</v>
      </c>
      <c r="H1434" s="42" t="s">
        <v>12</v>
      </c>
      <c r="I1434" s="13">
        <v>0</v>
      </c>
      <c r="J1434" s="42" t="s">
        <v>12</v>
      </c>
      <c r="K1434" s="29">
        <f t="shared" si="640"/>
        <v>0</v>
      </c>
      <c r="L1434" s="29">
        <f t="shared" si="637"/>
        <v>0</v>
      </c>
      <c r="M1434" s="29">
        <f t="shared" si="638"/>
        <v>0</v>
      </c>
      <c r="N1434" s="29">
        <f t="shared" si="641"/>
        <v>0</v>
      </c>
      <c r="O1434" s="34"/>
      <c r="P1434" s="41">
        <v>0</v>
      </c>
      <c r="Q1434" s="41">
        <v>0</v>
      </c>
      <c r="R1434" s="117">
        <v>0</v>
      </c>
      <c r="S1434" s="34">
        <v>0</v>
      </c>
      <c r="T1434" s="34"/>
      <c r="U1434" s="43" t="s">
        <v>305</v>
      </c>
      <c r="V1434" s="34">
        <v>0</v>
      </c>
      <c r="W1434" s="29">
        <v>2</v>
      </c>
      <c r="X1434" s="29">
        <f t="shared" si="642"/>
        <v>0</v>
      </c>
      <c r="Z1434" s="6">
        <f t="shared" si="643"/>
        <v>0</v>
      </c>
      <c r="AA1434" s="6">
        <f t="shared" si="644"/>
        <v>0</v>
      </c>
      <c r="AB1434" s="29"/>
      <c r="AC1434" s="29" t="str">
        <f t="shared" si="645"/>
        <v>не применяется</v>
      </c>
      <c r="AE1434" s="120">
        <f>IF(N1434=1,IF(OR(I1434&lt;3,I1434=""),0,IF(I1434&gt;=7,2,1)),0)</f>
        <v>0</v>
      </c>
      <c r="AF1434" s="120">
        <f>IF(G1434&gt;AI1434,1,0)</f>
        <v>0</v>
      </c>
      <c r="AG1434" s="120">
        <f>IF(G1434=AJ1434,2,0)</f>
        <v>0</v>
      </c>
      <c r="AI1434" s="29">
        <f t="shared" si="646"/>
        <v>0.78831324000000003</v>
      </c>
      <c r="AJ1434" s="29">
        <f>_xlfn.MAXIFS($G$7:$G$2383,$N$7:$N$2383,1,$D$7:$D$2383,7)</f>
        <v>0.964028777</v>
      </c>
    </row>
    <row r="1435" spans="1:36" ht="16.5" thickBot="1" x14ac:dyDescent="0.3">
      <c r="A1435" s="48" t="s">
        <v>1648</v>
      </c>
      <c r="B1435" s="54" t="s">
        <v>167</v>
      </c>
      <c r="C1435" s="55" t="s">
        <v>168</v>
      </c>
      <c r="D1435" s="44">
        <v>8</v>
      </c>
      <c r="E1435" s="41">
        <v>0</v>
      </c>
      <c r="F1435" s="41">
        <v>0</v>
      </c>
      <c r="G1435" s="117">
        <v>0</v>
      </c>
      <c r="H1435" s="42" t="s">
        <v>12</v>
      </c>
      <c r="I1435" s="13">
        <v>0</v>
      </c>
      <c r="J1435" s="42" t="s">
        <v>12</v>
      </c>
      <c r="K1435" s="29">
        <f t="shared" si="640"/>
        <v>0</v>
      </c>
      <c r="L1435" s="29">
        <f t="shared" si="637"/>
        <v>0</v>
      </c>
      <c r="M1435" s="29">
        <f t="shared" si="638"/>
        <v>1</v>
      </c>
      <c r="N1435" s="29">
        <f t="shared" si="641"/>
        <v>0</v>
      </c>
      <c r="O1435" s="34"/>
      <c r="P1435" s="41">
        <v>0</v>
      </c>
      <c r="Q1435" s="41">
        <v>0</v>
      </c>
      <c r="R1435" s="117">
        <v>0</v>
      </c>
      <c r="S1435" s="34">
        <v>0</v>
      </c>
      <c r="T1435" s="34"/>
      <c r="U1435" s="43" t="s">
        <v>307</v>
      </c>
      <c r="V1435" s="34">
        <v>0</v>
      </c>
      <c r="W1435" s="29">
        <v>1</v>
      </c>
      <c r="X1435" s="29">
        <f t="shared" si="642"/>
        <v>0</v>
      </c>
      <c r="Z1435" s="6">
        <f t="shared" si="643"/>
        <v>0</v>
      </c>
      <c r="AA1435" s="6">
        <f t="shared" si="644"/>
        <v>0</v>
      </c>
      <c r="AB1435" s="29"/>
      <c r="AC1435" s="29" t="str">
        <f t="shared" si="645"/>
        <v>не применяется</v>
      </c>
      <c r="AE1435" s="120">
        <f>IF(N1435=1,IF(OR(I1435&gt;-5,I1435=""),0,IF(I1435&gt;=-10,0.5,1)),0)</f>
        <v>0</v>
      </c>
      <c r="AF1435" s="120">
        <f>IF(G1435&lt;AI1435,0.5,0)</f>
        <v>0.5</v>
      </c>
      <c r="AG1435" s="120">
        <f>IF(G1435=AJ1435,1,0)</f>
        <v>0</v>
      </c>
      <c r="AI1435" s="29">
        <f t="shared" si="646"/>
        <v>0.38070670899999998</v>
      </c>
      <c r="AJ1435" s="29">
        <f>_xlfn.MINIFS($G$6:$G$2383,$N$6:$N$2383,1,$D$6:$D$2383,8)</f>
        <v>1.9047618999999998E-2</v>
      </c>
    </row>
    <row r="1436" spans="1:36" ht="16.5" thickBot="1" x14ac:dyDescent="0.3">
      <c r="A1436" s="48" t="s">
        <v>1649</v>
      </c>
      <c r="B1436" s="54" t="s">
        <v>167</v>
      </c>
      <c r="C1436" s="55" t="s">
        <v>168</v>
      </c>
      <c r="D1436" s="44">
        <v>9</v>
      </c>
      <c r="E1436" s="41">
        <v>0</v>
      </c>
      <c r="F1436" s="41">
        <v>0</v>
      </c>
      <c r="G1436" s="117">
        <v>0</v>
      </c>
      <c r="H1436" s="45"/>
      <c r="I1436" s="42" t="s">
        <v>12</v>
      </c>
      <c r="J1436" s="13"/>
      <c r="K1436" s="29">
        <f t="shared" si="640"/>
        <v>0</v>
      </c>
      <c r="L1436" s="29">
        <f t="shared" si="637"/>
        <v>0</v>
      </c>
      <c r="M1436" s="29">
        <f t="shared" si="638"/>
        <v>0</v>
      </c>
      <c r="N1436" s="29">
        <f t="shared" si="641"/>
        <v>0</v>
      </c>
      <c r="O1436" s="34"/>
      <c r="P1436" s="41">
        <v>0</v>
      </c>
      <c r="Q1436" s="41">
        <v>0</v>
      </c>
      <c r="R1436" s="117">
        <v>0</v>
      </c>
      <c r="S1436" s="42">
        <v>0</v>
      </c>
      <c r="T1436" s="42"/>
      <c r="U1436" s="43" t="s">
        <v>309</v>
      </c>
      <c r="V1436" s="34">
        <v>0</v>
      </c>
      <c r="W1436" s="29">
        <v>1</v>
      </c>
      <c r="X1436" s="29">
        <f t="shared" si="642"/>
        <v>0</v>
      </c>
      <c r="Z1436" s="6">
        <f t="shared" si="643"/>
        <v>0</v>
      </c>
      <c r="AA1436" s="6">
        <f t="shared" si="644"/>
        <v>0</v>
      </c>
      <c r="AB1436" s="29"/>
      <c r="AC1436" s="29" t="str">
        <f t="shared" si="645"/>
        <v>не применяется</v>
      </c>
      <c r="AE1436" s="120">
        <f>IF(N1436=1,IF(J1436&gt;=1,1,0),0)</f>
        <v>0</v>
      </c>
      <c r="AF1436" s="120">
        <f>IF(G1436&gt;AI1436,0.5,0)</f>
        <v>0</v>
      </c>
      <c r="AG1436" s="120"/>
      <c r="AI1436" s="29">
        <f t="shared" si="646"/>
        <v>6.5856960899999999</v>
      </c>
    </row>
    <row r="1437" spans="1:36" ht="16.5" thickBot="1" x14ac:dyDescent="0.3">
      <c r="A1437" s="48" t="s">
        <v>1650</v>
      </c>
      <c r="B1437" s="54" t="s">
        <v>167</v>
      </c>
      <c r="C1437" s="55" t="s">
        <v>168</v>
      </c>
      <c r="D1437" s="44">
        <v>10</v>
      </c>
      <c r="E1437" s="41">
        <v>0</v>
      </c>
      <c r="F1437" s="41">
        <v>0</v>
      </c>
      <c r="G1437" s="117">
        <v>0</v>
      </c>
      <c r="H1437" s="45"/>
      <c r="I1437" s="42" t="s">
        <v>12</v>
      </c>
      <c r="J1437" s="13"/>
      <c r="K1437" s="29">
        <f t="shared" si="640"/>
        <v>0</v>
      </c>
      <c r="L1437" s="29">
        <f t="shared" si="637"/>
        <v>0</v>
      </c>
      <c r="M1437" s="29">
        <f t="shared" si="638"/>
        <v>0</v>
      </c>
      <c r="N1437" s="29">
        <f t="shared" si="641"/>
        <v>0</v>
      </c>
      <c r="O1437" s="34"/>
      <c r="P1437" s="41">
        <v>0</v>
      </c>
      <c r="Q1437" s="41">
        <v>0</v>
      </c>
      <c r="R1437" s="117">
        <v>0</v>
      </c>
      <c r="S1437" s="42">
        <v>0</v>
      </c>
      <c r="T1437" s="42"/>
      <c r="U1437" s="43" t="s">
        <v>311</v>
      </c>
      <c r="V1437" s="34">
        <v>0</v>
      </c>
      <c r="W1437" s="29">
        <v>1</v>
      </c>
      <c r="X1437" s="29">
        <f t="shared" si="642"/>
        <v>0</v>
      </c>
      <c r="Z1437" s="6">
        <f t="shared" si="643"/>
        <v>0</v>
      </c>
      <c r="AA1437" s="6">
        <f t="shared" si="644"/>
        <v>0</v>
      </c>
      <c r="AB1437" s="29"/>
      <c r="AC1437" s="29" t="str">
        <f t="shared" si="645"/>
        <v>не применяется</v>
      </c>
      <c r="AE1437" s="120">
        <f>IF(N1437=1,IF(J1437&gt;=1,1,0),0)</f>
        <v>0</v>
      </c>
      <c r="AF1437" s="120">
        <f>IF(G1437&gt;AI1437,0.5,0)</f>
        <v>0</v>
      </c>
      <c r="AG1437" s="120"/>
      <c r="AI1437" s="29">
        <f t="shared" si="646"/>
        <v>8.2854889590000003</v>
      </c>
    </row>
    <row r="1438" spans="1:36" ht="16.5" thickBot="1" x14ac:dyDescent="0.3">
      <c r="A1438" s="48" t="s">
        <v>1651</v>
      </c>
      <c r="B1438" s="54" t="s">
        <v>167</v>
      </c>
      <c r="C1438" s="55" t="s">
        <v>168</v>
      </c>
      <c r="D1438" s="44">
        <v>11</v>
      </c>
      <c r="E1438" s="41">
        <v>0</v>
      </c>
      <c r="F1438" s="41">
        <v>0</v>
      </c>
      <c r="G1438" s="117">
        <v>0</v>
      </c>
      <c r="H1438" s="45"/>
      <c r="I1438" s="42" t="s">
        <v>12</v>
      </c>
      <c r="J1438" s="13"/>
      <c r="K1438" s="29">
        <f t="shared" si="640"/>
        <v>0</v>
      </c>
      <c r="L1438" s="29">
        <f t="shared" si="637"/>
        <v>0</v>
      </c>
      <c r="M1438" s="29">
        <f t="shared" si="638"/>
        <v>0</v>
      </c>
      <c r="N1438" s="29">
        <f t="shared" si="641"/>
        <v>0</v>
      </c>
      <c r="O1438" s="34"/>
      <c r="P1438" s="41">
        <v>0</v>
      </c>
      <c r="Q1438" s="41">
        <v>0</v>
      </c>
      <c r="R1438" s="117">
        <v>0</v>
      </c>
      <c r="S1438" s="42">
        <v>0</v>
      </c>
      <c r="T1438" s="42"/>
      <c r="U1438" s="43" t="s">
        <v>313</v>
      </c>
      <c r="V1438" s="34">
        <v>0</v>
      </c>
      <c r="W1438" s="29">
        <v>2</v>
      </c>
      <c r="X1438" s="29">
        <f t="shared" si="642"/>
        <v>0</v>
      </c>
      <c r="Z1438" s="6">
        <f t="shared" si="643"/>
        <v>0</v>
      </c>
      <c r="AA1438" s="6">
        <f t="shared" si="644"/>
        <v>0</v>
      </c>
      <c r="AB1438" s="29"/>
      <c r="AC1438" s="29" t="str">
        <f t="shared" si="645"/>
        <v>не применяется</v>
      </c>
      <c r="AE1438" s="120">
        <f>IF(N1438=1,IF(J1438&gt;=1,2,0),0)</f>
        <v>0</v>
      </c>
      <c r="AF1438" s="120">
        <f>IF(G1438&gt;AI1438,1,0)</f>
        <v>0</v>
      </c>
      <c r="AG1438" s="120"/>
      <c r="AI1438" s="29">
        <f t="shared" si="646"/>
        <v>8.5951903810000001</v>
      </c>
    </row>
    <row r="1439" spans="1:36" ht="16.5" thickBot="1" x14ac:dyDescent="0.3">
      <c r="A1439" s="48" t="s">
        <v>1652</v>
      </c>
      <c r="B1439" s="54" t="s">
        <v>167</v>
      </c>
      <c r="C1439" s="55" t="s">
        <v>168</v>
      </c>
      <c r="D1439" s="44">
        <v>12</v>
      </c>
      <c r="E1439" s="41">
        <v>0</v>
      </c>
      <c r="F1439" s="41">
        <v>0</v>
      </c>
      <c r="G1439" s="117">
        <v>0</v>
      </c>
      <c r="H1439" s="42" t="s">
        <v>12</v>
      </c>
      <c r="I1439" s="13">
        <v>0</v>
      </c>
      <c r="J1439" s="42" t="s">
        <v>12</v>
      </c>
      <c r="K1439" s="29">
        <f t="shared" si="640"/>
        <v>0</v>
      </c>
      <c r="L1439" s="29">
        <f t="shared" si="637"/>
        <v>0</v>
      </c>
      <c r="M1439" s="29">
        <f t="shared" si="638"/>
        <v>1</v>
      </c>
      <c r="N1439" s="29">
        <f t="shared" si="641"/>
        <v>0</v>
      </c>
      <c r="O1439" s="34"/>
      <c r="P1439" s="41">
        <v>0</v>
      </c>
      <c r="Q1439" s="41">
        <v>0</v>
      </c>
      <c r="R1439" s="117">
        <v>0</v>
      </c>
      <c r="S1439" s="34">
        <v>0</v>
      </c>
      <c r="T1439" s="34"/>
      <c r="U1439" s="43" t="s">
        <v>315</v>
      </c>
      <c r="V1439" s="34">
        <v>0</v>
      </c>
      <c r="W1439" s="29">
        <v>1</v>
      </c>
      <c r="X1439" s="29">
        <f t="shared" si="642"/>
        <v>0</v>
      </c>
      <c r="Z1439" s="6">
        <f t="shared" si="643"/>
        <v>0</v>
      </c>
      <c r="AA1439" s="6">
        <f t="shared" si="644"/>
        <v>0</v>
      </c>
      <c r="AB1439" s="29"/>
      <c r="AC1439" s="29" t="str">
        <f t="shared" si="645"/>
        <v>не применяется</v>
      </c>
      <c r="AE1439" s="120">
        <f>IF(N1439=1,IF(OR(I1439&gt;-5,I1439=""),0,IF(I1439&gt;=-10,0.5,1)),0)</f>
        <v>0</v>
      </c>
      <c r="AF1439" s="120">
        <f>IF(G1439&lt;AI1439,0.5,0)</f>
        <v>0.5</v>
      </c>
      <c r="AG1439" s="120">
        <f>IF(G1439=AJ1439,1,0)</f>
        <v>0</v>
      </c>
      <c r="AI1439" s="29">
        <f t="shared" si="646"/>
        <v>4.0696577999999997E-2</v>
      </c>
      <c r="AJ1439" s="29">
        <f>_xlfn.MINIFS($G$6:$G$2383,$N$6:$N$2383,1,$D$6:$D$2383,12)</f>
        <v>5.6550419999999999E-3</v>
      </c>
    </row>
    <row r="1440" spans="1:36" ht="16.5" thickBot="1" x14ac:dyDescent="0.3">
      <c r="A1440" s="48" t="s">
        <v>1653</v>
      </c>
      <c r="B1440" s="54" t="s">
        <v>167</v>
      </c>
      <c r="C1440" s="55" t="s">
        <v>168</v>
      </c>
      <c r="D1440" s="44">
        <v>13</v>
      </c>
      <c r="E1440" s="41">
        <v>0</v>
      </c>
      <c r="F1440" s="41">
        <v>0</v>
      </c>
      <c r="G1440" s="117">
        <v>0</v>
      </c>
      <c r="H1440" s="42" t="s">
        <v>12</v>
      </c>
      <c r="I1440" s="13">
        <v>0</v>
      </c>
      <c r="J1440" s="42" t="s">
        <v>12</v>
      </c>
      <c r="K1440" s="29">
        <f>_xlfn.IFS(AND(R1440=0,G1440=0),0,V1440=0,0,V1440=1,MAX(AE1440:AG1440))</f>
        <v>0</v>
      </c>
      <c r="L1440" s="29">
        <f t="shared" si="637"/>
        <v>1</v>
      </c>
      <c r="M1440" s="29">
        <f t="shared" si="638"/>
        <v>1</v>
      </c>
      <c r="N1440" s="29">
        <f t="shared" si="641"/>
        <v>0</v>
      </c>
      <c r="O1440" s="34"/>
      <c r="P1440" s="41">
        <v>0</v>
      </c>
      <c r="Q1440" s="41">
        <v>0</v>
      </c>
      <c r="R1440" s="117">
        <v>0</v>
      </c>
      <c r="S1440" s="34">
        <v>0</v>
      </c>
      <c r="T1440" s="34"/>
      <c r="U1440" s="43" t="s">
        <v>317</v>
      </c>
      <c r="V1440" s="34">
        <v>0</v>
      </c>
      <c r="W1440" s="29">
        <v>2</v>
      </c>
      <c r="X1440" s="29">
        <f t="shared" si="642"/>
        <v>0</v>
      </c>
      <c r="Z1440" s="6">
        <f t="shared" si="643"/>
        <v>0</v>
      </c>
      <c r="AA1440" s="6">
        <f t="shared" si="644"/>
        <v>0</v>
      </c>
      <c r="AB1440" s="29"/>
      <c r="AC1440" s="29" t="str">
        <f t="shared" si="645"/>
        <v>не применяется</v>
      </c>
      <c r="AE1440" s="120">
        <f>IF(N1440=1,IF(OR(I1440&gt;-3,I1440=""),0,IF(I1440&gt;=-7,1,2)),0)</f>
        <v>0</v>
      </c>
      <c r="AF1440" s="120">
        <f>IF(G1440&lt;AI1440,1,0)</f>
        <v>1</v>
      </c>
      <c r="AG1440" s="120">
        <f>IF(G1440=AJ1440,2,0)</f>
        <v>0</v>
      </c>
      <c r="AI1440" s="29">
        <f t="shared" si="646"/>
        <v>0.30394431599999999</v>
      </c>
      <c r="AJ1440" s="29">
        <f>_xlfn.MINIFS($G$6:$G$2383,$N$6:$N$2383,1,$D$6:$D$2383,13)</f>
        <v>0.11</v>
      </c>
    </row>
    <row r="1441" spans="1:36" ht="16.5" thickBot="1" x14ac:dyDescent="0.3">
      <c r="A1441" s="48" t="s">
        <v>1654</v>
      </c>
      <c r="B1441" s="54" t="s">
        <v>167</v>
      </c>
      <c r="C1441" s="55" t="s">
        <v>168</v>
      </c>
      <c r="D1441" s="44">
        <v>14</v>
      </c>
      <c r="E1441" s="41">
        <v>0</v>
      </c>
      <c r="F1441" s="41">
        <v>0</v>
      </c>
      <c r="G1441" s="117">
        <v>0</v>
      </c>
      <c r="H1441" s="42" t="s">
        <v>12</v>
      </c>
      <c r="I1441" s="13">
        <v>0</v>
      </c>
      <c r="J1441" s="42" t="s">
        <v>12</v>
      </c>
      <c r="K1441" s="29">
        <f>_xlfn.IFS(AND(R1441=0,G1441=0),0,V1441=0,0,V1441=1,MAX(AE1441:AG1441))</f>
        <v>0</v>
      </c>
      <c r="L1441" s="29">
        <f t="shared" si="637"/>
        <v>0</v>
      </c>
      <c r="M1441" s="29">
        <f t="shared" si="638"/>
        <v>1</v>
      </c>
      <c r="N1441" s="29">
        <f t="shared" si="641"/>
        <v>0</v>
      </c>
      <c r="O1441" s="34"/>
      <c r="P1441" s="41">
        <v>0</v>
      </c>
      <c r="Q1441" s="41">
        <v>0</v>
      </c>
      <c r="R1441" s="117">
        <v>0</v>
      </c>
      <c r="S1441" s="34">
        <v>0</v>
      </c>
      <c r="T1441" s="34"/>
      <c r="U1441" s="43" t="s">
        <v>319</v>
      </c>
      <c r="V1441" s="34">
        <v>0</v>
      </c>
      <c r="W1441" s="29">
        <v>1</v>
      </c>
      <c r="X1441" s="29">
        <f t="shared" si="642"/>
        <v>0</v>
      </c>
      <c r="Z1441" s="6">
        <f t="shared" si="643"/>
        <v>0</v>
      </c>
      <c r="AA1441" s="6">
        <f t="shared" si="644"/>
        <v>0</v>
      </c>
      <c r="AB1441" s="29"/>
      <c r="AC1441" s="29" t="str">
        <f t="shared" si="645"/>
        <v>не применяется</v>
      </c>
      <c r="AE1441" s="120">
        <f>IF(N1441=1,IF(OR(I1441&gt;-5,I1441=""),0,IF(I1441&gt;=-10,0.5,1)),0)</f>
        <v>0</v>
      </c>
      <c r="AF1441" s="120">
        <f>IF(G1441&lt;AI1441,0.5,0)</f>
        <v>0.5</v>
      </c>
      <c r="AG1441" s="120">
        <f>IF(G1441=AJ1441,1,0)</f>
        <v>1</v>
      </c>
      <c r="AI1441" s="29">
        <f t="shared" si="646"/>
        <v>4.1435990000000004E-3</v>
      </c>
      <c r="AJ1441" s="29">
        <f>_xlfn.MINIFS($G$6:$G$2383,$N$6:$N$2383,1,$D$6:$D$2383,14)</f>
        <v>0</v>
      </c>
    </row>
    <row r="1442" spans="1:36" ht="16.5" thickBot="1" x14ac:dyDescent="0.3">
      <c r="A1442" s="48" t="s">
        <v>1655</v>
      </c>
      <c r="B1442" s="54" t="s">
        <v>167</v>
      </c>
      <c r="C1442" s="55" t="s">
        <v>168</v>
      </c>
      <c r="D1442" s="33"/>
      <c r="E1442" s="41"/>
      <c r="F1442" s="41"/>
      <c r="G1442" s="117">
        <v>0</v>
      </c>
      <c r="H1442" s="35"/>
      <c r="I1442" s="35"/>
      <c r="J1442" s="35"/>
      <c r="K1442" s="36">
        <f>SUM(K1443:K1448)</f>
        <v>6</v>
      </c>
      <c r="L1442" s="29">
        <f t="shared" si="637"/>
        <v>0</v>
      </c>
      <c r="M1442" s="29">
        <f t="shared" si="638"/>
        <v>0</v>
      </c>
      <c r="O1442" s="34"/>
      <c r="P1442" s="34"/>
      <c r="Q1442" s="34"/>
      <c r="R1442" s="117">
        <v>0</v>
      </c>
      <c r="S1442" s="35">
        <v>3</v>
      </c>
      <c r="T1442" s="35"/>
      <c r="U1442" s="37" t="s">
        <v>321</v>
      </c>
      <c r="V1442" s="35">
        <v>1</v>
      </c>
      <c r="W1442" s="6"/>
      <c r="X1442" s="29">
        <f t="shared" si="642"/>
        <v>0</v>
      </c>
      <c r="Y1442" s="6"/>
      <c r="AB1442" s="6"/>
      <c r="AC1442" s="29" t="str">
        <f t="shared" si="645"/>
        <v>не применяется</v>
      </c>
      <c r="AF1442" s="6"/>
    </row>
    <row r="1443" spans="1:36" ht="16.5" thickBot="1" x14ac:dyDescent="0.3">
      <c r="A1443" s="48" t="s">
        <v>1656</v>
      </c>
      <c r="B1443" s="54" t="s">
        <v>167</v>
      </c>
      <c r="C1443" s="55" t="s">
        <v>168</v>
      </c>
      <c r="D1443" s="44">
        <v>15</v>
      </c>
      <c r="E1443" s="41">
        <v>5737</v>
      </c>
      <c r="F1443" s="41">
        <v>6422</v>
      </c>
      <c r="G1443" s="117">
        <v>0.89333541000000005</v>
      </c>
      <c r="H1443" s="45">
        <v>1</v>
      </c>
      <c r="I1443" s="42" t="s">
        <v>12</v>
      </c>
      <c r="J1443" s="13">
        <v>0.89333541000000005</v>
      </c>
      <c r="K1443" s="29">
        <f t="shared" ref="K1443:K1448" si="647">IF(V1443=1,MAX(AE1443:AG1443),0)</f>
        <v>0</v>
      </c>
      <c r="L1443" s="29">
        <f t="shared" si="637"/>
        <v>0</v>
      </c>
      <c r="M1443" s="29">
        <f t="shared" si="638"/>
        <v>0</v>
      </c>
      <c r="N1443" s="29">
        <f t="shared" ref="N1443:N1448" si="648">IF(AND(F1443=0,V1443=1),2,V1443)</f>
        <v>1</v>
      </c>
      <c r="O1443" s="34"/>
      <c r="P1443" s="41">
        <v>0</v>
      </c>
      <c r="Q1443" s="41">
        <v>0</v>
      </c>
      <c r="R1443" s="117">
        <v>0</v>
      </c>
      <c r="S1443" s="42">
        <v>0</v>
      </c>
      <c r="T1443" s="42"/>
      <c r="U1443" s="43" t="s">
        <v>323</v>
      </c>
      <c r="V1443" s="34">
        <v>1</v>
      </c>
      <c r="W1443" s="29">
        <v>1</v>
      </c>
      <c r="X1443" s="29">
        <f t="shared" si="642"/>
        <v>1</v>
      </c>
      <c r="Z1443" s="6">
        <f t="shared" ref="Z1443:Z1448" si="649">N1443</f>
        <v>1</v>
      </c>
      <c r="AA1443" s="6">
        <f t="shared" ref="AA1443:AA1448" si="650">IF(K1443&lt;=0,0,1)</f>
        <v>0</v>
      </c>
      <c r="AB1443" s="29"/>
      <c r="AC1443" s="29">
        <f t="shared" si="645"/>
        <v>0</v>
      </c>
      <c r="AE1443" s="120">
        <f>IF(AND(J1443&gt;=1,N1443=1),1,0)</f>
        <v>0</v>
      </c>
      <c r="AF1443" s="121">
        <f>IF(G1443&gt;AI1443,0.5,0)</f>
        <v>0</v>
      </c>
      <c r="AG1443" s="120"/>
      <c r="AI1443" s="29">
        <f t="shared" ref="AI1443:AI1448" si="651">ROUND(SUMIFS(E:E,D:D,D1443,N:N,1)/SUMIFS(F:F,D:D,D1443,N:N,1),9)</f>
        <v>0.955452521</v>
      </c>
    </row>
    <row r="1444" spans="1:36" ht="16.5" thickBot="1" x14ac:dyDescent="0.3">
      <c r="A1444" s="48" t="s">
        <v>1657</v>
      </c>
      <c r="B1444" s="54" t="s">
        <v>167</v>
      </c>
      <c r="C1444" s="55" t="s">
        <v>168</v>
      </c>
      <c r="D1444" s="44">
        <v>16</v>
      </c>
      <c r="E1444" s="41">
        <v>48</v>
      </c>
      <c r="F1444" s="41">
        <v>3</v>
      </c>
      <c r="G1444" s="117">
        <v>16</v>
      </c>
      <c r="H1444" s="45">
        <v>1</v>
      </c>
      <c r="I1444" s="42" t="s">
        <v>12</v>
      </c>
      <c r="J1444" s="13">
        <v>16</v>
      </c>
      <c r="K1444" s="29">
        <f t="shared" si="647"/>
        <v>1</v>
      </c>
      <c r="L1444" s="29">
        <f t="shared" si="637"/>
        <v>0</v>
      </c>
      <c r="M1444" s="29">
        <f t="shared" si="638"/>
        <v>0</v>
      </c>
      <c r="N1444" s="29">
        <f t="shared" si="648"/>
        <v>1</v>
      </c>
      <c r="O1444" s="34"/>
      <c r="P1444" s="41">
        <v>9</v>
      </c>
      <c r="Q1444" s="41">
        <v>53</v>
      </c>
      <c r="R1444" s="117">
        <v>0.16981132099999999</v>
      </c>
      <c r="S1444" s="42">
        <v>0</v>
      </c>
      <c r="T1444" s="42"/>
      <c r="U1444" s="43" t="s">
        <v>325</v>
      </c>
      <c r="V1444" s="34">
        <v>1</v>
      </c>
      <c r="W1444" s="29">
        <v>1</v>
      </c>
      <c r="X1444" s="29">
        <f t="shared" si="642"/>
        <v>1</v>
      </c>
      <c r="Z1444" s="6">
        <f t="shared" si="649"/>
        <v>1</v>
      </c>
      <c r="AA1444" s="6">
        <f t="shared" si="650"/>
        <v>1</v>
      </c>
      <c r="AB1444" s="29"/>
      <c r="AC1444" s="29">
        <f t="shared" si="645"/>
        <v>1</v>
      </c>
      <c r="AE1444" s="120">
        <f>IF(AND(J1444&gt;=1,N1444=1),1,0)</f>
        <v>1</v>
      </c>
      <c r="AF1444" s="120">
        <f>IF(G1444&gt;AI1444,0.5,0)</f>
        <v>0</v>
      </c>
      <c r="AG1444" s="120"/>
      <c r="AI1444" s="29">
        <f t="shared" si="651"/>
        <v>27.65</v>
      </c>
    </row>
    <row r="1445" spans="1:36" ht="16.5" thickBot="1" x14ac:dyDescent="0.3">
      <c r="A1445" s="48" t="s">
        <v>1658</v>
      </c>
      <c r="B1445" s="54" t="s">
        <v>167</v>
      </c>
      <c r="C1445" s="55" t="s">
        <v>168</v>
      </c>
      <c r="D1445" s="44">
        <v>17</v>
      </c>
      <c r="E1445" s="41">
        <v>1598</v>
      </c>
      <c r="F1445" s="41">
        <v>10</v>
      </c>
      <c r="G1445" s="117">
        <v>159.80000000000001</v>
      </c>
      <c r="H1445" s="45">
        <v>1</v>
      </c>
      <c r="I1445" s="42" t="s">
        <v>12</v>
      </c>
      <c r="J1445" s="13">
        <v>159.80000000000001</v>
      </c>
      <c r="K1445" s="29">
        <f t="shared" si="647"/>
        <v>1</v>
      </c>
      <c r="L1445" s="29">
        <f t="shared" si="637"/>
        <v>0</v>
      </c>
      <c r="M1445" s="29">
        <f t="shared" si="638"/>
        <v>1</v>
      </c>
      <c r="N1445" s="29">
        <f t="shared" si="648"/>
        <v>1</v>
      </c>
      <c r="O1445" s="34"/>
      <c r="P1445" s="41">
        <v>322</v>
      </c>
      <c r="Q1445" s="41">
        <v>206</v>
      </c>
      <c r="R1445" s="117">
        <v>1.563106796</v>
      </c>
      <c r="S1445" s="42">
        <v>1</v>
      </c>
      <c r="T1445" s="42"/>
      <c r="U1445" s="43" t="s">
        <v>327</v>
      </c>
      <c r="V1445" s="34">
        <v>1</v>
      </c>
      <c r="W1445" s="29">
        <v>1</v>
      </c>
      <c r="X1445" s="29">
        <f t="shared" si="642"/>
        <v>1</v>
      </c>
      <c r="Z1445" s="6">
        <f t="shared" si="649"/>
        <v>1</v>
      </c>
      <c r="AA1445" s="6">
        <f t="shared" si="650"/>
        <v>1</v>
      </c>
      <c r="AB1445" s="29"/>
      <c r="AC1445" s="29">
        <f t="shared" si="645"/>
        <v>1</v>
      </c>
      <c r="AE1445" s="120">
        <f>IF(AND(J1445&gt;=1,N1445=1),1,0)</f>
        <v>1</v>
      </c>
      <c r="AF1445" s="120">
        <f>IF(G1445&gt;AI1445,0.5,0)</f>
        <v>0.5</v>
      </c>
      <c r="AG1445" s="120"/>
      <c r="AI1445" s="29">
        <f t="shared" si="651"/>
        <v>77.588235294</v>
      </c>
    </row>
    <row r="1446" spans="1:36" ht="16.5" thickBot="1" x14ac:dyDescent="0.3">
      <c r="A1446" s="48" t="s">
        <v>1659</v>
      </c>
      <c r="B1446" s="54" t="s">
        <v>167</v>
      </c>
      <c r="C1446" s="55" t="s">
        <v>168</v>
      </c>
      <c r="D1446" s="44">
        <v>18</v>
      </c>
      <c r="E1446" s="41">
        <v>94</v>
      </c>
      <c r="F1446" s="41">
        <v>1</v>
      </c>
      <c r="G1446" s="117">
        <v>94</v>
      </c>
      <c r="H1446" s="45">
        <v>1</v>
      </c>
      <c r="I1446" s="42" t="s">
        <v>12</v>
      </c>
      <c r="J1446" s="13">
        <v>94</v>
      </c>
      <c r="K1446" s="29">
        <f t="shared" si="647"/>
        <v>1</v>
      </c>
      <c r="L1446" s="29">
        <f t="shared" si="637"/>
        <v>0</v>
      </c>
      <c r="M1446" s="29">
        <f t="shared" si="638"/>
        <v>1</v>
      </c>
      <c r="N1446" s="29">
        <f t="shared" si="648"/>
        <v>1</v>
      </c>
      <c r="O1446" s="34"/>
      <c r="P1446" s="41">
        <v>77</v>
      </c>
      <c r="Q1446" s="41">
        <v>233</v>
      </c>
      <c r="R1446" s="117">
        <v>0.33047210300000002</v>
      </c>
      <c r="S1446" s="42">
        <v>0</v>
      </c>
      <c r="T1446" s="42"/>
      <c r="U1446" s="43" t="s">
        <v>329</v>
      </c>
      <c r="V1446" s="34">
        <v>1</v>
      </c>
      <c r="W1446" s="29">
        <v>1</v>
      </c>
      <c r="X1446" s="29">
        <f t="shared" si="642"/>
        <v>1</v>
      </c>
      <c r="Z1446" s="6">
        <f t="shared" si="649"/>
        <v>1</v>
      </c>
      <c r="AA1446" s="6">
        <f t="shared" si="650"/>
        <v>1</v>
      </c>
      <c r="AB1446" s="29"/>
      <c r="AC1446" s="29">
        <f t="shared" si="645"/>
        <v>1</v>
      </c>
      <c r="AE1446" s="120">
        <f>IF(AND(J1446&gt;=1,N1446=1),1,0)</f>
        <v>1</v>
      </c>
      <c r="AF1446" s="120">
        <f>IF(G1446&gt;AI1446,0.5,0)</f>
        <v>0.5</v>
      </c>
      <c r="AG1446" s="120"/>
      <c r="AI1446" s="29">
        <f t="shared" si="651"/>
        <v>48.1875</v>
      </c>
    </row>
    <row r="1447" spans="1:36" ht="16.5" thickBot="1" x14ac:dyDescent="0.3">
      <c r="A1447" s="48" t="s">
        <v>1660</v>
      </c>
      <c r="B1447" s="54" t="s">
        <v>167</v>
      </c>
      <c r="C1447" s="55" t="s">
        <v>168</v>
      </c>
      <c r="D1447" s="44">
        <v>19</v>
      </c>
      <c r="E1447" s="41">
        <v>457</v>
      </c>
      <c r="F1447" s="41">
        <v>7</v>
      </c>
      <c r="G1447" s="117">
        <v>65.285714286000001</v>
      </c>
      <c r="H1447" s="45">
        <v>1</v>
      </c>
      <c r="I1447" s="42" t="s">
        <v>12</v>
      </c>
      <c r="J1447" s="13">
        <v>65.285714286000001</v>
      </c>
      <c r="K1447" s="29">
        <f t="shared" si="647"/>
        <v>2</v>
      </c>
      <c r="L1447" s="29">
        <f t="shared" si="637"/>
        <v>0</v>
      </c>
      <c r="M1447" s="29">
        <f t="shared" si="638"/>
        <v>1</v>
      </c>
      <c r="N1447" s="29">
        <f t="shared" si="648"/>
        <v>1</v>
      </c>
      <c r="O1447" s="34"/>
      <c r="P1447" s="41">
        <v>191</v>
      </c>
      <c r="Q1447" s="41">
        <v>67</v>
      </c>
      <c r="R1447" s="117">
        <v>2.8507462690000001</v>
      </c>
      <c r="S1447" s="42">
        <v>2</v>
      </c>
      <c r="T1447" s="42"/>
      <c r="U1447" s="43" t="s">
        <v>331</v>
      </c>
      <c r="V1447" s="34">
        <v>1</v>
      </c>
      <c r="W1447" s="29">
        <v>2</v>
      </c>
      <c r="X1447" s="29">
        <f t="shared" si="642"/>
        <v>2</v>
      </c>
      <c r="Z1447" s="6">
        <f t="shared" si="649"/>
        <v>1</v>
      </c>
      <c r="AA1447" s="6">
        <f t="shared" si="650"/>
        <v>1</v>
      </c>
      <c r="AB1447" s="29"/>
      <c r="AC1447" s="29">
        <f t="shared" si="645"/>
        <v>1</v>
      </c>
      <c r="AE1447" s="120">
        <f>IF(AND(J1447&gt;=1,N1447=1),2,0)</f>
        <v>2</v>
      </c>
      <c r="AF1447" s="120">
        <f>IF(G1447&gt;AI1447,1,0)</f>
        <v>1</v>
      </c>
      <c r="AG1447" s="120"/>
      <c r="AI1447" s="29">
        <f t="shared" si="651"/>
        <v>45.237288135999997</v>
      </c>
    </row>
    <row r="1448" spans="1:36" ht="16.5" thickBot="1" x14ac:dyDescent="0.3">
      <c r="A1448" s="48" t="s">
        <v>1661</v>
      </c>
      <c r="B1448" s="54" t="s">
        <v>167</v>
      </c>
      <c r="C1448" s="55" t="s">
        <v>168</v>
      </c>
      <c r="D1448" s="44">
        <v>20</v>
      </c>
      <c r="E1448" s="41">
        <v>125</v>
      </c>
      <c r="F1448" s="41">
        <v>4</v>
      </c>
      <c r="G1448" s="117">
        <v>31.25</v>
      </c>
      <c r="H1448" s="45">
        <v>1</v>
      </c>
      <c r="I1448" s="42" t="s">
        <v>12</v>
      </c>
      <c r="J1448" s="13">
        <v>31.25</v>
      </c>
      <c r="K1448" s="29">
        <f t="shared" si="647"/>
        <v>1</v>
      </c>
      <c r="L1448" s="29">
        <f t="shared" si="637"/>
        <v>0</v>
      </c>
      <c r="M1448" s="29">
        <f t="shared" si="638"/>
        <v>1</v>
      </c>
      <c r="N1448" s="29">
        <f t="shared" si="648"/>
        <v>1</v>
      </c>
      <c r="O1448" s="34"/>
      <c r="P1448" s="41">
        <v>20</v>
      </c>
      <c r="Q1448" s="41">
        <v>183</v>
      </c>
      <c r="R1448" s="117">
        <v>0.10928961700000001</v>
      </c>
      <c r="S1448" s="42">
        <v>0</v>
      </c>
      <c r="T1448" s="42"/>
      <c r="U1448" s="43" t="s">
        <v>333</v>
      </c>
      <c r="V1448" s="34">
        <v>1</v>
      </c>
      <c r="W1448" s="29">
        <v>1</v>
      </c>
      <c r="X1448" s="29">
        <f t="shared" si="642"/>
        <v>1</v>
      </c>
      <c r="Z1448" s="6">
        <f t="shared" si="649"/>
        <v>1</v>
      </c>
      <c r="AA1448" s="6">
        <f t="shared" si="650"/>
        <v>1</v>
      </c>
      <c r="AB1448" s="29"/>
      <c r="AC1448" s="29">
        <f t="shared" si="645"/>
        <v>1</v>
      </c>
      <c r="AE1448" s="120">
        <f>IF(AND(J1448&gt;=1,N1448=1),1,0)</f>
        <v>1</v>
      </c>
      <c r="AF1448" s="120">
        <f>IF(G1448&gt;AI1448,0.5,0)</f>
        <v>0.5</v>
      </c>
      <c r="AG1448" s="120"/>
      <c r="AI1448" s="29">
        <f t="shared" si="651"/>
        <v>12.756097561000001</v>
      </c>
    </row>
    <row r="1449" spans="1:36" ht="16.5" thickBot="1" x14ac:dyDescent="0.3">
      <c r="A1449" s="48" t="s">
        <v>1655</v>
      </c>
      <c r="B1449" s="54" t="s">
        <v>167</v>
      </c>
      <c r="C1449" s="55" t="s">
        <v>168</v>
      </c>
      <c r="D1449" s="33"/>
      <c r="E1449" s="41"/>
      <c r="F1449" s="41"/>
      <c r="G1449" s="117">
        <v>0</v>
      </c>
      <c r="H1449" s="35"/>
      <c r="I1449" s="35"/>
      <c r="J1449" s="35"/>
      <c r="K1449" s="36">
        <f>SUM(K1450:K1454)</f>
        <v>0</v>
      </c>
      <c r="L1449" s="29">
        <f t="shared" si="637"/>
        <v>0</v>
      </c>
      <c r="M1449" s="29">
        <f t="shared" si="638"/>
        <v>0</v>
      </c>
      <c r="O1449" s="34"/>
      <c r="P1449" s="34"/>
      <c r="Q1449" s="34"/>
      <c r="R1449" s="117">
        <v>0</v>
      </c>
      <c r="S1449" s="35">
        <v>0</v>
      </c>
      <c r="T1449" s="35"/>
      <c r="U1449" s="37" t="s">
        <v>321</v>
      </c>
      <c r="V1449" s="35">
        <v>1</v>
      </c>
      <c r="W1449" s="6"/>
      <c r="X1449" s="29">
        <f t="shared" si="642"/>
        <v>0</v>
      </c>
      <c r="Y1449" s="6"/>
      <c r="AB1449" s="6"/>
      <c r="AC1449" s="29" t="str">
        <f t="shared" si="645"/>
        <v>не применяется</v>
      </c>
      <c r="AF1449" s="6"/>
    </row>
    <row r="1450" spans="1:36" ht="16.5" thickBot="1" x14ac:dyDescent="0.3">
      <c r="A1450" s="48" t="s">
        <v>1662</v>
      </c>
      <c r="B1450" s="54" t="s">
        <v>167</v>
      </c>
      <c r="C1450" s="55" t="s">
        <v>168</v>
      </c>
      <c r="D1450" s="44">
        <v>21</v>
      </c>
      <c r="E1450" s="41">
        <v>0</v>
      </c>
      <c r="F1450" s="41">
        <v>0</v>
      </c>
      <c r="G1450" s="117">
        <v>0</v>
      </c>
      <c r="H1450" s="42" t="s">
        <v>12</v>
      </c>
      <c r="I1450" s="13">
        <v>0</v>
      </c>
      <c r="J1450" s="42" t="s">
        <v>12</v>
      </c>
      <c r="K1450" s="29">
        <f>IF(V1450=1,MAX(AE1450:AG1450),0)</f>
        <v>0</v>
      </c>
      <c r="L1450" s="29">
        <f t="shared" si="637"/>
        <v>0</v>
      </c>
      <c r="M1450" s="29">
        <f t="shared" si="638"/>
        <v>0</v>
      </c>
      <c r="N1450" s="29">
        <f>IF(AND(F1450=0,V1450=1),2,V1450)</f>
        <v>0</v>
      </c>
      <c r="O1450" s="34"/>
      <c r="P1450" s="41">
        <v>0</v>
      </c>
      <c r="Q1450" s="41">
        <v>0</v>
      </c>
      <c r="R1450" s="117">
        <v>0</v>
      </c>
      <c r="S1450" s="45">
        <v>0</v>
      </c>
      <c r="T1450" s="45"/>
      <c r="U1450" s="43" t="s">
        <v>335</v>
      </c>
      <c r="V1450" s="34">
        <v>0</v>
      </c>
      <c r="W1450" s="29">
        <v>1</v>
      </c>
      <c r="X1450" s="29">
        <f t="shared" si="642"/>
        <v>0</v>
      </c>
      <c r="Z1450" s="6">
        <f>N1450</f>
        <v>0</v>
      </c>
      <c r="AA1450" s="6">
        <f>IF(K1450&lt;=0,0,1)</f>
        <v>0</v>
      </c>
      <c r="AB1450" s="29"/>
      <c r="AC1450" s="29" t="str">
        <f t="shared" si="645"/>
        <v>не применяется</v>
      </c>
      <c r="AE1450" s="120">
        <f>IF(N1450=1,IF(OR(I1450&lt;5,I1450=""),0,IF(I1450&gt;=10,1,0.5)),0)</f>
        <v>0</v>
      </c>
      <c r="AF1450" s="120">
        <f>IF(G1450&gt;AI1450,0.5,0)</f>
        <v>0</v>
      </c>
      <c r="AG1450" s="120">
        <f>IF(G1450=AJ1450,1,0)</f>
        <v>0</v>
      </c>
      <c r="AI1450" s="29">
        <f>ROUND(SUMIFS(E:E,D:D,D1450,N:N,1)/SUMIFS(F:F,D:D,D1450,N:N,1),9)</f>
        <v>0.40586932399999998</v>
      </c>
      <c r="AJ1450" s="29">
        <f>_xlfn.MAXIFS($G$7:$G$2383,$N$7:$N$2383,1,$D$7:$D$2383,21)</f>
        <v>1</v>
      </c>
    </row>
    <row r="1451" spans="1:36" ht="16.5" thickBot="1" x14ac:dyDescent="0.3">
      <c r="A1451" s="48" t="s">
        <v>1663</v>
      </c>
      <c r="B1451" s="54" t="s">
        <v>167</v>
      </c>
      <c r="C1451" s="55" t="s">
        <v>168</v>
      </c>
      <c r="D1451" s="44">
        <v>22</v>
      </c>
      <c r="E1451" s="41">
        <v>0</v>
      </c>
      <c r="F1451" s="41">
        <v>0</v>
      </c>
      <c r="G1451" s="117">
        <v>0</v>
      </c>
      <c r="H1451" s="45">
        <v>1</v>
      </c>
      <c r="I1451" s="42" t="s">
        <v>12</v>
      </c>
      <c r="J1451" s="13">
        <v>0</v>
      </c>
      <c r="K1451" s="29">
        <f>IF(V1451=1,MAX(AE1451:AG1451),0)</f>
        <v>0</v>
      </c>
      <c r="L1451" s="29">
        <f t="shared" si="637"/>
        <v>0</v>
      </c>
      <c r="M1451" s="29">
        <f t="shared" si="638"/>
        <v>0</v>
      </c>
      <c r="N1451" s="29">
        <f>IF(AND(F1451=0,V1451=1),2,V1451)</f>
        <v>0</v>
      </c>
      <c r="O1451" s="34"/>
      <c r="P1451" s="41">
        <v>0</v>
      </c>
      <c r="Q1451" s="41">
        <v>0</v>
      </c>
      <c r="R1451" s="117">
        <v>0</v>
      </c>
      <c r="S1451" s="42">
        <v>0</v>
      </c>
      <c r="T1451" s="42"/>
      <c r="U1451" s="43" t="s">
        <v>337</v>
      </c>
      <c r="V1451" s="34">
        <v>0</v>
      </c>
      <c r="W1451" s="29">
        <v>1</v>
      </c>
      <c r="X1451" s="29">
        <f t="shared" si="642"/>
        <v>0</v>
      </c>
      <c r="Z1451" s="6">
        <f>N1451</f>
        <v>0</v>
      </c>
      <c r="AA1451" s="6">
        <f>IF(K1451&lt;=0,0,1)</f>
        <v>0</v>
      </c>
      <c r="AB1451" s="29"/>
      <c r="AC1451" s="29" t="str">
        <f t="shared" si="645"/>
        <v>не применяется</v>
      </c>
      <c r="AE1451" s="120">
        <f>IF(AND(J1451&gt;=1,N1451=1),1,0)</f>
        <v>0</v>
      </c>
      <c r="AF1451" s="120">
        <f>IF(G1451&gt;AI1451,0.5,0)</f>
        <v>0</v>
      </c>
      <c r="AG1451" s="120"/>
      <c r="AI1451" s="29">
        <f>ROUND(SUMIFS(E:E,D:D,D1451,N:N,1)/SUMIFS(F:F,D:D,D1451,N:N,1),9)</f>
        <v>0.59924209900000003</v>
      </c>
    </row>
    <row r="1452" spans="1:36" ht="16.5" thickBot="1" x14ac:dyDescent="0.3">
      <c r="A1452" s="48" t="s">
        <v>1664</v>
      </c>
      <c r="B1452" s="54" t="s">
        <v>167</v>
      </c>
      <c r="C1452" s="55" t="s">
        <v>168</v>
      </c>
      <c r="D1452" s="44">
        <v>23</v>
      </c>
      <c r="E1452" s="41">
        <v>0</v>
      </c>
      <c r="F1452" s="41">
        <v>0</v>
      </c>
      <c r="G1452" s="117">
        <v>0</v>
      </c>
      <c r="H1452" s="42" t="s">
        <v>12</v>
      </c>
      <c r="I1452" s="13">
        <v>0</v>
      </c>
      <c r="J1452" s="42" t="s">
        <v>12</v>
      </c>
      <c r="K1452" s="29">
        <f>IF(V1452=1,MAX(AE1452:AG1452),0)</f>
        <v>0</v>
      </c>
      <c r="L1452" s="29">
        <f t="shared" si="637"/>
        <v>0</v>
      </c>
      <c r="M1452" s="29">
        <f t="shared" si="638"/>
        <v>0</v>
      </c>
      <c r="N1452" s="29">
        <f>IF(AND(F1452=0,V1452=1),2,V1452)</f>
        <v>0</v>
      </c>
      <c r="O1452" s="34"/>
      <c r="P1452" s="41">
        <v>0</v>
      </c>
      <c r="Q1452" s="41">
        <v>0</v>
      </c>
      <c r="R1452" s="117">
        <v>0</v>
      </c>
      <c r="S1452" s="45">
        <v>0</v>
      </c>
      <c r="T1452" s="45"/>
      <c r="U1452" s="43" t="s">
        <v>339</v>
      </c>
      <c r="V1452" s="34">
        <v>0</v>
      </c>
      <c r="W1452" s="29">
        <v>1</v>
      </c>
      <c r="X1452" s="29">
        <f t="shared" si="642"/>
        <v>0</v>
      </c>
      <c r="Z1452" s="6">
        <f>N1452</f>
        <v>0</v>
      </c>
      <c r="AA1452" s="6">
        <f>IF(K1452&lt;=0,0,1)</f>
        <v>0</v>
      </c>
      <c r="AB1452" s="29"/>
      <c r="AC1452" s="29" t="str">
        <f t="shared" si="645"/>
        <v>не применяется</v>
      </c>
      <c r="AE1452" s="120">
        <f>IF(N1452=1,IF(OR(I1452&lt;5,I1452=""),0,IF(I1452&gt;=10,1,0.5)),0)</f>
        <v>0</v>
      </c>
      <c r="AF1452" s="120">
        <f>IF(G1452&gt;AI1452,0.5,0)</f>
        <v>0</v>
      </c>
      <c r="AG1452" s="120">
        <f>IF(AND(G3879&lt;&gt;0,G1452=AJ1452),1,0)</f>
        <v>0</v>
      </c>
      <c r="AI1452" s="29">
        <f>ROUND(SUMIFS(E:E,D:D,D1452,N:N,1)/SUMIFS(F:F,D:D,D1452,N:N,1),9)</f>
        <v>0.46666666699999998</v>
      </c>
      <c r="AJ1452" s="29">
        <f>_xlfn.MAXIFS($G$7:$G$2383,$N$7:$N$2383,1,$D$7:$D$2383,23)</f>
        <v>6</v>
      </c>
    </row>
    <row r="1453" spans="1:36" ht="16.5" thickBot="1" x14ac:dyDescent="0.3">
      <c r="A1453" s="48" t="s">
        <v>1665</v>
      </c>
      <c r="B1453" s="54" t="s">
        <v>167</v>
      </c>
      <c r="C1453" s="55" t="s">
        <v>168</v>
      </c>
      <c r="D1453" s="44">
        <v>24</v>
      </c>
      <c r="E1453" s="41">
        <v>0</v>
      </c>
      <c r="F1453" s="41">
        <v>0</v>
      </c>
      <c r="G1453" s="117">
        <v>0</v>
      </c>
      <c r="H1453" s="42" t="s">
        <v>12</v>
      </c>
      <c r="I1453" s="13">
        <v>0</v>
      </c>
      <c r="J1453" s="42" t="s">
        <v>12</v>
      </c>
      <c r="K1453" s="29">
        <f>IF(V1453=1,MAX(AE1453:AG1453),0)</f>
        <v>0</v>
      </c>
      <c r="L1453" s="29">
        <f t="shared" si="637"/>
        <v>0</v>
      </c>
      <c r="M1453" s="29">
        <f t="shared" si="638"/>
        <v>0</v>
      </c>
      <c r="N1453" s="29">
        <f>IF(AND(F1453=0,V1453=1),2,V1453)</f>
        <v>0</v>
      </c>
      <c r="O1453" s="34"/>
      <c r="P1453" s="41">
        <v>0</v>
      </c>
      <c r="Q1453" s="41">
        <v>0</v>
      </c>
      <c r="R1453" s="117">
        <v>0</v>
      </c>
      <c r="S1453" s="45">
        <v>0</v>
      </c>
      <c r="T1453" s="45"/>
      <c r="U1453" s="43" t="s">
        <v>341</v>
      </c>
      <c r="V1453" s="34">
        <v>0</v>
      </c>
      <c r="W1453" s="29">
        <v>1</v>
      </c>
      <c r="X1453" s="29">
        <f t="shared" si="642"/>
        <v>0</v>
      </c>
      <c r="Z1453" s="6">
        <f>N1453</f>
        <v>0</v>
      </c>
      <c r="AA1453" s="6">
        <f>IF(K1453&lt;=0,0,1)</f>
        <v>0</v>
      </c>
      <c r="AB1453" s="29"/>
      <c r="AC1453" s="29" t="str">
        <f t="shared" si="645"/>
        <v>не применяется</v>
      </c>
      <c r="AE1453" s="120">
        <f>IF(N1453=1,IF(OR(I1453&lt;5,I1453=""),0,IF(I1453&gt;=10,1,0.5)),0)</f>
        <v>0</v>
      </c>
      <c r="AF1453" s="120">
        <f>IF(G1453&gt;AI1453,0.5,0)</f>
        <v>0</v>
      </c>
      <c r="AG1453" s="120">
        <f>IF(G1453=AJ1453,1,0)</f>
        <v>0</v>
      </c>
      <c r="AI1453" s="29">
        <f>ROUND(SUMIFS(E:E,D:D,D1453,N:N,1)/SUMIFS(F:F,D:D,D1453,N:N,1),9)</f>
        <v>0.91379310300000005</v>
      </c>
      <c r="AJ1453" s="29">
        <f>_xlfn.MAXIFS($G$7:$G$2383,$N$7:$N$2383,1,$D$7:$D$2383,24)</f>
        <v>10</v>
      </c>
    </row>
    <row r="1454" spans="1:36" ht="16.5" thickBot="1" x14ac:dyDescent="0.3">
      <c r="A1454" s="48" t="s">
        <v>1666</v>
      </c>
      <c r="B1454" s="54" t="s">
        <v>167</v>
      </c>
      <c r="C1454" s="55" t="s">
        <v>168</v>
      </c>
      <c r="D1454" s="44">
        <v>25</v>
      </c>
      <c r="E1454" s="41">
        <v>0</v>
      </c>
      <c r="F1454" s="41">
        <v>0</v>
      </c>
      <c r="G1454" s="117">
        <v>0</v>
      </c>
      <c r="H1454" s="45">
        <v>1</v>
      </c>
      <c r="I1454" s="42" t="s">
        <v>12</v>
      </c>
      <c r="J1454" s="13">
        <v>0</v>
      </c>
      <c r="K1454" s="29">
        <f>IF(V1454=1,MAX(AE1454:AG1454),0)</f>
        <v>0</v>
      </c>
      <c r="L1454" s="29">
        <f t="shared" si="637"/>
        <v>0</v>
      </c>
      <c r="M1454" s="29">
        <f t="shared" si="638"/>
        <v>0</v>
      </c>
      <c r="N1454" s="29">
        <f>IF(AND(F1454=0,V1454=1),2,V1454)</f>
        <v>0</v>
      </c>
      <c r="O1454" s="34"/>
      <c r="P1454" s="41">
        <v>0</v>
      </c>
      <c r="Q1454" s="41">
        <v>0</v>
      </c>
      <c r="R1454" s="117">
        <v>0</v>
      </c>
      <c r="S1454" s="42">
        <v>0</v>
      </c>
      <c r="T1454" s="42"/>
      <c r="U1454" s="43" t="s">
        <v>343</v>
      </c>
      <c r="V1454" s="34">
        <v>0</v>
      </c>
      <c r="W1454" s="29">
        <v>2</v>
      </c>
      <c r="X1454" s="29">
        <f t="shared" si="642"/>
        <v>0</v>
      </c>
      <c r="Z1454" s="6">
        <f>N1454</f>
        <v>0</v>
      </c>
      <c r="AA1454" s="6">
        <f>IF(K1454&lt;=0,0,1)</f>
        <v>0</v>
      </c>
      <c r="AB1454" s="29"/>
      <c r="AC1454" s="29" t="str">
        <f t="shared" si="645"/>
        <v>не применяется</v>
      </c>
      <c r="AE1454" s="120">
        <f>IF(AND(J1454&gt;=1,N1454=1),2,0)</f>
        <v>0</v>
      </c>
      <c r="AF1454" s="120">
        <f>IF(G1454&gt;AI1454,1,0)</f>
        <v>0</v>
      </c>
      <c r="AG1454" s="120"/>
      <c r="AI1454" s="29">
        <f>ROUND(SUMIFS(E:E,D:D,D1454,N:N,1)/SUMIFS(F:F,D:D,D1454,N:N,1),9)</f>
        <v>0.97028108999999996</v>
      </c>
    </row>
    <row r="1455" spans="1:36" s="112" customFormat="1" ht="16.5" thickBot="1" x14ac:dyDescent="0.3">
      <c r="A1455" s="127" t="s">
        <v>1667</v>
      </c>
      <c r="B1455" s="126" t="s">
        <v>167</v>
      </c>
      <c r="C1455" s="125" t="s">
        <v>168</v>
      </c>
      <c r="D1455" s="51">
        <v>33</v>
      </c>
      <c r="E1455" s="41"/>
      <c r="F1455" s="41"/>
      <c r="G1455" s="117">
        <v>0</v>
      </c>
      <c r="H1455" s="46"/>
      <c r="I1455" s="46"/>
      <c r="J1455" s="46"/>
      <c r="K1455" s="45">
        <f>K1427+K1442+K1449</f>
        <v>6</v>
      </c>
      <c r="L1455" s="29">
        <f t="shared" si="637"/>
        <v>0</v>
      </c>
      <c r="M1455" s="29">
        <f t="shared" si="638"/>
        <v>0</v>
      </c>
      <c r="N1455" s="29"/>
      <c r="O1455" s="117"/>
      <c r="P1455" s="34"/>
      <c r="Q1455" s="34"/>
      <c r="R1455" s="117">
        <v>0</v>
      </c>
      <c r="S1455" s="46">
        <v>3</v>
      </c>
      <c r="T1455" s="46"/>
      <c r="U1455" s="124" t="s">
        <v>321</v>
      </c>
      <c r="V1455" s="46">
        <v>1</v>
      </c>
      <c r="X1455" s="112">
        <f>SUM(X1427:X1454)</f>
        <v>7</v>
      </c>
      <c r="Y1455" s="123">
        <f>K1455/X1455</f>
        <v>0.8571428571428571</v>
      </c>
      <c r="Z1455" s="6">
        <f>SUM(Z1427:Z1454)</f>
        <v>6</v>
      </c>
      <c r="AA1455" s="6">
        <f>SUM(AA1427:AA1454)</f>
        <v>5</v>
      </c>
      <c r="AB1455" s="53">
        <f>AA1455/Z1455</f>
        <v>0.83333333333333337</v>
      </c>
      <c r="AC1455" s="29">
        <f>AB1455</f>
        <v>0.83333333333333337</v>
      </c>
      <c r="AE1455" s="6"/>
      <c r="AF1455" s="6"/>
      <c r="AG1455" s="6"/>
      <c r="AI1455" s="29"/>
      <c r="AJ1455" s="29"/>
    </row>
    <row r="1456" spans="1:36" ht="16.5" thickBot="1" x14ac:dyDescent="0.25">
      <c r="A1456" s="48" t="s">
        <v>266</v>
      </c>
      <c r="B1456" s="49" t="s">
        <v>45</v>
      </c>
      <c r="C1456" s="50" t="s">
        <v>46</v>
      </c>
      <c r="D1456" s="33">
        <v>0</v>
      </c>
      <c r="E1456" s="122"/>
      <c r="F1456" s="122"/>
      <c r="G1456" s="117">
        <v>0</v>
      </c>
      <c r="H1456" s="35"/>
      <c r="I1456" s="35"/>
      <c r="J1456" s="35"/>
      <c r="K1456" s="36">
        <f>SUM(K1457:K1470)</f>
        <v>0</v>
      </c>
      <c r="L1456" s="29">
        <f t="shared" si="637"/>
        <v>0</v>
      </c>
      <c r="M1456" s="29">
        <f t="shared" si="638"/>
        <v>0</v>
      </c>
      <c r="O1456" s="34"/>
      <c r="P1456" s="67"/>
      <c r="Q1456" s="67"/>
      <c r="R1456" s="117">
        <v>0</v>
      </c>
      <c r="S1456" s="34">
        <v>0</v>
      </c>
      <c r="T1456" s="34"/>
      <c r="U1456" s="43" t="s">
        <v>321</v>
      </c>
      <c r="V1456" s="35">
        <v>1</v>
      </c>
      <c r="W1456" s="6"/>
      <c r="X1456" s="6"/>
      <c r="Y1456" s="6"/>
      <c r="AB1456" s="6"/>
      <c r="AC1456" s="6"/>
      <c r="AF1456" s="6"/>
    </row>
    <row r="1457" spans="1:36" ht="16.5" thickBot="1" x14ac:dyDescent="0.3">
      <c r="A1457" s="48" t="s">
        <v>1668</v>
      </c>
      <c r="B1457" s="54" t="s">
        <v>45</v>
      </c>
      <c r="C1457" s="55" t="s">
        <v>46</v>
      </c>
      <c r="D1457" s="41">
        <v>1</v>
      </c>
      <c r="E1457" s="41">
        <v>0</v>
      </c>
      <c r="F1457" s="41">
        <v>0</v>
      </c>
      <c r="G1457" s="117">
        <v>0</v>
      </c>
      <c r="H1457" s="42" t="s">
        <v>12</v>
      </c>
      <c r="I1457" s="13">
        <v>0</v>
      </c>
      <c r="J1457" s="42" t="s">
        <v>12</v>
      </c>
      <c r="K1457" s="29">
        <f t="shared" ref="K1457:K1468" si="652">IF(V1457=1,MAX(AE1457:AG1457),0)</f>
        <v>0</v>
      </c>
      <c r="L1457" s="29">
        <f t="shared" si="637"/>
        <v>0</v>
      </c>
      <c r="M1457" s="29">
        <f t="shared" si="638"/>
        <v>0</v>
      </c>
      <c r="N1457" s="29">
        <f t="shared" ref="N1457:N1470" si="653">IF(AND(F1457=0,V1457=1),2,V1457)</f>
        <v>0</v>
      </c>
      <c r="O1457" s="34"/>
      <c r="P1457" s="41">
        <v>0</v>
      </c>
      <c r="Q1457" s="41">
        <v>0</v>
      </c>
      <c r="R1457" s="117">
        <v>0</v>
      </c>
      <c r="S1457" s="34">
        <v>0</v>
      </c>
      <c r="T1457" s="34"/>
      <c r="U1457" s="43" t="s">
        <v>293</v>
      </c>
      <c r="V1457" s="34">
        <v>0</v>
      </c>
      <c r="W1457" s="29">
        <v>1</v>
      </c>
      <c r="X1457" s="29">
        <f t="shared" ref="X1457:X1483" si="654">IF(V1457=1,W1457,0)</f>
        <v>0</v>
      </c>
      <c r="Z1457" s="6">
        <f t="shared" ref="Z1457:Z1470" si="655">N1457</f>
        <v>0</v>
      </c>
      <c r="AA1457" s="6">
        <f t="shared" ref="AA1457:AA1470" si="656">IF(K1457&lt;=0,0,1)</f>
        <v>0</v>
      </c>
      <c r="AB1457" s="29"/>
      <c r="AC1457" s="29" t="str">
        <f t="shared" ref="AC1457:AC1472" si="657">_xlfn.IFS(AND(Z1457=1,AA1457=1),1,AND(Z1457=1,AA1457=0),0,Z1457=0,"не применяется")</f>
        <v>не применяется</v>
      </c>
      <c r="AE1457" s="120">
        <f>IF(N1457=1,IF(OR(I1457&lt;3,I1457=""),0,IF(I1457&gt;=7,1,0.5)),0)</f>
        <v>0</v>
      </c>
      <c r="AF1457" s="120">
        <f>IF(G1457&gt;AI1457,0.5,0)</f>
        <v>0</v>
      </c>
      <c r="AG1457" s="120">
        <f>IF(G1457=AJ1457,1,0)</f>
        <v>0</v>
      </c>
      <c r="AI1457" s="29">
        <f t="shared" ref="AI1457:AI1470" si="658">ROUND(SUMIFS(E:E,D:D,D1457,N:N,1)/SUMIFS(F:F,D:D,D1457,N:N,1),9)</f>
        <v>0.26994277300000002</v>
      </c>
      <c r="AJ1457" s="29">
        <f>ROUND(_xlfn.MAXIFS($G$7:$G$2383,$D$7:$D$2383,1,$V$7:$V$2383,1),9)</f>
        <v>0.87050933799999997</v>
      </c>
    </row>
    <row r="1458" spans="1:36" ht="16.5" thickBot="1" x14ac:dyDescent="0.3">
      <c r="A1458" s="48" t="s">
        <v>1669</v>
      </c>
      <c r="B1458" s="54" t="s">
        <v>45</v>
      </c>
      <c r="C1458" s="55" t="s">
        <v>46</v>
      </c>
      <c r="D1458" s="44">
        <v>2</v>
      </c>
      <c r="E1458" s="41">
        <v>0</v>
      </c>
      <c r="F1458" s="41">
        <v>0</v>
      </c>
      <c r="G1458" s="117">
        <v>0</v>
      </c>
      <c r="H1458" s="42" t="s">
        <v>12</v>
      </c>
      <c r="I1458" s="13">
        <v>0</v>
      </c>
      <c r="J1458" s="42" t="s">
        <v>12</v>
      </c>
      <c r="K1458" s="29">
        <f t="shared" si="652"/>
        <v>0</v>
      </c>
      <c r="L1458" s="29">
        <f t="shared" si="637"/>
        <v>0</v>
      </c>
      <c r="M1458" s="29">
        <f t="shared" si="638"/>
        <v>0</v>
      </c>
      <c r="N1458" s="29">
        <f t="shared" si="653"/>
        <v>0</v>
      </c>
      <c r="O1458" s="34"/>
      <c r="P1458" s="41">
        <v>0</v>
      </c>
      <c r="Q1458" s="41">
        <v>0</v>
      </c>
      <c r="R1458" s="117">
        <v>0</v>
      </c>
      <c r="S1458" s="34">
        <v>0</v>
      </c>
      <c r="T1458" s="34"/>
      <c r="U1458" s="43" t="s">
        <v>295</v>
      </c>
      <c r="V1458" s="34">
        <v>0</v>
      </c>
      <c r="W1458" s="29">
        <v>2</v>
      </c>
      <c r="X1458" s="29">
        <f t="shared" si="654"/>
        <v>0</v>
      </c>
      <c r="Z1458" s="6">
        <f t="shared" si="655"/>
        <v>0</v>
      </c>
      <c r="AA1458" s="6">
        <f t="shared" si="656"/>
        <v>0</v>
      </c>
      <c r="AB1458" s="29"/>
      <c r="AC1458" s="29" t="str">
        <f t="shared" si="657"/>
        <v>не применяется</v>
      </c>
      <c r="AE1458" s="120">
        <f>IF(N1458=1,IF(OR(I1458&lt;5,I1458=""),0,IF(I1458&gt;=10,2,1)),0)</f>
        <v>0</v>
      </c>
      <c r="AF1458" s="120">
        <f>IF(G1458&gt;AI1458,1,0)</f>
        <v>0</v>
      </c>
      <c r="AG1458" s="120">
        <f>IF(G1458=AJ1458,2,0)</f>
        <v>0</v>
      </c>
      <c r="AI1458" s="29">
        <f t="shared" si="658"/>
        <v>0.94268468299999997</v>
      </c>
      <c r="AJ1458" s="29">
        <f>ROUND(_xlfn.MAXIFS($G$7:$G$2383,$N$7:$N$2383,1,$D$7:$D$2383,2),9)</f>
        <v>0.994897959</v>
      </c>
    </row>
    <row r="1459" spans="1:36" ht="16.5" thickBot="1" x14ac:dyDescent="0.3">
      <c r="A1459" s="48" t="s">
        <v>1670</v>
      </c>
      <c r="B1459" s="54" t="s">
        <v>45</v>
      </c>
      <c r="C1459" s="55" t="s">
        <v>46</v>
      </c>
      <c r="D1459" s="44">
        <v>3</v>
      </c>
      <c r="E1459" s="41">
        <v>0</v>
      </c>
      <c r="F1459" s="41">
        <v>0</v>
      </c>
      <c r="G1459" s="117">
        <v>0</v>
      </c>
      <c r="H1459" s="42" t="s">
        <v>12</v>
      </c>
      <c r="I1459" s="13">
        <v>0</v>
      </c>
      <c r="J1459" s="42" t="s">
        <v>12</v>
      </c>
      <c r="K1459" s="29">
        <f t="shared" si="652"/>
        <v>0</v>
      </c>
      <c r="L1459" s="29">
        <f t="shared" si="637"/>
        <v>0</v>
      </c>
      <c r="M1459" s="29">
        <f t="shared" si="638"/>
        <v>0</v>
      </c>
      <c r="N1459" s="29">
        <f t="shared" si="653"/>
        <v>0</v>
      </c>
      <c r="O1459" s="34"/>
      <c r="P1459" s="41">
        <v>0</v>
      </c>
      <c r="Q1459" s="41">
        <v>0</v>
      </c>
      <c r="R1459" s="117">
        <v>0</v>
      </c>
      <c r="S1459" s="34">
        <v>0</v>
      </c>
      <c r="T1459" s="34"/>
      <c r="U1459" s="43" t="s">
        <v>297</v>
      </c>
      <c r="V1459" s="34">
        <v>0</v>
      </c>
      <c r="W1459" s="29">
        <v>1</v>
      </c>
      <c r="X1459" s="29">
        <f t="shared" si="654"/>
        <v>0</v>
      </c>
      <c r="Z1459" s="6">
        <f t="shared" si="655"/>
        <v>0</v>
      </c>
      <c r="AA1459" s="6">
        <f t="shared" si="656"/>
        <v>0</v>
      </c>
      <c r="AB1459" s="29"/>
      <c r="AC1459" s="29" t="str">
        <f t="shared" si="657"/>
        <v>не применяется</v>
      </c>
      <c r="AE1459" s="120">
        <f>IF(N1459=1,IF(OR(I1459&lt;5,I1459=""),0,IF(I1459&gt;=10,1,0.5)),0)</f>
        <v>0</v>
      </c>
      <c r="AF1459" s="120">
        <f>IF(G1459&gt;AI1459,0.5,0)</f>
        <v>0</v>
      </c>
      <c r="AG1459" s="120">
        <f>IF(G1459=AJ1459,1,0)</f>
        <v>0</v>
      </c>
      <c r="AI1459" s="29">
        <f t="shared" si="658"/>
        <v>0.630237826</v>
      </c>
      <c r="AJ1459" s="29">
        <f>_xlfn.MAXIFS($G$7:$G$2383,$N$7:$N$2383,1,$D$7:$D$2383,3)</f>
        <v>1</v>
      </c>
    </row>
    <row r="1460" spans="1:36" ht="16.5" thickBot="1" x14ac:dyDescent="0.3">
      <c r="A1460" s="48" t="s">
        <v>1671</v>
      </c>
      <c r="B1460" s="54" t="s">
        <v>45</v>
      </c>
      <c r="C1460" s="55" t="s">
        <v>46</v>
      </c>
      <c r="D1460" s="44">
        <v>4</v>
      </c>
      <c r="E1460" s="41">
        <v>0</v>
      </c>
      <c r="F1460" s="41">
        <v>0</v>
      </c>
      <c r="G1460" s="117">
        <v>0</v>
      </c>
      <c r="H1460" s="42" t="s">
        <v>12</v>
      </c>
      <c r="I1460" s="13">
        <v>0</v>
      </c>
      <c r="J1460" s="42" t="s">
        <v>12</v>
      </c>
      <c r="K1460" s="29">
        <f t="shared" si="652"/>
        <v>0</v>
      </c>
      <c r="L1460" s="29">
        <f t="shared" si="637"/>
        <v>0</v>
      </c>
      <c r="M1460" s="29">
        <f t="shared" si="638"/>
        <v>0</v>
      </c>
      <c r="N1460" s="29">
        <f t="shared" si="653"/>
        <v>0</v>
      </c>
      <c r="O1460" s="34"/>
      <c r="P1460" s="41">
        <v>0</v>
      </c>
      <c r="Q1460" s="41">
        <v>0</v>
      </c>
      <c r="R1460" s="117">
        <v>0</v>
      </c>
      <c r="S1460" s="34">
        <v>0</v>
      </c>
      <c r="T1460" s="34"/>
      <c r="U1460" s="43" t="s">
        <v>299</v>
      </c>
      <c r="V1460" s="34">
        <v>0</v>
      </c>
      <c r="W1460" s="29">
        <v>1</v>
      </c>
      <c r="X1460" s="29">
        <f t="shared" si="654"/>
        <v>0</v>
      </c>
      <c r="Z1460" s="6">
        <f t="shared" si="655"/>
        <v>0</v>
      </c>
      <c r="AA1460" s="6">
        <f t="shared" si="656"/>
        <v>0</v>
      </c>
      <c r="AB1460" s="29"/>
      <c r="AC1460" s="29" t="str">
        <f t="shared" si="657"/>
        <v>не применяется</v>
      </c>
      <c r="AE1460" s="120">
        <f>IF(N1460=1,IF(OR(I1460&lt;5,I1460=""),0,IF(I1460&gt;=10,1,0.5)),0)</f>
        <v>0</v>
      </c>
      <c r="AF1460" s="120">
        <f>IF(G1460&gt;AI1460,0.5,0)</f>
        <v>0</v>
      </c>
      <c r="AG1460" s="120">
        <f>IF(G1460=AJ1460,1,0)</f>
        <v>0</v>
      </c>
      <c r="AI1460" s="29">
        <f t="shared" si="658"/>
        <v>0.88328075699999997</v>
      </c>
      <c r="AJ1460" s="29">
        <f>_xlfn.MAXIFS($G$7:$G$2383,$N$7:$N$2383,1,$D$7:$D$2383,4)</f>
        <v>1</v>
      </c>
    </row>
    <row r="1461" spans="1:36" ht="16.5" thickBot="1" x14ac:dyDescent="0.3">
      <c r="A1461" s="48" t="s">
        <v>1672</v>
      </c>
      <c r="B1461" s="54" t="s">
        <v>45</v>
      </c>
      <c r="C1461" s="55" t="s">
        <v>46</v>
      </c>
      <c r="D1461" s="44">
        <v>5</v>
      </c>
      <c r="E1461" s="41">
        <v>0</v>
      </c>
      <c r="F1461" s="41">
        <v>0</v>
      </c>
      <c r="G1461" s="117">
        <v>0</v>
      </c>
      <c r="H1461" s="42" t="s">
        <v>12</v>
      </c>
      <c r="I1461" s="13">
        <v>0</v>
      </c>
      <c r="J1461" s="42" t="s">
        <v>12</v>
      </c>
      <c r="K1461" s="29">
        <f t="shared" si="652"/>
        <v>0</v>
      </c>
      <c r="L1461" s="29">
        <f t="shared" si="637"/>
        <v>0</v>
      </c>
      <c r="M1461" s="29">
        <f t="shared" si="638"/>
        <v>0</v>
      </c>
      <c r="N1461" s="29">
        <f t="shared" si="653"/>
        <v>0</v>
      </c>
      <c r="O1461" s="34"/>
      <c r="P1461" s="41">
        <v>0</v>
      </c>
      <c r="Q1461" s="41">
        <v>0</v>
      </c>
      <c r="R1461" s="117">
        <v>0</v>
      </c>
      <c r="S1461" s="34">
        <v>0</v>
      </c>
      <c r="T1461" s="34"/>
      <c r="U1461" s="43" t="s">
        <v>301</v>
      </c>
      <c r="V1461" s="34">
        <v>0</v>
      </c>
      <c r="W1461" s="29">
        <v>1</v>
      </c>
      <c r="X1461" s="29">
        <f t="shared" si="654"/>
        <v>0</v>
      </c>
      <c r="Z1461" s="6">
        <f t="shared" si="655"/>
        <v>0</v>
      </c>
      <c r="AA1461" s="6">
        <f t="shared" si="656"/>
        <v>0</v>
      </c>
      <c r="AB1461" s="29"/>
      <c r="AC1461" s="29" t="str">
        <f t="shared" si="657"/>
        <v>не применяется</v>
      </c>
      <c r="AE1461" s="120">
        <f>IF(N1461=1,IF(OR(I1461&lt;5,I1461=""),0,IF(I1461&gt;=10,1,0.5)),0)</f>
        <v>0</v>
      </c>
      <c r="AF1461" s="120">
        <f>IF(G1461&gt;AI1461,0.5,0)</f>
        <v>0</v>
      </c>
      <c r="AG1461" s="120">
        <f>IF(G1461=AJ1461,1,0)</f>
        <v>0</v>
      </c>
      <c r="AI1461" s="29">
        <f t="shared" si="658"/>
        <v>0.78056112200000005</v>
      </c>
      <c r="AJ1461" s="29">
        <f>_xlfn.MAXIFS($G$7:$G$2383,$N$7:$N$2383,1,$D$7:$D$2383,5)</f>
        <v>1</v>
      </c>
    </row>
    <row r="1462" spans="1:36" ht="16.5" thickBot="1" x14ac:dyDescent="0.3">
      <c r="A1462" s="48" t="s">
        <v>1673</v>
      </c>
      <c r="B1462" s="54" t="s">
        <v>45</v>
      </c>
      <c r="C1462" s="55" t="s">
        <v>46</v>
      </c>
      <c r="D1462" s="44">
        <v>6</v>
      </c>
      <c r="E1462" s="41">
        <v>0</v>
      </c>
      <c r="F1462" s="41">
        <v>0</v>
      </c>
      <c r="G1462" s="117">
        <v>0</v>
      </c>
      <c r="H1462" s="45"/>
      <c r="I1462" s="42" t="s">
        <v>12</v>
      </c>
      <c r="J1462" s="13"/>
      <c r="K1462" s="29">
        <f t="shared" si="652"/>
        <v>0</v>
      </c>
      <c r="L1462" s="29">
        <f t="shared" si="637"/>
        <v>0</v>
      </c>
      <c r="M1462" s="29">
        <f t="shared" si="638"/>
        <v>0</v>
      </c>
      <c r="N1462" s="29">
        <f t="shared" si="653"/>
        <v>0</v>
      </c>
      <c r="O1462" s="34"/>
      <c r="P1462" s="41">
        <v>0</v>
      </c>
      <c r="Q1462" s="41">
        <v>0</v>
      </c>
      <c r="R1462" s="117">
        <v>0</v>
      </c>
      <c r="S1462" s="42">
        <v>0</v>
      </c>
      <c r="T1462" s="42"/>
      <c r="U1462" s="43" t="s">
        <v>303</v>
      </c>
      <c r="V1462" s="34">
        <v>0</v>
      </c>
      <c r="W1462" s="29">
        <v>2</v>
      </c>
      <c r="X1462" s="29">
        <f t="shared" si="654"/>
        <v>0</v>
      </c>
      <c r="Z1462" s="6">
        <f t="shared" si="655"/>
        <v>0</v>
      </c>
      <c r="AA1462" s="6">
        <f t="shared" si="656"/>
        <v>0</v>
      </c>
      <c r="AB1462" s="29"/>
      <c r="AC1462" s="29" t="str">
        <f t="shared" si="657"/>
        <v>не применяется</v>
      </c>
      <c r="AE1462" s="120">
        <f>IF(N1462=1,IF(J1462&gt;=1,2,0),0)</f>
        <v>0</v>
      </c>
      <c r="AF1462" s="120">
        <f>IF(G1462&gt;AI1462,1,0)</f>
        <v>0</v>
      </c>
      <c r="AG1462" s="120"/>
      <c r="AI1462" s="29">
        <f t="shared" si="658"/>
        <v>1.0014544569999999</v>
      </c>
    </row>
    <row r="1463" spans="1:36" ht="16.5" thickBot="1" x14ac:dyDescent="0.3">
      <c r="A1463" s="48" t="s">
        <v>1674</v>
      </c>
      <c r="B1463" s="54" t="s">
        <v>45</v>
      </c>
      <c r="C1463" s="55" t="s">
        <v>46</v>
      </c>
      <c r="D1463" s="44">
        <v>7</v>
      </c>
      <c r="E1463" s="41">
        <v>0</v>
      </c>
      <c r="F1463" s="41">
        <v>0</v>
      </c>
      <c r="G1463" s="117">
        <v>0</v>
      </c>
      <c r="H1463" s="42" t="s">
        <v>12</v>
      </c>
      <c r="I1463" s="13">
        <v>0</v>
      </c>
      <c r="J1463" s="42" t="s">
        <v>12</v>
      </c>
      <c r="K1463" s="29">
        <f t="shared" si="652"/>
        <v>0</v>
      </c>
      <c r="L1463" s="29">
        <f t="shared" si="637"/>
        <v>0</v>
      </c>
      <c r="M1463" s="29">
        <f t="shared" si="638"/>
        <v>0</v>
      </c>
      <c r="N1463" s="29">
        <f t="shared" si="653"/>
        <v>0</v>
      </c>
      <c r="O1463" s="34"/>
      <c r="P1463" s="41">
        <v>0</v>
      </c>
      <c r="Q1463" s="41">
        <v>0</v>
      </c>
      <c r="R1463" s="117">
        <v>0</v>
      </c>
      <c r="S1463" s="34">
        <v>0</v>
      </c>
      <c r="T1463" s="34"/>
      <c r="U1463" s="43" t="s">
        <v>305</v>
      </c>
      <c r="V1463" s="34">
        <v>0</v>
      </c>
      <c r="W1463" s="29">
        <v>2</v>
      </c>
      <c r="X1463" s="29">
        <f t="shared" si="654"/>
        <v>0</v>
      </c>
      <c r="Z1463" s="6">
        <f t="shared" si="655"/>
        <v>0</v>
      </c>
      <c r="AA1463" s="6">
        <f t="shared" si="656"/>
        <v>0</v>
      </c>
      <c r="AB1463" s="29"/>
      <c r="AC1463" s="29" t="str">
        <f t="shared" si="657"/>
        <v>не применяется</v>
      </c>
      <c r="AE1463" s="120">
        <f>IF(N1463=1,IF(OR(I1463&lt;3,I1463=""),0,IF(I1463&gt;=7,2,1)),0)</f>
        <v>0</v>
      </c>
      <c r="AF1463" s="120">
        <f>IF(G1463&gt;AI1463,1,0)</f>
        <v>0</v>
      </c>
      <c r="AG1463" s="120">
        <f>IF(G1463=AJ1463,2,0)</f>
        <v>0</v>
      </c>
      <c r="AI1463" s="29">
        <f t="shared" si="658"/>
        <v>0.78831324000000003</v>
      </c>
      <c r="AJ1463" s="29">
        <f>_xlfn.MAXIFS($G$7:$G$2383,$N$7:$N$2383,1,$D$7:$D$2383,7)</f>
        <v>0.964028777</v>
      </c>
    </row>
    <row r="1464" spans="1:36" ht="16.5" thickBot="1" x14ac:dyDescent="0.3">
      <c r="A1464" s="48" t="s">
        <v>1675</v>
      </c>
      <c r="B1464" s="54" t="s">
        <v>45</v>
      </c>
      <c r="C1464" s="55" t="s">
        <v>46</v>
      </c>
      <c r="D1464" s="44">
        <v>8</v>
      </c>
      <c r="E1464" s="41">
        <v>0</v>
      </c>
      <c r="F1464" s="41">
        <v>0</v>
      </c>
      <c r="G1464" s="117">
        <v>0</v>
      </c>
      <c r="H1464" s="42" t="s">
        <v>12</v>
      </c>
      <c r="I1464" s="13">
        <v>0</v>
      </c>
      <c r="J1464" s="42" t="s">
        <v>12</v>
      </c>
      <c r="K1464" s="29">
        <f t="shared" si="652"/>
        <v>0</v>
      </c>
      <c r="L1464" s="29">
        <f t="shared" si="637"/>
        <v>0</v>
      </c>
      <c r="M1464" s="29">
        <f t="shared" si="638"/>
        <v>1</v>
      </c>
      <c r="N1464" s="29">
        <f t="shared" si="653"/>
        <v>0</v>
      </c>
      <c r="O1464" s="34"/>
      <c r="P1464" s="41">
        <v>0</v>
      </c>
      <c r="Q1464" s="41">
        <v>0</v>
      </c>
      <c r="R1464" s="117">
        <v>0</v>
      </c>
      <c r="S1464" s="34">
        <v>0</v>
      </c>
      <c r="T1464" s="34"/>
      <c r="U1464" s="43" t="s">
        <v>307</v>
      </c>
      <c r="V1464" s="34">
        <v>0</v>
      </c>
      <c r="W1464" s="29">
        <v>1</v>
      </c>
      <c r="X1464" s="29">
        <f t="shared" si="654"/>
        <v>0</v>
      </c>
      <c r="Z1464" s="6">
        <f t="shared" si="655"/>
        <v>0</v>
      </c>
      <c r="AA1464" s="6">
        <f t="shared" si="656"/>
        <v>0</v>
      </c>
      <c r="AB1464" s="29"/>
      <c r="AC1464" s="29" t="str">
        <f t="shared" si="657"/>
        <v>не применяется</v>
      </c>
      <c r="AE1464" s="120">
        <f>IF(N1464=1,IF(OR(I1464&gt;-5,I1464=""),0,IF(I1464&gt;=-10,0.5,1)),0)</f>
        <v>0</v>
      </c>
      <c r="AF1464" s="120">
        <f>IF(G1464&lt;AI1464,0.5,0)</f>
        <v>0.5</v>
      </c>
      <c r="AG1464" s="120">
        <f>IF(G1464=AJ1464,1,0)</f>
        <v>0</v>
      </c>
      <c r="AI1464" s="29">
        <f t="shared" si="658"/>
        <v>0.38070670899999998</v>
      </c>
      <c r="AJ1464" s="29">
        <f>_xlfn.MINIFS($G$6:$G$2383,$N$6:$N$2383,1,$D$6:$D$2383,8)</f>
        <v>1.9047618999999998E-2</v>
      </c>
    </row>
    <row r="1465" spans="1:36" ht="16.5" thickBot="1" x14ac:dyDescent="0.3">
      <c r="A1465" s="48" t="s">
        <v>1676</v>
      </c>
      <c r="B1465" s="54" t="s">
        <v>45</v>
      </c>
      <c r="C1465" s="55" t="s">
        <v>46</v>
      </c>
      <c r="D1465" s="44">
        <v>9</v>
      </c>
      <c r="E1465" s="41">
        <v>0</v>
      </c>
      <c r="F1465" s="41">
        <v>0</v>
      </c>
      <c r="G1465" s="117">
        <v>0</v>
      </c>
      <c r="H1465" s="45"/>
      <c r="I1465" s="42" t="s">
        <v>12</v>
      </c>
      <c r="J1465" s="13"/>
      <c r="K1465" s="29">
        <f t="shared" si="652"/>
        <v>0</v>
      </c>
      <c r="L1465" s="29">
        <f t="shared" si="637"/>
        <v>0</v>
      </c>
      <c r="M1465" s="29">
        <f t="shared" si="638"/>
        <v>0</v>
      </c>
      <c r="N1465" s="29">
        <f t="shared" si="653"/>
        <v>0</v>
      </c>
      <c r="O1465" s="34"/>
      <c r="P1465" s="41">
        <v>0</v>
      </c>
      <c r="Q1465" s="41">
        <v>0</v>
      </c>
      <c r="R1465" s="117">
        <v>0</v>
      </c>
      <c r="S1465" s="42">
        <v>0</v>
      </c>
      <c r="T1465" s="42"/>
      <c r="U1465" s="43" t="s">
        <v>309</v>
      </c>
      <c r="V1465" s="34">
        <v>0</v>
      </c>
      <c r="W1465" s="29">
        <v>1</v>
      </c>
      <c r="X1465" s="29">
        <f t="shared" si="654"/>
        <v>0</v>
      </c>
      <c r="Z1465" s="6">
        <f t="shared" si="655"/>
        <v>0</v>
      </c>
      <c r="AA1465" s="6">
        <f t="shared" si="656"/>
        <v>0</v>
      </c>
      <c r="AB1465" s="29"/>
      <c r="AC1465" s="29" t="str">
        <f t="shared" si="657"/>
        <v>не применяется</v>
      </c>
      <c r="AE1465" s="120">
        <f>IF(N1465=1,IF(J1465&gt;=1,1,0),0)</f>
        <v>0</v>
      </c>
      <c r="AF1465" s="120">
        <f>IF(G1465&gt;AI1465,0.5,0)</f>
        <v>0</v>
      </c>
      <c r="AG1465" s="120"/>
      <c r="AI1465" s="29">
        <f t="shared" si="658"/>
        <v>6.5856960899999999</v>
      </c>
    </row>
    <row r="1466" spans="1:36" ht="16.5" thickBot="1" x14ac:dyDescent="0.3">
      <c r="A1466" s="48" t="s">
        <v>1677</v>
      </c>
      <c r="B1466" s="54" t="s">
        <v>45</v>
      </c>
      <c r="C1466" s="55" t="s">
        <v>46</v>
      </c>
      <c r="D1466" s="44">
        <v>10</v>
      </c>
      <c r="E1466" s="41">
        <v>0</v>
      </c>
      <c r="F1466" s="41">
        <v>0</v>
      </c>
      <c r="G1466" s="117">
        <v>0</v>
      </c>
      <c r="H1466" s="45"/>
      <c r="I1466" s="42" t="s">
        <v>12</v>
      </c>
      <c r="J1466" s="13"/>
      <c r="K1466" s="29">
        <f t="shared" si="652"/>
        <v>0</v>
      </c>
      <c r="L1466" s="29">
        <f t="shared" si="637"/>
        <v>0</v>
      </c>
      <c r="M1466" s="29">
        <f t="shared" si="638"/>
        <v>0</v>
      </c>
      <c r="N1466" s="29">
        <f t="shared" si="653"/>
        <v>0</v>
      </c>
      <c r="O1466" s="34"/>
      <c r="P1466" s="41">
        <v>0</v>
      </c>
      <c r="Q1466" s="41">
        <v>0</v>
      </c>
      <c r="R1466" s="117">
        <v>0</v>
      </c>
      <c r="S1466" s="42">
        <v>0</v>
      </c>
      <c r="T1466" s="42"/>
      <c r="U1466" s="43" t="s">
        <v>311</v>
      </c>
      <c r="V1466" s="34">
        <v>0</v>
      </c>
      <c r="W1466" s="29">
        <v>1</v>
      </c>
      <c r="X1466" s="29">
        <f t="shared" si="654"/>
        <v>0</v>
      </c>
      <c r="Z1466" s="6">
        <f t="shared" si="655"/>
        <v>0</v>
      </c>
      <c r="AA1466" s="6">
        <f t="shared" si="656"/>
        <v>0</v>
      </c>
      <c r="AB1466" s="29"/>
      <c r="AC1466" s="29" t="str">
        <f t="shared" si="657"/>
        <v>не применяется</v>
      </c>
      <c r="AE1466" s="120">
        <f>IF(N1466=1,IF(J1466&gt;=1,1,0),0)</f>
        <v>0</v>
      </c>
      <c r="AF1466" s="120">
        <f>IF(G1466&gt;AI1466,0.5,0)</f>
        <v>0</v>
      </c>
      <c r="AG1466" s="120"/>
      <c r="AI1466" s="29">
        <f t="shared" si="658"/>
        <v>8.2854889590000003</v>
      </c>
    </row>
    <row r="1467" spans="1:36" ht="16.5" thickBot="1" x14ac:dyDescent="0.3">
      <c r="A1467" s="48" t="s">
        <v>1678</v>
      </c>
      <c r="B1467" s="54" t="s">
        <v>45</v>
      </c>
      <c r="C1467" s="55" t="s">
        <v>46</v>
      </c>
      <c r="D1467" s="44">
        <v>11</v>
      </c>
      <c r="E1467" s="41">
        <v>0</v>
      </c>
      <c r="F1467" s="41">
        <v>0</v>
      </c>
      <c r="G1467" s="117">
        <v>0</v>
      </c>
      <c r="H1467" s="45"/>
      <c r="I1467" s="42" t="s">
        <v>12</v>
      </c>
      <c r="J1467" s="13"/>
      <c r="K1467" s="29">
        <f t="shared" si="652"/>
        <v>0</v>
      </c>
      <c r="L1467" s="29">
        <f t="shared" si="637"/>
        <v>0</v>
      </c>
      <c r="M1467" s="29">
        <f t="shared" si="638"/>
        <v>0</v>
      </c>
      <c r="N1467" s="29">
        <f t="shared" si="653"/>
        <v>0</v>
      </c>
      <c r="O1467" s="34"/>
      <c r="P1467" s="41">
        <v>0</v>
      </c>
      <c r="Q1467" s="41">
        <v>0</v>
      </c>
      <c r="R1467" s="117">
        <v>0</v>
      </c>
      <c r="S1467" s="42">
        <v>0</v>
      </c>
      <c r="T1467" s="42"/>
      <c r="U1467" s="43" t="s">
        <v>313</v>
      </c>
      <c r="V1467" s="34">
        <v>0</v>
      </c>
      <c r="W1467" s="29">
        <v>2</v>
      </c>
      <c r="X1467" s="29">
        <f t="shared" si="654"/>
        <v>0</v>
      </c>
      <c r="Z1467" s="6">
        <f t="shared" si="655"/>
        <v>0</v>
      </c>
      <c r="AA1467" s="6">
        <f t="shared" si="656"/>
        <v>0</v>
      </c>
      <c r="AB1467" s="29"/>
      <c r="AC1467" s="29" t="str">
        <f t="shared" si="657"/>
        <v>не применяется</v>
      </c>
      <c r="AE1467" s="120">
        <f>IF(N1467=1,IF(J1467&gt;=1,2,0),0)</f>
        <v>0</v>
      </c>
      <c r="AF1467" s="120">
        <f>IF(G1467&gt;AI1467,1,0)</f>
        <v>0</v>
      </c>
      <c r="AG1467" s="120"/>
      <c r="AI1467" s="29">
        <f t="shared" si="658"/>
        <v>8.5951903810000001</v>
      </c>
    </row>
    <row r="1468" spans="1:36" ht="16.5" thickBot="1" x14ac:dyDescent="0.3">
      <c r="A1468" s="48" t="s">
        <v>1679</v>
      </c>
      <c r="B1468" s="54" t="s">
        <v>45</v>
      </c>
      <c r="C1468" s="55" t="s">
        <v>46</v>
      </c>
      <c r="D1468" s="44">
        <v>12</v>
      </c>
      <c r="E1468" s="41">
        <v>0</v>
      </c>
      <c r="F1468" s="41">
        <v>0</v>
      </c>
      <c r="G1468" s="117">
        <v>0</v>
      </c>
      <c r="H1468" s="42" t="s">
        <v>12</v>
      </c>
      <c r="I1468" s="13">
        <v>0</v>
      </c>
      <c r="J1468" s="42" t="s">
        <v>12</v>
      </c>
      <c r="K1468" s="29">
        <f t="shared" si="652"/>
        <v>0</v>
      </c>
      <c r="L1468" s="29">
        <f t="shared" si="637"/>
        <v>0</v>
      </c>
      <c r="M1468" s="29">
        <f t="shared" si="638"/>
        <v>1</v>
      </c>
      <c r="N1468" s="29">
        <f t="shared" si="653"/>
        <v>0</v>
      </c>
      <c r="O1468" s="34"/>
      <c r="P1468" s="41">
        <v>0</v>
      </c>
      <c r="Q1468" s="41">
        <v>0</v>
      </c>
      <c r="R1468" s="117">
        <v>0</v>
      </c>
      <c r="S1468" s="34">
        <v>0</v>
      </c>
      <c r="T1468" s="34"/>
      <c r="U1468" s="43" t="s">
        <v>315</v>
      </c>
      <c r="V1468" s="34">
        <v>0</v>
      </c>
      <c r="W1468" s="29">
        <v>1</v>
      </c>
      <c r="X1468" s="29">
        <f t="shared" si="654"/>
        <v>0</v>
      </c>
      <c r="Z1468" s="6">
        <f t="shared" si="655"/>
        <v>0</v>
      </c>
      <c r="AA1468" s="6">
        <f t="shared" si="656"/>
        <v>0</v>
      </c>
      <c r="AB1468" s="29"/>
      <c r="AC1468" s="29" t="str">
        <f t="shared" si="657"/>
        <v>не применяется</v>
      </c>
      <c r="AE1468" s="120">
        <f>IF(N1468=1,IF(OR(I1468&gt;-5,I1468=""),0,IF(I1468&gt;=-10,0.5,1)),0)</f>
        <v>0</v>
      </c>
      <c r="AF1468" s="120">
        <f>IF(G1468&lt;AI1468,0.5,0)</f>
        <v>0.5</v>
      </c>
      <c r="AG1468" s="120">
        <f>IF(G1468=AJ1468,1,0)</f>
        <v>0</v>
      </c>
      <c r="AI1468" s="29">
        <f t="shared" si="658"/>
        <v>4.0696577999999997E-2</v>
      </c>
      <c r="AJ1468" s="29">
        <f>_xlfn.MINIFS($G$6:$G$2383,$N$6:$N$2383,1,$D$6:$D$2383,12)</f>
        <v>5.6550419999999999E-3</v>
      </c>
    </row>
    <row r="1469" spans="1:36" ht="16.5" thickBot="1" x14ac:dyDescent="0.3">
      <c r="A1469" s="48" t="s">
        <v>1680</v>
      </c>
      <c r="B1469" s="54" t="s">
        <v>45</v>
      </c>
      <c r="C1469" s="55" t="s">
        <v>46</v>
      </c>
      <c r="D1469" s="44">
        <v>13</v>
      </c>
      <c r="E1469" s="41">
        <v>0</v>
      </c>
      <c r="F1469" s="41">
        <v>0</v>
      </c>
      <c r="G1469" s="117">
        <v>0</v>
      </c>
      <c r="H1469" s="42" t="s">
        <v>12</v>
      </c>
      <c r="I1469" s="13">
        <v>0</v>
      </c>
      <c r="J1469" s="42" t="s">
        <v>12</v>
      </c>
      <c r="K1469" s="29">
        <f>_xlfn.IFS(AND(R1469=0,G1469=0),0,V1469=0,0,V1469=1,MAX(AE1469:AG1469))</f>
        <v>0</v>
      </c>
      <c r="L1469" s="29">
        <f t="shared" si="637"/>
        <v>1</v>
      </c>
      <c r="M1469" s="29">
        <f t="shared" si="638"/>
        <v>1</v>
      </c>
      <c r="N1469" s="29">
        <f t="shared" si="653"/>
        <v>0</v>
      </c>
      <c r="O1469" s="34"/>
      <c r="P1469" s="41">
        <v>0</v>
      </c>
      <c r="Q1469" s="41">
        <v>0</v>
      </c>
      <c r="R1469" s="117">
        <v>0</v>
      </c>
      <c r="S1469" s="34">
        <v>0</v>
      </c>
      <c r="T1469" s="34"/>
      <c r="U1469" s="43" t="s">
        <v>317</v>
      </c>
      <c r="V1469" s="34">
        <v>0</v>
      </c>
      <c r="W1469" s="29">
        <v>2</v>
      </c>
      <c r="X1469" s="29">
        <f t="shared" si="654"/>
        <v>0</v>
      </c>
      <c r="Z1469" s="6">
        <f t="shared" si="655"/>
        <v>0</v>
      </c>
      <c r="AA1469" s="6">
        <f t="shared" si="656"/>
        <v>0</v>
      </c>
      <c r="AB1469" s="29"/>
      <c r="AC1469" s="29" t="str">
        <f t="shared" si="657"/>
        <v>не применяется</v>
      </c>
      <c r="AE1469" s="120">
        <f>IF(N1469=1,IF(OR(I1469&gt;-3,I1469=""),0,IF(I1469&gt;=-7,1,2)),0)</f>
        <v>0</v>
      </c>
      <c r="AF1469" s="120">
        <f>IF(G1469&lt;AI1469,1,0)</f>
        <v>1</v>
      </c>
      <c r="AG1469" s="120">
        <f>IF(G1469=AJ1469,2,0)</f>
        <v>0</v>
      </c>
      <c r="AI1469" s="29">
        <f t="shared" si="658"/>
        <v>0.30394431599999999</v>
      </c>
      <c r="AJ1469" s="29">
        <f>_xlfn.MINIFS($G$6:$G$2383,$N$6:$N$2383,1,$D$6:$D$2383,13)</f>
        <v>0.11</v>
      </c>
    </row>
    <row r="1470" spans="1:36" ht="16.5" thickBot="1" x14ac:dyDescent="0.3">
      <c r="A1470" s="48" t="s">
        <v>1681</v>
      </c>
      <c r="B1470" s="54" t="s">
        <v>45</v>
      </c>
      <c r="C1470" s="55" t="s">
        <v>46</v>
      </c>
      <c r="D1470" s="44">
        <v>14</v>
      </c>
      <c r="E1470" s="41">
        <v>0</v>
      </c>
      <c r="F1470" s="41">
        <v>0</v>
      </c>
      <c r="G1470" s="117">
        <v>0</v>
      </c>
      <c r="H1470" s="42" t="s">
        <v>12</v>
      </c>
      <c r="I1470" s="13">
        <v>0</v>
      </c>
      <c r="J1470" s="42" t="s">
        <v>12</v>
      </c>
      <c r="K1470" s="29">
        <f>_xlfn.IFS(AND(R1470=0,G1470=0),0,V1470=0,0,V1470=1,MAX(AE1470:AG1470))</f>
        <v>0</v>
      </c>
      <c r="L1470" s="29">
        <f t="shared" si="637"/>
        <v>0</v>
      </c>
      <c r="M1470" s="29">
        <f t="shared" si="638"/>
        <v>1</v>
      </c>
      <c r="N1470" s="29">
        <f t="shared" si="653"/>
        <v>0</v>
      </c>
      <c r="O1470" s="34"/>
      <c r="P1470" s="41">
        <v>0</v>
      </c>
      <c r="Q1470" s="41">
        <v>0</v>
      </c>
      <c r="R1470" s="117">
        <v>0</v>
      </c>
      <c r="S1470" s="34">
        <v>0</v>
      </c>
      <c r="T1470" s="34"/>
      <c r="U1470" s="43" t="s">
        <v>319</v>
      </c>
      <c r="V1470" s="34">
        <v>0</v>
      </c>
      <c r="W1470" s="29">
        <v>1</v>
      </c>
      <c r="X1470" s="29">
        <f t="shared" si="654"/>
        <v>0</v>
      </c>
      <c r="Z1470" s="6">
        <f t="shared" si="655"/>
        <v>0</v>
      </c>
      <c r="AA1470" s="6">
        <f t="shared" si="656"/>
        <v>0</v>
      </c>
      <c r="AB1470" s="29"/>
      <c r="AC1470" s="29" t="str">
        <f t="shared" si="657"/>
        <v>не применяется</v>
      </c>
      <c r="AE1470" s="120">
        <f>IF(N1470=1,IF(OR(I1470&gt;-5,I1470=""),0,IF(I1470&gt;=-10,0.5,1)),0)</f>
        <v>0</v>
      </c>
      <c r="AF1470" s="120">
        <f>IF(G1470&lt;AI1470,0.5,0)</f>
        <v>0.5</v>
      </c>
      <c r="AG1470" s="120">
        <f>IF(G1470=AJ1470,1,0)</f>
        <v>1</v>
      </c>
      <c r="AI1470" s="29">
        <f t="shared" si="658"/>
        <v>4.1435990000000004E-3</v>
      </c>
      <c r="AJ1470" s="29">
        <f>_xlfn.MINIFS($G$6:$G$2383,$N$6:$N$2383,1,$D$6:$D$2383,14)</f>
        <v>0</v>
      </c>
    </row>
    <row r="1471" spans="1:36" ht="16.5" thickBot="1" x14ac:dyDescent="0.3">
      <c r="A1471" s="48" t="s">
        <v>1682</v>
      </c>
      <c r="B1471" s="54" t="s">
        <v>45</v>
      </c>
      <c r="C1471" s="55" t="s">
        <v>46</v>
      </c>
      <c r="D1471" s="33"/>
      <c r="E1471" s="41"/>
      <c r="F1471" s="41"/>
      <c r="G1471" s="117">
        <v>0</v>
      </c>
      <c r="H1471" s="35"/>
      <c r="I1471" s="35"/>
      <c r="J1471" s="35"/>
      <c r="K1471" s="36">
        <f>SUM(K1472:K1477)</f>
        <v>2.5</v>
      </c>
      <c r="L1471" s="29">
        <f t="shared" si="637"/>
        <v>0</v>
      </c>
      <c r="M1471" s="29">
        <f t="shared" si="638"/>
        <v>0</v>
      </c>
      <c r="O1471" s="34"/>
      <c r="P1471" s="34"/>
      <c r="Q1471" s="34"/>
      <c r="R1471" s="117">
        <v>0</v>
      </c>
      <c r="S1471" s="35">
        <v>4.5</v>
      </c>
      <c r="T1471" s="35"/>
      <c r="U1471" s="37" t="s">
        <v>321</v>
      </c>
      <c r="V1471" s="35">
        <v>1</v>
      </c>
      <c r="W1471" s="6"/>
      <c r="X1471" s="29">
        <f t="shared" si="654"/>
        <v>0</v>
      </c>
      <c r="Y1471" s="6"/>
      <c r="AB1471" s="6"/>
      <c r="AC1471" s="29" t="str">
        <f t="shared" si="657"/>
        <v>не применяется</v>
      </c>
      <c r="AF1471" s="6"/>
    </row>
    <row r="1472" spans="1:36" ht="16.5" thickBot="1" x14ac:dyDescent="0.3">
      <c r="A1472" s="48" t="s">
        <v>1683</v>
      </c>
      <c r="B1472" s="54" t="s">
        <v>45</v>
      </c>
      <c r="C1472" s="55" t="s">
        <v>46</v>
      </c>
      <c r="D1472" s="44">
        <v>15</v>
      </c>
      <c r="E1472" s="41">
        <v>14869</v>
      </c>
      <c r="F1472" s="41">
        <v>14931</v>
      </c>
      <c r="G1472" s="117">
        <v>0.99584756500000005</v>
      </c>
      <c r="H1472" s="45">
        <v>1</v>
      </c>
      <c r="I1472" s="42" t="s">
        <v>12</v>
      </c>
      <c r="J1472" s="13">
        <v>0.99584756500000005</v>
      </c>
      <c r="K1472" s="29">
        <f t="shared" ref="K1472:K1477" si="659">IF(V1472=1,MAX(AE1472:AG1472),0)</f>
        <v>0.5</v>
      </c>
      <c r="L1472" s="29">
        <f t="shared" si="637"/>
        <v>0</v>
      </c>
      <c r="M1472" s="29">
        <f t="shared" si="638"/>
        <v>1</v>
      </c>
      <c r="N1472" s="29">
        <f t="shared" ref="N1472:N1477" si="660">IF(AND(F1472=0,V1472=1),2,V1472)</f>
        <v>1</v>
      </c>
      <c r="O1472" s="34"/>
      <c r="P1472" s="41">
        <v>0</v>
      </c>
      <c r="Q1472" s="41">
        <v>0</v>
      </c>
      <c r="R1472" s="117">
        <v>0</v>
      </c>
      <c r="S1472" s="42">
        <v>0.5</v>
      </c>
      <c r="T1472" s="42"/>
      <c r="U1472" s="43" t="s">
        <v>323</v>
      </c>
      <c r="V1472" s="34">
        <v>1</v>
      </c>
      <c r="W1472" s="29">
        <v>1</v>
      </c>
      <c r="X1472" s="29">
        <f t="shared" si="654"/>
        <v>1</v>
      </c>
      <c r="Z1472" s="6">
        <f t="shared" ref="Z1472:Z1477" si="661">N1472</f>
        <v>1</v>
      </c>
      <c r="AA1472" s="6">
        <f t="shared" ref="AA1472:AA1477" si="662">IF(K1472&lt;=0,0,1)</f>
        <v>1</v>
      </c>
      <c r="AB1472" s="29"/>
      <c r="AC1472" s="29">
        <f t="shared" si="657"/>
        <v>1</v>
      </c>
      <c r="AE1472" s="120">
        <f>IF(AND(J1472&gt;=1,N1472=1),1,0)</f>
        <v>0</v>
      </c>
      <c r="AF1472" s="121">
        <f>IF(G1472&gt;AI1472,0.5,0)</f>
        <v>0.5</v>
      </c>
      <c r="AG1472" s="120"/>
      <c r="AI1472" s="29">
        <f t="shared" ref="AI1472:AI1477" si="663">ROUND(SUMIFS(E:E,D:D,D1472,N:N,1)/SUMIFS(F:F,D:D,D1472,N:N,1),9)</f>
        <v>0.955452521</v>
      </c>
    </row>
    <row r="1473" spans="1:36" ht="16.5" thickBot="1" x14ac:dyDescent="0.3">
      <c r="A1473" s="48" t="s">
        <v>1684</v>
      </c>
      <c r="B1473" s="54" t="s">
        <v>45</v>
      </c>
      <c r="C1473" s="55" t="s">
        <v>46</v>
      </c>
      <c r="D1473" s="44">
        <v>16</v>
      </c>
      <c r="E1473" s="41">
        <v>290</v>
      </c>
      <c r="F1473" s="41">
        <v>0</v>
      </c>
      <c r="G1473" s="117">
        <v>0</v>
      </c>
      <c r="H1473" s="45">
        <v>1</v>
      </c>
      <c r="I1473" s="42" t="s">
        <v>12</v>
      </c>
      <c r="J1473" s="13">
        <v>0</v>
      </c>
      <c r="K1473" s="29">
        <f t="shared" si="659"/>
        <v>0</v>
      </c>
      <c r="L1473" s="29">
        <f t="shared" si="637"/>
        <v>0</v>
      </c>
      <c r="M1473" s="29">
        <f t="shared" si="638"/>
        <v>0</v>
      </c>
      <c r="N1473" s="29">
        <f t="shared" si="660"/>
        <v>2</v>
      </c>
      <c r="O1473" s="34"/>
      <c r="P1473" s="41">
        <v>101</v>
      </c>
      <c r="Q1473" s="41">
        <v>203</v>
      </c>
      <c r="R1473" s="117">
        <v>0.49753694599999998</v>
      </c>
      <c r="S1473" s="42">
        <v>0</v>
      </c>
      <c r="T1473" s="42"/>
      <c r="U1473" s="43" t="s">
        <v>325</v>
      </c>
      <c r="V1473" s="34">
        <v>1</v>
      </c>
      <c r="W1473" s="29">
        <v>1</v>
      </c>
      <c r="X1473" s="29">
        <f t="shared" si="654"/>
        <v>1</v>
      </c>
      <c r="Z1473" s="6">
        <f t="shared" si="661"/>
        <v>2</v>
      </c>
      <c r="AA1473" s="6">
        <f t="shared" si="662"/>
        <v>0</v>
      </c>
      <c r="AB1473" s="29"/>
      <c r="AC1473" s="29" t="str">
        <f>_xlfn.IFS(AND(Z1473=1,AA1473=1),1,AND(Z1473=1,AA1473=0),0,Z1473=0,"не применяется",N1473=2,"не применяется")</f>
        <v>не применяется</v>
      </c>
      <c r="AE1473" s="120">
        <f>IF(AND(J1473&gt;=1,N1473=1),1,0)</f>
        <v>0</v>
      </c>
      <c r="AF1473" s="120">
        <f>IF(G1473&gt;AI1473,0.5,0)</f>
        <v>0</v>
      </c>
      <c r="AG1473" s="120"/>
      <c r="AI1473" s="29">
        <f t="shared" si="663"/>
        <v>27.65</v>
      </c>
    </row>
    <row r="1474" spans="1:36" ht="16.5" thickBot="1" x14ac:dyDescent="0.3">
      <c r="A1474" s="48" t="s">
        <v>1685</v>
      </c>
      <c r="B1474" s="54" t="s">
        <v>45</v>
      </c>
      <c r="C1474" s="55" t="s">
        <v>46</v>
      </c>
      <c r="D1474" s="44">
        <v>17</v>
      </c>
      <c r="E1474" s="41">
        <v>899</v>
      </c>
      <c r="F1474" s="41">
        <v>2</v>
      </c>
      <c r="G1474" s="117">
        <v>449.5</v>
      </c>
      <c r="H1474" s="45">
        <v>1</v>
      </c>
      <c r="I1474" s="42" t="s">
        <v>12</v>
      </c>
      <c r="J1474" s="13">
        <v>449.5</v>
      </c>
      <c r="K1474" s="29">
        <f t="shared" si="659"/>
        <v>1</v>
      </c>
      <c r="L1474" s="29">
        <f t="shared" si="637"/>
        <v>0</v>
      </c>
      <c r="M1474" s="29">
        <f t="shared" si="638"/>
        <v>1</v>
      </c>
      <c r="N1474" s="29">
        <f t="shared" si="660"/>
        <v>1</v>
      </c>
      <c r="O1474" s="34"/>
      <c r="P1474" s="41">
        <v>573</v>
      </c>
      <c r="Q1474" s="41">
        <v>791</v>
      </c>
      <c r="R1474" s="117">
        <v>0.72439949400000003</v>
      </c>
      <c r="S1474" s="42">
        <v>0</v>
      </c>
      <c r="T1474" s="42"/>
      <c r="U1474" s="43" t="s">
        <v>327</v>
      </c>
      <c r="V1474" s="34">
        <v>1</v>
      </c>
      <c r="W1474" s="29">
        <v>1</v>
      </c>
      <c r="X1474" s="29">
        <f t="shared" si="654"/>
        <v>1</v>
      </c>
      <c r="Z1474" s="6">
        <f t="shared" si="661"/>
        <v>1</v>
      </c>
      <c r="AA1474" s="6">
        <f t="shared" si="662"/>
        <v>1</v>
      </c>
      <c r="AB1474" s="29"/>
      <c r="AC1474" s="29">
        <f>_xlfn.IFS(AND(Z1474=1,AA1474=1),1,AND(Z1474=1,AA1474=0),0,Z1474=0,"не применяется")</f>
        <v>1</v>
      </c>
      <c r="AE1474" s="120">
        <f>IF(AND(J1474&gt;=1,N1474=1),1,0)</f>
        <v>1</v>
      </c>
      <c r="AF1474" s="120">
        <f>IF(G1474&gt;AI1474,0.5,0)</f>
        <v>0.5</v>
      </c>
      <c r="AG1474" s="120"/>
      <c r="AI1474" s="29">
        <f t="shared" si="663"/>
        <v>77.588235294</v>
      </c>
    </row>
    <row r="1475" spans="1:36" ht="16.5" thickBot="1" x14ac:dyDescent="0.3">
      <c r="A1475" s="48" t="s">
        <v>1686</v>
      </c>
      <c r="B1475" s="54" t="s">
        <v>45</v>
      </c>
      <c r="C1475" s="55" t="s">
        <v>46</v>
      </c>
      <c r="D1475" s="44">
        <v>18</v>
      </c>
      <c r="E1475" s="41">
        <v>96</v>
      </c>
      <c r="F1475" s="41">
        <v>0</v>
      </c>
      <c r="G1475" s="117">
        <v>0</v>
      </c>
      <c r="H1475" s="45">
        <v>1</v>
      </c>
      <c r="I1475" s="42" t="s">
        <v>12</v>
      </c>
      <c r="J1475" s="13">
        <v>0</v>
      </c>
      <c r="K1475" s="29">
        <f t="shared" si="659"/>
        <v>0</v>
      </c>
      <c r="L1475" s="29">
        <f t="shared" si="637"/>
        <v>0</v>
      </c>
      <c r="M1475" s="29">
        <f t="shared" si="638"/>
        <v>0</v>
      </c>
      <c r="N1475" s="29">
        <f t="shared" si="660"/>
        <v>2</v>
      </c>
      <c r="O1475" s="34"/>
      <c r="P1475" s="41">
        <v>135</v>
      </c>
      <c r="Q1475" s="41">
        <v>60</v>
      </c>
      <c r="R1475" s="117">
        <v>2.25</v>
      </c>
      <c r="S1475" s="42">
        <v>1</v>
      </c>
      <c r="T1475" s="42"/>
      <c r="U1475" s="43" t="s">
        <v>329</v>
      </c>
      <c r="V1475" s="34">
        <v>1</v>
      </c>
      <c r="W1475" s="29">
        <v>1</v>
      </c>
      <c r="X1475" s="29">
        <f t="shared" si="654"/>
        <v>1</v>
      </c>
      <c r="Z1475" s="6">
        <f t="shared" si="661"/>
        <v>2</v>
      </c>
      <c r="AA1475" s="6">
        <f t="shared" si="662"/>
        <v>0</v>
      </c>
      <c r="AB1475" s="29"/>
      <c r="AC1475" s="29" t="str">
        <f>_xlfn.IFS(AND(Z1475=1,AA1475=1),1,AND(Z1475=1,AA1475=0),0,Z1475=0,"не применяется",N1475=2,"не применяется")</f>
        <v>не применяется</v>
      </c>
      <c r="AE1475" s="120">
        <f>IF(AND(J1475&gt;=1,N1475=1),1,0)</f>
        <v>0</v>
      </c>
      <c r="AF1475" s="120">
        <f>IF(G1475&gt;AI1475,0.5,0)</f>
        <v>0</v>
      </c>
      <c r="AG1475" s="120"/>
      <c r="AI1475" s="29">
        <f t="shared" si="663"/>
        <v>48.1875</v>
      </c>
    </row>
    <row r="1476" spans="1:36" ht="16.5" thickBot="1" x14ac:dyDescent="0.3">
      <c r="A1476" s="48" t="s">
        <v>1687</v>
      </c>
      <c r="B1476" s="54" t="s">
        <v>45</v>
      </c>
      <c r="C1476" s="55" t="s">
        <v>46</v>
      </c>
      <c r="D1476" s="44">
        <v>19</v>
      </c>
      <c r="E1476" s="41">
        <v>218</v>
      </c>
      <c r="F1476" s="41">
        <v>0</v>
      </c>
      <c r="G1476" s="117">
        <v>0</v>
      </c>
      <c r="H1476" s="45">
        <v>1</v>
      </c>
      <c r="I1476" s="42" t="s">
        <v>12</v>
      </c>
      <c r="J1476" s="13">
        <v>0</v>
      </c>
      <c r="K1476" s="29">
        <f t="shared" si="659"/>
        <v>0</v>
      </c>
      <c r="L1476" s="29">
        <f t="shared" si="637"/>
        <v>0</v>
      </c>
      <c r="M1476" s="29">
        <f t="shared" si="638"/>
        <v>0</v>
      </c>
      <c r="N1476" s="29">
        <f t="shared" si="660"/>
        <v>2</v>
      </c>
      <c r="O1476" s="34"/>
      <c r="P1476" s="41">
        <v>183</v>
      </c>
      <c r="Q1476" s="41">
        <v>30</v>
      </c>
      <c r="R1476" s="117">
        <v>6.1</v>
      </c>
      <c r="S1476" s="42">
        <v>2</v>
      </c>
      <c r="T1476" s="42"/>
      <c r="U1476" s="43" t="s">
        <v>331</v>
      </c>
      <c r="V1476" s="34">
        <v>1</v>
      </c>
      <c r="W1476" s="29">
        <v>2</v>
      </c>
      <c r="X1476" s="29">
        <f t="shared" si="654"/>
        <v>2</v>
      </c>
      <c r="Z1476" s="6">
        <f t="shared" si="661"/>
        <v>2</v>
      </c>
      <c r="AA1476" s="6">
        <f t="shared" si="662"/>
        <v>0</v>
      </c>
      <c r="AB1476" s="29"/>
      <c r="AC1476" s="29" t="str">
        <f>_xlfn.IFS(AND(Z1476=1,AA1476=1),1,AND(Z1476=1,AA1476=0),0,Z1476=0,"не применяется",N1476=2,"не применяется")</f>
        <v>не применяется</v>
      </c>
      <c r="AE1476" s="120">
        <f>IF(AND(J1476&gt;=1,N1476=1),2,0)</f>
        <v>0</v>
      </c>
      <c r="AF1476" s="120">
        <f>IF(G1476&gt;AI1476,1,0)</f>
        <v>0</v>
      </c>
      <c r="AG1476" s="120"/>
      <c r="AI1476" s="29">
        <f t="shared" si="663"/>
        <v>45.237288135999997</v>
      </c>
    </row>
    <row r="1477" spans="1:36" ht="16.5" thickBot="1" x14ac:dyDescent="0.3">
      <c r="A1477" s="48" t="s">
        <v>1688</v>
      </c>
      <c r="B1477" s="54" t="s">
        <v>45</v>
      </c>
      <c r="C1477" s="55" t="s">
        <v>46</v>
      </c>
      <c r="D1477" s="44">
        <v>20</v>
      </c>
      <c r="E1477" s="41">
        <v>39</v>
      </c>
      <c r="F1477" s="41">
        <v>8</v>
      </c>
      <c r="G1477" s="117">
        <v>4.875</v>
      </c>
      <c r="H1477" s="45">
        <v>1</v>
      </c>
      <c r="I1477" s="42" t="s">
        <v>12</v>
      </c>
      <c r="J1477" s="13">
        <v>4.875</v>
      </c>
      <c r="K1477" s="29">
        <f t="shared" si="659"/>
        <v>1</v>
      </c>
      <c r="L1477" s="29">
        <f t="shared" si="637"/>
        <v>0</v>
      </c>
      <c r="M1477" s="29">
        <f t="shared" si="638"/>
        <v>0</v>
      </c>
      <c r="N1477" s="29">
        <f t="shared" si="660"/>
        <v>1</v>
      </c>
      <c r="O1477" s="34"/>
      <c r="P1477" s="41">
        <v>51</v>
      </c>
      <c r="Q1477" s="41">
        <v>5</v>
      </c>
      <c r="R1477" s="117">
        <v>10.199999999999999</v>
      </c>
      <c r="S1477" s="42">
        <v>1</v>
      </c>
      <c r="T1477" s="42"/>
      <c r="U1477" s="43" t="s">
        <v>333</v>
      </c>
      <c r="V1477" s="34">
        <v>1</v>
      </c>
      <c r="W1477" s="29">
        <v>1</v>
      </c>
      <c r="X1477" s="29">
        <f t="shared" si="654"/>
        <v>1</v>
      </c>
      <c r="Z1477" s="6">
        <f t="shared" si="661"/>
        <v>1</v>
      </c>
      <c r="AA1477" s="6">
        <f t="shared" si="662"/>
        <v>1</v>
      </c>
      <c r="AB1477" s="29"/>
      <c r="AC1477" s="29">
        <f t="shared" ref="AC1477:AC1483" si="664">_xlfn.IFS(AND(Z1477=1,AA1477=1),1,AND(Z1477=1,AA1477=0),0,Z1477=0,"не применяется")</f>
        <v>1</v>
      </c>
      <c r="AE1477" s="120">
        <f>IF(AND(J1477&gt;=1,N1477=1),1,0)</f>
        <v>1</v>
      </c>
      <c r="AF1477" s="120">
        <f>IF(G1477&gt;AI1477,0.5,0)</f>
        <v>0</v>
      </c>
      <c r="AG1477" s="120"/>
      <c r="AI1477" s="29">
        <f t="shared" si="663"/>
        <v>12.756097561000001</v>
      </c>
    </row>
    <row r="1478" spans="1:36" ht="16.5" thickBot="1" x14ac:dyDescent="0.3">
      <c r="A1478" s="48" t="s">
        <v>1682</v>
      </c>
      <c r="B1478" s="54" t="s">
        <v>45</v>
      </c>
      <c r="C1478" s="55" t="s">
        <v>46</v>
      </c>
      <c r="D1478" s="33"/>
      <c r="E1478" s="41"/>
      <c r="F1478" s="41"/>
      <c r="G1478" s="117">
        <v>0</v>
      </c>
      <c r="H1478" s="35"/>
      <c r="I1478" s="35"/>
      <c r="J1478" s="35"/>
      <c r="K1478" s="36">
        <f>SUM(K1479:K1483)</f>
        <v>0</v>
      </c>
      <c r="L1478" s="29">
        <f t="shared" si="637"/>
        <v>0</v>
      </c>
      <c r="M1478" s="29">
        <f t="shared" si="638"/>
        <v>0</v>
      </c>
      <c r="O1478" s="34"/>
      <c r="P1478" s="34"/>
      <c r="Q1478" s="34"/>
      <c r="R1478" s="117">
        <v>0</v>
      </c>
      <c r="S1478" s="35">
        <v>0</v>
      </c>
      <c r="T1478" s="35"/>
      <c r="U1478" s="37" t="s">
        <v>321</v>
      </c>
      <c r="V1478" s="35">
        <v>1</v>
      </c>
      <c r="W1478" s="6"/>
      <c r="X1478" s="29">
        <f t="shared" si="654"/>
        <v>0</v>
      </c>
      <c r="Y1478" s="6"/>
      <c r="AB1478" s="6"/>
      <c r="AC1478" s="29" t="str">
        <f t="shared" si="664"/>
        <v>не применяется</v>
      </c>
      <c r="AF1478" s="6"/>
    </row>
    <row r="1479" spans="1:36" ht="16.5" thickBot="1" x14ac:dyDescent="0.3">
      <c r="A1479" s="48" t="s">
        <v>1689</v>
      </c>
      <c r="B1479" s="54" t="s">
        <v>45</v>
      </c>
      <c r="C1479" s="55" t="s">
        <v>46</v>
      </c>
      <c r="D1479" s="44">
        <v>21</v>
      </c>
      <c r="E1479" s="41">
        <v>0</v>
      </c>
      <c r="F1479" s="41">
        <v>0</v>
      </c>
      <c r="G1479" s="117">
        <v>0</v>
      </c>
      <c r="H1479" s="42" t="s">
        <v>12</v>
      </c>
      <c r="I1479" s="13">
        <v>0</v>
      </c>
      <c r="J1479" s="42" t="s">
        <v>12</v>
      </c>
      <c r="K1479" s="29">
        <f>IF(V1479=1,MAX(AE1479:AG1479),0)</f>
        <v>0</v>
      </c>
      <c r="L1479" s="29">
        <f t="shared" ref="L1479:L1542" si="665">IF(AG1480=0,0,1)</f>
        <v>0</v>
      </c>
      <c r="M1479" s="29">
        <f t="shared" ref="M1479:M1542" si="666">IF(AF1479=0,0,1)</f>
        <v>0</v>
      </c>
      <c r="N1479" s="29">
        <f>IF(AND(F1479=0,V1479=1),2,V1479)</f>
        <v>0</v>
      </c>
      <c r="O1479" s="34"/>
      <c r="P1479" s="41">
        <v>0</v>
      </c>
      <c r="Q1479" s="41">
        <v>0</v>
      </c>
      <c r="R1479" s="117">
        <v>0</v>
      </c>
      <c r="S1479" s="45">
        <v>0</v>
      </c>
      <c r="T1479" s="45"/>
      <c r="U1479" s="43" t="s">
        <v>335</v>
      </c>
      <c r="V1479" s="34">
        <v>0</v>
      </c>
      <c r="W1479" s="29">
        <v>1</v>
      </c>
      <c r="X1479" s="29">
        <f t="shared" si="654"/>
        <v>0</v>
      </c>
      <c r="Z1479" s="6">
        <f>N1479</f>
        <v>0</v>
      </c>
      <c r="AA1479" s="6">
        <f>IF(K1479&lt;=0,0,1)</f>
        <v>0</v>
      </c>
      <c r="AB1479" s="29"/>
      <c r="AC1479" s="29" t="str">
        <f t="shared" si="664"/>
        <v>не применяется</v>
      </c>
      <c r="AE1479" s="120">
        <f>IF(N1479=1,IF(OR(I1479&lt;5,I1479=""),0,IF(I1479&gt;=10,1,0.5)),0)</f>
        <v>0</v>
      </c>
      <c r="AF1479" s="120">
        <f>IF(G1479&gt;AI1479,0.5,0)</f>
        <v>0</v>
      </c>
      <c r="AG1479" s="120">
        <f>IF(G1479=AJ1479,1,0)</f>
        <v>0</v>
      </c>
      <c r="AI1479" s="29">
        <f>ROUND(SUMIFS(E:E,D:D,D1479,N:N,1)/SUMIFS(F:F,D:D,D1479,N:N,1),9)</f>
        <v>0.40586932399999998</v>
      </c>
      <c r="AJ1479" s="29">
        <f>_xlfn.MAXIFS($G$7:$G$2383,$N$7:$N$2383,1,$D$7:$D$2383,21)</f>
        <v>1</v>
      </c>
    </row>
    <row r="1480" spans="1:36" ht="16.5" thickBot="1" x14ac:dyDescent="0.3">
      <c r="A1480" s="48" t="s">
        <v>1690</v>
      </c>
      <c r="B1480" s="54" t="s">
        <v>45</v>
      </c>
      <c r="C1480" s="55" t="s">
        <v>46</v>
      </c>
      <c r="D1480" s="44">
        <v>22</v>
      </c>
      <c r="E1480" s="41">
        <v>0</v>
      </c>
      <c r="F1480" s="41">
        <v>0</v>
      </c>
      <c r="G1480" s="117">
        <v>0</v>
      </c>
      <c r="H1480" s="45">
        <v>1</v>
      </c>
      <c r="I1480" s="42" t="s">
        <v>12</v>
      </c>
      <c r="J1480" s="13">
        <v>0</v>
      </c>
      <c r="K1480" s="29">
        <f>IF(V1480=1,MAX(AE1480:AG1480),0)</f>
        <v>0</v>
      </c>
      <c r="L1480" s="29">
        <f t="shared" si="665"/>
        <v>0</v>
      </c>
      <c r="M1480" s="29">
        <f t="shared" si="666"/>
        <v>0</v>
      </c>
      <c r="N1480" s="29">
        <f>IF(AND(F1480=0,V1480=1),2,V1480)</f>
        <v>0</v>
      </c>
      <c r="O1480" s="34"/>
      <c r="P1480" s="41">
        <v>0</v>
      </c>
      <c r="Q1480" s="41">
        <v>0</v>
      </c>
      <c r="R1480" s="117">
        <v>0</v>
      </c>
      <c r="S1480" s="42">
        <v>0</v>
      </c>
      <c r="T1480" s="42"/>
      <c r="U1480" s="43" t="s">
        <v>337</v>
      </c>
      <c r="V1480" s="34">
        <v>0</v>
      </c>
      <c r="W1480" s="29">
        <v>1</v>
      </c>
      <c r="X1480" s="29">
        <f t="shared" si="654"/>
        <v>0</v>
      </c>
      <c r="Z1480" s="6">
        <f>N1480</f>
        <v>0</v>
      </c>
      <c r="AA1480" s="6">
        <f>IF(K1480&lt;=0,0,1)</f>
        <v>0</v>
      </c>
      <c r="AB1480" s="29"/>
      <c r="AC1480" s="29" t="str">
        <f t="shared" si="664"/>
        <v>не применяется</v>
      </c>
      <c r="AE1480" s="120">
        <f>IF(AND(J1480&gt;=1,N1480=1),1,0)</f>
        <v>0</v>
      </c>
      <c r="AF1480" s="120">
        <f>IF(G1480&gt;AI1480,0.5,0)</f>
        <v>0</v>
      </c>
      <c r="AG1480" s="120"/>
      <c r="AI1480" s="29">
        <f>ROUND(SUMIFS(E:E,D:D,D1480,N:N,1)/SUMIFS(F:F,D:D,D1480,N:N,1),9)</f>
        <v>0.59924209900000003</v>
      </c>
    </row>
    <row r="1481" spans="1:36" ht="16.5" thickBot="1" x14ac:dyDescent="0.3">
      <c r="A1481" s="48" t="s">
        <v>1691</v>
      </c>
      <c r="B1481" s="54" t="s">
        <v>45</v>
      </c>
      <c r="C1481" s="55" t="s">
        <v>46</v>
      </c>
      <c r="D1481" s="44">
        <v>23</v>
      </c>
      <c r="E1481" s="41">
        <v>0</v>
      </c>
      <c r="F1481" s="41">
        <v>0</v>
      </c>
      <c r="G1481" s="117">
        <v>0</v>
      </c>
      <c r="H1481" s="42" t="s">
        <v>12</v>
      </c>
      <c r="I1481" s="13">
        <v>0</v>
      </c>
      <c r="J1481" s="42" t="s">
        <v>12</v>
      </c>
      <c r="K1481" s="29">
        <f>IF(V1481=1,MAX(AE1481:AG1481),0)</f>
        <v>0</v>
      </c>
      <c r="L1481" s="29">
        <f t="shared" si="665"/>
        <v>0</v>
      </c>
      <c r="M1481" s="29">
        <f t="shared" si="666"/>
        <v>0</v>
      </c>
      <c r="N1481" s="29">
        <f>IF(AND(F1481=0,V1481=1),2,V1481)</f>
        <v>0</v>
      </c>
      <c r="O1481" s="34"/>
      <c r="P1481" s="41">
        <v>0</v>
      </c>
      <c r="Q1481" s="41">
        <v>0</v>
      </c>
      <c r="R1481" s="117">
        <v>0</v>
      </c>
      <c r="S1481" s="45">
        <v>0</v>
      </c>
      <c r="T1481" s="45"/>
      <c r="U1481" s="43" t="s">
        <v>339</v>
      </c>
      <c r="V1481" s="34">
        <v>0</v>
      </c>
      <c r="W1481" s="29">
        <v>1</v>
      </c>
      <c r="X1481" s="29">
        <f t="shared" si="654"/>
        <v>0</v>
      </c>
      <c r="Z1481" s="6">
        <f>N1481</f>
        <v>0</v>
      </c>
      <c r="AA1481" s="6">
        <f>IF(K1481&lt;=0,0,1)</f>
        <v>0</v>
      </c>
      <c r="AB1481" s="29"/>
      <c r="AC1481" s="29" t="str">
        <f t="shared" si="664"/>
        <v>не применяется</v>
      </c>
      <c r="AE1481" s="120">
        <f>IF(N1481=1,IF(OR(I1481&lt;5,I1481=""),0,IF(I1481&gt;=10,1,0.5)),0)</f>
        <v>0</v>
      </c>
      <c r="AF1481" s="120">
        <f>IF(G1481&gt;AI1481,0.5,0)</f>
        <v>0</v>
      </c>
      <c r="AG1481" s="120">
        <f>IF(AND(G3908&lt;&gt;0,G1481=AJ1481),1,0)</f>
        <v>0</v>
      </c>
      <c r="AI1481" s="29">
        <f>ROUND(SUMIFS(E:E,D:D,D1481,N:N,1)/SUMIFS(F:F,D:D,D1481,N:N,1),9)</f>
        <v>0.46666666699999998</v>
      </c>
      <c r="AJ1481" s="29">
        <f>_xlfn.MAXIFS($G$7:$G$2383,$N$7:$N$2383,1,$D$7:$D$2383,23)</f>
        <v>6</v>
      </c>
    </row>
    <row r="1482" spans="1:36" ht="16.5" thickBot="1" x14ac:dyDescent="0.3">
      <c r="A1482" s="48" t="s">
        <v>1692</v>
      </c>
      <c r="B1482" s="54" t="s">
        <v>45</v>
      </c>
      <c r="C1482" s="55" t="s">
        <v>46</v>
      </c>
      <c r="D1482" s="44">
        <v>24</v>
      </c>
      <c r="E1482" s="41">
        <v>0</v>
      </c>
      <c r="F1482" s="41">
        <v>0</v>
      </c>
      <c r="G1482" s="117">
        <v>0</v>
      </c>
      <c r="H1482" s="42" t="s">
        <v>12</v>
      </c>
      <c r="I1482" s="13">
        <v>0</v>
      </c>
      <c r="J1482" s="42" t="s">
        <v>12</v>
      </c>
      <c r="K1482" s="29">
        <f>IF(V1482=1,MAX(AE1482:AG1482),0)</f>
        <v>0</v>
      </c>
      <c r="L1482" s="29">
        <f t="shared" si="665"/>
        <v>0</v>
      </c>
      <c r="M1482" s="29">
        <f t="shared" si="666"/>
        <v>0</v>
      </c>
      <c r="N1482" s="29">
        <f>IF(AND(F1482=0,V1482=1),2,V1482)</f>
        <v>0</v>
      </c>
      <c r="O1482" s="34"/>
      <c r="P1482" s="41">
        <v>0</v>
      </c>
      <c r="Q1482" s="41">
        <v>0</v>
      </c>
      <c r="R1482" s="117">
        <v>0</v>
      </c>
      <c r="S1482" s="45">
        <v>0</v>
      </c>
      <c r="T1482" s="45"/>
      <c r="U1482" s="43" t="s">
        <v>341</v>
      </c>
      <c r="V1482" s="34">
        <v>0</v>
      </c>
      <c r="W1482" s="29">
        <v>1</v>
      </c>
      <c r="X1482" s="29">
        <f t="shared" si="654"/>
        <v>0</v>
      </c>
      <c r="Z1482" s="6">
        <f>N1482</f>
        <v>0</v>
      </c>
      <c r="AA1482" s="6">
        <f>IF(K1482&lt;=0,0,1)</f>
        <v>0</v>
      </c>
      <c r="AB1482" s="29"/>
      <c r="AC1482" s="29" t="str">
        <f t="shared" si="664"/>
        <v>не применяется</v>
      </c>
      <c r="AE1482" s="120">
        <f>IF(N1482=1,IF(OR(I1482&lt;5,I1482=""),0,IF(I1482&gt;=10,1,0.5)),0)</f>
        <v>0</v>
      </c>
      <c r="AF1482" s="120">
        <f>IF(G1482&gt;AI1482,0.5,0)</f>
        <v>0</v>
      </c>
      <c r="AG1482" s="120">
        <f>IF(G1482=AJ1482,1,0)</f>
        <v>0</v>
      </c>
      <c r="AI1482" s="29">
        <f>ROUND(SUMIFS(E:E,D:D,D1482,N:N,1)/SUMIFS(F:F,D:D,D1482,N:N,1),9)</f>
        <v>0.91379310300000005</v>
      </c>
      <c r="AJ1482" s="29">
        <f>_xlfn.MAXIFS($G$7:$G$2383,$N$7:$N$2383,1,$D$7:$D$2383,24)</f>
        <v>10</v>
      </c>
    </row>
    <row r="1483" spans="1:36" ht="16.5" thickBot="1" x14ac:dyDescent="0.3">
      <c r="A1483" s="48" t="s">
        <v>1693</v>
      </c>
      <c r="B1483" s="54" t="s">
        <v>45</v>
      </c>
      <c r="C1483" s="55" t="s">
        <v>46</v>
      </c>
      <c r="D1483" s="44">
        <v>25</v>
      </c>
      <c r="E1483" s="41">
        <v>0</v>
      </c>
      <c r="F1483" s="41">
        <v>0</v>
      </c>
      <c r="G1483" s="117">
        <v>0</v>
      </c>
      <c r="H1483" s="45">
        <v>1</v>
      </c>
      <c r="I1483" s="42" t="s">
        <v>12</v>
      </c>
      <c r="J1483" s="13">
        <v>0</v>
      </c>
      <c r="K1483" s="29">
        <f>IF(V1483=1,MAX(AE1483:AG1483),0)</f>
        <v>0</v>
      </c>
      <c r="L1483" s="29">
        <f t="shared" si="665"/>
        <v>0</v>
      </c>
      <c r="M1483" s="29">
        <f t="shared" si="666"/>
        <v>0</v>
      </c>
      <c r="N1483" s="29">
        <f>IF(AND(F1483=0,V1483=1),2,V1483)</f>
        <v>0</v>
      </c>
      <c r="O1483" s="34"/>
      <c r="P1483" s="41">
        <v>0</v>
      </c>
      <c r="Q1483" s="41">
        <v>0</v>
      </c>
      <c r="R1483" s="117">
        <v>0</v>
      </c>
      <c r="S1483" s="42">
        <v>0</v>
      </c>
      <c r="T1483" s="42"/>
      <c r="U1483" s="43" t="s">
        <v>343</v>
      </c>
      <c r="V1483" s="34">
        <v>0</v>
      </c>
      <c r="W1483" s="29">
        <v>2</v>
      </c>
      <c r="X1483" s="29">
        <f t="shared" si="654"/>
        <v>0</v>
      </c>
      <c r="Z1483" s="6">
        <f>N1483</f>
        <v>0</v>
      </c>
      <c r="AA1483" s="6">
        <f>IF(K1483&lt;=0,0,1)</f>
        <v>0</v>
      </c>
      <c r="AB1483" s="29"/>
      <c r="AC1483" s="29" t="str">
        <f t="shared" si="664"/>
        <v>не применяется</v>
      </c>
      <c r="AE1483" s="120">
        <f>IF(AND(J1483&gt;=1,N1483=1),2,0)</f>
        <v>0</v>
      </c>
      <c r="AF1483" s="120">
        <f>IF(G1483&gt;AI1483,1,0)</f>
        <v>0</v>
      </c>
      <c r="AG1483" s="120"/>
      <c r="AI1483" s="29">
        <f>ROUND(SUMIFS(E:E,D:D,D1483,N:N,1)/SUMIFS(F:F,D:D,D1483,N:N,1),9)</f>
        <v>0.97028108999999996</v>
      </c>
    </row>
    <row r="1484" spans="1:36" ht="16.5" thickBot="1" x14ac:dyDescent="0.3">
      <c r="A1484" s="48" t="s">
        <v>1694</v>
      </c>
      <c r="B1484" s="54" t="s">
        <v>45</v>
      </c>
      <c r="C1484" s="55" t="s">
        <v>46</v>
      </c>
      <c r="D1484" s="51">
        <v>33</v>
      </c>
      <c r="E1484" s="41"/>
      <c r="F1484" s="41"/>
      <c r="G1484" s="117">
        <v>0</v>
      </c>
      <c r="H1484" s="45"/>
      <c r="I1484" s="45"/>
      <c r="J1484" s="45"/>
      <c r="K1484" s="45">
        <f>K1456+K1471+K1478</f>
        <v>2.5</v>
      </c>
      <c r="L1484" s="29">
        <f t="shared" si="665"/>
        <v>0</v>
      </c>
      <c r="M1484" s="29">
        <f t="shared" si="666"/>
        <v>0</v>
      </c>
      <c r="O1484" s="34"/>
      <c r="P1484" s="34"/>
      <c r="Q1484" s="34"/>
      <c r="R1484" s="117">
        <v>0</v>
      </c>
      <c r="S1484" s="45">
        <v>4.5</v>
      </c>
      <c r="T1484" s="45"/>
      <c r="U1484" s="43" t="s">
        <v>321</v>
      </c>
      <c r="V1484" s="45">
        <v>1</v>
      </c>
      <c r="X1484" s="29">
        <f>SUM(X1456:X1483)</f>
        <v>7</v>
      </c>
      <c r="Y1484" s="53">
        <f>K1484/X1484</f>
        <v>0.35714285714285715</v>
      </c>
      <c r="Z1484" s="6">
        <f>SUM(Z1456:Z1483)</f>
        <v>9</v>
      </c>
      <c r="AA1484" s="6">
        <f>SUM(AA1456:AA1483)</f>
        <v>3</v>
      </c>
      <c r="AB1484" s="53">
        <f>AA1484/Z1484</f>
        <v>0.33333333333333331</v>
      </c>
      <c r="AC1484" s="29">
        <f>AB1484</f>
        <v>0.33333333333333331</v>
      </c>
      <c r="AF1484" s="6"/>
    </row>
    <row r="1485" spans="1:36" ht="16.5" thickBot="1" x14ac:dyDescent="0.25">
      <c r="A1485" s="48" t="s">
        <v>265</v>
      </c>
      <c r="B1485" s="49" t="s">
        <v>47</v>
      </c>
      <c r="C1485" s="50" t="s">
        <v>48</v>
      </c>
      <c r="D1485" s="33">
        <v>0</v>
      </c>
      <c r="E1485" s="122"/>
      <c r="F1485" s="122"/>
      <c r="G1485" s="117">
        <v>0</v>
      </c>
      <c r="H1485" s="35"/>
      <c r="I1485" s="35"/>
      <c r="J1485" s="35"/>
      <c r="K1485" s="36">
        <f>SUM(K1486:K1499)</f>
        <v>0</v>
      </c>
      <c r="L1485" s="29">
        <f t="shared" si="665"/>
        <v>0</v>
      </c>
      <c r="M1485" s="29">
        <f t="shared" si="666"/>
        <v>0</v>
      </c>
      <c r="O1485" s="34"/>
      <c r="P1485" s="67"/>
      <c r="Q1485" s="67"/>
      <c r="R1485" s="117">
        <v>0</v>
      </c>
      <c r="S1485" s="34">
        <v>0</v>
      </c>
      <c r="T1485" s="34"/>
      <c r="U1485" s="43" t="s">
        <v>321</v>
      </c>
      <c r="V1485" s="35">
        <v>1</v>
      </c>
      <c r="W1485" s="6"/>
      <c r="X1485" s="6"/>
      <c r="Y1485" s="6"/>
      <c r="AB1485" s="6"/>
      <c r="AC1485" s="6"/>
      <c r="AF1485" s="6"/>
    </row>
    <row r="1486" spans="1:36" ht="16.5" thickBot="1" x14ac:dyDescent="0.3">
      <c r="A1486" s="48" t="s">
        <v>1695</v>
      </c>
      <c r="B1486" s="54" t="s">
        <v>47</v>
      </c>
      <c r="C1486" s="55" t="s">
        <v>48</v>
      </c>
      <c r="D1486" s="41">
        <v>1</v>
      </c>
      <c r="E1486" s="41">
        <v>0</v>
      </c>
      <c r="F1486" s="41">
        <v>0</v>
      </c>
      <c r="G1486" s="117">
        <v>0</v>
      </c>
      <c r="H1486" s="42" t="s">
        <v>12</v>
      </c>
      <c r="I1486" s="13">
        <v>0</v>
      </c>
      <c r="J1486" s="42" t="s">
        <v>12</v>
      </c>
      <c r="K1486" s="29">
        <f t="shared" ref="K1486:K1497" si="667">IF(V1486=1,MAX(AE1486:AG1486),0)</f>
        <v>0</v>
      </c>
      <c r="L1486" s="29">
        <f t="shared" si="665"/>
        <v>0</v>
      </c>
      <c r="M1486" s="29">
        <f t="shared" si="666"/>
        <v>0</v>
      </c>
      <c r="N1486" s="29">
        <f t="shared" ref="N1486:N1499" si="668">IF(AND(F1486=0,V1486=1),2,V1486)</f>
        <v>0</v>
      </c>
      <c r="O1486" s="34"/>
      <c r="P1486" s="41">
        <v>0</v>
      </c>
      <c r="Q1486" s="41">
        <v>0</v>
      </c>
      <c r="R1486" s="117">
        <v>0</v>
      </c>
      <c r="S1486" s="34">
        <v>0</v>
      </c>
      <c r="T1486" s="34"/>
      <c r="U1486" s="43" t="s">
        <v>293</v>
      </c>
      <c r="V1486" s="34">
        <v>0</v>
      </c>
      <c r="W1486" s="29">
        <v>1</v>
      </c>
      <c r="X1486" s="29">
        <f t="shared" ref="X1486:X1512" si="669">IF(V1486=1,W1486,0)</f>
        <v>0</v>
      </c>
      <c r="Z1486" s="6">
        <f t="shared" ref="Z1486:Z1499" si="670">N1486</f>
        <v>0</v>
      </c>
      <c r="AA1486" s="6">
        <f t="shared" ref="AA1486:AA1499" si="671">IF(K1486&lt;=0,0,1)</f>
        <v>0</v>
      </c>
      <c r="AB1486" s="29"/>
      <c r="AC1486" s="29" t="str">
        <f t="shared" ref="AC1486:AC1501" si="672">_xlfn.IFS(AND(Z1486=1,AA1486=1),1,AND(Z1486=1,AA1486=0),0,Z1486=0,"не применяется")</f>
        <v>не применяется</v>
      </c>
      <c r="AE1486" s="120">
        <f>IF(N1486=1,IF(OR(I1486&lt;3,I1486=""),0,IF(I1486&gt;=7,1,0.5)),0)</f>
        <v>0</v>
      </c>
      <c r="AF1486" s="120">
        <f>IF(G1486&gt;AI1486,0.5,0)</f>
        <v>0</v>
      </c>
      <c r="AG1486" s="120">
        <f>IF(G1486=AJ1486,1,0)</f>
        <v>0</v>
      </c>
      <c r="AI1486" s="29">
        <f t="shared" ref="AI1486:AI1499" si="673">ROUND(SUMIFS(E:E,D:D,D1486,N:N,1)/SUMIFS(F:F,D:D,D1486,N:N,1),9)</f>
        <v>0.26994277300000002</v>
      </c>
      <c r="AJ1486" s="29">
        <f>ROUND(_xlfn.MAXIFS($G$7:$G$2383,$D$7:$D$2383,1,$V$7:$V$2383,1),9)</f>
        <v>0.87050933799999997</v>
      </c>
    </row>
    <row r="1487" spans="1:36" ht="16.5" thickBot="1" x14ac:dyDescent="0.3">
      <c r="A1487" s="48" t="s">
        <v>1696</v>
      </c>
      <c r="B1487" s="54" t="s">
        <v>47</v>
      </c>
      <c r="C1487" s="55" t="s">
        <v>48</v>
      </c>
      <c r="D1487" s="44">
        <v>2</v>
      </c>
      <c r="E1487" s="41">
        <v>0</v>
      </c>
      <c r="F1487" s="41">
        <v>0</v>
      </c>
      <c r="G1487" s="117">
        <v>0</v>
      </c>
      <c r="H1487" s="42" t="s">
        <v>12</v>
      </c>
      <c r="I1487" s="13">
        <v>0</v>
      </c>
      <c r="J1487" s="42" t="s">
        <v>12</v>
      </c>
      <c r="K1487" s="29">
        <f t="shared" si="667"/>
        <v>0</v>
      </c>
      <c r="L1487" s="29">
        <f t="shared" si="665"/>
        <v>0</v>
      </c>
      <c r="M1487" s="29">
        <f t="shared" si="666"/>
        <v>0</v>
      </c>
      <c r="N1487" s="29">
        <f t="shared" si="668"/>
        <v>0</v>
      </c>
      <c r="O1487" s="34"/>
      <c r="P1487" s="41">
        <v>0</v>
      </c>
      <c r="Q1487" s="41">
        <v>0</v>
      </c>
      <c r="R1487" s="117">
        <v>0</v>
      </c>
      <c r="S1487" s="34">
        <v>0</v>
      </c>
      <c r="T1487" s="34"/>
      <c r="U1487" s="43" t="s">
        <v>295</v>
      </c>
      <c r="V1487" s="34">
        <v>0</v>
      </c>
      <c r="W1487" s="29">
        <v>2</v>
      </c>
      <c r="X1487" s="29">
        <f t="shared" si="669"/>
        <v>0</v>
      </c>
      <c r="Z1487" s="6">
        <f t="shared" si="670"/>
        <v>0</v>
      </c>
      <c r="AA1487" s="6">
        <f t="shared" si="671"/>
        <v>0</v>
      </c>
      <c r="AB1487" s="29"/>
      <c r="AC1487" s="29" t="str">
        <f t="shared" si="672"/>
        <v>не применяется</v>
      </c>
      <c r="AE1487" s="120">
        <f>IF(N1487=1,IF(OR(I1487&lt;5,I1487=""),0,IF(I1487&gt;=10,2,1)),0)</f>
        <v>0</v>
      </c>
      <c r="AF1487" s="120">
        <f>IF(G1487&gt;AI1487,1,0)</f>
        <v>0</v>
      </c>
      <c r="AG1487" s="120">
        <f>IF(G1487=AJ1487,2,0)</f>
        <v>0</v>
      </c>
      <c r="AI1487" s="29">
        <f t="shared" si="673"/>
        <v>0.94268468299999997</v>
      </c>
      <c r="AJ1487" s="29">
        <f>ROUND(_xlfn.MAXIFS($G$7:$G$2383,$N$7:$N$2383,1,$D$7:$D$2383,2),9)</f>
        <v>0.994897959</v>
      </c>
    </row>
    <row r="1488" spans="1:36" ht="16.5" thickBot="1" x14ac:dyDescent="0.3">
      <c r="A1488" s="48" t="s">
        <v>1697</v>
      </c>
      <c r="B1488" s="54" t="s">
        <v>47</v>
      </c>
      <c r="C1488" s="55" t="s">
        <v>48</v>
      </c>
      <c r="D1488" s="44">
        <v>3</v>
      </c>
      <c r="E1488" s="41">
        <v>0</v>
      </c>
      <c r="F1488" s="41">
        <v>0</v>
      </c>
      <c r="G1488" s="117">
        <v>0</v>
      </c>
      <c r="H1488" s="42" t="s">
        <v>12</v>
      </c>
      <c r="I1488" s="13">
        <v>0</v>
      </c>
      <c r="J1488" s="42" t="s">
        <v>12</v>
      </c>
      <c r="K1488" s="29">
        <f t="shared" si="667"/>
        <v>0</v>
      </c>
      <c r="L1488" s="29">
        <f t="shared" si="665"/>
        <v>0</v>
      </c>
      <c r="M1488" s="29">
        <f t="shared" si="666"/>
        <v>0</v>
      </c>
      <c r="N1488" s="29">
        <f t="shared" si="668"/>
        <v>0</v>
      </c>
      <c r="O1488" s="34"/>
      <c r="P1488" s="41">
        <v>0</v>
      </c>
      <c r="Q1488" s="41">
        <v>0</v>
      </c>
      <c r="R1488" s="117">
        <v>0</v>
      </c>
      <c r="S1488" s="34">
        <v>0</v>
      </c>
      <c r="T1488" s="34"/>
      <c r="U1488" s="43" t="s">
        <v>297</v>
      </c>
      <c r="V1488" s="34">
        <v>0</v>
      </c>
      <c r="W1488" s="29">
        <v>1</v>
      </c>
      <c r="X1488" s="29">
        <f t="shared" si="669"/>
        <v>0</v>
      </c>
      <c r="Z1488" s="6">
        <f t="shared" si="670"/>
        <v>0</v>
      </c>
      <c r="AA1488" s="6">
        <f t="shared" si="671"/>
        <v>0</v>
      </c>
      <c r="AB1488" s="29"/>
      <c r="AC1488" s="29" t="str">
        <f t="shared" si="672"/>
        <v>не применяется</v>
      </c>
      <c r="AE1488" s="120">
        <f>IF(N1488=1,IF(OR(I1488&lt;5,I1488=""),0,IF(I1488&gt;=10,1,0.5)),0)</f>
        <v>0</v>
      </c>
      <c r="AF1488" s="120">
        <f>IF(G1488&gt;AI1488,0.5,0)</f>
        <v>0</v>
      </c>
      <c r="AG1488" s="120">
        <f>IF(G1488=AJ1488,1,0)</f>
        <v>0</v>
      </c>
      <c r="AI1488" s="29">
        <f t="shared" si="673"/>
        <v>0.630237826</v>
      </c>
      <c r="AJ1488" s="29">
        <f>_xlfn.MAXIFS($G$7:$G$2383,$N$7:$N$2383,1,$D$7:$D$2383,3)</f>
        <v>1</v>
      </c>
    </row>
    <row r="1489" spans="1:36" ht="16.5" thickBot="1" x14ac:dyDescent="0.3">
      <c r="A1489" s="48" t="s">
        <v>1698</v>
      </c>
      <c r="B1489" s="54" t="s">
        <v>47</v>
      </c>
      <c r="C1489" s="55" t="s">
        <v>48</v>
      </c>
      <c r="D1489" s="44">
        <v>4</v>
      </c>
      <c r="E1489" s="41">
        <v>0</v>
      </c>
      <c r="F1489" s="41">
        <v>0</v>
      </c>
      <c r="G1489" s="117">
        <v>0</v>
      </c>
      <c r="H1489" s="42" t="s">
        <v>12</v>
      </c>
      <c r="I1489" s="13">
        <v>0</v>
      </c>
      <c r="J1489" s="42" t="s">
        <v>12</v>
      </c>
      <c r="K1489" s="29">
        <f t="shared" si="667"/>
        <v>0</v>
      </c>
      <c r="L1489" s="29">
        <f t="shared" si="665"/>
        <v>0</v>
      </c>
      <c r="M1489" s="29">
        <f t="shared" si="666"/>
        <v>0</v>
      </c>
      <c r="N1489" s="29">
        <f t="shared" si="668"/>
        <v>0</v>
      </c>
      <c r="O1489" s="34"/>
      <c r="P1489" s="41">
        <v>0</v>
      </c>
      <c r="Q1489" s="41">
        <v>0</v>
      </c>
      <c r="R1489" s="117">
        <v>0</v>
      </c>
      <c r="S1489" s="34">
        <v>0</v>
      </c>
      <c r="T1489" s="34"/>
      <c r="U1489" s="43" t="s">
        <v>299</v>
      </c>
      <c r="V1489" s="34">
        <v>0</v>
      </c>
      <c r="W1489" s="29">
        <v>1</v>
      </c>
      <c r="X1489" s="29">
        <f t="shared" si="669"/>
        <v>0</v>
      </c>
      <c r="Z1489" s="6">
        <f t="shared" si="670"/>
        <v>0</v>
      </c>
      <c r="AA1489" s="6">
        <f t="shared" si="671"/>
        <v>0</v>
      </c>
      <c r="AB1489" s="29"/>
      <c r="AC1489" s="29" t="str">
        <f t="shared" si="672"/>
        <v>не применяется</v>
      </c>
      <c r="AE1489" s="120">
        <f>IF(N1489=1,IF(OR(I1489&lt;5,I1489=""),0,IF(I1489&gt;=10,1,0.5)),0)</f>
        <v>0</v>
      </c>
      <c r="AF1489" s="120">
        <f>IF(G1489&gt;AI1489,0.5,0)</f>
        <v>0</v>
      </c>
      <c r="AG1489" s="120">
        <f>IF(G1489=AJ1489,1,0)</f>
        <v>0</v>
      </c>
      <c r="AI1489" s="29">
        <f t="shared" si="673"/>
        <v>0.88328075699999997</v>
      </c>
      <c r="AJ1489" s="29">
        <f>_xlfn.MAXIFS($G$7:$G$2383,$N$7:$N$2383,1,$D$7:$D$2383,4)</f>
        <v>1</v>
      </c>
    </row>
    <row r="1490" spans="1:36" ht="16.5" thickBot="1" x14ac:dyDescent="0.3">
      <c r="A1490" s="48" t="s">
        <v>1699</v>
      </c>
      <c r="B1490" s="54" t="s">
        <v>47</v>
      </c>
      <c r="C1490" s="55" t="s">
        <v>48</v>
      </c>
      <c r="D1490" s="44">
        <v>5</v>
      </c>
      <c r="E1490" s="41">
        <v>0</v>
      </c>
      <c r="F1490" s="41">
        <v>0</v>
      </c>
      <c r="G1490" s="117">
        <v>0</v>
      </c>
      <c r="H1490" s="42" t="s">
        <v>12</v>
      </c>
      <c r="I1490" s="13">
        <v>0</v>
      </c>
      <c r="J1490" s="42" t="s">
        <v>12</v>
      </c>
      <c r="K1490" s="29">
        <f t="shared" si="667"/>
        <v>0</v>
      </c>
      <c r="L1490" s="29">
        <f t="shared" si="665"/>
        <v>0</v>
      </c>
      <c r="M1490" s="29">
        <f t="shared" si="666"/>
        <v>0</v>
      </c>
      <c r="N1490" s="29">
        <f t="shared" si="668"/>
        <v>0</v>
      </c>
      <c r="O1490" s="34"/>
      <c r="P1490" s="41">
        <v>0</v>
      </c>
      <c r="Q1490" s="41">
        <v>0</v>
      </c>
      <c r="R1490" s="117">
        <v>0</v>
      </c>
      <c r="S1490" s="34">
        <v>0</v>
      </c>
      <c r="T1490" s="34"/>
      <c r="U1490" s="43" t="s">
        <v>301</v>
      </c>
      <c r="V1490" s="34">
        <v>0</v>
      </c>
      <c r="W1490" s="29">
        <v>1</v>
      </c>
      <c r="X1490" s="29">
        <f t="shared" si="669"/>
        <v>0</v>
      </c>
      <c r="Z1490" s="6">
        <f t="shared" si="670"/>
        <v>0</v>
      </c>
      <c r="AA1490" s="6">
        <f t="shared" si="671"/>
        <v>0</v>
      </c>
      <c r="AB1490" s="29"/>
      <c r="AC1490" s="29" t="str">
        <f t="shared" si="672"/>
        <v>не применяется</v>
      </c>
      <c r="AE1490" s="120">
        <f>IF(N1490=1,IF(OR(I1490&lt;5,I1490=""),0,IF(I1490&gt;=10,1,0.5)),0)</f>
        <v>0</v>
      </c>
      <c r="AF1490" s="120">
        <f>IF(G1490&gt;AI1490,0.5,0)</f>
        <v>0</v>
      </c>
      <c r="AG1490" s="120">
        <f>IF(G1490=AJ1490,1,0)</f>
        <v>0</v>
      </c>
      <c r="AI1490" s="29">
        <f t="shared" si="673"/>
        <v>0.78056112200000005</v>
      </c>
      <c r="AJ1490" s="29">
        <f>_xlfn.MAXIFS($G$7:$G$2383,$N$7:$N$2383,1,$D$7:$D$2383,5)</f>
        <v>1</v>
      </c>
    </row>
    <row r="1491" spans="1:36" ht="16.5" thickBot="1" x14ac:dyDescent="0.3">
      <c r="A1491" s="48" t="s">
        <v>1700</v>
      </c>
      <c r="B1491" s="54" t="s">
        <v>47</v>
      </c>
      <c r="C1491" s="55" t="s">
        <v>48</v>
      </c>
      <c r="D1491" s="44">
        <v>6</v>
      </c>
      <c r="E1491" s="41">
        <v>0</v>
      </c>
      <c r="F1491" s="41">
        <v>0</v>
      </c>
      <c r="G1491" s="117">
        <v>0</v>
      </c>
      <c r="H1491" s="45"/>
      <c r="I1491" s="42" t="s">
        <v>12</v>
      </c>
      <c r="J1491" s="13"/>
      <c r="K1491" s="29">
        <f t="shared" si="667"/>
        <v>0</v>
      </c>
      <c r="L1491" s="29">
        <f t="shared" si="665"/>
        <v>0</v>
      </c>
      <c r="M1491" s="29">
        <f t="shared" si="666"/>
        <v>0</v>
      </c>
      <c r="N1491" s="29">
        <f t="shared" si="668"/>
        <v>0</v>
      </c>
      <c r="O1491" s="34"/>
      <c r="P1491" s="41">
        <v>0</v>
      </c>
      <c r="Q1491" s="41">
        <v>0</v>
      </c>
      <c r="R1491" s="117">
        <v>0</v>
      </c>
      <c r="S1491" s="42">
        <v>0</v>
      </c>
      <c r="T1491" s="42"/>
      <c r="U1491" s="43" t="s">
        <v>303</v>
      </c>
      <c r="V1491" s="34">
        <v>0</v>
      </c>
      <c r="W1491" s="29">
        <v>2</v>
      </c>
      <c r="X1491" s="29">
        <f t="shared" si="669"/>
        <v>0</v>
      </c>
      <c r="Z1491" s="6">
        <f t="shared" si="670"/>
        <v>0</v>
      </c>
      <c r="AA1491" s="6">
        <f t="shared" si="671"/>
        <v>0</v>
      </c>
      <c r="AB1491" s="29"/>
      <c r="AC1491" s="29" t="str">
        <f t="shared" si="672"/>
        <v>не применяется</v>
      </c>
      <c r="AE1491" s="120">
        <f>IF(N1491=1,IF(J1491&gt;=1,2,0),0)</f>
        <v>0</v>
      </c>
      <c r="AF1491" s="120">
        <f>IF(G1491&gt;AI1491,1,0)</f>
        <v>0</v>
      </c>
      <c r="AG1491" s="120"/>
      <c r="AI1491" s="29">
        <f t="shared" si="673"/>
        <v>1.0014544569999999</v>
      </c>
    </row>
    <row r="1492" spans="1:36" ht="16.5" thickBot="1" x14ac:dyDescent="0.3">
      <c r="A1492" s="48" t="s">
        <v>1701</v>
      </c>
      <c r="B1492" s="54" t="s">
        <v>47</v>
      </c>
      <c r="C1492" s="55" t="s">
        <v>48</v>
      </c>
      <c r="D1492" s="44">
        <v>7</v>
      </c>
      <c r="E1492" s="41">
        <v>0</v>
      </c>
      <c r="F1492" s="41">
        <v>0</v>
      </c>
      <c r="G1492" s="117">
        <v>0</v>
      </c>
      <c r="H1492" s="42" t="s">
        <v>12</v>
      </c>
      <c r="I1492" s="13">
        <v>0</v>
      </c>
      <c r="J1492" s="42" t="s">
        <v>12</v>
      </c>
      <c r="K1492" s="29">
        <f t="shared" si="667"/>
        <v>0</v>
      </c>
      <c r="L1492" s="29">
        <f t="shared" si="665"/>
        <v>0</v>
      </c>
      <c r="M1492" s="29">
        <f t="shared" si="666"/>
        <v>0</v>
      </c>
      <c r="N1492" s="29">
        <f t="shared" si="668"/>
        <v>0</v>
      </c>
      <c r="O1492" s="34"/>
      <c r="P1492" s="41">
        <v>0</v>
      </c>
      <c r="Q1492" s="41">
        <v>0</v>
      </c>
      <c r="R1492" s="117">
        <v>0</v>
      </c>
      <c r="S1492" s="34">
        <v>0</v>
      </c>
      <c r="T1492" s="34"/>
      <c r="U1492" s="43" t="s">
        <v>305</v>
      </c>
      <c r="V1492" s="34">
        <v>0</v>
      </c>
      <c r="W1492" s="29">
        <v>2</v>
      </c>
      <c r="X1492" s="29">
        <f t="shared" si="669"/>
        <v>0</v>
      </c>
      <c r="Z1492" s="6">
        <f t="shared" si="670"/>
        <v>0</v>
      </c>
      <c r="AA1492" s="6">
        <f t="shared" si="671"/>
        <v>0</v>
      </c>
      <c r="AB1492" s="29"/>
      <c r="AC1492" s="29" t="str">
        <f t="shared" si="672"/>
        <v>не применяется</v>
      </c>
      <c r="AE1492" s="120">
        <f>IF(N1492=1,IF(OR(I1492&lt;3,I1492=""),0,IF(I1492&gt;=7,2,1)),0)</f>
        <v>0</v>
      </c>
      <c r="AF1492" s="120">
        <f>IF(G1492&gt;AI1492,1,0)</f>
        <v>0</v>
      </c>
      <c r="AG1492" s="120">
        <f>IF(G1492=AJ1492,2,0)</f>
        <v>0</v>
      </c>
      <c r="AI1492" s="29">
        <f t="shared" si="673"/>
        <v>0.78831324000000003</v>
      </c>
      <c r="AJ1492" s="29">
        <f>_xlfn.MAXIFS($G$7:$G$2383,$N$7:$N$2383,1,$D$7:$D$2383,7)</f>
        <v>0.964028777</v>
      </c>
    </row>
    <row r="1493" spans="1:36" ht="16.5" thickBot="1" x14ac:dyDescent="0.3">
      <c r="A1493" s="48" t="s">
        <v>1702</v>
      </c>
      <c r="B1493" s="54" t="s">
        <v>47</v>
      </c>
      <c r="C1493" s="55" t="s">
        <v>48</v>
      </c>
      <c r="D1493" s="44">
        <v>8</v>
      </c>
      <c r="E1493" s="41">
        <v>0</v>
      </c>
      <c r="F1493" s="41">
        <v>0</v>
      </c>
      <c r="G1493" s="117">
        <v>0</v>
      </c>
      <c r="H1493" s="42" t="s">
        <v>12</v>
      </c>
      <c r="I1493" s="13">
        <v>0</v>
      </c>
      <c r="J1493" s="42" t="s">
        <v>12</v>
      </c>
      <c r="K1493" s="29">
        <f t="shared" si="667"/>
        <v>0</v>
      </c>
      <c r="L1493" s="29">
        <f t="shared" si="665"/>
        <v>0</v>
      </c>
      <c r="M1493" s="29">
        <f t="shared" si="666"/>
        <v>1</v>
      </c>
      <c r="N1493" s="29">
        <f t="shared" si="668"/>
        <v>0</v>
      </c>
      <c r="O1493" s="34"/>
      <c r="P1493" s="41">
        <v>0</v>
      </c>
      <c r="Q1493" s="41">
        <v>0</v>
      </c>
      <c r="R1493" s="117">
        <v>0</v>
      </c>
      <c r="S1493" s="34">
        <v>0</v>
      </c>
      <c r="T1493" s="34"/>
      <c r="U1493" s="43" t="s">
        <v>307</v>
      </c>
      <c r="V1493" s="34">
        <v>0</v>
      </c>
      <c r="W1493" s="29">
        <v>1</v>
      </c>
      <c r="X1493" s="29">
        <f t="shared" si="669"/>
        <v>0</v>
      </c>
      <c r="Z1493" s="6">
        <f t="shared" si="670"/>
        <v>0</v>
      </c>
      <c r="AA1493" s="6">
        <f t="shared" si="671"/>
        <v>0</v>
      </c>
      <c r="AB1493" s="29"/>
      <c r="AC1493" s="29" t="str">
        <f t="shared" si="672"/>
        <v>не применяется</v>
      </c>
      <c r="AE1493" s="120">
        <f>IF(N1493=1,IF(OR(I1493&gt;-5,I1493=""),0,IF(I1493&gt;=-10,0.5,1)),0)</f>
        <v>0</v>
      </c>
      <c r="AF1493" s="120">
        <f>IF(G1493&lt;AI1493,0.5,0)</f>
        <v>0.5</v>
      </c>
      <c r="AG1493" s="120">
        <f>IF(G1493=AJ1493,1,0)</f>
        <v>0</v>
      </c>
      <c r="AI1493" s="29">
        <f t="shared" si="673"/>
        <v>0.38070670899999998</v>
      </c>
      <c r="AJ1493" s="29">
        <f>_xlfn.MINIFS($G$6:$G$2383,$N$6:$N$2383,1,$D$6:$D$2383,8)</f>
        <v>1.9047618999999998E-2</v>
      </c>
    </row>
    <row r="1494" spans="1:36" ht="16.5" thickBot="1" x14ac:dyDescent="0.3">
      <c r="A1494" s="48" t="s">
        <v>1703</v>
      </c>
      <c r="B1494" s="54" t="s">
        <v>47</v>
      </c>
      <c r="C1494" s="55" t="s">
        <v>48</v>
      </c>
      <c r="D1494" s="44">
        <v>9</v>
      </c>
      <c r="E1494" s="41">
        <v>0</v>
      </c>
      <c r="F1494" s="41">
        <v>0</v>
      </c>
      <c r="G1494" s="117">
        <v>0</v>
      </c>
      <c r="H1494" s="45"/>
      <c r="I1494" s="42" t="s">
        <v>12</v>
      </c>
      <c r="J1494" s="13"/>
      <c r="K1494" s="29">
        <f t="shared" si="667"/>
        <v>0</v>
      </c>
      <c r="L1494" s="29">
        <f t="shared" si="665"/>
        <v>0</v>
      </c>
      <c r="M1494" s="29">
        <f t="shared" si="666"/>
        <v>0</v>
      </c>
      <c r="N1494" s="29">
        <f t="shared" si="668"/>
        <v>0</v>
      </c>
      <c r="O1494" s="34"/>
      <c r="P1494" s="41">
        <v>0</v>
      </c>
      <c r="Q1494" s="41">
        <v>0</v>
      </c>
      <c r="R1494" s="117">
        <v>0</v>
      </c>
      <c r="S1494" s="42">
        <v>0</v>
      </c>
      <c r="T1494" s="42"/>
      <c r="U1494" s="43" t="s">
        <v>309</v>
      </c>
      <c r="V1494" s="34">
        <v>0</v>
      </c>
      <c r="W1494" s="29">
        <v>1</v>
      </c>
      <c r="X1494" s="29">
        <f t="shared" si="669"/>
        <v>0</v>
      </c>
      <c r="Z1494" s="6">
        <f t="shared" si="670"/>
        <v>0</v>
      </c>
      <c r="AA1494" s="6">
        <f t="shared" si="671"/>
        <v>0</v>
      </c>
      <c r="AB1494" s="29"/>
      <c r="AC1494" s="29" t="str">
        <f t="shared" si="672"/>
        <v>не применяется</v>
      </c>
      <c r="AE1494" s="120">
        <f>IF(N1494=1,IF(J1494&gt;=1,1,0),0)</f>
        <v>0</v>
      </c>
      <c r="AF1494" s="120">
        <f>IF(G1494&gt;AI1494,0.5,0)</f>
        <v>0</v>
      </c>
      <c r="AG1494" s="120"/>
      <c r="AI1494" s="29">
        <f t="shared" si="673"/>
        <v>6.5856960899999999</v>
      </c>
    </row>
    <row r="1495" spans="1:36" ht="16.5" thickBot="1" x14ac:dyDescent="0.3">
      <c r="A1495" s="48" t="s">
        <v>1704</v>
      </c>
      <c r="B1495" s="54" t="s">
        <v>47</v>
      </c>
      <c r="C1495" s="55" t="s">
        <v>48</v>
      </c>
      <c r="D1495" s="44">
        <v>10</v>
      </c>
      <c r="E1495" s="41">
        <v>0</v>
      </c>
      <c r="F1495" s="41">
        <v>0</v>
      </c>
      <c r="G1495" s="117">
        <v>0</v>
      </c>
      <c r="H1495" s="45"/>
      <c r="I1495" s="42" t="s">
        <v>12</v>
      </c>
      <c r="J1495" s="13"/>
      <c r="K1495" s="29">
        <f t="shared" si="667"/>
        <v>0</v>
      </c>
      <c r="L1495" s="29">
        <f t="shared" si="665"/>
        <v>0</v>
      </c>
      <c r="M1495" s="29">
        <f t="shared" si="666"/>
        <v>0</v>
      </c>
      <c r="N1495" s="29">
        <f t="shared" si="668"/>
        <v>0</v>
      </c>
      <c r="O1495" s="34"/>
      <c r="P1495" s="41">
        <v>0</v>
      </c>
      <c r="Q1495" s="41">
        <v>0</v>
      </c>
      <c r="R1495" s="117">
        <v>0</v>
      </c>
      <c r="S1495" s="42">
        <v>0</v>
      </c>
      <c r="T1495" s="42"/>
      <c r="U1495" s="43" t="s">
        <v>311</v>
      </c>
      <c r="V1495" s="34">
        <v>0</v>
      </c>
      <c r="W1495" s="29">
        <v>1</v>
      </c>
      <c r="X1495" s="29">
        <f t="shared" si="669"/>
        <v>0</v>
      </c>
      <c r="Z1495" s="6">
        <f t="shared" si="670"/>
        <v>0</v>
      </c>
      <c r="AA1495" s="6">
        <f t="shared" si="671"/>
        <v>0</v>
      </c>
      <c r="AB1495" s="29"/>
      <c r="AC1495" s="29" t="str">
        <f t="shared" si="672"/>
        <v>не применяется</v>
      </c>
      <c r="AE1495" s="120">
        <f>IF(N1495=1,IF(J1495&gt;=1,1,0),0)</f>
        <v>0</v>
      </c>
      <c r="AF1495" s="120">
        <f>IF(G1495&gt;AI1495,0.5,0)</f>
        <v>0</v>
      </c>
      <c r="AG1495" s="120"/>
      <c r="AI1495" s="29">
        <f t="shared" si="673"/>
        <v>8.2854889590000003</v>
      </c>
    </row>
    <row r="1496" spans="1:36" ht="16.5" thickBot="1" x14ac:dyDescent="0.3">
      <c r="A1496" s="48" t="s">
        <v>1705</v>
      </c>
      <c r="B1496" s="54" t="s">
        <v>47</v>
      </c>
      <c r="C1496" s="55" t="s">
        <v>48</v>
      </c>
      <c r="D1496" s="44">
        <v>11</v>
      </c>
      <c r="E1496" s="41">
        <v>0</v>
      </c>
      <c r="F1496" s="41">
        <v>0</v>
      </c>
      <c r="G1496" s="117">
        <v>0</v>
      </c>
      <c r="H1496" s="45"/>
      <c r="I1496" s="42" t="s">
        <v>12</v>
      </c>
      <c r="J1496" s="13"/>
      <c r="K1496" s="29">
        <f t="shared" si="667"/>
        <v>0</v>
      </c>
      <c r="L1496" s="29">
        <f t="shared" si="665"/>
        <v>0</v>
      </c>
      <c r="M1496" s="29">
        <f t="shared" si="666"/>
        <v>0</v>
      </c>
      <c r="N1496" s="29">
        <f t="shared" si="668"/>
        <v>0</v>
      </c>
      <c r="O1496" s="34"/>
      <c r="P1496" s="41">
        <v>0</v>
      </c>
      <c r="Q1496" s="41">
        <v>0</v>
      </c>
      <c r="R1496" s="117">
        <v>0</v>
      </c>
      <c r="S1496" s="42">
        <v>0</v>
      </c>
      <c r="T1496" s="42"/>
      <c r="U1496" s="43" t="s">
        <v>313</v>
      </c>
      <c r="V1496" s="34">
        <v>0</v>
      </c>
      <c r="W1496" s="29">
        <v>2</v>
      </c>
      <c r="X1496" s="29">
        <f t="shared" si="669"/>
        <v>0</v>
      </c>
      <c r="Z1496" s="6">
        <f t="shared" si="670"/>
        <v>0</v>
      </c>
      <c r="AA1496" s="6">
        <f t="shared" si="671"/>
        <v>0</v>
      </c>
      <c r="AB1496" s="29"/>
      <c r="AC1496" s="29" t="str">
        <f t="shared" si="672"/>
        <v>не применяется</v>
      </c>
      <c r="AE1496" s="120">
        <f>IF(N1496=1,IF(J1496&gt;=1,2,0),0)</f>
        <v>0</v>
      </c>
      <c r="AF1496" s="120">
        <f>IF(G1496&gt;AI1496,1,0)</f>
        <v>0</v>
      </c>
      <c r="AG1496" s="120"/>
      <c r="AI1496" s="29">
        <f t="shared" si="673"/>
        <v>8.5951903810000001</v>
      </c>
    </row>
    <row r="1497" spans="1:36" ht="16.5" thickBot="1" x14ac:dyDescent="0.3">
      <c r="A1497" s="48" t="s">
        <v>1706</v>
      </c>
      <c r="B1497" s="54" t="s">
        <v>47</v>
      </c>
      <c r="C1497" s="55" t="s">
        <v>48</v>
      </c>
      <c r="D1497" s="44">
        <v>12</v>
      </c>
      <c r="E1497" s="41">
        <v>0</v>
      </c>
      <c r="F1497" s="41">
        <v>0</v>
      </c>
      <c r="G1497" s="117">
        <v>0</v>
      </c>
      <c r="H1497" s="42" t="s">
        <v>12</v>
      </c>
      <c r="I1497" s="13">
        <v>0</v>
      </c>
      <c r="J1497" s="42" t="s">
        <v>12</v>
      </c>
      <c r="K1497" s="29">
        <f t="shared" si="667"/>
        <v>0</v>
      </c>
      <c r="L1497" s="29">
        <f t="shared" si="665"/>
        <v>0</v>
      </c>
      <c r="M1497" s="29">
        <f t="shared" si="666"/>
        <v>1</v>
      </c>
      <c r="N1497" s="29">
        <f t="shared" si="668"/>
        <v>0</v>
      </c>
      <c r="O1497" s="34"/>
      <c r="P1497" s="41">
        <v>0</v>
      </c>
      <c r="Q1497" s="41">
        <v>0</v>
      </c>
      <c r="R1497" s="117">
        <v>0</v>
      </c>
      <c r="S1497" s="34">
        <v>0</v>
      </c>
      <c r="T1497" s="34"/>
      <c r="U1497" s="43" t="s">
        <v>315</v>
      </c>
      <c r="V1497" s="34">
        <v>0</v>
      </c>
      <c r="W1497" s="29">
        <v>1</v>
      </c>
      <c r="X1497" s="29">
        <f t="shared" si="669"/>
        <v>0</v>
      </c>
      <c r="Z1497" s="6">
        <f t="shared" si="670"/>
        <v>0</v>
      </c>
      <c r="AA1497" s="6">
        <f t="shared" si="671"/>
        <v>0</v>
      </c>
      <c r="AB1497" s="29"/>
      <c r="AC1497" s="29" t="str">
        <f t="shared" si="672"/>
        <v>не применяется</v>
      </c>
      <c r="AE1497" s="120">
        <f>IF(N1497=1,IF(OR(I1497&gt;-5,I1497=""),0,IF(I1497&gt;=-10,0.5,1)),0)</f>
        <v>0</v>
      </c>
      <c r="AF1497" s="120">
        <f>IF(G1497&lt;AI1497,0.5,0)</f>
        <v>0.5</v>
      </c>
      <c r="AG1497" s="120">
        <f>IF(G1497=AJ1497,1,0)</f>
        <v>0</v>
      </c>
      <c r="AI1497" s="29">
        <f t="shared" si="673"/>
        <v>4.0696577999999997E-2</v>
      </c>
      <c r="AJ1497" s="29">
        <f>_xlfn.MINIFS($G$6:$G$2383,$N$6:$N$2383,1,$D$6:$D$2383,12)</f>
        <v>5.6550419999999999E-3</v>
      </c>
    </row>
    <row r="1498" spans="1:36" ht="16.5" thickBot="1" x14ac:dyDescent="0.3">
      <c r="A1498" s="48" t="s">
        <v>1707</v>
      </c>
      <c r="B1498" s="54" t="s">
        <v>47</v>
      </c>
      <c r="C1498" s="55" t="s">
        <v>48</v>
      </c>
      <c r="D1498" s="44">
        <v>13</v>
      </c>
      <c r="E1498" s="41">
        <v>0</v>
      </c>
      <c r="F1498" s="41">
        <v>0</v>
      </c>
      <c r="G1498" s="117">
        <v>0</v>
      </c>
      <c r="H1498" s="42" t="s">
        <v>12</v>
      </c>
      <c r="I1498" s="13">
        <v>0</v>
      </c>
      <c r="J1498" s="42" t="s">
        <v>12</v>
      </c>
      <c r="K1498" s="29">
        <f>_xlfn.IFS(AND(R1498=0,G1498=0),0,V1498=0,0,V1498=1,MAX(AE1498:AG1498))</f>
        <v>0</v>
      </c>
      <c r="L1498" s="29">
        <f t="shared" si="665"/>
        <v>1</v>
      </c>
      <c r="M1498" s="29">
        <f t="shared" si="666"/>
        <v>1</v>
      </c>
      <c r="N1498" s="29">
        <f t="shared" si="668"/>
        <v>0</v>
      </c>
      <c r="O1498" s="34"/>
      <c r="P1498" s="41">
        <v>0</v>
      </c>
      <c r="Q1498" s="41">
        <v>0</v>
      </c>
      <c r="R1498" s="117">
        <v>0</v>
      </c>
      <c r="S1498" s="34">
        <v>0</v>
      </c>
      <c r="T1498" s="34"/>
      <c r="U1498" s="43" t="s">
        <v>317</v>
      </c>
      <c r="V1498" s="34">
        <v>0</v>
      </c>
      <c r="W1498" s="29">
        <v>2</v>
      </c>
      <c r="X1498" s="29">
        <f t="shared" si="669"/>
        <v>0</v>
      </c>
      <c r="Z1498" s="6">
        <f t="shared" si="670"/>
        <v>0</v>
      </c>
      <c r="AA1498" s="6">
        <f t="shared" si="671"/>
        <v>0</v>
      </c>
      <c r="AB1498" s="29"/>
      <c r="AC1498" s="29" t="str">
        <f t="shared" si="672"/>
        <v>не применяется</v>
      </c>
      <c r="AE1498" s="120">
        <f>IF(N1498=1,IF(OR(I1498&gt;-3,I1498=""),0,IF(I1498&gt;=-7,1,2)),0)</f>
        <v>0</v>
      </c>
      <c r="AF1498" s="120">
        <f>IF(G1498&lt;AI1498,1,0)</f>
        <v>1</v>
      </c>
      <c r="AG1498" s="120">
        <f>IF(G1498=AJ1498,2,0)</f>
        <v>0</v>
      </c>
      <c r="AI1498" s="29">
        <f t="shared" si="673"/>
        <v>0.30394431599999999</v>
      </c>
      <c r="AJ1498" s="29">
        <f>_xlfn.MINIFS($G$6:$G$2383,$N$6:$N$2383,1,$D$6:$D$2383,13)</f>
        <v>0.11</v>
      </c>
    </row>
    <row r="1499" spans="1:36" ht="16.5" thickBot="1" x14ac:dyDescent="0.3">
      <c r="A1499" s="48" t="s">
        <v>1708</v>
      </c>
      <c r="B1499" s="54" t="s">
        <v>47</v>
      </c>
      <c r="C1499" s="55" t="s">
        <v>48</v>
      </c>
      <c r="D1499" s="44">
        <v>14</v>
      </c>
      <c r="E1499" s="41">
        <v>0</v>
      </c>
      <c r="F1499" s="41">
        <v>0</v>
      </c>
      <c r="G1499" s="117">
        <v>0</v>
      </c>
      <c r="H1499" s="42" t="s">
        <v>12</v>
      </c>
      <c r="I1499" s="13">
        <v>0</v>
      </c>
      <c r="J1499" s="42" t="s">
        <v>12</v>
      </c>
      <c r="K1499" s="29">
        <f>_xlfn.IFS(AND(R1499=0,G1499=0),0,V1499=0,0,V1499=1,MAX(AE1499:AG1499))</f>
        <v>0</v>
      </c>
      <c r="L1499" s="29">
        <f t="shared" si="665"/>
        <v>0</v>
      </c>
      <c r="M1499" s="29">
        <f t="shared" si="666"/>
        <v>1</v>
      </c>
      <c r="N1499" s="29">
        <f t="shared" si="668"/>
        <v>0</v>
      </c>
      <c r="O1499" s="34"/>
      <c r="P1499" s="41">
        <v>0</v>
      </c>
      <c r="Q1499" s="41">
        <v>0</v>
      </c>
      <c r="R1499" s="117">
        <v>0</v>
      </c>
      <c r="S1499" s="34">
        <v>0</v>
      </c>
      <c r="T1499" s="34"/>
      <c r="U1499" s="43" t="s">
        <v>319</v>
      </c>
      <c r="V1499" s="34">
        <v>0</v>
      </c>
      <c r="W1499" s="29">
        <v>1</v>
      </c>
      <c r="X1499" s="29">
        <f t="shared" si="669"/>
        <v>0</v>
      </c>
      <c r="Z1499" s="6">
        <f t="shared" si="670"/>
        <v>0</v>
      </c>
      <c r="AA1499" s="6">
        <f t="shared" si="671"/>
        <v>0</v>
      </c>
      <c r="AB1499" s="29"/>
      <c r="AC1499" s="29" t="str">
        <f t="shared" si="672"/>
        <v>не применяется</v>
      </c>
      <c r="AE1499" s="120">
        <f>IF(N1499=1,IF(OR(I1499&gt;-5,I1499=""),0,IF(I1499&gt;=-10,0.5,1)),0)</f>
        <v>0</v>
      </c>
      <c r="AF1499" s="120">
        <f>IF(G1499&lt;AI1499,0.5,0)</f>
        <v>0.5</v>
      </c>
      <c r="AG1499" s="120">
        <f>IF(G1499=AJ1499,1,0)</f>
        <v>1</v>
      </c>
      <c r="AI1499" s="29">
        <f t="shared" si="673"/>
        <v>4.1435990000000004E-3</v>
      </c>
      <c r="AJ1499" s="29">
        <f>_xlfn.MINIFS($G$6:$G$2383,$N$6:$N$2383,1,$D$6:$D$2383,14)</f>
        <v>0</v>
      </c>
    </row>
    <row r="1500" spans="1:36" ht="16.5" thickBot="1" x14ac:dyDescent="0.3">
      <c r="A1500" s="48" t="s">
        <v>1709</v>
      </c>
      <c r="B1500" s="54" t="s">
        <v>47</v>
      </c>
      <c r="C1500" s="55" t="s">
        <v>48</v>
      </c>
      <c r="D1500" s="33"/>
      <c r="E1500" s="41"/>
      <c r="F1500" s="41"/>
      <c r="G1500" s="117">
        <v>0</v>
      </c>
      <c r="H1500" s="35"/>
      <c r="I1500" s="35"/>
      <c r="J1500" s="35"/>
      <c r="K1500" s="36">
        <f>SUM(K1501:K1506)</f>
        <v>5</v>
      </c>
      <c r="L1500" s="29">
        <f t="shared" si="665"/>
        <v>0</v>
      </c>
      <c r="M1500" s="29">
        <f t="shared" si="666"/>
        <v>0</v>
      </c>
      <c r="O1500" s="34"/>
      <c r="P1500" s="34"/>
      <c r="Q1500" s="34"/>
      <c r="R1500" s="117">
        <v>0</v>
      </c>
      <c r="S1500" s="35">
        <v>5.5</v>
      </c>
      <c r="T1500" s="35"/>
      <c r="U1500" s="37" t="s">
        <v>321</v>
      </c>
      <c r="V1500" s="35">
        <v>1</v>
      </c>
      <c r="W1500" s="6"/>
      <c r="X1500" s="29">
        <f t="shared" si="669"/>
        <v>0</v>
      </c>
      <c r="Y1500" s="6"/>
      <c r="AB1500" s="6"/>
      <c r="AC1500" s="29" t="str">
        <f t="shared" si="672"/>
        <v>не применяется</v>
      </c>
      <c r="AF1500" s="6"/>
    </row>
    <row r="1501" spans="1:36" ht="16.5" thickBot="1" x14ac:dyDescent="0.3">
      <c r="A1501" s="48" t="s">
        <v>1710</v>
      </c>
      <c r="B1501" s="54" t="s">
        <v>47</v>
      </c>
      <c r="C1501" s="55" t="s">
        <v>48</v>
      </c>
      <c r="D1501" s="44">
        <v>15</v>
      </c>
      <c r="E1501" s="41">
        <v>22454</v>
      </c>
      <c r="F1501" s="41">
        <v>22454</v>
      </c>
      <c r="G1501" s="117">
        <v>1</v>
      </c>
      <c r="H1501" s="45">
        <v>1</v>
      </c>
      <c r="I1501" s="42" t="s">
        <v>12</v>
      </c>
      <c r="J1501" s="13">
        <v>1</v>
      </c>
      <c r="K1501" s="29">
        <f t="shared" ref="K1501:K1506" si="674">IF(V1501=1,MAX(AE1501:AG1501),0)</f>
        <v>1</v>
      </c>
      <c r="L1501" s="29">
        <f t="shared" si="665"/>
        <v>0</v>
      </c>
      <c r="M1501" s="29">
        <f t="shared" si="666"/>
        <v>1</v>
      </c>
      <c r="N1501" s="29">
        <f t="shared" ref="N1501:N1506" si="675">IF(AND(F1501=0,V1501=1),2,V1501)</f>
        <v>1</v>
      </c>
      <c r="O1501" s="34"/>
      <c r="P1501" s="41">
        <v>0</v>
      </c>
      <c r="Q1501" s="41">
        <v>0</v>
      </c>
      <c r="R1501" s="117">
        <v>0</v>
      </c>
      <c r="S1501" s="42">
        <v>1</v>
      </c>
      <c r="T1501" s="42"/>
      <c r="U1501" s="43" t="s">
        <v>323</v>
      </c>
      <c r="V1501" s="34">
        <v>1</v>
      </c>
      <c r="W1501" s="29">
        <v>1</v>
      </c>
      <c r="X1501" s="29">
        <f t="shared" si="669"/>
        <v>1</v>
      </c>
      <c r="Z1501" s="6">
        <f t="shared" ref="Z1501:Z1506" si="676">N1501</f>
        <v>1</v>
      </c>
      <c r="AA1501" s="6">
        <f t="shared" ref="AA1501:AA1506" si="677">IF(K1501&lt;=0,0,1)</f>
        <v>1</v>
      </c>
      <c r="AB1501" s="29"/>
      <c r="AC1501" s="29">
        <f t="shared" si="672"/>
        <v>1</v>
      </c>
      <c r="AE1501" s="120">
        <f>IF(AND(J1501&gt;=1,N1501=1),1,0)</f>
        <v>1</v>
      </c>
      <c r="AF1501" s="121">
        <f>IF(G1501&gt;AI1501,0.5,0)</f>
        <v>0.5</v>
      </c>
      <c r="AG1501" s="120"/>
      <c r="AI1501" s="29">
        <f t="shared" ref="AI1501:AI1506" si="678">ROUND(SUMIFS(E:E,D:D,D1501,N:N,1)/SUMIFS(F:F,D:D,D1501,N:N,1),9)</f>
        <v>0.955452521</v>
      </c>
    </row>
    <row r="1502" spans="1:36" ht="16.5" thickBot="1" x14ac:dyDescent="0.3">
      <c r="A1502" s="48" t="s">
        <v>1711</v>
      </c>
      <c r="B1502" s="54" t="s">
        <v>47</v>
      </c>
      <c r="C1502" s="55" t="s">
        <v>48</v>
      </c>
      <c r="D1502" s="44">
        <v>16</v>
      </c>
      <c r="E1502" s="41">
        <v>40</v>
      </c>
      <c r="F1502" s="41">
        <v>0</v>
      </c>
      <c r="G1502" s="117">
        <v>0</v>
      </c>
      <c r="H1502" s="45">
        <v>1</v>
      </c>
      <c r="I1502" s="42" t="s">
        <v>12</v>
      </c>
      <c r="J1502" s="13">
        <v>0</v>
      </c>
      <c r="K1502" s="29">
        <f t="shared" si="674"/>
        <v>0</v>
      </c>
      <c r="L1502" s="29">
        <f t="shared" si="665"/>
        <v>0</v>
      </c>
      <c r="M1502" s="29">
        <f t="shared" si="666"/>
        <v>0</v>
      </c>
      <c r="N1502" s="29">
        <f t="shared" si="675"/>
        <v>2</v>
      </c>
      <c r="O1502" s="34"/>
      <c r="P1502" s="41">
        <v>19</v>
      </c>
      <c r="Q1502" s="41">
        <v>33</v>
      </c>
      <c r="R1502" s="117">
        <v>0.57575757599999999</v>
      </c>
      <c r="S1502" s="42">
        <v>0.5</v>
      </c>
      <c r="T1502" s="42"/>
      <c r="U1502" s="43" t="s">
        <v>325</v>
      </c>
      <c r="V1502" s="34">
        <v>1</v>
      </c>
      <c r="W1502" s="29">
        <v>1</v>
      </c>
      <c r="X1502" s="29">
        <f t="shared" si="669"/>
        <v>1</v>
      </c>
      <c r="Z1502" s="6">
        <f t="shared" si="676"/>
        <v>2</v>
      </c>
      <c r="AA1502" s="6">
        <f t="shared" si="677"/>
        <v>0</v>
      </c>
      <c r="AB1502" s="29"/>
      <c r="AC1502" s="29" t="str">
        <f>_xlfn.IFS(AND(Z1502=1,AA1502=1),1,AND(Z1502=1,AA1502=0),0,Z1502=0,"не применяется",N1502=2,"не применяется")</f>
        <v>не применяется</v>
      </c>
      <c r="AE1502" s="120">
        <f>IF(AND(J1502&gt;=1,N1502=1),1,0)</f>
        <v>0</v>
      </c>
      <c r="AF1502" s="120">
        <f>IF(G1502&gt;AI1502,0.5,0)</f>
        <v>0</v>
      </c>
      <c r="AG1502" s="120"/>
      <c r="AI1502" s="29">
        <f t="shared" si="678"/>
        <v>27.65</v>
      </c>
    </row>
    <row r="1503" spans="1:36" ht="16.5" thickBot="1" x14ac:dyDescent="0.3">
      <c r="A1503" s="48" t="s">
        <v>1712</v>
      </c>
      <c r="B1503" s="54" t="s">
        <v>47</v>
      </c>
      <c r="C1503" s="55" t="s">
        <v>48</v>
      </c>
      <c r="D1503" s="44">
        <v>17</v>
      </c>
      <c r="E1503" s="41">
        <v>670</v>
      </c>
      <c r="F1503" s="41">
        <v>6</v>
      </c>
      <c r="G1503" s="117">
        <v>111.666666667</v>
      </c>
      <c r="H1503" s="45">
        <v>1</v>
      </c>
      <c r="I1503" s="42" t="s">
        <v>12</v>
      </c>
      <c r="J1503" s="13">
        <v>111.666666667</v>
      </c>
      <c r="K1503" s="29">
        <f t="shared" si="674"/>
        <v>1</v>
      </c>
      <c r="L1503" s="29">
        <f t="shared" si="665"/>
        <v>0</v>
      </c>
      <c r="M1503" s="29">
        <f t="shared" si="666"/>
        <v>1</v>
      </c>
      <c r="N1503" s="29">
        <f t="shared" si="675"/>
        <v>1</v>
      </c>
      <c r="O1503" s="34"/>
      <c r="P1503" s="41">
        <v>329</v>
      </c>
      <c r="Q1503" s="41">
        <v>386</v>
      </c>
      <c r="R1503" s="117">
        <v>0.85233160600000002</v>
      </c>
      <c r="S1503" s="42">
        <v>0</v>
      </c>
      <c r="T1503" s="42"/>
      <c r="U1503" s="43" t="s">
        <v>327</v>
      </c>
      <c r="V1503" s="34">
        <v>1</v>
      </c>
      <c r="W1503" s="29">
        <v>1</v>
      </c>
      <c r="X1503" s="29">
        <f t="shared" si="669"/>
        <v>1</v>
      </c>
      <c r="Z1503" s="6">
        <f t="shared" si="676"/>
        <v>1</v>
      </c>
      <c r="AA1503" s="6">
        <f t="shared" si="677"/>
        <v>1</v>
      </c>
      <c r="AB1503" s="29"/>
      <c r="AC1503" s="29">
        <f>_xlfn.IFS(AND(Z1503=1,AA1503=1),1,AND(Z1503=1,AA1503=0),0,Z1503=0,"не применяется")</f>
        <v>1</v>
      </c>
      <c r="AE1503" s="120">
        <f>IF(AND(J1503&gt;=1,N1503=1),1,0)</f>
        <v>1</v>
      </c>
      <c r="AF1503" s="120">
        <f>IF(G1503&gt;AI1503,0.5,0)</f>
        <v>0.5</v>
      </c>
      <c r="AG1503" s="120"/>
      <c r="AI1503" s="29">
        <f t="shared" si="678"/>
        <v>77.588235294</v>
      </c>
    </row>
    <row r="1504" spans="1:36" ht="16.5" thickBot="1" x14ac:dyDescent="0.3">
      <c r="A1504" s="48" t="s">
        <v>1713</v>
      </c>
      <c r="B1504" s="54" t="s">
        <v>47</v>
      </c>
      <c r="C1504" s="55" t="s">
        <v>48</v>
      </c>
      <c r="D1504" s="44">
        <v>18</v>
      </c>
      <c r="E1504" s="41">
        <v>90</v>
      </c>
      <c r="F1504" s="41">
        <v>0</v>
      </c>
      <c r="G1504" s="117">
        <v>0</v>
      </c>
      <c r="H1504" s="45">
        <v>1</v>
      </c>
      <c r="I1504" s="42" t="s">
        <v>12</v>
      </c>
      <c r="J1504" s="13">
        <v>0</v>
      </c>
      <c r="K1504" s="29">
        <f t="shared" si="674"/>
        <v>0</v>
      </c>
      <c r="L1504" s="29">
        <f t="shared" si="665"/>
        <v>0</v>
      </c>
      <c r="M1504" s="29">
        <f t="shared" si="666"/>
        <v>0</v>
      </c>
      <c r="N1504" s="29">
        <f t="shared" si="675"/>
        <v>2</v>
      </c>
      <c r="O1504" s="34"/>
      <c r="P1504" s="41">
        <v>86</v>
      </c>
      <c r="Q1504" s="41">
        <v>28</v>
      </c>
      <c r="R1504" s="117">
        <v>3.0714285710000002</v>
      </c>
      <c r="S1504" s="42">
        <v>1</v>
      </c>
      <c r="T1504" s="42"/>
      <c r="U1504" s="43" t="s">
        <v>329</v>
      </c>
      <c r="V1504" s="34">
        <v>1</v>
      </c>
      <c r="W1504" s="29">
        <v>1</v>
      </c>
      <c r="X1504" s="29">
        <f t="shared" si="669"/>
        <v>1</v>
      </c>
      <c r="Z1504" s="6">
        <f t="shared" si="676"/>
        <v>2</v>
      </c>
      <c r="AA1504" s="6">
        <f t="shared" si="677"/>
        <v>0</v>
      </c>
      <c r="AB1504" s="29"/>
      <c r="AC1504" s="29" t="str">
        <f>_xlfn.IFS(AND(Z1504=1,AA1504=1),1,AND(Z1504=1,AA1504=0),0,Z1504=0,"не применяется",N1504=2,"не применяется")</f>
        <v>не применяется</v>
      </c>
      <c r="AE1504" s="120">
        <f>IF(AND(J1504&gt;=1,N1504=1),1,0)</f>
        <v>0</v>
      </c>
      <c r="AF1504" s="120">
        <f>IF(G1504&gt;AI1504,0.5,0)</f>
        <v>0</v>
      </c>
      <c r="AG1504" s="120"/>
      <c r="AI1504" s="29">
        <f t="shared" si="678"/>
        <v>48.1875</v>
      </c>
    </row>
    <row r="1505" spans="1:36" ht="16.5" thickBot="1" x14ac:dyDescent="0.3">
      <c r="A1505" s="48" t="s">
        <v>1714</v>
      </c>
      <c r="B1505" s="54" t="s">
        <v>47</v>
      </c>
      <c r="C1505" s="55" t="s">
        <v>48</v>
      </c>
      <c r="D1505" s="44">
        <v>19</v>
      </c>
      <c r="E1505" s="41">
        <v>480</v>
      </c>
      <c r="F1505" s="41">
        <v>14</v>
      </c>
      <c r="G1505" s="117">
        <v>34.285714286000001</v>
      </c>
      <c r="H1505" s="45">
        <v>1</v>
      </c>
      <c r="I1505" s="42" t="s">
        <v>12</v>
      </c>
      <c r="J1505" s="13">
        <v>34.285714286000001</v>
      </c>
      <c r="K1505" s="29">
        <f t="shared" si="674"/>
        <v>2</v>
      </c>
      <c r="L1505" s="29">
        <f t="shared" si="665"/>
        <v>0</v>
      </c>
      <c r="M1505" s="29">
        <f t="shared" si="666"/>
        <v>0</v>
      </c>
      <c r="N1505" s="29">
        <f t="shared" si="675"/>
        <v>1</v>
      </c>
      <c r="O1505" s="34"/>
      <c r="P1505" s="41">
        <v>162</v>
      </c>
      <c r="Q1505" s="41">
        <v>19</v>
      </c>
      <c r="R1505" s="117">
        <v>8.5263157889999999</v>
      </c>
      <c r="S1505" s="42">
        <v>2</v>
      </c>
      <c r="T1505" s="42"/>
      <c r="U1505" s="43" t="s">
        <v>331</v>
      </c>
      <c r="V1505" s="34">
        <v>1</v>
      </c>
      <c r="W1505" s="29">
        <v>2</v>
      </c>
      <c r="X1505" s="29">
        <f t="shared" si="669"/>
        <v>2</v>
      </c>
      <c r="Z1505" s="6">
        <f t="shared" si="676"/>
        <v>1</v>
      </c>
      <c r="AA1505" s="6">
        <f t="shared" si="677"/>
        <v>1</v>
      </c>
      <c r="AB1505" s="29"/>
      <c r="AC1505" s="29">
        <f t="shared" ref="AC1505:AC1512" si="679">_xlfn.IFS(AND(Z1505=1,AA1505=1),1,AND(Z1505=1,AA1505=0),0,Z1505=0,"не применяется")</f>
        <v>1</v>
      </c>
      <c r="AE1505" s="120">
        <f>IF(AND(J1505&gt;=1,N1505=1),2,0)</f>
        <v>2</v>
      </c>
      <c r="AF1505" s="120">
        <f>IF(G1505&gt;AI1505,1,0)</f>
        <v>0</v>
      </c>
      <c r="AG1505" s="120"/>
      <c r="AI1505" s="29">
        <f t="shared" si="678"/>
        <v>45.237288135999997</v>
      </c>
    </row>
    <row r="1506" spans="1:36" ht="16.5" thickBot="1" x14ac:dyDescent="0.3">
      <c r="A1506" s="48" t="s">
        <v>1715</v>
      </c>
      <c r="B1506" s="54" t="s">
        <v>47</v>
      </c>
      <c r="C1506" s="55" t="s">
        <v>48</v>
      </c>
      <c r="D1506" s="44">
        <v>20</v>
      </c>
      <c r="E1506" s="41">
        <v>19</v>
      </c>
      <c r="F1506" s="41">
        <v>15</v>
      </c>
      <c r="G1506" s="117">
        <v>1.266666667</v>
      </c>
      <c r="H1506" s="45">
        <v>1</v>
      </c>
      <c r="I1506" s="42" t="s">
        <v>12</v>
      </c>
      <c r="J1506" s="13">
        <v>1.266666667</v>
      </c>
      <c r="K1506" s="29">
        <f t="shared" si="674"/>
        <v>1</v>
      </c>
      <c r="L1506" s="29">
        <f t="shared" si="665"/>
        <v>0</v>
      </c>
      <c r="M1506" s="29">
        <f t="shared" si="666"/>
        <v>0</v>
      </c>
      <c r="N1506" s="29">
        <f t="shared" si="675"/>
        <v>1</v>
      </c>
      <c r="O1506" s="34"/>
      <c r="P1506" s="41">
        <v>78</v>
      </c>
      <c r="Q1506" s="41">
        <v>22</v>
      </c>
      <c r="R1506" s="117">
        <v>3.5454545450000001</v>
      </c>
      <c r="S1506" s="42">
        <v>1</v>
      </c>
      <c r="T1506" s="42"/>
      <c r="U1506" s="43" t="s">
        <v>333</v>
      </c>
      <c r="V1506" s="34">
        <v>1</v>
      </c>
      <c r="W1506" s="29">
        <v>1</v>
      </c>
      <c r="X1506" s="29">
        <f t="shared" si="669"/>
        <v>1</v>
      </c>
      <c r="Z1506" s="6">
        <f t="shared" si="676"/>
        <v>1</v>
      </c>
      <c r="AA1506" s="6">
        <f t="shared" si="677"/>
        <v>1</v>
      </c>
      <c r="AB1506" s="29"/>
      <c r="AC1506" s="29">
        <f t="shared" si="679"/>
        <v>1</v>
      </c>
      <c r="AE1506" s="120">
        <f>IF(AND(J1506&gt;=1,N1506=1),1,0)</f>
        <v>1</v>
      </c>
      <c r="AF1506" s="120">
        <f>IF(G1506&gt;AI1506,0.5,0)</f>
        <v>0</v>
      </c>
      <c r="AG1506" s="120"/>
      <c r="AI1506" s="29">
        <f t="shared" si="678"/>
        <v>12.756097561000001</v>
      </c>
    </row>
    <row r="1507" spans="1:36" ht="16.5" thickBot="1" x14ac:dyDescent="0.3">
      <c r="A1507" s="48" t="s">
        <v>1709</v>
      </c>
      <c r="B1507" s="54" t="s">
        <v>47</v>
      </c>
      <c r="C1507" s="55" t="s">
        <v>48</v>
      </c>
      <c r="D1507" s="33"/>
      <c r="E1507" s="41"/>
      <c r="F1507" s="41"/>
      <c r="G1507" s="117">
        <v>0</v>
      </c>
      <c r="H1507" s="35"/>
      <c r="I1507" s="35"/>
      <c r="J1507" s="35"/>
      <c r="K1507" s="36">
        <f>SUM(K1508:K1512)</f>
        <v>0</v>
      </c>
      <c r="L1507" s="29">
        <f t="shared" si="665"/>
        <v>0</v>
      </c>
      <c r="M1507" s="29">
        <f t="shared" si="666"/>
        <v>0</v>
      </c>
      <c r="O1507" s="34"/>
      <c r="P1507" s="34"/>
      <c r="Q1507" s="34"/>
      <c r="R1507" s="117">
        <v>0</v>
      </c>
      <c r="S1507" s="35">
        <v>0</v>
      </c>
      <c r="T1507" s="35"/>
      <c r="U1507" s="37" t="s">
        <v>321</v>
      </c>
      <c r="V1507" s="35">
        <v>1</v>
      </c>
      <c r="W1507" s="6"/>
      <c r="X1507" s="29">
        <f t="shared" si="669"/>
        <v>0</v>
      </c>
      <c r="Y1507" s="6"/>
      <c r="AB1507" s="6"/>
      <c r="AC1507" s="29" t="str">
        <f t="shared" si="679"/>
        <v>не применяется</v>
      </c>
      <c r="AF1507" s="6"/>
    </row>
    <row r="1508" spans="1:36" ht="16.5" thickBot="1" x14ac:dyDescent="0.3">
      <c r="A1508" s="48" t="s">
        <v>1716</v>
      </c>
      <c r="B1508" s="54" t="s">
        <v>47</v>
      </c>
      <c r="C1508" s="55" t="s">
        <v>48</v>
      </c>
      <c r="D1508" s="44">
        <v>21</v>
      </c>
      <c r="E1508" s="41">
        <v>0</v>
      </c>
      <c r="F1508" s="41">
        <v>0</v>
      </c>
      <c r="G1508" s="117">
        <v>0</v>
      </c>
      <c r="H1508" s="42" t="s">
        <v>12</v>
      </c>
      <c r="I1508" s="13">
        <v>0</v>
      </c>
      <c r="J1508" s="42" t="s">
        <v>12</v>
      </c>
      <c r="K1508" s="29">
        <f>IF(V1508=1,MAX(AE1508:AG1508),0)</f>
        <v>0</v>
      </c>
      <c r="L1508" s="29">
        <f t="shared" si="665"/>
        <v>0</v>
      </c>
      <c r="M1508" s="29">
        <f t="shared" si="666"/>
        <v>0</v>
      </c>
      <c r="N1508" s="29">
        <f>IF(AND(F1508=0,V1508=1),2,V1508)</f>
        <v>0</v>
      </c>
      <c r="O1508" s="34"/>
      <c r="P1508" s="41">
        <v>0</v>
      </c>
      <c r="Q1508" s="41">
        <v>0</v>
      </c>
      <c r="R1508" s="117">
        <v>0</v>
      </c>
      <c r="S1508" s="45">
        <v>0</v>
      </c>
      <c r="T1508" s="45"/>
      <c r="U1508" s="43" t="s">
        <v>335</v>
      </c>
      <c r="V1508" s="34">
        <v>0</v>
      </c>
      <c r="W1508" s="29">
        <v>1</v>
      </c>
      <c r="X1508" s="29">
        <f t="shared" si="669"/>
        <v>0</v>
      </c>
      <c r="Z1508" s="6">
        <f>N1508</f>
        <v>0</v>
      </c>
      <c r="AA1508" s="6">
        <f>IF(K1508&lt;=0,0,1)</f>
        <v>0</v>
      </c>
      <c r="AB1508" s="29"/>
      <c r="AC1508" s="29" t="str">
        <f t="shared" si="679"/>
        <v>не применяется</v>
      </c>
      <c r="AE1508" s="120">
        <f>IF(N1508=1,IF(OR(I1508&lt;5,I1508=""),0,IF(I1508&gt;=10,1,0.5)),0)</f>
        <v>0</v>
      </c>
      <c r="AF1508" s="120">
        <f>IF(G1508&gt;AI1508,0.5,0)</f>
        <v>0</v>
      </c>
      <c r="AG1508" s="120">
        <f>IF(G1508=AJ1508,1,0)</f>
        <v>0</v>
      </c>
      <c r="AI1508" s="29">
        <f>ROUND(SUMIFS(E:E,D:D,D1508,N:N,1)/SUMIFS(F:F,D:D,D1508,N:N,1),9)</f>
        <v>0.40586932399999998</v>
      </c>
      <c r="AJ1508" s="29">
        <f>_xlfn.MAXIFS($G$7:$G$2383,$N$7:$N$2383,1,$D$7:$D$2383,21)</f>
        <v>1</v>
      </c>
    </row>
    <row r="1509" spans="1:36" ht="16.5" thickBot="1" x14ac:dyDescent="0.3">
      <c r="A1509" s="48" t="s">
        <v>1717</v>
      </c>
      <c r="B1509" s="54" t="s">
        <v>47</v>
      </c>
      <c r="C1509" s="55" t="s">
        <v>48</v>
      </c>
      <c r="D1509" s="44">
        <v>22</v>
      </c>
      <c r="E1509" s="41">
        <v>0</v>
      </c>
      <c r="F1509" s="41">
        <v>0</v>
      </c>
      <c r="G1509" s="117">
        <v>0</v>
      </c>
      <c r="H1509" s="45">
        <v>1</v>
      </c>
      <c r="I1509" s="42" t="s">
        <v>12</v>
      </c>
      <c r="J1509" s="13">
        <v>0</v>
      </c>
      <c r="K1509" s="29">
        <f>IF(V1509=1,MAX(AE1509:AG1509),0)</f>
        <v>0</v>
      </c>
      <c r="L1509" s="29">
        <f t="shared" si="665"/>
        <v>0</v>
      </c>
      <c r="M1509" s="29">
        <f t="shared" si="666"/>
        <v>0</v>
      </c>
      <c r="N1509" s="29">
        <f>IF(AND(F1509=0,V1509=1),2,V1509)</f>
        <v>0</v>
      </c>
      <c r="O1509" s="34"/>
      <c r="P1509" s="41">
        <v>0</v>
      </c>
      <c r="Q1509" s="41">
        <v>0</v>
      </c>
      <c r="R1509" s="117">
        <v>0</v>
      </c>
      <c r="S1509" s="42">
        <v>0</v>
      </c>
      <c r="T1509" s="42"/>
      <c r="U1509" s="43" t="s">
        <v>337</v>
      </c>
      <c r="V1509" s="34">
        <v>0</v>
      </c>
      <c r="W1509" s="29">
        <v>1</v>
      </c>
      <c r="X1509" s="29">
        <f t="shared" si="669"/>
        <v>0</v>
      </c>
      <c r="Z1509" s="6">
        <f>N1509</f>
        <v>0</v>
      </c>
      <c r="AA1509" s="6">
        <f>IF(K1509&lt;=0,0,1)</f>
        <v>0</v>
      </c>
      <c r="AB1509" s="29"/>
      <c r="AC1509" s="29" t="str">
        <f t="shared" si="679"/>
        <v>не применяется</v>
      </c>
      <c r="AE1509" s="120">
        <f>IF(AND(J1509&gt;=1,N1509=1),1,0)</f>
        <v>0</v>
      </c>
      <c r="AF1509" s="120">
        <f>IF(G1509&gt;AI1509,0.5,0)</f>
        <v>0</v>
      </c>
      <c r="AG1509" s="120"/>
      <c r="AI1509" s="29">
        <f>ROUND(SUMIFS(E:E,D:D,D1509,N:N,1)/SUMIFS(F:F,D:D,D1509,N:N,1),9)</f>
        <v>0.59924209900000003</v>
      </c>
    </row>
    <row r="1510" spans="1:36" ht="16.5" thickBot="1" x14ac:dyDescent="0.3">
      <c r="A1510" s="48" t="s">
        <v>1718</v>
      </c>
      <c r="B1510" s="54" t="s">
        <v>47</v>
      </c>
      <c r="C1510" s="55" t="s">
        <v>48</v>
      </c>
      <c r="D1510" s="44">
        <v>23</v>
      </c>
      <c r="E1510" s="41">
        <v>0</v>
      </c>
      <c r="F1510" s="41">
        <v>0</v>
      </c>
      <c r="G1510" s="117">
        <v>0</v>
      </c>
      <c r="H1510" s="42" t="s">
        <v>12</v>
      </c>
      <c r="I1510" s="13">
        <v>0</v>
      </c>
      <c r="J1510" s="42" t="s">
        <v>12</v>
      </c>
      <c r="K1510" s="29">
        <f>IF(V1510=1,MAX(AE1510:AG1510),0)</f>
        <v>0</v>
      </c>
      <c r="L1510" s="29">
        <f t="shared" si="665"/>
        <v>0</v>
      </c>
      <c r="M1510" s="29">
        <f t="shared" si="666"/>
        <v>0</v>
      </c>
      <c r="N1510" s="29">
        <f>IF(AND(F1510=0,V1510=1),2,V1510)</f>
        <v>0</v>
      </c>
      <c r="O1510" s="34"/>
      <c r="P1510" s="41">
        <v>0</v>
      </c>
      <c r="Q1510" s="41">
        <v>0</v>
      </c>
      <c r="R1510" s="117">
        <v>0</v>
      </c>
      <c r="S1510" s="45">
        <v>0</v>
      </c>
      <c r="T1510" s="45"/>
      <c r="U1510" s="43" t="s">
        <v>339</v>
      </c>
      <c r="V1510" s="34">
        <v>0</v>
      </c>
      <c r="W1510" s="29">
        <v>1</v>
      </c>
      <c r="X1510" s="29">
        <f t="shared" si="669"/>
        <v>0</v>
      </c>
      <c r="Z1510" s="6">
        <f>N1510</f>
        <v>0</v>
      </c>
      <c r="AA1510" s="6">
        <f>IF(K1510&lt;=0,0,1)</f>
        <v>0</v>
      </c>
      <c r="AB1510" s="29"/>
      <c r="AC1510" s="29" t="str">
        <f t="shared" si="679"/>
        <v>не применяется</v>
      </c>
      <c r="AE1510" s="120">
        <f>IF(N1510=1,IF(OR(I1510&lt;5,I1510=""),0,IF(I1510&gt;=10,1,0.5)),0)</f>
        <v>0</v>
      </c>
      <c r="AF1510" s="120">
        <f>IF(G1510&gt;AI1510,0.5,0)</f>
        <v>0</v>
      </c>
      <c r="AG1510" s="120">
        <f>IF(AND(G3937&lt;&gt;0,G1510=AJ1510),1,0)</f>
        <v>0</v>
      </c>
      <c r="AI1510" s="29">
        <f>ROUND(SUMIFS(E:E,D:D,D1510,N:N,1)/SUMIFS(F:F,D:D,D1510,N:N,1),9)</f>
        <v>0.46666666699999998</v>
      </c>
      <c r="AJ1510" s="29">
        <f>_xlfn.MAXIFS($G$7:$G$2383,$N$7:$N$2383,1,$D$7:$D$2383,23)</f>
        <v>6</v>
      </c>
    </row>
    <row r="1511" spans="1:36" ht="16.5" thickBot="1" x14ac:dyDescent="0.3">
      <c r="A1511" s="48" t="s">
        <v>1719</v>
      </c>
      <c r="B1511" s="54" t="s">
        <v>47</v>
      </c>
      <c r="C1511" s="55" t="s">
        <v>48</v>
      </c>
      <c r="D1511" s="44">
        <v>24</v>
      </c>
      <c r="E1511" s="41">
        <v>0</v>
      </c>
      <c r="F1511" s="41">
        <v>0</v>
      </c>
      <c r="G1511" s="117">
        <v>0</v>
      </c>
      <c r="H1511" s="42" t="s">
        <v>12</v>
      </c>
      <c r="I1511" s="13">
        <v>0</v>
      </c>
      <c r="J1511" s="42" t="s">
        <v>12</v>
      </c>
      <c r="K1511" s="29">
        <f>IF(V1511=1,MAX(AE1511:AG1511),0)</f>
        <v>0</v>
      </c>
      <c r="L1511" s="29">
        <f t="shared" si="665"/>
        <v>0</v>
      </c>
      <c r="M1511" s="29">
        <f t="shared" si="666"/>
        <v>0</v>
      </c>
      <c r="N1511" s="29">
        <f>IF(AND(F1511=0,V1511=1),2,V1511)</f>
        <v>0</v>
      </c>
      <c r="O1511" s="34"/>
      <c r="P1511" s="41">
        <v>0</v>
      </c>
      <c r="Q1511" s="41">
        <v>0</v>
      </c>
      <c r="R1511" s="117">
        <v>0</v>
      </c>
      <c r="S1511" s="45">
        <v>0</v>
      </c>
      <c r="T1511" s="45"/>
      <c r="U1511" s="43" t="s">
        <v>341</v>
      </c>
      <c r="V1511" s="34">
        <v>0</v>
      </c>
      <c r="W1511" s="29">
        <v>1</v>
      </c>
      <c r="X1511" s="29">
        <f t="shared" si="669"/>
        <v>0</v>
      </c>
      <c r="Z1511" s="6">
        <f>N1511</f>
        <v>0</v>
      </c>
      <c r="AA1511" s="6">
        <f>IF(K1511&lt;=0,0,1)</f>
        <v>0</v>
      </c>
      <c r="AB1511" s="29"/>
      <c r="AC1511" s="29" t="str">
        <f t="shared" si="679"/>
        <v>не применяется</v>
      </c>
      <c r="AE1511" s="120">
        <f>IF(N1511=1,IF(OR(I1511&lt;5,I1511=""),0,IF(I1511&gt;=10,1,0.5)),0)</f>
        <v>0</v>
      </c>
      <c r="AF1511" s="120">
        <f>IF(G1511&gt;AI1511,0.5,0)</f>
        <v>0</v>
      </c>
      <c r="AG1511" s="120">
        <f>IF(G1511=AJ1511,1,0)</f>
        <v>0</v>
      </c>
      <c r="AI1511" s="29">
        <f>ROUND(SUMIFS(E:E,D:D,D1511,N:N,1)/SUMIFS(F:F,D:D,D1511,N:N,1),9)</f>
        <v>0.91379310300000005</v>
      </c>
      <c r="AJ1511" s="29">
        <f>_xlfn.MAXIFS($G$7:$G$2383,$N$7:$N$2383,1,$D$7:$D$2383,24)</f>
        <v>10</v>
      </c>
    </row>
    <row r="1512" spans="1:36" ht="16.5" thickBot="1" x14ac:dyDescent="0.3">
      <c r="A1512" s="48" t="s">
        <v>1720</v>
      </c>
      <c r="B1512" s="54" t="s">
        <v>47</v>
      </c>
      <c r="C1512" s="55" t="s">
        <v>48</v>
      </c>
      <c r="D1512" s="44">
        <v>25</v>
      </c>
      <c r="E1512" s="41">
        <v>0</v>
      </c>
      <c r="F1512" s="41">
        <v>0</v>
      </c>
      <c r="G1512" s="117">
        <v>0</v>
      </c>
      <c r="H1512" s="45">
        <v>1</v>
      </c>
      <c r="I1512" s="42" t="s">
        <v>12</v>
      </c>
      <c r="J1512" s="13">
        <v>0</v>
      </c>
      <c r="K1512" s="29">
        <f>IF(V1512=1,MAX(AE1512:AG1512),0)</f>
        <v>0</v>
      </c>
      <c r="L1512" s="29">
        <f t="shared" si="665"/>
        <v>0</v>
      </c>
      <c r="M1512" s="29">
        <f t="shared" si="666"/>
        <v>0</v>
      </c>
      <c r="N1512" s="29">
        <f>IF(AND(F1512=0,V1512=1),2,V1512)</f>
        <v>0</v>
      </c>
      <c r="O1512" s="34"/>
      <c r="P1512" s="41">
        <v>0</v>
      </c>
      <c r="Q1512" s="41">
        <v>0</v>
      </c>
      <c r="R1512" s="117">
        <v>0</v>
      </c>
      <c r="S1512" s="42">
        <v>0</v>
      </c>
      <c r="T1512" s="42"/>
      <c r="U1512" s="43" t="s">
        <v>343</v>
      </c>
      <c r="V1512" s="34">
        <v>0</v>
      </c>
      <c r="W1512" s="29">
        <v>2</v>
      </c>
      <c r="X1512" s="29">
        <f t="shared" si="669"/>
        <v>0</v>
      </c>
      <c r="Z1512" s="6">
        <f>N1512</f>
        <v>0</v>
      </c>
      <c r="AA1512" s="6">
        <f>IF(K1512&lt;=0,0,1)</f>
        <v>0</v>
      </c>
      <c r="AB1512" s="29"/>
      <c r="AC1512" s="29" t="str">
        <f t="shared" si="679"/>
        <v>не применяется</v>
      </c>
      <c r="AE1512" s="120">
        <f>IF(AND(J1512&gt;=1,N1512=1),2,0)</f>
        <v>0</v>
      </c>
      <c r="AF1512" s="120">
        <f>IF(G1512&gt;AI1512,1,0)</f>
        <v>0</v>
      </c>
      <c r="AG1512" s="120"/>
      <c r="AI1512" s="29">
        <f>ROUND(SUMIFS(E:E,D:D,D1512,N:N,1)/SUMIFS(F:F,D:D,D1512,N:N,1),9)</f>
        <v>0.97028108999999996</v>
      </c>
    </row>
    <row r="1513" spans="1:36" s="112" customFormat="1" ht="16.5" thickBot="1" x14ac:dyDescent="0.3">
      <c r="A1513" s="127" t="s">
        <v>1721</v>
      </c>
      <c r="B1513" s="126" t="s">
        <v>47</v>
      </c>
      <c r="C1513" s="125" t="s">
        <v>48</v>
      </c>
      <c r="D1513" s="51">
        <v>33</v>
      </c>
      <c r="E1513" s="41"/>
      <c r="F1513" s="41"/>
      <c r="G1513" s="117">
        <v>0</v>
      </c>
      <c r="H1513" s="46"/>
      <c r="I1513" s="46"/>
      <c r="J1513" s="46"/>
      <c r="K1513" s="45">
        <f>K1485+K1500+K1507</f>
        <v>5</v>
      </c>
      <c r="L1513" s="29">
        <f t="shared" si="665"/>
        <v>0</v>
      </c>
      <c r="M1513" s="29">
        <f t="shared" si="666"/>
        <v>0</v>
      </c>
      <c r="N1513" s="29"/>
      <c r="O1513" s="117"/>
      <c r="P1513" s="34"/>
      <c r="Q1513" s="34"/>
      <c r="R1513" s="117">
        <v>0</v>
      </c>
      <c r="S1513" s="46">
        <v>5.5</v>
      </c>
      <c r="T1513" s="46"/>
      <c r="U1513" s="124" t="s">
        <v>321</v>
      </c>
      <c r="V1513" s="46">
        <v>1</v>
      </c>
      <c r="X1513" s="112">
        <f>SUM(X1485:X1512)</f>
        <v>7</v>
      </c>
      <c r="Y1513" s="123">
        <f>K1513/X1513</f>
        <v>0.7142857142857143</v>
      </c>
      <c r="Z1513" s="6">
        <f>SUM(Z1485:Z1512)</f>
        <v>8</v>
      </c>
      <c r="AA1513" s="6">
        <f>SUM(AA1485:AA1512)</f>
        <v>4</v>
      </c>
      <c r="AB1513" s="53">
        <f>AA1513/Z1513</f>
        <v>0.5</v>
      </c>
      <c r="AC1513" s="29">
        <f>AB1513</f>
        <v>0.5</v>
      </c>
      <c r="AE1513" s="6"/>
      <c r="AF1513" s="6"/>
      <c r="AG1513" s="6"/>
      <c r="AI1513" s="29"/>
      <c r="AJ1513" s="29"/>
    </row>
    <row r="1514" spans="1:36" ht="16.5" thickBot="1" x14ac:dyDescent="0.25">
      <c r="A1514" s="48" t="s">
        <v>280</v>
      </c>
      <c r="B1514" s="49" t="s">
        <v>181</v>
      </c>
      <c r="C1514" s="50" t="s">
        <v>182</v>
      </c>
      <c r="D1514" s="33">
        <v>0</v>
      </c>
      <c r="E1514" s="122"/>
      <c r="F1514" s="122"/>
      <c r="G1514" s="117">
        <v>0</v>
      </c>
      <c r="H1514" s="35"/>
      <c r="I1514" s="35"/>
      <c r="J1514" s="35"/>
      <c r="K1514" s="36">
        <f>SUM(K1515:K1528)</f>
        <v>12</v>
      </c>
      <c r="L1514" s="29">
        <f t="shared" si="665"/>
        <v>0</v>
      </c>
      <c r="M1514" s="29">
        <f t="shared" si="666"/>
        <v>0</v>
      </c>
      <c r="O1514" s="34"/>
      <c r="P1514" s="67"/>
      <c r="Q1514" s="67"/>
      <c r="R1514" s="117">
        <v>0</v>
      </c>
      <c r="S1514" s="34">
        <v>11.5</v>
      </c>
      <c r="T1514" s="34"/>
      <c r="U1514" s="43" t="s">
        <v>321</v>
      </c>
      <c r="V1514" s="35">
        <v>1</v>
      </c>
      <c r="W1514" s="6"/>
      <c r="X1514" s="6"/>
      <c r="Y1514" s="6"/>
      <c r="AB1514" s="6"/>
      <c r="AC1514" s="6"/>
      <c r="AF1514" s="6"/>
    </row>
    <row r="1515" spans="1:36" ht="16.5" thickBot="1" x14ac:dyDescent="0.3">
      <c r="A1515" s="48" t="s">
        <v>1722</v>
      </c>
      <c r="B1515" s="54" t="s">
        <v>181</v>
      </c>
      <c r="C1515" s="55" t="s">
        <v>182</v>
      </c>
      <c r="D1515" s="41">
        <v>1</v>
      </c>
      <c r="E1515" s="41">
        <v>142234</v>
      </c>
      <c r="F1515" s="41">
        <v>594940</v>
      </c>
      <c r="G1515" s="117">
        <v>0.239072848</v>
      </c>
      <c r="H1515" s="42" t="s">
        <v>12</v>
      </c>
      <c r="I1515" s="13">
        <v>-13.100180870999999</v>
      </c>
      <c r="J1515" s="42" t="s">
        <v>12</v>
      </c>
      <c r="K1515" s="29">
        <f t="shared" ref="K1515:K1526" si="680">IF(V1515=1,MAX(AE1515:AG1515),0)</f>
        <v>0</v>
      </c>
      <c r="L1515" s="29">
        <f t="shared" si="665"/>
        <v>0</v>
      </c>
      <c r="M1515" s="29">
        <f t="shared" si="666"/>
        <v>0</v>
      </c>
      <c r="N1515" s="29">
        <f t="shared" ref="N1515:N1528" si="681">IF(AND(F1515=0,V1515=1),2,V1515)</f>
        <v>1</v>
      </c>
      <c r="O1515" s="34"/>
      <c r="P1515" s="41">
        <v>151455</v>
      </c>
      <c r="Q1515" s="41">
        <v>550518.9</v>
      </c>
      <c r="R1515" s="117">
        <v>0.27511317099999999</v>
      </c>
      <c r="S1515" s="34">
        <v>0.5</v>
      </c>
      <c r="T1515" s="34"/>
      <c r="U1515" s="43" t="s">
        <v>293</v>
      </c>
      <c r="V1515" s="34">
        <v>1</v>
      </c>
      <c r="W1515" s="29">
        <v>1</v>
      </c>
      <c r="X1515" s="29">
        <f t="shared" ref="X1515:X1541" si="682">IF(V1515=1,W1515,0)</f>
        <v>1</v>
      </c>
      <c r="Z1515" s="6">
        <f t="shared" ref="Z1515:Z1528" si="683">N1515</f>
        <v>1</v>
      </c>
      <c r="AA1515" s="6">
        <f t="shared" ref="AA1515:AA1528" si="684">IF(K1515&lt;=0,0,1)</f>
        <v>0</v>
      </c>
      <c r="AB1515" s="29"/>
      <c r="AC1515" s="29">
        <f t="shared" ref="AC1515:AC1526" si="685">_xlfn.IFS(AND(Z1515=1,AA1515=1),1,AND(Z1515=1,AA1515=0),0,Z1515=0,"не применяется")</f>
        <v>0</v>
      </c>
      <c r="AE1515" s="120">
        <f>IF(N1515=1,IF(OR(I1515&lt;3,I1515=""),0,IF(I1515&gt;=7,1,0.5)),0)</f>
        <v>0</v>
      </c>
      <c r="AF1515" s="120">
        <f>IF(G1515&gt;AI1515,0.5,0)</f>
        <v>0</v>
      </c>
      <c r="AG1515" s="120">
        <f>IF(G1515=AJ1515,1,0)</f>
        <v>0</v>
      </c>
      <c r="AI1515" s="29">
        <f t="shared" ref="AI1515:AI1528" si="686">ROUND(SUMIFS(E:E,D:D,D1515,N:N,1)/SUMIFS(F:F,D:D,D1515,N:N,1),9)</f>
        <v>0.26994277300000002</v>
      </c>
      <c r="AJ1515" s="29">
        <f>ROUND(_xlfn.MAXIFS($G$7:$G$2383,$D$7:$D$2383,1,$V$7:$V$2383,1),9)</f>
        <v>0.87050933799999997</v>
      </c>
    </row>
    <row r="1516" spans="1:36" ht="16.5" thickBot="1" x14ac:dyDescent="0.3">
      <c r="A1516" s="48" t="s">
        <v>1723</v>
      </c>
      <c r="B1516" s="54" t="s">
        <v>181</v>
      </c>
      <c r="C1516" s="55" t="s">
        <v>182</v>
      </c>
      <c r="D1516" s="44">
        <v>2</v>
      </c>
      <c r="E1516" s="41">
        <v>1105</v>
      </c>
      <c r="F1516" s="41">
        <v>1140</v>
      </c>
      <c r="G1516" s="117">
        <v>0.96929824600000003</v>
      </c>
      <c r="H1516" s="42" t="s">
        <v>12</v>
      </c>
      <c r="I1516" s="13">
        <v>103.39108209</v>
      </c>
      <c r="J1516" s="42" t="s">
        <v>12</v>
      </c>
      <c r="K1516" s="29">
        <f t="shared" si="680"/>
        <v>2</v>
      </c>
      <c r="L1516" s="29">
        <f t="shared" si="665"/>
        <v>0</v>
      </c>
      <c r="M1516" s="29">
        <f t="shared" si="666"/>
        <v>1</v>
      </c>
      <c r="N1516" s="29">
        <f t="shared" si="681"/>
        <v>1</v>
      </c>
      <c r="O1516" s="34"/>
      <c r="P1516" s="41">
        <v>600</v>
      </c>
      <c r="Q1516" s="41">
        <v>1259</v>
      </c>
      <c r="R1516" s="117">
        <v>0.47656870499999998</v>
      </c>
      <c r="S1516" s="34">
        <v>1</v>
      </c>
      <c r="T1516" s="34"/>
      <c r="U1516" s="43" t="s">
        <v>295</v>
      </c>
      <c r="V1516" s="34">
        <v>1</v>
      </c>
      <c r="W1516" s="29">
        <v>2</v>
      </c>
      <c r="X1516" s="29">
        <f t="shared" si="682"/>
        <v>2</v>
      </c>
      <c r="Z1516" s="6">
        <f t="shared" si="683"/>
        <v>1</v>
      </c>
      <c r="AA1516" s="6">
        <f t="shared" si="684"/>
        <v>1</v>
      </c>
      <c r="AB1516" s="29"/>
      <c r="AC1516" s="29">
        <f t="shared" si="685"/>
        <v>1</v>
      </c>
      <c r="AE1516" s="120">
        <f>IF(N1516=1,IF(OR(I1516&lt;5,I1516=""),0,IF(I1516&gt;=10,2,1)),0)</f>
        <v>2</v>
      </c>
      <c r="AF1516" s="120">
        <f>IF(G1516&gt;AI1516,1,0)</f>
        <v>1</v>
      </c>
      <c r="AG1516" s="120">
        <f>IF(G1516=AJ1516,2,0)</f>
        <v>0</v>
      </c>
      <c r="AI1516" s="29">
        <f t="shared" si="686"/>
        <v>0.94268468299999997</v>
      </c>
      <c r="AJ1516" s="29">
        <f>ROUND(_xlfn.MAXIFS($G$7:$G$2383,$N$7:$N$2383,1,$D$7:$D$2383,2),9)</f>
        <v>0.994897959</v>
      </c>
    </row>
    <row r="1517" spans="1:36" ht="16.5" thickBot="1" x14ac:dyDescent="0.3">
      <c r="A1517" s="48" t="s">
        <v>1724</v>
      </c>
      <c r="B1517" s="54" t="s">
        <v>181</v>
      </c>
      <c r="C1517" s="55" t="s">
        <v>182</v>
      </c>
      <c r="D1517" s="44">
        <v>3</v>
      </c>
      <c r="E1517" s="41">
        <v>17</v>
      </c>
      <c r="F1517" s="41">
        <v>91</v>
      </c>
      <c r="G1517" s="117">
        <v>0.18681318699999999</v>
      </c>
      <c r="H1517" s="42" t="s">
        <v>12</v>
      </c>
      <c r="I1517" s="13">
        <v>-79.217032935000006</v>
      </c>
      <c r="J1517" s="42" t="s">
        <v>12</v>
      </c>
      <c r="K1517" s="29">
        <f t="shared" si="680"/>
        <v>0</v>
      </c>
      <c r="L1517" s="29">
        <f t="shared" si="665"/>
        <v>1</v>
      </c>
      <c r="M1517" s="29">
        <f t="shared" si="666"/>
        <v>0</v>
      </c>
      <c r="N1517" s="29">
        <f t="shared" si="681"/>
        <v>1</v>
      </c>
      <c r="O1517" s="34"/>
      <c r="P1517" s="41">
        <v>80</v>
      </c>
      <c r="Q1517" s="41">
        <v>89</v>
      </c>
      <c r="R1517" s="117">
        <v>0.89887640400000002</v>
      </c>
      <c r="S1517" s="34">
        <v>1</v>
      </c>
      <c r="T1517" s="34"/>
      <c r="U1517" s="43" t="s">
        <v>297</v>
      </c>
      <c r="V1517" s="34">
        <v>1</v>
      </c>
      <c r="W1517" s="29">
        <v>1</v>
      </c>
      <c r="X1517" s="29">
        <f t="shared" si="682"/>
        <v>1</v>
      </c>
      <c r="Z1517" s="6">
        <f t="shared" si="683"/>
        <v>1</v>
      </c>
      <c r="AA1517" s="6">
        <f t="shared" si="684"/>
        <v>0</v>
      </c>
      <c r="AB1517" s="29"/>
      <c r="AC1517" s="29">
        <f t="shared" si="685"/>
        <v>0</v>
      </c>
      <c r="AE1517" s="120">
        <f>IF(N1517=1,IF(OR(I1517&lt;5,I1517=""),0,IF(I1517&gt;=10,1,0.5)),0)</f>
        <v>0</v>
      </c>
      <c r="AF1517" s="120">
        <f>IF(G1517&gt;AI1517,0.5,0)</f>
        <v>0</v>
      </c>
      <c r="AG1517" s="120">
        <f>IF(G1517=AJ1517,1,0)</f>
        <v>0</v>
      </c>
      <c r="AI1517" s="29">
        <f t="shared" si="686"/>
        <v>0.630237826</v>
      </c>
      <c r="AJ1517" s="29">
        <f>_xlfn.MAXIFS($G$7:$G$2383,$N$7:$N$2383,1,$D$7:$D$2383,3)</f>
        <v>1</v>
      </c>
    </row>
    <row r="1518" spans="1:36" ht="16.5" thickBot="1" x14ac:dyDescent="0.3">
      <c r="A1518" s="48" t="s">
        <v>1725</v>
      </c>
      <c r="B1518" s="54" t="s">
        <v>181</v>
      </c>
      <c r="C1518" s="55" t="s">
        <v>182</v>
      </c>
      <c r="D1518" s="44">
        <v>4</v>
      </c>
      <c r="E1518" s="41">
        <v>3</v>
      </c>
      <c r="F1518" s="41">
        <v>3</v>
      </c>
      <c r="G1518" s="117">
        <v>1</v>
      </c>
      <c r="H1518" s="42" t="s">
        <v>12</v>
      </c>
      <c r="I1518" s="13">
        <v>900</v>
      </c>
      <c r="J1518" s="42" t="s">
        <v>12</v>
      </c>
      <c r="K1518" s="29">
        <f t="shared" si="680"/>
        <v>1</v>
      </c>
      <c r="L1518" s="29">
        <f t="shared" si="665"/>
        <v>0</v>
      </c>
      <c r="M1518" s="29">
        <f t="shared" si="666"/>
        <v>1</v>
      </c>
      <c r="N1518" s="29">
        <f t="shared" si="681"/>
        <v>1</v>
      </c>
      <c r="O1518" s="34"/>
      <c r="P1518" s="41">
        <v>1</v>
      </c>
      <c r="Q1518" s="41">
        <v>10</v>
      </c>
      <c r="R1518" s="117">
        <v>0.1</v>
      </c>
      <c r="S1518" s="34">
        <v>0</v>
      </c>
      <c r="T1518" s="34"/>
      <c r="U1518" s="43" t="s">
        <v>299</v>
      </c>
      <c r="V1518" s="34">
        <v>1</v>
      </c>
      <c r="W1518" s="29">
        <v>1</v>
      </c>
      <c r="X1518" s="29">
        <f t="shared" si="682"/>
        <v>1</v>
      </c>
      <c r="Z1518" s="6">
        <f t="shared" si="683"/>
        <v>1</v>
      </c>
      <c r="AA1518" s="6">
        <f t="shared" si="684"/>
        <v>1</v>
      </c>
      <c r="AB1518" s="29"/>
      <c r="AC1518" s="29">
        <f t="shared" si="685"/>
        <v>1</v>
      </c>
      <c r="AE1518" s="120">
        <f>IF(N1518=1,IF(OR(I1518&lt;5,I1518=""),0,IF(I1518&gt;=10,1,0.5)),0)</f>
        <v>1</v>
      </c>
      <c r="AF1518" s="120">
        <f>IF(G1518&gt;AI1518,0.5,0)</f>
        <v>0.5</v>
      </c>
      <c r="AG1518" s="120">
        <f>IF(G1518=AJ1518,1,0)</f>
        <v>1</v>
      </c>
      <c r="AI1518" s="29">
        <f t="shared" si="686"/>
        <v>0.88328075699999997</v>
      </c>
      <c r="AJ1518" s="29">
        <f>_xlfn.MAXIFS($G$7:$G$2383,$N$7:$N$2383,1,$D$7:$D$2383,4)</f>
        <v>1</v>
      </c>
    </row>
    <row r="1519" spans="1:36" ht="16.5" thickBot="1" x14ac:dyDescent="0.3">
      <c r="A1519" s="48" t="s">
        <v>1726</v>
      </c>
      <c r="B1519" s="54" t="s">
        <v>181</v>
      </c>
      <c r="C1519" s="55" t="s">
        <v>182</v>
      </c>
      <c r="D1519" s="44">
        <v>5</v>
      </c>
      <c r="E1519" s="41">
        <v>10</v>
      </c>
      <c r="F1519" s="41">
        <v>18</v>
      </c>
      <c r="G1519" s="117">
        <v>0.55555555599999995</v>
      </c>
      <c r="H1519" s="42" t="s">
        <v>12</v>
      </c>
      <c r="I1519" s="13">
        <v>0</v>
      </c>
      <c r="J1519" s="42" t="s">
        <v>12</v>
      </c>
      <c r="K1519" s="29">
        <f t="shared" si="680"/>
        <v>0</v>
      </c>
      <c r="L1519" s="29">
        <f t="shared" si="665"/>
        <v>0</v>
      </c>
      <c r="M1519" s="29">
        <f t="shared" si="666"/>
        <v>0</v>
      </c>
      <c r="N1519" s="29">
        <f t="shared" si="681"/>
        <v>1</v>
      </c>
      <c r="O1519" s="34"/>
      <c r="P1519" s="41">
        <v>0</v>
      </c>
      <c r="Q1519" s="41">
        <v>173</v>
      </c>
      <c r="R1519" s="117">
        <v>0</v>
      </c>
      <c r="S1519" s="34">
        <v>0</v>
      </c>
      <c r="T1519" s="34"/>
      <c r="U1519" s="43" t="s">
        <v>301</v>
      </c>
      <c r="V1519" s="34">
        <v>1</v>
      </c>
      <c r="W1519" s="29">
        <v>1</v>
      </c>
      <c r="X1519" s="29">
        <f t="shared" si="682"/>
        <v>1</v>
      </c>
      <c r="Z1519" s="6">
        <f t="shared" si="683"/>
        <v>1</v>
      </c>
      <c r="AA1519" s="6">
        <f t="shared" si="684"/>
        <v>0</v>
      </c>
      <c r="AB1519" s="29"/>
      <c r="AC1519" s="29">
        <f t="shared" si="685"/>
        <v>0</v>
      </c>
      <c r="AE1519" s="120">
        <f>IF(N1519=1,IF(OR(I1519&lt;5,I1519=""),0,IF(I1519&gt;=10,1,0.5)),0)</f>
        <v>0</v>
      </c>
      <c r="AF1519" s="120">
        <f>IF(G1519&gt;AI1519,0.5,0)</f>
        <v>0</v>
      </c>
      <c r="AG1519" s="120">
        <f>IF(G1519=AJ1519,1,0)</f>
        <v>0</v>
      </c>
      <c r="AI1519" s="29">
        <f t="shared" si="686"/>
        <v>0.78056112200000005</v>
      </c>
      <c r="AJ1519" s="29">
        <f>_xlfn.MAXIFS($G$7:$G$2383,$N$7:$N$2383,1,$D$7:$D$2383,5)</f>
        <v>1</v>
      </c>
    </row>
    <row r="1520" spans="1:36" ht="16.5" thickBot="1" x14ac:dyDescent="0.3">
      <c r="A1520" s="48" t="s">
        <v>1727</v>
      </c>
      <c r="B1520" s="54" t="s">
        <v>181</v>
      </c>
      <c r="C1520" s="55" t="s">
        <v>182</v>
      </c>
      <c r="D1520" s="44">
        <v>6</v>
      </c>
      <c r="E1520" s="41">
        <v>1683</v>
      </c>
      <c r="F1520" s="41">
        <v>1680</v>
      </c>
      <c r="G1520" s="117">
        <v>1.0017857139999999</v>
      </c>
      <c r="H1520" s="45">
        <v>1</v>
      </c>
      <c r="I1520" s="42" t="s">
        <v>12</v>
      </c>
      <c r="J1520" s="13">
        <v>1.0017857139999999</v>
      </c>
      <c r="K1520" s="29">
        <f t="shared" si="680"/>
        <v>2</v>
      </c>
      <c r="L1520" s="29">
        <f t="shared" si="665"/>
        <v>0</v>
      </c>
      <c r="M1520" s="29">
        <f t="shared" si="666"/>
        <v>1</v>
      </c>
      <c r="N1520" s="29">
        <f t="shared" si="681"/>
        <v>1</v>
      </c>
      <c r="O1520" s="34"/>
      <c r="P1520" s="41">
        <v>0</v>
      </c>
      <c r="Q1520" s="41">
        <v>0</v>
      </c>
      <c r="R1520" s="117">
        <v>0</v>
      </c>
      <c r="S1520" s="42">
        <v>2</v>
      </c>
      <c r="T1520" s="42"/>
      <c r="U1520" s="43" t="s">
        <v>303</v>
      </c>
      <c r="V1520" s="34">
        <v>1</v>
      </c>
      <c r="W1520" s="29">
        <v>2</v>
      </c>
      <c r="X1520" s="29">
        <f t="shared" si="682"/>
        <v>2</v>
      </c>
      <c r="Z1520" s="6">
        <f t="shared" si="683"/>
        <v>1</v>
      </c>
      <c r="AA1520" s="6">
        <f t="shared" si="684"/>
        <v>1</v>
      </c>
      <c r="AB1520" s="29"/>
      <c r="AC1520" s="29">
        <f t="shared" si="685"/>
        <v>1</v>
      </c>
      <c r="AE1520" s="120">
        <f>IF(N1520=1,IF(J1520&gt;=1,2,0),0)</f>
        <v>2</v>
      </c>
      <c r="AF1520" s="120">
        <f>IF(G1520&gt;AI1520,1,0)</f>
        <v>1</v>
      </c>
      <c r="AG1520" s="120"/>
      <c r="AI1520" s="29">
        <f t="shared" si="686"/>
        <v>1.0014544569999999</v>
      </c>
    </row>
    <row r="1521" spans="1:36" ht="16.5" thickBot="1" x14ac:dyDescent="0.3">
      <c r="A1521" s="48" t="s">
        <v>1728</v>
      </c>
      <c r="B1521" s="54" t="s">
        <v>181</v>
      </c>
      <c r="C1521" s="55" t="s">
        <v>182</v>
      </c>
      <c r="D1521" s="44">
        <v>7</v>
      </c>
      <c r="E1521" s="41">
        <v>1243</v>
      </c>
      <c r="F1521" s="41">
        <v>1367</v>
      </c>
      <c r="G1521" s="117">
        <v>0.90929041700000002</v>
      </c>
      <c r="H1521" s="42" t="s">
        <v>12</v>
      </c>
      <c r="I1521" s="13">
        <v>6.0987542699999997</v>
      </c>
      <c r="J1521" s="42" t="s">
        <v>12</v>
      </c>
      <c r="K1521" s="29">
        <f t="shared" si="680"/>
        <v>1</v>
      </c>
      <c r="L1521" s="29">
        <f t="shared" si="665"/>
        <v>0</v>
      </c>
      <c r="M1521" s="29">
        <f t="shared" si="666"/>
        <v>1</v>
      </c>
      <c r="N1521" s="29">
        <f t="shared" si="681"/>
        <v>1</v>
      </c>
      <c r="O1521" s="34"/>
      <c r="P1521" s="41">
        <v>1019</v>
      </c>
      <c r="Q1521" s="41">
        <v>1189</v>
      </c>
      <c r="R1521" s="117">
        <v>0.85702270800000002</v>
      </c>
      <c r="S1521" s="34">
        <v>1</v>
      </c>
      <c r="T1521" s="34"/>
      <c r="U1521" s="43" t="s">
        <v>305</v>
      </c>
      <c r="V1521" s="34">
        <v>1</v>
      </c>
      <c r="W1521" s="29">
        <v>2</v>
      </c>
      <c r="X1521" s="29">
        <f t="shared" si="682"/>
        <v>2</v>
      </c>
      <c r="Z1521" s="6">
        <f t="shared" si="683"/>
        <v>1</v>
      </c>
      <c r="AA1521" s="6">
        <f t="shared" si="684"/>
        <v>1</v>
      </c>
      <c r="AB1521" s="29"/>
      <c r="AC1521" s="29">
        <f t="shared" si="685"/>
        <v>1</v>
      </c>
      <c r="AE1521" s="120">
        <f>IF(N1521=1,IF(OR(I1521&lt;3,I1521=""),0,IF(I1521&gt;=7,2,1)),0)</f>
        <v>1</v>
      </c>
      <c r="AF1521" s="120">
        <f>IF(G1521&gt;AI1521,1,0)</f>
        <v>1</v>
      </c>
      <c r="AG1521" s="120">
        <f>IF(G1521=AJ1521,2,0)</f>
        <v>0</v>
      </c>
      <c r="AI1521" s="29">
        <f t="shared" si="686"/>
        <v>0.78831324000000003</v>
      </c>
      <c r="AJ1521" s="29">
        <f>_xlfn.MAXIFS($G$7:$G$2383,$N$7:$N$2383,1,$D$7:$D$2383,7)</f>
        <v>0.964028777</v>
      </c>
    </row>
    <row r="1522" spans="1:36" ht="16.5" thickBot="1" x14ac:dyDescent="0.3">
      <c r="A1522" s="48" t="s">
        <v>1729</v>
      </c>
      <c r="B1522" s="54" t="s">
        <v>181</v>
      </c>
      <c r="C1522" s="55" t="s">
        <v>182</v>
      </c>
      <c r="D1522" s="44">
        <v>8</v>
      </c>
      <c r="E1522" s="41">
        <v>383</v>
      </c>
      <c r="F1522" s="41">
        <v>1367</v>
      </c>
      <c r="G1522" s="117">
        <v>0.28017556700000001</v>
      </c>
      <c r="H1522" s="42" t="s">
        <v>12</v>
      </c>
      <c r="I1522" s="13">
        <v>-13.021214293</v>
      </c>
      <c r="J1522" s="42" t="s">
        <v>12</v>
      </c>
      <c r="K1522" s="29">
        <f t="shared" si="680"/>
        <v>1</v>
      </c>
      <c r="L1522" s="29">
        <f t="shared" si="665"/>
        <v>0</v>
      </c>
      <c r="M1522" s="29">
        <f t="shared" si="666"/>
        <v>1</v>
      </c>
      <c r="N1522" s="29">
        <f t="shared" si="681"/>
        <v>1</v>
      </c>
      <c r="O1522" s="34"/>
      <c r="P1522" s="41">
        <v>383</v>
      </c>
      <c r="Q1522" s="41">
        <v>1189</v>
      </c>
      <c r="R1522" s="117">
        <v>0.32211942799999999</v>
      </c>
      <c r="S1522" s="34">
        <v>1</v>
      </c>
      <c r="T1522" s="34"/>
      <c r="U1522" s="43" t="s">
        <v>307</v>
      </c>
      <c r="V1522" s="34">
        <v>1</v>
      </c>
      <c r="W1522" s="29">
        <v>1</v>
      </c>
      <c r="X1522" s="29">
        <f t="shared" si="682"/>
        <v>1</v>
      </c>
      <c r="Z1522" s="6">
        <f t="shared" si="683"/>
        <v>1</v>
      </c>
      <c r="AA1522" s="6">
        <f t="shared" si="684"/>
        <v>1</v>
      </c>
      <c r="AB1522" s="29"/>
      <c r="AC1522" s="29">
        <f t="shared" si="685"/>
        <v>1</v>
      </c>
      <c r="AE1522" s="120">
        <f>IF(N1522=1,IF(OR(I1522&gt;-5,I1522=""),0,IF(I1522&gt;=-10,0.5,1)),0)</f>
        <v>1</v>
      </c>
      <c r="AF1522" s="120">
        <f>IF(G1522&lt;AI1522,0.5,0)</f>
        <v>0.5</v>
      </c>
      <c r="AG1522" s="120">
        <f>IF(G1522=AJ1522,1,0)</f>
        <v>0</v>
      </c>
      <c r="AI1522" s="29">
        <f t="shared" si="686"/>
        <v>0.38070670899999998</v>
      </c>
      <c r="AJ1522" s="29">
        <f>_xlfn.MINIFS($G$6:$G$2383,$N$6:$N$2383,1,$D$6:$D$2383,8)</f>
        <v>1.9047618999999998E-2</v>
      </c>
    </row>
    <row r="1523" spans="1:36" ht="16.5" thickBot="1" x14ac:dyDescent="0.3">
      <c r="A1523" s="48" t="s">
        <v>1730</v>
      </c>
      <c r="B1523" s="54" t="s">
        <v>181</v>
      </c>
      <c r="C1523" s="55" t="s">
        <v>182</v>
      </c>
      <c r="D1523" s="44">
        <v>9</v>
      </c>
      <c r="E1523" s="41">
        <v>6279</v>
      </c>
      <c r="F1523" s="41">
        <v>1140</v>
      </c>
      <c r="G1523" s="117">
        <v>5.507894737</v>
      </c>
      <c r="H1523" s="45">
        <v>1</v>
      </c>
      <c r="I1523" s="42" t="s">
        <v>12</v>
      </c>
      <c r="J1523" s="13">
        <v>5.507894737</v>
      </c>
      <c r="K1523" s="29">
        <f t="shared" si="680"/>
        <v>1</v>
      </c>
      <c r="L1523" s="29">
        <f t="shared" si="665"/>
        <v>0</v>
      </c>
      <c r="M1523" s="29">
        <f t="shared" si="666"/>
        <v>0</v>
      </c>
      <c r="N1523" s="29">
        <f t="shared" si="681"/>
        <v>1</v>
      </c>
      <c r="O1523" s="34"/>
      <c r="P1523" s="41">
        <v>6563</v>
      </c>
      <c r="Q1523" s="41">
        <v>1259</v>
      </c>
      <c r="R1523" s="117">
        <v>5.2128673550000002</v>
      </c>
      <c r="S1523" s="42">
        <v>1</v>
      </c>
      <c r="T1523" s="42"/>
      <c r="U1523" s="43" t="s">
        <v>309</v>
      </c>
      <c r="V1523" s="34">
        <v>1</v>
      </c>
      <c r="W1523" s="29">
        <v>1</v>
      </c>
      <c r="X1523" s="29">
        <f t="shared" si="682"/>
        <v>1</v>
      </c>
      <c r="Z1523" s="6">
        <f t="shared" si="683"/>
        <v>1</v>
      </c>
      <c r="AA1523" s="6">
        <f t="shared" si="684"/>
        <v>1</v>
      </c>
      <c r="AB1523" s="29"/>
      <c r="AC1523" s="29">
        <f t="shared" si="685"/>
        <v>1</v>
      </c>
      <c r="AE1523" s="120">
        <f>IF(N1523=1,IF(J1523&gt;=1,1,0),0)</f>
        <v>1</v>
      </c>
      <c r="AF1523" s="120">
        <f>IF(G1523&gt;AI1523,0.5,0)</f>
        <v>0</v>
      </c>
      <c r="AG1523" s="120"/>
      <c r="AI1523" s="29">
        <f t="shared" si="686"/>
        <v>6.5856960899999999</v>
      </c>
    </row>
    <row r="1524" spans="1:36" ht="16.5" thickBot="1" x14ac:dyDescent="0.3">
      <c r="A1524" s="48" t="s">
        <v>1731</v>
      </c>
      <c r="B1524" s="54" t="s">
        <v>181</v>
      </c>
      <c r="C1524" s="55" t="s">
        <v>182</v>
      </c>
      <c r="D1524" s="44">
        <v>10</v>
      </c>
      <c r="E1524" s="41">
        <v>39</v>
      </c>
      <c r="F1524" s="41">
        <v>3</v>
      </c>
      <c r="G1524" s="117">
        <v>13</v>
      </c>
      <c r="H1524" s="45">
        <v>1</v>
      </c>
      <c r="I1524" s="42" t="s">
        <v>12</v>
      </c>
      <c r="J1524" s="13">
        <v>13</v>
      </c>
      <c r="K1524" s="29">
        <f t="shared" si="680"/>
        <v>1</v>
      </c>
      <c r="L1524" s="29">
        <f t="shared" si="665"/>
        <v>0</v>
      </c>
      <c r="M1524" s="29">
        <f t="shared" si="666"/>
        <v>1</v>
      </c>
      <c r="N1524" s="29">
        <f t="shared" si="681"/>
        <v>1</v>
      </c>
      <c r="O1524" s="34"/>
      <c r="P1524" s="41">
        <v>24</v>
      </c>
      <c r="Q1524" s="41">
        <v>10</v>
      </c>
      <c r="R1524" s="117">
        <v>2.4</v>
      </c>
      <c r="S1524" s="42">
        <v>1</v>
      </c>
      <c r="T1524" s="42"/>
      <c r="U1524" s="43" t="s">
        <v>311</v>
      </c>
      <c r="V1524" s="34">
        <v>1</v>
      </c>
      <c r="W1524" s="29">
        <v>1</v>
      </c>
      <c r="X1524" s="29">
        <f t="shared" si="682"/>
        <v>1</v>
      </c>
      <c r="Z1524" s="6">
        <f t="shared" si="683"/>
        <v>1</v>
      </c>
      <c r="AA1524" s="6">
        <f t="shared" si="684"/>
        <v>1</v>
      </c>
      <c r="AB1524" s="29"/>
      <c r="AC1524" s="29">
        <f t="shared" si="685"/>
        <v>1</v>
      </c>
      <c r="AE1524" s="120">
        <f>IF(N1524=1,IF(J1524&gt;=1,1,0),0)</f>
        <v>1</v>
      </c>
      <c r="AF1524" s="120">
        <f>IF(G1524&gt;AI1524,0.5,0)</f>
        <v>0.5</v>
      </c>
      <c r="AG1524" s="120"/>
      <c r="AI1524" s="29">
        <f t="shared" si="686"/>
        <v>8.2854889590000003</v>
      </c>
    </row>
    <row r="1525" spans="1:36" ht="16.5" thickBot="1" x14ac:dyDescent="0.3">
      <c r="A1525" s="48" t="s">
        <v>1732</v>
      </c>
      <c r="B1525" s="54" t="s">
        <v>181</v>
      </c>
      <c r="C1525" s="55" t="s">
        <v>182</v>
      </c>
      <c r="D1525" s="44">
        <v>11</v>
      </c>
      <c r="E1525" s="41">
        <v>192</v>
      </c>
      <c r="F1525" s="41">
        <v>18</v>
      </c>
      <c r="G1525" s="117">
        <v>10.666666666999999</v>
      </c>
      <c r="H1525" s="45">
        <v>1</v>
      </c>
      <c r="I1525" s="42" t="s">
        <v>12</v>
      </c>
      <c r="J1525" s="13">
        <v>10.666666666999999</v>
      </c>
      <c r="K1525" s="29">
        <f t="shared" si="680"/>
        <v>2</v>
      </c>
      <c r="L1525" s="29">
        <f t="shared" si="665"/>
        <v>0</v>
      </c>
      <c r="M1525" s="29">
        <f t="shared" si="666"/>
        <v>1</v>
      </c>
      <c r="N1525" s="29">
        <f t="shared" si="681"/>
        <v>1</v>
      </c>
      <c r="O1525" s="34"/>
      <c r="P1525" s="41">
        <v>448</v>
      </c>
      <c r="Q1525" s="41">
        <v>173</v>
      </c>
      <c r="R1525" s="117">
        <v>2.5895953760000001</v>
      </c>
      <c r="S1525" s="42">
        <v>2</v>
      </c>
      <c r="T1525" s="42"/>
      <c r="U1525" s="43" t="s">
        <v>313</v>
      </c>
      <c r="V1525" s="34">
        <v>1</v>
      </c>
      <c r="W1525" s="29">
        <v>2</v>
      </c>
      <c r="X1525" s="29">
        <f t="shared" si="682"/>
        <v>2</v>
      </c>
      <c r="Z1525" s="6">
        <f t="shared" si="683"/>
        <v>1</v>
      </c>
      <c r="AA1525" s="6">
        <f t="shared" si="684"/>
        <v>1</v>
      </c>
      <c r="AB1525" s="29"/>
      <c r="AC1525" s="29">
        <f t="shared" si="685"/>
        <v>1</v>
      </c>
      <c r="AE1525" s="120">
        <f>IF(N1525=1,IF(J1525&gt;=1,2,0),0)</f>
        <v>2</v>
      </c>
      <c r="AF1525" s="120">
        <f>IF(G1525&gt;AI1525,1,0)</f>
        <v>1</v>
      </c>
      <c r="AG1525" s="120"/>
      <c r="AI1525" s="29">
        <f t="shared" si="686"/>
        <v>8.5951903810000001</v>
      </c>
    </row>
    <row r="1526" spans="1:36" ht="16.5" thickBot="1" x14ac:dyDescent="0.3">
      <c r="A1526" s="48" t="s">
        <v>1733</v>
      </c>
      <c r="B1526" s="54" t="s">
        <v>181</v>
      </c>
      <c r="C1526" s="55" t="s">
        <v>182</v>
      </c>
      <c r="D1526" s="44">
        <v>12</v>
      </c>
      <c r="E1526" s="41">
        <v>1078</v>
      </c>
      <c r="F1526" s="41">
        <v>37359</v>
      </c>
      <c r="G1526" s="117">
        <v>2.8855162E-2</v>
      </c>
      <c r="H1526" s="42" t="s">
        <v>12</v>
      </c>
      <c r="I1526" s="13">
        <v>9.5554106549999993</v>
      </c>
      <c r="J1526" s="42" t="s">
        <v>12</v>
      </c>
      <c r="K1526" s="29">
        <f t="shared" si="680"/>
        <v>0.5</v>
      </c>
      <c r="L1526" s="29">
        <f t="shared" si="665"/>
        <v>0</v>
      </c>
      <c r="M1526" s="29">
        <f t="shared" si="666"/>
        <v>1</v>
      </c>
      <c r="N1526" s="29">
        <f t="shared" si="681"/>
        <v>1</v>
      </c>
      <c r="O1526" s="34"/>
      <c r="P1526" s="41">
        <v>827</v>
      </c>
      <c r="Q1526" s="41">
        <v>31399</v>
      </c>
      <c r="R1526" s="117">
        <v>2.6338417999999999E-2</v>
      </c>
      <c r="S1526" s="34">
        <v>0.5</v>
      </c>
      <c r="T1526" s="34"/>
      <c r="U1526" s="43" t="s">
        <v>315</v>
      </c>
      <c r="V1526" s="34">
        <v>1</v>
      </c>
      <c r="W1526" s="29">
        <v>1</v>
      </c>
      <c r="X1526" s="29">
        <f t="shared" si="682"/>
        <v>1</v>
      </c>
      <c r="Z1526" s="6">
        <f t="shared" si="683"/>
        <v>1</v>
      </c>
      <c r="AA1526" s="6">
        <f t="shared" si="684"/>
        <v>1</v>
      </c>
      <c r="AB1526" s="29"/>
      <c r="AC1526" s="29">
        <f t="shared" si="685"/>
        <v>1</v>
      </c>
      <c r="AE1526" s="120">
        <f>IF(N1526=1,IF(OR(I1526&gt;-5,I1526=""),0,IF(I1526&gt;=-10,0.5,1)),0)</f>
        <v>0</v>
      </c>
      <c r="AF1526" s="120">
        <f>IF(G1526&lt;AI1526,0.5,0)</f>
        <v>0.5</v>
      </c>
      <c r="AG1526" s="120">
        <f>IF(G1526=AJ1526,1,0)</f>
        <v>0</v>
      </c>
      <c r="AI1526" s="29">
        <f t="shared" si="686"/>
        <v>4.0696577999999997E-2</v>
      </c>
      <c r="AJ1526" s="29">
        <f>_xlfn.MINIFS($G$6:$G$2383,$N$6:$N$2383,1,$D$6:$D$2383,12)</f>
        <v>5.6550419999999999E-3</v>
      </c>
    </row>
    <row r="1527" spans="1:36" ht="16.5" thickBot="1" x14ac:dyDescent="0.3">
      <c r="A1527" s="48" t="s">
        <v>1734</v>
      </c>
      <c r="B1527" s="54" t="s">
        <v>181</v>
      </c>
      <c r="C1527" s="55" t="s">
        <v>182</v>
      </c>
      <c r="D1527" s="44">
        <v>13</v>
      </c>
      <c r="E1527" s="41">
        <v>0</v>
      </c>
      <c r="F1527" s="41">
        <v>0</v>
      </c>
      <c r="G1527" s="117">
        <v>0</v>
      </c>
      <c r="H1527" s="42" t="s">
        <v>12</v>
      </c>
      <c r="I1527" s="13">
        <v>0</v>
      </c>
      <c r="J1527" s="42" t="s">
        <v>12</v>
      </c>
      <c r="K1527" s="29">
        <f>_xlfn.IFS(AND(R1527=0,G1527=0),0,V1527=0,0,V1527=1,MAX(AE1527:AG1527))</f>
        <v>0</v>
      </c>
      <c r="L1527" s="29">
        <f t="shared" si="665"/>
        <v>0</v>
      </c>
      <c r="M1527" s="29">
        <f t="shared" si="666"/>
        <v>1</v>
      </c>
      <c r="N1527" s="29">
        <f t="shared" si="681"/>
        <v>2</v>
      </c>
      <c r="O1527" s="34"/>
      <c r="P1527" s="41">
        <v>0</v>
      </c>
      <c r="Q1527" s="41">
        <v>0</v>
      </c>
      <c r="R1527" s="117">
        <v>0</v>
      </c>
      <c r="S1527" s="34">
        <v>0</v>
      </c>
      <c r="T1527" s="34"/>
      <c r="U1527" s="43" t="s">
        <v>317</v>
      </c>
      <c r="V1527" s="34">
        <v>1</v>
      </c>
      <c r="W1527" s="29">
        <v>2</v>
      </c>
      <c r="X1527" s="29">
        <f t="shared" si="682"/>
        <v>2</v>
      </c>
      <c r="Z1527" s="6">
        <f t="shared" si="683"/>
        <v>2</v>
      </c>
      <c r="AA1527" s="6">
        <f t="shared" si="684"/>
        <v>0</v>
      </c>
      <c r="AB1527" s="29"/>
      <c r="AC1527" s="29" t="str">
        <f>_xlfn.IFS(AND(Z1527=1,AA1527=1),1,AND(Z1527=1,AA1527=0),0,Z1527=0,"не применяется",Z1527=2,"не применяется")</f>
        <v>не применяется</v>
      </c>
      <c r="AE1527" s="120">
        <f>IF(N1527=1,IF(OR(I1527&gt;-3,I1527=""),0,IF(I1527&gt;=-7,1,2)),0)</f>
        <v>0</v>
      </c>
      <c r="AF1527" s="120">
        <f>IF(G1527&lt;AI1527,1,0)</f>
        <v>1</v>
      </c>
      <c r="AG1527" s="120">
        <f>IF(G1527=AJ1527,2,0)</f>
        <v>0</v>
      </c>
      <c r="AI1527" s="29">
        <f t="shared" si="686"/>
        <v>0.30394431599999999</v>
      </c>
      <c r="AJ1527" s="29">
        <f>_xlfn.MINIFS($G$6:$G$2383,$N$6:$N$2383,1,$D$6:$D$2383,13)</f>
        <v>0.11</v>
      </c>
    </row>
    <row r="1528" spans="1:36" ht="16.5" thickBot="1" x14ac:dyDescent="0.3">
      <c r="A1528" s="48" t="s">
        <v>1735</v>
      </c>
      <c r="B1528" s="54" t="s">
        <v>181</v>
      </c>
      <c r="C1528" s="55" t="s">
        <v>182</v>
      </c>
      <c r="D1528" s="44">
        <v>14</v>
      </c>
      <c r="E1528" s="41">
        <v>1</v>
      </c>
      <c r="F1528" s="41">
        <v>4081</v>
      </c>
      <c r="G1528" s="117">
        <v>2.4503799999999999E-4</v>
      </c>
      <c r="H1528" s="42" t="s">
        <v>12</v>
      </c>
      <c r="I1528" s="13">
        <v>-3.2346216270000001</v>
      </c>
      <c r="J1528" s="42" t="s">
        <v>12</v>
      </c>
      <c r="K1528" s="29">
        <f>_xlfn.IFS(AND(R1528=0,G1528=0),0,V1528=0,0,V1528=1,MAX(AE1528:AG1528))</f>
        <v>0.5</v>
      </c>
      <c r="L1528" s="29">
        <f t="shared" si="665"/>
        <v>0</v>
      </c>
      <c r="M1528" s="29">
        <f t="shared" si="666"/>
        <v>1</v>
      </c>
      <c r="N1528" s="29">
        <f t="shared" si="681"/>
        <v>1</v>
      </c>
      <c r="O1528" s="34"/>
      <c r="P1528" s="41">
        <v>1</v>
      </c>
      <c r="Q1528" s="41">
        <v>3949</v>
      </c>
      <c r="R1528" s="117">
        <v>2.53229E-4</v>
      </c>
      <c r="S1528" s="34">
        <v>0.5</v>
      </c>
      <c r="T1528" s="34"/>
      <c r="U1528" s="43" t="s">
        <v>319</v>
      </c>
      <c r="V1528" s="34">
        <v>1</v>
      </c>
      <c r="W1528" s="29">
        <v>1</v>
      </c>
      <c r="X1528" s="29">
        <f t="shared" si="682"/>
        <v>1</v>
      </c>
      <c r="Z1528" s="6">
        <f t="shared" si="683"/>
        <v>1</v>
      </c>
      <c r="AA1528" s="6">
        <f t="shared" si="684"/>
        <v>1</v>
      </c>
      <c r="AB1528" s="29"/>
      <c r="AC1528" s="29">
        <f t="shared" ref="AC1528:AC1538" si="687">_xlfn.IFS(AND(Z1528=1,AA1528=1),1,AND(Z1528=1,AA1528=0),0,Z1528=0,"не применяется")</f>
        <v>1</v>
      </c>
      <c r="AE1528" s="120">
        <f>IF(N1528=1,IF(OR(I1528&gt;-5,I1528=""),0,IF(I1528&gt;=-10,0.5,1)),0)</f>
        <v>0</v>
      </c>
      <c r="AF1528" s="120">
        <f>IF(G1528&lt;AI1528,0.5,0)</f>
        <v>0.5</v>
      </c>
      <c r="AG1528" s="120">
        <f>IF(G1528=AJ1528,1,0)</f>
        <v>0</v>
      </c>
      <c r="AI1528" s="29">
        <f t="shared" si="686"/>
        <v>4.1435990000000004E-3</v>
      </c>
      <c r="AJ1528" s="29">
        <f>_xlfn.MINIFS($G$6:$G$2383,$N$6:$N$2383,1,$D$6:$D$2383,14)</f>
        <v>0</v>
      </c>
    </row>
    <row r="1529" spans="1:36" ht="16.5" thickBot="1" x14ac:dyDescent="0.3">
      <c r="A1529" s="48" t="s">
        <v>1736</v>
      </c>
      <c r="B1529" s="54" t="s">
        <v>181</v>
      </c>
      <c r="C1529" s="55" t="s">
        <v>182</v>
      </c>
      <c r="D1529" s="33"/>
      <c r="E1529" s="41"/>
      <c r="F1529" s="41"/>
      <c r="G1529" s="117">
        <v>0</v>
      </c>
      <c r="H1529" s="35"/>
      <c r="I1529" s="35"/>
      <c r="J1529" s="35"/>
      <c r="K1529" s="36">
        <f>SUM(K1530:K1535)</f>
        <v>0</v>
      </c>
      <c r="L1529" s="29">
        <f t="shared" si="665"/>
        <v>0</v>
      </c>
      <c r="M1529" s="29">
        <f t="shared" si="666"/>
        <v>0</v>
      </c>
      <c r="O1529" s="34"/>
      <c r="P1529" s="34"/>
      <c r="Q1529" s="34"/>
      <c r="R1529" s="117">
        <v>0</v>
      </c>
      <c r="S1529" s="35">
        <v>0</v>
      </c>
      <c r="T1529" s="35"/>
      <c r="U1529" s="37" t="s">
        <v>321</v>
      </c>
      <c r="V1529" s="35">
        <v>1</v>
      </c>
      <c r="W1529" s="6"/>
      <c r="X1529" s="29">
        <f t="shared" si="682"/>
        <v>0</v>
      </c>
      <c r="Y1529" s="6"/>
      <c r="AB1529" s="6"/>
      <c r="AC1529" s="29" t="str">
        <f t="shared" si="687"/>
        <v>не применяется</v>
      </c>
      <c r="AF1529" s="6"/>
    </row>
    <row r="1530" spans="1:36" ht="16.5" thickBot="1" x14ac:dyDescent="0.3">
      <c r="A1530" s="48" t="s">
        <v>1737</v>
      </c>
      <c r="B1530" s="54" t="s">
        <v>181</v>
      </c>
      <c r="C1530" s="55" t="s">
        <v>182</v>
      </c>
      <c r="D1530" s="44">
        <v>15</v>
      </c>
      <c r="E1530" s="41">
        <v>0</v>
      </c>
      <c r="F1530" s="41">
        <v>0</v>
      </c>
      <c r="G1530" s="117">
        <v>0</v>
      </c>
      <c r="H1530" s="45">
        <v>1</v>
      </c>
      <c r="I1530" s="42" t="s">
        <v>12</v>
      </c>
      <c r="J1530" s="13">
        <v>0</v>
      </c>
      <c r="K1530" s="29">
        <f t="shared" ref="K1530:K1535" si="688">IF(V1530=1,MAX(AE1530:AG1530),0)</f>
        <v>0</v>
      </c>
      <c r="L1530" s="29">
        <f t="shared" si="665"/>
        <v>0</v>
      </c>
      <c r="M1530" s="29">
        <f t="shared" si="666"/>
        <v>0</v>
      </c>
      <c r="N1530" s="29">
        <f t="shared" ref="N1530:N1535" si="689">IF(AND(F1530=0,V1530=1),2,V1530)</f>
        <v>0</v>
      </c>
      <c r="O1530" s="34"/>
      <c r="P1530" s="41">
        <v>0</v>
      </c>
      <c r="Q1530" s="41">
        <v>0</v>
      </c>
      <c r="R1530" s="117">
        <v>0</v>
      </c>
      <c r="S1530" s="42">
        <v>0</v>
      </c>
      <c r="T1530" s="42"/>
      <c r="U1530" s="43" t="s">
        <v>323</v>
      </c>
      <c r="V1530" s="34">
        <v>0</v>
      </c>
      <c r="W1530" s="29">
        <v>1</v>
      </c>
      <c r="X1530" s="29">
        <f t="shared" si="682"/>
        <v>0</v>
      </c>
      <c r="Z1530" s="6">
        <f t="shared" ref="Z1530:Z1535" si="690">N1530</f>
        <v>0</v>
      </c>
      <c r="AA1530" s="6">
        <f t="shared" ref="AA1530:AA1535" si="691">IF(K1530&lt;=0,0,1)</f>
        <v>0</v>
      </c>
      <c r="AB1530" s="29"/>
      <c r="AC1530" s="29" t="str">
        <f t="shared" si="687"/>
        <v>не применяется</v>
      </c>
      <c r="AE1530" s="120">
        <f>IF(AND(J1530&gt;=1,N1530=1),1,0)</f>
        <v>0</v>
      </c>
      <c r="AF1530" s="121">
        <f>IF(G1530&gt;AI1530,0.5,0)</f>
        <v>0</v>
      </c>
      <c r="AG1530" s="120"/>
      <c r="AI1530" s="29">
        <f t="shared" ref="AI1530:AI1535" si="692">ROUND(SUMIFS(E:E,D:D,D1530,N:N,1)/SUMIFS(F:F,D:D,D1530,N:N,1),9)</f>
        <v>0.955452521</v>
      </c>
    </row>
    <row r="1531" spans="1:36" ht="16.5" thickBot="1" x14ac:dyDescent="0.3">
      <c r="A1531" s="48" t="s">
        <v>1738</v>
      </c>
      <c r="B1531" s="54" t="s">
        <v>181</v>
      </c>
      <c r="C1531" s="55" t="s">
        <v>182</v>
      </c>
      <c r="D1531" s="44">
        <v>16</v>
      </c>
      <c r="E1531" s="41">
        <v>0</v>
      </c>
      <c r="F1531" s="41">
        <v>0</v>
      </c>
      <c r="G1531" s="117">
        <v>0</v>
      </c>
      <c r="H1531" s="45">
        <v>1</v>
      </c>
      <c r="I1531" s="42" t="s">
        <v>12</v>
      </c>
      <c r="J1531" s="13">
        <v>0</v>
      </c>
      <c r="K1531" s="29">
        <f t="shared" si="688"/>
        <v>0</v>
      </c>
      <c r="L1531" s="29">
        <f t="shared" si="665"/>
        <v>0</v>
      </c>
      <c r="M1531" s="29">
        <f t="shared" si="666"/>
        <v>0</v>
      </c>
      <c r="N1531" s="29">
        <f t="shared" si="689"/>
        <v>0</v>
      </c>
      <c r="O1531" s="34"/>
      <c r="P1531" s="41">
        <v>0</v>
      </c>
      <c r="Q1531" s="41">
        <v>0</v>
      </c>
      <c r="R1531" s="117">
        <v>0</v>
      </c>
      <c r="S1531" s="42">
        <v>0</v>
      </c>
      <c r="T1531" s="42"/>
      <c r="U1531" s="43" t="s">
        <v>325</v>
      </c>
      <c r="V1531" s="34">
        <v>0</v>
      </c>
      <c r="W1531" s="29">
        <v>1</v>
      </c>
      <c r="X1531" s="29">
        <f t="shared" si="682"/>
        <v>0</v>
      </c>
      <c r="Z1531" s="6">
        <f t="shared" si="690"/>
        <v>0</v>
      </c>
      <c r="AA1531" s="6">
        <f t="shared" si="691"/>
        <v>0</v>
      </c>
      <c r="AB1531" s="29"/>
      <c r="AC1531" s="29" t="str">
        <f t="shared" si="687"/>
        <v>не применяется</v>
      </c>
      <c r="AE1531" s="120">
        <f>IF(AND(J1531&gt;=1,N1531=1),1,0)</f>
        <v>0</v>
      </c>
      <c r="AF1531" s="120">
        <f>IF(G1531&gt;AI1531,0.5,0)</f>
        <v>0</v>
      </c>
      <c r="AG1531" s="120"/>
      <c r="AI1531" s="29">
        <f t="shared" si="692"/>
        <v>27.65</v>
      </c>
    </row>
    <row r="1532" spans="1:36" ht="16.5" thickBot="1" x14ac:dyDescent="0.3">
      <c r="A1532" s="48" t="s">
        <v>1739</v>
      </c>
      <c r="B1532" s="54" t="s">
        <v>181</v>
      </c>
      <c r="C1532" s="55" t="s">
        <v>182</v>
      </c>
      <c r="D1532" s="44">
        <v>17</v>
      </c>
      <c r="E1532" s="41">
        <v>0</v>
      </c>
      <c r="F1532" s="41">
        <v>0</v>
      </c>
      <c r="G1532" s="117">
        <v>0</v>
      </c>
      <c r="H1532" s="45">
        <v>1</v>
      </c>
      <c r="I1532" s="42" t="s">
        <v>12</v>
      </c>
      <c r="J1532" s="13">
        <v>0</v>
      </c>
      <c r="K1532" s="29">
        <f t="shared" si="688"/>
        <v>0</v>
      </c>
      <c r="L1532" s="29">
        <f t="shared" si="665"/>
        <v>0</v>
      </c>
      <c r="M1532" s="29">
        <f t="shared" si="666"/>
        <v>0</v>
      </c>
      <c r="N1532" s="29">
        <f t="shared" si="689"/>
        <v>0</v>
      </c>
      <c r="O1532" s="34"/>
      <c r="P1532" s="41">
        <v>0</v>
      </c>
      <c r="Q1532" s="41">
        <v>0</v>
      </c>
      <c r="R1532" s="117">
        <v>0</v>
      </c>
      <c r="S1532" s="42">
        <v>0</v>
      </c>
      <c r="T1532" s="42"/>
      <c r="U1532" s="43" t="s">
        <v>327</v>
      </c>
      <c r="V1532" s="34">
        <v>0</v>
      </c>
      <c r="W1532" s="29">
        <v>1</v>
      </c>
      <c r="X1532" s="29">
        <f t="shared" si="682"/>
        <v>0</v>
      </c>
      <c r="Z1532" s="6">
        <f t="shared" si="690"/>
        <v>0</v>
      </c>
      <c r="AA1532" s="6">
        <f t="shared" si="691"/>
        <v>0</v>
      </c>
      <c r="AB1532" s="29"/>
      <c r="AC1532" s="29" t="str">
        <f t="shared" si="687"/>
        <v>не применяется</v>
      </c>
      <c r="AE1532" s="120">
        <f>IF(AND(J1532&gt;=1,N1532=1),1,0)</f>
        <v>0</v>
      </c>
      <c r="AF1532" s="120">
        <f>IF(G1532&gt;AI1532,0.5,0)</f>
        <v>0</v>
      </c>
      <c r="AG1532" s="120"/>
      <c r="AI1532" s="29">
        <f t="shared" si="692"/>
        <v>77.588235294</v>
      </c>
    </row>
    <row r="1533" spans="1:36" ht="16.5" thickBot="1" x14ac:dyDescent="0.3">
      <c r="A1533" s="48" t="s">
        <v>1740</v>
      </c>
      <c r="B1533" s="54" t="s">
        <v>181</v>
      </c>
      <c r="C1533" s="55" t="s">
        <v>182</v>
      </c>
      <c r="D1533" s="44">
        <v>18</v>
      </c>
      <c r="E1533" s="41">
        <v>0</v>
      </c>
      <c r="F1533" s="41">
        <v>0</v>
      </c>
      <c r="G1533" s="117">
        <v>0</v>
      </c>
      <c r="H1533" s="45">
        <v>1</v>
      </c>
      <c r="I1533" s="42" t="s">
        <v>12</v>
      </c>
      <c r="J1533" s="13">
        <v>0</v>
      </c>
      <c r="K1533" s="29">
        <f t="shared" si="688"/>
        <v>0</v>
      </c>
      <c r="L1533" s="29">
        <f t="shared" si="665"/>
        <v>0</v>
      </c>
      <c r="M1533" s="29">
        <f t="shared" si="666"/>
        <v>0</v>
      </c>
      <c r="N1533" s="29">
        <f t="shared" si="689"/>
        <v>0</v>
      </c>
      <c r="O1533" s="34"/>
      <c r="P1533" s="41">
        <v>0</v>
      </c>
      <c r="Q1533" s="41">
        <v>0</v>
      </c>
      <c r="R1533" s="117">
        <v>0</v>
      </c>
      <c r="S1533" s="42">
        <v>0</v>
      </c>
      <c r="T1533" s="42"/>
      <c r="U1533" s="43" t="s">
        <v>329</v>
      </c>
      <c r="V1533" s="34">
        <v>0</v>
      </c>
      <c r="W1533" s="29">
        <v>1</v>
      </c>
      <c r="X1533" s="29">
        <f t="shared" si="682"/>
        <v>0</v>
      </c>
      <c r="Z1533" s="6">
        <f t="shared" si="690"/>
        <v>0</v>
      </c>
      <c r="AA1533" s="6">
        <f t="shared" si="691"/>
        <v>0</v>
      </c>
      <c r="AB1533" s="29"/>
      <c r="AC1533" s="29" t="str">
        <f t="shared" si="687"/>
        <v>не применяется</v>
      </c>
      <c r="AE1533" s="120">
        <f>IF(AND(J1533&gt;=1,N1533=1),1,0)</f>
        <v>0</v>
      </c>
      <c r="AF1533" s="120">
        <f>IF(G1533&gt;AI1533,0.5,0)</f>
        <v>0</v>
      </c>
      <c r="AG1533" s="120"/>
      <c r="AI1533" s="29">
        <f t="shared" si="692"/>
        <v>48.1875</v>
      </c>
    </row>
    <row r="1534" spans="1:36" ht="16.5" thickBot="1" x14ac:dyDescent="0.3">
      <c r="A1534" s="48" t="s">
        <v>1741</v>
      </c>
      <c r="B1534" s="54" t="s">
        <v>181</v>
      </c>
      <c r="C1534" s="55" t="s">
        <v>182</v>
      </c>
      <c r="D1534" s="44">
        <v>19</v>
      </c>
      <c r="E1534" s="41">
        <v>0</v>
      </c>
      <c r="F1534" s="41">
        <v>0</v>
      </c>
      <c r="G1534" s="117">
        <v>0</v>
      </c>
      <c r="H1534" s="45">
        <v>1</v>
      </c>
      <c r="I1534" s="42" t="s">
        <v>12</v>
      </c>
      <c r="J1534" s="13">
        <v>0</v>
      </c>
      <c r="K1534" s="29">
        <f t="shared" si="688"/>
        <v>0</v>
      </c>
      <c r="L1534" s="29">
        <f t="shared" si="665"/>
        <v>0</v>
      </c>
      <c r="M1534" s="29">
        <f t="shared" si="666"/>
        <v>0</v>
      </c>
      <c r="N1534" s="29">
        <f t="shared" si="689"/>
        <v>0</v>
      </c>
      <c r="O1534" s="34"/>
      <c r="P1534" s="41">
        <v>0</v>
      </c>
      <c r="Q1534" s="41">
        <v>0</v>
      </c>
      <c r="R1534" s="117">
        <v>0</v>
      </c>
      <c r="S1534" s="42">
        <v>0</v>
      </c>
      <c r="T1534" s="42"/>
      <c r="U1534" s="43" t="s">
        <v>331</v>
      </c>
      <c r="V1534" s="34">
        <v>0</v>
      </c>
      <c r="W1534" s="29">
        <v>2</v>
      </c>
      <c r="X1534" s="29">
        <f t="shared" si="682"/>
        <v>0</v>
      </c>
      <c r="Z1534" s="6">
        <f t="shared" si="690"/>
        <v>0</v>
      </c>
      <c r="AA1534" s="6">
        <f t="shared" si="691"/>
        <v>0</v>
      </c>
      <c r="AB1534" s="29"/>
      <c r="AC1534" s="29" t="str">
        <f t="shared" si="687"/>
        <v>не применяется</v>
      </c>
      <c r="AE1534" s="120">
        <f>IF(AND(J1534&gt;=1,N1534=1),2,0)</f>
        <v>0</v>
      </c>
      <c r="AF1534" s="120">
        <f>IF(G1534&gt;AI1534,1,0)</f>
        <v>0</v>
      </c>
      <c r="AG1534" s="120"/>
      <c r="AI1534" s="29">
        <f t="shared" si="692"/>
        <v>45.237288135999997</v>
      </c>
    </row>
    <row r="1535" spans="1:36" ht="16.5" thickBot="1" x14ac:dyDescent="0.3">
      <c r="A1535" s="48" t="s">
        <v>1742</v>
      </c>
      <c r="B1535" s="54" t="s">
        <v>181</v>
      </c>
      <c r="C1535" s="55" t="s">
        <v>182</v>
      </c>
      <c r="D1535" s="44">
        <v>20</v>
      </c>
      <c r="E1535" s="41">
        <v>0</v>
      </c>
      <c r="F1535" s="41">
        <v>0</v>
      </c>
      <c r="G1535" s="117">
        <v>0</v>
      </c>
      <c r="H1535" s="45">
        <v>1</v>
      </c>
      <c r="I1535" s="42" t="s">
        <v>12</v>
      </c>
      <c r="J1535" s="13">
        <v>0</v>
      </c>
      <c r="K1535" s="29">
        <f t="shared" si="688"/>
        <v>0</v>
      </c>
      <c r="L1535" s="29">
        <f t="shared" si="665"/>
        <v>0</v>
      </c>
      <c r="M1535" s="29">
        <f t="shared" si="666"/>
        <v>0</v>
      </c>
      <c r="N1535" s="29">
        <f t="shared" si="689"/>
        <v>0</v>
      </c>
      <c r="O1535" s="34"/>
      <c r="P1535" s="41">
        <v>0</v>
      </c>
      <c r="Q1535" s="41">
        <v>0</v>
      </c>
      <c r="R1535" s="117">
        <v>0</v>
      </c>
      <c r="S1535" s="42">
        <v>0</v>
      </c>
      <c r="T1535" s="42"/>
      <c r="U1535" s="43" t="s">
        <v>333</v>
      </c>
      <c r="V1535" s="34">
        <v>0</v>
      </c>
      <c r="W1535" s="29">
        <v>1</v>
      </c>
      <c r="X1535" s="29">
        <f t="shared" si="682"/>
        <v>0</v>
      </c>
      <c r="Z1535" s="6">
        <f t="shared" si="690"/>
        <v>0</v>
      </c>
      <c r="AA1535" s="6">
        <f t="shared" si="691"/>
        <v>0</v>
      </c>
      <c r="AB1535" s="29"/>
      <c r="AC1535" s="29" t="str">
        <f t="shared" si="687"/>
        <v>не применяется</v>
      </c>
      <c r="AE1535" s="120">
        <f>IF(AND(J1535&gt;=1,N1535=1),1,0)</f>
        <v>0</v>
      </c>
      <c r="AF1535" s="120">
        <f>IF(G1535&gt;AI1535,0.5,0)</f>
        <v>0</v>
      </c>
      <c r="AG1535" s="120"/>
      <c r="AI1535" s="29">
        <f t="shared" si="692"/>
        <v>12.756097561000001</v>
      </c>
    </row>
    <row r="1536" spans="1:36" ht="16.5" thickBot="1" x14ac:dyDescent="0.3">
      <c r="A1536" s="48" t="s">
        <v>1736</v>
      </c>
      <c r="B1536" s="54" t="s">
        <v>181</v>
      </c>
      <c r="C1536" s="55" t="s">
        <v>182</v>
      </c>
      <c r="D1536" s="33"/>
      <c r="E1536" s="41"/>
      <c r="F1536" s="41"/>
      <c r="G1536" s="117">
        <v>0</v>
      </c>
      <c r="H1536" s="35"/>
      <c r="I1536" s="35"/>
      <c r="J1536" s="35"/>
      <c r="K1536" s="36">
        <f>SUM(K1537:K1541)</f>
        <v>2</v>
      </c>
      <c r="L1536" s="29">
        <f t="shared" si="665"/>
        <v>0</v>
      </c>
      <c r="M1536" s="29">
        <f t="shared" si="666"/>
        <v>0</v>
      </c>
      <c r="O1536" s="34"/>
      <c r="P1536" s="34"/>
      <c r="Q1536" s="34"/>
      <c r="R1536" s="117">
        <v>0</v>
      </c>
      <c r="S1536" s="35">
        <v>1.5</v>
      </c>
      <c r="T1536" s="35"/>
      <c r="U1536" s="37" t="s">
        <v>321</v>
      </c>
      <c r="V1536" s="35">
        <v>1</v>
      </c>
      <c r="W1536" s="6"/>
      <c r="X1536" s="29">
        <f t="shared" si="682"/>
        <v>0</v>
      </c>
      <c r="Y1536" s="6"/>
      <c r="AB1536" s="6"/>
      <c r="AC1536" s="29" t="str">
        <f t="shared" si="687"/>
        <v>не применяется</v>
      </c>
      <c r="AF1536" s="6"/>
    </row>
    <row r="1537" spans="1:36" ht="16.5" thickBot="1" x14ac:dyDescent="0.3">
      <c r="A1537" s="48" t="s">
        <v>1743</v>
      </c>
      <c r="B1537" s="54" t="s">
        <v>181</v>
      </c>
      <c r="C1537" s="55" t="s">
        <v>182</v>
      </c>
      <c r="D1537" s="44">
        <v>21</v>
      </c>
      <c r="E1537" s="41">
        <v>27</v>
      </c>
      <c r="F1537" s="41">
        <v>64</v>
      </c>
      <c r="G1537" s="117">
        <v>0.421875</v>
      </c>
      <c r="H1537" s="42" t="s">
        <v>12</v>
      </c>
      <c r="I1537" s="13">
        <v>29.93749987</v>
      </c>
      <c r="J1537" s="42" t="s">
        <v>12</v>
      </c>
      <c r="K1537" s="29">
        <f>IF(V1537=1,MAX(AE1537:AG1537),0)</f>
        <v>1</v>
      </c>
      <c r="L1537" s="29">
        <f t="shared" si="665"/>
        <v>0</v>
      </c>
      <c r="M1537" s="29">
        <f t="shared" si="666"/>
        <v>1</v>
      </c>
      <c r="N1537" s="29">
        <f>IF(AND(F1537=0,V1537=1),2,V1537)</f>
        <v>1</v>
      </c>
      <c r="O1537" s="34"/>
      <c r="P1537" s="41">
        <v>25</v>
      </c>
      <c r="Q1537" s="41">
        <v>77</v>
      </c>
      <c r="R1537" s="117">
        <v>0.32467532500000001</v>
      </c>
      <c r="S1537" s="45">
        <v>0.5</v>
      </c>
      <c r="T1537" s="45"/>
      <c r="U1537" s="43" t="s">
        <v>335</v>
      </c>
      <c r="V1537" s="34">
        <v>1</v>
      </c>
      <c r="W1537" s="29">
        <v>1</v>
      </c>
      <c r="X1537" s="29">
        <f t="shared" si="682"/>
        <v>1</v>
      </c>
      <c r="Z1537" s="6">
        <f>N1537</f>
        <v>1</v>
      </c>
      <c r="AA1537" s="6">
        <f>IF(K1537&lt;=0,0,1)</f>
        <v>1</v>
      </c>
      <c r="AB1537" s="29"/>
      <c r="AC1537" s="29">
        <f t="shared" si="687"/>
        <v>1</v>
      </c>
      <c r="AE1537" s="120">
        <f>IF(N1537=1,IF(OR(I1537&lt;5,I1537=""),0,IF(I1537&gt;=10,1,0.5)),0)</f>
        <v>1</v>
      </c>
      <c r="AF1537" s="120">
        <f>IF(G1537&gt;AI1537,0.5,0)</f>
        <v>0.5</v>
      </c>
      <c r="AG1537" s="120">
        <f>IF(G1537=AJ1537,1,0)</f>
        <v>0</v>
      </c>
      <c r="AI1537" s="29">
        <f>ROUND(SUMIFS(E:E,D:D,D1537,N:N,1)/SUMIFS(F:F,D:D,D1537,N:N,1),9)</f>
        <v>0.40586932399999998</v>
      </c>
      <c r="AJ1537" s="29">
        <f>_xlfn.MAXIFS($G$7:$G$2383,$N$7:$N$2383,1,$D$7:$D$2383,21)</f>
        <v>1</v>
      </c>
    </row>
    <row r="1538" spans="1:36" ht="16.5" thickBot="1" x14ac:dyDescent="0.3">
      <c r="A1538" s="48" t="s">
        <v>1744</v>
      </c>
      <c r="B1538" s="54" t="s">
        <v>181</v>
      </c>
      <c r="C1538" s="55" t="s">
        <v>182</v>
      </c>
      <c r="D1538" s="44">
        <v>22</v>
      </c>
      <c r="E1538" s="41">
        <v>223</v>
      </c>
      <c r="F1538" s="41">
        <v>427</v>
      </c>
      <c r="G1538" s="117">
        <v>0.52224824400000003</v>
      </c>
      <c r="H1538" s="45">
        <v>1</v>
      </c>
      <c r="I1538" s="42" t="s">
        <v>12</v>
      </c>
      <c r="J1538" s="13">
        <v>0.52224824400000003</v>
      </c>
      <c r="K1538" s="29">
        <f>IF(V1538=1,MAX(AE1538:AG1538),0)</f>
        <v>0</v>
      </c>
      <c r="L1538" s="29">
        <f t="shared" si="665"/>
        <v>0</v>
      </c>
      <c r="M1538" s="29">
        <f t="shared" si="666"/>
        <v>0</v>
      </c>
      <c r="N1538" s="29">
        <f>IF(AND(F1538=0,V1538=1),2,V1538)</f>
        <v>1</v>
      </c>
      <c r="O1538" s="34"/>
      <c r="P1538" s="41">
        <v>0</v>
      </c>
      <c r="Q1538" s="41">
        <v>0</v>
      </c>
      <c r="R1538" s="117">
        <v>0</v>
      </c>
      <c r="S1538" s="42">
        <v>0</v>
      </c>
      <c r="T1538" s="42"/>
      <c r="U1538" s="43" t="s">
        <v>337</v>
      </c>
      <c r="V1538" s="34">
        <v>1</v>
      </c>
      <c r="W1538" s="29">
        <v>1</v>
      </c>
      <c r="X1538" s="29">
        <f t="shared" si="682"/>
        <v>1</v>
      </c>
      <c r="Z1538" s="6">
        <f>N1538</f>
        <v>1</v>
      </c>
      <c r="AA1538" s="6">
        <f>IF(K1538&lt;=0,0,1)</f>
        <v>0</v>
      </c>
      <c r="AB1538" s="29"/>
      <c r="AC1538" s="29">
        <f t="shared" si="687"/>
        <v>0</v>
      </c>
      <c r="AE1538" s="120">
        <f>IF(AND(J1538&gt;=1,N1538=1),1,0)</f>
        <v>0</v>
      </c>
      <c r="AF1538" s="120">
        <f>IF(G1538&gt;AI1538,0.5,0)</f>
        <v>0</v>
      </c>
      <c r="AG1538" s="120"/>
      <c r="AI1538" s="29">
        <f>ROUND(SUMIFS(E:E,D:D,D1538,N:N,1)/SUMIFS(F:F,D:D,D1538,N:N,1),9)</f>
        <v>0.59924209900000003</v>
      </c>
    </row>
    <row r="1539" spans="1:36" ht="16.5" thickBot="1" x14ac:dyDescent="0.3">
      <c r="A1539" s="48" t="s">
        <v>1745</v>
      </c>
      <c r="B1539" s="54" t="s">
        <v>181</v>
      </c>
      <c r="C1539" s="55" t="s">
        <v>182</v>
      </c>
      <c r="D1539" s="44">
        <v>23</v>
      </c>
      <c r="E1539" s="41">
        <v>0</v>
      </c>
      <c r="F1539" s="41">
        <v>0</v>
      </c>
      <c r="G1539" s="117">
        <v>0</v>
      </c>
      <c r="H1539" s="42" t="s">
        <v>12</v>
      </c>
      <c r="I1539" s="13">
        <v>0</v>
      </c>
      <c r="J1539" s="42" t="s">
        <v>12</v>
      </c>
      <c r="K1539" s="29">
        <f>IF(V1539=1,MAX(AE1539:AG1539),0)</f>
        <v>0</v>
      </c>
      <c r="L1539" s="29">
        <f t="shared" si="665"/>
        <v>0</v>
      </c>
      <c r="M1539" s="29">
        <f t="shared" si="666"/>
        <v>0</v>
      </c>
      <c r="N1539" s="29">
        <f>IF(AND(F1539=0,V1539=1),2,V1539)</f>
        <v>2</v>
      </c>
      <c r="O1539" s="34"/>
      <c r="P1539" s="41">
        <v>0</v>
      </c>
      <c r="Q1539" s="41">
        <v>0</v>
      </c>
      <c r="R1539" s="117">
        <v>0</v>
      </c>
      <c r="S1539" s="45">
        <v>0</v>
      </c>
      <c r="T1539" s="45"/>
      <c r="U1539" s="43" t="s">
        <v>339</v>
      </c>
      <c r="V1539" s="34">
        <v>1</v>
      </c>
      <c r="W1539" s="29">
        <v>1</v>
      </c>
      <c r="X1539" s="29">
        <f t="shared" si="682"/>
        <v>1</v>
      </c>
      <c r="Z1539" s="6">
        <f>N1539</f>
        <v>2</v>
      </c>
      <c r="AA1539" s="6">
        <f>IF(K1539&lt;=0,0,1)</f>
        <v>0</v>
      </c>
      <c r="AB1539" s="29"/>
      <c r="AC1539" s="29" t="str">
        <f>_xlfn.IFS(AND(Z1539=1,AA1539=1),1,AND(Z1539=1,AA1539=0),0,Z1539=0,"не применяется",Z1539=2,"не применяется")</f>
        <v>не применяется</v>
      </c>
      <c r="AE1539" s="120">
        <f>IF(N1539=1,IF(OR(I1539&lt;5,I1539=""),0,IF(I1539&gt;=10,1,0.5)),0)</f>
        <v>0</v>
      </c>
      <c r="AF1539" s="120">
        <f>IF(G1539&gt;AI1539,0.5,0)</f>
        <v>0</v>
      </c>
      <c r="AG1539" s="120">
        <f>IF(AND(G3966&lt;&gt;0,G1539=AJ1539),1,0)</f>
        <v>0</v>
      </c>
      <c r="AI1539" s="29">
        <f>ROUND(SUMIFS(E:E,D:D,D1539,N:N,1)/SUMIFS(F:F,D:D,D1539,N:N,1),9)</f>
        <v>0.46666666699999998</v>
      </c>
      <c r="AJ1539" s="29">
        <f>_xlfn.MAXIFS($G$7:$G$2383,$N$7:$N$2383,1,$D$7:$D$2383,23)</f>
        <v>6</v>
      </c>
    </row>
    <row r="1540" spans="1:36" ht="16.5" thickBot="1" x14ac:dyDescent="0.3">
      <c r="A1540" s="48" t="s">
        <v>1746</v>
      </c>
      <c r="B1540" s="54" t="s">
        <v>181</v>
      </c>
      <c r="C1540" s="55" t="s">
        <v>182</v>
      </c>
      <c r="D1540" s="44">
        <v>24</v>
      </c>
      <c r="E1540" s="41">
        <v>1</v>
      </c>
      <c r="F1540" s="41">
        <v>0</v>
      </c>
      <c r="G1540" s="117">
        <v>0</v>
      </c>
      <c r="H1540" s="42" t="s">
        <v>12</v>
      </c>
      <c r="I1540" s="13">
        <v>0</v>
      </c>
      <c r="J1540" s="42" t="s">
        <v>12</v>
      </c>
      <c r="K1540" s="29">
        <f>IF(V1540=1,MAX(AE1540:AG1540),0)</f>
        <v>0</v>
      </c>
      <c r="L1540" s="29">
        <f t="shared" si="665"/>
        <v>0</v>
      </c>
      <c r="M1540" s="29">
        <f t="shared" si="666"/>
        <v>0</v>
      </c>
      <c r="N1540" s="29">
        <f>IF(AND(F1540=0,V1540=1),2,V1540)</f>
        <v>2</v>
      </c>
      <c r="O1540" s="34"/>
      <c r="P1540" s="41">
        <v>0</v>
      </c>
      <c r="Q1540" s="41">
        <v>3</v>
      </c>
      <c r="R1540" s="117">
        <v>0</v>
      </c>
      <c r="S1540" s="45">
        <v>0</v>
      </c>
      <c r="T1540" s="45"/>
      <c r="U1540" s="43" t="s">
        <v>341</v>
      </c>
      <c r="V1540" s="34">
        <v>1</v>
      </c>
      <c r="W1540" s="29">
        <v>1</v>
      </c>
      <c r="X1540" s="29">
        <f t="shared" si="682"/>
        <v>1</v>
      </c>
      <c r="Z1540" s="6">
        <f>N1540</f>
        <v>2</v>
      </c>
      <c r="AA1540" s="6">
        <f>IF(K1540&lt;=0,0,1)</f>
        <v>0</v>
      </c>
      <c r="AB1540" s="29"/>
      <c r="AC1540" s="29" t="str">
        <f>_xlfn.IFS(AND(Z1540=1,AA1540=1),1,AND(Z1540=1,AA1540=0),0,Z1540=0,"не применяется",N1540=2,"не применяется")</f>
        <v>не применяется</v>
      </c>
      <c r="AE1540" s="120">
        <f>IF(N1540=1,IF(OR(I1540&lt;5,I1540=""),0,IF(I1540&gt;=10,1,0.5)),0)</f>
        <v>0</v>
      </c>
      <c r="AF1540" s="120">
        <f>IF(G1540&gt;AI1540,0.5,0)</f>
        <v>0</v>
      </c>
      <c r="AG1540" s="120">
        <f>IF(G1540=AJ1540,1,0)</f>
        <v>0</v>
      </c>
      <c r="AI1540" s="29">
        <f>ROUND(SUMIFS(E:E,D:D,D1540,N:N,1)/SUMIFS(F:F,D:D,D1540,N:N,1),9)</f>
        <v>0.91379310300000005</v>
      </c>
      <c r="AJ1540" s="29">
        <f>_xlfn.MAXIFS($G$7:$G$2383,$N$7:$N$2383,1,$D$7:$D$2383,24)</f>
        <v>10</v>
      </c>
    </row>
    <row r="1541" spans="1:36" ht="16.5" thickBot="1" x14ac:dyDescent="0.3">
      <c r="A1541" s="48" t="s">
        <v>1747</v>
      </c>
      <c r="B1541" s="54" t="s">
        <v>181</v>
      </c>
      <c r="C1541" s="55" t="s">
        <v>182</v>
      </c>
      <c r="D1541" s="44">
        <v>25</v>
      </c>
      <c r="E1541" s="41">
        <v>682</v>
      </c>
      <c r="F1541" s="41">
        <v>698</v>
      </c>
      <c r="G1541" s="117">
        <v>0.977077364</v>
      </c>
      <c r="H1541" s="45">
        <v>1</v>
      </c>
      <c r="I1541" s="42" t="s">
        <v>12</v>
      </c>
      <c r="J1541" s="13">
        <v>0.977077364</v>
      </c>
      <c r="K1541" s="29">
        <f>IF(V1541=1,MAX(AE1541:AG1541),0)</f>
        <v>1</v>
      </c>
      <c r="L1541" s="29">
        <f t="shared" si="665"/>
        <v>0</v>
      </c>
      <c r="M1541" s="29">
        <f t="shared" si="666"/>
        <v>1</v>
      </c>
      <c r="N1541" s="29">
        <f>IF(AND(F1541=0,V1541=1),2,V1541)</f>
        <v>1</v>
      </c>
      <c r="O1541" s="34"/>
      <c r="P1541" s="41">
        <v>0</v>
      </c>
      <c r="Q1541" s="41">
        <v>0</v>
      </c>
      <c r="R1541" s="117">
        <v>0</v>
      </c>
      <c r="S1541" s="42">
        <v>1</v>
      </c>
      <c r="T1541" s="42"/>
      <c r="U1541" s="43" t="s">
        <v>343</v>
      </c>
      <c r="V1541" s="34">
        <v>1</v>
      </c>
      <c r="W1541" s="29">
        <v>2</v>
      </c>
      <c r="X1541" s="29">
        <f t="shared" si="682"/>
        <v>2</v>
      </c>
      <c r="Z1541" s="6">
        <f>N1541</f>
        <v>1</v>
      </c>
      <c r="AA1541" s="6">
        <f>IF(K1541&lt;=0,0,1)</f>
        <v>1</v>
      </c>
      <c r="AB1541" s="29"/>
      <c r="AC1541" s="29">
        <f>_xlfn.IFS(AND(Z1541=1,AA1541=1),1,AND(Z1541=1,AA1541=0),0,Z1541=0,"не применяется")</f>
        <v>1</v>
      </c>
      <c r="AE1541" s="120">
        <f>IF(AND(J1541&gt;=1,N1541=1),2,0)</f>
        <v>0</v>
      </c>
      <c r="AF1541" s="120">
        <f>IF(G1541&gt;AI1541,1,0)</f>
        <v>1</v>
      </c>
      <c r="AG1541" s="120"/>
      <c r="AI1541" s="29">
        <f>ROUND(SUMIFS(E:E,D:D,D1541,N:N,1)/SUMIFS(F:F,D:D,D1541,N:N,1),9)</f>
        <v>0.97028108999999996</v>
      </c>
    </row>
    <row r="1542" spans="1:36" ht="16.5" thickBot="1" x14ac:dyDescent="0.3">
      <c r="A1542" s="48" t="s">
        <v>1748</v>
      </c>
      <c r="B1542" s="54" t="s">
        <v>181</v>
      </c>
      <c r="C1542" s="55" t="s">
        <v>182</v>
      </c>
      <c r="D1542" s="51">
        <v>33</v>
      </c>
      <c r="E1542" s="41"/>
      <c r="F1542" s="41"/>
      <c r="G1542" s="117">
        <v>0</v>
      </c>
      <c r="H1542" s="45"/>
      <c r="I1542" s="45"/>
      <c r="J1542" s="45"/>
      <c r="K1542" s="45">
        <f>K1514+K1529+K1536</f>
        <v>14</v>
      </c>
      <c r="L1542" s="29">
        <f t="shared" si="665"/>
        <v>0</v>
      </c>
      <c r="M1542" s="29">
        <f t="shared" si="666"/>
        <v>0</v>
      </c>
      <c r="O1542" s="34"/>
      <c r="P1542" s="34"/>
      <c r="Q1542" s="34"/>
      <c r="R1542" s="117">
        <v>0</v>
      </c>
      <c r="S1542" s="45">
        <v>13</v>
      </c>
      <c r="T1542" s="45"/>
      <c r="U1542" s="43" t="s">
        <v>321</v>
      </c>
      <c r="V1542" s="45">
        <v>1</v>
      </c>
      <c r="X1542" s="29">
        <f>SUM(X1514:X1541)</f>
        <v>25</v>
      </c>
      <c r="Y1542" s="53">
        <f>K1542/X1542</f>
        <v>0.56000000000000005</v>
      </c>
      <c r="Z1542" s="6">
        <f>SUM(Z1514:Z1541)</f>
        <v>22</v>
      </c>
      <c r="AA1542" s="6">
        <f>SUM(AA1514:AA1541)</f>
        <v>12</v>
      </c>
      <c r="AB1542" s="53">
        <f>AA1542/Z1542</f>
        <v>0.54545454545454541</v>
      </c>
      <c r="AC1542" s="29">
        <f>AB1542</f>
        <v>0.54545454545454541</v>
      </c>
      <c r="AF1542" s="6"/>
    </row>
    <row r="1543" spans="1:36" ht="16.5" thickBot="1" x14ac:dyDescent="0.25">
      <c r="A1543" s="48" t="s">
        <v>281</v>
      </c>
      <c r="B1543" s="49" t="s">
        <v>183</v>
      </c>
      <c r="C1543" s="50" t="s">
        <v>184</v>
      </c>
      <c r="D1543" s="33">
        <v>0</v>
      </c>
      <c r="E1543" s="122"/>
      <c r="F1543" s="122"/>
      <c r="G1543" s="117">
        <v>0</v>
      </c>
      <c r="H1543" s="35"/>
      <c r="I1543" s="35"/>
      <c r="J1543" s="35"/>
      <c r="K1543" s="36">
        <f>SUM(K1544:K1557)</f>
        <v>13</v>
      </c>
      <c r="L1543" s="29">
        <f t="shared" ref="L1543:L1606" si="693">IF(AG1544=0,0,1)</f>
        <v>0</v>
      </c>
      <c r="M1543" s="29">
        <f t="shared" ref="M1543:M1606" si="694">IF(AF1543=0,0,1)</f>
        <v>0</v>
      </c>
      <c r="O1543" s="34"/>
      <c r="P1543" s="67"/>
      <c r="Q1543" s="67"/>
      <c r="R1543" s="117">
        <v>0</v>
      </c>
      <c r="S1543" s="34">
        <v>13</v>
      </c>
      <c r="T1543" s="34"/>
      <c r="U1543" s="43" t="s">
        <v>321</v>
      </c>
      <c r="V1543" s="35">
        <v>1</v>
      </c>
      <c r="W1543" s="6"/>
      <c r="X1543" s="6"/>
      <c r="Y1543" s="6"/>
      <c r="AB1543" s="6"/>
      <c r="AC1543" s="6"/>
      <c r="AF1543" s="6"/>
    </row>
    <row r="1544" spans="1:36" ht="16.5" thickBot="1" x14ac:dyDescent="0.3">
      <c r="A1544" s="48" t="s">
        <v>1749</v>
      </c>
      <c r="B1544" s="54" t="s">
        <v>183</v>
      </c>
      <c r="C1544" s="55" t="s">
        <v>184</v>
      </c>
      <c r="D1544" s="41">
        <v>1</v>
      </c>
      <c r="E1544" s="41">
        <v>104968</v>
      </c>
      <c r="F1544" s="41">
        <v>406162.60000000003</v>
      </c>
      <c r="G1544" s="117">
        <v>0.258438369</v>
      </c>
      <c r="H1544" s="42" t="s">
        <v>12</v>
      </c>
      <c r="I1544" s="13">
        <v>-12.605088488</v>
      </c>
      <c r="J1544" s="42" t="s">
        <v>12</v>
      </c>
      <c r="K1544" s="29">
        <f t="shared" ref="K1544:K1555" si="695">IF(V1544=1,MAX(AE1544:AG1544),0)</f>
        <v>0</v>
      </c>
      <c r="L1544" s="29">
        <f t="shared" si="693"/>
        <v>0</v>
      </c>
      <c r="M1544" s="29">
        <f t="shared" si="694"/>
        <v>0</v>
      </c>
      <c r="N1544" s="29">
        <f t="shared" ref="N1544:N1557" si="696">IF(AND(F1544=0,V1544=1),2,V1544)</f>
        <v>1</v>
      </c>
      <c r="O1544" s="34"/>
      <c r="P1544" s="41">
        <v>117807</v>
      </c>
      <c r="Q1544" s="41">
        <v>398382.5</v>
      </c>
      <c r="R1544" s="117">
        <v>0.29571329099999999</v>
      </c>
      <c r="S1544" s="34">
        <v>1</v>
      </c>
      <c r="T1544" s="34"/>
      <c r="U1544" s="43" t="s">
        <v>293</v>
      </c>
      <c r="V1544" s="34">
        <v>1</v>
      </c>
      <c r="W1544" s="29">
        <v>1</v>
      </c>
      <c r="X1544" s="29">
        <f t="shared" ref="X1544:X1570" si="697">IF(V1544=1,W1544,0)</f>
        <v>1</v>
      </c>
      <c r="Z1544" s="6">
        <f t="shared" ref="Z1544:Z1557" si="698">N1544</f>
        <v>1</v>
      </c>
      <c r="AA1544" s="6">
        <f t="shared" ref="AA1544:AA1557" si="699">IF(K1544&lt;=0,0,1)</f>
        <v>0</v>
      </c>
      <c r="AB1544" s="29"/>
      <c r="AC1544" s="29">
        <f t="shared" ref="AC1544:AC1555" si="700">_xlfn.IFS(AND(Z1544=1,AA1544=1),1,AND(Z1544=1,AA1544=0),0,Z1544=0,"не применяется")</f>
        <v>0</v>
      </c>
      <c r="AE1544" s="120">
        <f>IF(N1544=1,IF(OR(I1544&lt;3,I1544=""),0,IF(I1544&gt;=7,1,0.5)),0)</f>
        <v>0</v>
      </c>
      <c r="AF1544" s="120">
        <f>IF(G1544&gt;AI1544,0.5,0)</f>
        <v>0</v>
      </c>
      <c r="AG1544" s="120">
        <f>IF(G1544=AJ1544,1,0)</f>
        <v>0</v>
      </c>
      <c r="AI1544" s="29">
        <f t="shared" ref="AI1544:AI1557" si="701">ROUND(SUMIFS(E:E,D:D,D1544,N:N,1)/SUMIFS(F:F,D:D,D1544,N:N,1),9)</f>
        <v>0.26994277300000002</v>
      </c>
      <c r="AJ1544" s="29">
        <f>ROUND(_xlfn.MAXIFS($G$7:$G$2383,$D$7:$D$2383,1,$V$7:$V$2383,1),9)</f>
        <v>0.87050933799999997</v>
      </c>
    </row>
    <row r="1545" spans="1:36" ht="16.5" thickBot="1" x14ac:dyDescent="0.3">
      <c r="A1545" s="48" t="s">
        <v>1750</v>
      </c>
      <c r="B1545" s="54" t="s">
        <v>183</v>
      </c>
      <c r="C1545" s="55" t="s">
        <v>184</v>
      </c>
      <c r="D1545" s="44">
        <v>2</v>
      </c>
      <c r="E1545" s="41">
        <v>213</v>
      </c>
      <c r="F1545" s="41">
        <v>255</v>
      </c>
      <c r="G1545" s="117">
        <v>0.83529411799999997</v>
      </c>
      <c r="H1545" s="42" t="s">
        <v>12</v>
      </c>
      <c r="I1545" s="13">
        <v>109.437716599</v>
      </c>
      <c r="J1545" s="42" t="s">
        <v>12</v>
      </c>
      <c r="K1545" s="29">
        <f t="shared" si="695"/>
        <v>2</v>
      </c>
      <c r="L1545" s="29">
        <f t="shared" si="693"/>
        <v>0</v>
      </c>
      <c r="M1545" s="29">
        <f t="shared" si="694"/>
        <v>0</v>
      </c>
      <c r="N1545" s="29">
        <f t="shared" si="696"/>
        <v>1</v>
      </c>
      <c r="O1545" s="34"/>
      <c r="P1545" s="41">
        <v>136</v>
      </c>
      <c r="Q1545" s="41">
        <v>341</v>
      </c>
      <c r="R1545" s="117">
        <v>0.39882697900000003</v>
      </c>
      <c r="S1545" s="34">
        <v>2</v>
      </c>
      <c r="T1545" s="34"/>
      <c r="U1545" s="43" t="s">
        <v>295</v>
      </c>
      <c r="V1545" s="34">
        <v>1</v>
      </c>
      <c r="W1545" s="29">
        <v>2</v>
      </c>
      <c r="X1545" s="29">
        <f t="shared" si="697"/>
        <v>2</v>
      </c>
      <c r="Z1545" s="6">
        <f t="shared" si="698"/>
        <v>1</v>
      </c>
      <c r="AA1545" s="6">
        <f t="shared" si="699"/>
        <v>1</v>
      </c>
      <c r="AB1545" s="29"/>
      <c r="AC1545" s="29">
        <f t="shared" si="700"/>
        <v>1</v>
      </c>
      <c r="AE1545" s="120">
        <f>IF(N1545=1,IF(OR(I1545&lt;5,I1545=""),0,IF(I1545&gt;=10,2,1)),0)</f>
        <v>2</v>
      </c>
      <c r="AF1545" s="120">
        <f>IF(G1545&gt;AI1545,1,0)</f>
        <v>0</v>
      </c>
      <c r="AG1545" s="120">
        <f>IF(G1545=AJ1545,2,0)</f>
        <v>0</v>
      </c>
      <c r="AI1545" s="29">
        <f t="shared" si="701"/>
        <v>0.94268468299999997</v>
      </c>
      <c r="AJ1545" s="29">
        <f>ROUND(_xlfn.MAXIFS($G$7:$G$2383,$N$7:$N$2383,1,$D$7:$D$2383,2),9)</f>
        <v>0.994897959</v>
      </c>
    </row>
    <row r="1546" spans="1:36" ht="16.5" thickBot="1" x14ac:dyDescent="0.3">
      <c r="A1546" s="48" t="s">
        <v>1751</v>
      </c>
      <c r="B1546" s="54" t="s">
        <v>183</v>
      </c>
      <c r="C1546" s="55" t="s">
        <v>184</v>
      </c>
      <c r="D1546" s="44">
        <v>3</v>
      </c>
      <c r="E1546" s="41">
        <v>25</v>
      </c>
      <c r="F1546" s="41">
        <v>29</v>
      </c>
      <c r="G1546" s="117">
        <v>0.86206896600000005</v>
      </c>
      <c r="H1546" s="42" t="s">
        <v>12</v>
      </c>
      <c r="I1546" s="13">
        <v>0</v>
      </c>
      <c r="J1546" s="42" t="s">
        <v>12</v>
      </c>
      <c r="K1546" s="29">
        <f t="shared" si="695"/>
        <v>0.5</v>
      </c>
      <c r="L1546" s="29">
        <f t="shared" si="693"/>
        <v>1</v>
      </c>
      <c r="M1546" s="29">
        <f t="shared" si="694"/>
        <v>1</v>
      </c>
      <c r="N1546" s="29">
        <f t="shared" si="696"/>
        <v>1</v>
      </c>
      <c r="O1546" s="34"/>
      <c r="P1546" s="41">
        <v>25</v>
      </c>
      <c r="Q1546" s="41">
        <v>29</v>
      </c>
      <c r="R1546" s="117">
        <v>0.86206896600000005</v>
      </c>
      <c r="S1546" s="34">
        <v>0.5</v>
      </c>
      <c r="T1546" s="34"/>
      <c r="U1546" s="43" t="s">
        <v>297</v>
      </c>
      <c r="V1546" s="34">
        <v>1</v>
      </c>
      <c r="W1546" s="29">
        <v>1</v>
      </c>
      <c r="X1546" s="29">
        <f t="shared" si="697"/>
        <v>1</v>
      </c>
      <c r="Z1546" s="6">
        <f t="shared" si="698"/>
        <v>1</v>
      </c>
      <c r="AA1546" s="6">
        <f t="shared" si="699"/>
        <v>1</v>
      </c>
      <c r="AB1546" s="29"/>
      <c r="AC1546" s="29">
        <f t="shared" si="700"/>
        <v>1</v>
      </c>
      <c r="AE1546" s="120">
        <f>IF(N1546=1,IF(OR(I1546&lt;5,I1546=""),0,IF(I1546&gt;=10,1,0.5)),0)</f>
        <v>0</v>
      </c>
      <c r="AF1546" s="120">
        <f>IF(G1546&gt;AI1546,0.5,0)</f>
        <v>0.5</v>
      </c>
      <c r="AG1546" s="120">
        <f>IF(G1546=AJ1546,1,0)</f>
        <v>0</v>
      </c>
      <c r="AI1546" s="29">
        <f t="shared" si="701"/>
        <v>0.630237826</v>
      </c>
      <c r="AJ1546" s="29">
        <f>_xlfn.MAXIFS($G$7:$G$2383,$N$7:$N$2383,1,$D$7:$D$2383,3)</f>
        <v>1</v>
      </c>
    </row>
    <row r="1547" spans="1:36" ht="16.5" thickBot="1" x14ac:dyDescent="0.3">
      <c r="A1547" s="48" t="s">
        <v>1752</v>
      </c>
      <c r="B1547" s="54" t="s">
        <v>183</v>
      </c>
      <c r="C1547" s="55" t="s">
        <v>184</v>
      </c>
      <c r="D1547" s="44">
        <v>4</v>
      </c>
      <c r="E1547" s="41">
        <v>2</v>
      </c>
      <c r="F1547" s="41">
        <v>2</v>
      </c>
      <c r="G1547" s="117">
        <v>1</v>
      </c>
      <c r="H1547" s="42" t="s">
        <v>12</v>
      </c>
      <c r="I1547" s="13">
        <v>800.00000090000003</v>
      </c>
      <c r="J1547" s="42" t="s">
        <v>12</v>
      </c>
      <c r="K1547" s="29">
        <f t="shared" si="695"/>
        <v>1</v>
      </c>
      <c r="L1547" s="29">
        <f t="shared" si="693"/>
        <v>0</v>
      </c>
      <c r="M1547" s="29">
        <f t="shared" si="694"/>
        <v>1</v>
      </c>
      <c r="N1547" s="29">
        <f t="shared" si="696"/>
        <v>1</v>
      </c>
      <c r="O1547" s="34"/>
      <c r="P1547" s="41">
        <v>2</v>
      </c>
      <c r="Q1547" s="41">
        <v>18</v>
      </c>
      <c r="R1547" s="117">
        <v>0.111111111</v>
      </c>
      <c r="S1547" s="34">
        <v>0</v>
      </c>
      <c r="T1547" s="34"/>
      <c r="U1547" s="43" t="s">
        <v>299</v>
      </c>
      <c r="V1547" s="34">
        <v>1</v>
      </c>
      <c r="W1547" s="29">
        <v>1</v>
      </c>
      <c r="X1547" s="29">
        <f t="shared" si="697"/>
        <v>1</v>
      </c>
      <c r="Z1547" s="6">
        <f t="shared" si="698"/>
        <v>1</v>
      </c>
      <c r="AA1547" s="6">
        <f t="shared" si="699"/>
        <v>1</v>
      </c>
      <c r="AB1547" s="29"/>
      <c r="AC1547" s="29">
        <f t="shared" si="700"/>
        <v>1</v>
      </c>
      <c r="AE1547" s="120">
        <f>IF(N1547=1,IF(OR(I1547&lt;5,I1547=""),0,IF(I1547&gt;=10,1,0.5)),0)</f>
        <v>1</v>
      </c>
      <c r="AF1547" s="120">
        <f>IF(G1547&gt;AI1547,0.5,0)</f>
        <v>0.5</v>
      </c>
      <c r="AG1547" s="120">
        <f>IF(G1547=AJ1547,1,0)</f>
        <v>1</v>
      </c>
      <c r="AI1547" s="29">
        <f t="shared" si="701"/>
        <v>0.88328075699999997</v>
      </c>
      <c r="AJ1547" s="29">
        <f>_xlfn.MAXIFS($G$7:$G$2383,$N$7:$N$2383,1,$D$7:$D$2383,4)</f>
        <v>1</v>
      </c>
    </row>
    <row r="1548" spans="1:36" ht="16.5" thickBot="1" x14ac:dyDescent="0.3">
      <c r="A1548" s="48" t="s">
        <v>1753</v>
      </c>
      <c r="B1548" s="54" t="s">
        <v>183</v>
      </c>
      <c r="C1548" s="55" t="s">
        <v>184</v>
      </c>
      <c r="D1548" s="44">
        <v>5</v>
      </c>
      <c r="E1548" s="41">
        <v>24</v>
      </c>
      <c r="F1548" s="41">
        <v>195</v>
      </c>
      <c r="G1548" s="117">
        <v>0.123076923</v>
      </c>
      <c r="H1548" s="42" t="s">
        <v>12</v>
      </c>
      <c r="I1548" s="13">
        <v>41.538461024999997</v>
      </c>
      <c r="J1548" s="42" t="s">
        <v>12</v>
      </c>
      <c r="K1548" s="29">
        <f t="shared" si="695"/>
        <v>1</v>
      </c>
      <c r="L1548" s="29">
        <f t="shared" si="693"/>
        <v>0</v>
      </c>
      <c r="M1548" s="29">
        <f t="shared" si="694"/>
        <v>0</v>
      </c>
      <c r="N1548" s="29">
        <f t="shared" si="696"/>
        <v>1</v>
      </c>
      <c r="O1548" s="34"/>
      <c r="P1548" s="41">
        <v>22</v>
      </c>
      <c r="Q1548" s="41">
        <v>253</v>
      </c>
      <c r="R1548" s="117">
        <v>8.6956521999999994E-2</v>
      </c>
      <c r="S1548" s="34">
        <v>1</v>
      </c>
      <c r="T1548" s="34"/>
      <c r="U1548" s="43" t="s">
        <v>301</v>
      </c>
      <c r="V1548" s="34">
        <v>1</v>
      </c>
      <c r="W1548" s="29">
        <v>1</v>
      </c>
      <c r="X1548" s="29">
        <f t="shared" si="697"/>
        <v>1</v>
      </c>
      <c r="Z1548" s="6">
        <f t="shared" si="698"/>
        <v>1</v>
      </c>
      <c r="AA1548" s="6">
        <f t="shared" si="699"/>
        <v>1</v>
      </c>
      <c r="AB1548" s="29"/>
      <c r="AC1548" s="29">
        <f t="shared" si="700"/>
        <v>1</v>
      </c>
      <c r="AE1548" s="120">
        <f>IF(N1548=1,IF(OR(I1548&lt;5,I1548=""),0,IF(I1548&gt;=10,1,0.5)),0)</f>
        <v>1</v>
      </c>
      <c r="AF1548" s="120">
        <f>IF(G1548&gt;AI1548,0.5,0)</f>
        <v>0</v>
      </c>
      <c r="AG1548" s="120">
        <f>IF(G1548=AJ1548,1,0)</f>
        <v>0</v>
      </c>
      <c r="AI1548" s="29">
        <f t="shared" si="701"/>
        <v>0.78056112200000005</v>
      </c>
      <c r="AJ1548" s="29">
        <f>_xlfn.MAXIFS($G$7:$G$2383,$N$7:$N$2383,1,$D$7:$D$2383,5)</f>
        <v>1</v>
      </c>
    </row>
    <row r="1549" spans="1:36" ht="16.5" thickBot="1" x14ac:dyDescent="0.3">
      <c r="A1549" s="48" t="s">
        <v>1754</v>
      </c>
      <c r="B1549" s="54" t="s">
        <v>183</v>
      </c>
      <c r="C1549" s="55" t="s">
        <v>184</v>
      </c>
      <c r="D1549" s="44">
        <v>6</v>
      </c>
      <c r="E1549" s="41">
        <v>2160</v>
      </c>
      <c r="F1549" s="41">
        <v>2160</v>
      </c>
      <c r="G1549" s="117">
        <v>1</v>
      </c>
      <c r="H1549" s="45">
        <v>1</v>
      </c>
      <c r="I1549" s="42" t="s">
        <v>12</v>
      </c>
      <c r="J1549" s="13">
        <v>1</v>
      </c>
      <c r="K1549" s="29">
        <f t="shared" si="695"/>
        <v>2</v>
      </c>
      <c r="L1549" s="29">
        <f t="shared" si="693"/>
        <v>0</v>
      </c>
      <c r="M1549" s="29">
        <f t="shared" si="694"/>
        <v>0</v>
      </c>
      <c r="N1549" s="29">
        <f t="shared" si="696"/>
        <v>1</v>
      </c>
      <c r="O1549" s="34"/>
      <c r="P1549" s="41">
        <v>0</v>
      </c>
      <c r="Q1549" s="41">
        <v>0</v>
      </c>
      <c r="R1549" s="117">
        <v>0</v>
      </c>
      <c r="S1549" s="42">
        <v>2</v>
      </c>
      <c r="T1549" s="42"/>
      <c r="U1549" s="43" t="s">
        <v>303</v>
      </c>
      <c r="V1549" s="34">
        <v>1</v>
      </c>
      <c r="W1549" s="29">
        <v>2</v>
      </c>
      <c r="X1549" s="29">
        <f t="shared" si="697"/>
        <v>2</v>
      </c>
      <c r="Z1549" s="6">
        <f t="shared" si="698"/>
        <v>1</v>
      </c>
      <c r="AA1549" s="6">
        <f t="shared" si="699"/>
        <v>1</v>
      </c>
      <c r="AB1549" s="29"/>
      <c r="AC1549" s="29">
        <f t="shared" si="700"/>
        <v>1</v>
      </c>
      <c r="AE1549" s="120">
        <f>IF(N1549=1,IF(J1549&gt;=1,2,0),0)</f>
        <v>2</v>
      </c>
      <c r="AF1549" s="120">
        <f>IF(G1549&gt;AI1549,1,0)</f>
        <v>0</v>
      </c>
      <c r="AG1549" s="120"/>
      <c r="AI1549" s="29">
        <f t="shared" si="701"/>
        <v>1.0014544569999999</v>
      </c>
    </row>
    <row r="1550" spans="1:36" ht="16.5" thickBot="1" x14ac:dyDescent="0.3">
      <c r="A1550" s="48" t="s">
        <v>1755</v>
      </c>
      <c r="B1550" s="54" t="s">
        <v>183</v>
      </c>
      <c r="C1550" s="55" t="s">
        <v>184</v>
      </c>
      <c r="D1550" s="44">
        <v>7</v>
      </c>
      <c r="E1550" s="41">
        <v>771</v>
      </c>
      <c r="F1550" s="41">
        <v>814</v>
      </c>
      <c r="G1550" s="117">
        <v>0.94717444699999997</v>
      </c>
      <c r="H1550" s="42" t="s">
        <v>12</v>
      </c>
      <c r="I1550" s="13">
        <v>1.8180831580000001</v>
      </c>
      <c r="J1550" s="42" t="s">
        <v>12</v>
      </c>
      <c r="K1550" s="29">
        <f t="shared" si="695"/>
        <v>1</v>
      </c>
      <c r="L1550" s="29">
        <f t="shared" si="693"/>
        <v>0</v>
      </c>
      <c r="M1550" s="29">
        <f t="shared" si="694"/>
        <v>1</v>
      </c>
      <c r="N1550" s="29">
        <f t="shared" si="696"/>
        <v>1</v>
      </c>
      <c r="O1550" s="34"/>
      <c r="P1550" s="41">
        <v>747</v>
      </c>
      <c r="Q1550" s="41">
        <v>803</v>
      </c>
      <c r="R1550" s="117">
        <v>0.93026151899999998</v>
      </c>
      <c r="S1550" s="34">
        <v>1</v>
      </c>
      <c r="T1550" s="34"/>
      <c r="U1550" s="43" t="s">
        <v>305</v>
      </c>
      <c r="V1550" s="34">
        <v>1</v>
      </c>
      <c r="W1550" s="29">
        <v>2</v>
      </c>
      <c r="X1550" s="29">
        <f t="shared" si="697"/>
        <v>2</v>
      </c>
      <c r="Z1550" s="6">
        <f t="shared" si="698"/>
        <v>1</v>
      </c>
      <c r="AA1550" s="6">
        <f t="shared" si="699"/>
        <v>1</v>
      </c>
      <c r="AB1550" s="29"/>
      <c r="AC1550" s="29">
        <f t="shared" si="700"/>
        <v>1</v>
      </c>
      <c r="AE1550" s="120">
        <f>IF(N1550=1,IF(OR(I1550&lt;3,I1550=""),0,IF(I1550&gt;=7,2,1)),0)</f>
        <v>0</v>
      </c>
      <c r="AF1550" s="120">
        <f>IF(G1550&gt;AI1550,1,0)</f>
        <v>1</v>
      </c>
      <c r="AG1550" s="120">
        <f>IF(G1550=AJ1550,2,0)</f>
        <v>0</v>
      </c>
      <c r="AI1550" s="29">
        <f t="shared" si="701"/>
        <v>0.78831324000000003</v>
      </c>
      <c r="AJ1550" s="29">
        <f>_xlfn.MAXIFS($G$7:$G$2383,$N$7:$N$2383,1,$D$7:$D$2383,7)</f>
        <v>0.964028777</v>
      </c>
    </row>
    <row r="1551" spans="1:36" ht="16.5" thickBot="1" x14ac:dyDescent="0.3">
      <c r="A1551" s="48" t="s">
        <v>1756</v>
      </c>
      <c r="B1551" s="54" t="s">
        <v>183</v>
      </c>
      <c r="C1551" s="55" t="s">
        <v>184</v>
      </c>
      <c r="D1551" s="44">
        <v>8</v>
      </c>
      <c r="E1551" s="41">
        <v>278</v>
      </c>
      <c r="F1551" s="41">
        <v>814</v>
      </c>
      <c r="G1551" s="117">
        <v>0.34152334200000001</v>
      </c>
      <c r="H1551" s="42" t="s">
        <v>12</v>
      </c>
      <c r="I1551" s="13">
        <v>47.442604301000003</v>
      </c>
      <c r="J1551" s="42" t="s">
        <v>12</v>
      </c>
      <c r="K1551" s="29">
        <f t="shared" si="695"/>
        <v>0.5</v>
      </c>
      <c r="L1551" s="29">
        <f t="shared" si="693"/>
        <v>0</v>
      </c>
      <c r="M1551" s="29">
        <f t="shared" si="694"/>
        <v>1</v>
      </c>
      <c r="N1551" s="29">
        <f t="shared" si="696"/>
        <v>1</v>
      </c>
      <c r="O1551" s="34"/>
      <c r="P1551" s="41">
        <v>186</v>
      </c>
      <c r="Q1551" s="41">
        <v>803</v>
      </c>
      <c r="R1551" s="117">
        <v>0.231631382</v>
      </c>
      <c r="S1551" s="34">
        <v>1</v>
      </c>
      <c r="T1551" s="34"/>
      <c r="U1551" s="43" t="s">
        <v>307</v>
      </c>
      <c r="V1551" s="34">
        <v>1</v>
      </c>
      <c r="W1551" s="29">
        <v>1</v>
      </c>
      <c r="X1551" s="29">
        <f t="shared" si="697"/>
        <v>1</v>
      </c>
      <c r="Z1551" s="6">
        <f t="shared" si="698"/>
        <v>1</v>
      </c>
      <c r="AA1551" s="6">
        <f t="shared" si="699"/>
        <v>1</v>
      </c>
      <c r="AB1551" s="29"/>
      <c r="AC1551" s="29">
        <f t="shared" si="700"/>
        <v>1</v>
      </c>
      <c r="AE1551" s="120">
        <f>IF(N1551=1,IF(OR(I1551&gt;-5,I1551=""),0,IF(I1551&gt;=-10,0.5,1)),0)</f>
        <v>0</v>
      </c>
      <c r="AF1551" s="120">
        <f>IF(G1551&lt;AI1551,0.5,0)</f>
        <v>0.5</v>
      </c>
      <c r="AG1551" s="120">
        <f>IF(G1551=AJ1551,1,0)</f>
        <v>0</v>
      </c>
      <c r="AI1551" s="29">
        <f t="shared" si="701"/>
        <v>0.38070670899999998</v>
      </c>
      <c r="AJ1551" s="29">
        <f>_xlfn.MINIFS($G$6:$G$2383,$N$6:$N$2383,1,$D$6:$D$2383,8)</f>
        <v>1.9047618999999998E-2</v>
      </c>
    </row>
    <row r="1552" spans="1:36" ht="16.5" thickBot="1" x14ac:dyDescent="0.3">
      <c r="A1552" s="48" t="s">
        <v>1757</v>
      </c>
      <c r="B1552" s="54" t="s">
        <v>183</v>
      </c>
      <c r="C1552" s="55" t="s">
        <v>184</v>
      </c>
      <c r="D1552" s="44">
        <v>9</v>
      </c>
      <c r="E1552" s="41">
        <v>3020</v>
      </c>
      <c r="F1552" s="41">
        <v>255</v>
      </c>
      <c r="G1552" s="117">
        <v>11.843137255</v>
      </c>
      <c r="H1552" s="45">
        <v>1</v>
      </c>
      <c r="I1552" s="42" t="s">
        <v>12</v>
      </c>
      <c r="J1552" s="13">
        <v>11.843137255</v>
      </c>
      <c r="K1552" s="29">
        <f t="shared" si="695"/>
        <v>1</v>
      </c>
      <c r="L1552" s="29">
        <f t="shared" si="693"/>
        <v>0</v>
      </c>
      <c r="M1552" s="29">
        <f t="shared" si="694"/>
        <v>1</v>
      </c>
      <c r="N1552" s="29">
        <f t="shared" si="696"/>
        <v>1</v>
      </c>
      <c r="O1552" s="34"/>
      <c r="P1552" s="41">
        <v>2741</v>
      </c>
      <c r="Q1552" s="41">
        <v>341</v>
      </c>
      <c r="R1552" s="117">
        <v>8.0381231670000002</v>
      </c>
      <c r="S1552" s="42">
        <v>1</v>
      </c>
      <c r="T1552" s="42"/>
      <c r="U1552" s="43" t="s">
        <v>309</v>
      </c>
      <c r="V1552" s="34">
        <v>1</v>
      </c>
      <c r="W1552" s="29">
        <v>1</v>
      </c>
      <c r="X1552" s="29">
        <f t="shared" si="697"/>
        <v>1</v>
      </c>
      <c r="Z1552" s="6">
        <f t="shared" si="698"/>
        <v>1</v>
      </c>
      <c r="AA1552" s="6">
        <f t="shared" si="699"/>
        <v>1</v>
      </c>
      <c r="AB1552" s="29"/>
      <c r="AC1552" s="29">
        <f t="shared" si="700"/>
        <v>1</v>
      </c>
      <c r="AE1552" s="120">
        <f>IF(N1552=1,IF(J1552&gt;=1,1,0),0)</f>
        <v>1</v>
      </c>
      <c r="AF1552" s="120">
        <f>IF(G1552&gt;AI1552,0.5,0)</f>
        <v>0.5</v>
      </c>
      <c r="AG1552" s="120"/>
      <c r="AI1552" s="29">
        <f t="shared" si="701"/>
        <v>6.5856960899999999</v>
      </c>
    </row>
    <row r="1553" spans="1:36" ht="16.5" thickBot="1" x14ac:dyDescent="0.3">
      <c r="A1553" s="48" t="s">
        <v>1758</v>
      </c>
      <c r="B1553" s="54" t="s">
        <v>183</v>
      </c>
      <c r="C1553" s="55" t="s">
        <v>184</v>
      </c>
      <c r="D1553" s="44">
        <v>10</v>
      </c>
      <c r="E1553" s="41">
        <v>42</v>
      </c>
      <c r="F1553" s="41">
        <v>2</v>
      </c>
      <c r="G1553" s="117">
        <v>21</v>
      </c>
      <c r="H1553" s="45">
        <v>1</v>
      </c>
      <c r="I1553" s="42" t="s">
        <v>12</v>
      </c>
      <c r="J1553" s="13">
        <v>21</v>
      </c>
      <c r="K1553" s="29">
        <f t="shared" si="695"/>
        <v>1</v>
      </c>
      <c r="L1553" s="29">
        <f t="shared" si="693"/>
        <v>0</v>
      </c>
      <c r="M1553" s="29">
        <f t="shared" si="694"/>
        <v>1</v>
      </c>
      <c r="N1553" s="29">
        <f t="shared" si="696"/>
        <v>1</v>
      </c>
      <c r="O1553" s="34"/>
      <c r="P1553" s="41">
        <v>48</v>
      </c>
      <c r="Q1553" s="41">
        <v>18</v>
      </c>
      <c r="R1553" s="117">
        <v>2.6666666669999999</v>
      </c>
      <c r="S1553" s="42">
        <v>1</v>
      </c>
      <c r="T1553" s="42"/>
      <c r="U1553" s="43" t="s">
        <v>311</v>
      </c>
      <c r="V1553" s="34">
        <v>1</v>
      </c>
      <c r="W1553" s="29">
        <v>1</v>
      </c>
      <c r="X1553" s="29">
        <f t="shared" si="697"/>
        <v>1</v>
      </c>
      <c r="Z1553" s="6">
        <f t="shared" si="698"/>
        <v>1</v>
      </c>
      <c r="AA1553" s="6">
        <f t="shared" si="699"/>
        <v>1</v>
      </c>
      <c r="AB1553" s="29"/>
      <c r="AC1553" s="29">
        <f t="shared" si="700"/>
        <v>1</v>
      </c>
      <c r="AE1553" s="120">
        <f>IF(N1553=1,IF(J1553&gt;=1,1,0),0)</f>
        <v>1</v>
      </c>
      <c r="AF1553" s="120">
        <f>IF(G1553&gt;AI1553,0.5,0)</f>
        <v>0.5</v>
      </c>
      <c r="AG1553" s="120"/>
      <c r="AI1553" s="29">
        <f t="shared" si="701"/>
        <v>8.2854889590000003</v>
      </c>
    </row>
    <row r="1554" spans="1:36" ht="16.5" thickBot="1" x14ac:dyDescent="0.3">
      <c r="A1554" s="48" t="s">
        <v>1759</v>
      </c>
      <c r="B1554" s="54" t="s">
        <v>183</v>
      </c>
      <c r="C1554" s="55" t="s">
        <v>184</v>
      </c>
      <c r="D1554" s="44">
        <v>11</v>
      </c>
      <c r="E1554" s="41">
        <v>328</v>
      </c>
      <c r="F1554" s="41">
        <v>195</v>
      </c>
      <c r="G1554" s="117">
        <v>1.682051282</v>
      </c>
      <c r="H1554" s="45">
        <v>1</v>
      </c>
      <c r="I1554" s="42" t="s">
        <v>12</v>
      </c>
      <c r="J1554" s="13">
        <v>1.682051282</v>
      </c>
      <c r="K1554" s="29">
        <f t="shared" si="695"/>
        <v>2</v>
      </c>
      <c r="L1554" s="29">
        <f t="shared" si="693"/>
        <v>0</v>
      </c>
      <c r="M1554" s="29">
        <f t="shared" si="694"/>
        <v>0</v>
      </c>
      <c r="N1554" s="29">
        <f t="shared" si="696"/>
        <v>1</v>
      </c>
      <c r="O1554" s="34"/>
      <c r="P1554" s="41">
        <v>352</v>
      </c>
      <c r="Q1554" s="41">
        <v>253</v>
      </c>
      <c r="R1554" s="117">
        <v>1.391304348</v>
      </c>
      <c r="S1554" s="42">
        <v>2</v>
      </c>
      <c r="T1554" s="42"/>
      <c r="U1554" s="43" t="s">
        <v>313</v>
      </c>
      <c r="V1554" s="34">
        <v>1</v>
      </c>
      <c r="W1554" s="29">
        <v>2</v>
      </c>
      <c r="X1554" s="29">
        <f t="shared" si="697"/>
        <v>2</v>
      </c>
      <c r="Z1554" s="6">
        <f t="shared" si="698"/>
        <v>1</v>
      </c>
      <c r="AA1554" s="6">
        <f t="shared" si="699"/>
        <v>1</v>
      </c>
      <c r="AB1554" s="29"/>
      <c r="AC1554" s="29">
        <f t="shared" si="700"/>
        <v>1</v>
      </c>
      <c r="AE1554" s="120">
        <f>IF(N1554=1,IF(J1554&gt;=1,2,0),0)</f>
        <v>2</v>
      </c>
      <c r="AF1554" s="120">
        <f>IF(G1554&gt;AI1554,1,0)</f>
        <v>0</v>
      </c>
      <c r="AG1554" s="120"/>
      <c r="AI1554" s="29">
        <f t="shared" si="701"/>
        <v>8.5951903810000001</v>
      </c>
    </row>
    <row r="1555" spans="1:36" ht="16.5" thickBot="1" x14ac:dyDescent="0.3">
      <c r="A1555" s="48" t="s">
        <v>1760</v>
      </c>
      <c r="B1555" s="54" t="s">
        <v>183</v>
      </c>
      <c r="C1555" s="55" t="s">
        <v>184</v>
      </c>
      <c r="D1555" s="44">
        <v>12</v>
      </c>
      <c r="E1555" s="41">
        <v>968</v>
      </c>
      <c r="F1555" s="41">
        <v>30157</v>
      </c>
      <c r="G1555" s="117">
        <v>3.2098684000000002E-2</v>
      </c>
      <c r="H1555" s="42" t="s">
        <v>12</v>
      </c>
      <c r="I1555" s="13">
        <v>15.453734695</v>
      </c>
      <c r="J1555" s="42" t="s">
        <v>12</v>
      </c>
      <c r="K1555" s="29">
        <f t="shared" si="695"/>
        <v>0.5</v>
      </c>
      <c r="L1555" s="29">
        <f t="shared" si="693"/>
        <v>0</v>
      </c>
      <c r="M1555" s="29">
        <f t="shared" si="694"/>
        <v>1</v>
      </c>
      <c r="N1555" s="29">
        <f t="shared" si="696"/>
        <v>1</v>
      </c>
      <c r="O1555" s="34"/>
      <c r="P1555" s="41">
        <v>822</v>
      </c>
      <c r="Q1555" s="41">
        <v>29566</v>
      </c>
      <c r="R1555" s="117">
        <v>2.7802205E-2</v>
      </c>
      <c r="S1555" s="34">
        <v>0.5</v>
      </c>
      <c r="T1555" s="34"/>
      <c r="U1555" s="43" t="s">
        <v>315</v>
      </c>
      <c r="V1555" s="34">
        <v>1</v>
      </c>
      <c r="W1555" s="29">
        <v>1</v>
      </c>
      <c r="X1555" s="29">
        <f t="shared" si="697"/>
        <v>1</v>
      </c>
      <c r="Z1555" s="6">
        <f t="shared" si="698"/>
        <v>1</v>
      </c>
      <c r="AA1555" s="6">
        <f t="shared" si="699"/>
        <v>1</v>
      </c>
      <c r="AB1555" s="29"/>
      <c r="AC1555" s="29">
        <f t="shared" si="700"/>
        <v>1</v>
      </c>
      <c r="AE1555" s="120">
        <f>IF(N1555=1,IF(OR(I1555&gt;-5,I1555=""),0,IF(I1555&gt;=-10,0.5,1)),0)</f>
        <v>0</v>
      </c>
      <c r="AF1555" s="120">
        <f>IF(G1555&lt;AI1555,0.5,0)</f>
        <v>0.5</v>
      </c>
      <c r="AG1555" s="120">
        <f>IF(G1555=AJ1555,1,0)</f>
        <v>0</v>
      </c>
      <c r="AI1555" s="29">
        <f t="shared" si="701"/>
        <v>4.0696577999999997E-2</v>
      </c>
      <c r="AJ1555" s="29">
        <f>_xlfn.MINIFS($G$6:$G$2383,$N$6:$N$2383,1,$D$6:$D$2383,12)</f>
        <v>5.6550419999999999E-3</v>
      </c>
    </row>
    <row r="1556" spans="1:36" ht="16.5" thickBot="1" x14ac:dyDescent="0.3">
      <c r="A1556" s="48" t="s">
        <v>1761</v>
      </c>
      <c r="B1556" s="54" t="s">
        <v>183</v>
      </c>
      <c r="C1556" s="55" t="s">
        <v>184</v>
      </c>
      <c r="D1556" s="44">
        <v>13</v>
      </c>
      <c r="E1556" s="41">
        <v>0</v>
      </c>
      <c r="F1556" s="41">
        <v>0</v>
      </c>
      <c r="G1556" s="117">
        <v>0</v>
      </c>
      <c r="H1556" s="42" t="s">
        <v>12</v>
      </c>
      <c r="I1556" s="13">
        <v>0</v>
      </c>
      <c r="J1556" s="42" t="s">
        <v>12</v>
      </c>
      <c r="K1556" s="29">
        <f>_xlfn.IFS(AND(R1556=0,G1556=0),0,V1556=0,0,V1556=1,MAX(AE1556:AG1556))</f>
        <v>0</v>
      </c>
      <c r="L1556" s="29">
        <f t="shared" si="693"/>
        <v>0</v>
      </c>
      <c r="M1556" s="29">
        <f t="shared" si="694"/>
        <v>1</v>
      </c>
      <c r="N1556" s="29">
        <f t="shared" si="696"/>
        <v>2</v>
      </c>
      <c r="O1556" s="34"/>
      <c r="P1556" s="41">
        <v>0</v>
      </c>
      <c r="Q1556" s="41">
        <v>0</v>
      </c>
      <c r="R1556" s="117">
        <v>0</v>
      </c>
      <c r="S1556" s="34">
        <v>0</v>
      </c>
      <c r="T1556" s="34"/>
      <c r="U1556" s="43" t="s">
        <v>317</v>
      </c>
      <c r="V1556" s="34">
        <v>1</v>
      </c>
      <c r="W1556" s="29">
        <v>2</v>
      </c>
      <c r="X1556" s="29">
        <f t="shared" si="697"/>
        <v>2</v>
      </c>
      <c r="Z1556" s="6">
        <f t="shared" si="698"/>
        <v>2</v>
      </c>
      <c r="AA1556" s="6">
        <f t="shared" si="699"/>
        <v>0</v>
      </c>
      <c r="AB1556" s="29"/>
      <c r="AC1556" s="29" t="str">
        <f>_xlfn.IFS(AND(Z1556=1,AA1556=1),1,AND(Z1556=1,AA1556=0),0,Z1556=0,"не применяется",Z1556=2,"не применяется")</f>
        <v>не применяется</v>
      </c>
      <c r="AE1556" s="120">
        <f>IF(N1556=1,IF(OR(I1556&gt;-3,I1556=""),0,IF(I1556&gt;=-7,1,2)),0)</f>
        <v>0</v>
      </c>
      <c r="AF1556" s="120">
        <f>IF(G1556&lt;AI1556,1,0)</f>
        <v>1</v>
      </c>
      <c r="AG1556" s="120">
        <f>IF(G1556=AJ1556,2,0)</f>
        <v>0</v>
      </c>
      <c r="AI1556" s="29">
        <f t="shared" si="701"/>
        <v>0.30394431599999999</v>
      </c>
      <c r="AJ1556" s="29">
        <f>_xlfn.MINIFS($G$6:$G$2383,$N$6:$N$2383,1,$D$6:$D$2383,13)</f>
        <v>0.11</v>
      </c>
    </row>
    <row r="1557" spans="1:36" ht="16.5" thickBot="1" x14ac:dyDescent="0.3">
      <c r="A1557" s="48" t="s">
        <v>1762</v>
      </c>
      <c r="B1557" s="54" t="s">
        <v>183</v>
      </c>
      <c r="C1557" s="55" t="s">
        <v>184</v>
      </c>
      <c r="D1557" s="44">
        <v>14</v>
      </c>
      <c r="E1557" s="41">
        <v>2</v>
      </c>
      <c r="F1557" s="41">
        <v>2417</v>
      </c>
      <c r="G1557" s="117">
        <v>8.2747199999999999E-4</v>
      </c>
      <c r="H1557" s="42" t="s">
        <v>12</v>
      </c>
      <c r="I1557" s="13">
        <v>0</v>
      </c>
      <c r="J1557" s="42" t="s">
        <v>12</v>
      </c>
      <c r="K1557" s="29">
        <f>_xlfn.IFS(AND(R1557=0,G1557=0),0,V1557=0,0,V1557=1,MAX(AE1557:AG1557))</f>
        <v>0.5</v>
      </c>
      <c r="L1557" s="29">
        <f t="shared" si="693"/>
        <v>0</v>
      </c>
      <c r="M1557" s="29">
        <f t="shared" si="694"/>
        <v>1</v>
      </c>
      <c r="N1557" s="29">
        <f t="shared" si="696"/>
        <v>1</v>
      </c>
      <c r="O1557" s="34"/>
      <c r="P1557" s="41">
        <v>0</v>
      </c>
      <c r="Q1557" s="41">
        <v>2174</v>
      </c>
      <c r="R1557" s="117">
        <v>0</v>
      </c>
      <c r="S1557" s="34">
        <v>0</v>
      </c>
      <c r="T1557" s="34"/>
      <c r="U1557" s="43" t="s">
        <v>319</v>
      </c>
      <c r="V1557" s="34">
        <v>1</v>
      </c>
      <c r="W1557" s="29">
        <v>1</v>
      </c>
      <c r="X1557" s="29">
        <f t="shared" si="697"/>
        <v>1</v>
      </c>
      <c r="Z1557" s="6">
        <f t="shared" si="698"/>
        <v>1</v>
      </c>
      <c r="AA1557" s="6">
        <f t="shared" si="699"/>
        <v>1</v>
      </c>
      <c r="AB1557" s="29"/>
      <c r="AC1557" s="29">
        <f t="shared" ref="AC1557:AC1570" si="702">_xlfn.IFS(AND(Z1557=1,AA1557=1),1,AND(Z1557=1,AA1557=0),0,Z1557=0,"не применяется")</f>
        <v>1</v>
      </c>
      <c r="AE1557" s="120">
        <f>IF(N1557=1,IF(OR(I1557&gt;-5,I1557=""),0,IF(I1557&gt;=-10,0.5,1)),0)</f>
        <v>0</v>
      </c>
      <c r="AF1557" s="120">
        <f>IF(G1557&lt;AI1557,0.5,0)</f>
        <v>0.5</v>
      </c>
      <c r="AG1557" s="120">
        <f>IF(G1557=AJ1557,1,0)</f>
        <v>0</v>
      </c>
      <c r="AI1557" s="29">
        <f t="shared" si="701"/>
        <v>4.1435990000000004E-3</v>
      </c>
      <c r="AJ1557" s="29">
        <f>_xlfn.MINIFS($G$6:$G$2383,$N$6:$N$2383,1,$D$6:$D$2383,14)</f>
        <v>0</v>
      </c>
    </row>
    <row r="1558" spans="1:36" ht="16.5" thickBot="1" x14ac:dyDescent="0.3">
      <c r="A1558" s="48" t="s">
        <v>1763</v>
      </c>
      <c r="B1558" s="54" t="s">
        <v>183</v>
      </c>
      <c r="C1558" s="55" t="s">
        <v>184</v>
      </c>
      <c r="D1558" s="33"/>
      <c r="E1558" s="41"/>
      <c r="F1558" s="41"/>
      <c r="G1558" s="117">
        <v>0</v>
      </c>
      <c r="H1558" s="35"/>
      <c r="I1558" s="35"/>
      <c r="J1558" s="35"/>
      <c r="K1558" s="36">
        <f>SUM(K1559:K1564)</f>
        <v>0</v>
      </c>
      <c r="L1558" s="29">
        <f t="shared" si="693"/>
        <v>0</v>
      </c>
      <c r="M1558" s="29">
        <f t="shared" si="694"/>
        <v>0</v>
      </c>
      <c r="O1558" s="34"/>
      <c r="P1558" s="34"/>
      <c r="Q1558" s="34"/>
      <c r="R1558" s="117">
        <v>0</v>
      </c>
      <c r="S1558" s="35">
        <v>0</v>
      </c>
      <c r="T1558" s="35"/>
      <c r="U1558" s="37" t="s">
        <v>321</v>
      </c>
      <c r="V1558" s="35">
        <v>1</v>
      </c>
      <c r="W1558" s="6"/>
      <c r="X1558" s="29">
        <f t="shared" si="697"/>
        <v>0</v>
      </c>
      <c r="Y1558" s="6"/>
      <c r="AB1558" s="6"/>
      <c r="AC1558" s="29" t="str">
        <f t="shared" si="702"/>
        <v>не применяется</v>
      </c>
      <c r="AF1558" s="6"/>
    </row>
    <row r="1559" spans="1:36" ht="16.5" thickBot="1" x14ac:dyDescent="0.3">
      <c r="A1559" s="48" t="s">
        <v>1764</v>
      </c>
      <c r="B1559" s="54" t="s">
        <v>183</v>
      </c>
      <c r="C1559" s="55" t="s">
        <v>184</v>
      </c>
      <c r="D1559" s="44">
        <v>15</v>
      </c>
      <c r="E1559" s="41">
        <v>0</v>
      </c>
      <c r="F1559" s="41">
        <v>0</v>
      </c>
      <c r="G1559" s="117">
        <v>0</v>
      </c>
      <c r="H1559" s="45">
        <v>1</v>
      </c>
      <c r="I1559" s="42" t="s">
        <v>12</v>
      </c>
      <c r="J1559" s="13">
        <v>0</v>
      </c>
      <c r="K1559" s="29">
        <f t="shared" ref="K1559:K1564" si="703">IF(V1559=1,MAX(AE1559:AG1559),0)</f>
        <v>0</v>
      </c>
      <c r="L1559" s="29">
        <f t="shared" si="693"/>
        <v>0</v>
      </c>
      <c r="M1559" s="29">
        <f t="shared" si="694"/>
        <v>0</v>
      </c>
      <c r="N1559" s="29">
        <f t="shared" ref="N1559:N1564" si="704">IF(AND(F1559=0,V1559=1),2,V1559)</f>
        <v>0</v>
      </c>
      <c r="O1559" s="34"/>
      <c r="P1559" s="41">
        <v>0</v>
      </c>
      <c r="Q1559" s="41">
        <v>0</v>
      </c>
      <c r="R1559" s="117">
        <v>0</v>
      </c>
      <c r="S1559" s="42">
        <v>0</v>
      </c>
      <c r="T1559" s="42"/>
      <c r="U1559" s="43" t="s">
        <v>323</v>
      </c>
      <c r="V1559" s="34">
        <v>0</v>
      </c>
      <c r="W1559" s="29">
        <v>1</v>
      </c>
      <c r="X1559" s="29">
        <f t="shared" si="697"/>
        <v>0</v>
      </c>
      <c r="Z1559" s="6">
        <f t="shared" ref="Z1559:Z1564" si="705">N1559</f>
        <v>0</v>
      </c>
      <c r="AA1559" s="6">
        <f t="shared" ref="AA1559:AA1564" si="706">IF(K1559&lt;=0,0,1)</f>
        <v>0</v>
      </c>
      <c r="AB1559" s="29"/>
      <c r="AC1559" s="29" t="str">
        <f t="shared" si="702"/>
        <v>не применяется</v>
      </c>
      <c r="AE1559" s="120">
        <f>IF(AND(J1559&gt;=1,N1559=1),1,0)</f>
        <v>0</v>
      </c>
      <c r="AF1559" s="121">
        <f>IF(G1559&gt;AI1559,0.5,0)</f>
        <v>0</v>
      </c>
      <c r="AG1559" s="120"/>
      <c r="AI1559" s="29">
        <f t="shared" ref="AI1559:AI1564" si="707">ROUND(SUMIFS(E:E,D:D,D1559,N:N,1)/SUMIFS(F:F,D:D,D1559,N:N,1),9)</f>
        <v>0.955452521</v>
      </c>
    </row>
    <row r="1560" spans="1:36" ht="16.5" thickBot="1" x14ac:dyDescent="0.3">
      <c r="A1560" s="48" t="s">
        <v>1765</v>
      </c>
      <c r="B1560" s="54" t="s">
        <v>183</v>
      </c>
      <c r="C1560" s="55" t="s">
        <v>184</v>
      </c>
      <c r="D1560" s="44">
        <v>16</v>
      </c>
      <c r="E1560" s="41">
        <v>0</v>
      </c>
      <c r="F1560" s="41">
        <v>0</v>
      </c>
      <c r="G1560" s="117">
        <v>0</v>
      </c>
      <c r="H1560" s="45">
        <v>1</v>
      </c>
      <c r="I1560" s="42" t="s">
        <v>12</v>
      </c>
      <c r="J1560" s="13">
        <v>0</v>
      </c>
      <c r="K1560" s="29">
        <f t="shared" si="703"/>
        <v>0</v>
      </c>
      <c r="L1560" s="29">
        <f t="shared" si="693"/>
        <v>0</v>
      </c>
      <c r="M1560" s="29">
        <f t="shared" si="694"/>
        <v>0</v>
      </c>
      <c r="N1560" s="29">
        <f t="shared" si="704"/>
        <v>0</v>
      </c>
      <c r="O1560" s="34"/>
      <c r="P1560" s="41">
        <v>0</v>
      </c>
      <c r="Q1560" s="41">
        <v>0</v>
      </c>
      <c r="R1560" s="117">
        <v>0</v>
      </c>
      <c r="S1560" s="42">
        <v>0</v>
      </c>
      <c r="T1560" s="42"/>
      <c r="U1560" s="43" t="s">
        <v>325</v>
      </c>
      <c r="V1560" s="34">
        <v>0</v>
      </c>
      <c r="W1560" s="29">
        <v>1</v>
      </c>
      <c r="X1560" s="29">
        <f t="shared" si="697"/>
        <v>0</v>
      </c>
      <c r="Z1560" s="6">
        <f t="shared" si="705"/>
        <v>0</v>
      </c>
      <c r="AA1560" s="6">
        <f t="shared" si="706"/>
        <v>0</v>
      </c>
      <c r="AB1560" s="29"/>
      <c r="AC1560" s="29" t="str">
        <f t="shared" si="702"/>
        <v>не применяется</v>
      </c>
      <c r="AE1560" s="120">
        <f>IF(AND(J1560&gt;=1,N1560=1),1,0)</f>
        <v>0</v>
      </c>
      <c r="AF1560" s="120">
        <f>IF(G1560&gt;AI1560,0.5,0)</f>
        <v>0</v>
      </c>
      <c r="AG1560" s="120"/>
      <c r="AI1560" s="29">
        <f t="shared" si="707"/>
        <v>27.65</v>
      </c>
    </row>
    <row r="1561" spans="1:36" ht="16.5" thickBot="1" x14ac:dyDescent="0.3">
      <c r="A1561" s="48" t="s">
        <v>1766</v>
      </c>
      <c r="B1561" s="54" t="s">
        <v>183</v>
      </c>
      <c r="C1561" s="55" t="s">
        <v>184</v>
      </c>
      <c r="D1561" s="44">
        <v>17</v>
      </c>
      <c r="E1561" s="41">
        <v>0</v>
      </c>
      <c r="F1561" s="41">
        <v>0</v>
      </c>
      <c r="G1561" s="117">
        <v>0</v>
      </c>
      <c r="H1561" s="45">
        <v>1</v>
      </c>
      <c r="I1561" s="42" t="s">
        <v>12</v>
      </c>
      <c r="J1561" s="13">
        <v>0</v>
      </c>
      <c r="K1561" s="29">
        <f t="shared" si="703"/>
        <v>0</v>
      </c>
      <c r="L1561" s="29">
        <f t="shared" si="693"/>
        <v>0</v>
      </c>
      <c r="M1561" s="29">
        <f t="shared" si="694"/>
        <v>0</v>
      </c>
      <c r="N1561" s="29">
        <f t="shared" si="704"/>
        <v>0</v>
      </c>
      <c r="O1561" s="34"/>
      <c r="P1561" s="41">
        <v>0</v>
      </c>
      <c r="Q1561" s="41">
        <v>0</v>
      </c>
      <c r="R1561" s="117">
        <v>0</v>
      </c>
      <c r="S1561" s="42">
        <v>0</v>
      </c>
      <c r="T1561" s="42"/>
      <c r="U1561" s="43" t="s">
        <v>327</v>
      </c>
      <c r="V1561" s="34">
        <v>0</v>
      </c>
      <c r="W1561" s="29">
        <v>1</v>
      </c>
      <c r="X1561" s="29">
        <f t="shared" si="697"/>
        <v>0</v>
      </c>
      <c r="Z1561" s="6">
        <f t="shared" si="705"/>
        <v>0</v>
      </c>
      <c r="AA1561" s="6">
        <f t="shared" si="706"/>
        <v>0</v>
      </c>
      <c r="AB1561" s="29"/>
      <c r="AC1561" s="29" t="str">
        <f t="shared" si="702"/>
        <v>не применяется</v>
      </c>
      <c r="AE1561" s="120">
        <f>IF(AND(J1561&gt;=1,N1561=1),1,0)</f>
        <v>0</v>
      </c>
      <c r="AF1561" s="120">
        <f>IF(G1561&gt;AI1561,0.5,0)</f>
        <v>0</v>
      </c>
      <c r="AG1561" s="120"/>
      <c r="AI1561" s="29">
        <f t="shared" si="707"/>
        <v>77.588235294</v>
      </c>
    </row>
    <row r="1562" spans="1:36" ht="16.5" thickBot="1" x14ac:dyDescent="0.3">
      <c r="A1562" s="48" t="s">
        <v>1767</v>
      </c>
      <c r="B1562" s="54" t="s">
        <v>183</v>
      </c>
      <c r="C1562" s="55" t="s">
        <v>184</v>
      </c>
      <c r="D1562" s="44">
        <v>18</v>
      </c>
      <c r="E1562" s="41">
        <v>0</v>
      </c>
      <c r="F1562" s="41">
        <v>0</v>
      </c>
      <c r="G1562" s="117">
        <v>0</v>
      </c>
      <c r="H1562" s="45">
        <v>1</v>
      </c>
      <c r="I1562" s="42" t="s">
        <v>12</v>
      </c>
      <c r="J1562" s="13">
        <v>0</v>
      </c>
      <c r="K1562" s="29">
        <f t="shared" si="703"/>
        <v>0</v>
      </c>
      <c r="L1562" s="29">
        <f t="shared" si="693"/>
        <v>0</v>
      </c>
      <c r="M1562" s="29">
        <f t="shared" si="694"/>
        <v>0</v>
      </c>
      <c r="N1562" s="29">
        <f t="shared" si="704"/>
        <v>0</v>
      </c>
      <c r="O1562" s="34"/>
      <c r="P1562" s="41">
        <v>0</v>
      </c>
      <c r="Q1562" s="41">
        <v>0</v>
      </c>
      <c r="R1562" s="117">
        <v>0</v>
      </c>
      <c r="S1562" s="42">
        <v>0</v>
      </c>
      <c r="T1562" s="42"/>
      <c r="U1562" s="43" t="s">
        <v>329</v>
      </c>
      <c r="V1562" s="34">
        <v>0</v>
      </c>
      <c r="W1562" s="29">
        <v>1</v>
      </c>
      <c r="X1562" s="29">
        <f t="shared" si="697"/>
        <v>0</v>
      </c>
      <c r="Z1562" s="6">
        <f t="shared" si="705"/>
        <v>0</v>
      </c>
      <c r="AA1562" s="6">
        <f t="shared" si="706"/>
        <v>0</v>
      </c>
      <c r="AB1562" s="29"/>
      <c r="AC1562" s="29" t="str">
        <f t="shared" si="702"/>
        <v>не применяется</v>
      </c>
      <c r="AE1562" s="120">
        <f>IF(AND(J1562&gt;=1,N1562=1),1,0)</f>
        <v>0</v>
      </c>
      <c r="AF1562" s="120">
        <f>IF(G1562&gt;AI1562,0.5,0)</f>
        <v>0</v>
      </c>
      <c r="AG1562" s="120"/>
      <c r="AI1562" s="29">
        <f t="shared" si="707"/>
        <v>48.1875</v>
      </c>
    </row>
    <row r="1563" spans="1:36" ht="16.5" thickBot="1" x14ac:dyDescent="0.3">
      <c r="A1563" s="48" t="s">
        <v>1768</v>
      </c>
      <c r="B1563" s="54" t="s">
        <v>183</v>
      </c>
      <c r="C1563" s="55" t="s">
        <v>184</v>
      </c>
      <c r="D1563" s="44">
        <v>19</v>
      </c>
      <c r="E1563" s="41">
        <v>0</v>
      </c>
      <c r="F1563" s="41">
        <v>0</v>
      </c>
      <c r="G1563" s="117">
        <v>0</v>
      </c>
      <c r="H1563" s="45">
        <v>1</v>
      </c>
      <c r="I1563" s="42" t="s">
        <v>12</v>
      </c>
      <c r="J1563" s="13">
        <v>0</v>
      </c>
      <c r="K1563" s="29">
        <f t="shared" si="703"/>
        <v>0</v>
      </c>
      <c r="L1563" s="29">
        <f t="shared" si="693"/>
        <v>0</v>
      </c>
      <c r="M1563" s="29">
        <f t="shared" si="694"/>
        <v>0</v>
      </c>
      <c r="N1563" s="29">
        <f t="shared" si="704"/>
        <v>0</v>
      </c>
      <c r="O1563" s="34"/>
      <c r="P1563" s="41">
        <v>0</v>
      </c>
      <c r="Q1563" s="41">
        <v>0</v>
      </c>
      <c r="R1563" s="117">
        <v>0</v>
      </c>
      <c r="S1563" s="42">
        <v>0</v>
      </c>
      <c r="T1563" s="42"/>
      <c r="U1563" s="43" t="s">
        <v>331</v>
      </c>
      <c r="V1563" s="34">
        <v>0</v>
      </c>
      <c r="W1563" s="29">
        <v>2</v>
      </c>
      <c r="X1563" s="29">
        <f t="shared" si="697"/>
        <v>0</v>
      </c>
      <c r="Z1563" s="6">
        <f t="shared" si="705"/>
        <v>0</v>
      </c>
      <c r="AA1563" s="6">
        <f t="shared" si="706"/>
        <v>0</v>
      </c>
      <c r="AB1563" s="29"/>
      <c r="AC1563" s="29" t="str">
        <f t="shared" si="702"/>
        <v>не применяется</v>
      </c>
      <c r="AE1563" s="120">
        <f>IF(AND(J1563&gt;=1,N1563=1),2,0)</f>
        <v>0</v>
      </c>
      <c r="AF1563" s="120">
        <f>IF(G1563&gt;AI1563,1,0)</f>
        <v>0</v>
      </c>
      <c r="AG1563" s="120"/>
      <c r="AI1563" s="29">
        <f t="shared" si="707"/>
        <v>45.237288135999997</v>
      </c>
    </row>
    <row r="1564" spans="1:36" ht="16.5" thickBot="1" x14ac:dyDescent="0.3">
      <c r="A1564" s="48" t="s">
        <v>1769</v>
      </c>
      <c r="B1564" s="54" t="s">
        <v>183</v>
      </c>
      <c r="C1564" s="55" t="s">
        <v>184</v>
      </c>
      <c r="D1564" s="44">
        <v>20</v>
      </c>
      <c r="E1564" s="41">
        <v>0</v>
      </c>
      <c r="F1564" s="41">
        <v>0</v>
      </c>
      <c r="G1564" s="117">
        <v>0</v>
      </c>
      <c r="H1564" s="45">
        <v>1</v>
      </c>
      <c r="I1564" s="42" t="s">
        <v>12</v>
      </c>
      <c r="J1564" s="13">
        <v>0</v>
      </c>
      <c r="K1564" s="29">
        <f t="shared" si="703"/>
        <v>0</v>
      </c>
      <c r="L1564" s="29">
        <f t="shared" si="693"/>
        <v>0</v>
      </c>
      <c r="M1564" s="29">
        <f t="shared" si="694"/>
        <v>0</v>
      </c>
      <c r="N1564" s="29">
        <f t="shared" si="704"/>
        <v>0</v>
      </c>
      <c r="O1564" s="34"/>
      <c r="P1564" s="41">
        <v>0</v>
      </c>
      <c r="Q1564" s="41">
        <v>0</v>
      </c>
      <c r="R1564" s="117">
        <v>0</v>
      </c>
      <c r="S1564" s="42">
        <v>0</v>
      </c>
      <c r="T1564" s="42"/>
      <c r="U1564" s="43" t="s">
        <v>333</v>
      </c>
      <c r="V1564" s="34">
        <v>0</v>
      </c>
      <c r="W1564" s="29">
        <v>1</v>
      </c>
      <c r="X1564" s="29">
        <f t="shared" si="697"/>
        <v>0</v>
      </c>
      <c r="Z1564" s="6">
        <f t="shared" si="705"/>
        <v>0</v>
      </c>
      <c r="AA1564" s="6">
        <f t="shared" si="706"/>
        <v>0</v>
      </c>
      <c r="AB1564" s="29"/>
      <c r="AC1564" s="29" t="str">
        <f t="shared" si="702"/>
        <v>не применяется</v>
      </c>
      <c r="AE1564" s="120">
        <f>IF(AND(J1564&gt;=1,N1564=1),1,0)</f>
        <v>0</v>
      </c>
      <c r="AF1564" s="120">
        <f>IF(G1564&gt;AI1564,0.5,0)</f>
        <v>0</v>
      </c>
      <c r="AG1564" s="120"/>
      <c r="AI1564" s="29">
        <f t="shared" si="707"/>
        <v>12.756097561000001</v>
      </c>
    </row>
    <row r="1565" spans="1:36" ht="16.5" thickBot="1" x14ac:dyDescent="0.3">
      <c r="A1565" s="48" t="s">
        <v>1763</v>
      </c>
      <c r="B1565" s="54" t="s">
        <v>183</v>
      </c>
      <c r="C1565" s="55" t="s">
        <v>184</v>
      </c>
      <c r="D1565" s="33"/>
      <c r="E1565" s="41"/>
      <c r="F1565" s="41"/>
      <c r="G1565" s="117">
        <v>0</v>
      </c>
      <c r="H1565" s="35"/>
      <c r="I1565" s="35"/>
      <c r="J1565" s="35"/>
      <c r="K1565" s="36">
        <f>SUM(K1566:K1570)</f>
        <v>1</v>
      </c>
      <c r="L1565" s="29">
        <f t="shared" si="693"/>
        <v>0</v>
      </c>
      <c r="M1565" s="29">
        <f t="shared" si="694"/>
        <v>0</v>
      </c>
      <c r="O1565" s="34"/>
      <c r="P1565" s="34"/>
      <c r="Q1565" s="34"/>
      <c r="R1565" s="117">
        <v>0</v>
      </c>
      <c r="S1565" s="35">
        <v>1</v>
      </c>
      <c r="T1565" s="35"/>
      <c r="U1565" s="37" t="s">
        <v>321</v>
      </c>
      <c r="V1565" s="35">
        <v>1</v>
      </c>
      <c r="W1565" s="6"/>
      <c r="X1565" s="29">
        <f t="shared" si="697"/>
        <v>0</v>
      </c>
      <c r="Y1565" s="6"/>
      <c r="AB1565" s="6"/>
      <c r="AC1565" s="29" t="str">
        <f t="shared" si="702"/>
        <v>не применяется</v>
      </c>
      <c r="AF1565" s="6"/>
    </row>
    <row r="1566" spans="1:36" ht="16.5" thickBot="1" x14ac:dyDescent="0.3">
      <c r="A1566" s="48" t="s">
        <v>1770</v>
      </c>
      <c r="B1566" s="54" t="s">
        <v>183</v>
      </c>
      <c r="C1566" s="55" t="s">
        <v>184</v>
      </c>
      <c r="D1566" s="44">
        <v>21</v>
      </c>
      <c r="E1566" s="41">
        <v>0</v>
      </c>
      <c r="F1566" s="41">
        <v>0</v>
      </c>
      <c r="G1566" s="117">
        <v>0</v>
      </c>
      <c r="H1566" s="42" t="s">
        <v>12</v>
      </c>
      <c r="I1566" s="13">
        <v>0</v>
      </c>
      <c r="J1566" s="42" t="s">
        <v>12</v>
      </c>
      <c r="K1566" s="29">
        <f>IF(V1566=1,MAX(AE1566:AG1566),0)</f>
        <v>0</v>
      </c>
      <c r="L1566" s="29">
        <f t="shared" si="693"/>
        <v>0</v>
      </c>
      <c r="M1566" s="29">
        <f t="shared" si="694"/>
        <v>0</v>
      </c>
      <c r="N1566" s="29">
        <f>IF(AND(F1566=0,V1566=1),2,V1566)</f>
        <v>0</v>
      </c>
      <c r="O1566" s="34"/>
      <c r="P1566" s="41">
        <v>0</v>
      </c>
      <c r="Q1566" s="41">
        <v>0</v>
      </c>
      <c r="R1566" s="117">
        <v>0</v>
      </c>
      <c r="S1566" s="45">
        <v>0</v>
      </c>
      <c r="T1566" s="45"/>
      <c r="U1566" s="43" t="s">
        <v>335</v>
      </c>
      <c r="V1566" s="34">
        <v>0</v>
      </c>
      <c r="W1566" s="29">
        <v>1</v>
      </c>
      <c r="X1566" s="29">
        <f t="shared" si="697"/>
        <v>0</v>
      </c>
      <c r="Z1566" s="6">
        <f>N1566</f>
        <v>0</v>
      </c>
      <c r="AA1566" s="6">
        <f>IF(K1566&lt;=0,0,1)</f>
        <v>0</v>
      </c>
      <c r="AB1566" s="29"/>
      <c r="AC1566" s="29" t="str">
        <f t="shared" si="702"/>
        <v>не применяется</v>
      </c>
      <c r="AE1566" s="120">
        <f>IF(N1566=1,IF(OR(I1566&lt;5,I1566=""),0,IF(I1566&gt;=10,1,0.5)),0)</f>
        <v>0</v>
      </c>
      <c r="AF1566" s="120">
        <f>IF(G1566&gt;AI1566,0.5,0)</f>
        <v>0</v>
      </c>
      <c r="AG1566" s="120">
        <f>IF(G1566=AJ1566,1,0)</f>
        <v>0</v>
      </c>
      <c r="AI1566" s="29">
        <f>ROUND(SUMIFS(E:E,D:D,D1566,N:N,1)/SUMIFS(F:F,D:D,D1566,N:N,1),9)</f>
        <v>0.40586932399999998</v>
      </c>
      <c r="AJ1566" s="29">
        <f>_xlfn.MAXIFS($G$7:$G$2383,$N$7:$N$2383,1,$D$7:$D$2383,21)</f>
        <v>1</v>
      </c>
    </row>
    <row r="1567" spans="1:36" ht="16.5" thickBot="1" x14ac:dyDescent="0.3">
      <c r="A1567" s="48" t="s">
        <v>1771</v>
      </c>
      <c r="B1567" s="54" t="s">
        <v>183</v>
      </c>
      <c r="C1567" s="55" t="s">
        <v>184</v>
      </c>
      <c r="D1567" s="44">
        <v>22</v>
      </c>
      <c r="E1567" s="41">
        <v>0</v>
      </c>
      <c r="F1567" s="41">
        <v>0</v>
      </c>
      <c r="G1567" s="117">
        <v>0</v>
      </c>
      <c r="H1567" s="45">
        <v>1</v>
      </c>
      <c r="I1567" s="42" t="s">
        <v>12</v>
      </c>
      <c r="J1567" s="13">
        <v>0</v>
      </c>
      <c r="K1567" s="29">
        <f>IF(V1567=1,MAX(AE1567:AG1567),0)</f>
        <v>0</v>
      </c>
      <c r="L1567" s="29">
        <f t="shared" si="693"/>
        <v>0</v>
      </c>
      <c r="M1567" s="29">
        <f t="shared" si="694"/>
        <v>0</v>
      </c>
      <c r="N1567" s="29">
        <f>IF(AND(F1567=0,V1567=1),2,V1567)</f>
        <v>0</v>
      </c>
      <c r="O1567" s="34"/>
      <c r="P1567" s="41">
        <v>0</v>
      </c>
      <c r="Q1567" s="41">
        <v>0</v>
      </c>
      <c r="R1567" s="117">
        <v>0</v>
      </c>
      <c r="S1567" s="42">
        <v>0</v>
      </c>
      <c r="T1567" s="42"/>
      <c r="U1567" s="43" t="s">
        <v>337</v>
      </c>
      <c r="V1567" s="34">
        <v>0</v>
      </c>
      <c r="W1567" s="29">
        <v>1</v>
      </c>
      <c r="X1567" s="29">
        <f t="shared" si="697"/>
        <v>0</v>
      </c>
      <c r="Z1567" s="6">
        <f>N1567</f>
        <v>0</v>
      </c>
      <c r="AA1567" s="6">
        <f>IF(K1567&lt;=0,0,1)</f>
        <v>0</v>
      </c>
      <c r="AB1567" s="29"/>
      <c r="AC1567" s="29" t="str">
        <f t="shared" si="702"/>
        <v>не применяется</v>
      </c>
      <c r="AE1567" s="120">
        <f>IF(AND(J1567&gt;=1,N1567=1),1,0)</f>
        <v>0</v>
      </c>
      <c r="AF1567" s="120">
        <f>IF(G1567&gt;AI1567,0.5,0)</f>
        <v>0</v>
      </c>
      <c r="AG1567" s="120"/>
      <c r="AI1567" s="29">
        <f>ROUND(SUMIFS(E:E,D:D,D1567,N:N,1)/SUMIFS(F:F,D:D,D1567,N:N,1),9)</f>
        <v>0.59924209900000003</v>
      </c>
    </row>
    <row r="1568" spans="1:36" ht="16.5" thickBot="1" x14ac:dyDescent="0.3">
      <c r="A1568" s="48" t="s">
        <v>1772</v>
      </c>
      <c r="B1568" s="54" t="s">
        <v>183</v>
      </c>
      <c r="C1568" s="55" t="s">
        <v>184</v>
      </c>
      <c r="D1568" s="44">
        <v>23</v>
      </c>
      <c r="E1568" s="41">
        <v>0</v>
      </c>
      <c r="F1568" s="41">
        <v>5</v>
      </c>
      <c r="G1568" s="117">
        <v>0</v>
      </c>
      <c r="H1568" s="42" t="s">
        <v>12</v>
      </c>
      <c r="I1568" s="13">
        <v>0</v>
      </c>
      <c r="J1568" s="42" t="s">
        <v>12</v>
      </c>
      <c r="K1568" s="29">
        <f>IF(V1568=1,MAX(AE1568:AG1568),0)</f>
        <v>0</v>
      </c>
      <c r="L1568" s="29">
        <f t="shared" si="693"/>
        <v>0</v>
      </c>
      <c r="M1568" s="29">
        <f t="shared" si="694"/>
        <v>0</v>
      </c>
      <c r="N1568" s="29">
        <f>IF(AND(F1568=0,V1568=1),2,V1568)</f>
        <v>1</v>
      </c>
      <c r="O1568" s="34"/>
      <c r="P1568" s="41">
        <v>0</v>
      </c>
      <c r="Q1568" s="41">
        <v>4</v>
      </c>
      <c r="R1568" s="117">
        <v>0</v>
      </c>
      <c r="S1568" s="45">
        <v>0</v>
      </c>
      <c r="T1568" s="45"/>
      <c r="U1568" s="43" t="s">
        <v>339</v>
      </c>
      <c r="V1568" s="34">
        <v>1</v>
      </c>
      <c r="W1568" s="29">
        <v>1</v>
      </c>
      <c r="X1568" s="29">
        <f t="shared" si="697"/>
        <v>1</v>
      </c>
      <c r="Z1568" s="6">
        <f>N1568</f>
        <v>1</v>
      </c>
      <c r="AA1568" s="6">
        <f>IF(K1568&lt;=0,0,1)</f>
        <v>0</v>
      </c>
      <c r="AB1568" s="29"/>
      <c r="AC1568" s="29">
        <f t="shared" si="702"/>
        <v>0</v>
      </c>
      <c r="AE1568" s="120">
        <f>IF(N1568=1,IF(OR(I1568&lt;5,I1568=""),0,IF(I1568&gt;=10,1,0.5)),0)</f>
        <v>0</v>
      </c>
      <c r="AF1568" s="120">
        <f>IF(G1568&gt;AI1568,0.5,0)</f>
        <v>0</v>
      </c>
      <c r="AG1568" s="120">
        <f>IF(AND(G3995&lt;&gt;0,G1568=AJ1568),1,0)</f>
        <v>0</v>
      </c>
      <c r="AI1568" s="29">
        <f>ROUND(SUMIFS(E:E,D:D,D1568,N:N,1)/SUMIFS(F:F,D:D,D1568,N:N,1),9)</f>
        <v>0.46666666699999998</v>
      </c>
      <c r="AJ1568" s="29">
        <f>_xlfn.MAXIFS($G$7:$G$2383,$N$7:$N$2383,1,$D$7:$D$2383,23)</f>
        <v>6</v>
      </c>
    </row>
    <row r="1569" spans="1:36" ht="16.5" thickBot="1" x14ac:dyDescent="0.3">
      <c r="A1569" s="48" t="s">
        <v>1773</v>
      </c>
      <c r="B1569" s="54" t="s">
        <v>183</v>
      </c>
      <c r="C1569" s="55" t="s">
        <v>184</v>
      </c>
      <c r="D1569" s="44">
        <v>24</v>
      </c>
      <c r="E1569" s="41">
        <v>5</v>
      </c>
      <c r="F1569" s="41">
        <v>17</v>
      </c>
      <c r="G1569" s="117">
        <v>0.29411764699999998</v>
      </c>
      <c r="H1569" s="42" t="s">
        <v>12</v>
      </c>
      <c r="I1569" s="13">
        <v>429.41176036500002</v>
      </c>
      <c r="J1569" s="42" t="s">
        <v>12</v>
      </c>
      <c r="K1569" s="29">
        <f>IF(V1569=1,MAX(AE1569:AG1569),0)</f>
        <v>1</v>
      </c>
      <c r="L1569" s="29">
        <f t="shared" si="693"/>
        <v>0</v>
      </c>
      <c r="M1569" s="29">
        <f t="shared" si="694"/>
        <v>0</v>
      </c>
      <c r="N1569" s="29">
        <f>IF(AND(F1569=0,V1569=1),2,V1569)</f>
        <v>1</v>
      </c>
      <c r="O1569" s="34"/>
      <c r="P1569" s="41">
        <v>1</v>
      </c>
      <c r="Q1569" s="41">
        <v>18</v>
      </c>
      <c r="R1569" s="117">
        <v>5.5555555999999999E-2</v>
      </c>
      <c r="S1569" s="45">
        <v>1</v>
      </c>
      <c r="T1569" s="45"/>
      <c r="U1569" s="43" t="s">
        <v>341</v>
      </c>
      <c r="V1569" s="34">
        <v>1</v>
      </c>
      <c r="W1569" s="29">
        <v>1</v>
      </c>
      <c r="X1569" s="29">
        <f t="shared" si="697"/>
        <v>1</v>
      </c>
      <c r="Z1569" s="6">
        <f>N1569</f>
        <v>1</v>
      </c>
      <c r="AA1569" s="6">
        <f>IF(K1569&lt;=0,0,1)</f>
        <v>1</v>
      </c>
      <c r="AB1569" s="29"/>
      <c r="AC1569" s="29">
        <f t="shared" si="702"/>
        <v>1</v>
      </c>
      <c r="AE1569" s="120">
        <f>IF(N1569=1,IF(OR(I1569&lt;5,I1569=""),0,IF(I1569&gt;=10,1,0.5)),0)</f>
        <v>1</v>
      </c>
      <c r="AF1569" s="120">
        <f>IF(G1569&gt;AI1569,0.5,0)</f>
        <v>0</v>
      </c>
      <c r="AG1569" s="120">
        <f>IF(G1569=AJ1569,1,0)</f>
        <v>0</v>
      </c>
      <c r="AI1569" s="29">
        <f>ROUND(SUMIFS(E:E,D:D,D1569,N:N,1)/SUMIFS(F:F,D:D,D1569,N:N,1),9)</f>
        <v>0.91379310300000005</v>
      </c>
      <c r="AJ1569" s="29">
        <f>_xlfn.MAXIFS($G$7:$G$2383,$N$7:$N$2383,1,$D$7:$D$2383,24)</f>
        <v>10</v>
      </c>
    </row>
    <row r="1570" spans="1:36" ht="16.5" thickBot="1" x14ac:dyDescent="0.3">
      <c r="A1570" s="48" t="s">
        <v>1774</v>
      </c>
      <c r="B1570" s="54" t="s">
        <v>183</v>
      </c>
      <c r="C1570" s="55" t="s">
        <v>184</v>
      </c>
      <c r="D1570" s="44">
        <v>25</v>
      </c>
      <c r="E1570" s="41">
        <v>0</v>
      </c>
      <c r="F1570" s="41">
        <v>0</v>
      </c>
      <c r="G1570" s="117">
        <v>0</v>
      </c>
      <c r="H1570" s="45">
        <v>1</v>
      </c>
      <c r="I1570" s="42" t="s">
        <v>12</v>
      </c>
      <c r="J1570" s="13">
        <v>0</v>
      </c>
      <c r="K1570" s="29">
        <f>IF(V1570=1,MAX(AE1570:AG1570),0)</f>
        <v>0</v>
      </c>
      <c r="L1570" s="29">
        <f t="shared" si="693"/>
        <v>0</v>
      </c>
      <c r="M1570" s="29">
        <f t="shared" si="694"/>
        <v>0</v>
      </c>
      <c r="N1570" s="29">
        <f>IF(AND(F1570=0,V1570=1),2,V1570)</f>
        <v>0</v>
      </c>
      <c r="O1570" s="34"/>
      <c r="P1570" s="41">
        <v>0</v>
      </c>
      <c r="Q1570" s="41">
        <v>0</v>
      </c>
      <c r="R1570" s="117">
        <v>0</v>
      </c>
      <c r="S1570" s="42">
        <v>0</v>
      </c>
      <c r="T1570" s="42"/>
      <c r="U1570" s="43" t="s">
        <v>343</v>
      </c>
      <c r="V1570" s="34">
        <v>0</v>
      </c>
      <c r="W1570" s="29">
        <v>2</v>
      </c>
      <c r="X1570" s="29">
        <f t="shared" si="697"/>
        <v>0</v>
      </c>
      <c r="Z1570" s="6">
        <f>N1570</f>
        <v>0</v>
      </c>
      <c r="AA1570" s="6">
        <f>IF(K1570&lt;=0,0,1)</f>
        <v>0</v>
      </c>
      <c r="AB1570" s="29"/>
      <c r="AC1570" s="29" t="str">
        <f t="shared" si="702"/>
        <v>не применяется</v>
      </c>
      <c r="AE1570" s="120">
        <f>IF(AND(J1570&gt;=1,N1570=1),2,0)</f>
        <v>0</v>
      </c>
      <c r="AF1570" s="120">
        <f>IF(G1570&gt;AI1570,1,0)</f>
        <v>0</v>
      </c>
      <c r="AG1570" s="120"/>
      <c r="AI1570" s="29">
        <f>ROUND(SUMIFS(E:E,D:D,D1570,N:N,1)/SUMIFS(F:F,D:D,D1570,N:N,1),9)</f>
        <v>0.97028108999999996</v>
      </c>
    </row>
    <row r="1571" spans="1:36" s="112" customFormat="1" ht="16.5" thickBot="1" x14ac:dyDescent="0.3">
      <c r="A1571" s="127" t="s">
        <v>1775</v>
      </c>
      <c r="B1571" s="126" t="s">
        <v>183</v>
      </c>
      <c r="C1571" s="125" t="s">
        <v>184</v>
      </c>
      <c r="D1571" s="51">
        <v>33</v>
      </c>
      <c r="E1571" s="41"/>
      <c r="F1571" s="41"/>
      <c r="G1571" s="117">
        <v>0</v>
      </c>
      <c r="H1571" s="46"/>
      <c r="I1571" s="46"/>
      <c r="J1571" s="46"/>
      <c r="K1571" s="45">
        <f>K1543+K1558+K1565</f>
        <v>14</v>
      </c>
      <c r="L1571" s="29">
        <f t="shared" si="693"/>
        <v>0</v>
      </c>
      <c r="M1571" s="29">
        <f t="shared" si="694"/>
        <v>0</v>
      </c>
      <c r="N1571" s="29"/>
      <c r="O1571" s="117"/>
      <c r="P1571" s="34"/>
      <c r="Q1571" s="34"/>
      <c r="R1571" s="117">
        <v>0</v>
      </c>
      <c r="S1571" s="46">
        <v>14</v>
      </c>
      <c r="T1571" s="46"/>
      <c r="U1571" s="124" t="s">
        <v>321</v>
      </c>
      <c r="V1571" s="46">
        <v>1</v>
      </c>
      <c r="X1571" s="112">
        <f>SUM(X1543:X1570)</f>
        <v>21</v>
      </c>
      <c r="Y1571" s="123">
        <f>K1571/X1571</f>
        <v>0.66666666666666663</v>
      </c>
      <c r="Z1571" s="6">
        <f>SUM(Z1543:Z1570)</f>
        <v>17</v>
      </c>
      <c r="AA1571" s="6">
        <f>SUM(AA1543:AA1570)</f>
        <v>13</v>
      </c>
      <c r="AB1571" s="53">
        <f>AA1571/Z1571</f>
        <v>0.76470588235294112</v>
      </c>
      <c r="AC1571" s="29">
        <f>AB1571</f>
        <v>0.76470588235294112</v>
      </c>
      <c r="AE1571" s="6"/>
      <c r="AF1571" s="6"/>
      <c r="AG1571" s="6"/>
      <c r="AI1571" s="29"/>
      <c r="AJ1571" s="29"/>
    </row>
    <row r="1572" spans="1:36" ht="16.5" thickBot="1" x14ac:dyDescent="0.25">
      <c r="A1572" s="48" t="s">
        <v>200</v>
      </c>
      <c r="B1572" s="49" t="s">
        <v>187</v>
      </c>
      <c r="C1572" s="50" t="s">
        <v>188</v>
      </c>
      <c r="D1572" s="33">
        <v>0</v>
      </c>
      <c r="E1572" s="122"/>
      <c r="F1572" s="122"/>
      <c r="G1572" s="117">
        <v>0</v>
      </c>
      <c r="H1572" s="35"/>
      <c r="I1572" s="35"/>
      <c r="J1572" s="35"/>
      <c r="K1572" s="36">
        <f>SUM(K1573:K1586)</f>
        <v>13</v>
      </c>
      <c r="L1572" s="29">
        <f t="shared" si="693"/>
        <v>0</v>
      </c>
      <c r="M1572" s="29">
        <f t="shared" si="694"/>
        <v>0</v>
      </c>
      <c r="O1572" s="34"/>
      <c r="P1572" s="67"/>
      <c r="Q1572" s="67"/>
      <c r="R1572" s="117">
        <v>0</v>
      </c>
      <c r="S1572" s="34">
        <v>11.5</v>
      </c>
      <c r="T1572" s="34"/>
      <c r="U1572" s="43" t="s">
        <v>321</v>
      </c>
      <c r="V1572" s="35">
        <v>1</v>
      </c>
      <c r="W1572" s="6"/>
      <c r="X1572" s="6"/>
      <c r="Y1572" s="6"/>
      <c r="AB1572" s="6"/>
      <c r="AC1572" s="6"/>
      <c r="AF1572" s="6"/>
    </row>
    <row r="1573" spans="1:36" ht="16.5" thickBot="1" x14ac:dyDescent="0.3">
      <c r="A1573" s="48" t="s">
        <v>1776</v>
      </c>
      <c r="B1573" s="54" t="s">
        <v>187</v>
      </c>
      <c r="C1573" s="55" t="s">
        <v>188</v>
      </c>
      <c r="D1573" s="41">
        <v>1</v>
      </c>
      <c r="E1573" s="41">
        <v>193129</v>
      </c>
      <c r="F1573" s="41">
        <v>903794.20000000007</v>
      </c>
      <c r="G1573" s="117">
        <v>0.213686921</v>
      </c>
      <c r="H1573" s="42" t="s">
        <v>12</v>
      </c>
      <c r="I1573" s="13">
        <v>0.87528235600000004</v>
      </c>
      <c r="J1573" s="42" t="s">
        <v>12</v>
      </c>
      <c r="K1573" s="29">
        <f t="shared" ref="K1573:K1584" si="708">IF(V1573=1,MAX(AE1573:AG1573),0)</f>
        <v>0</v>
      </c>
      <c r="L1573" s="29">
        <f t="shared" si="693"/>
        <v>0</v>
      </c>
      <c r="M1573" s="29">
        <f t="shared" si="694"/>
        <v>0</v>
      </c>
      <c r="N1573" s="29">
        <f t="shared" ref="N1573:N1586" si="709">IF(AND(F1573=0,V1573=1),2,V1573)</f>
        <v>1</v>
      </c>
      <c r="O1573" s="34" t="s">
        <v>20</v>
      </c>
      <c r="P1573" s="41">
        <v>190330</v>
      </c>
      <c r="Q1573" s="41">
        <v>898491.70000000007</v>
      </c>
      <c r="R1573" s="117">
        <v>0.211832786</v>
      </c>
      <c r="S1573" s="34">
        <v>0.5</v>
      </c>
      <c r="T1573" s="34"/>
      <c r="U1573" s="43" t="s">
        <v>293</v>
      </c>
      <c r="V1573" s="34">
        <v>1</v>
      </c>
      <c r="W1573" s="29">
        <v>1</v>
      </c>
      <c r="X1573" s="29">
        <f t="shared" ref="X1573:X1599" si="710">IF(V1573=1,W1573,0)</f>
        <v>1</v>
      </c>
      <c r="Z1573" s="6">
        <f t="shared" ref="Z1573:Z1586" si="711">N1573</f>
        <v>1</v>
      </c>
      <c r="AA1573" s="6">
        <f t="shared" ref="AA1573:AA1586" si="712">IF(K1573&lt;=0,0,1)</f>
        <v>0</v>
      </c>
      <c r="AB1573" s="29"/>
      <c r="AC1573" s="29">
        <f t="shared" ref="AC1573:AC1584" si="713">_xlfn.IFS(AND(Z1573=1,AA1573=1),1,AND(Z1573=1,AA1573=0),0,Z1573=0,"не применяется")</f>
        <v>0</v>
      </c>
      <c r="AE1573" s="120">
        <f>IF(N1573=1,IF(OR(I1573&lt;3,I1573=""),0,IF(I1573&gt;=7,1,0.5)),0)</f>
        <v>0</v>
      </c>
      <c r="AF1573" s="120">
        <f>IF(G1573&gt;AI1573,0.5,0)</f>
        <v>0</v>
      </c>
      <c r="AG1573" s="120">
        <f>IF(G1573=AJ1573,1,0)</f>
        <v>0</v>
      </c>
      <c r="AI1573" s="29">
        <f t="shared" ref="AI1573:AI1586" si="714">ROUND(SUMIFS(E:E,D:D,D1573,N:N,1)/SUMIFS(F:F,D:D,D1573,N:N,1),9)</f>
        <v>0.26994277300000002</v>
      </c>
      <c r="AJ1573" s="29">
        <f>ROUND(_xlfn.MAXIFS($G$7:$G$2383,$D$7:$D$2383,1,$V$7:$V$2383,1),9)</f>
        <v>0.87050933799999997</v>
      </c>
    </row>
    <row r="1574" spans="1:36" ht="16.5" thickBot="1" x14ac:dyDescent="0.3">
      <c r="A1574" s="48" t="s">
        <v>1777</v>
      </c>
      <c r="B1574" s="54" t="s">
        <v>187</v>
      </c>
      <c r="C1574" s="55" t="s">
        <v>188</v>
      </c>
      <c r="D1574" s="44">
        <v>2</v>
      </c>
      <c r="E1574" s="41">
        <v>872</v>
      </c>
      <c r="F1574" s="41">
        <v>906</v>
      </c>
      <c r="G1574" s="117">
        <v>0.96247240599999995</v>
      </c>
      <c r="H1574" s="42" t="s">
        <v>12</v>
      </c>
      <c r="I1574" s="13">
        <v>120.990285746</v>
      </c>
      <c r="J1574" s="42" t="s">
        <v>12</v>
      </c>
      <c r="K1574" s="29">
        <f t="shared" si="708"/>
        <v>2</v>
      </c>
      <c r="L1574" s="29">
        <f t="shared" si="693"/>
        <v>0</v>
      </c>
      <c r="M1574" s="29">
        <f t="shared" si="694"/>
        <v>1</v>
      </c>
      <c r="N1574" s="29">
        <f t="shared" si="709"/>
        <v>1</v>
      </c>
      <c r="O1574" s="34"/>
      <c r="P1574" s="41">
        <v>814</v>
      </c>
      <c r="Q1574" s="41">
        <v>1869</v>
      </c>
      <c r="R1574" s="117">
        <v>0.43552701999999999</v>
      </c>
      <c r="S1574" s="34">
        <v>2</v>
      </c>
      <c r="T1574" s="34"/>
      <c r="U1574" s="43" t="s">
        <v>295</v>
      </c>
      <c r="V1574" s="34">
        <v>1</v>
      </c>
      <c r="W1574" s="29">
        <v>2</v>
      </c>
      <c r="X1574" s="29">
        <f t="shared" si="710"/>
        <v>2</v>
      </c>
      <c r="Z1574" s="6">
        <f t="shared" si="711"/>
        <v>1</v>
      </c>
      <c r="AA1574" s="6">
        <f t="shared" si="712"/>
        <v>1</v>
      </c>
      <c r="AB1574" s="29"/>
      <c r="AC1574" s="29">
        <f t="shared" si="713"/>
        <v>1</v>
      </c>
      <c r="AE1574" s="120">
        <f>IF(N1574=1,IF(OR(I1574&lt;5,I1574=""),0,IF(I1574&gt;=10,2,1)),0)</f>
        <v>2</v>
      </c>
      <c r="AF1574" s="120">
        <f>IF(G1574&gt;AI1574,1,0)</f>
        <v>1</v>
      </c>
      <c r="AG1574" s="120">
        <f>IF(G1574=AJ1574,2,0)</f>
        <v>0</v>
      </c>
      <c r="AI1574" s="29">
        <f t="shared" si="714"/>
        <v>0.94268468299999997</v>
      </c>
      <c r="AJ1574" s="29">
        <f>ROUND(_xlfn.MAXIFS($G$7:$G$2383,$N$7:$N$2383,1,$D$7:$D$2383,2),9)</f>
        <v>0.994897959</v>
      </c>
    </row>
    <row r="1575" spans="1:36" ht="16.5" thickBot="1" x14ac:dyDescent="0.3">
      <c r="A1575" s="48" t="s">
        <v>1778</v>
      </c>
      <c r="B1575" s="54" t="s">
        <v>187</v>
      </c>
      <c r="C1575" s="55" t="s">
        <v>188</v>
      </c>
      <c r="D1575" s="44">
        <v>3</v>
      </c>
      <c r="E1575" s="41">
        <v>18</v>
      </c>
      <c r="F1575" s="41">
        <v>25</v>
      </c>
      <c r="G1575" s="117">
        <v>0.72</v>
      </c>
      <c r="H1575" s="42" t="s">
        <v>12</v>
      </c>
      <c r="I1575" s="13">
        <v>295.99999960399998</v>
      </c>
      <c r="J1575" s="42" t="s">
        <v>12</v>
      </c>
      <c r="K1575" s="29">
        <f t="shared" si="708"/>
        <v>1</v>
      </c>
      <c r="L1575" s="29">
        <f t="shared" si="693"/>
        <v>0</v>
      </c>
      <c r="M1575" s="29">
        <f t="shared" si="694"/>
        <v>1</v>
      </c>
      <c r="N1575" s="29">
        <f t="shared" si="709"/>
        <v>1</v>
      </c>
      <c r="O1575" s="34"/>
      <c r="P1575" s="41">
        <v>2</v>
      </c>
      <c r="Q1575" s="41">
        <v>11</v>
      </c>
      <c r="R1575" s="117">
        <v>0.18181818199999999</v>
      </c>
      <c r="S1575" s="34">
        <v>0</v>
      </c>
      <c r="T1575" s="34"/>
      <c r="U1575" s="43" t="s">
        <v>297</v>
      </c>
      <c r="V1575" s="34">
        <v>1</v>
      </c>
      <c r="W1575" s="29">
        <v>1</v>
      </c>
      <c r="X1575" s="29">
        <f t="shared" si="710"/>
        <v>1</v>
      </c>
      <c r="Z1575" s="6">
        <f t="shared" si="711"/>
        <v>1</v>
      </c>
      <c r="AA1575" s="6">
        <f t="shared" si="712"/>
        <v>1</v>
      </c>
      <c r="AB1575" s="29"/>
      <c r="AC1575" s="29">
        <f t="shared" si="713"/>
        <v>1</v>
      </c>
      <c r="AE1575" s="120">
        <f>IF(N1575=1,IF(OR(I1575&lt;5,I1575=""),0,IF(I1575&gt;=10,1,0.5)),0)</f>
        <v>1</v>
      </c>
      <c r="AF1575" s="120">
        <f>IF(G1575&gt;AI1575,0.5,0)</f>
        <v>0.5</v>
      </c>
      <c r="AG1575" s="120">
        <f>IF(G1575=AJ1575,1,0)</f>
        <v>0</v>
      </c>
      <c r="AI1575" s="29">
        <f t="shared" si="714"/>
        <v>0.630237826</v>
      </c>
      <c r="AJ1575" s="29">
        <f>_xlfn.MAXIFS($G$7:$G$2383,$N$7:$N$2383,1,$D$7:$D$2383,3)</f>
        <v>1</v>
      </c>
    </row>
    <row r="1576" spans="1:36" ht="16.5" thickBot="1" x14ac:dyDescent="0.3">
      <c r="A1576" s="48" t="s">
        <v>1779</v>
      </c>
      <c r="B1576" s="54" t="s">
        <v>187</v>
      </c>
      <c r="C1576" s="55" t="s">
        <v>188</v>
      </c>
      <c r="D1576" s="44">
        <v>4</v>
      </c>
      <c r="E1576" s="41">
        <v>2</v>
      </c>
      <c r="F1576" s="41">
        <v>3</v>
      </c>
      <c r="G1576" s="117">
        <v>0.66666666699999999</v>
      </c>
      <c r="H1576" s="42" t="s">
        <v>12</v>
      </c>
      <c r="I1576" s="13">
        <v>466.66666609999999</v>
      </c>
      <c r="J1576" s="42" t="s">
        <v>12</v>
      </c>
      <c r="K1576" s="29">
        <f t="shared" si="708"/>
        <v>1</v>
      </c>
      <c r="L1576" s="29">
        <f t="shared" si="693"/>
        <v>0</v>
      </c>
      <c r="M1576" s="29">
        <f t="shared" si="694"/>
        <v>0</v>
      </c>
      <c r="N1576" s="29">
        <f t="shared" si="709"/>
        <v>1</v>
      </c>
      <c r="O1576" s="34"/>
      <c r="P1576" s="41">
        <v>4</v>
      </c>
      <c r="Q1576" s="41">
        <v>34</v>
      </c>
      <c r="R1576" s="117">
        <v>0.117647059</v>
      </c>
      <c r="S1576" s="34">
        <v>1</v>
      </c>
      <c r="T1576" s="34"/>
      <c r="U1576" s="43" t="s">
        <v>299</v>
      </c>
      <c r="V1576" s="34">
        <v>1</v>
      </c>
      <c r="W1576" s="29">
        <v>1</v>
      </c>
      <c r="X1576" s="29">
        <f t="shared" si="710"/>
        <v>1</v>
      </c>
      <c r="Z1576" s="6">
        <f t="shared" si="711"/>
        <v>1</v>
      </c>
      <c r="AA1576" s="6">
        <f t="shared" si="712"/>
        <v>1</v>
      </c>
      <c r="AB1576" s="29"/>
      <c r="AC1576" s="29">
        <f t="shared" si="713"/>
        <v>1</v>
      </c>
      <c r="AE1576" s="120">
        <f>IF(N1576=1,IF(OR(I1576&lt;5,I1576=""),0,IF(I1576&gt;=10,1,0.5)),0)</f>
        <v>1</v>
      </c>
      <c r="AF1576" s="120">
        <f>IF(G1576&gt;AI1576,0.5,0)</f>
        <v>0</v>
      </c>
      <c r="AG1576" s="120">
        <f>IF(G1576=AJ1576,1,0)</f>
        <v>0</v>
      </c>
      <c r="AI1576" s="29">
        <f t="shared" si="714"/>
        <v>0.88328075699999997</v>
      </c>
      <c r="AJ1576" s="29">
        <f>_xlfn.MAXIFS($G$7:$G$2383,$N$7:$N$2383,1,$D$7:$D$2383,4)</f>
        <v>1</v>
      </c>
    </row>
    <row r="1577" spans="1:36" ht="16.5" thickBot="1" x14ac:dyDescent="0.3">
      <c r="A1577" s="48" t="s">
        <v>1780</v>
      </c>
      <c r="B1577" s="54" t="s">
        <v>187</v>
      </c>
      <c r="C1577" s="55" t="s">
        <v>188</v>
      </c>
      <c r="D1577" s="44">
        <v>5</v>
      </c>
      <c r="E1577" s="41">
        <v>16</v>
      </c>
      <c r="F1577" s="41">
        <v>28</v>
      </c>
      <c r="G1577" s="117">
        <v>0.571428571</v>
      </c>
      <c r="H1577" s="42" t="s">
        <v>12</v>
      </c>
      <c r="I1577" s="13">
        <v>2738.095262456</v>
      </c>
      <c r="J1577" s="42" t="s">
        <v>12</v>
      </c>
      <c r="K1577" s="29">
        <f t="shared" si="708"/>
        <v>1</v>
      </c>
      <c r="L1577" s="29">
        <f t="shared" si="693"/>
        <v>0</v>
      </c>
      <c r="M1577" s="29">
        <f t="shared" si="694"/>
        <v>0</v>
      </c>
      <c r="N1577" s="29">
        <f t="shared" si="709"/>
        <v>1</v>
      </c>
      <c r="O1577" s="34"/>
      <c r="P1577" s="41">
        <v>3</v>
      </c>
      <c r="Q1577" s="41">
        <v>149</v>
      </c>
      <c r="R1577" s="117">
        <v>2.0134228000000001E-2</v>
      </c>
      <c r="S1577" s="34">
        <v>0</v>
      </c>
      <c r="T1577" s="34"/>
      <c r="U1577" s="43" t="s">
        <v>301</v>
      </c>
      <c r="V1577" s="34">
        <v>1</v>
      </c>
      <c r="W1577" s="29">
        <v>1</v>
      </c>
      <c r="X1577" s="29">
        <f t="shared" si="710"/>
        <v>1</v>
      </c>
      <c r="Z1577" s="6">
        <f t="shared" si="711"/>
        <v>1</v>
      </c>
      <c r="AA1577" s="6">
        <f t="shared" si="712"/>
        <v>1</v>
      </c>
      <c r="AB1577" s="29"/>
      <c r="AC1577" s="29">
        <f t="shared" si="713"/>
        <v>1</v>
      </c>
      <c r="AE1577" s="120">
        <f>IF(N1577=1,IF(OR(I1577&lt;5,I1577=""),0,IF(I1577&gt;=10,1,0.5)),0)</f>
        <v>1</v>
      </c>
      <c r="AF1577" s="120">
        <f>IF(G1577&gt;AI1577,0.5,0)</f>
        <v>0</v>
      </c>
      <c r="AG1577" s="120">
        <f>IF(G1577=AJ1577,1,0)</f>
        <v>0</v>
      </c>
      <c r="AI1577" s="29">
        <f t="shared" si="714"/>
        <v>0.78056112200000005</v>
      </c>
      <c r="AJ1577" s="29">
        <f>_xlfn.MAXIFS($G$7:$G$2383,$N$7:$N$2383,1,$D$7:$D$2383,5)</f>
        <v>1</v>
      </c>
    </row>
    <row r="1578" spans="1:36" ht="16.5" thickBot="1" x14ac:dyDescent="0.3">
      <c r="A1578" s="48" t="s">
        <v>1781</v>
      </c>
      <c r="B1578" s="54" t="s">
        <v>187</v>
      </c>
      <c r="C1578" s="55" t="s">
        <v>188</v>
      </c>
      <c r="D1578" s="44">
        <v>6</v>
      </c>
      <c r="E1578" s="41">
        <v>3566</v>
      </c>
      <c r="F1578" s="41">
        <v>3560</v>
      </c>
      <c r="G1578" s="117">
        <v>1.001685393</v>
      </c>
      <c r="H1578" s="45">
        <v>1</v>
      </c>
      <c r="I1578" s="42" t="s">
        <v>12</v>
      </c>
      <c r="J1578" s="13">
        <v>1.001685393</v>
      </c>
      <c r="K1578" s="29">
        <f t="shared" si="708"/>
        <v>2</v>
      </c>
      <c r="L1578" s="29">
        <f t="shared" si="693"/>
        <v>0</v>
      </c>
      <c r="M1578" s="29">
        <f t="shared" si="694"/>
        <v>1</v>
      </c>
      <c r="N1578" s="29">
        <f t="shared" si="709"/>
        <v>1</v>
      </c>
      <c r="O1578" s="34"/>
      <c r="P1578" s="41">
        <v>0</v>
      </c>
      <c r="Q1578" s="41">
        <v>0</v>
      </c>
      <c r="R1578" s="117">
        <v>0</v>
      </c>
      <c r="S1578" s="42">
        <v>2</v>
      </c>
      <c r="T1578" s="42"/>
      <c r="U1578" s="43" t="s">
        <v>303</v>
      </c>
      <c r="V1578" s="34">
        <v>1</v>
      </c>
      <c r="W1578" s="29">
        <v>2</v>
      </c>
      <c r="X1578" s="29">
        <f t="shared" si="710"/>
        <v>2</v>
      </c>
      <c r="Z1578" s="6">
        <f t="shared" si="711"/>
        <v>1</v>
      </c>
      <c r="AA1578" s="6">
        <f t="shared" si="712"/>
        <v>1</v>
      </c>
      <c r="AB1578" s="29"/>
      <c r="AC1578" s="29">
        <f t="shared" si="713"/>
        <v>1</v>
      </c>
      <c r="AE1578" s="120">
        <f>IF(N1578=1,IF(J1578&gt;=1,2,0),0)</f>
        <v>2</v>
      </c>
      <c r="AF1578" s="120">
        <f>IF(G1578&gt;AI1578,1,0)</f>
        <v>1</v>
      </c>
      <c r="AG1578" s="120"/>
      <c r="AI1578" s="29">
        <f t="shared" si="714"/>
        <v>1.0014544569999999</v>
      </c>
    </row>
    <row r="1579" spans="1:36" ht="16.5" thickBot="1" x14ac:dyDescent="0.3">
      <c r="A1579" s="48" t="s">
        <v>1782</v>
      </c>
      <c r="B1579" s="54" t="s">
        <v>187</v>
      </c>
      <c r="C1579" s="55" t="s">
        <v>188</v>
      </c>
      <c r="D1579" s="44">
        <v>7</v>
      </c>
      <c r="E1579" s="41">
        <v>1994</v>
      </c>
      <c r="F1579" s="41">
        <v>2136</v>
      </c>
      <c r="G1579" s="117">
        <v>0.93352059899999995</v>
      </c>
      <c r="H1579" s="42" t="s">
        <v>12</v>
      </c>
      <c r="I1579" s="13">
        <v>5.2867365279999996</v>
      </c>
      <c r="J1579" s="42" t="s">
        <v>12</v>
      </c>
      <c r="K1579" s="29">
        <f t="shared" si="708"/>
        <v>1</v>
      </c>
      <c r="L1579" s="29">
        <f t="shared" si="693"/>
        <v>0</v>
      </c>
      <c r="M1579" s="29">
        <f t="shared" si="694"/>
        <v>1</v>
      </c>
      <c r="N1579" s="29">
        <f t="shared" si="709"/>
        <v>1</v>
      </c>
      <c r="O1579" s="34"/>
      <c r="P1579" s="41">
        <v>1713</v>
      </c>
      <c r="Q1579" s="41">
        <v>1932</v>
      </c>
      <c r="R1579" s="117">
        <v>0.88664596299999998</v>
      </c>
      <c r="S1579" s="34">
        <v>1</v>
      </c>
      <c r="T1579" s="34"/>
      <c r="U1579" s="43" t="s">
        <v>305</v>
      </c>
      <c r="V1579" s="34">
        <v>1</v>
      </c>
      <c r="W1579" s="29">
        <v>2</v>
      </c>
      <c r="X1579" s="29">
        <f t="shared" si="710"/>
        <v>2</v>
      </c>
      <c r="Z1579" s="6">
        <f t="shared" si="711"/>
        <v>1</v>
      </c>
      <c r="AA1579" s="6">
        <f t="shared" si="712"/>
        <v>1</v>
      </c>
      <c r="AB1579" s="29"/>
      <c r="AC1579" s="29">
        <f t="shared" si="713"/>
        <v>1</v>
      </c>
      <c r="AE1579" s="120">
        <f>IF(N1579=1,IF(OR(I1579&lt;3,I1579=""),0,IF(I1579&gt;=7,2,1)),0)</f>
        <v>1</v>
      </c>
      <c r="AF1579" s="120">
        <f>IF(G1579&gt;AI1579,1,0)</f>
        <v>1</v>
      </c>
      <c r="AG1579" s="120">
        <f>IF(G1579=AJ1579,2,0)</f>
        <v>0</v>
      </c>
      <c r="AI1579" s="29">
        <f t="shared" si="714"/>
        <v>0.78831324000000003</v>
      </c>
      <c r="AJ1579" s="29">
        <f>_xlfn.MAXIFS($G$7:$G$2383,$N$7:$N$2383,1,$D$7:$D$2383,7)</f>
        <v>0.964028777</v>
      </c>
    </row>
    <row r="1580" spans="1:36" ht="16.5" thickBot="1" x14ac:dyDescent="0.3">
      <c r="A1580" s="48" t="s">
        <v>1783</v>
      </c>
      <c r="B1580" s="54" t="s">
        <v>187</v>
      </c>
      <c r="C1580" s="55" t="s">
        <v>188</v>
      </c>
      <c r="D1580" s="44">
        <v>8</v>
      </c>
      <c r="E1580" s="41">
        <v>837</v>
      </c>
      <c r="F1580" s="41">
        <v>2136</v>
      </c>
      <c r="G1580" s="117">
        <v>0.39185393299999999</v>
      </c>
      <c r="H1580" s="42" t="s">
        <v>12</v>
      </c>
      <c r="I1580" s="13">
        <v>1.755618007</v>
      </c>
      <c r="J1580" s="42" t="s">
        <v>12</v>
      </c>
      <c r="K1580" s="29">
        <f t="shared" si="708"/>
        <v>0</v>
      </c>
      <c r="L1580" s="29">
        <f t="shared" si="693"/>
        <v>0</v>
      </c>
      <c r="M1580" s="29">
        <f t="shared" si="694"/>
        <v>0</v>
      </c>
      <c r="N1580" s="29">
        <f t="shared" si="709"/>
        <v>1</v>
      </c>
      <c r="O1580" s="34"/>
      <c r="P1580" s="41">
        <v>744</v>
      </c>
      <c r="Q1580" s="41">
        <v>1932</v>
      </c>
      <c r="R1580" s="117">
        <v>0.38509316799999999</v>
      </c>
      <c r="S1580" s="34">
        <v>0.5</v>
      </c>
      <c r="T1580" s="34"/>
      <c r="U1580" s="43" t="s">
        <v>307</v>
      </c>
      <c r="V1580" s="34">
        <v>1</v>
      </c>
      <c r="W1580" s="29">
        <v>1</v>
      </c>
      <c r="X1580" s="29">
        <f t="shared" si="710"/>
        <v>1</v>
      </c>
      <c r="Z1580" s="6">
        <f t="shared" si="711"/>
        <v>1</v>
      </c>
      <c r="AA1580" s="6">
        <f t="shared" si="712"/>
        <v>0</v>
      </c>
      <c r="AB1580" s="29"/>
      <c r="AC1580" s="29">
        <f t="shared" si="713"/>
        <v>0</v>
      </c>
      <c r="AE1580" s="120">
        <f>IF(N1580=1,IF(OR(I1580&gt;-5,I1580=""),0,IF(I1580&gt;=-10,0.5,1)),0)</f>
        <v>0</v>
      </c>
      <c r="AF1580" s="120">
        <f>IF(G1580&lt;AI1580,0.5,0)</f>
        <v>0</v>
      </c>
      <c r="AG1580" s="120">
        <f>IF(G1580=AJ1580,1,0)</f>
        <v>0</v>
      </c>
      <c r="AI1580" s="29">
        <f t="shared" si="714"/>
        <v>0.38070670899999998</v>
      </c>
      <c r="AJ1580" s="29">
        <f>_xlfn.MINIFS($G$6:$G$2383,$N$6:$N$2383,1,$D$6:$D$2383,8)</f>
        <v>1.9047618999999998E-2</v>
      </c>
    </row>
    <row r="1581" spans="1:36" ht="16.5" thickBot="1" x14ac:dyDescent="0.3">
      <c r="A1581" s="48" t="s">
        <v>1784</v>
      </c>
      <c r="B1581" s="54" t="s">
        <v>187</v>
      </c>
      <c r="C1581" s="55" t="s">
        <v>188</v>
      </c>
      <c r="D1581" s="44">
        <v>9</v>
      </c>
      <c r="E1581" s="41">
        <v>6731</v>
      </c>
      <c r="F1581" s="41">
        <v>906</v>
      </c>
      <c r="G1581" s="117">
        <v>7.4293598230000004</v>
      </c>
      <c r="H1581" s="45">
        <v>1</v>
      </c>
      <c r="I1581" s="42" t="s">
        <v>12</v>
      </c>
      <c r="J1581" s="13">
        <v>7.4293598230000004</v>
      </c>
      <c r="K1581" s="29">
        <f t="shared" si="708"/>
        <v>1</v>
      </c>
      <c r="L1581" s="29">
        <f t="shared" si="693"/>
        <v>0</v>
      </c>
      <c r="M1581" s="29">
        <f t="shared" si="694"/>
        <v>1</v>
      </c>
      <c r="N1581" s="29">
        <f t="shared" si="709"/>
        <v>1</v>
      </c>
      <c r="O1581" s="34"/>
      <c r="P1581" s="41">
        <v>9467</v>
      </c>
      <c r="Q1581" s="41">
        <v>1869</v>
      </c>
      <c r="R1581" s="117">
        <v>5.0652755479999998</v>
      </c>
      <c r="S1581" s="42">
        <v>1</v>
      </c>
      <c r="T1581" s="42"/>
      <c r="U1581" s="43" t="s">
        <v>309</v>
      </c>
      <c r="V1581" s="34">
        <v>1</v>
      </c>
      <c r="W1581" s="29">
        <v>1</v>
      </c>
      <c r="X1581" s="29">
        <f t="shared" si="710"/>
        <v>1</v>
      </c>
      <c r="Z1581" s="6">
        <f t="shared" si="711"/>
        <v>1</v>
      </c>
      <c r="AA1581" s="6">
        <f t="shared" si="712"/>
        <v>1</v>
      </c>
      <c r="AB1581" s="29"/>
      <c r="AC1581" s="29">
        <f t="shared" si="713"/>
        <v>1</v>
      </c>
      <c r="AE1581" s="120">
        <f>IF(N1581=1,IF(J1581&gt;=1,1,0),0)</f>
        <v>1</v>
      </c>
      <c r="AF1581" s="120">
        <f>IF(G1581&gt;AI1581,0.5,0)</f>
        <v>0.5</v>
      </c>
      <c r="AG1581" s="120"/>
      <c r="AI1581" s="29">
        <f t="shared" si="714"/>
        <v>6.5856960899999999</v>
      </c>
    </row>
    <row r="1582" spans="1:36" ht="16.5" thickBot="1" x14ac:dyDescent="0.3">
      <c r="A1582" s="48" t="s">
        <v>1785</v>
      </c>
      <c r="B1582" s="54" t="s">
        <v>187</v>
      </c>
      <c r="C1582" s="55" t="s">
        <v>188</v>
      </c>
      <c r="D1582" s="44">
        <v>10</v>
      </c>
      <c r="E1582" s="41">
        <v>79</v>
      </c>
      <c r="F1582" s="41">
        <v>3</v>
      </c>
      <c r="G1582" s="117">
        <v>26.333333332999999</v>
      </c>
      <c r="H1582" s="45">
        <v>1</v>
      </c>
      <c r="I1582" s="42" t="s">
        <v>12</v>
      </c>
      <c r="J1582" s="13">
        <v>26.333333332999999</v>
      </c>
      <c r="K1582" s="29">
        <f t="shared" si="708"/>
        <v>1</v>
      </c>
      <c r="L1582" s="29">
        <f t="shared" si="693"/>
        <v>0</v>
      </c>
      <c r="M1582" s="29">
        <f t="shared" si="694"/>
        <v>1</v>
      </c>
      <c r="N1582" s="29">
        <f t="shared" si="709"/>
        <v>1</v>
      </c>
      <c r="O1582" s="34"/>
      <c r="P1582" s="41">
        <v>82</v>
      </c>
      <c r="Q1582" s="41">
        <v>34</v>
      </c>
      <c r="R1582" s="117">
        <v>2.411764706</v>
      </c>
      <c r="S1582" s="42">
        <v>1</v>
      </c>
      <c r="T1582" s="42"/>
      <c r="U1582" s="43" t="s">
        <v>311</v>
      </c>
      <c r="V1582" s="34">
        <v>1</v>
      </c>
      <c r="W1582" s="29">
        <v>1</v>
      </c>
      <c r="X1582" s="29">
        <f t="shared" si="710"/>
        <v>1</v>
      </c>
      <c r="Z1582" s="6">
        <f t="shared" si="711"/>
        <v>1</v>
      </c>
      <c r="AA1582" s="6">
        <f t="shared" si="712"/>
        <v>1</v>
      </c>
      <c r="AB1582" s="29"/>
      <c r="AC1582" s="29">
        <f t="shared" si="713"/>
        <v>1</v>
      </c>
      <c r="AE1582" s="120">
        <f>IF(N1582=1,IF(J1582&gt;=1,1,0),0)</f>
        <v>1</v>
      </c>
      <c r="AF1582" s="120">
        <f>IF(G1582&gt;AI1582,0.5,0)</f>
        <v>0.5</v>
      </c>
      <c r="AG1582" s="120"/>
      <c r="AI1582" s="29">
        <f t="shared" si="714"/>
        <v>8.2854889590000003</v>
      </c>
    </row>
    <row r="1583" spans="1:36" ht="16.5" thickBot="1" x14ac:dyDescent="0.3">
      <c r="A1583" s="48" t="s">
        <v>1786</v>
      </c>
      <c r="B1583" s="54" t="s">
        <v>187</v>
      </c>
      <c r="C1583" s="55" t="s">
        <v>188</v>
      </c>
      <c r="D1583" s="44">
        <v>11</v>
      </c>
      <c r="E1583" s="41">
        <v>1007</v>
      </c>
      <c r="F1583" s="41">
        <v>28</v>
      </c>
      <c r="G1583" s="117">
        <v>35.964285713999999</v>
      </c>
      <c r="H1583" s="45">
        <v>1</v>
      </c>
      <c r="I1583" s="42" t="s">
        <v>12</v>
      </c>
      <c r="J1583" s="13">
        <v>35.964285713999999</v>
      </c>
      <c r="K1583" s="29">
        <f t="shared" si="708"/>
        <v>2</v>
      </c>
      <c r="L1583" s="29">
        <f t="shared" si="693"/>
        <v>0</v>
      </c>
      <c r="M1583" s="29">
        <f t="shared" si="694"/>
        <v>1</v>
      </c>
      <c r="N1583" s="29">
        <f t="shared" si="709"/>
        <v>1</v>
      </c>
      <c r="O1583" s="34"/>
      <c r="P1583" s="41">
        <v>1115</v>
      </c>
      <c r="Q1583" s="41">
        <v>149</v>
      </c>
      <c r="R1583" s="117">
        <v>7.4832214769999998</v>
      </c>
      <c r="S1583" s="42">
        <v>2</v>
      </c>
      <c r="T1583" s="42"/>
      <c r="U1583" s="43" t="s">
        <v>313</v>
      </c>
      <c r="V1583" s="34">
        <v>1</v>
      </c>
      <c r="W1583" s="29">
        <v>2</v>
      </c>
      <c r="X1583" s="29">
        <f t="shared" si="710"/>
        <v>2</v>
      </c>
      <c r="Z1583" s="6">
        <f t="shared" si="711"/>
        <v>1</v>
      </c>
      <c r="AA1583" s="6">
        <f t="shared" si="712"/>
        <v>1</v>
      </c>
      <c r="AB1583" s="29"/>
      <c r="AC1583" s="29">
        <f t="shared" si="713"/>
        <v>1</v>
      </c>
      <c r="AE1583" s="120">
        <f>IF(N1583=1,IF(J1583&gt;=1,2,0),0)</f>
        <v>2</v>
      </c>
      <c r="AF1583" s="120">
        <f>IF(G1583&gt;AI1583,1,0)</f>
        <v>1</v>
      </c>
      <c r="AG1583" s="120"/>
      <c r="AI1583" s="29">
        <f t="shared" si="714"/>
        <v>8.5951903810000001</v>
      </c>
    </row>
    <row r="1584" spans="1:36" ht="16.5" thickBot="1" x14ac:dyDescent="0.3">
      <c r="A1584" s="48" t="s">
        <v>1787</v>
      </c>
      <c r="B1584" s="54" t="s">
        <v>187</v>
      </c>
      <c r="C1584" s="55" t="s">
        <v>188</v>
      </c>
      <c r="D1584" s="44">
        <v>12</v>
      </c>
      <c r="E1584" s="41">
        <v>1549</v>
      </c>
      <c r="F1584" s="41">
        <v>60100</v>
      </c>
      <c r="G1584" s="117">
        <v>2.5773709999999998E-2</v>
      </c>
      <c r="H1584" s="42" t="s">
        <v>12</v>
      </c>
      <c r="I1584" s="13">
        <v>30.747137952999999</v>
      </c>
      <c r="J1584" s="42" t="s">
        <v>12</v>
      </c>
      <c r="K1584" s="29">
        <f t="shared" si="708"/>
        <v>0.5</v>
      </c>
      <c r="L1584" s="29">
        <f t="shared" si="693"/>
        <v>0</v>
      </c>
      <c r="M1584" s="29">
        <f t="shared" si="694"/>
        <v>1</v>
      </c>
      <c r="N1584" s="29">
        <f t="shared" si="709"/>
        <v>1</v>
      </c>
      <c r="O1584" s="34"/>
      <c r="P1584" s="41">
        <v>1077</v>
      </c>
      <c r="Q1584" s="41">
        <v>54635</v>
      </c>
      <c r="R1584" s="117">
        <v>1.9712638000000001E-2</v>
      </c>
      <c r="S1584" s="34">
        <v>0.5</v>
      </c>
      <c r="T1584" s="34"/>
      <c r="U1584" s="43" t="s">
        <v>315</v>
      </c>
      <c r="V1584" s="34">
        <v>1</v>
      </c>
      <c r="W1584" s="29">
        <v>1</v>
      </c>
      <c r="X1584" s="29">
        <f t="shared" si="710"/>
        <v>1</v>
      </c>
      <c r="Z1584" s="6">
        <f t="shared" si="711"/>
        <v>1</v>
      </c>
      <c r="AA1584" s="6">
        <f t="shared" si="712"/>
        <v>1</v>
      </c>
      <c r="AB1584" s="29"/>
      <c r="AC1584" s="29">
        <f t="shared" si="713"/>
        <v>1</v>
      </c>
      <c r="AE1584" s="120">
        <f>IF(N1584=1,IF(OR(I1584&gt;-5,I1584=""),0,IF(I1584&gt;=-10,0.5,1)),0)</f>
        <v>0</v>
      </c>
      <c r="AF1584" s="120">
        <f>IF(G1584&lt;AI1584,0.5,0)</f>
        <v>0.5</v>
      </c>
      <c r="AG1584" s="120">
        <f>IF(G1584=AJ1584,1,0)</f>
        <v>0</v>
      </c>
      <c r="AI1584" s="29">
        <f t="shared" si="714"/>
        <v>4.0696577999999997E-2</v>
      </c>
      <c r="AJ1584" s="29">
        <f>_xlfn.MINIFS($G$6:$G$2383,$N$6:$N$2383,1,$D$6:$D$2383,12)</f>
        <v>5.6550419999999999E-3</v>
      </c>
    </row>
    <row r="1585" spans="1:36" ht="16.5" thickBot="1" x14ac:dyDescent="0.3">
      <c r="A1585" s="48" t="s">
        <v>1788</v>
      </c>
      <c r="B1585" s="54" t="s">
        <v>187</v>
      </c>
      <c r="C1585" s="55" t="s">
        <v>188</v>
      </c>
      <c r="D1585" s="44">
        <v>13</v>
      </c>
      <c r="E1585" s="41">
        <v>0</v>
      </c>
      <c r="F1585" s="41">
        <v>0</v>
      </c>
      <c r="G1585" s="117">
        <v>0</v>
      </c>
      <c r="H1585" s="42" t="s">
        <v>12</v>
      </c>
      <c r="I1585" s="13">
        <v>0</v>
      </c>
      <c r="J1585" s="42" t="s">
        <v>12</v>
      </c>
      <c r="K1585" s="29">
        <f>_xlfn.IFS(AND(R1585=0,G1585=0),0,V1585=0,0,V1585=1,MAX(AE1585:AG1585))</f>
        <v>0</v>
      </c>
      <c r="L1585" s="29">
        <f t="shared" si="693"/>
        <v>0</v>
      </c>
      <c r="M1585" s="29">
        <f t="shared" si="694"/>
        <v>1</v>
      </c>
      <c r="N1585" s="29">
        <f t="shared" si="709"/>
        <v>2</v>
      </c>
      <c r="O1585" s="34"/>
      <c r="P1585" s="41">
        <v>0</v>
      </c>
      <c r="Q1585" s="41">
        <v>0</v>
      </c>
      <c r="R1585" s="117">
        <v>0</v>
      </c>
      <c r="S1585" s="34">
        <v>0</v>
      </c>
      <c r="T1585" s="34"/>
      <c r="U1585" s="43" t="s">
        <v>317</v>
      </c>
      <c r="V1585" s="34">
        <v>1</v>
      </c>
      <c r="W1585" s="29">
        <v>2</v>
      </c>
      <c r="X1585" s="29">
        <f t="shared" si="710"/>
        <v>2</v>
      </c>
      <c r="Z1585" s="6">
        <f t="shared" si="711"/>
        <v>2</v>
      </c>
      <c r="AA1585" s="6">
        <f t="shared" si="712"/>
        <v>0</v>
      </c>
      <c r="AB1585" s="29"/>
      <c r="AC1585" s="29" t="str">
        <f>_xlfn.IFS(AND(Z1585=1,AA1585=1),1,AND(Z1585=1,AA1585=0),0,Z1585=0,"не применяется",Z1585=2,"не применяется")</f>
        <v>не применяется</v>
      </c>
      <c r="AE1585" s="120">
        <f>IF(N1585=1,IF(OR(I1585&gt;-3,I1585=""),0,IF(I1585&gt;=-7,1,2)),0)</f>
        <v>0</v>
      </c>
      <c r="AF1585" s="120">
        <f>IF(G1585&lt;AI1585,1,0)</f>
        <v>1</v>
      </c>
      <c r="AG1585" s="120">
        <f>IF(G1585=AJ1585,2,0)</f>
        <v>0</v>
      </c>
      <c r="AI1585" s="29">
        <f t="shared" si="714"/>
        <v>0.30394431599999999</v>
      </c>
      <c r="AJ1585" s="29">
        <f>_xlfn.MINIFS($G$6:$G$2383,$N$6:$N$2383,1,$D$6:$D$2383,13)</f>
        <v>0.11</v>
      </c>
    </row>
    <row r="1586" spans="1:36" ht="16.5" thickBot="1" x14ac:dyDescent="0.3">
      <c r="A1586" s="48" t="s">
        <v>1789</v>
      </c>
      <c r="B1586" s="54" t="s">
        <v>187</v>
      </c>
      <c r="C1586" s="55" t="s">
        <v>188</v>
      </c>
      <c r="D1586" s="44">
        <v>14</v>
      </c>
      <c r="E1586" s="41">
        <v>9</v>
      </c>
      <c r="F1586" s="41">
        <v>4535</v>
      </c>
      <c r="G1586" s="117">
        <v>1.9845639999999999E-3</v>
      </c>
      <c r="H1586" s="42" t="s">
        <v>12</v>
      </c>
      <c r="I1586" s="13">
        <v>0</v>
      </c>
      <c r="J1586" s="42" t="s">
        <v>12</v>
      </c>
      <c r="K1586" s="29">
        <f>_xlfn.IFS(AND(R1586=0,G1586=0),0,V1586=0,0,V1586=1,MAX(AE1586:AG1586))</f>
        <v>0.5</v>
      </c>
      <c r="L1586" s="29">
        <f t="shared" si="693"/>
        <v>0</v>
      </c>
      <c r="M1586" s="29">
        <f t="shared" si="694"/>
        <v>1</v>
      </c>
      <c r="N1586" s="29">
        <f t="shared" si="709"/>
        <v>1</v>
      </c>
      <c r="O1586" s="34"/>
      <c r="P1586" s="41">
        <v>0</v>
      </c>
      <c r="Q1586" s="41">
        <v>4575</v>
      </c>
      <c r="R1586" s="117">
        <v>0</v>
      </c>
      <c r="S1586" s="34">
        <v>0</v>
      </c>
      <c r="T1586" s="34"/>
      <c r="U1586" s="43" t="s">
        <v>319</v>
      </c>
      <c r="V1586" s="34">
        <v>1</v>
      </c>
      <c r="W1586" s="29">
        <v>1</v>
      </c>
      <c r="X1586" s="29">
        <f t="shared" si="710"/>
        <v>1</v>
      </c>
      <c r="Z1586" s="6">
        <f t="shared" si="711"/>
        <v>1</v>
      </c>
      <c r="AA1586" s="6">
        <f t="shared" si="712"/>
        <v>1</v>
      </c>
      <c r="AB1586" s="29"/>
      <c r="AC1586" s="29">
        <f t="shared" ref="AC1586:AC1599" si="715">_xlfn.IFS(AND(Z1586=1,AA1586=1),1,AND(Z1586=1,AA1586=0),0,Z1586=0,"не применяется")</f>
        <v>1</v>
      </c>
      <c r="AE1586" s="120">
        <f>IF(N1586=1,IF(OR(I1586&gt;-5,I1586=""),0,IF(I1586&gt;=-10,0.5,1)),0)</f>
        <v>0</v>
      </c>
      <c r="AF1586" s="120">
        <f>IF(G1586&lt;AI1586,0.5,0)</f>
        <v>0.5</v>
      </c>
      <c r="AG1586" s="120">
        <f>IF(G1586=AJ1586,1,0)</f>
        <v>0</v>
      </c>
      <c r="AI1586" s="29">
        <f t="shared" si="714"/>
        <v>4.1435990000000004E-3</v>
      </c>
      <c r="AJ1586" s="29">
        <f>_xlfn.MINIFS($G$6:$G$2383,$N$6:$N$2383,1,$D$6:$D$2383,14)</f>
        <v>0</v>
      </c>
    </row>
    <row r="1587" spans="1:36" ht="16.5" thickBot="1" x14ac:dyDescent="0.3">
      <c r="A1587" s="48" t="s">
        <v>1790</v>
      </c>
      <c r="B1587" s="54" t="s">
        <v>187</v>
      </c>
      <c r="C1587" s="55" t="s">
        <v>188</v>
      </c>
      <c r="D1587" s="33"/>
      <c r="E1587" s="41"/>
      <c r="F1587" s="41"/>
      <c r="G1587" s="117">
        <v>0</v>
      </c>
      <c r="H1587" s="35"/>
      <c r="I1587" s="35"/>
      <c r="J1587" s="35"/>
      <c r="K1587" s="36">
        <f>SUM(K1588:K1593)</f>
        <v>0</v>
      </c>
      <c r="L1587" s="29">
        <f t="shared" si="693"/>
        <v>0</v>
      </c>
      <c r="M1587" s="29">
        <f t="shared" si="694"/>
        <v>0</v>
      </c>
      <c r="O1587" s="34"/>
      <c r="P1587" s="34"/>
      <c r="Q1587" s="34"/>
      <c r="R1587" s="117">
        <v>0</v>
      </c>
      <c r="S1587" s="35">
        <v>0</v>
      </c>
      <c r="T1587" s="35"/>
      <c r="U1587" s="37" t="s">
        <v>321</v>
      </c>
      <c r="V1587" s="35">
        <v>1</v>
      </c>
      <c r="W1587" s="6"/>
      <c r="X1587" s="29">
        <f t="shared" si="710"/>
        <v>0</v>
      </c>
      <c r="Y1587" s="6"/>
      <c r="AB1587" s="6"/>
      <c r="AC1587" s="29" t="str">
        <f t="shared" si="715"/>
        <v>не применяется</v>
      </c>
      <c r="AF1587" s="6"/>
    </row>
    <row r="1588" spans="1:36" ht="16.5" thickBot="1" x14ac:dyDescent="0.3">
      <c r="A1588" s="48" t="s">
        <v>1791</v>
      </c>
      <c r="B1588" s="54" t="s">
        <v>187</v>
      </c>
      <c r="C1588" s="55" t="s">
        <v>188</v>
      </c>
      <c r="D1588" s="44">
        <v>15</v>
      </c>
      <c r="E1588" s="41">
        <v>0</v>
      </c>
      <c r="F1588" s="41">
        <v>0</v>
      </c>
      <c r="G1588" s="117">
        <v>0</v>
      </c>
      <c r="H1588" s="45">
        <v>1</v>
      </c>
      <c r="I1588" s="42" t="s">
        <v>12</v>
      </c>
      <c r="J1588" s="13">
        <v>0</v>
      </c>
      <c r="K1588" s="29">
        <f t="shared" ref="K1588:K1593" si="716">IF(V1588=1,MAX(AE1588:AG1588),0)</f>
        <v>0</v>
      </c>
      <c r="L1588" s="29">
        <f t="shared" si="693"/>
        <v>0</v>
      </c>
      <c r="M1588" s="29">
        <f t="shared" si="694"/>
        <v>0</v>
      </c>
      <c r="N1588" s="29">
        <f t="shared" ref="N1588:N1593" si="717">IF(AND(F1588=0,V1588=1),2,V1588)</f>
        <v>0</v>
      </c>
      <c r="O1588" s="34"/>
      <c r="P1588" s="41">
        <v>0</v>
      </c>
      <c r="Q1588" s="41">
        <v>0</v>
      </c>
      <c r="R1588" s="117">
        <v>0</v>
      </c>
      <c r="S1588" s="42">
        <v>0</v>
      </c>
      <c r="T1588" s="42"/>
      <c r="U1588" s="43" t="s">
        <v>323</v>
      </c>
      <c r="V1588" s="34">
        <v>0</v>
      </c>
      <c r="W1588" s="29">
        <v>1</v>
      </c>
      <c r="X1588" s="29">
        <f t="shared" si="710"/>
        <v>0</v>
      </c>
      <c r="Z1588" s="6">
        <f t="shared" ref="Z1588:Z1593" si="718">N1588</f>
        <v>0</v>
      </c>
      <c r="AA1588" s="6">
        <f t="shared" ref="AA1588:AA1593" si="719">IF(K1588&lt;=0,0,1)</f>
        <v>0</v>
      </c>
      <c r="AB1588" s="29"/>
      <c r="AC1588" s="29" t="str">
        <f t="shared" si="715"/>
        <v>не применяется</v>
      </c>
      <c r="AE1588" s="120">
        <f>IF(AND(J1588&gt;=1,N1588=1),1,0)</f>
        <v>0</v>
      </c>
      <c r="AF1588" s="121">
        <f>IF(G1588&gt;AI1588,0.5,0)</f>
        <v>0</v>
      </c>
      <c r="AG1588" s="120"/>
      <c r="AI1588" s="29">
        <f t="shared" ref="AI1588:AI1593" si="720">ROUND(SUMIFS(E:E,D:D,D1588,N:N,1)/SUMIFS(F:F,D:D,D1588,N:N,1),9)</f>
        <v>0.955452521</v>
      </c>
    </row>
    <row r="1589" spans="1:36" ht="16.5" thickBot="1" x14ac:dyDescent="0.3">
      <c r="A1589" s="48" t="s">
        <v>1792</v>
      </c>
      <c r="B1589" s="54" t="s">
        <v>187</v>
      </c>
      <c r="C1589" s="55" t="s">
        <v>188</v>
      </c>
      <c r="D1589" s="44">
        <v>16</v>
      </c>
      <c r="E1589" s="41">
        <v>0</v>
      </c>
      <c r="F1589" s="41">
        <v>0</v>
      </c>
      <c r="G1589" s="117">
        <v>0</v>
      </c>
      <c r="H1589" s="45">
        <v>1</v>
      </c>
      <c r="I1589" s="42" t="s">
        <v>12</v>
      </c>
      <c r="J1589" s="13">
        <v>0</v>
      </c>
      <c r="K1589" s="29">
        <f t="shared" si="716"/>
        <v>0</v>
      </c>
      <c r="L1589" s="29">
        <f t="shared" si="693"/>
        <v>0</v>
      </c>
      <c r="M1589" s="29">
        <f t="shared" si="694"/>
        <v>0</v>
      </c>
      <c r="N1589" s="29">
        <f t="shared" si="717"/>
        <v>0</v>
      </c>
      <c r="O1589" s="34"/>
      <c r="P1589" s="41">
        <v>0</v>
      </c>
      <c r="Q1589" s="41">
        <v>0</v>
      </c>
      <c r="R1589" s="117">
        <v>0</v>
      </c>
      <c r="S1589" s="42">
        <v>0</v>
      </c>
      <c r="T1589" s="42"/>
      <c r="U1589" s="43" t="s">
        <v>325</v>
      </c>
      <c r="V1589" s="34">
        <v>0</v>
      </c>
      <c r="W1589" s="29">
        <v>1</v>
      </c>
      <c r="X1589" s="29">
        <f t="shared" si="710"/>
        <v>0</v>
      </c>
      <c r="Z1589" s="6">
        <f t="shared" si="718"/>
        <v>0</v>
      </c>
      <c r="AA1589" s="6">
        <f t="shared" si="719"/>
        <v>0</v>
      </c>
      <c r="AB1589" s="29"/>
      <c r="AC1589" s="29" t="str">
        <f t="shared" si="715"/>
        <v>не применяется</v>
      </c>
      <c r="AE1589" s="120">
        <f>IF(AND(J1589&gt;=1,N1589=1),1,0)</f>
        <v>0</v>
      </c>
      <c r="AF1589" s="120">
        <f>IF(G1589&gt;AI1589,0.5,0)</f>
        <v>0</v>
      </c>
      <c r="AG1589" s="120"/>
      <c r="AI1589" s="29">
        <f t="shared" si="720"/>
        <v>27.65</v>
      </c>
    </row>
    <row r="1590" spans="1:36" ht="16.5" thickBot="1" x14ac:dyDescent="0.3">
      <c r="A1590" s="48" t="s">
        <v>1793</v>
      </c>
      <c r="B1590" s="54" t="s">
        <v>187</v>
      </c>
      <c r="C1590" s="55" t="s">
        <v>188</v>
      </c>
      <c r="D1590" s="44">
        <v>17</v>
      </c>
      <c r="E1590" s="41">
        <v>0</v>
      </c>
      <c r="F1590" s="41">
        <v>0</v>
      </c>
      <c r="G1590" s="117">
        <v>0</v>
      </c>
      <c r="H1590" s="45">
        <v>1</v>
      </c>
      <c r="I1590" s="42" t="s">
        <v>12</v>
      </c>
      <c r="J1590" s="13">
        <v>0</v>
      </c>
      <c r="K1590" s="29">
        <f t="shared" si="716"/>
        <v>0</v>
      </c>
      <c r="L1590" s="29">
        <f t="shared" si="693"/>
        <v>0</v>
      </c>
      <c r="M1590" s="29">
        <f t="shared" si="694"/>
        <v>0</v>
      </c>
      <c r="N1590" s="29">
        <f t="shared" si="717"/>
        <v>0</v>
      </c>
      <c r="O1590" s="34"/>
      <c r="P1590" s="41">
        <v>0</v>
      </c>
      <c r="Q1590" s="41">
        <v>0</v>
      </c>
      <c r="R1590" s="117">
        <v>0</v>
      </c>
      <c r="S1590" s="42">
        <v>0</v>
      </c>
      <c r="T1590" s="42"/>
      <c r="U1590" s="43" t="s">
        <v>327</v>
      </c>
      <c r="V1590" s="34">
        <v>0</v>
      </c>
      <c r="W1590" s="29">
        <v>1</v>
      </c>
      <c r="X1590" s="29">
        <f t="shared" si="710"/>
        <v>0</v>
      </c>
      <c r="Z1590" s="6">
        <f t="shared" si="718"/>
        <v>0</v>
      </c>
      <c r="AA1590" s="6">
        <f t="shared" si="719"/>
        <v>0</v>
      </c>
      <c r="AB1590" s="29"/>
      <c r="AC1590" s="29" t="str">
        <f t="shared" si="715"/>
        <v>не применяется</v>
      </c>
      <c r="AE1590" s="120">
        <f>IF(AND(J1590&gt;=1,N1590=1),1,0)</f>
        <v>0</v>
      </c>
      <c r="AF1590" s="120">
        <f>IF(G1590&gt;AI1590,0.5,0)</f>
        <v>0</v>
      </c>
      <c r="AG1590" s="120"/>
      <c r="AI1590" s="29">
        <f t="shared" si="720"/>
        <v>77.588235294</v>
      </c>
    </row>
    <row r="1591" spans="1:36" ht="16.5" thickBot="1" x14ac:dyDescent="0.3">
      <c r="A1591" s="48" t="s">
        <v>1794</v>
      </c>
      <c r="B1591" s="54" t="s">
        <v>187</v>
      </c>
      <c r="C1591" s="55" t="s">
        <v>188</v>
      </c>
      <c r="D1591" s="44">
        <v>18</v>
      </c>
      <c r="E1591" s="41">
        <v>0</v>
      </c>
      <c r="F1591" s="41">
        <v>0</v>
      </c>
      <c r="G1591" s="117">
        <v>0</v>
      </c>
      <c r="H1591" s="45">
        <v>1</v>
      </c>
      <c r="I1591" s="42" t="s">
        <v>12</v>
      </c>
      <c r="J1591" s="13">
        <v>0</v>
      </c>
      <c r="K1591" s="29">
        <f t="shared" si="716"/>
        <v>0</v>
      </c>
      <c r="L1591" s="29">
        <f t="shared" si="693"/>
        <v>0</v>
      </c>
      <c r="M1591" s="29">
        <f t="shared" si="694"/>
        <v>0</v>
      </c>
      <c r="N1591" s="29">
        <f t="shared" si="717"/>
        <v>0</v>
      </c>
      <c r="O1591" s="34"/>
      <c r="P1591" s="41">
        <v>0</v>
      </c>
      <c r="Q1591" s="41">
        <v>0</v>
      </c>
      <c r="R1591" s="117">
        <v>0</v>
      </c>
      <c r="S1591" s="42">
        <v>0</v>
      </c>
      <c r="T1591" s="42"/>
      <c r="U1591" s="43" t="s">
        <v>329</v>
      </c>
      <c r="V1591" s="34">
        <v>0</v>
      </c>
      <c r="W1591" s="29">
        <v>1</v>
      </c>
      <c r="X1591" s="29">
        <f t="shared" si="710"/>
        <v>0</v>
      </c>
      <c r="Z1591" s="6">
        <f t="shared" si="718"/>
        <v>0</v>
      </c>
      <c r="AA1591" s="6">
        <f t="shared" si="719"/>
        <v>0</v>
      </c>
      <c r="AB1591" s="29"/>
      <c r="AC1591" s="29" t="str">
        <f t="shared" si="715"/>
        <v>не применяется</v>
      </c>
      <c r="AE1591" s="120">
        <f>IF(AND(J1591&gt;=1,N1591=1),1,0)</f>
        <v>0</v>
      </c>
      <c r="AF1591" s="120">
        <f>IF(G1591&gt;AI1591,0.5,0)</f>
        <v>0</v>
      </c>
      <c r="AG1591" s="120"/>
      <c r="AI1591" s="29">
        <f t="shared" si="720"/>
        <v>48.1875</v>
      </c>
    </row>
    <row r="1592" spans="1:36" ht="16.5" thickBot="1" x14ac:dyDescent="0.3">
      <c r="A1592" s="48" t="s">
        <v>1795</v>
      </c>
      <c r="B1592" s="54" t="s">
        <v>187</v>
      </c>
      <c r="C1592" s="55" t="s">
        <v>188</v>
      </c>
      <c r="D1592" s="44">
        <v>19</v>
      </c>
      <c r="E1592" s="41">
        <v>0</v>
      </c>
      <c r="F1592" s="41">
        <v>0</v>
      </c>
      <c r="G1592" s="117">
        <v>0</v>
      </c>
      <c r="H1592" s="45">
        <v>1</v>
      </c>
      <c r="I1592" s="42" t="s">
        <v>12</v>
      </c>
      <c r="J1592" s="13">
        <v>0</v>
      </c>
      <c r="K1592" s="29">
        <f t="shared" si="716"/>
        <v>0</v>
      </c>
      <c r="L1592" s="29">
        <f t="shared" si="693"/>
        <v>0</v>
      </c>
      <c r="M1592" s="29">
        <f t="shared" si="694"/>
        <v>0</v>
      </c>
      <c r="N1592" s="29">
        <f t="shared" si="717"/>
        <v>0</v>
      </c>
      <c r="O1592" s="34"/>
      <c r="P1592" s="41">
        <v>0</v>
      </c>
      <c r="Q1592" s="41">
        <v>0</v>
      </c>
      <c r="R1592" s="117">
        <v>0</v>
      </c>
      <c r="S1592" s="42">
        <v>0</v>
      </c>
      <c r="T1592" s="42"/>
      <c r="U1592" s="43" t="s">
        <v>331</v>
      </c>
      <c r="V1592" s="34">
        <v>0</v>
      </c>
      <c r="W1592" s="29">
        <v>2</v>
      </c>
      <c r="X1592" s="29">
        <f t="shared" si="710"/>
        <v>0</v>
      </c>
      <c r="Z1592" s="6">
        <f t="shared" si="718"/>
        <v>0</v>
      </c>
      <c r="AA1592" s="6">
        <f t="shared" si="719"/>
        <v>0</v>
      </c>
      <c r="AB1592" s="29"/>
      <c r="AC1592" s="29" t="str">
        <f t="shared" si="715"/>
        <v>не применяется</v>
      </c>
      <c r="AE1592" s="120">
        <f>IF(AND(J1592&gt;=1,N1592=1),2,0)</f>
        <v>0</v>
      </c>
      <c r="AF1592" s="120">
        <f>IF(G1592&gt;AI1592,1,0)</f>
        <v>0</v>
      </c>
      <c r="AG1592" s="120"/>
      <c r="AI1592" s="29">
        <f t="shared" si="720"/>
        <v>45.237288135999997</v>
      </c>
    </row>
    <row r="1593" spans="1:36" ht="16.5" thickBot="1" x14ac:dyDescent="0.3">
      <c r="A1593" s="48" t="s">
        <v>1796</v>
      </c>
      <c r="B1593" s="54" t="s">
        <v>187</v>
      </c>
      <c r="C1593" s="55" t="s">
        <v>188</v>
      </c>
      <c r="D1593" s="44">
        <v>20</v>
      </c>
      <c r="E1593" s="41">
        <v>0</v>
      </c>
      <c r="F1593" s="41">
        <v>0</v>
      </c>
      <c r="G1593" s="117">
        <v>0</v>
      </c>
      <c r="H1593" s="45">
        <v>1</v>
      </c>
      <c r="I1593" s="42" t="s">
        <v>12</v>
      </c>
      <c r="J1593" s="13">
        <v>0</v>
      </c>
      <c r="K1593" s="29">
        <f t="shared" si="716"/>
        <v>0</v>
      </c>
      <c r="L1593" s="29">
        <f t="shared" si="693"/>
        <v>0</v>
      </c>
      <c r="M1593" s="29">
        <f t="shared" si="694"/>
        <v>0</v>
      </c>
      <c r="N1593" s="29">
        <f t="shared" si="717"/>
        <v>0</v>
      </c>
      <c r="O1593" s="34"/>
      <c r="P1593" s="41">
        <v>0</v>
      </c>
      <c r="Q1593" s="41">
        <v>0</v>
      </c>
      <c r="R1593" s="117">
        <v>0</v>
      </c>
      <c r="S1593" s="42">
        <v>0</v>
      </c>
      <c r="T1593" s="42"/>
      <c r="U1593" s="43" t="s">
        <v>333</v>
      </c>
      <c r="V1593" s="34">
        <v>0</v>
      </c>
      <c r="W1593" s="29">
        <v>1</v>
      </c>
      <c r="X1593" s="29">
        <f t="shared" si="710"/>
        <v>0</v>
      </c>
      <c r="Z1593" s="6">
        <f t="shared" si="718"/>
        <v>0</v>
      </c>
      <c r="AA1593" s="6">
        <f t="shared" si="719"/>
        <v>0</v>
      </c>
      <c r="AB1593" s="29"/>
      <c r="AC1593" s="29" t="str">
        <f t="shared" si="715"/>
        <v>не применяется</v>
      </c>
      <c r="AE1593" s="120">
        <f>IF(AND(J1593&gt;=1,N1593=1),1,0)</f>
        <v>0</v>
      </c>
      <c r="AF1593" s="120">
        <f>IF(G1593&gt;AI1593,0.5,0)</f>
        <v>0</v>
      </c>
      <c r="AG1593" s="120"/>
      <c r="AI1593" s="29">
        <f t="shared" si="720"/>
        <v>12.756097561000001</v>
      </c>
    </row>
    <row r="1594" spans="1:36" ht="16.5" thickBot="1" x14ac:dyDescent="0.3">
      <c r="A1594" s="48" t="s">
        <v>1790</v>
      </c>
      <c r="B1594" s="54" t="s">
        <v>187</v>
      </c>
      <c r="C1594" s="55" t="s">
        <v>188</v>
      </c>
      <c r="D1594" s="33"/>
      <c r="E1594" s="41"/>
      <c r="F1594" s="41"/>
      <c r="G1594" s="117">
        <v>0</v>
      </c>
      <c r="H1594" s="35"/>
      <c r="I1594" s="35"/>
      <c r="J1594" s="35"/>
      <c r="K1594" s="36">
        <f>SUM(K1595:K1599)</f>
        <v>2.5</v>
      </c>
      <c r="L1594" s="29">
        <f t="shared" si="693"/>
        <v>0</v>
      </c>
      <c r="M1594" s="29">
        <f t="shared" si="694"/>
        <v>0</v>
      </c>
      <c r="O1594" s="34"/>
      <c r="P1594" s="34"/>
      <c r="Q1594" s="34"/>
      <c r="R1594" s="117">
        <v>0</v>
      </c>
      <c r="S1594" s="35">
        <v>2</v>
      </c>
      <c r="T1594" s="35"/>
      <c r="U1594" s="37" t="s">
        <v>321</v>
      </c>
      <c r="V1594" s="35">
        <v>1</v>
      </c>
      <c r="W1594" s="6"/>
      <c r="X1594" s="29">
        <f t="shared" si="710"/>
        <v>0</v>
      </c>
      <c r="Y1594" s="6"/>
      <c r="AB1594" s="6"/>
      <c r="AC1594" s="29" t="str">
        <f t="shared" si="715"/>
        <v>не применяется</v>
      </c>
      <c r="AF1594" s="6"/>
    </row>
    <row r="1595" spans="1:36" ht="16.5" thickBot="1" x14ac:dyDescent="0.3">
      <c r="A1595" s="48" t="s">
        <v>1797</v>
      </c>
      <c r="B1595" s="54" t="s">
        <v>187</v>
      </c>
      <c r="C1595" s="55" t="s">
        <v>188</v>
      </c>
      <c r="D1595" s="44">
        <v>21</v>
      </c>
      <c r="E1595" s="41">
        <v>5</v>
      </c>
      <c r="F1595" s="41">
        <v>12</v>
      </c>
      <c r="G1595" s="117">
        <v>0.41666666699999999</v>
      </c>
      <c r="H1595" s="42" t="s">
        <v>12</v>
      </c>
      <c r="I1595" s="13">
        <v>-16.666666599999999</v>
      </c>
      <c r="J1595" s="42" t="s">
        <v>12</v>
      </c>
      <c r="K1595" s="29">
        <f>IF(V1595=1,MAX(AE1595:AG1595),0)</f>
        <v>0.5</v>
      </c>
      <c r="L1595" s="29">
        <f t="shared" si="693"/>
        <v>0</v>
      </c>
      <c r="M1595" s="29">
        <f t="shared" si="694"/>
        <v>1</v>
      </c>
      <c r="N1595" s="29">
        <f>IF(AND(F1595=0,V1595=1),2,V1595)</f>
        <v>1</v>
      </c>
      <c r="O1595" s="34"/>
      <c r="P1595" s="41">
        <v>17</v>
      </c>
      <c r="Q1595" s="41">
        <v>34</v>
      </c>
      <c r="R1595" s="117">
        <v>0.5</v>
      </c>
      <c r="S1595" s="45">
        <v>0.5</v>
      </c>
      <c r="T1595" s="45"/>
      <c r="U1595" s="43" t="s">
        <v>335</v>
      </c>
      <c r="V1595" s="34">
        <v>1</v>
      </c>
      <c r="W1595" s="29">
        <v>1</v>
      </c>
      <c r="X1595" s="29">
        <f t="shared" si="710"/>
        <v>1</v>
      </c>
      <c r="Z1595" s="6">
        <f>N1595</f>
        <v>1</v>
      </c>
      <c r="AA1595" s="6">
        <f>IF(K1595&lt;=0,0,1)</f>
        <v>1</v>
      </c>
      <c r="AB1595" s="29"/>
      <c r="AC1595" s="29">
        <f t="shared" si="715"/>
        <v>1</v>
      </c>
      <c r="AE1595" s="120">
        <f>IF(N1595=1,IF(OR(I1595&lt;5,I1595=""),0,IF(I1595&gt;=10,1,0.5)),0)</f>
        <v>0</v>
      </c>
      <c r="AF1595" s="120">
        <f>IF(G1595&gt;AI1595,0.5,0)</f>
        <v>0.5</v>
      </c>
      <c r="AG1595" s="120">
        <f>IF(G1595=AJ1595,1,0)</f>
        <v>0</v>
      </c>
      <c r="AI1595" s="29">
        <f>ROUND(SUMIFS(E:E,D:D,D1595,N:N,1)/SUMIFS(F:F,D:D,D1595,N:N,1),9)</f>
        <v>0.40586932399999998</v>
      </c>
      <c r="AJ1595" s="29">
        <f>_xlfn.MAXIFS($G$7:$G$2383,$N$7:$N$2383,1,$D$7:$D$2383,21)</f>
        <v>1</v>
      </c>
    </row>
    <row r="1596" spans="1:36" ht="16.5" thickBot="1" x14ac:dyDescent="0.3">
      <c r="A1596" s="48" t="s">
        <v>1798</v>
      </c>
      <c r="B1596" s="54" t="s">
        <v>187</v>
      </c>
      <c r="C1596" s="55" t="s">
        <v>188</v>
      </c>
      <c r="D1596" s="44">
        <v>22</v>
      </c>
      <c r="E1596" s="41">
        <v>253</v>
      </c>
      <c r="F1596" s="41">
        <v>538</v>
      </c>
      <c r="G1596" s="117">
        <v>0.47026022299999998</v>
      </c>
      <c r="H1596" s="45">
        <v>1</v>
      </c>
      <c r="I1596" s="42" t="s">
        <v>12</v>
      </c>
      <c r="J1596" s="13">
        <v>0.47026022299999998</v>
      </c>
      <c r="K1596" s="29">
        <f>IF(V1596=1,MAX(AE1596:AG1596),0)</f>
        <v>0</v>
      </c>
      <c r="L1596" s="29">
        <f t="shared" si="693"/>
        <v>0</v>
      </c>
      <c r="M1596" s="29">
        <f t="shared" si="694"/>
        <v>0</v>
      </c>
      <c r="N1596" s="29">
        <f>IF(AND(F1596=0,V1596=1),2,V1596)</f>
        <v>1</v>
      </c>
      <c r="O1596" s="34"/>
      <c r="P1596" s="41">
        <v>0</v>
      </c>
      <c r="Q1596" s="41">
        <v>0</v>
      </c>
      <c r="R1596" s="117">
        <v>0</v>
      </c>
      <c r="S1596" s="42">
        <v>0</v>
      </c>
      <c r="T1596" s="42"/>
      <c r="U1596" s="43" t="s">
        <v>337</v>
      </c>
      <c r="V1596" s="34">
        <v>1</v>
      </c>
      <c r="W1596" s="29">
        <v>1</v>
      </c>
      <c r="X1596" s="29">
        <f t="shared" si="710"/>
        <v>1</v>
      </c>
      <c r="Z1596" s="6">
        <f>N1596</f>
        <v>1</v>
      </c>
      <c r="AA1596" s="6">
        <f>IF(K1596&lt;=0,0,1)</f>
        <v>0</v>
      </c>
      <c r="AB1596" s="29"/>
      <c r="AC1596" s="29">
        <f t="shared" si="715"/>
        <v>0</v>
      </c>
      <c r="AE1596" s="120">
        <f>IF(AND(J1596&gt;=1,N1596=1),1,0)</f>
        <v>0</v>
      </c>
      <c r="AF1596" s="120">
        <f>IF(G1596&gt;AI1596,0.5,0)</f>
        <v>0</v>
      </c>
      <c r="AG1596" s="120"/>
      <c r="AI1596" s="29">
        <f>ROUND(SUMIFS(E:E,D:D,D1596,N:N,1)/SUMIFS(F:F,D:D,D1596,N:N,1),9)</f>
        <v>0.59924209900000003</v>
      </c>
    </row>
    <row r="1597" spans="1:36" ht="16.5" thickBot="1" x14ac:dyDescent="0.3">
      <c r="A1597" s="48" t="s">
        <v>1799</v>
      </c>
      <c r="B1597" s="54" t="s">
        <v>187</v>
      </c>
      <c r="C1597" s="55" t="s">
        <v>188</v>
      </c>
      <c r="D1597" s="44">
        <v>23</v>
      </c>
      <c r="E1597" s="41">
        <v>0</v>
      </c>
      <c r="F1597" s="41">
        <v>1</v>
      </c>
      <c r="G1597" s="117">
        <v>0</v>
      </c>
      <c r="H1597" s="42" t="s">
        <v>12</v>
      </c>
      <c r="I1597" s="13">
        <v>-100</v>
      </c>
      <c r="J1597" s="42" t="s">
        <v>12</v>
      </c>
      <c r="K1597" s="29">
        <f>IF(V1597=1,MAX(AE1597:AG1597),0)</f>
        <v>0</v>
      </c>
      <c r="L1597" s="29">
        <f t="shared" si="693"/>
        <v>0</v>
      </c>
      <c r="M1597" s="29">
        <f t="shared" si="694"/>
        <v>0</v>
      </c>
      <c r="N1597" s="29">
        <f>IF(AND(F1597=0,V1597=1),2,V1597)</f>
        <v>1</v>
      </c>
      <c r="O1597" s="34"/>
      <c r="P1597" s="41">
        <v>2</v>
      </c>
      <c r="Q1597" s="41">
        <v>18</v>
      </c>
      <c r="R1597" s="117">
        <v>0.111111111</v>
      </c>
      <c r="S1597" s="45">
        <v>0.5</v>
      </c>
      <c r="T1597" s="45"/>
      <c r="U1597" s="43" t="s">
        <v>339</v>
      </c>
      <c r="V1597" s="34">
        <v>1</v>
      </c>
      <c r="W1597" s="29">
        <v>1</v>
      </c>
      <c r="X1597" s="29">
        <f t="shared" si="710"/>
        <v>1</v>
      </c>
      <c r="Z1597" s="6">
        <f>N1597</f>
        <v>1</v>
      </c>
      <c r="AA1597" s="6">
        <f>IF(K1597&lt;=0,0,1)</f>
        <v>0</v>
      </c>
      <c r="AB1597" s="29"/>
      <c r="AC1597" s="29">
        <f t="shared" si="715"/>
        <v>0</v>
      </c>
      <c r="AE1597" s="120">
        <f>IF(N1597=1,IF(OR(I1597&lt;5,I1597=""),0,IF(I1597&gt;=10,1,0.5)),0)</f>
        <v>0</v>
      </c>
      <c r="AF1597" s="120">
        <f>IF(G1597&gt;AI1597,0.5,0)</f>
        <v>0</v>
      </c>
      <c r="AG1597" s="120">
        <f>IF(AND(G4024&lt;&gt;0,G1597=AJ1597),1,0)</f>
        <v>0</v>
      </c>
      <c r="AI1597" s="29">
        <f>ROUND(SUMIFS(E:E,D:D,D1597,N:N,1)/SUMIFS(F:F,D:D,D1597,N:N,1),9)</f>
        <v>0.46666666699999998</v>
      </c>
      <c r="AJ1597" s="29">
        <f>_xlfn.MAXIFS($G$7:$G$2383,$N$7:$N$2383,1,$D$7:$D$2383,23)</f>
        <v>6</v>
      </c>
    </row>
    <row r="1598" spans="1:36" ht="16.5" thickBot="1" x14ac:dyDescent="0.3">
      <c r="A1598" s="48" t="s">
        <v>1800</v>
      </c>
      <c r="B1598" s="54" t="s">
        <v>187</v>
      </c>
      <c r="C1598" s="55" t="s">
        <v>188</v>
      </c>
      <c r="D1598" s="44">
        <v>24</v>
      </c>
      <c r="E1598" s="41">
        <v>8</v>
      </c>
      <c r="F1598" s="41">
        <v>9</v>
      </c>
      <c r="G1598" s="117">
        <v>0.88888888899999996</v>
      </c>
      <c r="H1598" s="42" t="s">
        <v>12</v>
      </c>
      <c r="I1598" s="13">
        <v>714.81481559600002</v>
      </c>
      <c r="J1598" s="42" t="s">
        <v>12</v>
      </c>
      <c r="K1598" s="29">
        <f>IF(V1598=1,MAX(AE1598:AG1598),0)</f>
        <v>1</v>
      </c>
      <c r="L1598" s="29">
        <f t="shared" si="693"/>
        <v>0</v>
      </c>
      <c r="M1598" s="29">
        <f t="shared" si="694"/>
        <v>0</v>
      </c>
      <c r="N1598" s="29">
        <f>IF(AND(F1598=0,V1598=1),2,V1598)</f>
        <v>1</v>
      </c>
      <c r="O1598" s="34"/>
      <c r="P1598" s="41">
        <v>12</v>
      </c>
      <c r="Q1598" s="41">
        <v>110</v>
      </c>
      <c r="R1598" s="117">
        <v>0.109090909</v>
      </c>
      <c r="S1598" s="45">
        <v>0</v>
      </c>
      <c r="T1598" s="45"/>
      <c r="U1598" s="43" t="s">
        <v>341</v>
      </c>
      <c r="V1598" s="34">
        <v>1</v>
      </c>
      <c r="W1598" s="29">
        <v>1</v>
      </c>
      <c r="X1598" s="29">
        <f t="shared" si="710"/>
        <v>1</v>
      </c>
      <c r="Z1598" s="6">
        <f>N1598</f>
        <v>1</v>
      </c>
      <c r="AA1598" s="6">
        <f>IF(K1598&lt;=0,0,1)</f>
        <v>1</v>
      </c>
      <c r="AB1598" s="29"/>
      <c r="AC1598" s="29">
        <f t="shared" si="715"/>
        <v>1</v>
      </c>
      <c r="AE1598" s="120">
        <f>IF(N1598=1,IF(OR(I1598&lt;5,I1598=""),0,IF(I1598&gt;=10,1,0.5)),0)</f>
        <v>1</v>
      </c>
      <c r="AF1598" s="120">
        <f>IF(G1598&gt;AI1598,0.5,0)</f>
        <v>0</v>
      </c>
      <c r="AG1598" s="120">
        <f>IF(G1598=AJ1598,1,0)</f>
        <v>0</v>
      </c>
      <c r="AI1598" s="29">
        <f>ROUND(SUMIFS(E:E,D:D,D1598,N:N,1)/SUMIFS(F:F,D:D,D1598,N:N,1),9)</f>
        <v>0.91379310300000005</v>
      </c>
      <c r="AJ1598" s="29">
        <f>_xlfn.MAXIFS($G$7:$G$2383,$N$7:$N$2383,1,$D$7:$D$2383,24)</f>
        <v>10</v>
      </c>
    </row>
    <row r="1599" spans="1:36" ht="16.5" thickBot="1" x14ac:dyDescent="0.3">
      <c r="A1599" s="48" t="s">
        <v>1801</v>
      </c>
      <c r="B1599" s="54" t="s">
        <v>187</v>
      </c>
      <c r="C1599" s="55" t="s">
        <v>188</v>
      </c>
      <c r="D1599" s="44">
        <v>25</v>
      </c>
      <c r="E1599" s="41">
        <v>662</v>
      </c>
      <c r="F1599" s="41">
        <v>665</v>
      </c>
      <c r="G1599" s="117">
        <v>0.99548872200000005</v>
      </c>
      <c r="H1599" s="45">
        <v>1</v>
      </c>
      <c r="I1599" s="42" t="s">
        <v>12</v>
      </c>
      <c r="J1599" s="13">
        <v>0.99548872200000005</v>
      </c>
      <c r="K1599" s="29">
        <f>IF(V1599=1,MAX(AE1599:AG1599),0)</f>
        <v>1</v>
      </c>
      <c r="L1599" s="29">
        <f t="shared" si="693"/>
        <v>0</v>
      </c>
      <c r="M1599" s="29">
        <f t="shared" si="694"/>
        <v>1</v>
      </c>
      <c r="N1599" s="29">
        <f>IF(AND(F1599=0,V1599=1),2,V1599)</f>
        <v>1</v>
      </c>
      <c r="O1599" s="34"/>
      <c r="P1599" s="41">
        <v>0</v>
      </c>
      <c r="Q1599" s="41">
        <v>0</v>
      </c>
      <c r="R1599" s="117">
        <v>0</v>
      </c>
      <c r="S1599" s="42">
        <v>1</v>
      </c>
      <c r="T1599" s="42"/>
      <c r="U1599" s="43" t="s">
        <v>343</v>
      </c>
      <c r="V1599" s="34">
        <v>1</v>
      </c>
      <c r="W1599" s="29">
        <v>2</v>
      </c>
      <c r="X1599" s="29">
        <f t="shared" si="710"/>
        <v>2</v>
      </c>
      <c r="Z1599" s="6">
        <f>N1599</f>
        <v>1</v>
      </c>
      <c r="AA1599" s="6">
        <f>IF(K1599&lt;=0,0,1)</f>
        <v>1</v>
      </c>
      <c r="AB1599" s="29"/>
      <c r="AC1599" s="29">
        <f t="shared" si="715"/>
        <v>1</v>
      </c>
      <c r="AE1599" s="120">
        <f>IF(AND(J1599&gt;=1,N1599=1),2,0)</f>
        <v>0</v>
      </c>
      <c r="AF1599" s="120">
        <f>IF(G1599&gt;AI1599,1,0)</f>
        <v>1</v>
      </c>
      <c r="AG1599" s="120"/>
      <c r="AI1599" s="29">
        <f>ROUND(SUMIFS(E:E,D:D,D1599,N:N,1)/SUMIFS(F:F,D:D,D1599,N:N,1),9)</f>
        <v>0.97028108999999996</v>
      </c>
    </row>
    <row r="1600" spans="1:36" s="112" customFormat="1" ht="16.5" thickBot="1" x14ac:dyDescent="0.3">
      <c r="A1600" s="127" t="s">
        <v>1802</v>
      </c>
      <c r="B1600" s="126" t="s">
        <v>187</v>
      </c>
      <c r="C1600" s="125" t="s">
        <v>188</v>
      </c>
      <c r="D1600" s="51">
        <v>33</v>
      </c>
      <c r="E1600" s="41"/>
      <c r="F1600" s="41"/>
      <c r="G1600" s="117">
        <v>0</v>
      </c>
      <c r="H1600" s="46"/>
      <c r="I1600" s="46"/>
      <c r="J1600" s="46"/>
      <c r="K1600" s="45">
        <f>K1572+K1587+K1594</f>
        <v>15.5</v>
      </c>
      <c r="L1600" s="29">
        <f t="shared" si="693"/>
        <v>0</v>
      </c>
      <c r="M1600" s="29">
        <f t="shared" si="694"/>
        <v>0</v>
      </c>
      <c r="N1600" s="29"/>
      <c r="O1600" s="117"/>
      <c r="P1600" s="34"/>
      <c r="Q1600" s="34"/>
      <c r="R1600" s="117">
        <v>0</v>
      </c>
      <c r="S1600" s="46">
        <v>13.5</v>
      </c>
      <c r="T1600" s="46"/>
      <c r="U1600" s="124" t="s">
        <v>321</v>
      </c>
      <c r="V1600" s="46">
        <v>1</v>
      </c>
      <c r="X1600" s="112">
        <f>SUM(X1572:X1599)</f>
        <v>25</v>
      </c>
      <c r="Y1600" s="123">
        <f>K1600/X1600</f>
        <v>0.62</v>
      </c>
      <c r="Z1600" s="6">
        <f>SUM(Z1572:Z1599)</f>
        <v>20</v>
      </c>
      <c r="AA1600" s="6">
        <f>SUM(AA1572:AA1599)</f>
        <v>14</v>
      </c>
      <c r="AB1600" s="53">
        <f>AA1600/Z1600</f>
        <v>0.7</v>
      </c>
      <c r="AC1600" s="29">
        <f>AB1600</f>
        <v>0.7</v>
      </c>
      <c r="AE1600" s="6"/>
      <c r="AF1600" s="6"/>
      <c r="AG1600" s="6"/>
      <c r="AI1600" s="29"/>
      <c r="AJ1600" s="29"/>
    </row>
    <row r="1601" spans="1:36" ht="16.5" thickBot="1" x14ac:dyDescent="0.25">
      <c r="A1601" s="48" t="s">
        <v>201</v>
      </c>
      <c r="B1601" s="49" t="s">
        <v>185</v>
      </c>
      <c r="C1601" s="50" t="s">
        <v>186</v>
      </c>
      <c r="D1601" s="33">
        <v>0</v>
      </c>
      <c r="E1601" s="122"/>
      <c r="F1601" s="122"/>
      <c r="G1601" s="117">
        <v>0</v>
      </c>
      <c r="H1601" s="35"/>
      <c r="I1601" s="35"/>
      <c r="J1601" s="35"/>
      <c r="K1601" s="36">
        <f>SUM(K1602:K1615)</f>
        <v>15</v>
      </c>
      <c r="L1601" s="29">
        <f t="shared" si="693"/>
        <v>0</v>
      </c>
      <c r="M1601" s="29">
        <f t="shared" si="694"/>
        <v>0</v>
      </c>
      <c r="O1601" s="34"/>
      <c r="P1601" s="67"/>
      <c r="Q1601" s="67"/>
      <c r="R1601" s="117">
        <v>0</v>
      </c>
      <c r="S1601" s="34">
        <v>11.5</v>
      </c>
      <c r="T1601" s="34"/>
      <c r="U1601" s="43" t="s">
        <v>321</v>
      </c>
      <c r="V1601" s="35">
        <v>1</v>
      </c>
      <c r="W1601" s="6"/>
      <c r="X1601" s="6"/>
      <c r="Y1601" s="6"/>
      <c r="AB1601" s="6"/>
      <c r="AC1601" s="6"/>
      <c r="AF1601" s="6"/>
    </row>
    <row r="1602" spans="1:36" ht="16.5" thickBot="1" x14ac:dyDescent="0.3">
      <c r="A1602" s="48" t="s">
        <v>1803</v>
      </c>
      <c r="B1602" s="54" t="s">
        <v>185</v>
      </c>
      <c r="C1602" s="55" t="s">
        <v>186</v>
      </c>
      <c r="D1602" s="41">
        <v>1</v>
      </c>
      <c r="E1602" s="41">
        <v>101006</v>
      </c>
      <c r="F1602" s="41">
        <v>442852.10000000003</v>
      </c>
      <c r="G1602" s="117">
        <v>0.22808066199999999</v>
      </c>
      <c r="H1602" s="42" t="s">
        <v>12</v>
      </c>
      <c r="I1602" s="13">
        <v>8.1721662209999995</v>
      </c>
      <c r="J1602" s="42" t="s">
        <v>12</v>
      </c>
      <c r="K1602" s="29">
        <f t="shared" ref="K1602:K1613" si="721">IF(V1602=1,MAX(AE1602:AG1602),0)</f>
        <v>1</v>
      </c>
      <c r="L1602" s="29">
        <f t="shared" si="693"/>
        <v>0</v>
      </c>
      <c r="M1602" s="29">
        <f t="shared" si="694"/>
        <v>0</v>
      </c>
      <c r="N1602" s="29">
        <f t="shared" ref="N1602:N1615" si="722">IF(AND(F1602=0,V1602=1),2,V1602)</f>
        <v>1</v>
      </c>
      <c r="O1602" s="34"/>
      <c r="P1602" s="41">
        <v>101371</v>
      </c>
      <c r="Q1602" s="41">
        <v>480773.80000000005</v>
      </c>
      <c r="R1602" s="117">
        <v>0.21084967600000001</v>
      </c>
      <c r="S1602" s="34">
        <v>0</v>
      </c>
      <c r="T1602" s="34"/>
      <c r="U1602" s="43" t="s">
        <v>293</v>
      </c>
      <c r="V1602" s="34">
        <v>1</v>
      </c>
      <c r="W1602" s="29">
        <v>1</v>
      </c>
      <c r="X1602" s="29">
        <f t="shared" ref="X1602:X1628" si="723">IF(V1602=1,W1602,0)</f>
        <v>1</v>
      </c>
      <c r="Z1602" s="6">
        <f t="shared" ref="Z1602:Z1615" si="724">N1602</f>
        <v>1</v>
      </c>
      <c r="AA1602" s="6">
        <f t="shared" ref="AA1602:AA1615" si="725">IF(K1602&lt;=0,0,1)</f>
        <v>1</v>
      </c>
      <c r="AB1602" s="29"/>
      <c r="AC1602" s="29">
        <f t="shared" ref="AC1602:AC1617" si="726">_xlfn.IFS(AND(Z1602=1,AA1602=1),1,AND(Z1602=1,AA1602=0),0,Z1602=0,"не применяется")</f>
        <v>1</v>
      </c>
      <c r="AE1602" s="120">
        <f>IF(N1602=1,IF(OR(I1602&lt;3,I1602=""),0,IF(I1602&gt;=7,1,0.5)),0)</f>
        <v>1</v>
      </c>
      <c r="AF1602" s="120">
        <f>IF(G1602&gt;AI1602,0.5,0)</f>
        <v>0</v>
      </c>
      <c r="AG1602" s="120">
        <f>IF(G1602=AJ1602,1,0)</f>
        <v>0</v>
      </c>
      <c r="AI1602" s="29">
        <f t="shared" ref="AI1602:AI1615" si="727">ROUND(SUMIFS(E:E,D:D,D1602,N:N,1)/SUMIFS(F:F,D:D,D1602,N:N,1),9)</f>
        <v>0.26994277300000002</v>
      </c>
      <c r="AJ1602" s="29">
        <f>ROUND(_xlfn.MAXIFS($G$7:$G$2383,$D$7:$D$2383,1,$V$7:$V$2383,1),9)</f>
        <v>0.87050933799999997</v>
      </c>
    </row>
    <row r="1603" spans="1:36" ht="16.5" thickBot="1" x14ac:dyDescent="0.3">
      <c r="A1603" s="48" t="s">
        <v>1804</v>
      </c>
      <c r="B1603" s="54" t="s">
        <v>185</v>
      </c>
      <c r="C1603" s="55" t="s">
        <v>186</v>
      </c>
      <c r="D1603" s="44">
        <v>2</v>
      </c>
      <c r="E1603" s="41">
        <v>239</v>
      </c>
      <c r="F1603" s="41">
        <v>300</v>
      </c>
      <c r="G1603" s="117">
        <v>0.796666667</v>
      </c>
      <c r="H1603" s="42" t="s">
        <v>12</v>
      </c>
      <c r="I1603" s="13">
        <v>344.033592795</v>
      </c>
      <c r="J1603" s="42" t="s">
        <v>12</v>
      </c>
      <c r="K1603" s="29">
        <f t="shared" si="721"/>
        <v>2</v>
      </c>
      <c r="L1603" s="29">
        <f t="shared" si="693"/>
        <v>0</v>
      </c>
      <c r="M1603" s="29">
        <f t="shared" si="694"/>
        <v>0</v>
      </c>
      <c r="N1603" s="29">
        <f t="shared" si="722"/>
        <v>1</v>
      </c>
      <c r="O1603" s="34"/>
      <c r="P1603" s="41">
        <v>129</v>
      </c>
      <c r="Q1603" s="41">
        <v>719</v>
      </c>
      <c r="R1603" s="117">
        <v>0.17941585500000001</v>
      </c>
      <c r="S1603" s="34">
        <v>0</v>
      </c>
      <c r="T1603" s="34"/>
      <c r="U1603" s="43" t="s">
        <v>295</v>
      </c>
      <c r="V1603" s="34">
        <v>1</v>
      </c>
      <c r="W1603" s="29">
        <v>2</v>
      </c>
      <c r="X1603" s="29">
        <f t="shared" si="723"/>
        <v>2</v>
      </c>
      <c r="Z1603" s="6">
        <f t="shared" si="724"/>
        <v>1</v>
      </c>
      <c r="AA1603" s="6">
        <f t="shared" si="725"/>
        <v>1</v>
      </c>
      <c r="AB1603" s="29"/>
      <c r="AC1603" s="29">
        <f t="shared" si="726"/>
        <v>1</v>
      </c>
      <c r="AE1603" s="120">
        <f>IF(N1603=1,IF(OR(I1603&lt;5,I1603=""),0,IF(I1603&gt;=10,2,1)),0)</f>
        <v>2</v>
      </c>
      <c r="AF1603" s="120">
        <f>IF(G1603&gt;AI1603,1,0)</f>
        <v>0</v>
      </c>
      <c r="AG1603" s="120">
        <f>IF(G1603=AJ1603,2,0)</f>
        <v>0</v>
      </c>
      <c r="AI1603" s="29">
        <f t="shared" si="727"/>
        <v>0.94268468299999997</v>
      </c>
      <c r="AJ1603" s="29">
        <f>ROUND(_xlfn.MAXIFS($G$7:$G$2383,$N$7:$N$2383,1,$D$7:$D$2383,2),9)</f>
        <v>0.994897959</v>
      </c>
    </row>
    <row r="1604" spans="1:36" ht="16.5" thickBot="1" x14ac:dyDescent="0.3">
      <c r="A1604" s="48" t="s">
        <v>1805</v>
      </c>
      <c r="B1604" s="54" t="s">
        <v>185</v>
      </c>
      <c r="C1604" s="55" t="s">
        <v>186</v>
      </c>
      <c r="D1604" s="44">
        <v>3</v>
      </c>
      <c r="E1604" s="41">
        <v>13</v>
      </c>
      <c r="F1604" s="41">
        <v>15</v>
      </c>
      <c r="G1604" s="117">
        <v>0.86666666699999995</v>
      </c>
      <c r="H1604" s="42" t="s">
        <v>12</v>
      </c>
      <c r="I1604" s="13">
        <v>-8.1333332580000004</v>
      </c>
      <c r="J1604" s="42" t="s">
        <v>12</v>
      </c>
      <c r="K1604" s="29">
        <f t="shared" si="721"/>
        <v>0.5</v>
      </c>
      <c r="L1604" s="29">
        <f t="shared" si="693"/>
        <v>0</v>
      </c>
      <c r="M1604" s="29">
        <f t="shared" si="694"/>
        <v>1</v>
      </c>
      <c r="N1604" s="29">
        <f t="shared" si="722"/>
        <v>1</v>
      </c>
      <c r="O1604" s="34"/>
      <c r="P1604" s="41">
        <v>50</v>
      </c>
      <c r="Q1604" s="41">
        <v>53</v>
      </c>
      <c r="R1604" s="117">
        <v>0.94339622599999995</v>
      </c>
      <c r="S1604" s="34">
        <v>1</v>
      </c>
      <c r="T1604" s="34"/>
      <c r="U1604" s="43" t="s">
        <v>297</v>
      </c>
      <c r="V1604" s="34">
        <v>1</v>
      </c>
      <c r="W1604" s="29">
        <v>1</v>
      </c>
      <c r="X1604" s="29">
        <f t="shared" si="723"/>
        <v>1</v>
      </c>
      <c r="Z1604" s="6">
        <f t="shared" si="724"/>
        <v>1</v>
      </c>
      <c r="AA1604" s="6">
        <f t="shared" si="725"/>
        <v>1</v>
      </c>
      <c r="AB1604" s="29"/>
      <c r="AC1604" s="29">
        <f t="shared" si="726"/>
        <v>1</v>
      </c>
      <c r="AE1604" s="120">
        <f>IF(N1604=1,IF(OR(I1604&lt;5,I1604=""),0,IF(I1604&gt;=10,1,0.5)),0)</f>
        <v>0</v>
      </c>
      <c r="AF1604" s="120">
        <f>IF(G1604&gt;AI1604,0.5,0)</f>
        <v>0.5</v>
      </c>
      <c r="AG1604" s="120">
        <f>IF(G1604=AJ1604,1,0)</f>
        <v>0</v>
      </c>
      <c r="AI1604" s="29">
        <f t="shared" si="727"/>
        <v>0.630237826</v>
      </c>
      <c r="AJ1604" s="29">
        <f>_xlfn.MAXIFS($G$7:$G$2383,$N$7:$N$2383,1,$D$7:$D$2383,3)</f>
        <v>1</v>
      </c>
    </row>
    <row r="1605" spans="1:36" ht="16.5" thickBot="1" x14ac:dyDescent="0.3">
      <c r="A1605" s="48" t="s">
        <v>1806</v>
      </c>
      <c r="B1605" s="54" t="s">
        <v>185</v>
      </c>
      <c r="C1605" s="55" t="s">
        <v>186</v>
      </c>
      <c r="D1605" s="44">
        <v>4</v>
      </c>
      <c r="E1605" s="41">
        <v>3</v>
      </c>
      <c r="F1605" s="41">
        <v>4</v>
      </c>
      <c r="G1605" s="117">
        <v>0.75</v>
      </c>
      <c r="H1605" s="42" t="s">
        <v>12</v>
      </c>
      <c r="I1605" s="13">
        <v>349.99999910000003</v>
      </c>
      <c r="J1605" s="42" t="s">
        <v>12</v>
      </c>
      <c r="K1605" s="29">
        <f t="shared" si="721"/>
        <v>1</v>
      </c>
      <c r="L1605" s="29">
        <f t="shared" si="693"/>
        <v>0</v>
      </c>
      <c r="M1605" s="29">
        <f t="shared" si="694"/>
        <v>0</v>
      </c>
      <c r="N1605" s="29">
        <f t="shared" si="722"/>
        <v>1</v>
      </c>
      <c r="O1605" s="34"/>
      <c r="P1605" s="41">
        <v>1</v>
      </c>
      <c r="Q1605" s="41">
        <v>6</v>
      </c>
      <c r="R1605" s="117">
        <v>0.16666666699999999</v>
      </c>
      <c r="S1605" s="34">
        <v>0</v>
      </c>
      <c r="T1605" s="34"/>
      <c r="U1605" s="43" t="s">
        <v>299</v>
      </c>
      <c r="V1605" s="34">
        <v>1</v>
      </c>
      <c r="W1605" s="29">
        <v>1</v>
      </c>
      <c r="X1605" s="29">
        <f t="shared" si="723"/>
        <v>1</v>
      </c>
      <c r="Z1605" s="6">
        <f t="shared" si="724"/>
        <v>1</v>
      </c>
      <c r="AA1605" s="6">
        <f t="shared" si="725"/>
        <v>1</v>
      </c>
      <c r="AB1605" s="29"/>
      <c r="AC1605" s="29">
        <f t="shared" si="726"/>
        <v>1</v>
      </c>
      <c r="AE1605" s="120">
        <f>IF(N1605=1,IF(OR(I1605&lt;5,I1605=""),0,IF(I1605&gt;=10,1,0.5)),0)</f>
        <v>1</v>
      </c>
      <c r="AF1605" s="120">
        <f>IF(G1605&gt;AI1605,0.5,0)</f>
        <v>0</v>
      </c>
      <c r="AG1605" s="120">
        <f>IF(G1605=AJ1605,1,0)</f>
        <v>0</v>
      </c>
      <c r="AI1605" s="29">
        <f t="shared" si="727"/>
        <v>0.88328075699999997</v>
      </c>
      <c r="AJ1605" s="29">
        <f>_xlfn.MAXIFS($G$7:$G$2383,$N$7:$N$2383,1,$D$7:$D$2383,4)</f>
        <v>1</v>
      </c>
    </row>
    <row r="1606" spans="1:36" ht="16.5" thickBot="1" x14ac:dyDescent="0.3">
      <c r="A1606" s="48" t="s">
        <v>1807</v>
      </c>
      <c r="B1606" s="54" t="s">
        <v>185</v>
      </c>
      <c r="C1606" s="55" t="s">
        <v>186</v>
      </c>
      <c r="D1606" s="44">
        <v>5</v>
      </c>
      <c r="E1606" s="41">
        <v>38</v>
      </c>
      <c r="F1606" s="41">
        <v>40</v>
      </c>
      <c r="G1606" s="117">
        <v>0.95</v>
      </c>
      <c r="H1606" s="42" t="s">
        <v>12</v>
      </c>
      <c r="I1606" s="13">
        <v>707.49999878899996</v>
      </c>
      <c r="J1606" s="42" t="s">
        <v>12</v>
      </c>
      <c r="K1606" s="29">
        <f t="shared" si="721"/>
        <v>1</v>
      </c>
      <c r="L1606" s="29">
        <f t="shared" si="693"/>
        <v>0</v>
      </c>
      <c r="M1606" s="29">
        <f t="shared" si="694"/>
        <v>1</v>
      </c>
      <c r="N1606" s="29">
        <f t="shared" si="722"/>
        <v>1</v>
      </c>
      <c r="O1606" s="34"/>
      <c r="P1606" s="41">
        <v>2</v>
      </c>
      <c r="Q1606" s="41">
        <v>17</v>
      </c>
      <c r="R1606" s="117">
        <v>0.117647059</v>
      </c>
      <c r="S1606" s="34">
        <v>0.5</v>
      </c>
      <c r="T1606" s="34"/>
      <c r="U1606" s="43" t="s">
        <v>301</v>
      </c>
      <c r="V1606" s="34">
        <v>1</v>
      </c>
      <c r="W1606" s="29">
        <v>1</v>
      </c>
      <c r="X1606" s="29">
        <f t="shared" si="723"/>
        <v>1</v>
      </c>
      <c r="Z1606" s="6">
        <f t="shared" si="724"/>
        <v>1</v>
      </c>
      <c r="AA1606" s="6">
        <f t="shared" si="725"/>
        <v>1</v>
      </c>
      <c r="AB1606" s="29"/>
      <c r="AC1606" s="29">
        <f t="shared" si="726"/>
        <v>1</v>
      </c>
      <c r="AE1606" s="120">
        <f>IF(N1606=1,IF(OR(I1606&lt;5,I1606=""),0,IF(I1606&gt;=10,1,0.5)),0)</f>
        <v>1</v>
      </c>
      <c r="AF1606" s="120">
        <f>IF(G1606&gt;AI1606,0.5,0)</f>
        <v>0.5</v>
      </c>
      <c r="AG1606" s="120">
        <f>IF(G1606=AJ1606,1,0)</f>
        <v>0</v>
      </c>
      <c r="AI1606" s="29">
        <f t="shared" si="727"/>
        <v>0.78056112200000005</v>
      </c>
      <c r="AJ1606" s="29">
        <f>_xlfn.MAXIFS($G$7:$G$2383,$N$7:$N$2383,1,$D$7:$D$2383,5)</f>
        <v>1</v>
      </c>
    </row>
    <row r="1607" spans="1:36" ht="16.5" thickBot="1" x14ac:dyDescent="0.3">
      <c r="A1607" s="48" t="s">
        <v>1808</v>
      </c>
      <c r="B1607" s="54" t="s">
        <v>185</v>
      </c>
      <c r="C1607" s="55" t="s">
        <v>186</v>
      </c>
      <c r="D1607" s="44">
        <v>6</v>
      </c>
      <c r="E1607" s="41">
        <v>1698</v>
      </c>
      <c r="F1607" s="41">
        <v>1695</v>
      </c>
      <c r="G1607" s="117">
        <v>1.0017699120000001</v>
      </c>
      <c r="H1607" s="45">
        <v>1</v>
      </c>
      <c r="I1607" s="42" t="s">
        <v>12</v>
      </c>
      <c r="J1607" s="13">
        <v>1.0017699120000001</v>
      </c>
      <c r="K1607" s="29">
        <f t="shared" si="721"/>
        <v>2</v>
      </c>
      <c r="L1607" s="29">
        <f t="shared" ref="L1607:L1670" si="728">IF(AG1608=0,0,1)</f>
        <v>0</v>
      </c>
      <c r="M1607" s="29">
        <f t="shared" ref="M1607:M1670" si="729">IF(AF1607=0,0,1)</f>
        <v>1</v>
      </c>
      <c r="N1607" s="29">
        <f t="shared" si="722"/>
        <v>1</v>
      </c>
      <c r="O1607" s="34"/>
      <c r="P1607" s="41">
        <v>0</v>
      </c>
      <c r="Q1607" s="41">
        <v>0</v>
      </c>
      <c r="R1607" s="117">
        <v>0</v>
      </c>
      <c r="S1607" s="42">
        <v>2</v>
      </c>
      <c r="T1607" s="42"/>
      <c r="U1607" s="43" t="s">
        <v>303</v>
      </c>
      <c r="V1607" s="34">
        <v>1</v>
      </c>
      <c r="W1607" s="29">
        <v>2</v>
      </c>
      <c r="X1607" s="29">
        <f t="shared" si="723"/>
        <v>2</v>
      </c>
      <c r="Z1607" s="6">
        <f t="shared" si="724"/>
        <v>1</v>
      </c>
      <c r="AA1607" s="6">
        <f t="shared" si="725"/>
        <v>1</v>
      </c>
      <c r="AB1607" s="29"/>
      <c r="AC1607" s="29">
        <f t="shared" si="726"/>
        <v>1</v>
      </c>
      <c r="AE1607" s="120">
        <f>IF(N1607=1,IF(J1607&gt;=1,2,0),0)</f>
        <v>2</v>
      </c>
      <c r="AF1607" s="120">
        <f>IF(G1607&gt;AI1607,1,0)</f>
        <v>1</v>
      </c>
      <c r="AG1607" s="120"/>
      <c r="AI1607" s="29">
        <f t="shared" si="727"/>
        <v>1.0014544569999999</v>
      </c>
    </row>
    <row r="1608" spans="1:36" ht="16.5" thickBot="1" x14ac:dyDescent="0.3">
      <c r="A1608" s="48" t="s">
        <v>1809</v>
      </c>
      <c r="B1608" s="54" t="s">
        <v>185</v>
      </c>
      <c r="C1608" s="55" t="s">
        <v>186</v>
      </c>
      <c r="D1608" s="44">
        <v>7</v>
      </c>
      <c r="E1608" s="41">
        <v>1133</v>
      </c>
      <c r="F1608" s="41">
        <v>1232</v>
      </c>
      <c r="G1608" s="117">
        <v>0.91964285700000004</v>
      </c>
      <c r="H1608" s="42" t="s">
        <v>12</v>
      </c>
      <c r="I1608" s="13">
        <v>9.0039898520000001</v>
      </c>
      <c r="J1608" s="42" t="s">
        <v>12</v>
      </c>
      <c r="K1608" s="29">
        <f t="shared" si="721"/>
        <v>2</v>
      </c>
      <c r="L1608" s="29">
        <f t="shared" si="728"/>
        <v>0</v>
      </c>
      <c r="M1608" s="29">
        <f t="shared" si="729"/>
        <v>1</v>
      </c>
      <c r="N1608" s="29">
        <f t="shared" si="722"/>
        <v>1</v>
      </c>
      <c r="O1608" s="34"/>
      <c r="P1608" s="41">
        <v>734</v>
      </c>
      <c r="Q1608" s="41">
        <v>870</v>
      </c>
      <c r="R1608" s="117">
        <v>0.84367816100000004</v>
      </c>
      <c r="S1608" s="34">
        <v>2</v>
      </c>
      <c r="T1608" s="34"/>
      <c r="U1608" s="43" t="s">
        <v>305</v>
      </c>
      <c r="V1608" s="34">
        <v>1</v>
      </c>
      <c r="W1608" s="29">
        <v>2</v>
      </c>
      <c r="X1608" s="29">
        <f t="shared" si="723"/>
        <v>2</v>
      </c>
      <c r="Z1608" s="6">
        <f t="shared" si="724"/>
        <v>1</v>
      </c>
      <c r="AA1608" s="6">
        <f t="shared" si="725"/>
        <v>1</v>
      </c>
      <c r="AB1608" s="29"/>
      <c r="AC1608" s="29">
        <f t="shared" si="726"/>
        <v>1</v>
      </c>
      <c r="AE1608" s="120">
        <f>IF(N1608=1,IF(OR(I1608&lt;3,I1608=""),0,IF(I1608&gt;=7,2,1)),0)</f>
        <v>2</v>
      </c>
      <c r="AF1608" s="120">
        <f>IF(G1608&gt;AI1608,1,0)</f>
        <v>1</v>
      </c>
      <c r="AG1608" s="120">
        <f>IF(G1608=AJ1608,2,0)</f>
        <v>0</v>
      </c>
      <c r="AI1608" s="29">
        <f t="shared" si="727"/>
        <v>0.78831324000000003</v>
      </c>
      <c r="AJ1608" s="29">
        <f>_xlfn.MAXIFS($G$7:$G$2383,$N$7:$N$2383,1,$D$7:$D$2383,7)</f>
        <v>0.964028777</v>
      </c>
    </row>
    <row r="1609" spans="1:36" ht="16.5" thickBot="1" x14ac:dyDescent="0.3">
      <c r="A1609" s="48" t="s">
        <v>1810</v>
      </c>
      <c r="B1609" s="54" t="s">
        <v>185</v>
      </c>
      <c r="C1609" s="55" t="s">
        <v>186</v>
      </c>
      <c r="D1609" s="44">
        <v>8</v>
      </c>
      <c r="E1609" s="41">
        <v>355</v>
      </c>
      <c r="F1609" s="41">
        <v>1232</v>
      </c>
      <c r="G1609" s="117">
        <v>0.288149351</v>
      </c>
      <c r="H1609" s="42" t="s">
        <v>12</v>
      </c>
      <c r="I1609" s="13">
        <v>-0.519866775</v>
      </c>
      <c r="J1609" s="42" t="s">
        <v>12</v>
      </c>
      <c r="K1609" s="29">
        <f t="shared" si="721"/>
        <v>0.5</v>
      </c>
      <c r="L1609" s="29">
        <f t="shared" si="728"/>
        <v>0</v>
      </c>
      <c r="M1609" s="29">
        <f t="shared" si="729"/>
        <v>1</v>
      </c>
      <c r="N1609" s="29">
        <f t="shared" si="722"/>
        <v>1</v>
      </c>
      <c r="O1609" s="34"/>
      <c r="P1609" s="41">
        <v>252</v>
      </c>
      <c r="Q1609" s="41">
        <v>870</v>
      </c>
      <c r="R1609" s="117">
        <v>0.28965517200000002</v>
      </c>
      <c r="S1609" s="34">
        <v>1</v>
      </c>
      <c r="T1609" s="34"/>
      <c r="U1609" s="43" t="s">
        <v>307</v>
      </c>
      <c r="V1609" s="34">
        <v>1</v>
      </c>
      <c r="W1609" s="29">
        <v>1</v>
      </c>
      <c r="X1609" s="29">
        <f t="shared" si="723"/>
        <v>1</v>
      </c>
      <c r="Z1609" s="6">
        <f t="shared" si="724"/>
        <v>1</v>
      </c>
      <c r="AA1609" s="6">
        <f t="shared" si="725"/>
        <v>1</v>
      </c>
      <c r="AB1609" s="29"/>
      <c r="AC1609" s="29">
        <f t="shared" si="726"/>
        <v>1</v>
      </c>
      <c r="AE1609" s="120">
        <f>IF(N1609=1,IF(OR(I1609&gt;-5,I1609=""),0,IF(I1609&gt;=-10,0.5,1)),0)</f>
        <v>0</v>
      </c>
      <c r="AF1609" s="120">
        <f>IF(G1609&lt;AI1609,0.5,0)</f>
        <v>0.5</v>
      </c>
      <c r="AG1609" s="120">
        <f>IF(G1609=AJ1609,1,0)</f>
        <v>0</v>
      </c>
      <c r="AI1609" s="29">
        <f t="shared" si="727"/>
        <v>0.38070670899999998</v>
      </c>
      <c r="AJ1609" s="29">
        <f>_xlfn.MINIFS($G$6:$G$2383,$N$6:$N$2383,1,$D$6:$D$2383,8)</f>
        <v>1.9047618999999998E-2</v>
      </c>
    </row>
    <row r="1610" spans="1:36" ht="16.5" thickBot="1" x14ac:dyDescent="0.3">
      <c r="A1610" s="48" t="s">
        <v>1811</v>
      </c>
      <c r="B1610" s="54" t="s">
        <v>185</v>
      </c>
      <c r="C1610" s="55" t="s">
        <v>186</v>
      </c>
      <c r="D1610" s="44">
        <v>9</v>
      </c>
      <c r="E1610" s="41">
        <v>4174</v>
      </c>
      <c r="F1610" s="41">
        <v>300</v>
      </c>
      <c r="G1610" s="117">
        <v>13.913333333000001</v>
      </c>
      <c r="H1610" s="45">
        <v>1</v>
      </c>
      <c r="I1610" s="42" t="s">
        <v>12</v>
      </c>
      <c r="J1610" s="13">
        <v>13.913333333000001</v>
      </c>
      <c r="K1610" s="29">
        <f t="shared" si="721"/>
        <v>1</v>
      </c>
      <c r="L1610" s="29">
        <f t="shared" si="728"/>
        <v>0</v>
      </c>
      <c r="M1610" s="29">
        <f t="shared" si="729"/>
        <v>1</v>
      </c>
      <c r="N1610" s="29">
        <f t="shared" si="722"/>
        <v>1</v>
      </c>
      <c r="O1610" s="34"/>
      <c r="P1610" s="41">
        <v>5240</v>
      </c>
      <c r="Q1610" s="41">
        <v>719</v>
      </c>
      <c r="R1610" s="117">
        <v>7.2878998609999996</v>
      </c>
      <c r="S1610" s="42">
        <v>1</v>
      </c>
      <c r="T1610" s="42"/>
      <c r="U1610" s="43" t="s">
        <v>309</v>
      </c>
      <c r="V1610" s="34">
        <v>1</v>
      </c>
      <c r="W1610" s="29">
        <v>1</v>
      </c>
      <c r="X1610" s="29">
        <f t="shared" si="723"/>
        <v>1</v>
      </c>
      <c r="Z1610" s="6">
        <f t="shared" si="724"/>
        <v>1</v>
      </c>
      <c r="AA1610" s="6">
        <f t="shared" si="725"/>
        <v>1</v>
      </c>
      <c r="AB1610" s="29"/>
      <c r="AC1610" s="29">
        <f t="shared" si="726"/>
        <v>1</v>
      </c>
      <c r="AE1610" s="120">
        <f>IF(N1610=1,IF(J1610&gt;=1,1,0),0)</f>
        <v>1</v>
      </c>
      <c r="AF1610" s="120">
        <f>IF(G1610&gt;AI1610,0.5,0)</f>
        <v>0.5</v>
      </c>
      <c r="AG1610" s="120"/>
      <c r="AI1610" s="29">
        <f t="shared" si="727"/>
        <v>6.5856960899999999</v>
      </c>
    </row>
    <row r="1611" spans="1:36" ht="16.5" thickBot="1" x14ac:dyDescent="0.3">
      <c r="A1611" s="48" t="s">
        <v>1812</v>
      </c>
      <c r="B1611" s="54" t="s">
        <v>185</v>
      </c>
      <c r="C1611" s="55" t="s">
        <v>186</v>
      </c>
      <c r="D1611" s="44">
        <v>10</v>
      </c>
      <c r="E1611" s="41">
        <v>62</v>
      </c>
      <c r="F1611" s="41">
        <v>4</v>
      </c>
      <c r="G1611" s="117">
        <v>15.5</v>
      </c>
      <c r="H1611" s="45">
        <v>1</v>
      </c>
      <c r="I1611" s="42" t="s">
        <v>12</v>
      </c>
      <c r="J1611" s="13">
        <v>15.5</v>
      </c>
      <c r="K1611" s="29">
        <f t="shared" si="721"/>
        <v>1</v>
      </c>
      <c r="L1611" s="29">
        <f t="shared" si="728"/>
        <v>0</v>
      </c>
      <c r="M1611" s="29">
        <f t="shared" si="729"/>
        <v>1</v>
      </c>
      <c r="N1611" s="29">
        <f t="shared" si="722"/>
        <v>1</v>
      </c>
      <c r="O1611" s="34"/>
      <c r="P1611" s="41">
        <v>43</v>
      </c>
      <c r="Q1611" s="41">
        <v>6</v>
      </c>
      <c r="R1611" s="117">
        <v>7.1666666670000003</v>
      </c>
      <c r="S1611" s="42">
        <v>1</v>
      </c>
      <c r="T1611" s="42"/>
      <c r="U1611" s="43" t="s">
        <v>311</v>
      </c>
      <c r="V1611" s="34">
        <v>1</v>
      </c>
      <c r="W1611" s="29">
        <v>1</v>
      </c>
      <c r="X1611" s="29">
        <f t="shared" si="723"/>
        <v>1</v>
      </c>
      <c r="Z1611" s="6">
        <f t="shared" si="724"/>
        <v>1</v>
      </c>
      <c r="AA1611" s="6">
        <f t="shared" si="725"/>
        <v>1</v>
      </c>
      <c r="AB1611" s="29"/>
      <c r="AC1611" s="29">
        <f t="shared" si="726"/>
        <v>1</v>
      </c>
      <c r="AE1611" s="120">
        <f>IF(N1611=1,IF(J1611&gt;=1,1,0),0)</f>
        <v>1</v>
      </c>
      <c r="AF1611" s="120">
        <f>IF(G1611&gt;AI1611,0.5,0)</f>
        <v>0.5</v>
      </c>
      <c r="AG1611" s="120"/>
      <c r="AI1611" s="29">
        <f t="shared" si="727"/>
        <v>8.2854889590000003</v>
      </c>
    </row>
    <row r="1612" spans="1:36" ht="16.5" thickBot="1" x14ac:dyDescent="0.3">
      <c r="A1612" s="48" t="s">
        <v>1813</v>
      </c>
      <c r="B1612" s="54" t="s">
        <v>185</v>
      </c>
      <c r="C1612" s="55" t="s">
        <v>186</v>
      </c>
      <c r="D1612" s="44">
        <v>11</v>
      </c>
      <c r="E1612" s="41">
        <v>387</v>
      </c>
      <c r="F1612" s="41">
        <v>40</v>
      </c>
      <c r="G1612" s="117">
        <v>9.6750000000000007</v>
      </c>
      <c r="H1612" s="45">
        <v>1</v>
      </c>
      <c r="I1612" s="42" t="s">
        <v>12</v>
      </c>
      <c r="J1612" s="13">
        <v>9.6750000000000007</v>
      </c>
      <c r="K1612" s="29">
        <f t="shared" si="721"/>
        <v>2</v>
      </c>
      <c r="L1612" s="29">
        <f t="shared" si="728"/>
        <v>0</v>
      </c>
      <c r="M1612" s="29">
        <f t="shared" si="729"/>
        <v>1</v>
      </c>
      <c r="N1612" s="29">
        <f t="shared" si="722"/>
        <v>1</v>
      </c>
      <c r="O1612" s="34"/>
      <c r="P1612" s="41">
        <v>362</v>
      </c>
      <c r="Q1612" s="41">
        <v>17</v>
      </c>
      <c r="R1612" s="117">
        <v>21.294117647</v>
      </c>
      <c r="S1612" s="42">
        <v>2</v>
      </c>
      <c r="T1612" s="42"/>
      <c r="U1612" s="43" t="s">
        <v>313</v>
      </c>
      <c r="V1612" s="34">
        <v>1</v>
      </c>
      <c r="W1612" s="29">
        <v>2</v>
      </c>
      <c r="X1612" s="29">
        <f t="shared" si="723"/>
        <v>2</v>
      </c>
      <c r="Z1612" s="6">
        <f t="shared" si="724"/>
        <v>1</v>
      </c>
      <c r="AA1612" s="6">
        <f t="shared" si="725"/>
        <v>1</v>
      </c>
      <c r="AB1612" s="29"/>
      <c r="AC1612" s="29">
        <f t="shared" si="726"/>
        <v>1</v>
      </c>
      <c r="AE1612" s="120">
        <f>IF(N1612=1,IF(J1612&gt;=1,2,0),0)</f>
        <v>2</v>
      </c>
      <c r="AF1612" s="120">
        <f>IF(G1612&gt;AI1612,1,0)</f>
        <v>1</v>
      </c>
      <c r="AG1612" s="120"/>
      <c r="AI1612" s="29">
        <f t="shared" si="727"/>
        <v>8.5951903810000001</v>
      </c>
    </row>
    <row r="1613" spans="1:36" ht="16.5" thickBot="1" x14ac:dyDescent="0.3">
      <c r="A1613" s="48" t="s">
        <v>1814</v>
      </c>
      <c r="B1613" s="54" t="s">
        <v>185</v>
      </c>
      <c r="C1613" s="55" t="s">
        <v>186</v>
      </c>
      <c r="D1613" s="44">
        <v>12</v>
      </c>
      <c r="E1613" s="41">
        <v>1818</v>
      </c>
      <c r="F1613" s="41">
        <v>31749</v>
      </c>
      <c r="G1613" s="117">
        <v>5.7261645999999999E-2</v>
      </c>
      <c r="H1613" s="42" t="s">
        <v>12</v>
      </c>
      <c r="I1613" s="13">
        <v>12.886647833</v>
      </c>
      <c r="J1613" s="42" t="s">
        <v>12</v>
      </c>
      <c r="K1613" s="29">
        <f t="shared" si="721"/>
        <v>0</v>
      </c>
      <c r="L1613" s="29">
        <f t="shared" si="728"/>
        <v>0</v>
      </c>
      <c r="M1613" s="29">
        <f t="shared" si="729"/>
        <v>0</v>
      </c>
      <c r="N1613" s="29">
        <f t="shared" si="722"/>
        <v>1</v>
      </c>
      <c r="O1613" s="34"/>
      <c r="P1613" s="41">
        <v>1368</v>
      </c>
      <c r="Q1613" s="41">
        <v>26969</v>
      </c>
      <c r="R1613" s="117">
        <v>5.0724906E-2</v>
      </c>
      <c r="S1613" s="34">
        <v>0</v>
      </c>
      <c r="T1613" s="34"/>
      <c r="U1613" s="43" t="s">
        <v>315</v>
      </c>
      <c r="V1613" s="34">
        <v>1</v>
      </c>
      <c r="W1613" s="29">
        <v>1</v>
      </c>
      <c r="X1613" s="29">
        <f t="shared" si="723"/>
        <v>1</v>
      </c>
      <c r="Z1613" s="6">
        <f t="shared" si="724"/>
        <v>1</v>
      </c>
      <c r="AA1613" s="6">
        <f t="shared" si="725"/>
        <v>0</v>
      </c>
      <c r="AB1613" s="29"/>
      <c r="AC1613" s="29">
        <f t="shared" si="726"/>
        <v>0</v>
      </c>
      <c r="AE1613" s="120">
        <f>IF(N1613=1,IF(OR(I1613&gt;-5,I1613=""),0,IF(I1613&gt;=-10,0.5,1)),0)</f>
        <v>0</v>
      </c>
      <c r="AF1613" s="120">
        <f>IF(G1613&lt;AI1613,0.5,0)</f>
        <v>0</v>
      </c>
      <c r="AG1613" s="120">
        <f>IF(G1613=AJ1613,1,0)</f>
        <v>0</v>
      </c>
      <c r="AI1613" s="29">
        <f t="shared" si="727"/>
        <v>4.0696577999999997E-2</v>
      </c>
      <c r="AJ1613" s="29">
        <f>_xlfn.MINIFS($G$6:$G$2383,$N$6:$N$2383,1,$D$6:$D$2383,12)</f>
        <v>5.6550419999999999E-3</v>
      </c>
    </row>
    <row r="1614" spans="1:36" ht="16.5" thickBot="1" x14ac:dyDescent="0.3">
      <c r="A1614" s="48" t="s">
        <v>1815</v>
      </c>
      <c r="B1614" s="54" t="s">
        <v>185</v>
      </c>
      <c r="C1614" s="55" t="s">
        <v>186</v>
      </c>
      <c r="D1614" s="44">
        <v>13</v>
      </c>
      <c r="E1614" s="41">
        <v>237</v>
      </c>
      <c r="F1614" s="41">
        <v>1152</v>
      </c>
      <c r="G1614" s="117">
        <v>0.20572916699999999</v>
      </c>
      <c r="H1614" s="42" t="s">
        <v>12</v>
      </c>
      <c r="I1614" s="13">
        <v>-4.6323269739999997</v>
      </c>
      <c r="J1614" s="42" t="s">
        <v>12</v>
      </c>
      <c r="K1614" s="29">
        <f>_xlfn.IFS(AND(R1614=0,G1614=0),0,V1614=0,0,V1614=1,MAX(AE1614:AG1614))</f>
        <v>1</v>
      </c>
      <c r="L1614" s="29">
        <f t="shared" si="728"/>
        <v>1</v>
      </c>
      <c r="M1614" s="29">
        <f t="shared" si="729"/>
        <v>1</v>
      </c>
      <c r="N1614" s="29">
        <f t="shared" si="722"/>
        <v>1</v>
      </c>
      <c r="O1614" s="34"/>
      <c r="P1614" s="41">
        <v>236</v>
      </c>
      <c r="Q1614" s="41">
        <v>1094</v>
      </c>
      <c r="R1614" s="117">
        <v>0.21572212099999999</v>
      </c>
      <c r="S1614" s="34">
        <v>1</v>
      </c>
      <c r="T1614" s="34"/>
      <c r="U1614" s="43" t="s">
        <v>317</v>
      </c>
      <c r="V1614" s="34">
        <v>1</v>
      </c>
      <c r="W1614" s="29">
        <v>2</v>
      </c>
      <c r="X1614" s="29">
        <f t="shared" si="723"/>
        <v>2</v>
      </c>
      <c r="Z1614" s="6">
        <f t="shared" si="724"/>
        <v>1</v>
      </c>
      <c r="AA1614" s="6">
        <f t="shared" si="725"/>
        <v>1</v>
      </c>
      <c r="AB1614" s="29"/>
      <c r="AC1614" s="29">
        <f t="shared" si="726"/>
        <v>1</v>
      </c>
      <c r="AE1614" s="120">
        <f>IF(N1614=1,IF(OR(I1614&gt;-3,I1614=""),0,IF(I1614&gt;=-7,1,2)),0)</f>
        <v>1</v>
      </c>
      <c r="AF1614" s="120">
        <f>IF(G1614&lt;AI1614,1,0)</f>
        <v>1</v>
      </c>
      <c r="AG1614" s="120">
        <f>IF(G1614=AJ1614,2,0)</f>
        <v>0</v>
      </c>
      <c r="AI1614" s="29">
        <f t="shared" si="727"/>
        <v>0.30394431599999999</v>
      </c>
      <c r="AJ1614" s="29">
        <f>_xlfn.MINIFS($G$6:$G$2383,$N$6:$N$2383,1,$D$6:$D$2383,13)</f>
        <v>0.11</v>
      </c>
    </row>
    <row r="1615" spans="1:36" ht="16.5" thickBot="1" x14ac:dyDescent="0.3">
      <c r="A1615" s="48" t="s">
        <v>1816</v>
      </c>
      <c r="B1615" s="54" t="s">
        <v>185</v>
      </c>
      <c r="C1615" s="55" t="s">
        <v>186</v>
      </c>
      <c r="D1615" s="44">
        <v>14</v>
      </c>
      <c r="E1615" s="41">
        <v>0</v>
      </c>
      <c r="F1615" s="41">
        <v>3065</v>
      </c>
      <c r="G1615" s="117">
        <v>0</v>
      </c>
      <c r="H1615" s="42" t="s">
        <v>12</v>
      </c>
      <c r="I1615" s="13">
        <v>0</v>
      </c>
      <c r="J1615" s="42" t="s">
        <v>12</v>
      </c>
      <c r="K1615" s="29">
        <f>_xlfn.IFS(AND(R1615=0,G1615=0),0,V1615=0,0,V1615=1,MAX(AE1615:AG1615))</f>
        <v>0</v>
      </c>
      <c r="L1615" s="29">
        <f t="shared" si="728"/>
        <v>0</v>
      </c>
      <c r="M1615" s="29">
        <f t="shared" si="729"/>
        <v>1</v>
      </c>
      <c r="N1615" s="29">
        <f t="shared" si="722"/>
        <v>1</v>
      </c>
      <c r="O1615" s="34"/>
      <c r="P1615" s="41">
        <v>0</v>
      </c>
      <c r="Q1615" s="41">
        <v>2690</v>
      </c>
      <c r="R1615" s="117">
        <v>0</v>
      </c>
      <c r="S1615" s="34">
        <v>0</v>
      </c>
      <c r="T1615" s="34"/>
      <c r="U1615" s="43" t="s">
        <v>319</v>
      </c>
      <c r="V1615" s="34">
        <v>1</v>
      </c>
      <c r="W1615" s="29">
        <v>1</v>
      </c>
      <c r="X1615" s="29">
        <f t="shared" si="723"/>
        <v>1</v>
      </c>
      <c r="Z1615" s="6">
        <f t="shared" si="724"/>
        <v>1</v>
      </c>
      <c r="AA1615" s="6">
        <f t="shared" si="725"/>
        <v>0</v>
      </c>
      <c r="AB1615" s="29"/>
      <c r="AC1615" s="29">
        <f t="shared" si="726"/>
        <v>0</v>
      </c>
      <c r="AE1615" s="120">
        <f>IF(N1615=1,IF(OR(I1615&gt;-5,I1615=""),0,IF(I1615&gt;=-10,0.5,1)),0)</f>
        <v>0</v>
      </c>
      <c r="AF1615" s="120">
        <f>IF(G1615&lt;AI1615,0.5,0)</f>
        <v>0.5</v>
      </c>
      <c r="AG1615" s="120">
        <f>IF(G1615=AJ1615,1,0)</f>
        <v>1</v>
      </c>
      <c r="AI1615" s="29">
        <f t="shared" si="727"/>
        <v>4.1435990000000004E-3</v>
      </c>
      <c r="AJ1615" s="29">
        <f>_xlfn.MINIFS($G$6:$G$2383,$N$6:$N$2383,1,$D$6:$D$2383,14)</f>
        <v>0</v>
      </c>
    </row>
    <row r="1616" spans="1:36" ht="16.5" thickBot="1" x14ac:dyDescent="0.3">
      <c r="A1616" s="48" t="s">
        <v>1817</v>
      </c>
      <c r="B1616" s="54" t="s">
        <v>185</v>
      </c>
      <c r="C1616" s="55" t="s">
        <v>186</v>
      </c>
      <c r="D1616" s="33"/>
      <c r="E1616" s="41"/>
      <c r="F1616" s="41"/>
      <c r="G1616" s="117">
        <v>0</v>
      </c>
      <c r="H1616" s="35"/>
      <c r="I1616" s="35"/>
      <c r="J1616" s="35"/>
      <c r="K1616" s="36">
        <f>SUM(K1617:K1622)</f>
        <v>2</v>
      </c>
      <c r="L1616" s="29">
        <f t="shared" si="728"/>
        <v>0</v>
      </c>
      <c r="M1616" s="29">
        <f t="shared" si="729"/>
        <v>0</v>
      </c>
      <c r="O1616" s="34"/>
      <c r="P1616" s="34"/>
      <c r="Q1616" s="34"/>
      <c r="R1616" s="117">
        <v>0</v>
      </c>
      <c r="S1616" s="35">
        <v>5.5</v>
      </c>
      <c r="T1616" s="35"/>
      <c r="U1616" s="37" t="s">
        <v>321</v>
      </c>
      <c r="V1616" s="35">
        <v>1</v>
      </c>
      <c r="W1616" s="6"/>
      <c r="X1616" s="29">
        <f t="shared" si="723"/>
        <v>0</v>
      </c>
      <c r="Y1616" s="6"/>
      <c r="AB1616" s="6"/>
      <c r="AC1616" s="29" t="str">
        <f t="shared" si="726"/>
        <v>не применяется</v>
      </c>
      <c r="AF1616" s="6"/>
    </row>
    <row r="1617" spans="1:36" ht="16.5" thickBot="1" x14ac:dyDescent="0.3">
      <c r="A1617" s="48" t="s">
        <v>1818</v>
      </c>
      <c r="B1617" s="54" t="s">
        <v>185</v>
      </c>
      <c r="C1617" s="55" t="s">
        <v>186</v>
      </c>
      <c r="D1617" s="44">
        <v>15</v>
      </c>
      <c r="E1617" s="41">
        <v>8434</v>
      </c>
      <c r="F1617" s="41">
        <v>15581</v>
      </c>
      <c r="G1617" s="117">
        <v>0.54130030200000001</v>
      </c>
      <c r="H1617" s="45">
        <v>1</v>
      </c>
      <c r="I1617" s="42" t="s">
        <v>12</v>
      </c>
      <c r="J1617" s="13">
        <v>0.54130030200000001</v>
      </c>
      <c r="K1617" s="29">
        <f t="shared" ref="K1617:K1622" si="730">IF(V1617=1,MAX(AE1617:AG1617),0)</f>
        <v>0</v>
      </c>
      <c r="L1617" s="29">
        <f t="shared" si="728"/>
        <v>0</v>
      </c>
      <c r="M1617" s="29">
        <f t="shared" si="729"/>
        <v>0</v>
      </c>
      <c r="N1617" s="29">
        <f t="shared" ref="N1617:N1622" si="731">IF(AND(F1617=0,V1617=1),2,V1617)</f>
        <v>1</v>
      </c>
      <c r="O1617" s="34"/>
      <c r="P1617" s="41">
        <v>0</v>
      </c>
      <c r="Q1617" s="41">
        <v>0</v>
      </c>
      <c r="R1617" s="117">
        <v>0</v>
      </c>
      <c r="S1617" s="42">
        <v>0</v>
      </c>
      <c r="T1617" s="42"/>
      <c r="U1617" s="43" t="s">
        <v>323</v>
      </c>
      <c r="V1617" s="34">
        <v>1</v>
      </c>
      <c r="W1617" s="29">
        <v>1</v>
      </c>
      <c r="X1617" s="29">
        <f t="shared" si="723"/>
        <v>1</v>
      </c>
      <c r="Z1617" s="6">
        <f t="shared" ref="Z1617:Z1622" si="732">N1617</f>
        <v>1</v>
      </c>
      <c r="AA1617" s="6">
        <f t="shared" ref="AA1617:AA1622" si="733">IF(K1617&lt;=0,0,1)</f>
        <v>0</v>
      </c>
      <c r="AB1617" s="29"/>
      <c r="AC1617" s="29">
        <f t="shared" si="726"/>
        <v>0</v>
      </c>
      <c r="AE1617" s="120">
        <f>IF(AND(J1617&gt;=1,N1617=1),1,0)</f>
        <v>0</v>
      </c>
      <c r="AF1617" s="121">
        <f>IF(G1617&gt;AI1617,0.5,0)</f>
        <v>0</v>
      </c>
      <c r="AG1617" s="120"/>
      <c r="AI1617" s="29">
        <f t="shared" ref="AI1617:AI1622" si="734">ROUND(SUMIFS(E:E,D:D,D1617,N:N,1)/SUMIFS(F:F,D:D,D1617,N:N,1),9)</f>
        <v>0.955452521</v>
      </c>
    </row>
    <row r="1618" spans="1:36" ht="16.5" thickBot="1" x14ac:dyDescent="0.3">
      <c r="A1618" s="48" t="s">
        <v>1819</v>
      </c>
      <c r="B1618" s="54" t="s">
        <v>185</v>
      </c>
      <c r="C1618" s="55" t="s">
        <v>186</v>
      </c>
      <c r="D1618" s="44">
        <v>16</v>
      </c>
      <c r="E1618" s="41">
        <v>13</v>
      </c>
      <c r="F1618" s="41">
        <v>0</v>
      </c>
      <c r="G1618" s="117">
        <v>0</v>
      </c>
      <c r="H1618" s="45">
        <v>1</v>
      </c>
      <c r="I1618" s="42" t="s">
        <v>12</v>
      </c>
      <c r="J1618" s="13">
        <v>0</v>
      </c>
      <c r="K1618" s="29">
        <f t="shared" si="730"/>
        <v>0</v>
      </c>
      <c r="L1618" s="29">
        <f t="shared" si="728"/>
        <v>0</v>
      </c>
      <c r="M1618" s="29">
        <f t="shared" si="729"/>
        <v>0</v>
      </c>
      <c r="N1618" s="29">
        <f t="shared" si="731"/>
        <v>2</v>
      </c>
      <c r="O1618" s="34"/>
      <c r="P1618" s="41">
        <v>10</v>
      </c>
      <c r="Q1618" s="41">
        <v>16</v>
      </c>
      <c r="R1618" s="117">
        <v>0.625</v>
      </c>
      <c r="S1618" s="42">
        <v>0.5</v>
      </c>
      <c r="T1618" s="42"/>
      <c r="U1618" s="43" t="s">
        <v>325</v>
      </c>
      <c r="V1618" s="34">
        <v>1</v>
      </c>
      <c r="W1618" s="29">
        <v>1</v>
      </c>
      <c r="X1618" s="29">
        <f t="shared" si="723"/>
        <v>1</v>
      </c>
      <c r="Z1618" s="6">
        <f t="shared" si="732"/>
        <v>2</v>
      </c>
      <c r="AA1618" s="6">
        <f t="shared" si="733"/>
        <v>0</v>
      </c>
      <c r="AB1618" s="29"/>
      <c r="AC1618" s="29" t="str">
        <f>_xlfn.IFS(AND(Z1618=1,AA1618=1),1,AND(Z1618=1,AA1618=0),0,Z1618=0,"не применяется",N1618=2,"не применяется")</f>
        <v>не применяется</v>
      </c>
      <c r="AE1618" s="120">
        <f>IF(AND(J1618&gt;=1,N1618=1),1,0)</f>
        <v>0</v>
      </c>
      <c r="AF1618" s="120">
        <f>IF(G1618&gt;AI1618,0.5,0)</f>
        <v>0</v>
      </c>
      <c r="AG1618" s="120"/>
      <c r="AI1618" s="29">
        <f t="shared" si="734"/>
        <v>27.65</v>
      </c>
    </row>
    <row r="1619" spans="1:36" ht="16.5" thickBot="1" x14ac:dyDescent="0.3">
      <c r="A1619" s="48" t="s">
        <v>1820</v>
      </c>
      <c r="B1619" s="54" t="s">
        <v>185</v>
      </c>
      <c r="C1619" s="55" t="s">
        <v>186</v>
      </c>
      <c r="D1619" s="44">
        <v>17</v>
      </c>
      <c r="E1619" s="41">
        <v>1045</v>
      </c>
      <c r="F1619" s="41">
        <v>0</v>
      </c>
      <c r="G1619" s="117">
        <v>0</v>
      </c>
      <c r="H1619" s="45">
        <v>1</v>
      </c>
      <c r="I1619" s="42" t="s">
        <v>12</v>
      </c>
      <c r="J1619" s="13">
        <v>0</v>
      </c>
      <c r="K1619" s="29">
        <f t="shared" si="730"/>
        <v>0</v>
      </c>
      <c r="L1619" s="29">
        <f t="shared" si="728"/>
        <v>0</v>
      </c>
      <c r="M1619" s="29">
        <f t="shared" si="729"/>
        <v>0</v>
      </c>
      <c r="N1619" s="29">
        <f t="shared" si="731"/>
        <v>2</v>
      </c>
      <c r="O1619" s="34"/>
      <c r="P1619" s="41">
        <v>371</v>
      </c>
      <c r="Q1619" s="41">
        <v>171</v>
      </c>
      <c r="R1619" s="117">
        <v>2.1695906429999998</v>
      </c>
      <c r="S1619" s="42">
        <v>1</v>
      </c>
      <c r="T1619" s="42"/>
      <c r="U1619" s="43" t="s">
        <v>327</v>
      </c>
      <c r="V1619" s="34">
        <v>1</v>
      </c>
      <c r="W1619" s="29">
        <v>1</v>
      </c>
      <c r="X1619" s="29">
        <f t="shared" si="723"/>
        <v>1</v>
      </c>
      <c r="Z1619" s="6">
        <f t="shared" si="732"/>
        <v>2</v>
      </c>
      <c r="AA1619" s="6">
        <f t="shared" si="733"/>
        <v>0</v>
      </c>
      <c r="AB1619" s="29"/>
      <c r="AC1619" s="29" t="str">
        <f>_xlfn.IFS(AND(Z1619=1,AA1619=1),1,AND(Z1619=1,AA1619=0),0,Z1619=0,"не применяется",N1619=2,"не применяется")</f>
        <v>не применяется</v>
      </c>
      <c r="AE1619" s="120">
        <f>IF(AND(J1619&gt;=1,N1619=1),1,0)</f>
        <v>0</v>
      </c>
      <c r="AF1619" s="120">
        <f>IF(G1619&gt;AI1619,0.5,0)</f>
        <v>0</v>
      </c>
      <c r="AG1619" s="120"/>
      <c r="AI1619" s="29">
        <f t="shared" si="734"/>
        <v>77.588235294</v>
      </c>
    </row>
    <row r="1620" spans="1:36" ht="16.5" thickBot="1" x14ac:dyDescent="0.3">
      <c r="A1620" s="48" t="s">
        <v>1821</v>
      </c>
      <c r="B1620" s="54" t="s">
        <v>185</v>
      </c>
      <c r="C1620" s="55" t="s">
        <v>186</v>
      </c>
      <c r="D1620" s="44">
        <v>18</v>
      </c>
      <c r="E1620" s="41">
        <v>163</v>
      </c>
      <c r="F1620" s="41">
        <v>0</v>
      </c>
      <c r="G1620" s="117">
        <v>0</v>
      </c>
      <c r="H1620" s="45">
        <v>1</v>
      </c>
      <c r="I1620" s="42" t="s">
        <v>12</v>
      </c>
      <c r="J1620" s="13">
        <v>0</v>
      </c>
      <c r="K1620" s="29">
        <f t="shared" si="730"/>
        <v>0</v>
      </c>
      <c r="L1620" s="29">
        <f t="shared" si="728"/>
        <v>0</v>
      </c>
      <c r="M1620" s="29">
        <f t="shared" si="729"/>
        <v>0</v>
      </c>
      <c r="N1620" s="29">
        <f t="shared" si="731"/>
        <v>2</v>
      </c>
      <c r="O1620" s="34"/>
      <c r="P1620" s="41">
        <v>80</v>
      </c>
      <c r="Q1620" s="41">
        <v>8</v>
      </c>
      <c r="R1620" s="117">
        <v>10</v>
      </c>
      <c r="S1620" s="42">
        <v>1</v>
      </c>
      <c r="T1620" s="42"/>
      <c r="U1620" s="43" t="s">
        <v>329</v>
      </c>
      <c r="V1620" s="34">
        <v>1</v>
      </c>
      <c r="W1620" s="29">
        <v>1</v>
      </c>
      <c r="X1620" s="29">
        <f t="shared" si="723"/>
        <v>1</v>
      </c>
      <c r="Z1620" s="6">
        <f t="shared" si="732"/>
        <v>2</v>
      </c>
      <c r="AA1620" s="6">
        <f t="shared" si="733"/>
        <v>0</v>
      </c>
      <c r="AB1620" s="29"/>
      <c r="AC1620" s="29" t="str">
        <f>_xlfn.IFS(AND(Z1620=1,AA1620=1),1,AND(Z1620=1,AA1620=0),0,Z1620=0,"не применяется",N1620=2,"не применяется")</f>
        <v>не применяется</v>
      </c>
      <c r="AE1620" s="120">
        <f>IF(AND(J1620&gt;=1,N1620=1),1,0)</f>
        <v>0</v>
      </c>
      <c r="AF1620" s="120">
        <f>IF(G1620&gt;AI1620,0.5,0)</f>
        <v>0</v>
      </c>
      <c r="AG1620" s="120"/>
      <c r="AI1620" s="29">
        <f t="shared" si="734"/>
        <v>48.1875</v>
      </c>
    </row>
    <row r="1621" spans="1:36" ht="16.5" thickBot="1" x14ac:dyDescent="0.3">
      <c r="A1621" s="48" t="s">
        <v>1822</v>
      </c>
      <c r="B1621" s="54" t="s">
        <v>185</v>
      </c>
      <c r="C1621" s="55" t="s">
        <v>186</v>
      </c>
      <c r="D1621" s="44">
        <v>19</v>
      </c>
      <c r="E1621" s="41">
        <v>150</v>
      </c>
      <c r="F1621" s="41">
        <v>1</v>
      </c>
      <c r="G1621" s="117">
        <v>150</v>
      </c>
      <c r="H1621" s="45">
        <v>1</v>
      </c>
      <c r="I1621" s="42" t="s">
        <v>12</v>
      </c>
      <c r="J1621" s="13">
        <v>150</v>
      </c>
      <c r="K1621" s="29">
        <f t="shared" si="730"/>
        <v>2</v>
      </c>
      <c r="L1621" s="29">
        <f t="shared" si="728"/>
        <v>0</v>
      </c>
      <c r="M1621" s="29">
        <f t="shared" si="729"/>
        <v>1</v>
      </c>
      <c r="N1621" s="29">
        <f t="shared" si="731"/>
        <v>1</v>
      </c>
      <c r="O1621" s="34"/>
      <c r="P1621" s="41">
        <v>93</v>
      </c>
      <c r="Q1621" s="41">
        <v>7</v>
      </c>
      <c r="R1621" s="117">
        <v>13.285714285999999</v>
      </c>
      <c r="S1621" s="42">
        <v>2</v>
      </c>
      <c r="T1621" s="42"/>
      <c r="U1621" s="43" t="s">
        <v>331</v>
      </c>
      <c r="V1621" s="34">
        <v>1</v>
      </c>
      <c r="W1621" s="29">
        <v>2</v>
      </c>
      <c r="X1621" s="29">
        <f t="shared" si="723"/>
        <v>2</v>
      </c>
      <c r="Z1621" s="6">
        <f t="shared" si="732"/>
        <v>1</v>
      </c>
      <c r="AA1621" s="6">
        <f t="shared" si="733"/>
        <v>1</v>
      </c>
      <c r="AB1621" s="29"/>
      <c r="AC1621" s="29">
        <f>_xlfn.IFS(AND(Z1621=1,AA1621=1),1,AND(Z1621=1,AA1621=0),0,Z1621=0,"не применяется")</f>
        <v>1</v>
      </c>
      <c r="AE1621" s="120">
        <f>IF(AND(J1621&gt;=1,N1621=1),2,0)</f>
        <v>2</v>
      </c>
      <c r="AF1621" s="120">
        <f>IF(G1621&gt;AI1621,1,0)</f>
        <v>1</v>
      </c>
      <c r="AG1621" s="120"/>
      <c r="AI1621" s="29">
        <f t="shared" si="734"/>
        <v>45.237288135999997</v>
      </c>
    </row>
    <row r="1622" spans="1:36" ht="16.5" thickBot="1" x14ac:dyDescent="0.3">
      <c r="A1622" s="48" t="s">
        <v>1823</v>
      </c>
      <c r="B1622" s="54" t="s">
        <v>185</v>
      </c>
      <c r="C1622" s="55" t="s">
        <v>186</v>
      </c>
      <c r="D1622" s="44">
        <v>20</v>
      </c>
      <c r="E1622" s="41">
        <v>10</v>
      </c>
      <c r="F1622" s="41">
        <v>0</v>
      </c>
      <c r="G1622" s="117">
        <v>0</v>
      </c>
      <c r="H1622" s="45">
        <v>1</v>
      </c>
      <c r="I1622" s="42" t="s">
        <v>12</v>
      </c>
      <c r="J1622" s="13">
        <v>0</v>
      </c>
      <c r="K1622" s="29">
        <f t="shared" si="730"/>
        <v>0</v>
      </c>
      <c r="L1622" s="29">
        <f t="shared" si="728"/>
        <v>0</v>
      </c>
      <c r="M1622" s="29">
        <f t="shared" si="729"/>
        <v>0</v>
      </c>
      <c r="N1622" s="29">
        <f t="shared" si="731"/>
        <v>2</v>
      </c>
      <c r="O1622" s="34"/>
      <c r="P1622" s="41">
        <v>8</v>
      </c>
      <c r="Q1622" s="41">
        <v>7</v>
      </c>
      <c r="R1622" s="117">
        <v>1.1428571430000001</v>
      </c>
      <c r="S1622" s="42">
        <v>1</v>
      </c>
      <c r="T1622" s="42"/>
      <c r="U1622" s="43" t="s">
        <v>333</v>
      </c>
      <c r="V1622" s="34">
        <v>1</v>
      </c>
      <c r="W1622" s="29">
        <v>1</v>
      </c>
      <c r="X1622" s="29">
        <f t="shared" si="723"/>
        <v>1</v>
      </c>
      <c r="Z1622" s="6">
        <f t="shared" si="732"/>
        <v>2</v>
      </c>
      <c r="AA1622" s="6">
        <f t="shared" si="733"/>
        <v>0</v>
      </c>
      <c r="AB1622" s="29"/>
      <c r="AC1622" s="29" t="str">
        <f>_xlfn.IFS(AND(Z1622=1,AA1622=1),1,AND(Z1622=1,AA1622=0),0,Z1622=0,"не применяется",N1622=2,"не применяется")</f>
        <v>не применяется</v>
      </c>
      <c r="AE1622" s="120">
        <f>IF(AND(J1622&gt;=1,N1622=1),1,0)</f>
        <v>0</v>
      </c>
      <c r="AF1622" s="120">
        <f>IF(G1622&gt;AI1622,0.5,0)</f>
        <v>0</v>
      </c>
      <c r="AG1622" s="120"/>
      <c r="AI1622" s="29">
        <f t="shared" si="734"/>
        <v>12.756097561000001</v>
      </c>
    </row>
    <row r="1623" spans="1:36" ht="16.5" thickBot="1" x14ac:dyDescent="0.3">
      <c r="A1623" s="48" t="s">
        <v>1817</v>
      </c>
      <c r="B1623" s="54" t="s">
        <v>185</v>
      </c>
      <c r="C1623" s="55" t="s">
        <v>186</v>
      </c>
      <c r="D1623" s="33"/>
      <c r="E1623" s="41"/>
      <c r="F1623" s="41"/>
      <c r="G1623" s="117">
        <v>0</v>
      </c>
      <c r="H1623" s="35"/>
      <c r="I1623" s="35"/>
      <c r="J1623" s="35"/>
      <c r="K1623" s="36">
        <f>SUM(K1624:K1628)</f>
        <v>2.5</v>
      </c>
      <c r="L1623" s="29">
        <f t="shared" si="728"/>
        <v>0</v>
      </c>
      <c r="M1623" s="29">
        <f t="shared" si="729"/>
        <v>0</v>
      </c>
      <c r="O1623" s="34"/>
      <c r="P1623" s="34"/>
      <c r="Q1623" s="34"/>
      <c r="R1623" s="117">
        <v>0</v>
      </c>
      <c r="S1623" s="35">
        <v>4</v>
      </c>
      <c r="T1623" s="35"/>
      <c r="U1623" s="37" t="s">
        <v>321</v>
      </c>
      <c r="V1623" s="35">
        <v>1</v>
      </c>
      <c r="W1623" s="6"/>
      <c r="X1623" s="29">
        <f t="shared" si="723"/>
        <v>0</v>
      </c>
      <c r="Y1623" s="6"/>
      <c r="AB1623" s="6"/>
      <c r="AC1623" s="29" t="str">
        <f>_xlfn.IFS(AND(Z1623=1,AA1623=1),1,AND(Z1623=1,AA1623=0),0,Z1623=0,"не применяется")</f>
        <v>не применяется</v>
      </c>
      <c r="AF1623" s="6"/>
    </row>
    <row r="1624" spans="1:36" ht="16.5" thickBot="1" x14ac:dyDescent="0.3">
      <c r="A1624" s="48" t="s">
        <v>1824</v>
      </c>
      <c r="B1624" s="54" t="s">
        <v>185</v>
      </c>
      <c r="C1624" s="55" t="s">
        <v>186</v>
      </c>
      <c r="D1624" s="44">
        <v>21</v>
      </c>
      <c r="E1624" s="41">
        <v>8</v>
      </c>
      <c r="F1624" s="41">
        <v>28</v>
      </c>
      <c r="G1624" s="117">
        <v>0.28571428599999998</v>
      </c>
      <c r="H1624" s="42" t="s">
        <v>12</v>
      </c>
      <c r="I1624" s="13">
        <v>6.122449177</v>
      </c>
      <c r="J1624" s="42" t="s">
        <v>12</v>
      </c>
      <c r="K1624" s="29">
        <f>IF(V1624=1,MAX(AE1624:AG1624),0)</f>
        <v>0.5</v>
      </c>
      <c r="L1624" s="29">
        <f t="shared" si="728"/>
        <v>0</v>
      </c>
      <c r="M1624" s="29">
        <f t="shared" si="729"/>
        <v>0</v>
      </c>
      <c r="N1624" s="29">
        <f>IF(AND(F1624=0,V1624=1),2,V1624)</f>
        <v>1</v>
      </c>
      <c r="O1624" s="34"/>
      <c r="P1624" s="41">
        <v>14</v>
      </c>
      <c r="Q1624" s="41">
        <v>52</v>
      </c>
      <c r="R1624" s="117">
        <v>0.26923076899999998</v>
      </c>
      <c r="S1624" s="45">
        <v>0.5</v>
      </c>
      <c r="T1624" s="45"/>
      <c r="U1624" s="43" t="s">
        <v>335</v>
      </c>
      <c r="V1624" s="34">
        <v>1</v>
      </c>
      <c r="W1624" s="29">
        <v>1</v>
      </c>
      <c r="X1624" s="29">
        <f t="shared" si="723"/>
        <v>1</v>
      </c>
      <c r="Z1624" s="6">
        <f>N1624</f>
        <v>1</v>
      </c>
      <c r="AA1624" s="6">
        <f>IF(K1624&lt;=0,0,1)</f>
        <v>1</v>
      </c>
      <c r="AB1624" s="29"/>
      <c r="AC1624" s="29">
        <f>_xlfn.IFS(AND(Z1624=1,AA1624=1),1,AND(Z1624=1,AA1624=0),0,Z1624=0,"не применяется")</f>
        <v>1</v>
      </c>
      <c r="AE1624" s="120">
        <f>IF(N1624=1,IF(OR(I1624&lt;5,I1624=""),0,IF(I1624&gt;=10,1,0.5)),0)</f>
        <v>0.5</v>
      </c>
      <c r="AF1624" s="120">
        <f>IF(G1624&gt;AI1624,0.5,0)</f>
        <v>0</v>
      </c>
      <c r="AG1624" s="120">
        <f>IF(G1624=AJ1624,1,0)</f>
        <v>0</v>
      </c>
      <c r="AI1624" s="29">
        <f>ROUND(SUMIFS(E:E,D:D,D1624,N:N,1)/SUMIFS(F:F,D:D,D1624,N:N,1),9)</f>
        <v>0.40586932399999998</v>
      </c>
      <c r="AJ1624" s="29">
        <f>_xlfn.MAXIFS($G$7:$G$2383,$N$7:$N$2383,1,$D$7:$D$2383,21)</f>
        <v>1</v>
      </c>
    </row>
    <row r="1625" spans="1:36" ht="16.5" thickBot="1" x14ac:dyDescent="0.3">
      <c r="A1625" s="48" t="s">
        <v>1825</v>
      </c>
      <c r="B1625" s="54" t="s">
        <v>185</v>
      </c>
      <c r="C1625" s="55" t="s">
        <v>186</v>
      </c>
      <c r="D1625" s="44">
        <v>22</v>
      </c>
      <c r="E1625" s="41">
        <v>102</v>
      </c>
      <c r="F1625" s="41">
        <v>450</v>
      </c>
      <c r="G1625" s="117">
        <v>0.22666666699999999</v>
      </c>
      <c r="H1625" s="45">
        <v>1</v>
      </c>
      <c r="I1625" s="42" t="s">
        <v>12</v>
      </c>
      <c r="J1625" s="13">
        <v>0.22666666699999999</v>
      </c>
      <c r="K1625" s="29">
        <f>IF(V1625=1,MAX(AE1625:AG1625),0)</f>
        <v>0</v>
      </c>
      <c r="L1625" s="29">
        <f t="shared" si="728"/>
        <v>0</v>
      </c>
      <c r="M1625" s="29">
        <f t="shared" si="729"/>
        <v>0</v>
      </c>
      <c r="N1625" s="29">
        <f>IF(AND(F1625=0,V1625=1),2,V1625)</f>
        <v>1</v>
      </c>
      <c r="O1625" s="34"/>
      <c r="P1625" s="41">
        <v>0</v>
      </c>
      <c r="Q1625" s="41">
        <v>0</v>
      </c>
      <c r="R1625" s="117">
        <v>0</v>
      </c>
      <c r="S1625" s="42">
        <v>1</v>
      </c>
      <c r="T1625" s="42"/>
      <c r="U1625" s="43" t="s">
        <v>337</v>
      </c>
      <c r="V1625" s="34">
        <v>1</v>
      </c>
      <c r="W1625" s="29">
        <v>1</v>
      </c>
      <c r="X1625" s="29">
        <f t="shared" si="723"/>
        <v>1</v>
      </c>
      <c r="Z1625" s="6">
        <f>N1625</f>
        <v>1</v>
      </c>
      <c r="AA1625" s="6">
        <f>IF(K1625&lt;=0,0,1)</f>
        <v>0</v>
      </c>
      <c r="AB1625" s="29"/>
      <c r="AC1625" s="29">
        <f>_xlfn.IFS(AND(Z1625=1,AA1625=1),1,AND(Z1625=1,AA1625=0),0,Z1625=0,"не применяется")</f>
        <v>0</v>
      </c>
      <c r="AE1625" s="120">
        <f>IF(AND(J1625&gt;=1,N1625=1),1,0)</f>
        <v>0</v>
      </c>
      <c r="AF1625" s="120">
        <f>IF(G1625&gt;AI1625,0.5,0)</f>
        <v>0</v>
      </c>
      <c r="AG1625" s="120"/>
      <c r="AI1625" s="29">
        <f>ROUND(SUMIFS(E:E,D:D,D1625,N:N,1)/SUMIFS(F:F,D:D,D1625,N:N,1),9)</f>
        <v>0.59924209900000003</v>
      </c>
    </row>
    <row r="1626" spans="1:36" ht="16.5" thickBot="1" x14ac:dyDescent="0.3">
      <c r="A1626" s="48" t="s">
        <v>1826</v>
      </c>
      <c r="B1626" s="54" t="s">
        <v>185</v>
      </c>
      <c r="C1626" s="55" t="s">
        <v>186</v>
      </c>
      <c r="D1626" s="44">
        <v>23</v>
      </c>
      <c r="E1626" s="41">
        <v>0</v>
      </c>
      <c r="F1626" s="41">
        <v>0</v>
      </c>
      <c r="G1626" s="117">
        <v>0</v>
      </c>
      <c r="H1626" s="42" t="s">
        <v>12</v>
      </c>
      <c r="I1626" s="13">
        <v>0</v>
      </c>
      <c r="J1626" s="42" t="s">
        <v>12</v>
      </c>
      <c r="K1626" s="29">
        <f>IF(V1626=1,MAX(AE1626:AG1626),0)</f>
        <v>0</v>
      </c>
      <c r="L1626" s="29">
        <f t="shared" si="728"/>
        <v>0</v>
      </c>
      <c r="M1626" s="29">
        <f t="shared" si="729"/>
        <v>0</v>
      </c>
      <c r="N1626" s="29">
        <f>IF(AND(F1626=0,V1626=1),2,V1626)</f>
        <v>2</v>
      </c>
      <c r="O1626" s="34"/>
      <c r="P1626" s="41">
        <v>0</v>
      </c>
      <c r="Q1626" s="41">
        <v>0</v>
      </c>
      <c r="R1626" s="117">
        <v>0</v>
      </c>
      <c r="S1626" s="45">
        <v>0</v>
      </c>
      <c r="T1626" s="45"/>
      <c r="U1626" s="43" t="s">
        <v>339</v>
      </c>
      <c r="V1626" s="34">
        <v>1</v>
      </c>
      <c r="W1626" s="29">
        <v>1</v>
      </c>
      <c r="X1626" s="29">
        <f t="shared" si="723"/>
        <v>1</v>
      </c>
      <c r="Z1626" s="6">
        <f>N1626</f>
        <v>2</v>
      </c>
      <c r="AA1626" s="6">
        <f>IF(K1626&lt;=0,0,1)</f>
        <v>0</v>
      </c>
      <c r="AB1626" s="29"/>
      <c r="AC1626" s="29" t="str">
        <f>_xlfn.IFS(AND(Z1626=1,AA1626=1),1,AND(Z1626=1,AA1626=0),0,Z1626=0,"не применяется",Z1626=2,"не применяется")</f>
        <v>не применяется</v>
      </c>
      <c r="AE1626" s="120">
        <f>IF(N1626=1,IF(OR(I1626&lt;5,I1626=""),0,IF(I1626&gt;=10,1,0.5)),0)</f>
        <v>0</v>
      </c>
      <c r="AF1626" s="120">
        <f>IF(G1626&gt;AI1626,0.5,0)</f>
        <v>0</v>
      </c>
      <c r="AG1626" s="120">
        <f>IF(AND(G4053&lt;&gt;0,G1626=AJ1626),1,0)</f>
        <v>0</v>
      </c>
      <c r="AI1626" s="29">
        <f>ROUND(SUMIFS(E:E,D:D,D1626,N:N,1)/SUMIFS(F:F,D:D,D1626,N:N,1),9)</f>
        <v>0.46666666699999998</v>
      </c>
      <c r="AJ1626" s="29">
        <f>_xlfn.MAXIFS($G$7:$G$2383,$N$7:$N$2383,1,$D$7:$D$2383,23)</f>
        <v>6</v>
      </c>
    </row>
    <row r="1627" spans="1:36" ht="16.5" thickBot="1" x14ac:dyDescent="0.3">
      <c r="A1627" s="48" t="s">
        <v>1827</v>
      </c>
      <c r="B1627" s="54" t="s">
        <v>185</v>
      </c>
      <c r="C1627" s="55" t="s">
        <v>186</v>
      </c>
      <c r="D1627" s="44">
        <v>24</v>
      </c>
      <c r="E1627" s="41">
        <v>6</v>
      </c>
      <c r="F1627" s="41">
        <v>0</v>
      </c>
      <c r="G1627" s="117">
        <v>0</v>
      </c>
      <c r="H1627" s="42" t="s">
        <v>12</v>
      </c>
      <c r="I1627" s="13">
        <v>-100</v>
      </c>
      <c r="J1627" s="42" t="s">
        <v>12</v>
      </c>
      <c r="K1627" s="29">
        <f>IF(V1627=1,MAX(AE1627:AG1627),0)</f>
        <v>0</v>
      </c>
      <c r="L1627" s="29">
        <f t="shared" si="728"/>
        <v>0</v>
      </c>
      <c r="M1627" s="29">
        <f t="shared" si="729"/>
        <v>0</v>
      </c>
      <c r="N1627" s="29">
        <f>IF(AND(F1627=0,V1627=1),2,V1627)</f>
        <v>2</v>
      </c>
      <c r="O1627" s="34"/>
      <c r="P1627" s="41">
        <v>2</v>
      </c>
      <c r="Q1627" s="41">
        <v>2</v>
      </c>
      <c r="R1627" s="117">
        <v>1</v>
      </c>
      <c r="S1627" s="45">
        <v>0.5</v>
      </c>
      <c r="T1627" s="45"/>
      <c r="U1627" s="43" t="s">
        <v>341</v>
      </c>
      <c r="V1627" s="34">
        <v>1</v>
      </c>
      <c r="W1627" s="29">
        <v>1</v>
      </c>
      <c r="X1627" s="29">
        <f t="shared" si="723"/>
        <v>1</v>
      </c>
      <c r="Z1627" s="6">
        <f>N1627</f>
        <v>2</v>
      </c>
      <c r="AA1627" s="6">
        <f>IF(K1627&lt;=0,0,1)</f>
        <v>0</v>
      </c>
      <c r="AB1627" s="29"/>
      <c r="AC1627" s="29" t="str">
        <f>_xlfn.IFS(AND(Z1627=1,AA1627=1),1,AND(Z1627=1,AA1627=0),0,Z1627=0,"не применяется",N1627=2,"не применяется")</f>
        <v>не применяется</v>
      </c>
      <c r="AE1627" s="120">
        <f>IF(N1627=1,IF(OR(I1627&lt;5,I1627=""),0,IF(I1627&gt;=10,1,0.5)),0)</f>
        <v>0</v>
      </c>
      <c r="AF1627" s="120">
        <f>IF(G1627&gt;AI1627,0.5,0)</f>
        <v>0</v>
      </c>
      <c r="AG1627" s="120">
        <f>IF(G1627=AJ1627,1,0)</f>
        <v>0</v>
      </c>
      <c r="AI1627" s="29">
        <f>ROUND(SUMIFS(E:E,D:D,D1627,N:N,1)/SUMIFS(F:F,D:D,D1627,N:N,1),9)</f>
        <v>0.91379310300000005</v>
      </c>
      <c r="AJ1627" s="29">
        <f>_xlfn.MAXIFS($G$7:$G$2383,$N$7:$N$2383,1,$D$7:$D$2383,24)</f>
        <v>10</v>
      </c>
    </row>
    <row r="1628" spans="1:36" ht="16.5" thickBot="1" x14ac:dyDescent="0.3">
      <c r="A1628" s="48" t="s">
        <v>1828</v>
      </c>
      <c r="B1628" s="54" t="s">
        <v>185</v>
      </c>
      <c r="C1628" s="55" t="s">
        <v>186</v>
      </c>
      <c r="D1628" s="44">
        <v>25</v>
      </c>
      <c r="E1628" s="41">
        <v>356</v>
      </c>
      <c r="F1628" s="41">
        <v>356</v>
      </c>
      <c r="G1628" s="117">
        <v>1</v>
      </c>
      <c r="H1628" s="45">
        <v>1</v>
      </c>
      <c r="I1628" s="42" t="s">
        <v>12</v>
      </c>
      <c r="J1628" s="13">
        <v>1</v>
      </c>
      <c r="K1628" s="29">
        <f>IF(V1628=1,MAX(AE1628:AG1628),0)</f>
        <v>2</v>
      </c>
      <c r="L1628" s="29">
        <f t="shared" si="728"/>
        <v>0</v>
      </c>
      <c r="M1628" s="29">
        <f t="shared" si="729"/>
        <v>1</v>
      </c>
      <c r="N1628" s="29">
        <f>IF(AND(F1628=0,V1628=1),2,V1628)</f>
        <v>1</v>
      </c>
      <c r="O1628" s="34"/>
      <c r="P1628" s="41">
        <v>0</v>
      </c>
      <c r="Q1628" s="41">
        <v>0</v>
      </c>
      <c r="R1628" s="117">
        <v>0</v>
      </c>
      <c r="S1628" s="42">
        <v>2</v>
      </c>
      <c r="T1628" s="42"/>
      <c r="U1628" s="43" t="s">
        <v>343</v>
      </c>
      <c r="V1628" s="34">
        <v>1</v>
      </c>
      <c r="W1628" s="29">
        <v>2</v>
      </c>
      <c r="X1628" s="29">
        <f t="shared" si="723"/>
        <v>2</v>
      </c>
      <c r="Z1628" s="6">
        <f>N1628</f>
        <v>1</v>
      </c>
      <c r="AA1628" s="6">
        <f>IF(K1628&lt;=0,0,1)</f>
        <v>1</v>
      </c>
      <c r="AB1628" s="29"/>
      <c r="AC1628" s="29">
        <f>_xlfn.IFS(AND(Z1628=1,AA1628=1),1,AND(Z1628=1,AA1628=0),0,Z1628=0,"не применяется")</f>
        <v>1</v>
      </c>
      <c r="AE1628" s="120">
        <f>IF(AND(J1628&gt;=1,N1628=1),2,0)</f>
        <v>2</v>
      </c>
      <c r="AF1628" s="120">
        <f>IF(G1628&gt;AI1628,1,0)</f>
        <v>1</v>
      </c>
      <c r="AG1628" s="120"/>
      <c r="AI1628" s="29">
        <f>ROUND(SUMIFS(E:E,D:D,D1628,N:N,1)/SUMIFS(F:F,D:D,D1628,N:N,1),9)</f>
        <v>0.97028108999999996</v>
      </c>
    </row>
    <row r="1629" spans="1:36" ht="16.5" thickBot="1" x14ac:dyDescent="0.3">
      <c r="A1629" s="48" t="s">
        <v>1829</v>
      </c>
      <c r="B1629" s="54" t="s">
        <v>185</v>
      </c>
      <c r="C1629" s="55" t="s">
        <v>186</v>
      </c>
      <c r="D1629" s="51">
        <v>33</v>
      </c>
      <c r="E1629" s="41"/>
      <c r="F1629" s="41"/>
      <c r="G1629" s="117">
        <v>0</v>
      </c>
      <c r="H1629" s="45"/>
      <c r="I1629" s="45"/>
      <c r="J1629" s="45"/>
      <c r="K1629" s="45">
        <f>K1601+K1616+K1623</f>
        <v>19.5</v>
      </c>
      <c r="L1629" s="29">
        <f t="shared" si="728"/>
        <v>0</v>
      </c>
      <c r="M1629" s="29">
        <f t="shared" si="729"/>
        <v>0</v>
      </c>
      <c r="O1629" s="34"/>
      <c r="P1629" s="34"/>
      <c r="Q1629" s="34"/>
      <c r="R1629" s="117">
        <v>0</v>
      </c>
      <c r="S1629" s="45">
        <v>21</v>
      </c>
      <c r="T1629" s="45"/>
      <c r="U1629" s="43" t="s">
        <v>321</v>
      </c>
      <c r="V1629" s="45">
        <v>1</v>
      </c>
      <c r="X1629" s="29">
        <f>SUM(X1601:X1628)</f>
        <v>32</v>
      </c>
      <c r="Y1629" s="53">
        <f>K1629/X1629</f>
        <v>0.609375</v>
      </c>
      <c r="Z1629" s="6">
        <f>SUM(Z1601:Z1628)</f>
        <v>31</v>
      </c>
      <c r="AA1629" s="6">
        <f>SUM(AA1601:AA1628)</f>
        <v>15</v>
      </c>
      <c r="AB1629" s="53">
        <f>AA1629/Z1629</f>
        <v>0.4838709677419355</v>
      </c>
      <c r="AC1629" s="29">
        <f>AB1629</f>
        <v>0.4838709677419355</v>
      </c>
      <c r="AF1629" s="6"/>
    </row>
    <row r="1630" spans="1:36" ht="16.5" thickBot="1" x14ac:dyDescent="0.25">
      <c r="A1630" s="48" t="s">
        <v>221</v>
      </c>
      <c r="B1630" s="49" t="s">
        <v>135</v>
      </c>
      <c r="C1630" s="50" t="s">
        <v>136</v>
      </c>
      <c r="D1630" s="33">
        <v>0</v>
      </c>
      <c r="E1630" s="122"/>
      <c r="F1630" s="122"/>
      <c r="G1630" s="117">
        <v>0</v>
      </c>
      <c r="H1630" s="35"/>
      <c r="I1630" s="35"/>
      <c r="J1630" s="35"/>
      <c r="K1630" s="36">
        <f>SUM(K1631:K1644)</f>
        <v>11.5</v>
      </c>
      <c r="L1630" s="29">
        <f t="shared" si="728"/>
        <v>0</v>
      </c>
      <c r="M1630" s="29">
        <f t="shared" si="729"/>
        <v>0</v>
      </c>
      <c r="O1630" s="34"/>
      <c r="P1630" s="67"/>
      <c r="Q1630" s="67"/>
      <c r="R1630" s="117">
        <v>0</v>
      </c>
      <c r="S1630" s="34">
        <v>11</v>
      </c>
      <c r="T1630" s="34"/>
      <c r="U1630" s="43" t="s">
        <v>321</v>
      </c>
      <c r="V1630" s="35">
        <v>1</v>
      </c>
      <c r="W1630" s="6"/>
      <c r="X1630" s="6"/>
      <c r="Y1630" s="6"/>
      <c r="AB1630" s="6"/>
      <c r="AC1630" s="6"/>
      <c r="AF1630" s="6"/>
    </row>
    <row r="1631" spans="1:36" ht="16.5" thickBot="1" x14ac:dyDescent="0.3">
      <c r="A1631" s="48" t="s">
        <v>1830</v>
      </c>
      <c r="B1631" s="54" t="s">
        <v>135</v>
      </c>
      <c r="C1631" s="55" t="s">
        <v>136</v>
      </c>
      <c r="D1631" s="41">
        <v>1</v>
      </c>
      <c r="E1631" s="41">
        <v>246815</v>
      </c>
      <c r="F1631" s="41">
        <v>1221963.3999999999</v>
      </c>
      <c r="G1631" s="117">
        <v>0.20198231799999999</v>
      </c>
      <c r="H1631" s="42" t="s">
        <v>12</v>
      </c>
      <c r="I1631" s="13">
        <v>4.4482325579999999</v>
      </c>
      <c r="J1631" s="42" t="s">
        <v>12</v>
      </c>
      <c r="K1631" s="29">
        <f t="shared" ref="K1631:K1642" si="735">IF(V1631=1,MAX(AE1631:AG1631),0)</f>
        <v>0.5</v>
      </c>
      <c r="L1631" s="29">
        <f t="shared" si="728"/>
        <v>0</v>
      </c>
      <c r="M1631" s="29">
        <f t="shared" si="729"/>
        <v>0</v>
      </c>
      <c r="N1631" s="29">
        <f t="shared" ref="N1631:N1644" si="736">IF(AND(F1631=0,V1631=1),2,V1631)</f>
        <v>1</v>
      </c>
      <c r="O1631" s="34" t="s">
        <v>18</v>
      </c>
      <c r="P1631" s="41">
        <v>215756</v>
      </c>
      <c r="Q1631" s="41">
        <v>1115708.2000000002</v>
      </c>
      <c r="R1631" s="117">
        <v>0.193380312</v>
      </c>
      <c r="S1631" s="34">
        <v>0</v>
      </c>
      <c r="T1631" s="34"/>
      <c r="U1631" s="43" t="s">
        <v>293</v>
      </c>
      <c r="V1631" s="34">
        <v>1</v>
      </c>
      <c r="W1631" s="29">
        <v>1</v>
      </c>
      <c r="X1631" s="29">
        <f t="shared" ref="X1631:X1657" si="737">IF(V1631=1,W1631,0)</f>
        <v>1</v>
      </c>
      <c r="Z1631" s="6">
        <f t="shared" ref="Z1631:Z1644" si="738">N1631</f>
        <v>1</v>
      </c>
      <c r="AA1631" s="6">
        <f t="shared" ref="AA1631:AA1644" si="739">IF(K1631&lt;=0,0,1)</f>
        <v>1</v>
      </c>
      <c r="AB1631" s="29"/>
      <c r="AC1631" s="29">
        <f t="shared" ref="AC1631:AC1645" si="740">_xlfn.IFS(AND(Z1631=1,AA1631=1),1,AND(Z1631=1,AA1631=0),0,Z1631=0,"не применяется")</f>
        <v>1</v>
      </c>
      <c r="AE1631" s="120">
        <f>IF(N1631=1,IF(OR(I1631&lt;3,I1631=""),0,IF(I1631&gt;=7,1,0.5)),0)</f>
        <v>0.5</v>
      </c>
      <c r="AF1631" s="120">
        <f>IF(G1631&gt;AI1631,0.5,0)</f>
        <v>0</v>
      </c>
      <c r="AG1631" s="120">
        <f>IF(G1631=AJ1631,1,0)</f>
        <v>0</v>
      </c>
      <c r="AI1631" s="29">
        <f t="shared" ref="AI1631:AI1644" si="741">ROUND(SUMIFS(E:E,D:D,D1631,N:N,1)/SUMIFS(F:F,D:D,D1631,N:N,1),9)</f>
        <v>0.26994277300000002</v>
      </c>
      <c r="AJ1631" s="29">
        <f>ROUND(_xlfn.MAXIFS($G$7:$G$2383,$D$7:$D$2383,1,$V$7:$V$2383,1),9)</f>
        <v>0.87050933799999997</v>
      </c>
    </row>
    <row r="1632" spans="1:36" ht="16.5" thickBot="1" x14ac:dyDescent="0.3">
      <c r="A1632" s="48" t="s">
        <v>1831</v>
      </c>
      <c r="B1632" s="54" t="s">
        <v>135</v>
      </c>
      <c r="C1632" s="55" t="s">
        <v>136</v>
      </c>
      <c r="D1632" s="44">
        <v>2</v>
      </c>
      <c r="E1632" s="41">
        <v>699</v>
      </c>
      <c r="F1632" s="41">
        <v>778</v>
      </c>
      <c r="G1632" s="117">
        <v>0.89845758399999998</v>
      </c>
      <c r="H1632" s="42" t="s">
        <v>12</v>
      </c>
      <c r="I1632" s="13">
        <v>621.59140349899997</v>
      </c>
      <c r="J1632" s="42" t="s">
        <v>12</v>
      </c>
      <c r="K1632" s="29">
        <f t="shared" si="735"/>
        <v>2</v>
      </c>
      <c r="L1632" s="29">
        <f t="shared" si="728"/>
        <v>0</v>
      </c>
      <c r="M1632" s="29">
        <f t="shared" si="729"/>
        <v>0</v>
      </c>
      <c r="N1632" s="29">
        <f t="shared" si="736"/>
        <v>1</v>
      </c>
      <c r="O1632" s="34"/>
      <c r="P1632" s="41">
        <v>159</v>
      </c>
      <c r="Q1632" s="41">
        <v>1277</v>
      </c>
      <c r="R1632" s="117">
        <v>0.124510572</v>
      </c>
      <c r="S1632" s="34">
        <v>2</v>
      </c>
      <c r="T1632" s="34"/>
      <c r="U1632" s="43" t="s">
        <v>295</v>
      </c>
      <c r="V1632" s="34">
        <v>1</v>
      </c>
      <c r="W1632" s="29">
        <v>2</v>
      </c>
      <c r="X1632" s="29">
        <f t="shared" si="737"/>
        <v>2</v>
      </c>
      <c r="Z1632" s="6">
        <f t="shared" si="738"/>
        <v>1</v>
      </c>
      <c r="AA1632" s="6">
        <f t="shared" si="739"/>
        <v>1</v>
      </c>
      <c r="AB1632" s="29"/>
      <c r="AC1632" s="29">
        <f t="shared" si="740"/>
        <v>1</v>
      </c>
      <c r="AE1632" s="120">
        <f>IF(N1632=1,IF(OR(I1632&lt;5,I1632=""),0,IF(I1632&gt;=10,2,1)),0)</f>
        <v>2</v>
      </c>
      <c r="AF1632" s="120">
        <f>IF(G1632&gt;AI1632,1,0)</f>
        <v>0</v>
      </c>
      <c r="AG1632" s="120">
        <f>IF(G1632=AJ1632,2,0)</f>
        <v>0</v>
      </c>
      <c r="AI1632" s="29">
        <f t="shared" si="741"/>
        <v>0.94268468299999997</v>
      </c>
      <c r="AJ1632" s="29">
        <f>ROUND(_xlfn.MAXIFS($G$7:$G$2383,$N$7:$N$2383,1,$D$7:$D$2383,2),9)</f>
        <v>0.994897959</v>
      </c>
    </row>
    <row r="1633" spans="1:36" ht="16.5" thickBot="1" x14ac:dyDescent="0.3">
      <c r="A1633" s="48" t="s">
        <v>1832</v>
      </c>
      <c r="B1633" s="54" t="s">
        <v>135</v>
      </c>
      <c r="C1633" s="55" t="s">
        <v>136</v>
      </c>
      <c r="D1633" s="44">
        <v>3</v>
      </c>
      <c r="E1633" s="41">
        <v>13</v>
      </c>
      <c r="F1633" s="41">
        <v>23</v>
      </c>
      <c r="G1633" s="117">
        <v>0.56521739100000001</v>
      </c>
      <c r="H1633" s="42" t="s">
        <v>12</v>
      </c>
      <c r="I1633" s="13">
        <v>0</v>
      </c>
      <c r="J1633" s="42" t="s">
        <v>12</v>
      </c>
      <c r="K1633" s="29">
        <f t="shared" si="735"/>
        <v>0</v>
      </c>
      <c r="L1633" s="29">
        <f t="shared" si="728"/>
        <v>0</v>
      </c>
      <c r="M1633" s="29">
        <f t="shared" si="729"/>
        <v>0</v>
      </c>
      <c r="N1633" s="29">
        <f t="shared" si="736"/>
        <v>1</v>
      </c>
      <c r="O1633" s="34"/>
      <c r="P1633" s="41">
        <v>0</v>
      </c>
      <c r="Q1633" s="41">
        <v>48</v>
      </c>
      <c r="R1633" s="117">
        <v>0</v>
      </c>
      <c r="S1633" s="34">
        <v>0</v>
      </c>
      <c r="T1633" s="34"/>
      <c r="U1633" s="43" t="s">
        <v>297</v>
      </c>
      <c r="V1633" s="34">
        <v>1</v>
      </c>
      <c r="W1633" s="29">
        <v>1</v>
      </c>
      <c r="X1633" s="29">
        <f t="shared" si="737"/>
        <v>1</v>
      </c>
      <c r="Z1633" s="6">
        <f t="shared" si="738"/>
        <v>1</v>
      </c>
      <c r="AA1633" s="6">
        <f t="shared" si="739"/>
        <v>0</v>
      </c>
      <c r="AB1633" s="29"/>
      <c r="AC1633" s="29">
        <f t="shared" si="740"/>
        <v>0</v>
      </c>
      <c r="AE1633" s="120">
        <f>IF(N1633=1,IF(OR(I1633&lt;5,I1633=""),0,IF(I1633&gt;=10,1,0.5)),0)</f>
        <v>0</v>
      </c>
      <c r="AF1633" s="120">
        <f>IF(G1633&gt;AI1633,0.5,0)</f>
        <v>0</v>
      </c>
      <c r="AG1633" s="120">
        <f>IF(G1633=AJ1633,1,0)</f>
        <v>0</v>
      </c>
      <c r="AI1633" s="29">
        <f t="shared" si="741"/>
        <v>0.630237826</v>
      </c>
      <c r="AJ1633" s="29">
        <f>_xlfn.MAXIFS($G$7:$G$2383,$N$7:$N$2383,1,$D$7:$D$2383,3)</f>
        <v>1</v>
      </c>
    </row>
    <row r="1634" spans="1:36" ht="16.5" thickBot="1" x14ac:dyDescent="0.3">
      <c r="A1634" s="48" t="s">
        <v>1833</v>
      </c>
      <c r="B1634" s="54" t="s">
        <v>135</v>
      </c>
      <c r="C1634" s="55" t="s">
        <v>136</v>
      </c>
      <c r="D1634" s="44">
        <v>4</v>
      </c>
      <c r="E1634" s="41">
        <v>1</v>
      </c>
      <c r="F1634" s="41">
        <v>10</v>
      </c>
      <c r="G1634" s="117">
        <v>0.1</v>
      </c>
      <c r="H1634" s="42" t="s">
        <v>12</v>
      </c>
      <c r="I1634" s="13">
        <v>0</v>
      </c>
      <c r="J1634" s="42" t="s">
        <v>12</v>
      </c>
      <c r="K1634" s="29">
        <f t="shared" si="735"/>
        <v>0</v>
      </c>
      <c r="L1634" s="29">
        <f t="shared" si="728"/>
        <v>0</v>
      </c>
      <c r="M1634" s="29">
        <f t="shared" si="729"/>
        <v>0</v>
      </c>
      <c r="N1634" s="29">
        <f t="shared" si="736"/>
        <v>1</v>
      </c>
      <c r="O1634" s="34"/>
      <c r="P1634" s="41">
        <v>0</v>
      </c>
      <c r="Q1634" s="41">
        <v>36</v>
      </c>
      <c r="R1634" s="117">
        <v>0</v>
      </c>
      <c r="S1634" s="34">
        <v>0</v>
      </c>
      <c r="T1634" s="34"/>
      <c r="U1634" s="43" t="s">
        <v>299</v>
      </c>
      <c r="V1634" s="34">
        <v>1</v>
      </c>
      <c r="W1634" s="29">
        <v>1</v>
      </c>
      <c r="X1634" s="29">
        <f t="shared" si="737"/>
        <v>1</v>
      </c>
      <c r="Z1634" s="6">
        <f t="shared" si="738"/>
        <v>1</v>
      </c>
      <c r="AA1634" s="6">
        <f t="shared" si="739"/>
        <v>0</v>
      </c>
      <c r="AB1634" s="29"/>
      <c r="AC1634" s="29">
        <f t="shared" si="740"/>
        <v>0</v>
      </c>
      <c r="AE1634" s="120">
        <f>IF(N1634=1,IF(OR(I1634&lt;5,I1634=""),0,IF(I1634&gt;=10,1,0.5)),0)</f>
        <v>0</v>
      </c>
      <c r="AF1634" s="120">
        <f>IF(G1634&gt;AI1634,0.5,0)</f>
        <v>0</v>
      </c>
      <c r="AG1634" s="120">
        <f>IF(G1634=AJ1634,1,0)</f>
        <v>0</v>
      </c>
      <c r="AI1634" s="29">
        <f t="shared" si="741"/>
        <v>0.88328075699999997</v>
      </c>
      <c r="AJ1634" s="29">
        <f>_xlfn.MAXIFS($G$7:$G$2383,$N$7:$N$2383,1,$D$7:$D$2383,4)</f>
        <v>1</v>
      </c>
    </row>
    <row r="1635" spans="1:36" ht="16.5" thickBot="1" x14ac:dyDescent="0.3">
      <c r="A1635" s="48" t="s">
        <v>1834</v>
      </c>
      <c r="B1635" s="54" t="s">
        <v>135</v>
      </c>
      <c r="C1635" s="55" t="s">
        <v>136</v>
      </c>
      <c r="D1635" s="44">
        <v>5</v>
      </c>
      <c r="E1635" s="41">
        <v>16</v>
      </c>
      <c r="F1635" s="41">
        <v>71</v>
      </c>
      <c r="G1635" s="117">
        <v>0.22535211299999999</v>
      </c>
      <c r="H1635" s="42" t="s">
        <v>12</v>
      </c>
      <c r="I1635" s="13">
        <v>330.98591363399998</v>
      </c>
      <c r="J1635" s="42" t="s">
        <v>12</v>
      </c>
      <c r="K1635" s="29">
        <f t="shared" si="735"/>
        <v>1</v>
      </c>
      <c r="L1635" s="29">
        <f t="shared" si="728"/>
        <v>0</v>
      </c>
      <c r="M1635" s="29">
        <f t="shared" si="729"/>
        <v>0</v>
      </c>
      <c r="N1635" s="29">
        <f t="shared" si="736"/>
        <v>1</v>
      </c>
      <c r="O1635" s="34"/>
      <c r="P1635" s="41">
        <v>8</v>
      </c>
      <c r="Q1635" s="41">
        <v>153</v>
      </c>
      <c r="R1635" s="117">
        <v>5.2287581999999999E-2</v>
      </c>
      <c r="S1635" s="34">
        <v>1</v>
      </c>
      <c r="T1635" s="34"/>
      <c r="U1635" s="43" t="s">
        <v>301</v>
      </c>
      <c r="V1635" s="34">
        <v>1</v>
      </c>
      <c r="W1635" s="29">
        <v>1</v>
      </c>
      <c r="X1635" s="29">
        <f t="shared" si="737"/>
        <v>1</v>
      </c>
      <c r="Z1635" s="6">
        <f t="shared" si="738"/>
        <v>1</v>
      </c>
      <c r="AA1635" s="6">
        <f t="shared" si="739"/>
        <v>1</v>
      </c>
      <c r="AB1635" s="29"/>
      <c r="AC1635" s="29">
        <f t="shared" si="740"/>
        <v>1</v>
      </c>
      <c r="AE1635" s="120">
        <f>IF(N1635=1,IF(OR(I1635&lt;5,I1635=""),0,IF(I1635&gt;=10,1,0.5)),0)</f>
        <v>1</v>
      </c>
      <c r="AF1635" s="120">
        <f>IF(G1635&gt;AI1635,0.5,0)</f>
        <v>0</v>
      </c>
      <c r="AG1635" s="120">
        <f>IF(G1635=AJ1635,1,0)</f>
        <v>0</v>
      </c>
      <c r="AI1635" s="29">
        <f t="shared" si="741"/>
        <v>0.78056112200000005</v>
      </c>
      <c r="AJ1635" s="29">
        <f>_xlfn.MAXIFS($G$7:$G$2383,$N$7:$N$2383,1,$D$7:$D$2383,5)</f>
        <v>1</v>
      </c>
    </row>
    <row r="1636" spans="1:36" ht="16.5" thickBot="1" x14ac:dyDescent="0.3">
      <c r="A1636" s="48" t="s">
        <v>1835</v>
      </c>
      <c r="B1636" s="54" t="s">
        <v>135</v>
      </c>
      <c r="C1636" s="55" t="s">
        <v>136</v>
      </c>
      <c r="D1636" s="44">
        <v>6</v>
      </c>
      <c r="E1636" s="41">
        <v>4241</v>
      </c>
      <c r="F1636" s="41">
        <v>4240</v>
      </c>
      <c r="G1636" s="117">
        <v>1.0002358490000001</v>
      </c>
      <c r="H1636" s="45">
        <v>1</v>
      </c>
      <c r="I1636" s="42" t="s">
        <v>12</v>
      </c>
      <c r="J1636" s="13">
        <v>1.0002358490000001</v>
      </c>
      <c r="K1636" s="29">
        <f t="shared" si="735"/>
        <v>2</v>
      </c>
      <c r="L1636" s="29">
        <f t="shared" si="728"/>
        <v>0</v>
      </c>
      <c r="M1636" s="29">
        <f t="shared" si="729"/>
        <v>0</v>
      </c>
      <c r="N1636" s="29">
        <f t="shared" si="736"/>
        <v>1</v>
      </c>
      <c r="O1636" s="34"/>
      <c r="P1636" s="41">
        <v>0</v>
      </c>
      <c r="Q1636" s="41">
        <v>0</v>
      </c>
      <c r="R1636" s="117">
        <v>0</v>
      </c>
      <c r="S1636" s="42">
        <v>2</v>
      </c>
      <c r="T1636" s="42"/>
      <c r="U1636" s="43" t="s">
        <v>303</v>
      </c>
      <c r="V1636" s="34">
        <v>1</v>
      </c>
      <c r="W1636" s="29">
        <v>2</v>
      </c>
      <c r="X1636" s="29">
        <f t="shared" si="737"/>
        <v>2</v>
      </c>
      <c r="Z1636" s="6">
        <f t="shared" si="738"/>
        <v>1</v>
      </c>
      <c r="AA1636" s="6">
        <f t="shared" si="739"/>
        <v>1</v>
      </c>
      <c r="AB1636" s="29"/>
      <c r="AC1636" s="29">
        <f t="shared" si="740"/>
        <v>1</v>
      </c>
      <c r="AE1636" s="120">
        <f>IF(N1636=1,IF(J1636&gt;=1,2,0),0)</f>
        <v>2</v>
      </c>
      <c r="AF1636" s="120">
        <f>IF(G1636&gt;AI1636,1,0)</f>
        <v>0</v>
      </c>
      <c r="AG1636" s="120"/>
      <c r="AI1636" s="29">
        <f t="shared" si="741"/>
        <v>1.0014544569999999</v>
      </c>
    </row>
    <row r="1637" spans="1:36" ht="16.5" thickBot="1" x14ac:dyDescent="0.3">
      <c r="A1637" s="48" t="s">
        <v>1836</v>
      </c>
      <c r="B1637" s="54" t="s">
        <v>135</v>
      </c>
      <c r="C1637" s="55" t="s">
        <v>136</v>
      </c>
      <c r="D1637" s="44">
        <v>7</v>
      </c>
      <c r="E1637" s="41">
        <v>2214</v>
      </c>
      <c r="F1637" s="41">
        <v>2513</v>
      </c>
      <c r="G1637" s="117">
        <v>0.88101870299999996</v>
      </c>
      <c r="H1637" s="42" t="s">
        <v>12</v>
      </c>
      <c r="I1637" s="13">
        <v>3.8014569030000001</v>
      </c>
      <c r="J1637" s="42" t="s">
        <v>12</v>
      </c>
      <c r="K1637" s="29">
        <f t="shared" si="735"/>
        <v>1</v>
      </c>
      <c r="L1637" s="29">
        <f t="shared" si="728"/>
        <v>0</v>
      </c>
      <c r="M1637" s="29">
        <f t="shared" si="729"/>
        <v>1</v>
      </c>
      <c r="N1637" s="29">
        <f t="shared" si="736"/>
        <v>1</v>
      </c>
      <c r="O1637" s="34"/>
      <c r="P1637" s="41">
        <v>2009</v>
      </c>
      <c r="Q1637" s="41">
        <v>2367</v>
      </c>
      <c r="R1637" s="117">
        <v>0.84875369700000003</v>
      </c>
      <c r="S1637" s="34">
        <v>1</v>
      </c>
      <c r="T1637" s="34"/>
      <c r="U1637" s="43" t="s">
        <v>305</v>
      </c>
      <c r="V1637" s="34">
        <v>1</v>
      </c>
      <c r="W1637" s="29">
        <v>2</v>
      </c>
      <c r="X1637" s="29">
        <f t="shared" si="737"/>
        <v>2</v>
      </c>
      <c r="Z1637" s="6">
        <f t="shared" si="738"/>
        <v>1</v>
      </c>
      <c r="AA1637" s="6">
        <f t="shared" si="739"/>
        <v>1</v>
      </c>
      <c r="AB1637" s="29"/>
      <c r="AC1637" s="29">
        <f t="shared" si="740"/>
        <v>1</v>
      </c>
      <c r="AE1637" s="120">
        <f>IF(N1637=1,IF(OR(I1637&lt;3,I1637=""),0,IF(I1637&gt;=7,2,1)),0)</f>
        <v>1</v>
      </c>
      <c r="AF1637" s="120">
        <f>IF(G1637&gt;AI1637,1,0)</f>
        <v>1</v>
      </c>
      <c r="AG1637" s="120">
        <f>IF(G1637=AJ1637,2,0)</f>
        <v>0</v>
      </c>
      <c r="AI1637" s="29">
        <f t="shared" si="741"/>
        <v>0.78831324000000003</v>
      </c>
      <c r="AJ1637" s="29">
        <f>_xlfn.MAXIFS($G$7:$G$2383,$N$7:$N$2383,1,$D$7:$D$2383,7)</f>
        <v>0.964028777</v>
      </c>
    </row>
    <row r="1638" spans="1:36" ht="16.5" thickBot="1" x14ac:dyDescent="0.3">
      <c r="A1638" s="48" t="s">
        <v>1837</v>
      </c>
      <c r="B1638" s="54" t="s">
        <v>135</v>
      </c>
      <c r="C1638" s="55" t="s">
        <v>136</v>
      </c>
      <c r="D1638" s="44">
        <v>8</v>
      </c>
      <c r="E1638" s="41">
        <v>960</v>
      </c>
      <c r="F1638" s="41">
        <v>2513</v>
      </c>
      <c r="G1638" s="117">
        <v>0.38201352999999999</v>
      </c>
      <c r="H1638" s="42" t="s">
        <v>12</v>
      </c>
      <c r="I1638" s="13">
        <v>4.7770596479999998</v>
      </c>
      <c r="J1638" s="42" t="s">
        <v>12</v>
      </c>
      <c r="K1638" s="29">
        <f t="shared" si="735"/>
        <v>0</v>
      </c>
      <c r="L1638" s="29">
        <f t="shared" si="728"/>
        <v>0</v>
      </c>
      <c r="M1638" s="29">
        <f t="shared" si="729"/>
        <v>0</v>
      </c>
      <c r="N1638" s="29">
        <f t="shared" si="736"/>
        <v>1</v>
      </c>
      <c r="O1638" s="34"/>
      <c r="P1638" s="41">
        <v>863</v>
      </c>
      <c r="Q1638" s="41">
        <v>2367</v>
      </c>
      <c r="R1638" s="117">
        <v>0.36459653600000003</v>
      </c>
      <c r="S1638" s="34">
        <v>0.5</v>
      </c>
      <c r="T1638" s="34"/>
      <c r="U1638" s="43" t="s">
        <v>307</v>
      </c>
      <c r="V1638" s="34">
        <v>1</v>
      </c>
      <c r="W1638" s="29">
        <v>1</v>
      </c>
      <c r="X1638" s="29">
        <f t="shared" si="737"/>
        <v>1</v>
      </c>
      <c r="Z1638" s="6">
        <f t="shared" si="738"/>
        <v>1</v>
      </c>
      <c r="AA1638" s="6">
        <f t="shared" si="739"/>
        <v>0</v>
      </c>
      <c r="AB1638" s="29"/>
      <c r="AC1638" s="29">
        <f t="shared" si="740"/>
        <v>0</v>
      </c>
      <c r="AE1638" s="120">
        <f>IF(N1638=1,IF(OR(I1638&gt;-5,I1638=""),0,IF(I1638&gt;=-10,0.5,1)),0)</f>
        <v>0</v>
      </c>
      <c r="AF1638" s="120">
        <f>IF(G1638&lt;AI1638,0.5,0)</f>
        <v>0</v>
      </c>
      <c r="AG1638" s="120">
        <f>IF(G1638=AJ1638,1,0)</f>
        <v>0</v>
      </c>
      <c r="AI1638" s="29">
        <f t="shared" si="741"/>
        <v>0.38070670899999998</v>
      </c>
      <c r="AJ1638" s="29">
        <f>_xlfn.MINIFS($G$6:$G$2383,$N$6:$N$2383,1,$D$6:$D$2383,8)</f>
        <v>1.9047618999999998E-2</v>
      </c>
    </row>
    <row r="1639" spans="1:36" ht="16.5" thickBot="1" x14ac:dyDescent="0.3">
      <c r="A1639" s="48" t="s">
        <v>1838</v>
      </c>
      <c r="B1639" s="54" t="s">
        <v>135</v>
      </c>
      <c r="C1639" s="55" t="s">
        <v>136</v>
      </c>
      <c r="D1639" s="44">
        <v>9</v>
      </c>
      <c r="E1639" s="41">
        <v>9703</v>
      </c>
      <c r="F1639" s="41">
        <v>778</v>
      </c>
      <c r="G1639" s="117">
        <v>12.471722365</v>
      </c>
      <c r="H1639" s="45">
        <v>1</v>
      </c>
      <c r="I1639" s="42" t="s">
        <v>12</v>
      </c>
      <c r="J1639" s="13">
        <v>12.471722365</v>
      </c>
      <c r="K1639" s="29">
        <f t="shared" si="735"/>
        <v>1</v>
      </c>
      <c r="L1639" s="29">
        <f t="shared" si="728"/>
        <v>0</v>
      </c>
      <c r="M1639" s="29">
        <f t="shared" si="729"/>
        <v>1</v>
      </c>
      <c r="N1639" s="29">
        <f t="shared" si="736"/>
        <v>1</v>
      </c>
      <c r="O1639" s="34"/>
      <c r="P1639" s="41">
        <v>21740</v>
      </c>
      <c r="Q1639" s="41">
        <v>1277</v>
      </c>
      <c r="R1639" s="117">
        <v>17.024275646</v>
      </c>
      <c r="S1639" s="42">
        <v>1</v>
      </c>
      <c r="T1639" s="42"/>
      <c r="U1639" s="43" t="s">
        <v>309</v>
      </c>
      <c r="V1639" s="34">
        <v>1</v>
      </c>
      <c r="W1639" s="29">
        <v>1</v>
      </c>
      <c r="X1639" s="29">
        <f t="shared" si="737"/>
        <v>1</v>
      </c>
      <c r="Z1639" s="6">
        <f t="shared" si="738"/>
        <v>1</v>
      </c>
      <c r="AA1639" s="6">
        <f t="shared" si="739"/>
        <v>1</v>
      </c>
      <c r="AB1639" s="29"/>
      <c r="AC1639" s="29">
        <f t="shared" si="740"/>
        <v>1</v>
      </c>
      <c r="AE1639" s="120">
        <f>IF(N1639=1,IF(J1639&gt;=1,1,0),0)</f>
        <v>1</v>
      </c>
      <c r="AF1639" s="120">
        <f>IF(G1639&gt;AI1639,0.5,0)</f>
        <v>0.5</v>
      </c>
      <c r="AG1639" s="120"/>
      <c r="AI1639" s="29">
        <f t="shared" si="741"/>
        <v>6.5856960899999999</v>
      </c>
    </row>
    <row r="1640" spans="1:36" ht="16.5" thickBot="1" x14ac:dyDescent="0.3">
      <c r="A1640" s="48" t="s">
        <v>1839</v>
      </c>
      <c r="B1640" s="54" t="s">
        <v>135</v>
      </c>
      <c r="C1640" s="55" t="s">
        <v>136</v>
      </c>
      <c r="D1640" s="44">
        <v>10</v>
      </c>
      <c r="E1640" s="41">
        <v>158</v>
      </c>
      <c r="F1640" s="41">
        <v>10</v>
      </c>
      <c r="G1640" s="117">
        <v>15.8</v>
      </c>
      <c r="H1640" s="45">
        <v>1</v>
      </c>
      <c r="I1640" s="42" t="s">
        <v>12</v>
      </c>
      <c r="J1640" s="13">
        <v>15.8</v>
      </c>
      <c r="K1640" s="29">
        <f t="shared" si="735"/>
        <v>1</v>
      </c>
      <c r="L1640" s="29">
        <f t="shared" si="728"/>
        <v>0</v>
      </c>
      <c r="M1640" s="29">
        <f t="shared" si="729"/>
        <v>1</v>
      </c>
      <c r="N1640" s="29">
        <f t="shared" si="736"/>
        <v>1</v>
      </c>
      <c r="O1640" s="34"/>
      <c r="P1640" s="41">
        <v>489</v>
      </c>
      <c r="Q1640" s="41">
        <v>36</v>
      </c>
      <c r="R1640" s="117">
        <v>13.583333333000001</v>
      </c>
      <c r="S1640" s="42">
        <v>1</v>
      </c>
      <c r="T1640" s="42"/>
      <c r="U1640" s="43" t="s">
        <v>311</v>
      </c>
      <c r="V1640" s="34">
        <v>1</v>
      </c>
      <c r="W1640" s="29">
        <v>1</v>
      </c>
      <c r="X1640" s="29">
        <f t="shared" si="737"/>
        <v>1</v>
      </c>
      <c r="Z1640" s="6">
        <f t="shared" si="738"/>
        <v>1</v>
      </c>
      <c r="AA1640" s="6">
        <f t="shared" si="739"/>
        <v>1</v>
      </c>
      <c r="AB1640" s="29"/>
      <c r="AC1640" s="29">
        <f t="shared" si="740"/>
        <v>1</v>
      </c>
      <c r="AE1640" s="120">
        <f>IF(N1640=1,IF(J1640&gt;=1,1,0),0)</f>
        <v>1</v>
      </c>
      <c r="AF1640" s="120">
        <f>IF(G1640&gt;AI1640,0.5,0)</f>
        <v>0.5</v>
      </c>
      <c r="AG1640" s="120"/>
      <c r="AI1640" s="29">
        <f t="shared" si="741"/>
        <v>8.2854889590000003</v>
      </c>
    </row>
    <row r="1641" spans="1:36" ht="16.5" thickBot="1" x14ac:dyDescent="0.3">
      <c r="A1641" s="48" t="s">
        <v>1840</v>
      </c>
      <c r="B1641" s="54" t="s">
        <v>135</v>
      </c>
      <c r="C1641" s="55" t="s">
        <v>136</v>
      </c>
      <c r="D1641" s="44">
        <v>11</v>
      </c>
      <c r="E1641" s="41">
        <v>965</v>
      </c>
      <c r="F1641" s="41">
        <v>71</v>
      </c>
      <c r="G1641" s="117">
        <v>13.591549296</v>
      </c>
      <c r="H1641" s="45">
        <v>1</v>
      </c>
      <c r="I1641" s="42" t="s">
        <v>12</v>
      </c>
      <c r="J1641" s="13">
        <v>13.591549296</v>
      </c>
      <c r="K1641" s="29">
        <f t="shared" si="735"/>
        <v>2</v>
      </c>
      <c r="L1641" s="29">
        <f t="shared" si="728"/>
        <v>0</v>
      </c>
      <c r="M1641" s="29">
        <f t="shared" si="729"/>
        <v>1</v>
      </c>
      <c r="N1641" s="29">
        <f t="shared" si="736"/>
        <v>1</v>
      </c>
      <c r="O1641" s="34"/>
      <c r="P1641" s="41">
        <v>3242</v>
      </c>
      <c r="Q1641" s="41">
        <v>153</v>
      </c>
      <c r="R1641" s="117">
        <v>21.189542484</v>
      </c>
      <c r="S1641" s="42">
        <v>2</v>
      </c>
      <c r="T1641" s="42"/>
      <c r="U1641" s="43" t="s">
        <v>313</v>
      </c>
      <c r="V1641" s="34">
        <v>1</v>
      </c>
      <c r="W1641" s="29">
        <v>2</v>
      </c>
      <c r="X1641" s="29">
        <f t="shared" si="737"/>
        <v>2</v>
      </c>
      <c r="Z1641" s="6">
        <f t="shared" si="738"/>
        <v>1</v>
      </c>
      <c r="AA1641" s="6">
        <f t="shared" si="739"/>
        <v>1</v>
      </c>
      <c r="AB1641" s="29"/>
      <c r="AC1641" s="29">
        <f t="shared" si="740"/>
        <v>1</v>
      </c>
      <c r="AE1641" s="120">
        <f>IF(N1641=1,IF(J1641&gt;=1,2,0),0)</f>
        <v>2</v>
      </c>
      <c r="AF1641" s="120">
        <f>IF(G1641&gt;AI1641,1,0)</f>
        <v>1</v>
      </c>
      <c r="AG1641" s="120"/>
      <c r="AI1641" s="29">
        <f t="shared" si="741"/>
        <v>8.5951903810000001</v>
      </c>
    </row>
    <row r="1642" spans="1:36" ht="16.5" thickBot="1" x14ac:dyDescent="0.3">
      <c r="A1642" s="48" t="s">
        <v>1841</v>
      </c>
      <c r="B1642" s="54" t="s">
        <v>135</v>
      </c>
      <c r="C1642" s="55" t="s">
        <v>136</v>
      </c>
      <c r="D1642" s="44">
        <v>12</v>
      </c>
      <c r="E1642" s="41">
        <v>2386</v>
      </c>
      <c r="F1642" s="41">
        <v>74782</v>
      </c>
      <c r="G1642" s="117">
        <v>3.1906074E-2</v>
      </c>
      <c r="H1642" s="42" t="s">
        <v>12</v>
      </c>
      <c r="I1642" s="13">
        <v>16.229491404000001</v>
      </c>
      <c r="J1642" s="42" t="s">
        <v>12</v>
      </c>
      <c r="K1642" s="29">
        <f t="shared" si="735"/>
        <v>0.5</v>
      </c>
      <c r="L1642" s="29">
        <f t="shared" si="728"/>
        <v>0</v>
      </c>
      <c r="M1642" s="29">
        <f t="shared" si="729"/>
        <v>1</v>
      </c>
      <c r="N1642" s="29">
        <f t="shared" si="736"/>
        <v>1</v>
      </c>
      <c r="O1642" s="34"/>
      <c r="P1642" s="41">
        <v>2046</v>
      </c>
      <c r="Q1642" s="41">
        <v>74533</v>
      </c>
      <c r="R1642" s="117">
        <v>2.7450927999999999E-2</v>
      </c>
      <c r="S1642" s="34">
        <v>0.5</v>
      </c>
      <c r="T1642" s="34"/>
      <c r="U1642" s="43" t="s">
        <v>315</v>
      </c>
      <c r="V1642" s="34">
        <v>1</v>
      </c>
      <c r="W1642" s="29">
        <v>1</v>
      </c>
      <c r="X1642" s="29">
        <f t="shared" si="737"/>
        <v>1</v>
      </c>
      <c r="Z1642" s="6">
        <f t="shared" si="738"/>
        <v>1</v>
      </c>
      <c r="AA1642" s="6">
        <f t="shared" si="739"/>
        <v>1</v>
      </c>
      <c r="AB1642" s="29"/>
      <c r="AC1642" s="29">
        <f t="shared" si="740"/>
        <v>1</v>
      </c>
      <c r="AE1642" s="120">
        <f>IF(N1642=1,IF(OR(I1642&gt;-5,I1642=""),0,IF(I1642&gt;=-10,0.5,1)),0)</f>
        <v>0</v>
      </c>
      <c r="AF1642" s="120">
        <f>IF(G1642&lt;AI1642,0.5,0)</f>
        <v>0.5</v>
      </c>
      <c r="AG1642" s="120">
        <f>IF(G1642=AJ1642,1,0)</f>
        <v>0</v>
      </c>
      <c r="AI1642" s="29">
        <f t="shared" si="741"/>
        <v>4.0696577999999997E-2</v>
      </c>
      <c r="AJ1642" s="29">
        <f>_xlfn.MINIFS($G$6:$G$2383,$N$6:$N$2383,1,$D$6:$D$2383,12)</f>
        <v>5.6550419999999999E-3</v>
      </c>
    </row>
    <row r="1643" spans="1:36" ht="16.5" thickBot="1" x14ac:dyDescent="0.3">
      <c r="A1643" s="48" t="s">
        <v>1842</v>
      </c>
      <c r="B1643" s="54" t="s">
        <v>135</v>
      </c>
      <c r="C1643" s="55" t="s">
        <v>136</v>
      </c>
      <c r="D1643" s="44">
        <v>13</v>
      </c>
      <c r="E1643" s="41">
        <v>454</v>
      </c>
      <c r="F1643" s="41">
        <v>1228</v>
      </c>
      <c r="G1643" s="117">
        <v>0.36970683999999998</v>
      </c>
      <c r="H1643" s="42" t="s">
        <v>12</v>
      </c>
      <c r="I1643" s="13">
        <v>1.066598105</v>
      </c>
      <c r="J1643" s="42" t="s">
        <v>12</v>
      </c>
      <c r="K1643" s="29">
        <f>_xlfn.IFS(AND(R1643=0,G1643=0),0,V1643=0,0,V1643=1,MAX(AE1643:AG1643))</f>
        <v>0</v>
      </c>
      <c r="L1643" s="29">
        <f t="shared" si="728"/>
        <v>0</v>
      </c>
      <c r="M1643" s="29">
        <f t="shared" si="729"/>
        <v>0</v>
      </c>
      <c r="N1643" s="29">
        <f t="shared" si="736"/>
        <v>1</v>
      </c>
      <c r="O1643" s="34"/>
      <c r="P1643" s="41">
        <v>552</v>
      </c>
      <c r="Q1643" s="41">
        <v>1509</v>
      </c>
      <c r="R1643" s="117">
        <v>0.36580516899999999</v>
      </c>
      <c r="S1643" s="34">
        <v>0</v>
      </c>
      <c r="T1643" s="34"/>
      <c r="U1643" s="43" t="s">
        <v>317</v>
      </c>
      <c r="V1643" s="34">
        <v>1</v>
      </c>
      <c r="W1643" s="29">
        <v>2</v>
      </c>
      <c r="X1643" s="29">
        <f t="shared" si="737"/>
        <v>2</v>
      </c>
      <c r="Z1643" s="6">
        <f t="shared" si="738"/>
        <v>1</v>
      </c>
      <c r="AA1643" s="6">
        <f t="shared" si="739"/>
        <v>0</v>
      </c>
      <c r="AB1643" s="29"/>
      <c r="AC1643" s="29">
        <f t="shared" si="740"/>
        <v>0</v>
      </c>
      <c r="AE1643" s="120">
        <f>IF(N1643=1,IF(OR(I1643&gt;-3,I1643=""),0,IF(I1643&gt;=-7,1,2)),0)</f>
        <v>0</v>
      </c>
      <c r="AF1643" s="120">
        <f>IF(G1643&lt;AI1643,1,0)</f>
        <v>0</v>
      </c>
      <c r="AG1643" s="120">
        <f>IF(G1643=AJ1643,2,0)</f>
        <v>0</v>
      </c>
      <c r="AI1643" s="29">
        <f t="shared" si="741"/>
        <v>0.30394431599999999</v>
      </c>
      <c r="AJ1643" s="29">
        <f>_xlfn.MINIFS($G$6:$G$2383,$N$6:$N$2383,1,$D$6:$D$2383,13)</f>
        <v>0.11</v>
      </c>
    </row>
    <row r="1644" spans="1:36" ht="16.5" thickBot="1" x14ac:dyDescent="0.3">
      <c r="A1644" s="48" t="s">
        <v>1843</v>
      </c>
      <c r="B1644" s="54" t="s">
        <v>135</v>
      </c>
      <c r="C1644" s="55" t="s">
        <v>136</v>
      </c>
      <c r="D1644" s="44">
        <v>14</v>
      </c>
      <c r="E1644" s="41">
        <v>6</v>
      </c>
      <c r="F1644" s="41">
        <v>5578</v>
      </c>
      <c r="G1644" s="117">
        <v>1.0756540000000001E-3</v>
      </c>
      <c r="H1644" s="42" t="s">
        <v>12</v>
      </c>
      <c r="I1644" s="13">
        <v>0</v>
      </c>
      <c r="J1644" s="42" t="s">
        <v>12</v>
      </c>
      <c r="K1644" s="29">
        <f>_xlfn.IFS(AND(R1644=0,G1644=0),0,V1644=0,0,V1644=1,MAX(AE1644:AG1644))</f>
        <v>0.5</v>
      </c>
      <c r="L1644" s="29">
        <f t="shared" si="728"/>
        <v>0</v>
      </c>
      <c r="M1644" s="29">
        <f t="shared" si="729"/>
        <v>1</v>
      </c>
      <c r="N1644" s="29">
        <f t="shared" si="736"/>
        <v>1</v>
      </c>
      <c r="O1644" s="34"/>
      <c r="P1644" s="41">
        <v>0</v>
      </c>
      <c r="Q1644" s="41">
        <v>5019</v>
      </c>
      <c r="R1644" s="117">
        <v>0</v>
      </c>
      <c r="S1644" s="34">
        <v>0</v>
      </c>
      <c r="T1644" s="34"/>
      <c r="U1644" s="43" t="s">
        <v>319</v>
      </c>
      <c r="V1644" s="34">
        <v>1</v>
      </c>
      <c r="W1644" s="29">
        <v>1</v>
      </c>
      <c r="X1644" s="29">
        <f t="shared" si="737"/>
        <v>1</v>
      </c>
      <c r="Z1644" s="6">
        <f t="shared" si="738"/>
        <v>1</v>
      </c>
      <c r="AA1644" s="6">
        <f t="shared" si="739"/>
        <v>1</v>
      </c>
      <c r="AB1644" s="29"/>
      <c r="AC1644" s="29">
        <f t="shared" si="740"/>
        <v>1</v>
      </c>
      <c r="AE1644" s="120">
        <f>IF(N1644=1,IF(OR(I1644&gt;-5,I1644=""),0,IF(I1644&gt;=-10,0.5,1)),0)</f>
        <v>0</v>
      </c>
      <c r="AF1644" s="120">
        <f>IF(G1644&lt;AI1644,0.5,0)</f>
        <v>0.5</v>
      </c>
      <c r="AG1644" s="120">
        <f>IF(G1644=AJ1644,1,0)</f>
        <v>0</v>
      </c>
      <c r="AI1644" s="29">
        <f t="shared" si="741"/>
        <v>4.1435990000000004E-3</v>
      </c>
      <c r="AJ1644" s="29">
        <f>_xlfn.MINIFS($G$6:$G$2383,$N$6:$N$2383,1,$D$6:$D$2383,14)</f>
        <v>0</v>
      </c>
    </row>
    <row r="1645" spans="1:36" ht="16.5" thickBot="1" x14ac:dyDescent="0.3">
      <c r="A1645" s="48" t="s">
        <v>1844</v>
      </c>
      <c r="B1645" s="54" t="s">
        <v>135</v>
      </c>
      <c r="C1645" s="55" t="s">
        <v>136</v>
      </c>
      <c r="D1645" s="33"/>
      <c r="E1645" s="41"/>
      <c r="F1645" s="41"/>
      <c r="G1645" s="117">
        <v>0</v>
      </c>
      <c r="H1645" s="35"/>
      <c r="I1645" s="35"/>
      <c r="J1645" s="35"/>
      <c r="K1645" s="36">
        <f>SUM(K1646:K1651)</f>
        <v>0</v>
      </c>
      <c r="L1645" s="29">
        <f t="shared" si="728"/>
        <v>0</v>
      </c>
      <c r="M1645" s="29">
        <f t="shared" si="729"/>
        <v>0</v>
      </c>
      <c r="O1645" s="34"/>
      <c r="P1645" s="34"/>
      <c r="Q1645" s="34"/>
      <c r="R1645" s="117">
        <v>0</v>
      </c>
      <c r="S1645" s="35">
        <v>2</v>
      </c>
      <c r="T1645" s="35"/>
      <c r="U1645" s="37" t="s">
        <v>321</v>
      </c>
      <c r="V1645" s="35">
        <v>1</v>
      </c>
      <c r="W1645" s="6"/>
      <c r="X1645" s="29">
        <f t="shared" si="737"/>
        <v>0</v>
      </c>
      <c r="Y1645" s="6"/>
      <c r="AB1645" s="6"/>
      <c r="AC1645" s="29" t="str">
        <f t="shared" si="740"/>
        <v>не применяется</v>
      </c>
      <c r="AF1645" s="6"/>
    </row>
    <row r="1646" spans="1:36" ht="16.5" thickBot="1" x14ac:dyDescent="0.3">
      <c r="A1646" s="48" t="s">
        <v>1845</v>
      </c>
      <c r="B1646" s="54" t="s">
        <v>135</v>
      </c>
      <c r="C1646" s="55" t="s">
        <v>136</v>
      </c>
      <c r="D1646" s="44">
        <v>15</v>
      </c>
      <c r="E1646" s="41">
        <v>0</v>
      </c>
      <c r="F1646" s="41">
        <v>0</v>
      </c>
      <c r="G1646" s="117">
        <v>0</v>
      </c>
      <c r="H1646" s="45">
        <v>1</v>
      </c>
      <c r="I1646" s="42" t="s">
        <v>12</v>
      </c>
      <c r="J1646" s="13">
        <v>0</v>
      </c>
      <c r="K1646" s="29">
        <f t="shared" ref="K1646:K1651" si="742">IF(V1646=1,MAX(AE1646:AG1646),0)</f>
        <v>0</v>
      </c>
      <c r="L1646" s="29">
        <f t="shared" si="728"/>
        <v>0</v>
      </c>
      <c r="M1646" s="29">
        <f t="shared" si="729"/>
        <v>0</v>
      </c>
      <c r="N1646" s="29">
        <f t="shared" ref="N1646:N1651" si="743">IF(AND(F1646=0,V1646=1),2,V1646)</f>
        <v>2</v>
      </c>
      <c r="O1646" s="34"/>
      <c r="P1646" s="41">
        <v>0</v>
      </c>
      <c r="Q1646" s="41">
        <v>0</v>
      </c>
      <c r="R1646" s="117">
        <v>0</v>
      </c>
      <c r="S1646" s="42">
        <v>0</v>
      </c>
      <c r="T1646" s="42"/>
      <c r="U1646" s="43" t="s">
        <v>323</v>
      </c>
      <c r="V1646" s="34">
        <v>1</v>
      </c>
      <c r="W1646" s="29">
        <v>1</v>
      </c>
      <c r="X1646" s="29">
        <f t="shared" si="737"/>
        <v>1</v>
      </c>
      <c r="Z1646" s="6">
        <f t="shared" ref="Z1646:Z1651" si="744">N1646</f>
        <v>2</v>
      </c>
      <c r="AA1646" s="6">
        <f t="shared" ref="AA1646:AA1651" si="745">IF(K1646&lt;=0,0,1)</f>
        <v>0</v>
      </c>
      <c r="AB1646" s="29"/>
      <c r="AC1646" s="29" t="str">
        <f>_xlfn.IFS(AND(Z1646=1,AA1646=1),1,AND(Z1646=1,AA1646=0),0,Z1646=0,"не применяется",Z1646=2,"не применяется")</f>
        <v>не применяется</v>
      </c>
      <c r="AE1646" s="120">
        <f>IF(AND(J1646&gt;=1,N1646=1),1,0)</f>
        <v>0</v>
      </c>
      <c r="AF1646" s="121">
        <f>IF(G1646&gt;AI1646,0.5,0)</f>
        <v>0</v>
      </c>
      <c r="AG1646" s="120"/>
      <c r="AI1646" s="29">
        <f t="shared" ref="AI1646:AI1651" si="746">ROUND(SUMIFS(E:E,D:D,D1646,N:N,1)/SUMIFS(F:F,D:D,D1646,N:N,1),9)</f>
        <v>0.955452521</v>
      </c>
    </row>
    <row r="1647" spans="1:36" ht="16.5" thickBot="1" x14ac:dyDescent="0.3">
      <c r="A1647" s="48" t="s">
        <v>1846</v>
      </c>
      <c r="B1647" s="54" t="s">
        <v>135</v>
      </c>
      <c r="C1647" s="55" t="s">
        <v>136</v>
      </c>
      <c r="D1647" s="44">
        <v>16</v>
      </c>
      <c r="E1647" s="41">
        <v>0</v>
      </c>
      <c r="F1647" s="41">
        <v>0</v>
      </c>
      <c r="G1647" s="117">
        <v>0</v>
      </c>
      <c r="H1647" s="45">
        <v>1</v>
      </c>
      <c r="I1647" s="42" t="s">
        <v>12</v>
      </c>
      <c r="J1647" s="13">
        <v>0</v>
      </c>
      <c r="K1647" s="29">
        <f t="shared" si="742"/>
        <v>0</v>
      </c>
      <c r="L1647" s="29">
        <f t="shared" si="728"/>
        <v>0</v>
      </c>
      <c r="M1647" s="29">
        <f t="shared" si="729"/>
        <v>0</v>
      </c>
      <c r="N1647" s="29">
        <f t="shared" si="743"/>
        <v>2</v>
      </c>
      <c r="O1647" s="34"/>
      <c r="P1647" s="41">
        <v>1</v>
      </c>
      <c r="Q1647" s="41">
        <v>0</v>
      </c>
      <c r="R1647" s="117">
        <v>0</v>
      </c>
      <c r="S1647" s="42">
        <v>0</v>
      </c>
      <c r="T1647" s="42"/>
      <c r="U1647" s="43" t="s">
        <v>325</v>
      </c>
      <c r="V1647" s="34">
        <v>1</v>
      </c>
      <c r="W1647" s="29">
        <v>1</v>
      </c>
      <c r="X1647" s="29">
        <f t="shared" si="737"/>
        <v>1</v>
      </c>
      <c r="Z1647" s="6">
        <f t="shared" si="744"/>
        <v>2</v>
      </c>
      <c r="AA1647" s="6">
        <f t="shared" si="745"/>
        <v>0</v>
      </c>
      <c r="AB1647" s="29"/>
      <c r="AC1647" s="29" t="str">
        <f>_xlfn.IFS(AND(Z1647=1,AA1647=1),1,AND(Z1647=1,AA1647=0),0,Z1647=0,"не применяется",Z1647=2,"не применяется")</f>
        <v>не применяется</v>
      </c>
      <c r="AE1647" s="120">
        <f>IF(AND(J1647&gt;=1,N1647=1),1,0)</f>
        <v>0</v>
      </c>
      <c r="AF1647" s="120">
        <f>IF(G1647&gt;AI1647,0.5,0)</f>
        <v>0</v>
      </c>
      <c r="AG1647" s="120"/>
      <c r="AI1647" s="29">
        <f t="shared" si="746"/>
        <v>27.65</v>
      </c>
    </row>
    <row r="1648" spans="1:36" ht="16.5" thickBot="1" x14ac:dyDescent="0.3">
      <c r="A1648" s="48" t="s">
        <v>1847</v>
      </c>
      <c r="B1648" s="54" t="s">
        <v>135</v>
      </c>
      <c r="C1648" s="55" t="s">
        <v>136</v>
      </c>
      <c r="D1648" s="44">
        <v>17</v>
      </c>
      <c r="E1648" s="41">
        <v>254</v>
      </c>
      <c r="F1648" s="41">
        <v>0</v>
      </c>
      <c r="G1648" s="117">
        <v>0</v>
      </c>
      <c r="H1648" s="45">
        <v>1</v>
      </c>
      <c r="I1648" s="42" t="s">
        <v>12</v>
      </c>
      <c r="J1648" s="13">
        <v>0</v>
      </c>
      <c r="K1648" s="29">
        <f t="shared" si="742"/>
        <v>0</v>
      </c>
      <c r="L1648" s="29">
        <f t="shared" si="728"/>
        <v>0</v>
      </c>
      <c r="M1648" s="29">
        <f t="shared" si="729"/>
        <v>0</v>
      </c>
      <c r="N1648" s="29">
        <f t="shared" si="743"/>
        <v>2</v>
      </c>
      <c r="O1648" s="34"/>
      <c r="P1648" s="41">
        <v>54</v>
      </c>
      <c r="Q1648" s="41">
        <v>1</v>
      </c>
      <c r="R1648" s="117">
        <v>54</v>
      </c>
      <c r="S1648" s="42">
        <v>1</v>
      </c>
      <c r="T1648" s="42"/>
      <c r="U1648" s="43" t="s">
        <v>327</v>
      </c>
      <c r="V1648" s="34">
        <v>1</v>
      </c>
      <c r="W1648" s="29">
        <v>1</v>
      </c>
      <c r="X1648" s="29">
        <f t="shared" si="737"/>
        <v>1</v>
      </c>
      <c r="Z1648" s="6">
        <f t="shared" si="744"/>
        <v>2</v>
      </c>
      <c r="AA1648" s="6">
        <f t="shared" si="745"/>
        <v>0</v>
      </c>
      <c r="AB1648" s="29"/>
      <c r="AC1648" s="29" t="str">
        <f>_xlfn.IFS(AND(Z1648=1,AA1648=1),1,AND(Z1648=1,AA1648=0),0,Z1648=0,"не применяется",N1648=2,"не применяется")</f>
        <v>не применяется</v>
      </c>
      <c r="AE1648" s="120">
        <f>IF(AND(J1648&gt;=1,N1648=1),1,0)</f>
        <v>0</v>
      </c>
      <c r="AF1648" s="120">
        <f>IF(G1648&gt;AI1648,0.5,0)</f>
        <v>0</v>
      </c>
      <c r="AG1648" s="120"/>
      <c r="AI1648" s="29">
        <f t="shared" si="746"/>
        <v>77.588235294</v>
      </c>
    </row>
    <row r="1649" spans="1:36" ht="16.5" thickBot="1" x14ac:dyDescent="0.3">
      <c r="A1649" s="48" t="s">
        <v>1848</v>
      </c>
      <c r="B1649" s="54" t="s">
        <v>135</v>
      </c>
      <c r="C1649" s="55" t="s">
        <v>136</v>
      </c>
      <c r="D1649" s="44">
        <v>18</v>
      </c>
      <c r="E1649" s="41">
        <v>54</v>
      </c>
      <c r="F1649" s="41">
        <v>0</v>
      </c>
      <c r="G1649" s="117">
        <v>0</v>
      </c>
      <c r="H1649" s="45">
        <v>1</v>
      </c>
      <c r="I1649" s="42" t="s">
        <v>12</v>
      </c>
      <c r="J1649" s="13">
        <v>0</v>
      </c>
      <c r="K1649" s="29">
        <f t="shared" si="742"/>
        <v>0</v>
      </c>
      <c r="L1649" s="29">
        <f t="shared" si="728"/>
        <v>0</v>
      </c>
      <c r="M1649" s="29">
        <f t="shared" si="729"/>
        <v>0</v>
      </c>
      <c r="N1649" s="29">
        <f t="shared" si="743"/>
        <v>2</v>
      </c>
      <c r="O1649" s="34"/>
      <c r="P1649" s="41">
        <v>6</v>
      </c>
      <c r="Q1649" s="41">
        <v>2</v>
      </c>
      <c r="R1649" s="117">
        <v>3</v>
      </c>
      <c r="S1649" s="42">
        <v>1</v>
      </c>
      <c r="T1649" s="42"/>
      <c r="U1649" s="43" t="s">
        <v>329</v>
      </c>
      <c r="V1649" s="34">
        <v>1</v>
      </c>
      <c r="W1649" s="29">
        <v>1</v>
      </c>
      <c r="X1649" s="29">
        <f t="shared" si="737"/>
        <v>1</v>
      </c>
      <c r="Z1649" s="6">
        <f t="shared" si="744"/>
        <v>2</v>
      </c>
      <c r="AA1649" s="6">
        <f t="shared" si="745"/>
        <v>0</v>
      </c>
      <c r="AB1649" s="29"/>
      <c r="AC1649" s="29" t="str">
        <f>_xlfn.IFS(AND(Z1649=1,AA1649=1),1,AND(Z1649=1,AA1649=0),0,Z1649=0,"не применяется",N1649=2,"не применяется")</f>
        <v>не применяется</v>
      </c>
      <c r="AE1649" s="120">
        <f>IF(AND(J1649&gt;=1,N1649=1),1,0)</f>
        <v>0</v>
      </c>
      <c r="AF1649" s="120">
        <f>IF(G1649&gt;AI1649,0.5,0)</f>
        <v>0</v>
      </c>
      <c r="AG1649" s="120"/>
      <c r="AI1649" s="29">
        <f t="shared" si="746"/>
        <v>48.1875</v>
      </c>
    </row>
    <row r="1650" spans="1:36" ht="16.5" thickBot="1" x14ac:dyDescent="0.3">
      <c r="A1650" s="48" t="s">
        <v>1849</v>
      </c>
      <c r="B1650" s="54" t="s">
        <v>135</v>
      </c>
      <c r="C1650" s="55" t="s">
        <v>136</v>
      </c>
      <c r="D1650" s="44">
        <v>19</v>
      </c>
      <c r="E1650" s="41">
        <v>1</v>
      </c>
      <c r="F1650" s="41">
        <v>0</v>
      </c>
      <c r="G1650" s="117">
        <v>0</v>
      </c>
      <c r="H1650" s="45">
        <v>1</v>
      </c>
      <c r="I1650" s="42" t="s">
        <v>12</v>
      </c>
      <c r="J1650" s="13">
        <v>0</v>
      </c>
      <c r="K1650" s="29">
        <f t="shared" si="742"/>
        <v>0</v>
      </c>
      <c r="L1650" s="29">
        <f t="shared" si="728"/>
        <v>0</v>
      </c>
      <c r="M1650" s="29">
        <f t="shared" si="729"/>
        <v>0</v>
      </c>
      <c r="N1650" s="29">
        <f t="shared" si="743"/>
        <v>2</v>
      </c>
      <c r="O1650" s="34"/>
      <c r="P1650" s="41">
        <v>0</v>
      </c>
      <c r="Q1650" s="41">
        <v>0</v>
      </c>
      <c r="R1650" s="117">
        <v>0</v>
      </c>
      <c r="S1650" s="42">
        <v>0</v>
      </c>
      <c r="T1650" s="42"/>
      <c r="U1650" s="43" t="s">
        <v>331</v>
      </c>
      <c r="V1650" s="34">
        <v>1</v>
      </c>
      <c r="W1650" s="29">
        <v>2</v>
      </c>
      <c r="X1650" s="29">
        <f t="shared" si="737"/>
        <v>2</v>
      </c>
      <c r="Z1650" s="6">
        <f t="shared" si="744"/>
        <v>2</v>
      </c>
      <c r="AA1650" s="6">
        <f t="shared" si="745"/>
        <v>0</v>
      </c>
      <c r="AB1650" s="29"/>
      <c r="AC1650" s="29" t="str">
        <f>_xlfn.IFS(AND(Z1650=1,AA1650=1),1,AND(Z1650=1,AA1650=0),0,Z1650=0,"не применяется",Z1650=2,"не применяется")</f>
        <v>не применяется</v>
      </c>
      <c r="AE1650" s="120">
        <f>IF(AND(J1650&gt;=1,N1650=1),2,0)</f>
        <v>0</v>
      </c>
      <c r="AF1650" s="120">
        <f>IF(G1650&gt;AI1650,1,0)</f>
        <v>0</v>
      </c>
      <c r="AG1650" s="120"/>
      <c r="AI1650" s="29">
        <f t="shared" si="746"/>
        <v>45.237288135999997</v>
      </c>
    </row>
    <row r="1651" spans="1:36" ht="16.5" thickBot="1" x14ac:dyDescent="0.3">
      <c r="A1651" s="48" t="s">
        <v>1850</v>
      </c>
      <c r="B1651" s="54" t="s">
        <v>135</v>
      </c>
      <c r="C1651" s="55" t="s">
        <v>136</v>
      </c>
      <c r="D1651" s="44">
        <v>20</v>
      </c>
      <c r="E1651" s="41">
        <v>1</v>
      </c>
      <c r="F1651" s="41">
        <v>0</v>
      </c>
      <c r="G1651" s="117">
        <v>0</v>
      </c>
      <c r="H1651" s="45">
        <v>1</v>
      </c>
      <c r="I1651" s="42" t="s">
        <v>12</v>
      </c>
      <c r="J1651" s="13">
        <v>0</v>
      </c>
      <c r="K1651" s="29">
        <f t="shared" si="742"/>
        <v>0</v>
      </c>
      <c r="L1651" s="29">
        <f t="shared" si="728"/>
        <v>0</v>
      </c>
      <c r="M1651" s="29">
        <f t="shared" si="729"/>
        <v>0</v>
      </c>
      <c r="N1651" s="29">
        <f t="shared" si="743"/>
        <v>2</v>
      </c>
      <c r="O1651" s="34"/>
      <c r="P1651" s="41">
        <v>0</v>
      </c>
      <c r="Q1651" s="41">
        <v>3</v>
      </c>
      <c r="R1651" s="117">
        <v>0</v>
      </c>
      <c r="S1651" s="42">
        <v>0</v>
      </c>
      <c r="T1651" s="42"/>
      <c r="U1651" s="43" t="s">
        <v>333</v>
      </c>
      <c r="V1651" s="34">
        <v>1</v>
      </c>
      <c r="W1651" s="29">
        <v>1</v>
      </c>
      <c r="X1651" s="29">
        <f t="shared" si="737"/>
        <v>1</v>
      </c>
      <c r="Z1651" s="6">
        <f t="shared" si="744"/>
        <v>2</v>
      </c>
      <c r="AA1651" s="6">
        <f t="shared" si="745"/>
        <v>0</v>
      </c>
      <c r="AB1651" s="29"/>
      <c r="AC1651" s="29" t="str">
        <f>_xlfn.IFS(AND(Z1651=1,AA1651=1),1,AND(Z1651=1,AA1651=0),0,Z1651=0,"не применяется",N1651=2,"не применяется")</f>
        <v>не применяется</v>
      </c>
      <c r="AE1651" s="120">
        <f>IF(AND(J1651&gt;=1,N1651=1),1,0)</f>
        <v>0</v>
      </c>
      <c r="AF1651" s="120">
        <f>IF(G1651&gt;AI1651,0.5,0)</f>
        <v>0</v>
      </c>
      <c r="AG1651" s="120"/>
      <c r="AI1651" s="29">
        <f t="shared" si="746"/>
        <v>12.756097561000001</v>
      </c>
    </row>
    <row r="1652" spans="1:36" ht="16.5" thickBot="1" x14ac:dyDescent="0.3">
      <c r="A1652" s="48" t="s">
        <v>1844</v>
      </c>
      <c r="B1652" s="54" t="s">
        <v>135</v>
      </c>
      <c r="C1652" s="55" t="s">
        <v>136</v>
      </c>
      <c r="D1652" s="33"/>
      <c r="E1652" s="41"/>
      <c r="F1652" s="41"/>
      <c r="G1652" s="117">
        <v>0</v>
      </c>
      <c r="H1652" s="35"/>
      <c r="I1652" s="35"/>
      <c r="J1652" s="35"/>
      <c r="K1652" s="36">
        <f>SUM(K1653:K1657)</f>
        <v>3.5</v>
      </c>
      <c r="L1652" s="29">
        <f t="shared" si="728"/>
        <v>0</v>
      </c>
      <c r="M1652" s="29">
        <f t="shared" si="729"/>
        <v>0</v>
      </c>
      <c r="O1652" s="34"/>
      <c r="P1652" s="34"/>
      <c r="Q1652" s="34"/>
      <c r="R1652" s="117">
        <v>0</v>
      </c>
      <c r="S1652" s="35">
        <v>2</v>
      </c>
      <c r="T1652" s="35"/>
      <c r="U1652" s="37" t="s">
        <v>321</v>
      </c>
      <c r="V1652" s="35">
        <v>1</v>
      </c>
      <c r="W1652" s="6"/>
      <c r="X1652" s="29">
        <f t="shared" si="737"/>
        <v>0</v>
      </c>
      <c r="Y1652" s="6"/>
      <c r="AB1652" s="6"/>
      <c r="AC1652" s="29" t="str">
        <f t="shared" ref="AC1652:AC1657" si="747">_xlfn.IFS(AND(Z1652=1,AA1652=1),1,AND(Z1652=1,AA1652=0),0,Z1652=0,"не применяется")</f>
        <v>не применяется</v>
      </c>
      <c r="AF1652" s="6"/>
    </row>
    <row r="1653" spans="1:36" ht="16.5" thickBot="1" x14ac:dyDescent="0.3">
      <c r="A1653" s="48" t="s">
        <v>1851</v>
      </c>
      <c r="B1653" s="54" t="s">
        <v>135</v>
      </c>
      <c r="C1653" s="55" t="s">
        <v>136</v>
      </c>
      <c r="D1653" s="44">
        <v>21</v>
      </c>
      <c r="E1653" s="41">
        <v>19</v>
      </c>
      <c r="F1653" s="41">
        <v>60</v>
      </c>
      <c r="G1653" s="117">
        <v>0.31666666700000001</v>
      </c>
      <c r="H1653" s="42" t="s">
        <v>12</v>
      </c>
      <c r="I1653" s="13">
        <v>36.410256638</v>
      </c>
      <c r="J1653" s="42" t="s">
        <v>12</v>
      </c>
      <c r="K1653" s="29">
        <f>IF(V1653=1,MAX(AE1653:AG1653),0)</f>
        <v>1</v>
      </c>
      <c r="L1653" s="29">
        <f t="shared" si="728"/>
        <v>0</v>
      </c>
      <c r="M1653" s="29">
        <f t="shared" si="729"/>
        <v>0</v>
      </c>
      <c r="N1653" s="29">
        <f>IF(AND(F1653=0,V1653=1),2,V1653)</f>
        <v>1</v>
      </c>
      <c r="O1653" s="34"/>
      <c r="P1653" s="41">
        <v>13</v>
      </c>
      <c r="Q1653" s="41">
        <v>56</v>
      </c>
      <c r="R1653" s="117">
        <v>0.23214285700000001</v>
      </c>
      <c r="S1653" s="45">
        <v>0.5</v>
      </c>
      <c r="T1653" s="45"/>
      <c r="U1653" s="43" t="s">
        <v>335</v>
      </c>
      <c r="V1653" s="34">
        <v>1</v>
      </c>
      <c r="W1653" s="29">
        <v>1</v>
      </c>
      <c r="X1653" s="29">
        <f t="shared" si="737"/>
        <v>1</v>
      </c>
      <c r="Z1653" s="6">
        <f>N1653</f>
        <v>1</v>
      </c>
      <c r="AA1653" s="6">
        <f>IF(K1653&lt;=0,0,1)</f>
        <v>1</v>
      </c>
      <c r="AB1653" s="29"/>
      <c r="AC1653" s="29">
        <f t="shared" si="747"/>
        <v>1</v>
      </c>
      <c r="AE1653" s="120">
        <f>IF(N1653=1,IF(OR(I1653&lt;5,I1653=""),0,IF(I1653&gt;=10,1,0.5)),0)</f>
        <v>1</v>
      </c>
      <c r="AF1653" s="120">
        <f>IF(G1653&gt;AI1653,0.5,0)</f>
        <v>0</v>
      </c>
      <c r="AG1653" s="120">
        <f>IF(G1653=AJ1653,1,0)</f>
        <v>0</v>
      </c>
      <c r="AI1653" s="29">
        <f>ROUND(SUMIFS(E:E,D:D,D1653,N:N,1)/SUMIFS(F:F,D:D,D1653,N:N,1),9)</f>
        <v>0.40586932399999998</v>
      </c>
      <c r="AJ1653" s="29">
        <f>_xlfn.MAXIFS($G$7:$G$2383,$N$7:$N$2383,1,$D$7:$D$2383,21)</f>
        <v>1</v>
      </c>
    </row>
    <row r="1654" spans="1:36" ht="16.5" thickBot="1" x14ac:dyDescent="0.3">
      <c r="A1654" s="48" t="s">
        <v>1852</v>
      </c>
      <c r="B1654" s="54" t="s">
        <v>135</v>
      </c>
      <c r="C1654" s="55" t="s">
        <v>136</v>
      </c>
      <c r="D1654" s="44">
        <v>22</v>
      </c>
      <c r="E1654" s="41">
        <v>521</v>
      </c>
      <c r="F1654" s="41">
        <v>536</v>
      </c>
      <c r="G1654" s="117">
        <v>0.97201492499999997</v>
      </c>
      <c r="H1654" s="45">
        <v>1</v>
      </c>
      <c r="I1654" s="42" t="s">
        <v>12</v>
      </c>
      <c r="J1654" s="13">
        <v>0.97201492499999997</v>
      </c>
      <c r="K1654" s="29">
        <f>IF(V1654=1,MAX(AE1654:AG1654),0)</f>
        <v>0.5</v>
      </c>
      <c r="L1654" s="29">
        <f t="shared" si="728"/>
        <v>0</v>
      </c>
      <c r="M1654" s="29">
        <f t="shared" si="729"/>
        <v>1</v>
      </c>
      <c r="N1654" s="29">
        <f>IF(AND(F1654=0,V1654=1),2,V1654)</f>
        <v>1</v>
      </c>
      <c r="O1654" s="34"/>
      <c r="P1654" s="41">
        <v>0</v>
      </c>
      <c r="Q1654" s="41">
        <v>0</v>
      </c>
      <c r="R1654" s="117">
        <v>0</v>
      </c>
      <c r="S1654" s="42">
        <v>1</v>
      </c>
      <c r="T1654" s="42"/>
      <c r="U1654" s="43" t="s">
        <v>337</v>
      </c>
      <c r="V1654" s="34">
        <v>1</v>
      </c>
      <c r="W1654" s="29">
        <v>1</v>
      </c>
      <c r="X1654" s="29">
        <f t="shared" si="737"/>
        <v>1</v>
      </c>
      <c r="Z1654" s="6">
        <f>N1654</f>
        <v>1</v>
      </c>
      <c r="AA1654" s="6">
        <f>IF(K1654&lt;=0,0,1)</f>
        <v>1</v>
      </c>
      <c r="AB1654" s="29"/>
      <c r="AC1654" s="29">
        <f t="shared" si="747"/>
        <v>1</v>
      </c>
      <c r="AE1654" s="120">
        <f>IF(AND(J1654&gt;=1,N1654=1),1,0)</f>
        <v>0</v>
      </c>
      <c r="AF1654" s="120">
        <f>IF(G1654&gt;AI1654,0.5,0)</f>
        <v>0.5</v>
      </c>
      <c r="AG1654" s="120"/>
      <c r="AI1654" s="29">
        <f>ROUND(SUMIFS(E:E,D:D,D1654,N:N,1)/SUMIFS(F:F,D:D,D1654,N:N,1),9)</f>
        <v>0.59924209900000003</v>
      </c>
    </row>
    <row r="1655" spans="1:36" ht="16.5" thickBot="1" x14ac:dyDescent="0.3">
      <c r="A1655" s="48" t="s">
        <v>1853</v>
      </c>
      <c r="B1655" s="54" t="s">
        <v>135</v>
      </c>
      <c r="C1655" s="55" t="s">
        <v>136</v>
      </c>
      <c r="D1655" s="44">
        <v>23</v>
      </c>
      <c r="E1655" s="41">
        <v>0</v>
      </c>
      <c r="F1655" s="41">
        <v>1</v>
      </c>
      <c r="G1655" s="117">
        <v>0</v>
      </c>
      <c r="H1655" s="42" t="s">
        <v>12</v>
      </c>
      <c r="I1655" s="13">
        <v>0</v>
      </c>
      <c r="J1655" s="42" t="s">
        <v>12</v>
      </c>
      <c r="K1655" s="29">
        <f>IF(V1655=1,MAX(AE1655:AG1655),0)</f>
        <v>0</v>
      </c>
      <c r="L1655" s="29">
        <f t="shared" si="728"/>
        <v>0</v>
      </c>
      <c r="M1655" s="29">
        <f t="shared" si="729"/>
        <v>0</v>
      </c>
      <c r="N1655" s="29">
        <f>IF(AND(F1655=0,V1655=1),2,V1655)</f>
        <v>1</v>
      </c>
      <c r="O1655" s="34"/>
      <c r="P1655" s="41">
        <v>0</v>
      </c>
      <c r="Q1655" s="41">
        <v>1</v>
      </c>
      <c r="R1655" s="117">
        <v>0</v>
      </c>
      <c r="S1655" s="45">
        <v>0</v>
      </c>
      <c r="T1655" s="45"/>
      <c r="U1655" s="43" t="s">
        <v>339</v>
      </c>
      <c r="V1655" s="34">
        <v>1</v>
      </c>
      <c r="W1655" s="29">
        <v>1</v>
      </c>
      <c r="X1655" s="29">
        <f t="shared" si="737"/>
        <v>1</v>
      </c>
      <c r="Z1655" s="6">
        <f>N1655</f>
        <v>1</v>
      </c>
      <c r="AA1655" s="6">
        <f>IF(K1655&lt;=0,0,1)</f>
        <v>0</v>
      </c>
      <c r="AB1655" s="29"/>
      <c r="AC1655" s="29">
        <f t="shared" si="747"/>
        <v>0</v>
      </c>
      <c r="AE1655" s="120">
        <f>IF(N1655=1,IF(OR(I1655&lt;5,I1655=""),0,IF(I1655&gt;=10,1,0.5)),0)</f>
        <v>0</v>
      </c>
      <c r="AF1655" s="120">
        <f>IF(G1655&gt;AI1655,0.5,0)</f>
        <v>0</v>
      </c>
      <c r="AG1655" s="120">
        <f>IF(AND(G4082&lt;&gt;0,G1655=AJ1655),1,0)</f>
        <v>0</v>
      </c>
      <c r="AI1655" s="29">
        <f>ROUND(SUMIFS(E:E,D:D,D1655,N:N,1)/SUMIFS(F:F,D:D,D1655,N:N,1),9)</f>
        <v>0.46666666699999998</v>
      </c>
      <c r="AJ1655" s="29">
        <f>_xlfn.MAXIFS($G$7:$G$2383,$N$7:$N$2383,1,$D$7:$D$2383,23)</f>
        <v>6</v>
      </c>
    </row>
    <row r="1656" spans="1:36" ht="16.5" thickBot="1" x14ac:dyDescent="0.3">
      <c r="A1656" s="48" t="s">
        <v>1854</v>
      </c>
      <c r="B1656" s="54" t="s">
        <v>135</v>
      </c>
      <c r="C1656" s="55" t="s">
        <v>136</v>
      </c>
      <c r="D1656" s="44">
        <v>24</v>
      </c>
      <c r="E1656" s="41">
        <v>8</v>
      </c>
      <c r="F1656" s="41">
        <v>2</v>
      </c>
      <c r="G1656" s="117">
        <v>4</v>
      </c>
      <c r="H1656" s="42" t="s">
        <v>12</v>
      </c>
      <c r="I1656" s="13">
        <v>833.33333240000002</v>
      </c>
      <c r="J1656" s="42" t="s">
        <v>12</v>
      </c>
      <c r="K1656" s="29">
        <f>IF(V1656=1,MAX(AE1656:AG1656),0)</f>
        <v>1</v>
      </c>
      <c r="L1656" s="29">
        <f t="shared" si="728"/>
        <v>0</v>
      </c>
      <c r="M1656" s="29">
        <f t="shared" si="729"/>
        <v>1</v>
      </c>
      <c r="N1656" s="29">
        <f>IF(AND(F1656=0,V1656=1),2,V1656)</f>
        <v>1</v>
      </c>
      <c r="O1656" s="34"/>
      <c r="P1656" s="41">
        <v>9</v>
      </c>
      <c r="Q1656" s="41">
        <v>21</v>
      </c>
      <c r="R1656" s="117">
        <v>0.428571429</v>
      </c>
      <c r="S1656" s="45">
        <v>0.5</v>
      </c>
      <c r="T1656" s="45"/>
      <c r="U1656" s="43" t="s">
        <v>341</v>
      </c>
      <c r="V1656" s="34">
        <v>1</v>
      </c>
      <c r="W1656" s="29">
        <v>1</v>
      </c>
      <c r="X1656" s="29">
        <f t="shared" si="737"/>
        <v>1</v>
      </c>
      <c r="Z1656" s="6">
        <f>N1656</f>
        <v>1</v>
      </c>
      <c r="AA1656" s="6">
        <f>IF(K1656&lt;=0,0,1)</f>
        <v>1</v>
      </c>
      <c r="AB1656" s="29"/>
      <c r="AC1656" s="29">
        <f t="shared" si="747"/>
        <v>1</v>
      </c>
      <c r="AE1656" s="120">
        <f>IF(N1656=1,IF(OR(I1656&lt;5,I1656=""),0,IF(I1656&gt;=10,1,0.5)),0)</f>
        <v>1</v>
      </c>
      <c r="AF1656" s="120">
        <f>IF(G1656&gt;AI1656,0.5,0)</f>
        <v>0.5</v>
      </c>
      <c r="AG1656" s="120">
        <f>IF(G1656=AJ1656,1,0)</f>
        <v>0</v>
      </c>
      <c r="AI1656" s="29">
        <f>ROUND(SUMIFS(E:E,D:D,D1656,N:N,1)/SUMIFS(F:F,D:D,D1656,N:N,1),9)</f>
        <v>0.91379310300000005</v>
      </c>
      <c r="AJ1656" s="29">
        <f>_xlfn.MAXIFS($G$7:$G$2383,$N$7:$N$2383,1,$D$7:$D$2383,24)</f>
        <v>10</v>
      </c>
    </row>
    <row r="1657" spans="1:36" ht="16.5" thickBot="1" x14ac:dyDescent="0.3">
      <c r="A1657" s="48" t="s">
        <v>1855</v>
      </c>
      <c r="B1657" s="54" t="s">
        <v>135</v>
      </c>
      <c r="C1657" s="55" t="s">
        <v>136</v>
      </c>
      <c r="D1657" s="44">
        <v>25</v>
      </c>
      <c r="E1657" s="41">
        <v>948</v>
      </c>
      <c r="F1657" s="41">
        <v>977</v>
      </c>
      <c r="G1657" s="117">
        <v>0.97031729799999999</v>
      </c>
      <c r="H1657" s="45">
        <v>1</v>
      </c>
      <c r="I1657" s="42" t="s">
        <v>12</v>
      </c>
      <c r="J1657" s="13">
        <v>0.97031729799999999</v>
      </c>
      <c r="K1657" s="29">
        <f>IF(V1657=1,MAX(AE1657:AG1657),0)</f>
        <v>1</v>
      </c>
      <c r="L1657" s="29">
        <f t="shared" si="728"/>
        <v>0</v>
      </c>
      <c r="M1657" s="29">
        <f t="shared" si="729"/>
        <v>1</v>
      </c>
      <c r="N1657" s="29">
        <f>IF(AND(F1657=0,V1657=1),2,V1657)</f>
        <v>1</v>
      </c>
      <c r="O1657" s="34"/>
      <c r="P1657" s="41">
        <v>0</v>
      </c>
      <c r="Q1657" s="41">
        <v>0</v>
      </c>
      <c r="R1657" s="117">
        <v>0</v>
      </c>
      <c r="S1657" s="42">
        <v>0</v>
      </c>
      <c r="T1657" s="42"/>
      <c r="U1657" s="43" t="s">
        <v>343</v>
      </c>
      <c r="V1657" s="34">
        <v>1</v>
      </c>
      <c r="W1657" s="29">
        <v>2</v>
      </c>
      <c r="X1657" s="29">
        <f t="shared" si="737"/>
        <v>2</v>
      </c>
      <c r="Z1657" s="6">
        <f>N1657</f>
        <v>1</v>
      </c>
      <c r="AA1657" s="6">
        <f>IF(K1657&lt;=0,0,1)</f>
        <v>1</v>
      </c>
      <c r="AB1657" s="29"/>
      <c r="AC1657" s="29">
        <f t="shared" si="747"/>
        <v>1</v>
      </c>
      <c r="AE1657" s="120">
        <f>IF(AND(J1657&gt;=1,N1657=1),2,0)</f>
        <v>0</v>
      </c>
      <c r="AF1657" s="120">
        <f>IF(G1657&gt;AI1657,1,0)</f>
        <v>1</v>
      </c>
      <c r="AG1657" s="120"/>
      <c r="AI1657" s="29">
        <f>ROUND(SUMIFS(E:E,D:D,D1657,N:N,1)/SUMIFS(F:F,D:D,D1657,N:N,1),9)</f>
        <v>0.97028108999999996</v>
      </c>
    </row>
    <row r="1658" spans="1:36" ht="16.5" thickBot="1" x14ac:dyDescent="0.3">
      <c r="A1658" s="48" t="s">
        <v>1856</v>
      </c>
      <c r="B1658" s="54" t="s">
        <v>135</v>
      </c>
      <c r="C1658" s="55" t="s">
        <v>136</v>
      </c>
      <c r="D1658" s="51">
        <v>33</v>
      </c>
      <c r="E1658" s="41"/>
      <c r="F1658" s="41"/>
      <c r="G1658" s="117">
        <v>0</v>
      </c>
      <c r="H1658" s="45"/>
      <c r="I1658" s="45"/>
      <c r="J1658" s="45"/>
      <c r="K1658" s="45">
        <f>K1630+K1645+K1652</f>
        <v>15</v>
      </c>
      <c r="L1658" s="29">
        <f t="shared" si="728"/>
        <v>0</v>
      </c>
      <c r="M1658" s="29">
        <f t="shared" si="729"/>
        <v>0</v>
      </c>
      <c r="O1658" s="34"/>
      <c r="P1658" s="34"/>
      <c r="Q1658" s="34"/>
      <c r="R1658" s="117">
        <v>0</v>
      </c>
      <c r="S1658" s="45">
        <v>15</v>
      </c>
      <c r="T1658" s="45"/>
      <c r="U1658" s="43" t="s">
        <v>321</v>
      </c>
      <c r="V1658" s="45">
        <v>1</v>
      </c>
      <c r="X1658" s="29">
        <f>SUM(X1630:X1657)</f>
        <v>32</v>
      </c>
      <c r="Y1658" s="53">
        <f>K1658/X1658</f>
        <v>0.46875</v>
      </c>
      <c r="Z1658" s="6">
        <f>SUM(Z1630:Z1657)</f>
        <v>31</v>
      </c>
      <c r="AA1658" s="6">
        <f>SUM(AA1630:AA1657)</f>
        <v>14</v>
      </c>
      <c r="AB1658" s="53">
        <f>AA1658/Z1658</f>
        <v>0.45161290322580644</v>
      </c>
      <c r="AC1658" s="29">
        <f>AB1658</f>
        <v>0.45161290322580644</v>
      </c>
      <c r="AF1658" s="6"/>
    </row>
    <row r="1659" spans="1:36" ht="16.5" thickBot="1" x14ac:dyDescent="0.25">
      <c r="A1659" s="48" t="s">
        <v>245</v>
      </c>
      <c r="B1659" s="49" t="s">
        <v>87</v>
      </c>
      <c r="C1659" s="50" t="s">
        <v>88</v>
      </c>
      <c r="D1659" s="33">
        <v>0</v>
      </c>
      <c r="E1659" s="122"/>
      <c r="F1659" s="122"/>
      <c r="G1659" s="117">
        <v>0</v>
      </c>
      <c r="H1659" s="35"/>
      <c r="I1659" s="35"/>
      <c r="J1659" s="35"/>
      <c r="K1659" s="36">
        <f>SUM(K1660:K1673)</f>
        <v>15.5</v>
      </c>
      <c r="L1659" s="29">
        <f t="shared" si="728"/>
        <v>0</v>
      </c>
      <c r="M1659" s="29">
        <f t="shared" si="729"/>
        <v>0</v>
      </c>
      <c r="O1659" s="34"/>
      <c r="P1659" s="67"/>
      <c r="Q1659" s="67"/>
      <c r="R1659" s="117">
        <v>0</v>
      </c>
      <c r="S1659" s="34">
        <v>12.5</v>
      </c>
      <c r="T1659" s="34"/>
      <c r="U1659" s="43" t="s">
        <v>321</v>
      </c>
      <c r="V1659" s="35">
        <v>1</v>
      </c>
      <c r="W1659" s="6"/>
      <c r="X1659" s="6"/>
      <c r="Y1659" s="6"/>
      <c r="AB1659" s="6"/>
      <c r="AC1659" s="6"/>
      <c r="AF1659" s="6"/>
    </row>
    <row r="1660" spans="1:36" ht="16.5" thickBot="1" x14ac:dyDescent="0.3">
      <c r="A1660" s="48" t="s">
        <v>1857</v>
      </c>
      <c r="B1660" s="54" t="s">
        <v>87</v>
      </c>
      <c r="C1660" s="55" t="s">
        <v>88</v>
      </c>
      <c r="D1660" s="41">
        <v>1</v>
      </c>
      <c r="E1660" s="41">
        <v>174388</v>
      </c>
      <c r="F1660" s="41">
        <v>768197.3</v>
      </c>
      <c r="G1660" s="117">
        <v>0.22700938900000001</v>
      </c>
      <c r="H1660" s="42" t="s">
        <v>12</v>
      </c>
      <c r="I1660" s="13">
        <v>-6.2914189499999997</v>
      </c>
      <c r="J1660" s="42" t="s">
        <v>12</v>
      </c>
      <c r="K1660" s="29">
        <f t="shared" ref="K1660:K1671" si="748">IF(V1660=1,MAX(AE1660:AG1660),0)</f>
        <v>0</v>
      </c>
      <c r="L1660" s="29">
        <f t="shared" si="728"/>
        <v>0</v>
      </c>
      <c r="M1660" s="29">
        <f t="shared" si="729"/>
        <v>0</v>
      </c>
      <c r="N1660" s="29">
        <f t="shared" ref="N1660:N1673" si="749">IF(AND(F1660=0,V1660=1),2,V1660)</f>
        <v>1</v>
      </c>
      <c r="O1660" s="34" t="s">
        <v>16</v>
      </c>
      <c r="P1660" s="41">
        <v>160272</v>
      </c>
      <c r="Q1660" s="41">
        <v>661596.5</v>
      </c>
      <c r="R1660" s="117">
        <v>0.24225037499999999</v>
      </c>
      <c r="S1660" s="34">
        <v>1</v>
      </c>
      <c r="T1660" s="34"/>
      <c r="U1660" s="43" t="s">
        <v>293</v>
      </c>
      <c r="V1660" s="34">
        <v>1</v>
      </c>
      <c r="W1660" s="29">
        <v>1</v>
      </c>
      <c r="X1660" s="29">
        <f t="shared" ref="X1660:X1686" si="750">IF(V1660=1,W1660,0)</f>
        <v>1</v>
      </c>
      <c r="Z1660" s="6">
        <f t="shared" ref="Z1660:Z1673" si="751">N1660</f>
        <v>1</v>
      </c>
      <c r="AA1660" s="6">
        <f t="shared" ref="AA1660:AA1673" si="752">IF(K1660&lt;=0,0,1)</f>
        <v>0</v>
      </c>
      <c r="AB1660" s="29"/>
      <c r="AC1660" s="29">
        <f t="shared" ref="AC1660:AC1682" si="753">_xlfn.IFS(AND(Z1660=1,AA1660=1),1,AND(Z1660=1,AA1660=0),0,Z1660=0,"не применяется")</f>
        <v>0</v>
      </c>
      <c r="AE1660" s="120">
        <f>IF(N1660=1,IF(OR(I1660&lt;3,I1660=""),0,IF(I1660&gt;=7,1,0.5)),0)</f>
        <v>0</v>
      </c>
      <c r="AF1660" s="120">
        <f>IF(G1660&gt;AI1660,0.5,0)</f>
        <v>0</v>
      </c>
      <c r="AG1660" s="120">
        <f>IF(G1660=AJ1660,1,0)</f>
        <v>0</v>
      </c>
      <c r="AI1660" s="29">
        <f t="shared" ref="AI1660:AI1673" si="754">ROUND(SUMIFS(E:E,D:D,D1660,N:N,1)/SUMIFS(F:F,D:D,D1660,N:N,1),9)</f>
        <v>0.26994277300000002</v>
      </c>
      <c r="AJ1660" s="29">
        <f>ROUND(_xlfn.MAXIFS($G$7:$G$2383,$D$7:$D$2383,1,$V$7:$V$2383,1),9)</f>
        <v>0.87050933799999997</v>
      </c>
    </row>
    <row r="1661" spans="1:36" ht="16.5" thickBot="1" x14ac:dyDescent="0.3">
      <c r="A1661" s="48" t="s">
        <v>1858</v>
      </c>
      <c r="B1661" s="54" t="s">
        <v>87</v>
      </c>
      <c r="C1661" s="55" t="s">
        <v>88</v>
      </c>
      <c r="D1661" s="44">
        <v>2</v>
      </c>
      <c r="E1661" s="41">
        <v>1437</v>
      </c>
      <c r="F1661" s="41">
        <v>1482</v>
      </c>
      <c r="G1661" s="117">
        <v>0.96963562800000003</v>
      </c>
      <c r="H1661" s="42" t="s">
        <v>12</v>
      </c>
      <c r="I1661" s="13">
        <v>224.77846441</v>
      </c>
      <c r="J1661" s="42" t="s">
        <v>12</v>
      </c>
      <c r="K1661" s="29">
        <f t="shared" si="748"/>
        <v>2</v>
      </c>
      <c r="L1661" s="29">
        <f t="shared" si="728"/>
        <v>0</v>
      </c>
      <c r="M1661" s="29">
        <f t="shared" si="729"/>
        <v>1</v>
      </c>
      <c r="N1661" s="29">
        <f t="shared" si="749"/>
        <v>1</v>
      </c>
      <c r="O1661" s="34"/>
      <c r="P1661" s="41">
        <v>392</v>
      </c>
      <c r="Q1661" s="41">
        <v>1313</v>
      </c>
      <c r="R1661" s="117">
        <v>0.29855293199999999</v>
      </c>
      <c r="S1661" s="34">
        <v>2</v>
      </c>
      <c r="T1661" s="34"/>
      <c r="U1661" s="43" t="s">
        <v>295</v>
      </c>
      <c r="V1661" s="34">
        <v>1</v>
      </c>
      <c r="W1661" s="29">
        <v>2</v>
      </c>
      <c r="X1661" s="29">
        <f t="shared" si="750"/>
        <v>2</v>
      </c>
      <c r="Z1661" s="6">
        <f t="shared" si="751"/>
        <v>1</v>
      </c>
      <c r="AA1661" s="6">
        <f t="shared" si="752"/>
        <v>1</v>
      </c>
      <c r="AB1661" s="29"/>
      <c r="AC1661" s="29">
        <f t="shared" si="753"/>
        <v>1</v>
      </c>
      <c r="AE1661" s="120">
        <f>IF(N1661=1,IF(OR(I1661&lt;5,I1661=""),0,IF(I1661&gt;=10,2,1)),0)</f>
        <v>2</v>
      </c>
      <c r="AF1661" s="120">
        <f>IF(G1661&gt;AI1661,1,0)</f>
        <v>1</v>
      </c>
      <c r="AG1661" s="120">
        <f>IF(G1661=AJ1661,2,0)</f>
        <v>0</v>
      </c>
      <c r="AI1661" s="29">
        <f t="shared" si="754"/>
        <v>0.94268468299999997</v>
      </c>
      <c r="AJ1661" s="29">
        <f>ROUND(_xlfn.MAXIFS($G$7:$G$2383,$N$7:$N$2383,1,$D$7:$D$2383,2),9)</f>
        <v>0.994897959</v>
      </c>
    </row>
    <row r="1662" spans="1:36" ht="16.5" thickBot="1" x14ac:dyDescent="0.3">
      <c r="A1662" s="48" t="s">
        <v>1859</v>
      </c>
      <c r="B1662" s="54" t="s">
        <v>87</v>
      </c>
      <c r="C1662" s="55" t="s">
        <v>88</v>
      </c>
      <c r="D1662" s="44">
        <v>3</v>
      </c>
      <c r="E1662" s="41">
        <v>30</v>
      </c>
      <c r="F1662" s="41">
        <v>34</v>
      </c>
      <c r="G1662" s="117">
        <v>0.88235294099999995</v>
      </c>
      <c r="H1662" s="42" t="s">
        <v>12</v>
      </c>
      <c r="I1662" s="13">
        <v>142.64705853199999</v>
      </c>
      <c r="J1662" s="42" t="s">
        <v>12</v>
      </c>
      <c r="K1662" s="29">
        <f t="shared" si="748"/>
        <v>1</v>
      </c>
      <c r="L1662" s="29">
        <f t="shared" si="728"/>
        <v>1</v>
      </c>
      <c r="M1662" s="29">
        <f t="shared" si="729"/>
        <v>1</v>
      </c>
      <c r="N1662" s="29">
        <f t="shared" si="749"/>
        <v>1</v>
      </c>
      <c r="O1662" s="34"/>
      <c r="P1662" s="41">
        <v>8</v>
      </c>
      <c r="Q1662" s="41">
        <v>22</v>
      </c>
      <c r="R1662" s="117">
        <v>0.36363636399999999</v>
      </c>
      <c r="S1662" s="34">
        <v>0</v>
      </c>
      <c r="T1662" s="34"/>
      <c r="U1662" s="43" t="s">
        <v>297</v>
      </c>
      <c r="V1662" s="34">
        <v>1</v>
      </c>
      <c r="W1662" s="29">
        <v>1</v>
      </c>
      <c r="X1662" s="29">
        <f t="shared" si="750"/>
        <v>1</v>
      </c>
      <c r="Z1662" s="6">
        <f t="shared" si="751"/>
        <v>1</v>
      </c>
      <c r="AA1662" s="6">
        <f t="shared" si="752"/>
        <v>1</v>
      </c>
      <c r="AB1662" s="29"/>
      <c r="AC1662" s="29">
        <f t="shared" si="753"/>
        <v>1</v>
      </c>
      <c r="AE1662" s="120">
        <f>IF(N1662=1,IF(OR(I1662&lt;5,I1662=""),0,IF(I1662&gt;=10,1,0.5)),0)</f>
        <v>1</v>
      </c>
      <c r="AF1662" s="120">
        <f>IF(G1662&gt;AI1662,0.5,0)</f>
        <v>0.5</v>
      </c>
      <c r="AG1662" s="120">
        <f>IF(G1662=AJ1662,1,0)</f>
        <v>0</v>
      </c>
      <c r="AI1662" s="29">
        <f t="shared" si="754"/>
        <v>0.630237826</v>
      </c>
      <c r="AJ1662" s="29">
        <f>_xlfn.MAXIFS($G$7:$G$2383,$N$7:$N$2383,1,$D$7:$D$2383,3)</f>
        <v>1</v>
      </c>
    </row>
    <row r="1663" spans="1:36" ht="16.5" thickBot="1" x14ac:dyDescent="0.3">
      <c r="A1663" s="48" t="s">
        <v>1860</v>
      </c>
      <c r="B1663" s="54" t="s">
        <v>87</v>
      </c>
      <c r="C1663" s="55" t="s">
        <v>88</v>
      </c>
      <c r="D1663" s="44">
        <v>4</v>
      </c>
      <c r="E1663" s="41">
        <v>7</v>
      </c>
      <c r="F1663" s="41">
        <v>7</v>
      </c>
      <c r="G1663" s="117">
        <v>1</v>
      </c>
      <c r="H1663" s="42" t="s">
        <v>12</v>
      </c>
      <c r="I1663" s="13">
        <v>1199.9999987000001</v>
      </c>
      <c r="J1663" s="42" t="s">
        <v>12</v>
      </c>
      <c r="K1663" s="29">
        <f t="shared" si="748"/>
        <v>1</v>
      </c>
      <c r="L1663" s="29">
        <f t="shared" si="728"/>
        <v>0</v>
      </c>
      <c r="M1663" s="29">
        <f t="shared" si="729"/>
        <v>1</v>
      </c>
      <c r="N1663" s="29">
        <f t="shared" si="749"/>
        <v>1</v>
      </c>
      <c r="O1663" s="34"/>
      <c r="P1663" s="41">
        <v>1</v>
      </c>
      <c r="Q1663" s="41">
        <v>13</v>
      </c>
      <c r="R1663" s="117">
        <v>7.6923077000000006E-2</v>
      </c>
      <c r="S1663" s="34">
        <v>0</v>
      </c>
      <c r="T1663" s="34"/>
      <c r="U1663" s="43" t="s">
        <v>299</v>
      </c>
      <c r="V1663" s="34">
        <v>1</v>
      </c>
      <c r="W1663" s="29">
        <v>1</v>
      </c>
      <c r="X1663" s="29">
        <f t="shared" si="750"/>
        <v>1</v>
      </c>
      <c r="Z1663" s="6">
        <f t="shared" si="751"/>
        <v>1</v>
      </c>
      <c r="AA1663" s="6">
        <f t="shared" si="752"/>
        <v>1</v>
      </c>
      <c r="AB1663" s="29"/>
      <c r="AC1663" s="29">
        <f t="shared" si="753"/>
        <v>1</v>
      </c>
      <c r="AE1663" s="120">
        <f>IF(N1663=1,IF(OR(I1663&lt;5,I1663=""),0,IF(I1663&gt;=10,1,0.5)),0)</f>
        <v>1</v>
      </c>
      <c r="AF1663" s="120">
        <f>IF(G1663&gt;AI1663,0.5,0)</f>
        <v>0.5</v>
      </c>
      <c r="AG1663" s="120">
        <f>IF(G1663=AJ1663,1,0)</f>
        <v>1</v>
      </c>
      <c r="AI1663" s="29">
        <f t="shared" si="754"/>
        <v>0.88328075699999997</v>
      </c>
      <c r="AJ1663" s="29">
        <f>_xlfn.MAXIFS($G$7:$G$2383,$N$7:$N$2383,1,$D$7:$D$2383,4)</f>
        <v>1</v>
      </c>
    </row>
    <row r="1664" spans="1:36" ht="16.5" thickBot="1" x14ac:dyDescent="0.3">
      <c r="A1664" s="48" t="s">
        <v>1861</v>
      </c>
      <c r="B1664" s="54" t="s">
        <v>87</v>
      </c>
      <c r="C1664" s="55" t="s">
        <v>88</v>
      </c>
      <c r="D1664" s="44">
        <v>5</v>
      </c>
      <c r="E1664" s="41">
        <v>61</v>
      </c>
      <c r="F1664" s="41">
        <v>70</v>
      </c>
      <c r="G1664" s="117">
        <v>0.87142857100000004</v>
      </c>
      <c r="H1664" s="42" t="s">
        <v>12</v>
      </c>
      <c r="I1664" s="13">
        <v>945.71428938300005</v>
      </c>
      <c r="J1664" s="42" t="s">
        <v>12</v>
      </c>
      <c r="K1664" s="29">
        <f t="shared" si="748"/>
        <v>1</v>
      </c>
      <c r="L1664" s="29">
        <f t="shared" si="728"/>
        <v>0</v>
      </c>
      <c r="M1664" s="29">
        <f t="shared" si="729"/>
        <v>1</v>
      </c>
      <c r="N1664" s="29">
        <f t="shared" si="749"/>
        <v>1</v>
      </c>
      <c r="O1664" s="34"/>
      <c r="P1664" s="41">
        <v>19</v>
      </c>
      <c r="Q1664" s="41">
        <v>228</v>
      </c>
      <c r="R1664" s="117">
        <v>8.3333332999999996E-2</v>
      </c>
      <c r="S1664" s="34">
        <v>0</v>
      </c>
      <c r="T1664" s="34"/>
      <c r="U1664" s="43" t="s">
        <v>301</v>
      </c>
      <c r="V1664" s="34">
        <v>1</v>
      </c>
      <c r="W1664" s="29">
        <v>1</v>
      </c>
      <c r="X1664" s="29">
        <f t="shared" si="750"/>
        <v>1</v>
      </c>
      <c r="Z1664" s="6">
        <f t="shared" si="751"/>
        <v>1</v>
      </c>
      <c r="AA1664" s="6">
        <f t="shared" si="752"/>
        <v>1</v>
      </c>
      <c r="AB1664" s="29"/>
      <c r="AC1664" s="29">
        <f t="shared" si="753"/>
        <v>1</v>
      </c>
      <c r="AE1664" s="120">
        <f>IF(N1664=1,IF(OR(I1664&lt;5,I1664=""),0,IF(I1664&gt;=10,1,0.5)),0)</f>
        <v>1</v>
      </c>
      <c r="AF1664" s="120">
        <f>IF(G1664&gt;AI1664,0.5,0)</f>
        <v>0.5</v>
      </c>
      <c r="AG1664" s="120">
        <f>IF(G1664=AJ1664,1,0)</f>
        <v>0</v>
      </c>
      <c r="AI1664" s="29">
        <f t="shared" si="754"/>
        <v>0.78056112200000005</v>
      </c>
      <c r="AJ1664" s="29">
        <f>_xlfn.MAXIFS($G$7:$G$2383,$N$7:$N$2383,1,$D$7:$D$2383,5)</f>
        <v>1</v>
      </c>
    </row>
    <row r="1665" spans="1:36" ht="16.5" thickBot="1" x14ac:dyDescent="0.3">
      <c r="A1665" s="48" t="s">
        <v>1862</v>
      </c>
      <c r="B1665" s="54" t="s">
        <v>87</v>
      </c>
      <c r="C1665" s="55" t="s">
        <v>88</v>
      </c>
      <c r="D1665" s="44">
        <v>6</v>
      </c>
      <c r="E1665" s="41">
        <v>3984</v>
      </c>
      <c r="F1665" s="41">
        <v>3980</v>
      </c>
      <c r="G1665" s="117">
        <v>1.001005025</v>
      </c>
      <c r="H1665" s="45">
        <v>1</v>
      </c>
      <c r="I1665" s="42" t="s">
        <v>12</v>
      </c>
      <c r="J1665" s="13">
        <v>1.001005025</v>
      </c>
      <c r="K1665" s="29">
        <f t="shared" si="748"/>
        <v>2</v>
      </c>
      <c r="L1665" s="29">
        <f t="shared" si="728"/>
        <v>0</v>
      </c>
      <c r="M1665" s="29">
        <f t="shared" si="729"/>
        <v>0</v>
      </c>
      <c r="N1665" s="29">
        <f t="shared" si="749"/>
        <v>1</v>
      </c>
      <c r="O1665" s="34"/>
      <c r="P1665" s="41">
        <v>0</v>
      </c>
      <c r="Q1665" s="41">
        <v>0</v>
      </c>
      <c r="R1665" s="117">
        <v>0</v>
      </c>
      <c r="S1665" s="42">
        <v>2</v>
      </c>
      <c r="T1665" s="42"/>
      <c r="U1665" s="43" t="s">
        <v>303</v>
      </c>
      <c r="V1665" s="34">
        <v>1</v>
      </c>
      <c r="W1665" s="29">
        <v>2</v>
      </c>
      <c r="X1665" s="29">
        <f t="shared" si="750"/>
        <v>2</v>
      </c>
      <c r="Z1665" s="6">
        <f t="shared" si="751"/>
        <v>1</v>
      </c>
      <c r="AA1665" s="6">
        <f t="shared" si="752"/>
        <v>1</v>
      </c>
      <c r="AB1665" s="29"/>
      <c r="AC1665" s="29">
        <f t="shared" si="753"/>
        <v>1</v>
      </c>
      <c r="AE1665" s="120">
        <f>IF(N1665=1,IF(J1665&gt;=1,2,0),0)</f>
        <v>2</v>
      </c>
      <c r="AF1665" s="120">
        <f>IF(G1665&gt;AI1665,1,0)</f>
        <v>0</v>
      </c>
      <c r="AG1665" s="120"/>
      <c r="AI1665" s="29">
        <f t="shared" si="754"/>
        <v>1.0014544569999999</v>
      </c>
    </row>
    <row r="1666" spans="1:36" ht="16.5" thickBot="1" x14ac:dyDescent="0.3">
      <c r="A1666" s="48" t="s">
        <v>1863</v>
      </c>
      <c r="B1666" s="54" t="s">
        <v>87</v>
      </c>
      <c r="C1666" s="55" t="s">
        <v>88</v>
      </c>
      <c r="D1666" s="44">
        <v>7</v>
      </c>
      <c r="E1666" s="41">
        <v>1399</v>
      </c>
      <c r="F1666" s="41">
        <v>1664</v>
      </c>
      <c r="G1666" s="117">
        <v>0.84074519199999997</v>
      </c>
      <c r="H1666" s="42" t="s">
        <v>12</v>
      </c>
      <c r="I1666" s="13">
        <v>11.289876584</v>
      </c>
      <c r="J1666" s="42" t="s">
        <v>12</v>
      </c>
      <c r="K1666" s="29">
        <f t="shared" si="748"/>
        <v>2</v>
      </c>
      <c r="L1666" s="29">
        <f t="shared" si="728"/>
        <v>0</v>
      </c>
      <c r="M1666" s="29">
        <f t="shared" si="729"/>
        <v>1</v>
      </c>
      <c r="N1666" s="29">
        <f t="shared" si="749"/>
        <v>1</v>
      </c>
      <c r="O1666" s="34"/>
      <c r="P1666" s="41">
        <v>1004</v>
      </c>
      <c r="Q1666" s="41">
        <v>1329</v>
      </c>
      <c r="R1666" s="117">
        <v>0.75545522899999995</v>
      </c>
      <c r="S1666" s="34">
        <v>1</v>
      </c>
      <c r="T1666" s="34"/>
      <c r="U1666" s="43" t="s">
        <v>305</v>
      </c>
      <c r="V1666" s="34">
        <v>1</v>
      </c>
      <c r="W1666" s="29">
        <v>2</v>
      </c>
      <c r="X1666" s="29">
        <f t="shared" si="750"/>
        <v>2</v>
      </c>
      <c r="Z1666" s="6">
        <f t="shared" si="751"/>
        <v>1</v>
      </c>
      <c r="AA1666" s="6">
        <f t="shared" si="752"/>
        <v>1</v>
      </c>
      <c r="AB1666" s="29"/>
      <c r="AC1666" s="29">
        <f t="shared" si="753"/>
        <v>1</v>
      </c>
      <c r="AE1666" s="120">
        <f>IF(N1666=1,IF(OR(I1666&lt;3,I1666=""),0,IF(I1666&gt;=7,2,1)),0)</f>
        <v>2</v>
      </c>
      <c r="AF1666" s="120">
        <f>IF(G1666&gt;AI1666,1,0)</f>
        <v>1</v>
      </c>
      <c r="AG1666" s="120">
        <f>IF(G1666=AJ1666,2,0)</f>
        <v>0</v>
      </c>
      <c r="AI1666" s="29">
        <f t="shared" si="754"/>
        <v>0.78831324000000003</v>
      </c>
      <c r="AJ1666" s="29">
        <f>_xlfn.MAXIFS($G$7:$G$2383,$N$7:$N$2383,1,$D$7:$D$2383,7)</f>
        <v>0.964028777</v>
      </c>
    </row>
    <row r="1667" spans="1:36" ht="16.5" thickBot="1" x14ac:dyDescent="0.3">
      <c r="A1667" s="48" t="s">
        <v>1864</v>
      </c>
      <c r="B1667" s="54" t="s">
        <v>87</v>
      </c>
      <c r="C1667" s="55" t="s">
        <v>88</v>
      </c>
      <c r="D1667" s="44">
        <v>8</v>
      </c>
      <c r="E1667" s="41">
        <v>464</v>
      </c>
      <c r="F1667" s="41">
        <v>1664</v>
      </c>
      <c r="G1667" s="117">
        <v>0.27884615400000001</v>
      </c>
      <c r="H1667" s="42" t="s">
        <v>12</v>
      </c>
      <c r="I1667" s="13">
        <v>-23.274008507000001</v>
      </c>
      <c r="J1667" s="42" t="s">
        <v>12</v>
      </c>
      <c r="K1667" s="29">
        <f t="shared" si="748"/>
        <v>1</v>
      </c>
      <c r="L1667" s="29">
        <f t="shared" si="728"/>
        <v>0</v>
      </c>
      <c r="M1667" s="29">
        <f t="shared" si="729"/>
        <v>1</v>
      </c>
      <c r="N1667" s="29">
        <f t="shared" si="749"/>
        <v>1</v>
      </c>
      <c r="O1667" s="34"/>
      <c r="P1667" s="41">
        <v>483</v>
      </c>
      <c r="Q1667" s="41">
        <v>1329</v>
      </c>
      <c r="R1667" s="117">
        <v>0.36343115100000001</v>
      </c>
      <c r="S1667" s="34">
        <v>1</v>
      </c>
      <c r="T1667" s="34"/>
      <c r="U1667" s="43" t="s">
        <v>307</v>
      </c>
      <c r="V1667" s="34">
        <v>1</v>
      </c>
      <c r="W1667" s="29">
        <v>1</v>
      </c>
      <c r="X1667" s="29">
        <f t="shared" si="750"/>
        <v>1</v>
      </c>
      <c r="Z1667" s="6">
        <f t="shared" si="751"/>
        <v>1</v>
      </c>
      <c r="AA1667" s="6">
        <f t="shared" si="752"/>
        <v>1</v>
      </c>
      <c r="AB1667" s="29"/>
      <c r="AC1667" s="29">
        <f t="shared" si="753"/>
        <v>1</v>
      </c>
      <c r="AE1667" s="120">
        <f>IF(N1667=1,IF(OR(I1667&gt;-5,I1667=""),0,IF(I1667&gt;=-10,0.5,1)),0)</f>
        <v>1</v>
      </c>
      <c r="AF1667" s="120">
        <f>IF(G1667&lt;AI1667,0.5,0)</f>
        <v>0.5</v>
      </c>
      <c r="AG1667" s="120">
        <f>IF(G1667=AJ1667,1,0)</f>
        <v>0</v>
      </c>
      <c r="AI1667" s="29">
        <f t="shared" si="754"/>
        <v>0.38070670899999998</v>
      </c>
      <c r="AJ1667" s="29">
        <f>_xlfn.MINIFS($G$6:$G$2383,$N$6:$N$2383,1,$D$6:$D$2383,8)</f>
        <v>1.9047618999999998E-2</v>
      </c>
    </row>
    <row r="1668" spans="1:36" ht="16.5" thickBot="1" x14ac:dyDescent="0.3">
      <c r="A1668" s="48" t="s">
        <v>1865</v>
      </c>
      <c r="B1668" s="54" t="s">
        <v>87</v>
      </c>
      <c r="C1668" s="55" t="s">
        <v>88</v>
      </c>
      <c r="D1668" s="44">
        <v>9</v>
      </c>
      <c r="E1668" s="41">
        <v>8448</v>
      </c>
      <c r="F1668" s="41">
        <v>1482</v>
      </c>
      <c r="G1668" s="117">
        <v>5.7004048579999997</v>
      </c>
      <c r="H1668" s="45">
        <v>1</v>
      </c>
      <c r="I1668" s="42" t="s">
        <v>12</v>
      </c>
      <c r="J1668" s="13">
        <v>5.7004048579999997</v>
      </c>
      <c r="K1668" s="29">
        <f t="shared" si="748"/>
        <v>1</v>
      </c>
      <c r="L1668" s="29">
        <f t="shared" si="728"/>
        <v>0</v>
      </c>
      <c r="M1668" s="29">
        <f t="shared" si="729"/>
        <v>0</v>
      </c>
      <c r="N1668" s="29">
        <f t="shared" si="749"/>
        <v>1</v>
      </c>
      <c r="O1668" s="34"/>
      <c r="P1668" s="41">
        <v>15642</v>
      </c>
      <c r="Q1668" s="41">
        <v>1313</v>
      </c>
      <c r="R1668" s="117">
        <v>11.913175933</v>
      </c>
      <c r="S1668" s="42">
        <v>1</v>
      </c>
      <c r="T1668" s="42"/>
      <c r="U1668" s="43" t="s">
        <v>309</v>
      </c>
      <c r="V1668" s="34">
        <v>1</v>
      </c>
      <c r="W1668" s="29">
        <v>1</v>
      </c>
      <c r="X1668" s="29">
        <f t="shared" si="750"/>
        <v>1</v>
      </c>
      <c r="Z1668" s="6">
        <f t="shared" si="751"/>
        <v>1</v>
      </c>
      <c r="AA1668" s="6">
        <f t="shared" si="752"/>
        <v>1</v>
      </c>
      <c r="AB1668" s="29"/>
      <c r="AC1668" s="29">
        <f t="shared" si="753"/>
        <v>1</v>
      </c>
      <c r="AE1668" s="120">
        <f>IF(N1668=1,IF(J1668&gt;=1,1,0),0)</f>
        <v>1</v>
      </c>
      <c r="AF1668" s="120">
        <f>IF(G1668&gt;AI1668,0.5,0)</f>
        <v>0</v>
      </c>
      <c r="AG1668" s="120"/>
      <c r="AI1668" s="29">
        <f t="shared" si="754"/>
        <v>6.5856960899999999</v>
      </c>
    </row>
    <row r="1669" spans="1:36" ht="16.5" thickBot="1" x14ac:dyDescent="0.3">
      <c r="A1669" s="48" t="s">
        <v>1866</v>
      </c>
      <c r="B1669" s="54" t="s">
        <v>87</v>
      </c>
      <c r="C1669" s="55" t="s">
        <v>88</v>
      </c>
      <c r="D1669" s="44">
        <v>10</v>
      </c>
      <c r="E1669" s="41">
        <v>101</v>
      </c>
      <c r="F1669" s="41">
        <v>7</v>
      </c>
      <c r="G1669" s="117">
        <v>14.428571429</v>
      </c>
      <c r="H1669" s="45">
        <v>1</v>
      </c>
      <c r="I1669" s="42" t="s">
        <v>12</v>
      </c>
      <c r="J1669" s="13">
        <v>14.428571429</v>
      </c>
      <c r="K1669" s="29">
        <f t="shared" si="748"/>
        <v>1</v>
      </c>
      <c r="L1669" s="29">
        <f t="shared" si="728"/>
        <v>0</v>
      </c>
      <c r="M1669" s="29">
        <f t="shared" si="729"/>
        <v>1</v>
      </c>
      <c r="N1669" s="29">
        <f t="shared" si="749"/>
        <v>1</v>
      </c>
      <c r="O1669" s="34"/>
      <c r="P1669" s="41">
        <v>170</v>
      </c>
      <c r="Q1669" s="41">
        <v>13</v>
      </c>
      <c r="R1669" s="117">
        <v>13.076923077</v>
      </c>
      <c r="S1669" s="42">
        <v>1</v>
      </c>
      <c r="T1669" s="42"/>
      <c r="U1669" s="43" t="s">
        <v>311</v>
      </c>
      <c r="V1669" s="34">
        <v>1</v>
      </c>
      <c r="W1669" s="29">
        <v>1</v>
      </c>
      <c r="X1669" s="29">
        <f t="shared" si="750"/>
        <v>1</v>
      </c>
      <c r="Z1669" s="6">
        <f t="shared" si="751"/>
        <v>1</v>
      </c>
      <c r="AA1669" s="6">
        <f t="shared" si="752"/>
        <v>1</v>
      </c>
      <c r="AB1669" s="29"/>
      <c r="AC1669" s="29">
        <f t="shared" si="753"/>
        <v>1</v>
      </c>
      <c r="AE1669" s="120">
        <f>IF(N1669=1,IF(J1669&gt;=1,1,0),0)</f>
        <v>1</v>
      </c>
      <c r="AF1669" s="120">
        <f>IF(G1669&gt;AI1669,0.5,0)</f>
        <v>0.5</v>
      </c>
      <c r="AG1669" s="120"/>
      <c r="AI1669" s="29">
        <f t="shared" si="754"/>
        <v>8.2854889590000003</v>
      </c>
    </row>
    <row r="1670" spans="1:36" ht="16.5" thickBot="1" x14ac:dyDescent="0.3">
      <c r="A1670" s="48" t="s">
        <v>1867</v>
      </c>
      <c r="B1670" s="54" t="s">
        <v>87</v>
      </c>
      <c r="C1670" s="55" t="s">
        <v>88</v>
      </c>
      <c r="D1670" s="44">
        <v>11</v>
      </c>
      <c r="E1670" s="41">
        <v>680</v>
      </c>
      <c r="F1670" s="41">
        <v>70</v>
      </c>
      <c r="G1670" s="117">
        <v>9.7142857140000007</v>
      </c>
      <c r="H1670" s="45">
        <v>1</v>
      </c>
      <c r="I1670" s="42" t="s">
        <v>12</v>
      </c>
      <c r="J1670" s="13">
        <v>9.7142857140000007</v>
      </c>
      <c r="K1670" s="29">
        <f t="shared" si="748"/>
        <v>2</v>
      </c>
      <c r="L1670" s="29">
        <f t="shared" si="728"/>
        <v>0</v>
      </c>
      <c r="M1670" s="29">
        <f t="shared" si="729"/>
        <v>1</v>
      </c>
      <c r="N1670" s="29">
        <f t="shared" si="749"/>
        <v>1</v>
      </c>
      <c r="O1670" s="34"/>
      <c r="P1670" s="41">
        <v>2088</v>
      </c>
      <c r="Q1670" s="41">
        <v>228</v>
      </c>
      <c r="R1670" s="117">
        <v>9.1578947369999995</v>
      </c>
      <c r="S1670" s="42">
        <v>2</v>
      </c>
      <c r="T1670" s="42"/>
      <c r="U1670" s="43" t="s">
        <v>313</v>
      </c>
      <c r="V1670" s="34">
        <v>1</v>
      </c>
      <c r="W1670" s="29">
        <v>2</v>
      </c>
      <c r="X1670" s="29">
        <f t="shared" si="750"/>
        <v>2</v>
      </c>
      <c r="Z1670" s="6">
        <f t="shared" si="751"/>
        <v>1</v>
      </c>
      <c r="AA1670" s="6">
        <f t="shared" si="752"/>
        <v>1</v>
      </c>
      <c r="AB1670" s="29"/>
      <c r="AC1670" s="29">
        <f t="shared" si="753"/>
        <v>1</v>
      </c>
      <c r="AE1670" s="120">
        <f>IF(N1670=1,IF(J1670&gt;=1,2,0),0)</f>
        <v>2</v>
      </c>
      <c r="AF1670" s="120">
        <f>IF(G1670&gt;AI1670,1,0)</f>
        <v>1</v>
      </c>
      <c r="AG1670" s="120"/>
      <c r="AI1670" s="29">
        <f t="shared" si="754"/>
        <v>8.5951903810000001</v>
      </c>
    </row>
    <row r="1671" spans="1:36" ht="16.5" thickBot="1" x14ac:dyDescent="0.3">
      <c r="A1671" s="48" t="s">
        <v>1868</v>
      </c>
      <c r="B1671" s="54" t="s">
        <v>87</v>
      </c>
      <c r="C1671" s="55" t="s">
        <v>88</v>
      </c>
      <c r="D1671" s="44">
        <v>12</v>
      </c>
      <c r="E1671" s="41">
        <v>2561</v>
      </c>
      <c r="F1671" s="41">
        <v>47024</v>
      </c>
      <c r="G1671" s="117">
        <v>5.4461552000000003E-2</v>
      </c>
      <c r="H1671" s="42" t="s">
        <v>12</v>
      </c>
      <c r="I1671" s="13">
        <v>25.231824035999999</v>
      </c>
      <c r="J1671" s="42" t="s">
        <v>12</v>
      </c>
      <c r="K1671" s="29">
        <f t="shared" si="748"/>
        <v>0</v>
      </c>
      <c r="L1671" s="29">
        <f t="shared" ref="L1671:L1734" si="755">IF(AG1672=0,0,1)</f>
        <v>0</v>
      </c>
      <c r="M1671" s="29">
        <f t="shared" ref="M1671:M1734" si="756">IF(AF1671=0,0,1)</f>
        <v>0</v>
      </c>
      <c r="N1671" s="29">
        <f t="shared" si="749"/>
        <v>1</v>
      </c>
      <c r="O1671" s="34"/>
      <c r="P1671" s="41">
        <v>1831</v>
      </c>
      <c r="Q1671" s="41">
        <v>42103</v>
      </c>
      <c r="R1671" s="117">
        <v>4.3488588000000002E-2</v>
      </c>
      <c r="S1671" s="34">
        <v>0</v>
      </c>
      <c r="T1671" s="34"/>
      <c r="U1671" s="43" t="s">
        <v>315</v>
      </c>
      <c r="V1671" s="34">
        <v>1</v>
      </c>
      <c r="W1671" s="29">
        <v>1</v>
      </c>
      <c r="X1671" s="29">
        <f t="shared" si="750"/>
        <v>1</v>
      </c>
      <c r="Z1671" s="6">
        <f t="shared" si="751"/>
        <v>1</v>
      </c>
      <c r="AA1671" s="6">
        <f t="shared" si="752"/>
        <v>0</v>
      </c>
      <c r="AB1671" s="29"/>
      <c r="AC1671" s="29">
        <f t="shared" si="753"/>
        <v>0</v>
      </c>
      <c r="AE1671" s="120">
        <f>IF(N1671=1,IF(OR(I1671&gt;-5,I1671=""),0,IF(I1671&gt;=-10,0.5,1)),0)</f>
        <v>0</v>
      </c>
      <c r="AF1671" s="120">
        <f>IF(G1671&lt;AI1671,0.5,0)</f>
        <v>0</v>
      </c>
      <c r="AG1671" s="120">
        <f>IF(G1671=AJ1671,1,0)</f>
        <v>0</v>
      </c>
      <c r="AI1671" s="29">
        <f t="shared" si="754"/>
        <v>4.0696577999999997E-2</v>
      </c>
      <c r="AJ1671" s="29">
        <f>_xlfn.MINIFS($G$6:$G$2383,$N$6:$N$2383,1,$D$6:$D$2383,12)</f>
        <v>5.6550419999999999E-3</v>
      </c>
    </row>
    <row r="1672" spans="1:36" ht="16.5" thickBot="1" x14ac:dyDescent="0.3">
      <c r="A1672" s="48" t="s">
        <v>1869</v>
      </c>
      <c r="B1672" s="54" t="s">
        <v>87</v>
      </c>
      <c r="C1672" s="55" t="s">
        <v>88</v>
      </c>
      <c r="D1672" s="44">
        <v>13</v>
      </c>
      <c r="E1672" s="41">
        <v>995</v>
      </c>
      <c r="F1672" s="41">
        <v>3623</v>
      </c>
      <c r="G1672" s="117">
        <v>0.27463428099999998</v>
      </c>
      <c r="H1672" s="42" t="s">
        <v>12</v>
      </c>
      <c r="I1672" s="13">
        <v>-0.77181652499999998</v>
      </c>
      <c r="J1672" s="42" t="s">
        <v>12</v>
      </c>
      <c r="K1672" s="29">
        <f>_xlfn.IFS(AND(R1672=0,G1672=0),0,V1672=0,0,V1672=1,MAX(AE1672:AG1672))</f>
        <v>1</v>
      </c>
      <c r="L1672" s="29">
        <f t="shared" si="755"/>
        <v>0</v>
      </c>
      <c r="M1672" s="29">
        <f t="shared" si="756"/>
        <v>1</v>
      </c>
      <c r="N1672" s="29">
        <f t="shared" si="749"/>
        <v>1</v>
      </c>
      <c r="O1672" s="34"/>
      <c r="P1672" s="41">
        <v>809</v>
      </c>
      <c r="Q1672" s="41">
        <v>2923</v>
      </c>
      <c r="R1672" s="117">
        <v>0.27677044099999998</v>
      </c>
      <c r="S1672" s="34">
        <v>1</v>
      </c>
      <c r="T1672" s="34"/>
      <c r="U1672" s="43" t="s">
        <v>317</v>
      </c>
      <c r="V1672" s="34">
        <v>1</v>
      </c>
      <c r="W1672" s="29">
        <v>2</v>
      </c>
      <c r="X1672" s="29">
        <f t="shared" si="750"/>
        <v>2</v>
      </c>
      <c r="Z1672" s="6">
        <f t="shared" si="751"/>
        <v>1</v>
      </c>
      <c r="AA1672" s="6">
        <f t="shared" si="752"/>
        <v>1</v>
      </c>
      <c r="AB1672" s="29"/>
      <c r="AC1672" s="29">
        <f t="shared" si="753"/>
        <v>1</v>
      </c>
      <c r="AE1672" s="120">
        <f>IF(N1672=1,IF(OR(I1672&gt;-3,I1672=""),0,IF(I1672&gt;=-7,1,2)),0)</f>
        <v>0</v>
      </c>
      <c r="AF1672" s="120">
        <f>IF(G1672&lt;AI1672,1,0)</f>
        <v>1</v>
      </c>
      <c r="AG1672" s="120">
        <f>IF(G1672=AJ1672,2,0)</f>
        <v>0</v>
      </c>
      <c r="AI1672" s="29">
        <f t="shared" si="754"/>
        <v>0.30394431599999999</v>
      </c>
      <c r="AJ1672" s="29">
        <f>_xlfn.MINIFS($G$6:$G$2383,$N$6:$N$2383,1,$D$6:$D$2383,13)</f>
        <v>0.11</v>
      </c>
    </row>
    <row r="1673" spans="1:36" ht="16.5" thickBot="1" x14ac:dyDescent="0.3">
      <c r="A1673" s="48" t="s">
        <v>1870</v>
      </c>
      <c r="B1673" s="54" t="s">
        <v>87</v>
      </c>
      <c r="C1673" s="55" t="s">
        <v>88</v>
      </c>
      <c r="D1673" s="44">
        <v>14</v>
      </c>
      <c r="E1673" s="41">
        <v>3</v>
      </c>
      <c r="F1673" s="41">
        <v>3777</v>
      </c>
      <c r="G1673" s="117">
        <v>7.9428099999999998E-4</v>
      </c>
      <c r="H1673" s="42" t="s">
        <v>12</v>
      </c>
      <c r="I1673" s="13">
        <v>169.18209792900001</v>
      </c>
      <c r="J1673" s="42" t="s">
        <v>12</v>
      </c>
      <c r="K1673" s="29">
        <f>_xlfn.IFS(AND(R1673=0,G1673=0),0,V1673=0,0,V1673=1,MAX(AE1673:AG1673))</f>
        <v>0.5</v>
      </c>
      <c r="L1673" s="29">
        <f t="shared" si="755"/>
        <v>0</v>
      </c>
      <c r="M1673" s="29">
        <f t="shared" si="756"/>
        <v>1</v>
      </c>
      <c r="N1673" s="29">
        <f t="shared" si="749"/>
        <v>1</v>
      </c>
      <c r="O1673" s="34"/>
      <c r="P1673" s="41">
        <v>1</v>
      </c>
      <c r="Q1673" s="41">
        <v>3389</v>
      </c>
      <c r="R1673" s="117">
        <v>2.9507200000000001E-4</v>
      </c>
      <c r="S1673" s="34">
        <v>0.5</v>
      </c>
      <c r="T1673" s="34"/>
      <c r="U1673" s="43" t="s">
        <v>319</v>
      </c>
      <c r="V1673" s="34">
        <v>1</v>
      </c>
      <c r="W1673" s="29">
        <v>1</v>
      </c>
      <c r="X1673" s="29">
        <f t="shared" si="750"/>
        <v>1</v>
      </c>
      <c r="Z1673" s="6">
        <f t="shared" si="751"/>
        <v>1</v>
      </c>
      <c r="AA1673" s="6">
        <f t="shared" si="752"/>
        <v>1</v>
      </c>
      <c r="AB1673" s="29"/>
      <c r="AC1673" s="29">
        <f t="shared" si="753"/>
        <v>1</v>
      </c>
      <c r="AE1673" s="120">
        <f>IF(N1673=1,IF(OR(I1673&gt;-5,I1673=""),0,IF(I1673&gt;=-10,0.5,1)),0)</f>
        <v>0</v>
      </c>
      <c r="AF1673" s="120">
        <f>IF(G1673&lt;AI1673,0.5,0)</f>
        <v>0.5</v>
      </c>
      <c r="AG1673" s="120">
        <f>IF(G1673=AJ1673,1,0)</f>
        <v>0</v>
      </c>
      <c r="AI1673" s="29">
        <f t="shared" si="754"/>
        <v>4.1435990000000004E-3</v>
      </c>
      <c r="AJ1673" s="29">
        <f>_xlfn.MINIFS($G$6:$G$2383,$N$6:$N$2383,1,$D$6:$D$2383,14)</f>
        <v>0</v>
      </c>
    </row>
    <row r="1674" spans="1:36" ht="16.5" thickBot="1" x14ac:dyDescent="0.3">
      <c r="A1674" s="48" t="s">
        <v>1871</v>
      </c>
      <c r="B1674" s="54" t="s">
        <v>87</v>
      </c>
      <c r="C1674" s="55" t="s">
        <v>88</v>
      </c>
      <c r="D1674" s="33"/>
      <c r="E1674" s="41"/>
      <c r="F1674" s="41"/>
      <c r="G1674" s="117">
        <v>0</v>
      </c>
      <c r="H1674" s="35"/>
      <c r="I1674" s="35"/>
      <c r="J1674" s="35"/>
      <c r="K1674" s="36">
        <f>SUM(K1675:K1680)</f>
        <v>0</v>
      </c>
      <c r="L1674" s="29">
        <f t="shared" si="755"/>
        <v>0</v>
      </c>
      <c r="M1674" s="29">
        <f t="shared" si="756"/>
        <v>0</v>
      </c>
      <c r="O1674" s="34"/>
      <c r="P1674" s="34"/>
      <c r="Q1674" s="34"/>
      <c r="R1674" s="117">
        <v>0</v>
      </c>
      <c r="S1674" s="35">
        <v>0</v>
      </c>
      <c r="T1674" s="35"/>
      <c r="U1674" s="37" t="s">
        <v>321</v>
      </c>
      <c r="V1674" s="35">
        <v>1</v>
      </c>
      <c r="W1674" s="6"/>
      <c r="X1674" s="29">
        <f t="shared" si="750"/>
        <v>0</v>
      </c>
      <c r="Y1674" s="6"/>
      <c r="AB1674" s="6"/>
      <c r="AC1674" s="29" t="str">
        <f t="shared" si="753"/>
        <v>не применяется</v>
      </c>
      <c r="AF1674" s="6"/>
    </row>
    <row r="1675" spans="1:36" ht="16.5" thickBot="1" x14ac:dyDescent="0.3">
      <c r="A1675" s="48" t="s">
        <v>1872</v>
      </c>
      <c r="B1675" s="54" t="s">
        <v>87</v>
      </c>
      <c r="C1675" s="55" t="s">
        <v>88</v>
      </c>
      <c r="D1675" s="44">
        <v>15</v>
      </c>
      <c r="E1675" s="41">
        <v>0</v>
      </c>
      <c r="F1675" s="41">
        <v>0</v>
      </c>
      <c r="G1675" s="117">
        <v>0</v>
      </c>
      <c r="H1675" s="45">
        <v>1</v>
      </c>
      <c r="I1675" s="42" t="s">
        <v>12</v>
      </c>
      <c r="J1675" s="13">
        <v>0</v>
      </c>
      <c r="K1675" s="29">
        <f t="shared" ref="K1675:K1680" si="757">IF(V1675=1,MAX(AE1675:AG1675),0)</f>
        <v>0</v>
      </c>
      <c r="L1675" s="29">
        <f t="shared" si="755"/>
        <v>0</v>
      </c>
      <c r="M1675" s="29">
        <f t="shared" si="756"/>
        <v>0</v>
      </c>
      <c r="N1675" s="29">
        <f t="shared" ref="N1675:N1680" si="758">IF(AND(F1675=0,V1675=1),2,V1675)</f>
        <v>0</v>
      </c>
      <c r="O1675" s="34"/>
      <c r="P1675" s="41">
        <v>0</v>
      </c>
      <c r="Q1675" s="41">
        <v>0</v>
      </c>
      <c r="R1675" s="117">
        <v>0</v>
      </c>
      <c r="S1675" s="42">
        <v>0</v>
      </c>
      <c r="T1675" s="42"/>
      <c r="U1675" s="43" t="s">
        <v>323</v>
      </c>
      <c r="V1675" s="34">
        <v>0</v>
      </c>
      <c r="W1675" s="29">
        <v>1</v>
      </c>
      <c r="X1675" s="29">
        <f t="shared" si="750"/>
        <v>0</v>
      </c>
      <c r="Z1675" s="6">
        <f t="shared" ref="Z1675:Z1680" si="759">N1675</f>
        <v>0</v>
      </c>
      <c r="AA1675" s="6">
        <f t="shared" ref="AA1675:AA1680" si="760">IF(K1675&lt;=0,0,1)</f>
        <v>0</v>
      </c>
      <c r="AB1675" s="29"/>
      <c r="AC1675" s="29" t="str">
        <f t="shared" si="753"/>
        <v>не применяется</v>
      </c>
      <c r="AE1675" s="120">
        <f>IF(AND(J1675&gt;=1,N1675=1),1,0)</f>
        <v>0</v>
      </c>
      <c r="AF1675" s="121">
        <f>IF(G1675&gt;AI1675,0.5,0)</f>
        <v>0</v>
      </c>
      <c r="AG1675" s="120"/>
      <c r="AI1675" s="29">
        <f t="shared" ref="AI1675:AI1680" si="761">ROUND(SUMIFS(E:E,D:D,D1675,N:N,1)/SUMIFS(F:F,D:D,D1675,N:N,1),9)</f>
        <v>0.955452521</v>
      </c>
    </row>
    <row r="1676" spans="1:36" ht="16.5" thickBot="1" x14ac:dyDescent="0.3">
      <c r="A1676" s="48" t="s">
        <v>1873</v>
      </c>
      <c r="B1676" s="54" t="s">
        <v>87</v>
      </c>
      <c r="C1676" s="55" t="s">
        <v>88</v>
      </c>
      <c r="D1676" s="44">
        <v>16</v>
      </c>
      <c r="E1676" s="41">
        <v>0</v>
      </c>
      <c r="F1676" s="41">
        <v>0</v>
      </c>
      <c r="G1676" s="117">
        <v>0</v>
      </c>
      <c r="H1676" s="45">
        <v>1</v>
      </c>
      <c r="I1676" s="42" t="s">
        <v>12</v>
      </c>
      <c r="J1676" s="13">
        <v>0</v>
      </c>
      <c r="K1676" s="29">
        <f t="shared" si="757"/>
        <v>0</v>
      </c>
      <c r="L1676" s="29">
        <f t="shared" si="755"/>
        <v>0</v>
      </c>
      <c r="M1676" s="29">
        <f t="shared" si="756"/>
        <v>0</v>
      </c>
      <c r="N1676" s="29">
        <f t="shared" si="758"/>
        <v>0</v>
      </c>
      <c r="O1676" s="34"/>
      <c r="P1676" s="41">
        <v>0</v>
      </c>
      <c r="Q1676" s="41">
        <v>0</v>
      </c>
      <c r="R1676" s="117">
        <v>0</v>
      </c>
      <c r="S1676" s="42">
        <v>0</v>
      </c>
      <c r="T1676" s="42"/>
      <c r="U1676" s="43" t="s">
        <v>325</v>
      </c>
      <c r="V1676" s="34">
        <v>0</v>
      </c>
      <c r="W1676" s="29">
        <v>1</v>
      </c>
      <c r="X1676" s="29">
        <f t="shared" si="750"/>
        <v>0</v>
      </c>
      <c r="Z1676" s="6">
        <f t="shared" si="759"/>
        <v>0</v>
      </c>
      <c r="AA1676" s="6">
        <f t="shared" si="760"/>
        <v>0</v>
      </c>
      <c r="AB1676" s="29"/>
      <c r="AC1676" s="29" t="str">
        <f t="shared" si="753"/>
        <v>не применяется</v>
      </c>
      <c r="AE1676" s="120">
        <f>IF(AND(J1676&gt;=1,N1676=1),1,0)</f>
        <v>0</v>
      </c>
      <c r="AF1676" s="120">
        <f>IF(G1676&gt;AI1676,0.5,0)</f>
        <v>0</v>
      </c>
      <c r="AG1676" s="120"/>
      <c r="AI1676" s="29">
        <f t="shared" si="761"/>
        <v>27.65</v>
      </c>
    </row>
    <row r="1677" spans="1:36" ht="16.5" thickBot="1" x14ac:dyDescent="0.3">
      <c r="A1677" s="48" t="s">
        <v>1874</v>
      </c>
      <c r="B1677" s="54" t="s">
        <v>87</v>
      </c>
      <c r="C1677" s="55" t="s">
        <v>88</v>
      </c>
      <c r="D1677" s="44">
        <v>17</v>
      </c>
      <c r="E1677" s="41">
        <v>0</v>
      </c>
      <c r="F1677" s="41">
        <v>0</v>
      </c>
      <c r="G1677" s="117">
        <v>0</v>
      </c>
      <c r="H1677" s="45">
        <v>1</v>
      </c>
      <c r="I1677" s="42" t="s">
        <v>12</v>
      </c>
      <c r="J1677" s="13">
        <v>0</v>
      </c>
      <c r="K1677" s="29">
        <f t="shared" si="757"/>
        <v>0</v>
      </c>
      <c r="L1677" s="29">
        <f t="shared" si="755"/>
        <v>0</v>
      </c>
      <c r="M1677" s="29">
        <f t="shared" si="756"/>
        <v>0</v>
      </c>
      <c r="N1677" s="29">
        <f t="shared" si="758"/>
        <v>0</v>
      </c>
      <c r="O1677" s="34"/>
      <c r="P1677" s="41">
        <v>0</v>
      </c>
      <c r="Q1677" s="41">
        <v>0</v>
      </c>
      <c r="R1677" s="117">
        <v>0</v>
      </c>
      <c r="S1677" s="42">
        <v>0</v>
      </c>
      <c r="T1677" s="42"/>
      <c r="U1677" s="43" t="s">
        <v>327</v>
      </c>
      <c r="V1677" s="34">
        <v>0</v>
      </c>
      <c r="W1677" s="29">
        <v>1</v>
      </c>
      <c r="X1677" s="29">
        <f t="shared" si="750"/>
        <v>0</v>
      </c>
      <c r="Z1677" s="6">
        <f t="shared" si="759"/>
        <v>0</v>
      </c>
      <c r="AA1677" s="6">
        <f t="shared" si="760"/>
        <v>0</v>
      </c>
      <c r="AB1677" s="29"/>
      <c r="AC1677" s="29" t="str">
        <f t="shared" si="753"/>
        <v>не применяется</v>
      </c>
      <c r="AE1677" s="120">
        <f>IF(AND(J1677&gt;=1,N1677=1),1,0)</f>
        <v>0</v>
      </c>
      <c r="AF1677" s="120">
        <f>IF(G1677&gt;AI1677,0.5,0)</f>
        <v>0</v>
      </c>
      <c r="AG1677" s="120"/>
      <c r="AI1677" s="29">
        <f t="shared" si="761"/>
        <v>77.588235294</v>
      </c>
    </row>
    <row r="1678" spans="1:36" ht="16.5" thickBot="1" x14ac:dyDescent="0.3">
      <c r="A1678" s="48" t="s">
        <v>1875</v>
      </c>
      <c r="B1678" s="54" t="s">
        <v>87</v>
      </c>
      <c r="C1678" s="55" t="s">
        <v>88</v>
      </c>
      <c r="D1678" s="44">
        <v>18</v>
      </c>
      <c r="E1678" s="41">
        <v>0</v>
      </c>
      <c r="F1678" s="41">
        <v>0</v>
      </c>
      <c r="G1678" s="117">
        <v>0</v>
      </c>
      <c r="H1678" s="45">
        <v>1</v>
      </c>
      <c r="I1678" s="42" t="s">
        <v>12</v>
      </c>
      <c r="J1678" s="13">
        <v>0</v>
      </c>
      <c r="K1678" s="29">
        <f t="shared" si="757"/>
        <v>0</v>
      </c>
      <c r="L1678" s="29">
        <f t="shared" si="755"/>
        <v>0</v>
      </c>
      <c r="M1678" s="29">
        <f t="shared" si="756"/>
        <v>0</v>
      </c>
      <c r="N1678" s="29">
        <f t="shared" si="758"/>
        <v>0</v>
      </c>
      <c r="O1678" s="34"/>
      <c r="P1678" s="41">
        <v>0</v>
      </c>
      <c r="Q1678" s="41">
        <v>0</v>
      </c>
      <c r="R1678" s="117">
        <v>0</v>
      </c>
      <c r="S1678" s="42">
        <v>0</v>
      </c>
      <c r="T1678" s="42"/>
      <c r="U1678" s="43" t="s">
        <v>329</v>
      </c>
      <c r="V1678" s="34">
        <v>0</v>
      </c>
      <c r="W1678" s="29">
        <v>1</v>
      </c>
      <c r="X1678" s="29">
        <f t="shared" si="750"/>
        <v>0</v>
      </c>
      <c r="Z1678" s="6">
        <f t="shared" si="759"/>
        <v>0</v>
      </c>
      <c r="AA1678" s="6">
        <f t="shared" si="760"/>
        <v>0</v>
      </c>
      <c r="AB1678" s="29"/>
      <c r="AC1678" s="29" t="str">
        <f t="shared" si="753"/>
        <v>не применяется</v>
      </c>
      <c r="AE1678" s="120">
        <f>IF(AND(J1678&gt;=1,N1678=1),1,0)</f>
        <v>0</v>
      </c>
      <c r="AF1678" s="120">
        <f>IF(G1678&gt;AI1678,0.5,0)</f>
        <v>0</v>
      </c>
      <c r="AG1678" s="120"/>
      <c r="AI1678" s="29">
        <f t="shared" si="761"/>
        <v>48.1875</v>
      </c>
    </row>
    <row r="1679" spans="1:36" ht="16.5" thickBot="1" x14ac:dyDescent="0.3">
      <c r="A1679" s="48" t="s">
        <v>1876</v>
      </c>
      <c r="B1679" s="54" t="s">
        <v>87</v>
      </c>
      <c r="C1679" s="55" t="s">
        <v>88</v>
      </c>
      <c r="D1679" s="44">
        <v>19</v>
      </c>
      <c r="E1679" s="41">
        <v>0</v>
      </c>
      <c r="F1679" s="41">
        <v>0</v>
      </c>
      <c r="G1679" s="117">
        <v>0</v>
      </c>
      <c r="H1679" s="45">
        <v>1</v>
      </c>
      <c r="I1679" s="42" t="s">
        <v>12</v>
      </c>
      <c r="J1679" s="13">
        <v>0</v>
      </c>
      <c r="K1679" s="29">
        <f t="shared" si="757"/>
        <v>0</v>
      </c>
      <c r="L1679" s="29">
        <f t="shared" si="755"/>
        <v>0</v>
      </c>
      <c r="M1679" s="29">
        <f t="shared" si="756"/>
        <v>0</v>
      </c>
      <c r="N1679" s="29">
        <f t="shared" si="758"/>
        <v>0</v>
      </c>
      <c r="O1679" s="34"/>
      <c r="P1679" s="41">
        <v>0</v>
      </c>
      <c r="Q1679" s="41">
        <v>0</v>
      </c>
      <c r="R1679" s="117">
        <v>0</v>
      </c>
      <c r="S1679" s="42">
        <v>0</v>
      </c>
      <c r="T1679" s="42"/>
      <c r="U1679" s="43" t="s">
        <v>331</v>
      </c>
      <c r="V1679" s="34">
        <v>0</v>
      </c>
      <c r="W1679" s="29">
        <v>2</v>
      </c>
      <c r="X1679" s="29">
        <f t="shared" si="750"/>
        <v>0</v>
      </c>
      <c r="Z1679" s="6">
        <f t="shared" si="759"/>
        <v>0</v>
      </c>
      <c r="AA1679" s="6">
        <f t="shared" si="760"/>
        <v>0</v>
      </c>
      <c r="AB1679" s="29"/>
      <c r="AC1679" s="29" t="str">
        <f t="shared" si="753"/>
        <v>не применяется</v>
      </c>
      <c r="AE1679" s="120">
        <f>IF(AND(J1679&gt;=1,N1679=1),2,0)</f>
        <v>0</v>
      </c>
      <c r="AF1679" s="120">
        <f>IF(G1679&gt;AI1679,1,0)</f>
        <v>0</v>
      </c>
      <c r="AG1679" s="120"/>
      <c r="AI1679" s="29">
        <f t="shared" si="761"/>
        <v>45.237288135999997</v>
      </c>
    </row>
    <row r="1680" spans="1:36" ht="16.5" thickBot="1" x14ac:dyDescent="0.3">
      <c r="A1680" s="48" t="s">
        <v>1877</v>
      </c>
      <c r="B1680" s="54" t="s">
        <v>87</v>
      </c>
      <c r="C1680" s="55" t="s">
        <v>88</v>
      </c>
      <c r="D1680" s="44">
        <v>20</v>
      </c>
      <c r="E1680" s="41">
        <v>0</v>
      </c>
      <c r="F1680" s="41">
        <v>0</v>
      </c>
      <c r="G1680" s="117">
        <v>0</v>
      </c>
      <c r="H1680" s="45">
        <v>1</v>
      </c>
      <c r="I1680" s="42" t="s">
        <v>12</v>
      </c>
      <c r="J1680" s="13">
        <v>0</v>
      </c>
      <c r="K1680" s="29">
        <f t="shared" si="757"/>
        <v>0</v>
      </c>
      <c r="L1680" s="29">
        <f t="shared" si="755"/>
        <v>0</v>
      </c>
      <c r="M1680" s="29">
        <f t="shared" si="756"/>
        <v>0</v>
      </c>
      <c r="N1680" s="29">
        <f t="shared" si="758"/>
        <v>0</v>
      </c>
      <c r="O1680" s="34"/>
      <c r="P1680" s="41">
        <v>0</v>
      </c>
      <c r="Q1680" s="41">
        <v>0</v>
      </c>
      <c r="R1680" s="117">
        <v>0</v>
      </c>
      <c r="S1680" s="42">
        <v>0</v>
      </c>
      <c r="T1680" s="42"/>
      <c r="U1680" s="43" t="s">
        <v>333</v>
      </c>
      <c r="V1680" s="34">
        <v>0</v>
      </c>
      <c r="W1680" s="29">
        <v>1</v>
      </c>
      <c r="X1680" s="29">
        <f t="shared" si="750"/>
        <v>0</v>
      </c>
      <c r="Z1680" s="6">
        <f t="shared" si="759"/>
        <v>0</v>
      </c>
      <c r="AA1680" s="6">
        <f t="shared" si="760"/>
        <v>0</v>
      </c>
      <c r="AB1680" s="29"/>
      <c r="AC1680" s="29" t="str">
        <f t="shared" si="753"/>
        <v>не применяется</v>
      </c>
      <c r="AE1680" s="120">
        <f>IF(AND(J1680&gt;=1,N1680=1),1,0)</f>
        <v>0</v>
      </c>
      <c r="AF1680" s="120">
        <f>IF(G1680&gt;AI1680,0.5,0)</f>
        <v>0</v>
      </c>
      <c r="AG1680" s="120"/>
      <c r="AI1680" s="29">
        <f t="shared" si="761"/>
        <v>12.756097561000001</v>
      </c>
    </row>
    <row r="1681" spans="1:36" ht="16.5" thickBot="1" x14ac:dyDescent="0.3">
      <c r="A1681" s="48" t="s">
        <v>1871</v>
      </c>
      <c r="B1681" s="54" t="s">
        <v>87</v>
      </c>
      <c r="C1681" s="55" t="s">
        <v>88</v>
      </c>
      <c r="D1681" s="33"/>
      <c r="E1681" s="41"/>
      <c r="F1681" s="41"/>
      <c r="G1681" s="117">
        <v>0</v>
      </c>
      <c r="H1681" s="35"/>
      <c r="I1681" s="35"/>
      <c r="J1681" s="35"/>
      <c r="K1681" s="36">
        <f>SUM(K1682:K1686)</f>
        <v>2</v>
      </c>
      <c r="L1681" s="29">
        <f t="shared" si="755"/>
        <v>0</v>
      </c>
      <c r="M1681" s="29">
        <f t="shared" si="756"/>
        <v>0</v>
      </c>
      <c r="O1681" s="34"/>
      <c r="P1681" s="34"/>
      <c r="Q1681" s="34"/>
      <c r="R1681" s="117">
        <v>0</v>
      </c>
      <c r="S1681" s="35">
        <v>2.5</v>
      </c>
      <c r="T1681" s="35"/>
      <c r="U1681" s="37" t="s">
        <v>321</v>
      </c>
      <c r="V1681" s="35">
        <v>1</v>
      </c>
      <c r="W1681" s="6"/>
      <c r="X1681" s="29">
        <f t="shared" si="750"/>
        <v>0</v>
      </c>
      <c r="Y1681" s="6"/>
      <c r="AB1681" s="6"/>
      <c r="AC1681" s="29" t="str">
        <f t="shared" si="753"/>
        <v>не применяется</v>
      </c>
      <c r="AF1681" s="6"/>
    </row>
    <row r="1682" spans="1:36" ht="16.5" thickBot="1" x14ac:dyDescent="0.3">
      <c r="A1682" s="48" t="s">
        <v>1878</v>
      </c>
      <c r="B1682" s="54" t="s">
        <v>87</v>
      </c>
      <c r="C1682" s="55" t="s">
        <v>88</v>
      </c>
      <c r="D1682" s="44">
        <v>21</v>
      </c>
      <c r="E1682" s="41">
        <v>4</v>
      </c>
      <c r="F1682" s="41">
        <v>10</v>
      </c>
      <c r="G1682" s="117">
        <v>0.4</v>
      </c>
      <c r="H1682" s="42" t="s">
        <v>12</v>
      </c>
      <c r="I1682" s="13">
        <v>80.000000180000001</v>
      </c>
      <c r="J1682" s="42" t="s">
        <v>12</v>
      </c>
      <c r="K1682" s="29">
        <f>IF(V1682=1,MAX(AE1682:AG1682),0)</f>
        <v>1</v>
      </c>
      <c r="L1682" s="29">
        <f t="shared" si="755"/>
        <v>0</v>
      </c>
      <c r="M1682" s="29">
        <f t="shared" si="756"/>
        <v>0</v>
      </c>
      <c r="N1682" s="29">
        <f>IF(AND(F1682=0,V1682=1),2,V1682)</f>
        <v>1</v>
      </c>
      <c r="O1682" s="34"/>
      <c r="P1682" s="41">
        <v>4</v>
      </c>
      <c r="Q1682" s="41">
        <v>18</v>
      </c>
      <c r="R1682" s="117">
        <v>0.222222222</v>
      </c>
      <c r="S1682" s="45">
        <v>0.5</v>
      </c>
      <c r="T1682" s="45"/>
      <c r="U1682" s="43" t="s">
        <v>335</v>
      </c>
      <c r="V1682" s="34">
        <v>1</v>
      </c>
      <c r="W1682" s="29">
        <v>1</v>
      </c>
      <c r="X1682" s="29">
        <f t="shared" si="750"/>
        <v>1</v>
      </c>
      <c r="Z1682" s="6">
        <f>N1682</f>
        <v>1</v>
      </c>
      <c r="AA1682" s="6">
        <f>IF(K1682&lt;=0,0,1)</f>
        <v>1</v>
      </c>
      <c r="AB1682" s="29"/>
      <c r="AC1682" s="29">
        <f t="shared" si="753"/>
        <v>1</v>
      </c>
      <c r="AE1682" s="120">
        <f>IF(N1682=1,IF(OR(I1682&lt;5,I1682=""),0,IF(I1682&gt;=10,1,0.5)),0)</f>
        <v>1</v>
      </c>
      <c r="AF1682" s="120">
        <f>IF(G1682&gt;AI1682,0.5,0)</f>
        <v>0</v>
      </c>
      <c r="AG1682" s="120">
        <f>IF(G1682=AJ1682,1,0)</f>
        <v>0</v>
      </c>
      <c r="AI1682" s="29">
        <f>ROUND(SUMIFS(E:E,D:D,D1682,N:N,1)/SUMIFS(F:F,D:D,D1682,N:N,1),9)</f>
        <v>0.40586932399999998</v>
      </c>
      <c r="AJ1682" s="29">
        <f>_xlfn.MAXIFS($G$7:$G$2383,$N$7:$N$2383,1,$D$7:$D$2383,21)</f>
        <v>1</v>
      </c>
    </row>
    <row r="1683" spans="1:36" ht="16.5" thickBot="1" x14ac:dyDescent="0.3">
      <c r="A1683" s="48" t="s">
        <v>1879</v>
      </c>
      <c r="B1683" s="54" t="s">
        <v>87</v>
      </c>
      <c r="C1683" s="55" t="s">
        <v>88</v>
      </c>
      <c r="D1683" s="44">
        <v>22</v>
      </c>
      <c r="E1683" s="41">
        <v>0</v>
      </c>
      <c r="F1683" s="41">
        <v>0</v>
      </c>
      <c r="G1683" s="117">
        <v>0</v>
      </c>
      <c r="H1683" s="45">
        <v>1</v>
      </c>
      <c r="I1683" s="42" t="s">
        <v>12</v>
      </c>
      <c r="J1683" s="13">
        <v>0</v>
      </c>
      <c r="K1683" s="29">
        <f>IF(V1683=1,MAX(AE1683:AG1683),0)</f>
        <v>0</v>
      </c>
      <c r="L1683" s="29">
        <f t="shared" si="755"/>
        <v>0</v>
      </c>
      <c r="M1683" s="29">
        <f t="shared" si="756"/>
        <v>0</v>
      </c>
      <c r="N1683" s="29">
        <f>IF(AND(F1683=0,V1683=1),2,V1683)</f>
        <v>2</v>
      </c>
      <c r="O1683" s="34"/>
      <c r="P1683" s="41">
        <v>0</v>
      </c>
      <c r="Q1683" s="41">
        <v>0</v>
      </c>
      <c r="R1683" s="117">
        <v>0</v>
      </c>
      <c r="S1683" s="42">
        <v>1</v>
      </c>
      <c r="T1683" s="42"/>
      <c r="U1683" s="43" t="s">
        <v>337</v>
      </c>
      <c r="V1683" s="34">
        <v>1</v>
      </c>
      <c r="W1683" s="29">
        <v>1</v>
      </c>
      <c r="X1683" s="29">
        <f t="shared" si="750"/>
        <v>1</v>
      </c>
      <c r="Z1683" s="6">
        <f>N1683</f>
        <v>2</v>
      </c>
      <c r="AA1683" s="6">
        <f>IF(K1683&lt;=0,0,1)</f>
        <v>0</v>
      </c>
      <c r="AB1683" s="29"/>
      <c r="AC1683" s="29" t="str">
        <f>_xlfn.IFS(AND(Z1683=1,AA1683=1),1,AND(Z1683=1,AA1683=0),0,Z1683=0,"не применяется",N1683=2,"не применяется")</f>
        <v>не применяется</v>
      </c>
      <c r="AE1683" s="120">
        <f>IF(AND(J1683&gt;=1,N1683=1),1,0)</f>
        <v>0</v>
      </c>
      <c r="AF1683" s="120">
        <f>IF(G1683&gt;AI1683,0.5,0)</f>
        <v>0</v>
      </c>
      <c r="AG1683" s="120"/>
      <c r="AI1683" s="29">
        <f>ROUND(SUMIFS(E:E,D:D,D1683,N:N,1)/SUMIFS(F:F,D:D,D1683,N:N,1),9)</f>
        <v>0.59924209900000003</v>
      </c>
    </row>
    <row r="1684" spans="1:36" ht="16.5" thickBot="1" x14ac:dyDescent="0.3">
      <c r="A1684" s="48" t="s">
        <v>1880</v>
      </c>
      <c r="B1684" s="54" t="s">
        <v>87</v>
      </c>
      <c r="C1684" s="55" t="s">
        <v>88</v>
      </c>
      <c r="D1684" s="44">
        <v>23</v>
      </c>
      <c r="E1684" s="41">
        <v>2</v>
      </c>
      <c r="F1684" s="41">
        <v>0</v>
      </c>
      <c r="G1684" s="117">
        <v>0</v>
      </c>
      <c r="H1684" s="42" t="s">
        <v>12</v>
      </c>
      <c r="I1684" s="13">
        <v>0</v>
      </c>
      <c r="J1684" s="42" t="s">
        <v>12</v>
      </c>
      <c r="K1684" s="29">
        <f>IF(V1684=1,MAX(AE1684:AG1684),0)</f>
        <v>0</v>
      </c>
      <c r="L1684" s="29">
        <f t="shared" si="755"/>
        <v>0</v>
      </c>
      <c r="M1684" s="29">
        <f t="shared" si="756"/>
        <v>0</v>
      </c>
      <c r="N1684" s="29">
        <f>IF(AND(F1684=0,V1684=1),2,V1684)</f>
        <v>2</v>
      </c>
      <c r="O1684" s="34"/>
      <c r="P1684" s="41">
        <v>1</v>
      </c>
      <c r="Q1684" s="41">
        <v>0</v>
      </c>
      <c r="R1684" s="117">
        <v>0</v>
      </c>
      <c r="S1684" s="45">
        <v>0</v>
      </c>
      <c r="T1684" s="45"/>
      <c r="U1684" s="43" t="s">
        <v>339</v>
      </c>
      <c r="V1684" s="34">
        <v>1</v>
      </c>
      <c r="W1684" s="29">
        <v>1</v>
      </c>
      <c r="X1684" s="29">
        <f t="shared" si="750"/>
        <v>1</v>
      </c>
      <c r="Z1684" s="6">
        <f>N1684</f>
        <v>2</v>
      </c>
      <c r="AA1684" s="6">
        <f>IF(K1684&lt;=0,0,1)</f>
        <v>0</v>
      </c>
      <c r="AB1684" s="29"/>
      <c r="AC1684" s="29" t="str">
        <f>_xlfn.IFS(AND(Z1684=1,AA1684=1),1,AND(Z1684=1,AA1684=0),0,Z1684=0,"не применяется",Z1684=2,"не применяется")</f>
        <v>не применяется</v>
      </c>
      <c r="AE1684" s="120">
        <f>IF(N1684=1,IF(OR(I1684&lt;5,I1684=""),0,IF(I1684&gt;=10,1,0.5)),0)</f>
        <v>0</v>
      </c>
      <c r="AF1684" s="120">
        <f>IF(G1684&gt;AI1684,0.5,0)</f>
        <v>0</v>
      </c>
      <c r="AG1684" s="120">
        <f>IF(AND(G4111&lt;&gt;0,G1684=AJ1684),1,0)</f>
        <v>0</v>
      </c>
      <c r="AI1684" s="29">
        <f>ROUND(SUMIFS(E:E,D:D,D1684,N:N,1)/SUMIFS(F:F,D:D,D1684,N:N,1),9)</f>
        <v>0.46666666699999998</v>
      </c>
      <c r="AJ1684" s="29">
        <f>_xlfn.MAXIFS($G$7:$G$2383,$N$7:$N$2383,1,$D$7:$D$2383,23)</f>
        <v>6</v>
      </c>
    </row>
    <row r="1685" spans="1:36" ht="16.5" thickBot="1" x14ac:dyDescent="0.3">
      <c r="A1685" s="48" t="s">
        <v>1881</v>
      </c>
      <c r="B1685" s="54" t="s">
        <v>87</v>
      </c>
      <c r="C1685" s="55" t="s">
        <v>88</v>
      </c>
      <c r="D1685" s="44">
        <v>24</v>
      </c>
      <c r="E1685" s="41">
        <v>15</v>
      </c>
      <c r="F1685" s="41">
        <v>3</v>
      </c>
      <c r="G1685" s="117">
        <v>5</v>
      </c>
      <c r="H1685" s="42" t="s">
        <v>12</v>
      </c>
      <c r="I1685" s="13">
        <v>114.285714316</v>
      </c>
      <c r="J1685" s="42" t="s">
        <v>12</v>
      </c>
      <c r="K1685" s="29">
        <f>IF(V1685=1,MAX(AE1685:AG1685),0)</f>
        <v>1</v>
      </c>
      <c r="L1685" s="29">
        <f t="shared" si="755"/>
        <v>0</v>
      </c>
      <c r="M1685" s="29">
        <f t="shared" si="756"/>
        <v>1</v>
      </c>
      <c r="N1685" s="29">
        <f>IF(AND(F1685=0,V1685=1),2,V1685)</f>
        <v>1</v>
      </c>
      <c r="O1685" s="34"/>
      <c r="P1685" s="41">
        <v>7</v>
      </c>
      <c r="Q1685" s="41">
        <v>3</v>
      </c>
      <c r="R1685" s="117">
        <v>2.3333333330000001</v>
      </c>
      <c r="S1685" s="45">
        <v>1</v>
      </c>
      <c r="T1685" s="45"/>
      <c r="U1685" s="43" t="s">
        <v>341</v>
      </c>
      <c r="V1685" s="34">
        <v>1</v>
      </c>
      <c r="W1685" s="29">
        <v>1</v>
      </c>
      <c r="X1685" s="29">
        <f t="shared" si="750"/>
        <v>1</v>
      </c>
      <c r="Z1685" s="6">
        <f>N1685</f>
        <v>1</v>
      </c>
      <c r="AA1685" s="6">
        <f>IF(K1685&lt;=0,0,1)</f>
        <v>1</v>
      </c>
      <c r="AB1685" s="29"/>
      <c r="AC1685" s="29">
        <f>_xlfn.IFS(AND(Z1685=1,AA1685=1),1,AND(Z1685=1,AA1685=0),0,Z1685=0,"не применяется")</f>
        <v>1</v>
      </c>
      <c r="AE1685" s="120">
        <f>IF(N1685=1,IF(OR(I1685&lt;5,I1685=""),0,IF(I1685&gt;=10,1,0.5)),0)</f>
        <v>1</v>
      </c>
      <c r="AF1685" s="120">
        <f>IF(G1685&gt;AI1685,0.5,0)</f>
        <v>0.5</v>
      </c>
      <c r="AG1685" s="120">
        <f>IF(G1685=AJ1685,1,0)</f>
        <v>0</v>
      </c>
      <c r="AI1685" s="29">
        <f>ROUND(SUMIFS(E:E,D:D,D1685,N:N,1)/SUMIFS(F:F,D:D,D1685,N:N,1),9)</f>
        <v>0.91379310300000005</v>
      </c>
      <c r="AJ1685" s="29">
        <f>_xlfn.MAXIFS($G$7:$G$2383,$N$7:$N$2383,1,$D$7:$D$2383,24)</f>
        <v>10</v>
      </c>
    </row>
    <row r="1686" spans="1:36" ht="16.5" thickBot="1" x14ac:dyDescent="0.3">
      <c r="A1686" s="48" t="s">
        <v>1882</v>
      </c>
      <c r="B1686" s="54" t="s">
        <v>87</v>
      </c>
      <c r="C1686" s="55" t="s">
        <v>88</v>
      </c>
      <c r="D1686" s="44">
        <v>25</v>
      </c>
      <c r="E1686" s="41">
        <v>257</v>
      </c>
      <c r="F1686" s="41">
        <v>270</v>
      </c>
      <c r="G1686" s="117">
        <v>0.951851852</v>
      </c>
      <c r="H1686" s="45">
        <v>1</v>
      </c>
      <c r="I1686" s="42" t="s">
        <v>12</v>
      </c>
      <c r="J1686" s="13">
        <v>0.951851852</v>
      </c>
      <c r="K1686" s="29">
        <f>IF(V1686=1,MAX(AE1686:AG1686),0)</f>
        <v>0</v>
      </c>
      <c r="L1686" s="29">
        <f t="shared" si="755"/>
        <v>0</v>
      </c>
      <c r="M1686" s="29">
        <f t="shared" si="756"/>
        <v>0</v>
      </c>
      <c r="N1686" s="29">
        <f>IF(AND(F1686=0,V1686=1),2,V1686)</f>
        <v>1</v>
      </c>
      <c r="O1686" s="34"/>
      <c r="P1686" s="41">
        <v>0</v>
      </c>
      <c r="Q1686" s="41">
        <v>0</v>
      </c>
      <c r="R1686" s="117">
        <v>0</v>
      </c>
      <c r="S1686" s="42">
        <v>0</v>
      </c>
      <c r="T1686" s="42"/>
      <c r="U1686" s="43" t="s">
        <v>343</v>
      </c>
      <c r="V1686" s="34">
        <v>1</v>
      </c>
      <c r="W1686" s="29">
        <v>2</v>
      </c>
      <c r="X1686" s="29">
        <f t="shared" si="750"/>
        <v>2</v>
      </c>
      <c r="Z1686" s="6">
        <f>N1686</f>
        <v>1</v>
      </c>
      <c r="AA1686" s="6">
        <f>IF(K1686&lt;=0,0,1)</f>
        <v>0</v>
      </c>
      <c r="AB1686" s="29"/>
      <c r="AC1686" s="29">
        <f>_xlfn.IFS(AND(Z1686=1,AA1686=1),1,AND(Z1686=1,AA1686=0),0,Z1686=0,"не применяется")</f>
        <v>0</v>
      </c>
      <c r="AE1686" s="120">
        <f>IF(AND(J1686&gt;=1,N1686=1),2,0)</f>
        <v>0</v>
      </c>
      <c r="AF1686" s="120">
        <f>IF(G1686&gt;AI1686,1,0)</f>
        <v>0</v>
      </c>
      <c r="AG1686" s="120"/>
      <c r="AI1686" s="29">
        <f>ROUND(SUMIFS(E:E,D:D,D1686,N:N,1)/SUMIFS(F:F,D:D,D1686,N:N,1),9)</f>
        <v>0.97028108999999996</v>
      </c>
    </row>
    <row r="1687" spans="1:36" ht="16.5" thickBot="1" x14ac:dyDescent="0.3">
      <c r="A1687" s="48" t="s">
        <v>1883</v>
      </c>
      <c r="B1687" s="54" t="s">
        <v>87</v>
      </c>
      <c r="C1687" s="55" t="s">
        <v>88</v>
      </c>
      <c r="D1687" s="51">
        <v>33</v>
      </c>
      <c r="E1687" s="41"/>
      <c r="F1687" s="41"/>
      <c r="G1687" s="117">
        <v>0</v>
      </c>
      <c r="H1687" s="45"/>
      <c r="I1687" s="45"/>
      <c r="J1687" s="45"/>
      <c r="K1687" s="45">
        <f>K1659+K1674+K1681</f>
        <v>17.5</v>
      </c>
      <c r="L1687" s="29">
        <f t="shared" si="755"/>
        <v>0</v>
      </c>
      <c r="M1687" s="29">
        <f t="shared" si="756"/>
        <v>0</v>
      </c>
      <c r="O1687" s="34"/>
      <c r="P1687" s="34"/>
      <c r="Q1687" s="34"/>
      <c r="R1687" s="117">
        <v>0</v>
      </c>
      <c r="S1687" s="45">
        <v>15</v>
      </c>
      <c r="T1687" s="45"/>
      <c r="U1687" s="43" t="s">
        <v>321</v>
      </c>
      <c r="V1687" s="45">
        <v>1</v>
      </c>
      <c r="X1687" s="29">
        <f>SUM(X1659:X1686)</f>
        <v>25</v>
      </c>
      <c r="Y1687" s="53">
        <f>K1687/X1687</f>
        <v>0.7</v>
      </c>
      <c r="Z1687" s="6">
        <f>SUM(Z1659:Z1686)</f>
        <v>21</v>
      </c>
      <c r="AA1687" s="6">
        <f>SUM(AA1659:AA1686)</f>
        <v>14</v>
      </c>
      <c r="AB1687" s="53">
        <f>AA1687/Z1687</f>
        <v>0.66666666666666663</v>
      </c>
      <c r="AC1687" s="29">
        <f>AB1687</f>
        <v>0.66666666666666663</v>
      </c>
      <c r="AF1687" s="6"/>
    </row>
    <row r="1688" spans="1:36" ht="16.5" thickBot="1" x14ac:dyDescent="0.25">
      <c r="A1688" s="48" t="s">
        <v>216</v>
      </c>
      <c r="B1688" s="49" t="s">
        <v>145</v>
      </c>
      <c r="C1688" s="50" t="s">
        <v>146</v>
      </c>
      <c r="D1688" s="33">
        <v>0</v>
      </c>
      <c r="E1688" s="122"/>
      <c r="F1688" s="122"/>
      <c r="G1688" s="117">
        <v>0</v>
      </c>
      <c r="H1688" s="35"/>
      <c r="I1688" s="35"/>
      <c r="J1688" s="35"/>
      <c r="K1688" s="36">
        <f>SUM(K1689:K1702)</f>
        <v>15</v>
      </c>
      <c r="L1688" s="29">
        <f t="shared" si="755"/>
        <v>0</v>
      </c>
      <c r="M1688" s="29">
        <f t="shared" si="756"/>
        <v>0</v>
      </c>
      <c r="O1688" s="34"/>
      <c r="P1688" s="67"/>
      <c r="Q1688" s="67"/>
      <c r="R1688" s="117">
        <v>0</v>
      </c>
      <c r="S1688" s="34">
        <v>12.5</v>
      </c>
      <c r="T1688" s="34"/>
      <c r="U1688" s="43" t="s">
        <v>321</v>
      </c>
      <c r="V1688" s="35">
        <v>1</v>
      </c>
      <c r="W1688" s="6"/>
      <c r="X1688" s="6"/>
      <c r="Y1688" s="6"/>
      <c r="AB1688" s="6"/>
      <c r="AC1688" s="6"/>
      <c r="AF1688" s="6"/>
    </row>
    <row r="1689" spans="1:36" ht="16.5" thickBot="1" x14ac:dyDescent="0.3">
      <c r="A1689" s="48" t="s">
        <v>1884</v>
      </c>
      <c r="B1689" s="54" t="s">
        <v>145</v>
      </c>
      <c r="C1689" s="55" t="s">
        <v>146</v>
      </c>
      <c r="D1689" s="41">
        <v>1</v>
      </c>
      <c r="E1689" s="41">
        <v>38271</v>
      </c>
      <c r="F1689" s="41">
        <v>186906.2</v>
      </c>
      <c r="G1689" s="117">
        <v>0.204760463</v>
      </c>
      <c r="H1689" s="42" t="s">
        <v>12</v>
      </c>
      <c r="I1689" s="13">
        <v>-9.1367975349999995</v>
      </c>
      <c r="J1689" s="42" t="s">
        <v>12</v>
      </c>
      <c r="K1689" s="29">
        <f t="shared" ref="K1689:K1700" si="762">IF(V1689=1,MAX(AE1689:AG1689),0)</f>
        <v>0</v>
      </c>
      <c r="L1689" s="29">
        <f t="shared" si="755"/>
        <v>0</v>
      </c>
      <c r="M1689" s="29">
        <f t="shared" si="756"/>
        <v>0</v>
      </c>
      <c r="N1689" s="29">
        <f t="shared" ref="N1689:N1702" si="763">IF(AND(F1689=0,V1689=1),2,V1689)</f>
        <v>1</v>
      </c>
      <c r="O1689" s="34"/>
      <c r="P1689" s="41">
        <v>46941</v>
      </c>
      <c r="Q1689" s="41">
        <v>208302.40000000002</v>
      </c>
      <c r="R1689" s="117">
        <v>0.22535026</v>
      </c>
      <c r="S1689" s="34">
        <v>0.5</v>
      </c>
      <c r="T1689" s="34"/>
      <c r="U1689" s="43" t="s">
        <v>293</v>
      </c>
      <c r="V1689" s="34">
        <v>1</v>
      </c>
      <c r="W1689" s="29">
        <v>1</v>
      </c>
      <c r="X1689" s="29">
        <f t="shared" ref="X1689:X1715" si="764">IF(V1689=1,W1689,0)</f>
        <v>1</v>
      </c>
      <c r="Z1689" s="6">
        <f t="shared" ref="Z1689:Z1702" si="765">N1689</f>
        <v>1</v>
      </c>
      <c r="AA1689" s="6">
        <f t="shared" ref="AA1689:AA1702" si="766">IF(K1689&lt;=0,0,1)</f>
        <v>0</v>
      </c>
      <c r="AB1689" s="29"/>
      <c r="AC1689" s="29">
        <f t="shared" ref="AC1689:AC1712" si="767">_xlfn.IFS(AND(Z1689=1,AA1689=1),1,AND(Z1689=1,AA1689=0),0,Z1689=0,"не применяется")</f>
        <v>0</v>
      </c>
      <c r="AE1689" s="120">
        <f>IF(N1689=1,IF(OR(I1689&lt;3,I1689=""),0,IF(I1689&gt;=7,1,0.5)),0)</f>
        <v>0</v>
      </c>
      <c r="AF1689" s="120">
        <f>IF(G1689&gt;AI1689,0.5,0)</f>
        <v>0</v>
      </c>
      <c r="AG1689" s="120">
        <f>IF(G1689=AJ1689,1,0)</f>
        <v>0</v>
      </c>
      <c r="AI1689" s="29">
        <f t="shared" ref="AI1689:AI1702" si="768">ROUND(SUMIFS(E:E,D:D,D1689,N:N,1)/SUMIFS(F:F,D:D,D1689,N:N,1),9)</f>
        <v>0.26994277300000002</v>
      </c>
      <c r="AJ1689" s="29">
        <f>ROUND(_xlfn.MAXIFS($G$7:$G$2383,$D$7:$D$2383,1,$V$7:$V$2383,1),9)</f>
        <v>0.87050933799999997</v>
      </c>
    </row>
    <row r="1690" spans="1:36" ht="16.5" thickBot="1" x14ac:dyDescent="0.3">
      <c r="A1690" s="48" t="s">
        <v>1885</v>
      </c>
      <c r="B1690" s="54" t="s">
        <v>145</v>
      </c>
      <c r="C1690" s="55" t="s">
        <v>146</v>
      </c>
      <c r="D1690" s="44">
        <v>2</v>
      </c>
      <c r="E1690" s="41">
        <v>160</v>
      </c>
      <c r="F1690" s="41">
        <v>173</v>
      </c>
      <c r="G1690" s="117">
        <v>0.92485549099999997</v>
      </c>
      <c r="H1690" s="42" t="s">
        <v>12</v>
      </c>
      <c r="I1690" s="13">
        <v>91.325067202</v>
      </c>
      <c r="J1690" s="42" t="s">
        <v>12</v>
      </c>
      <c r="K1690" s="29">
        <f t="shared" si="762"/>
        <v>2</v>
      </c>
      <c r="L1690" s="29">
        <f t="shared" si="755"/>
        <v>0</v>
      </c>
      <c r="M1690" s="29">
        <f t="shared" si="756"/>
        <v>0</v>
      </c>
      <c r="N1690" s="29">
        <f t="shared" si="763"/>
        <v>1</v>
      </c>
      <c r="O1690" s="34"/>
      <c r="P1690" s="41">
        <v>131</v>
      </c>
      <c r="Q1690" s="41">
        <v>271</v>
      </c>
      <c r="R1690" s="117">
        <v>0.483394834</v>
      </c>
      <c r="S1690" s="34">
        <v>2</v>
      </c>
      <c r="T1690" s="34"/>
      <c r="U1690" s="43" t="s">
        <v>295</v>
      </c>
      <c r="V1690" s="34">
        <v>1</v>
      </c>
      <c r="W1690" s="29">
        <v>2</v>
      </c>
      <c r="X1690" s="29">
        <f t="shared" si="764"/>
        <v>2</v>
      </c>
      <c r="Z1690" s="6">
        <f t="shared" si="765"/>
        <v>1</v>
      </c>
      <c r="AA1690" s="6">
        <f t="shared" si="766"/>
        <v>1</v>
      </c>
      <c r="AB1690" s="29"/>
      <c r="AC1690" s="29">
        <f t="shared" si="767"/>
        <v>1</v>
      </c>
      <c r="AE1690" s="120">
        <f>IF(N1690=1,IF(OR(I1690&lt;5,I1690=""),0,IF(I1690&gt;=10,2,1)),0)</f>
        <v>2</v>
      </c>
      <c r="AF1690" s="120">
        <f>IF(G1690&gt;AI1690,1,0)</f>
        <v>0</v>
      </c>
      <c r="AG1690" s="120">
        <f>IF(G1690=AJ1690,2,0)</f>
        <v>0</v>
      </c>
      <c r="AI1690" s="29">
        <f t="shared" si="768"/>
        <v>0.94268468299999997</v>
      </c>
      <c r="AJ1690" s="29">
        <f>ROUND(_xlfn.MAXIFS($G$7:$G$2383,$N$7:$N$2383,1,$D$7:$D$2383,2),9)</f>
        <v>0.994897959</v>
      </c>
    </row>
    <row r="1691" spans="1:36" ht="16.5" thickBot="1" x14ac:dyDescent="0.3">
      <c r="A1691" s="48" t="s">
        <v>1886</v>
      </c>
      <c r="B1691" s="54" t="s">
        <v>145</v>
      </c>
      <c r="C1691" s="55" t="s">
        <v>146</v>
      </c>
      <c r="D1691" s="44">
        <v>3</v>
      </c>
      <c r="E1691" s="41">
        <v>0</v>
      </c>
      <c r="F1691" s="41">
        <v>19</v>
      </c>
      <c r="G1691" s="117">
        <v>0</v>
      </c>
      <c r="H1691" s="42" t="s">
        <v>12</v>
      </c>
      <c r="I1691" s="13">
        <v>0</v>
      </c>
      <c r="J1691" s="42" t="s">
        <v>12</v>
      </c>
      <c r="K1691" s="29">
        <f t="shared" si="762"/>
        <v>0</v>
      </c>
      <c r="L1691" s="29">
        <f t="shared" si="755"/>
        <v>1</v>
      </c>
      <c r="M1691" s="29">
        <f t="shared" si="756"/>
        <v>0</v>
      </c>
      <c r="N1691" s="29">
        <f t="shared" si="763"/>
        <v>1</v>
      </c>
      <c r="O1691" s="34"/>
      <c r="P1691" s="41">
        <v>0</v>
      </c>
      <c r="Q1691" s="41">
        <v>15</v>
      </c>
      <c r="R1691" s="117">
        <v>0</v>
      </c>
      <c r="S1691" s="34">
        <v>0</v>
      </c>
      <c r="T1691" s="34"/>
      <c r="U1691" s="43" t="s">
        <v>297</v>
      </c>
      <c r="V1691" s="34">
        <v>1</v>
      </c>
      <c r="W1691" s="29">
        <v>1</v>
      </c>
      <c r="X1691" s="29">
        <f t="shared" si="764"/>
        <v>1</v>
      </c>
      <c r="Z1691" s="6">
        <f t="shared" si="765"/>
        <v>1</v>
      </c>
      <c r="AA1691" s="6">
        <f t="shared" si="766"/>
        <v>0</v>
      </c>
      <c r="AB1691" s="29"/>
      <c r="AC1691" s="29">
        <f t="shared" si="767"/>
        <v>0</v>
      </c>
      <c r="AE1691" s="120">
        <f>IF(N1691=1,IF(OR(I1691&lt;5,I1691=""),0,IF(I1691&gt;=10,1,0.5)),0)</f>
        <v>0</v>
      </c>
      <c r="AF1691" s="120">
        <f>IF(G1691&gt;AI1691,0.5,0)</f>
        <v>0</v>
      </c>
      <c r="AG1691" s="120">
        <f>IF(G1691=AJ1691,1,0)</f>
        <v>0</v>
      </c>
      <c r="AI1691" s="29">
        <f t="shared" si="768"/>
        <v>0.630237826</v>
      </c>
      <c r="AJ1691" s="29">
        <f>_xlfn.MAXIFS($G$7:$G$2383,$N$7:$N$2383,1,$D$7:$D$2383,3)</f>
        <v>1</v>
      </c>
    </row>
    <row r="1692" spans="1:36" ht="16.5" thickBot="1" x14ac:dyDescent="0.3">
      <c r="A1692" s="48" t="s">
        <v>1887</v>
      </c>
      <c r="B1692" s="54" t="s">
        <v>145</v>
      </c>
      <c r="C1692" s="55" t="s">
        <v>146</v>
      </c>
      <c r="D1692" s="44">
        <v>4</v>
      </c>
      <c r="E1692" s="41">
        <v>1</v>
      </c>
      <c r="F1692" s="41">
        <v>1</v>
      </c>
      <c r="G1692" s="117">
        <v>1</v>
      </c>
      <c r="H1692" s="42" t="s">
        <v>12</v>
      </c>
      <c r="I1692" s="13">
        <v>300</v>
      </c>
      <c r="J1692" s="42" t="s">
        <v>12</v>
      </c>
      <c r="K1692" s="29">
        <f t="shared" si="762"/>
        <v>1</v>
      </c>
      <c r="L1692" s="29">
        <f t="shared" si="755"/>
        <v>0</v>
      </c>
      <c r="M1692" s="29">
        <f t="shared" si="756"/>
        <v>1</v>
      </c>
      <c r="N1692" s="29">
        <f t="shared" si="763"/>
        <v>1</v>
      </c>
      <c r="O1692" s="34"/>
      <c r="P1692" s="41">
        <v>1</v>
      </c>
      <c r="Q1692" s="41">
        <v>4</v>
      </c>
      <c r="R1692" s="117">
        <v>0.25</v>
      </c>
      <c r="S1692" s="34">
        <v>0</v>
      </c>
      <c r="T1692" s="34"/>
      <c r="U1692" s="43" t="s">
        <v>299</v>
      </c>
      <c r="V1692" s="34">
        <v>1</v>
      </c>
      <c r="W1692" s="29">
        <v>1</v>
      </c>
      <c r="X1692" s="29">
        <f t="shared" si="764"/>
        <v>1</v>
      </c>
      <c r="Z1692" s="6">
        <f t="shared" si="765"/>
        <v>1</v>
      </c>
      <c r="AA1692" s="6">
        <f t="shared" si="766"/>
        <v>1</v>
      </c>
      <c r="AB1692" s="29"/>
      <c r="AC1692" s="29">
        <f t="shared" si="767"/>
        <v>1</v>
      </c>
      <c r="AE1692" s="120">
        <f>IF(N1692=1,IF(OR(I1692&lt;5,I1692=""),0,IF(I1692&gt;=10,1,0.5)),0)</f>
        <v>1</v>
      </c>
      <c r="AF1692" s="120">
        <f>IF(G1692&gt;AI1692,0.5,0)</f>
        <v>0.5</v>
      </c>
      <c r="AG1692" s="120">
        <f>IF(G1692=AJ1692,1,0)</f>
        <v>1</v>
      </c>
      <c r="AI1692" s="29">
        <f t="shared" si="768"/>
        <v>0.88328075699999997</v>
      </c>
      <c r="AJ1692" s="29">
        <f>_xlfn.MAXIFS($G$7:$G$2383,$N$7:$N$2383,1,$D$7:$D$2383,4)</f>
        <v>1</v>
      </c>
    </row>
    <row r="1693" spans="1:36" ht="16.5" thickBot="1" x14ac:dyDescent="0.3">
      <c r="A1693" s="48" t="s">
        <v>1888</v>
      </c>
      <c r="B1693" s="54" t="s">
        <v>145</v>
      </c>
      <c r="C1693" s="55" t="s">
        <v>146</v>
      </c>
      <c r="D1693" s="44">
        <v>5</v>
      </c>
      <c r="E1693" s="41">
        <v>2</v>
      </c>
      <c r="F1693" s="41">
        <v>7</v>
      </c>
      <c r="G1693" s="117">
        <v>0.28571428599999998</v>
      </c>
      <c r="H1693" s="42" t="s">
        <v>12</v>
      </c>
      <c r="I1693" s="13">
        <v>328.57142685700001</v>
      </c>
      <c r="J1693" s="42" t="s">
        <v>12</v>
      </c>
      <c r="K1693" s="29">
        <f t="shared" si="762"/>
        <v>1</v>
      </c>
      <c r="L1693" s="29">
        <f t="shared" si="755"/>
        <v>0</v>
      </c>
      <c r="M1693" s="29">
        <f t="shared" si="756"/>
        <v>0</v>
      </c>
      <c r="N1693" s="29">
        <f t="shared" si="763"/>
        <v>1</v>
      </c>
      <c r="O1693" s="34"/>
      <c r="P1693" s="41">
        <v>3</v>
      </c>
      <c r="Q1693" s="41">
        <v>45</v>
      </c>
      <c r="R1693" s="117">
        <v>6.6666666999999999E-2</v>
      </c>
      <c r="S1693" s="34">
        <v>0</v>
      </c>
      <c r="T1693" s="34"/>
      <c r="U1693" s="43" t="s">
        <v>301</v>
      </c>
      <c r="V1693" s="34">
        <v>1</v>
      </c>
      <c r="W1693" s="29">
        <v>1</v>
      </c>
      <c r="X1693" s="29">
        <f t="shared" si="764"/>
        <v>1</v>
      </c>
      <c r="Z1693" s="6">
        <f t="shared" si="765"/>
        <v>1</v>
      </c>
      <c r="AA1693" s="6">
        <f t="shared" si="766"/>
        <v>1</v>
      </c>
      <c r="AB1693" s="29"/>
      <c r="AC1693" s="29">
        <f t="shared" si="767"/>
        <v>1</v>
      </c>
      <c r="AE1693" s="120">
        <f>IF(N1693=1,IF(OR(I1693&lt;5,I1693=""),0,IF(I1693&gt;=10,1,0.5)),0)</f>
        <v>1</v>
      </c>
      <c r="AF1693" s="120">
        <f>IF(G1693&gt;AI1693,0.5,0)</f>
        <v>0</v>
      </c>
      <c r="AG1693" s="120">
        <f>IF(G1693=AJ1693,1,0)</f>
        <v>0</v>
      </c>
      <c r="AI1693" s="29">
        <f t="shared" si="768"/>
        <v>0.78056112200000005</v>
      </c>
      <c r="AJ1693" s="29">
        <f>_xlfn.MAXIFS($G$7:$G$2383,$N$7:$N$2383,1,$D$7:$D$2383,5)</f>
        <v>1</v>
      </c>
    </row>
    <row r="1694" spans="1:36" ht="16.5" thickBot="1" x14ac:dyDescent="0.3">
      <c r="A1694" s="48" t="s">
        <v>1889</v>
      </c>
      <c r="B1694" s="54" t="s">
        <v>145</v>
      </c>
      <c r="C1694" s="55" t="s">
        <v>146</v>
      </c>
      <c r="D1694" s="44">
        <v>6</v>
      </c>
      <c r="E1694" s="41">
        <v>1835</v>
      </c>
      <c r="F1694" s="41">
        <v>1830</v>
      </c>
      <c r="G1694" s="117">
        <v>1.0027322400000001</v>
      </c>
      <c r="H1694" s="45">
        <v>1</v>
      </c>
      <c r="I1694" s="42" t="s">
        <v>12</v>
      </c>
      <c r="J1694" s="13">
        <v>1.0027322400000001</v>
      </c>
      <c r="K1694" s="29">
        <f t="shared" si="762"/>
        <v>2</v>
      </c>
      <c r="L1694" s="29">
        <f t="shared" si="755"/>
        <v>0</v>
      </c>
      <c r="M1694" s="29">
        <f t="shared" si="756"/>
        <v>1</v>
      </c>
      <c r="N1694" s="29">
        <f t="shared" si="763"/>
        <v>1</v>
      </c>
      <c r="O1694" s="34"/>
      <c r="P1694" s="41">
        <v>0</v>
      </c>
      <c r="Q1694" s="41">
        <v>0</v>
      </c>
      <c r="R1694" s="117">
        <v>0</v>
      </c>
      <c r="S1694" s="42">
        <v>2</v>
      </c>
      <c r="T1694" s="42"/>
      <c r="U1694" s="43" t="s">
        <v>303</v>
      </c>
      <c r="V1694" s="34">
        <v>1</v>
      </c>
      <c r="W1694" s="29">
        <v>2</v>
      </c>
      <c r="X1694" s="29">
        <f t="shared" si="764"/>
        <v>2</v>
      </c>
      <c r="Z1694" s="6">
        <f t="shared" si="765"/>
        <v>1</v>
      </c>
      <c r="AA1694" s="6">
        <f t="shared" si="766"/>
        <v>1</v>
      </c>
      <c r="AB1694" s="29"/>
      <c r="AC1694" s="29">
        <f t="shared" si="767"/>
        <v>1</v>
      </c>
      <c r="AE1694" s="120">
        <f>IF(N1694=1,IF(J1694&gt;=1,2,0),0)</f>
        <v>2</v>
      </c>
      <c r="AF1694" s="120">
        <f>IF(G1694&gt;AI1694,1,0)</f>
        <v>1</v>
      </c>
      <c r="AG1694" s="120"/>
      <c r="AI1694" s="29">
        <f t="shared" si="768"/>
        <v>1.0014544569999999</v>
      </c>
    </row>
    <row r="1695" spans="1:36" ht="16.5" thickBot="1" x14ac:dyDescent="0.3">
      <c r="A1695" s="48" t="s">
        <v>1890</v>
      </c>
      <c r="B1695" s="54" t="s">
        <v>145</v>
      </c>
      <c r="C1695" s="55" t="s">
        <v>146</v>
      </c>
      <c r="D1695" s="44">
        <v>7</v>
      </c>
      <c r="E1695" s="41">
        <v>326</v>
      </c>
      <c r="F1695" s="41">
        <v>357</v>
      </c>
      <c r="G1695" s="117">
        <v>0.91316526600000003</v>
      </c>
      <c r="H1695" s="42" t="s">
        <v>12</v>
      </c>
      <c r="I1695" s="13">
        <v>24.038281968</v>
      </c>
      <c r="J1695" s="42" t="s">
        <v>12</v>
      </c>
      <c r="K1695" s="29">
        <f t="shared" si="762"/>
        <v>2</v>
      </c>
      <c r="L1695" s="29">
        <f t="shared" si="755"/>
        <v>0</v>
      </c>
      <c r="M1695" s="29">
        <f t="shared" si="756"/>
        <v>1</v>
      </c>
      <c r="N1695" s="29">
        <f t="shared" si="763"/>
        <v>1</v>
      </c>
      <c r="O1695" s="34"/>
      <c r="P1695" s="41">
        <v>240</v>
      </c>
      <c r="Q1695" s="41">
        <v>326</v>
      </c>
      <c r="R1695" s="117">
        <v>0.73619631900000004</v>
      </c>
      <c r="S1695" s="34">
        <v>1</v>
      </c>
      <c r="T1695" s="34"/>
      <c r="U1695" s="43" t="s">
        <v>305</v>
      </c>
      <c r="V1695" s="34">
        <v>1</v>
      </c>
      <c r="W1695" s="29">
        <v>2</v>
      </c>
      <c r="X1695" s="29">
        <f t="shared" si="764"/>
        <v>2</v>
      </c>
      <c r="Z1695" s="6">
        <f t="shared" si="765"/>
        <v>1</v>
      </c>
      <c r="AA1695" s="6">
        <f t="shared" si="766"/>
        <v>1</v>
      </c>
      <c r="AB1695" s="29"/>
      <c r="AC1695" s="29">
        <f t="shared" si="767"/>
        <v>1</v>
      </c>
      <c r="AE1695" s="120">
        <f>IF(N1695=1,IF(OR(I1695&lt;3,I1695=""),0,IF(I1695&gt;=7,2,1)),0)</f>
        <v>2</v>
      </c>
      <c r="AF1695" s="120">
        <f>IF(G1695&gt;AI1695,1,0)</f>
        <v>1</v>
      </c>
      <c r="AG1695" s="120">
        <f>IF(G1695=AJ1695,2,0)</f>
        <v>0</v>
      </c>
      <c r="AI1695" s="29">
        <f t="shared" si="768"/>
        <v>0.78831324000000003</v>
      </c>
      <c r="AJ1695" s="29">
        <f>_xlfn.MAXIFS($G$7:$G$2383,$N$7:$N$2383,1,$D$7:$D$2383,7)</f>
        <v>0.964028777</v>
      </c>
    </row>
    <row r="1696" spans="1:36" ht="16.5" thickBot="1" x14ac:dyDescent="0.3">
      <c r="A1696" s="48" t="s">
        <v>1891</v>
      </c>
      <c r="B1696" s="54" t="s">
        <v>145</v>
      </c>
      <c r="C1696" s="55" t="s">
        <v>146</v>
      </c>
      <c r="D1696" s="44">
        <v>8</v>
      </c>
      <c r="E1696" s="41">
        <v>122</v>
      </c>
      <c r="F1696" s="41">
        <v>357</v>
      </c>
      <c r="G1696" s="117">
        <v>0.34173669499999998</v>
      </c>
      <c r="H1696" s="42" t="s">
        <v>12</v>
      </c>
      <c r="I1696" s="13">
        <v>9.221727864</v>
      </c>
      <c r="J1696" s="42" t="s">
        <v>12</v>
      </c>
      <c r="K1696" s="29">
        <f t="shared" si="762"/>
        <v>0.5</v>
      </c>
      <c r="L1696" s="29">
        <f t="shared" si="755"/>
        <v>0</v>
      </c>
      <c r="M1696" s="29">
        <f t="shared" si="756"/>
        <v>1</v>
      </c>
      <c r="N1696" s="29">
        <f t="shared" si="763"/>
        <v>1</v>
      </c>
      <c r="O1696" s="34"/>
      <c r="P1696" s="41">
        <v>102</v>
      </c>
      <c r="Q1696" s="41">
        <v>326</v>
      </c>
      <c r="R1696" s="117">
        <v>0.31288343600000001</v>
      </c>
      <c r="S1696" s="34">
        <v>1</v>
      </c>
      <c r="T1696" s="34"/>
      <c r="U1696" s="43" t="s">
        <v>307</v>
      </c>
      <c r="V1696" s="34">
        <v>1</v>
      </c>
      <c r="W1696" s="29">
        <v>1</v>
      </c>
      <c r="X1696" s="29">
        <f t="shared" si="764"/>
        <v>1</v>
      </c>
      <c r="Z1696" s="6">
        <f t="shared" si="765"/>
        <v>1</v>
      </c>
      <c r="AA1696" s="6">
        <f t="shared" si="766"/>
        <v>1</v>
      </c>
      <c r="AB1696" s="29"/>
      <c r="AC1696" s="29">
        <f t="shared" si="767"/>
        <v>1</v>
      </c>
      <c r="AE1696" s="120">
        <f>IF(N1696=1,IF(OR(I1696&gt;-5,I1696=""),0,IF(I1696&gt;=-10,0.5,1)),0)</f>
        <v>0</v>
      </c>
      <c r="AF1696" s="120">
        <f>IF(G1696&lt;AI1696,0.5,0)</f>
        <v>0.5</v>
      </c>
      <c r="AG1696" s="120">
        <f>IF(G1696=AJ1696,1,0)</f>
        <v>0</v>
      </c>
      <c r="AI1696" s="29">
        <f t="shared" si="768"/>
        <v>0.38070670899999998</v>
      </c>
      <c r="AJ1696" s="29">
        <f>_xlfn.MINIFS($G$6:$G$2383,$N$6:$N$2383,1,$D$6:$D$2383,8)</f>
        <v>1.9047618999999998E-2</v>
      </c>
    </row>
    <row r="1697" spans="1:36" ht="16.5" thickBot="1" x14ac:dyDescent="0.3">
      <c r="A1697" s="48" t="s">
        <v>1892</v>
      </c>
      <c r="B1697" s="54" t="s">
        <v>145</v>
      </c>
      <c r="C1697" s="55" t="s">
        <v>146</v>
      </c>
      <c r="D1697" s="44">
        <v>9</v>
      </c>
      <c r="E1697" s="41">
        <v>1512</v>
      </c>
      <c r="F1697" s="41">
        <v>173</v>
      </c>
      <c r="G1697" s="117">
        <v>8.7398843930000005</v>
      </c>
      <c r="H1697" s="45">
        <v>1</v>
      </c>
      <c r="I1697" s="42" t="s">
        <v>12</v>
      </c>
      <c r="J1697" s="13">
        <v>8.7398843930000005</v>
      </c>
      <c r="K1697" s="29">
        <f t="shared" si="762"/>
        <v>1</v>
      </c>
      <c r="L1697" s="29">
        <f t="shared" si="755"/>
        <v>0</v>
      </c>
      <c r="M1697" s="29">
        <f t="shared" si="756"/>
        <v>1</v>
      </c>
      <c r="N1697" s="29">
        <f t="shared" si="763"/>
        <v>1</v>
      </c>
      <c r="O1697" s="34"/>
      <c r="P1697" s="41">
        <v>1255</v>
      </c>
      <c r="Q1697" s="41">
        <v>271</v>
      </c>
      <c r="R1697" s="117">
        <v>4.6309963099999996</v>
      </c>
      <c r="S1697" s="42">
        <v>1</v>
      </c>
      <c r="T1697" s="42"/>
      <c r="U1697" s="43" t="s">
        <v>309</v>
      </c>
      <c r="V1697" s="34">
        <v>1</v>
      </c>
      <c r="W1697" s="29">
        <v>1</v>
      </c>
      <c r="X1697" s="29">
        <f t="shared" si="764"/>
        <v>1</v>
      </c>
      <c r="Z1697" s="6">
        <f t="shared" si="765"/>
        <v>1</v>
      </c>
      <c r="AA1697" s="6">
        <f t="shared" si="766"/>
        <v>1</v>
      </c>
      <c r="AB1697" s="29"/>
      <c r="AC1697" s="29">
        <f t="shared" si="767"/>
        <v>1</v>
      </c>
      <c r="AE1697" s="120">
        <f>IF(N1697=1,IF(J1697&gt;=1,1,0),0)</f>
        <v>1</v>
      </c>
      <c r="AF1697" s="120">
        <f>IF(G1697&gt;AI1697,0.5,0)</f>
        <v>0.5</v>
      </c>
      <c r="AG1697" s="120"/>
      <c r="AI1697" s="29">
        <f t="shared" si="768"/>
        <v>6.5856960899999999</v>
      </c>
    </row>
    <row r="1698" spans="1:36" ht="16.5" thickBot="1" x14ac:dyDescent="0.3">
      <c r="A1698" s="48" t="s">
        <v>1893</v>
      </c>
      <c r="B1698" s="54" t="s">
        <v>145</v>
      </c>
      <c r="C1698" s="55" t="s">
        <v>146</v>
      </c>
      <c r="D1698" s="44">
        <v>10</v>
      </c>
      <c r="E1698" s="41">
        <v>15</v>
      </c>
      <c r="F1698" s="41">
        <v>1</v>
      </c>
      <c r="G1698" s="117">
        <v>15</v>
      </c>
      <c r="H1698" s="45">
        <v>1</v>
      </c>
      <c r="I1698" s="42" t="s">
        <v>12</v>
      </c>
      <c r="J1698" s="13">
        <v>15</v>
      </c>
      <c r="K1698" s="29">
        <f t="shared" si="762"/>
        <v>1</v>
      </c>
      <c r="L1698" s="29">
        <f t="shared" si="755"/>
        <v>0</v>
      </c>
      <c r="M1698" s="29">
        <f t="shared" si="756"/>
        <v>1</v>
      </c>
      <c r="N1698" s="29">
        <f t="shared" si="763"/>
        <v>1</v>
      </c>
      <c r="O1698" s="34"/>
      <c r="P1698" s="41">
        <v>23</v>
      </c>
      <c r="Q1698" s="41">
        <v>4</v>
      </c>
      <c r="R1698" s="117">
        <v>5.75</v>
      </c>
      <c r="S1698" s="42">
        <v>1</v>
      </c>
      <c r="T1698" s="42"/>
      <c r="U1698" s="43" t="s">
        <v>311</v>
      </c>
      <c r="V1698" s="34">
        <v>1</v>
      </c>
      <c r="W1698" s="29">
        <v>1</v>
      </c>
      <c r="X1698" s="29">
        <f t="shared" si="764"/>
        <v>1</v>
      </c>
      <c r="Z1698" s="6">
        <f t="shared" si="765"/>
        <v>1</v>
      </c>
      <c r="AA1698" s="6">
        <f t="shared" si="766"/>
        <v>1</v>
      </c>
      <c r="AB1698" s="29"/>
      <c r="AC1698" s="29">
        <f t="shared" si="767"/>
        <v>1</v>
      </c>
      <c r="AE1698" s="120">
        <f>IF(N1698=1,IF(J1698&gt;=1,1,0),0)</f>
        <v>1</v>
      </c>
      <c r="AF1698" s="120">
        <f>IF(G1698&gt;AI1698,0.5,0)</f>
        <v>0.5</v>
      </c>
      <c r="AG1698" s="120"/>
      <c r="AI1698" s="29">
        <f t="shared" si="768"/>
        <v>8.2854889590000003</v>
      </c>
    </row>
    <row r="1699" spans="1:36" ht="16.5" thickBot="1" x14ac:dyDescent="0.3">
      <c r="A1699" s="48" t="s">
        <v>1894</v>
      </c>
      <c r="B1699" s="54" t="s">
        <v>145</v>
      </c>
      <c r="C1699" s="55" t="s">
        <v>146</v>
      </c>
      <c r="D1699" s="44">
        <v>11</v>
      </c>
      <c r="E1699" s="41">
        <v>121</v>
      </c>
      <c r="F1699" s="41">
        <v>7</v>
      </c>
      <c r="G1699" s="117">
        <v>17.285714286000001</v>
      </c>
      <c r="H1699" s="45">
        <v>1</v>
      </c>
      <c r="I1699" s="42" t="s">
        <v>12</v>
      </c>
      <c r="J1699" s="13">
        <v>17.285714286000001</v>
      </c>
      <c r="K1699" s="29">
        <f t="shared" si="762"/>
        <v>2</v>
      </c>
      <c r="L1699" s="29">
        <f t="shared" si="755"/>
        <v>0</v>
      </c>
      <c r="M1699" s="29">
        <f t="shared" si="756"/>
        <v>1</v>
      </c>
      <c r="N1699" s="29">
        <f t="shared" si="763"/>
        <v>1</v>
      </c>
      <c r="O1699" s="34"/>
      <c r="P1699" s="41">
        <v>124</v>
      </c>
      <c r="Q1699" s="41">
        <v>45</v>
      </c>
      <c r="R1699" s="117">
        <v>2.755555556</v>
      </c>
      <c r="S1699" s="42">
        <v>2</v>
      </c>
      <c r="T1699" s="42"/>
      <c r="U1699" s="43" t="s">
        <v>313</v>
      </c>
      <c r="V1699" s="34">
        <v>1</v>
      </c>
      <c r="W1699" s="29">
        <v>2</v>
      </c>
      <c r="X1699" s="29">
        <f t="shared" si="764"/>
        <v>2</v>
      </c>
      <c r="Z1699" s="6">
        <f t="shared" si="765"/>
        <v>1</v>
      </c>
      <c r="AA1699" s="6">
        <f t="shared" si="766"/>
        <v>1</v>
      </c>
      <c r="AB1699" s="29"/>
      <c r="AC1699" s="29">
        <f t="shared" si="767"/>
        <v>1</v>
      </c>
      <c r="AE1699" s="120">
        <f>IF(N1699=1,IF(J1699&gt;=1,2,0),0)</f>
        <v>2</v>
      </c>
      <c r="AF1699" s="120">
        <f>IF(G1699&gt;AI1699,1,0)</f>
        <v>1</v>
      </c>
      <c r="AG1699" s="120"/>
      <c r="AI1699" s="29">
        <f t="shared" si="768"/>
        <v>8.5951903810000001</v>
      </c>
    </row>
    <row r="1700" spans="1:36" ht="16.5" thickBot="1" x14ac:dyDescent="0.3">
      <c r="A1700" s="48" t="s">
        <v>1895</v>
      </c>
      <c r="B1700" s="54" t="s">
        <v>145</v>
      </c>
      <c r="C1700" s="55" t="s">
        <v>146</v>
      </c>
      <c r="D1700" s="44">
        <v>12</v>
      </c>
      <c r="E1700" s="41">
        <v>584</v>
      </c>
      <c r="F1700" s="41">
        <v>13480</v>
      </c>
      <c r="G1700" s="117">
        <v>4.3323441999999997E-2</v>
      </c>
      <c r="H1700" s="42" t="s">
        <v>12</v>
      </c>
      <c r="I1700" s="13">
        <v>5.4567050520000002</v>
      </c>
      <c r="J1700" s="42" t="s">
        <v>12</v>
      </c>
      <c r="K1700" s="29">
        <f t="shared" si="762"/>
        <v>0</v>
      </c>
      <c r="L1700" s="29">
        <f t="shared" si="755"/>
        <v>0</v>
      </c>
      <c r="M1700" s="29">
        <f t="shared" si="756"/>
        <v>0</v>
      </c>
      <c r="N1700" s="29">
        <f t="shared" si="763"/>
        <v>1</v>
      </c>
      <c r="O1700" s="34"/>
      <c r="P1700" s="41">
        <v>477</v>
      </c>
      <c r="Q1700" s="41">
        <v>11611</v>
      </c>
      <c r="R1700" s="117">
        <v>4.1081733000000002E-2</v>
      </c>
      <c r="S1700" s="34">
        <v>0</v>
      </c>
      <c r="T1700" s="34"/>
      <c r="U1700" s="43" t="s">
        <v>315</v>
      </c>
      <c r="V1700" s="34">
        <v>1</v>
      </c>
      <c r="W1700" s="29">
        <v>1</v>
      </c>
      <c r="X1700" s="29">
        <f t="shared" si="764"/>
        <v>1</v>
      </c>
      <c r="Z1700" s="6">
        <f t="shared" si="765"/>
        <v>1</v>
      </c>
      <c r="AA1700" s="6">
        <f t="shared" si="766"/>
        <v>0</v>
      </c>
      <c r="AB1700" s="29"/>
      <c r="AC1700" s="29">
        <f t="shared" si="767"/>
        <v>0</v>
      </c>
      <c r="AE1700" s="120">
        <f>IF(N1700=1,IF(OR(I1700&gt;-5,I1700=""),0,IF(I1700&gt;=-10,0.5,1)),0)</f>
        <v>0</v>
      </c>
      <c r="AF1700" s="120">
        <f>IF(G1700&lt;AI1700,0.5,0)</f>
        <v>0</v>
      </c>
      <c r="AG1700" s="120">
        <f>IF(G1700=AJ1700,1,0)</f>
        <v>0</v>
      </c>
      <c r="AI1700" s="29">
        <f t="shared" si="768"/>
        <v>4.0696577999999997E-2</v>
      </c>
      <c r="AJ1700" s="29">
        <f>_xlfn.MINIFS($G$6:$G$2383,$N$6:$N$2383,1,$D$6:$D$2383,12)</f>
        <v>5.6550419999999999E-3</v>
      </c>
    </row>
    <row r="1701" spans="1:36" ht="16.5" thickBot="1" x14ac:dyDescent="0.3">
      <c r="A1701" s="48" t="s">
        <v>1896</v>
      </c>
      <c r="B1701" s="54" t="s">
        <v>145</v>
      </c>
      <c r="C1701" s="55" t="s">
        <v>146</v>
      </c>
      <c r="D1701" s="44">
        <v>13</v>
      </c>
      <c r="E1701" s="41">
        <v>17</v>
      </c>
      <c r="F1701" s="41">
        <v>88</v>
      </c>
      <c r="G1701" s="117">
        <v>0.19318181800000001</v>
      </c>
      <c r="H1701" s="42" t="s">
        <v>12</v>
      </c>
      <c r="I1701" s="13">
        <v>-22.727272800000001</v>
      </c>
      <c r="J1701" s="42" t="s">
        <v>12</v>
      </c>
      <c r="K1701" s="29">
        <f>_xlfn.IFS(AND(R1701=0,G1701=0),0,V1701=0,0,V1701=1,MAX(AE1701:AG1701))</f>
        <v>2</v>
      </c>
      <c r="L1701" s="29">
        <f t="shared" si="755"/>
        <v>0</v>
      </c>
      <c r="M1701" s="29">
        <f t="shared" si="756"/>
        <v>1</v>
      </c>
      <c r="N1701" s="29">
        <f t="shared" si="763"/>
        <v>1</v>
      </c>
      <c r="O1701" s="34"/>
      <c r="P1701" s="41">
        <v>28</v>
      </c>
      <c r="Q1701" s="41">
        <v>112</v>
      </c>
      <c r="R1701" s="117">
        <v>0.25</v>
      </c>
      <c r="S1701" s="34">
        <v>2</v>
      </c>
      <c r="T1701" s="34"/>
      <c r="U1701" s="43" t="s">
        <v>317</v>
      </c>
      <c r="V1701" s="34">
        <v>1</v>
      </c>
      <c r="W1701" s="29">
        <v>2</v>
      </c>
      <c r="X1701" s="29">
        <f t="shared" si="764"/>
        <v>2</v>
      </c>
      <c r="Z1701" s="6">
        <f t="shared" si="765"/>
        <v>1</v>
      </c>
      <c r="AA1701" s="6">
        <f t="shared" si="766"/>
        <v>1</v>
      </c>
      <c r="AB1701" s="29"/>
      <c r="AC1701" s="29">
        <f t="shared" si="767"/>
        <v>1</v>
      </c>
      <c r="AE1701" s="120">
        <f>IF(N1701=1,IF(OR(I1701&gt;-3,I1701=""),0,IF(I1701&gt;=-7,1,2)),0)</f>
        <v>2</v>
      </c>
      <c r="AF1701" s="120">
        <f>IF(G1701&lt;AI1701,1,0)</f>
        <v>1</v>
      </c>
      <c r="AG1701" s="120">
        <f>IF(G1701=AJ1701,2,0)</f>
        <v>0</v>
      </c>
      <c r="AI1701" s="29">
        <f t="shared" si="768"/>
        <v>0.30394431599999999</v>
      </c>
      <c r="AJ1701" s="29">
        <f>_xlfn.MINIFS($G$6:$G$2383,$N$6:$N$2383,1,$D$6:$D$2383,13)</f>
        <v>0.11</v>
      </c>
    </row>
    <row r="1702" spans="1:36" ht="16.5" thickBot="1" x14ac:dyDescent="0.3">
      <c r="A1702" s="48" t="s">
        <v>1897</v>
      </c>
      <c r="B1702" s="54" t="s">
        <v>145</v>
      </c>
      <c r="C1702" s="55" t="s">
        <v>146</v>
      </c>
      <c r="D1702" s="44">
        <v>14</v>
      </c>
      <c r="E1702" s="41">
        <v>1</v>
      </c>
      <c r="F1702" s="41">
        <v>1036</v>
      </c>
      <c r="G1702" s="117">
        <v>9.6525099999999998E-4</v>
      </c>
      <c r="H1702" s="42" t="s">
        <v>12</v>
      </c>
      <c r="I1702" s="13">
        <v>0</v>
      </c>
      <c r="J1702" s="42" t="s">
        <v>12</v>
      </c>
      <c r="K1702" s="29">
        <f>_xlfn.IFS(AND(R1702=0,G1702=0),0,V1702=0,0,V1702=1,MAX(AE1702:AG1702))</f>
        <v>0.5</v>
      </c>
      <c r="L1702" s="29">
        <f t="shared" si="755"/>
        <v>0</v>
      </c>
      <c r="M1702" s="29">
        <f t="shared" si="756"/>
        <v>1</v>
      </c>
      <c r="N1702" s="29">
        <f t="shared" si="763"/>
        <v>1</v>
      </c>
      <c r="O1702" s="34"/>
      <c r="P1702" s="41">
        <v>0</v>
      </c>
      <c r="Q1702" s="41">
        <v>950</v>
      </c>
      <c r="R1702" s="117">
        <v>0</v>
      </c>
      <c r="S1702" s="34">
        <v>0</v>
      </c>
      <c r="T1702" s="34"/>
      <c r="U1702" s="43" t="s">
        <v>319</v>
      </c>
      <c r="V1702" s="34">
        <v>1</v>
      </c>
      <c r="W1702" s="29">
        <v>1</v>
      </c>
      <c r="X1702" s="29">
        <f t="shared" si="764"/>
        <v>1</v>
      </c>
      <c r="Z1702" s="6">
        <f t="shared" si="765"/>
        <v>1</v>
      </c>
      <c r="AA1702" s="6">
        <f t="shared" si="766"/>
        <v>1</v>
      </c>
      <c r="AB1702" s="29"/>
      <c r="AC1702" s="29">
        <f t="shared" si="767"/>
        <v>1</v>
      </c>
      <c r="AE1702" s="120">
        <f>IF(N1702=1,IF(OR(I1702&gt;-5,I1702=""),0,IF(I1702&gt;=-10,0.5,1)),0)</f>
        <v>0</v>
      </c>
      <c r="AF1702" s="120">
        <f>IF(G1702&lt;AI1702,0.5,0)</f>
        <v>0.5</v>
      </c>
      <c r="AG1702" s="120">
        <f>IF(G1702=AJ1702,1,0)</f>
        <v>0</v>
      </c>
      <c r="AI1702" s="29">
        <f t="shared" si="768"/>
        <v>4.1435990000000004E-3</v>
      </c>
      <c r="AJ1702" s="29">
        <f>_xlfn.MINIFS($G$6:$G$2383,$N$6:$N$2383,1,$D$6:$D$2383,14)</f>
        <v>0</v>
      </c>
    </row>
    <row r="1703" spans="1:36" ht="16.5" thickBot="1" x14ac:dyDescent="0.3">
      <c r="A1703" s="48" t="s">
        <v>1898</v>
      </c>
      <c r="B1703" s="54" t="s">
        <v>145</v>
      </c>
      <c r="C1703" s="55" t="s">
        <v>146</v>
      </c>
      <c r="D1703" s="33"/>
      <c r="E1703" s="41"/>
      <c r="F1703" s="41"/>
      <c r="G1703" s="117">
        <v>0</v>
      </c>
      <c r="H1703" s="35"/>
      <c r="I1703" s="35"/>
      <c r="J1703" s="35"/>
      <c r="K1703" s="36">
        <f>SUM(K1704:K1709)</f>
        <v>0</v>
      </c>
      <c r="L1703" s="29">
        <f t="shared" si="755"/>
        <v>0</v>
      </c>
      <c r="M1703" s="29">
        <f t="shared" si="756"/>
        <v>0</v>
      </c>
      <c r="O1703" s="34"/>
      <c r="P1703" s="34"/>
      <c r="Q1703" s="34"/>
      <c r="R1703" s="117">
        <v>0</v>
      </c>
      <c r="S1703" s="35">
        <v>0</v>
      </c>
      <c r="T1703" s="35"/>
      <c r="U1703" s="37" t="s">
        <v>321</v>
      </c>
      <c r="V1703" s="35">
        <v>1</v>
      </c>
      <c r="W1703" s="6"/>
      <c r="X1703" s="29">
        <f t="shared" si="764"/>
        <v>0</v>
      </c>
      <c r="Y1703" s="6"/>
      <c r="AB1703" s="6"/>
      <c r="AC1703" s="29" t="str">
        <f t="shared" si="767"/>
        <v>не применяется</v>
      </c>
      <c r="AF1703" s="6"/>
    </row>
    <row r="1704" spans="1:36" ht="16.5" thickBot="1" x14ac:dyDescent="0.3">
      <c r="A1704" s="48" t="s">
        <v>1899</v>
      </c>
      <c r="B1704" s="54" t="s">
        <v>145</v>
      </c>
      <c r="C1704" s="55" t="s">
        <v>146</v>
      </c>
      <c r="D1704" s="44">
        <v>15</v>
      </c>
      <c r="E1704" s="41">
        <v>0</v>
      </c>
      <c r="F1704" s="41">
        <v>0</v>
      </c>
      <c r="G1704" s="117">
        <v>0</v>
      </c>
      <c r="H1704" s="45">
        <v>1</v>
      </c>
      <c r="I1704" s="42" t="s">
        <v>12</v>
      </c>
      <c r="J1704" s="13">
        <v>0</v>
      </c>
      <c r="K1704" s="29">
        <f t="shared" ref="K1704:K1709" si="769">IF(V1704=1,MAX(AE1704:AG1704),0)</f>
        <v>0</v>
      </c>
      <c r="L1704" s="29">
        <f t="shared" si="755"/>
        <v>0</v>
      </c>
      <c r="M1704" s="29">
        <f t="shared" si="756"/>
        <v>0</v>
      </c>
      <c r="N1704" s="29">
        <f t="shared" ref="N1704:N1709" si="770">IF(AND(F1704=0,V1704=1),2,V1704)</f>
        <v>0</v>
      </c>
      <c r="O1704" s="34"/>
      <c r="P1704" s="41">
        <v>0</v>
      </c>
      <c r="Q1704" s="41">
        <v>0</v>
      </c>
      <c r="R1704" s="117">
        <v>0</v>
      </c>
      <c r="S1704" s="42">
        <v>0</v>
      </c>
      <c r="T1704" s="42"/>
      <c r="U1704" s="43" t="s">
        <v>323</v>
      </c>
      <c r="V1704" s="34">
        <v>0</v>
      </c>
      <c r="W1704" s="29">
        <v>1</v>
      </c>
      <c r="X1704" s="29">
        <f t="shared" si="764"/>
        <v>0</v>
      </c>
      <c r="Z1704" s="6">
        <f t="shared" ref="Z1704:Z1709" si="771">N1704</f>
        <v>0</v>
      </c>
      <c r="AA1704" s="6">
        <f t="shared" ref="AA1704:AA1709" si="772">IF(K1704&lt;=0,0,1)</f>
        <v>0</v>
      </c>
      <c r="AB1704" s="29"/>
      <c r="AC1704" s="29" t="str">
        <f t="shared" si="767"/>
        <v>не применяется</v>
      </c>
      <c r="AE1704" s="120">
        <f>IF(AND(J1704&gt;=1,N1704=1),1,0)</f>
        <v>0</v>
      </c>
      <c r="AF1704" s="121">
        <f>IF(G1704&gt;AI1704,0.5,0)</f>
        <v>0</v>
      </c>
      <c r="AG1704" s="120"/>
      <c r="AI1704" s="29">
        <f t="shared" ref="AI1704:AI1709" si="773">ROUND(SUMIFS(E:E,D:D,D1704,N:N,1)/SUMIFS(F:F,D:D,D1704,N:N,1),9)</f>
        <v>0.955452521</v>
      </c>
    </row>
    <row r="1705" spans="1:36" ht="16.5" thickBot="1" x14ac:dyDescent="0.3">
      <c r="A1705" s="48" t="s">
        <v>1900</v>
      </c>
      <c r="B1705" s="54" t="s">
        <v>145</v>
      </c>
      <c r="C1705" s="55" t="s">
        <v>146</v>
      </c>
      <c r="D1705" s="44">
        <v>16</v>
      </c>
      <c r="E1705" s="41">
        <v>0</v>
      </c>
      <c r="F1705" s="41">
        <v>0</v>
      </c>
      <c r="G1705" s="117">
        <v>0</v>
      </c>
      <c r="H1705" s="45">
        <v>1</v>
      </c>
      <c r="I1705" s="42" t="s">
        <v>12</v>
      </c>
      <c r="J1705" s="13">
        <v>0</v>
      </c>
      <c r="K1705" s="29">
        <f t="shared" si="769"/>
        <v>0</v>
      </c>
      <c r="L1705" s="29">
        <f t="shared" si="755"/>
        <v>0</v>
      </c>
      <c r="M1705" s="29">
        <f t="shared" si="756"/>
        <v>0</v>
      </c>
      <c r="N1705" s="29">
        <f t="shared" si="770"/>
        <v>0</v>
      </c>
      <c r="O1705" s="34"/>
      <c r="P1705" s="41">
        <v>0</v>
      </c>
      <c r="Q1705" s="41">
        <v>0</v>
      </c>
      <c r="R1705" s="117">
        <v>0</v>
      </c>
      <c r="S1705" s="42">
        <v>0</v>
      </c>
      <c r="T1705" s="42"/>
      <c r="U1705" s="43" t="s">
        <v>325</v>
      </c>
      <c r="V1705" s="34">
        <v>0</v>
      </c>
      <c r="W1705" s="29">
        <v>1</v>
      </c>
      <c r="X1705" s="29">
        <f t="shared" si="764"/>
        <v>0</v>
      </c>
      <c r="Z1705" s="6">
        <f t="shared" si="771"/>
        <v>0</v>
      </c>
      <c r="AA1705" s="6">
        <f t="shared" si="772"/>
        <v>0</v>
      </c>
      <c r="AB1705" s="29"/>
      <c r="AC1705" s="29" t="str">
        <f t="shared" si="767"/>
        <v>не применяется</v>
      </c>
      <c r="AE1705" s="120">
        <f>IF(AND(J1705&gt;=1,N1705=1),1,0)</f>
        <v>0</v>
      </c>
      <c r="AF1705" s="120">
        <f>IF(G1705&gt;AI1705,0.5,0)</f>
        <v>0</v>
      </c>
      <c r="AG1705" s="120"/>
      <c r="AI1705" s="29">
        <f t="shared" si="773"/>
        <v>27.65</v>
      </c>
    </row>
    <row r="1706" spans="1:36" ht="16.5" thickBot="1" x14ac:dyDescent="0.3">
      <c r="A1706" s="48" t="s">
        <v>1901</v>
      </c>
      <c r="B1706" s="54" t="s">
        <v>145</v>
      </c>
      <c r="C1706" s="55" t="s">
        <v>146</v>
      </c>
      <c r="D1706" s="44">
        <v>17</v>
      </c>
      <c r="E1706" s="41">
        <v>0</v>
      </c>
      <c r="F1706" s="41">
        <v>0</v>
      </c>
      <c r="G1706" s="117">
        <v>0</v>
      </c>
      <c r="H1706" s="45">
        <v>1</v>
      </c>
      <c r="I1706" s="42" t="s">
        <v>12</v>
      </c>
      <c r="J1706" s="13">
        <v>0</v>
      </c>
      <c r="K1706" s="29">
        <f t="shared" si="769"/>
        <v>0</v>
      </c>
      <c r="L1706" s="29">
        <f t="shared" si="755"/>
        <v>0</v>
      </c>
      <c r="M1706" s="29">
        <f t="shared" si="756"/>
        <v>0</v>
      </c>
      <c r="N1706" s="29">
        <f t="shared" si="770"/>
        <v>0</v>
      </c>
      <c r="O1706" s="34"/>
      <c r="P1706" s="41">
        <v>0</v>
      </c>
      <c r="Q1706" s="41">
        <v>0</v>
      </c>
      <c r="R1706" s="117">
        <v>0</v>
      </c>
      <c r="S1706" s="42">
        <v>0</v>
      </c>
      <c r="T1706" s="42"/>
      <c r="U1706" s="43" t="s">
        <v>327</v>
      </c>
      <c r="V1706" s="34">
        <v>0</v>
      </c>
      <c r="W1706" s="29">
        <v>1</v>
      </c>
      <c r="X1706" s="29">
        <f t="shared" si="764"/>
        <v>0</v>
      </c>
      <c r="Z1706" s="6">
        <f t="shared" si="771"/>
        <v>0</v>
      </c>
      <c r="AA1706" s="6">
        <f t="shared" si="772"/>
        <v>0</v>
      </c>
      <c r="AB1706" s="29"/>
      <c r="AC1706" s="29" t="str">
        <f t="shared" si="767"/>
        <v>не применяется</v>
      </c>
      <c r="AE1706" s="120">
        <f>IF(AND(J1706&gt;=1,N1706=1),1,0)</f>
        <v>0</v>
      </c>
      <c r="AF1706" s="120">
        <f>IF(G1706&gt;AI1706,0.5,0)</f>
        <v>0</v>
      </c>
      <c r="AG1706" s="120"/>
      <c r="AI1706" s="29">
        <f t="shared" si="773"/>
        <v>77.588235294</v>
      </c>
    </row>
    <row r="1707" spans="1:36" ht="16.5" thickBot="1" x14ac:dyDescent="0.3">
      <c r="A1707" s="48" t="s">
        <v>1902</v>
      </c>
      <c r="B1707" s="54" t="s">
        <v>145</v>
      </c>
      <c r="C1707" s="55" t="s">
        <v>146</v>
      </c>
      <c r="D1707" s="44">
        <v>18</v>
      </c>
      <c r="E1707" s="41">
        <v>0</v>
      </c>
      <c r="F1707" s="41">
        <v>0</v>
      </c>
      <c r="G1707" s="117">
        <v>0</v>
      </c>
      <c r="H1707" s="45">
        <v>1</v>
      </c>
      <c r="I1707" s="42" t="s">
        <v>12</v>
      </c>
      <c r="J1707" s="13">
        <v>0</v>
      </c>
      <c r="K1707" s="29">
        <f t="shared" si="769"/>
        <v>0</v>
      </c>
      <c r="L1707" s="29">
        <f t="shared" si="755"/>
        <v>0</v>
      </c>
      <c r="M1707" s="29">
        <f t="shared" si="756"/>
        <v>0</v>
      </c>
      <c r="N1707" s="29">
        <f t="shared" si="770"/>
        <v>0</v>
      </c>
      <c r="O1707" s="34"/>
      <c r="P1707" s="41">
        <v>0</v>
      </c>
      <c r="Q1707" s="41">
        <v>0</v>
      </c>
      <c r="R1707" s="117">
        <v>0</v>
      </c>
      <c r="S1707" s="42">
        <v>0</v>
      </c>
      <c r="T1707" s="42"/>
      <c r="U1707" s="43" t="s">
        <v>329</v>
      </c>
      <c r="V1707" s="34">
        <v>0</v>
      </c>
      <c r="W1707" s="29">
        <v>1</v>
      </c>
      <c r="X1707" s="29">
        <f t="shared" si="764"/>
        <v>0</v>
      </c>
      <c r="Z1707" s="6">
        <f t="shared" si="771"/>
        <v>0</v>
      </c>
      <c r="AA1707" s="6">
        <f t="shared" si="772"/>
        <v>0</v>
      </c>
      <c r="AB1707" s="29"/>
      <c r="AC1707" s="29" t="str">
        <f t="shared" si="767"/>
        <v>не применяется</v>
      </c>
      <c r="AE1707" s="120">
        <f>IF(AND(J1707&gt;=1,N1707=1),1,0)</f>
        <v>0</v>
      </c>
      <c r="AF1707" s="120">
        <f>IF(G1707&gt;AI1707,0.5,0)</f>
        <v>0</v>
      </c>
      <c r="AG1707" s="120"/>
      <c r="AI1707" s="29">
        <f t="shared" si="773"/>
        <v>48.1875</v>
      </c>
    </row>
    <row r="1708" spans="1:36" ht="16.5" thickBot="1" x14ac:dyDescent="0.3">
      <c r="A1708" s="48" t="s">
        <v>1903</v>
      </c>
      <c r="B1708" s="54" t="s">
        <v>145</v>
      </c>
      <c r="C1708" s="55" t="s">
        <v>146</v>
      </c>
      <c r="D1708" s="44">
        <v>19</v>
      </c>
      <c r="E1708" s="41">
        <v>0</v>
      </c>
      <c r="F1708" s="41">
        <v>0</v>
      </c>
      <c r="G1708" s="117">
        <v>0</v>
      </c>
      <c r="H1708" s="45">
        <v>1</v>
      </c>
      <c r="I1708" s="42" t="s">
        <v>12</v>
      </c>
      <c r="J1708" s="13">
        <v>0</v>
      </c>
      <c r="K1708" s="29">
        <f t="shared" si="769"/>
        <v>0</v>
      </c>
      <c r="L1708" s="29">
        <f t="shared" si="755"/>
        <v>0</v>
      </c>
      <c r="M1708" s="29">
        <f t="shared" si="756"/>
        <v>0</v>
      </c>
      <c r="N1708" s="29">
        <f t="shared" si="770"/>
        <v>0</v>
      </c>
      <c r="O1708" s="34"/>
      <c r="P1708" s="41">
        <v>0</v>
      </c>
      <c r="Q1708" s="41">
        <v>0</v>
      </c>
      <c r="R1708" s="117">
        <v>0</v>
      </c>
      <c r="S1708" s="42">
        <v>0</v>
      </c>
      <c r="T1708" s="42"/>
      <c r="U1708" s="43" t="s">
        <v>331</v>
      </c>
      <c r="V1708" s="34">
        <v>0</v>
      </c>
      <c r="W1708" s="29">
        <v>2</v>
      </c>
      <c r="X1708" s="29">
        <f t="shared" si="764"/>
        <v>0</v>
      </c>
      <c r="Z1708" s="6">
        <f t="shared" si="771"/>
        <v>0</v>
      </c>
      <c r="AA1708" s="6">
        <f t="shared" si="772"/>
        <v>0</v>
      </c>
      <c r="AB1708" s="29"/>
      <c r="AC1708" s="29" t="str">
        <f t="shared" si="767"/>
        <v>не применяется</v>
      </c>
      <c r="AE1708" s="120">
        <f>IF(AND(J1708&gt;=1,N1708=1),2,0)</f>
        <v>0</v>
      </c>
      <c r="AF1708" s="120">
        <f>IF(G1708&gt;AI1708,1,0)</f>
        <v>0</v>
      </c>
      <c r="AG1708" s="120"/>
      <c r="AI1708" s="29">
        <f t="shared" si="773"/>
        <v>45.237288135999997</v>
      </c>
    </row>
    <row r="1709" spans="1:36" ht="16.5" thickBot="1" x14ac:dyDescent="0.3">
      <c r="A1709" s="48" t="s">
        <v>1904</v>
      </c>
      <c r="B1709" s="54" t="s">
        <v>145</v>
      </c>
      <c r="C1709" s="55" t="s">
        <v>146</v>
      </c>
      <c r="D1709" s="44">
        <v>20</v>
      </c>
      <c r="E1709" s="41">
        <v>0</v>
      </c>
      <c r="F1709" s="41">
        <v>0</v>
      </c>
      <c r="G1709" s="117">
        <v>0</v>
      </c>
      <c r="H1709" s="45">
        <v>1</v>
      </c>
      <c r="I1709" s="42" t="s">
        <v>12</v>
      </c>
      <c r="J1709" s="13">
        <v>0</v>
      </c>
      <c r="K1709" s="29">
        <f t="shared" si="769"/>
        <v>0</v>
      </c>
      <c r="L1709" s="29">
        <f t="shared" si="755"/>
        <v>0</v>
      </c>
      <c r="M1709" s="29">
        <f t="shared" si="756"/>
        <v>0</v>
      </c>
      <c r="N1709" s="29">
        <f t="shared" si="770"/>
        <v>0</v>
      </c>
      <c r="O1709" s="34"/>
      <c r="P1709" s="41">
        <v>0</v>
      </c>
      <c r="Q1709" s="41">
        <v>0</v>
      </c>
      <c r="R1709" s="117">
        <v>0</v>
      </c>
      <c r="S1709" s="42">
        <v>0</v>
      </c>
      <c r="T1709" s="42"/>
      <c r="U1709" s="43" t="s">
        <v>333</v>
      </c>
      <c r="V1709" s="34">
        <v>0</v>
      </c>
      <c r="W1709" s="29">
        <v>1</v>
      </c>
      <c r="X1709" s="29">
        <f t="shared" si="764"/>
        <v>0</v>
      </c>
      <c r="Z1709" s="6">
        <f t="shared" si="771"/>
        <v>0</v>
      </c>
      <c r="AA1709" s="6">
        <f t="shared" si="772"/>
        <v>0</v>
      </c>
      <c r="AB1709" s="29"/>
      <c r="AC1709" s="29" t="str">
        <f t="shared" si="767"/>
        <v>не применяется</v>
      </c>
      <c r="AE1709" s="120">
        <f>IF(AND(J1709&gt;=1,N1709=1),1,0)</f>
        <v>0</v>
      </c>
      <c r="AF1709" s="120">
        <f>IF(G1709&gt;AI1709,0.5,0)</f>
        <v>0</v>
      </c>
      <c r="AG1709" s="120"/>
      <c r="AI1709" s="29">
        <f t="shared" si="773"/>
        <v>12.756097561000001</v>
      </c>
    </row>
    <row r="1710" spans="1:36" ht="16.5" thickBot="1" x14ac:dyDescent="0.3">
      <c r="A1710" s="48" t="s">
        <v>1898</v>
      </c>
      <c r="B1710" s="54" t="s">
        <v>145</v>
      </c>
      <c r="C1710" s="55" t="s">
        <v>146</v>
      </c>
      <c r="D1710" s="33"/>
      <c r="E1710" s="41"/>
      <c r="F1710" s="41"/>
      <c r="G1710" s="117">
        <v>0</v>
      </c>
      <c r="H1710" s="35"/>
      <c r="I1710" s="35"/>
      <c r="J1710" s="35"/>
      <c r="K1710" s="36">
        <f>SUM(K1711:K1715)</f>
        <v>1.5</v>
      </c>
      <c r="L1710" s="29">
        <f t="shared" si="755"/>
        <v>0</v>
      </c>
      <c r="M1710" s="29">
        <f t="shared" si="756"/>
        <v>0</v>
      </c>
      <c r="O1710" s="34"/>
      <c r="P1710" s="34"/>
      <c r="Q1710" s="34"/>
      <c r="R1710" s="117">
        <v>0</v>
      </c>
      <c r="S1710" s="35">
        <v>1</v>
      </c>
      <c r="T1710" s="35"/>
      <c r="U1710" s="37" t="s">
        <v>321</v>
      </c>
      <c r="V1710" s="35">
        <v>1</v>
      </c>
      <c r="W1710" s="6"/>
      <c r="X1710" s="29">
        <f t="shared" si="764"/>
        <v>0</v>
      </c>
      <c r="Y1710" s="6"/>
      <c r="AB1710" s="6"/>
      <c r="AC1710" s="29" t="str">
        <f t="shared" si="767"/>
        <v>не применяется</v>
      </c>
      <c r="AF1710" s="6"/>
    </row>
    <row r="1711" spans="1:36" ht="16.5" thickBot="1" x14ac:dyDescent="0.3">
      <c r="A1711" s="48" t="s">
        <v>1905</v>
      </c>
      <c r="B1711" s="54" t="s">
        <v>145</v>
      </c>
      <c r="C1711" s="55" t="s">
        <v>146</v>
      </c>
      <c r="D1711" s="44">
        <v>21</v>
      </c>
      <c r="E1711" s="41">
        <v>17</v>
      </c>
      <c r="F1711" s="41">
        <v>40</v>
      </c>
      <c r="G1711" s="117">
        <v>0.42499999999999999</v>
      </c>
      <c r="H1711" s="42" t="s">
        <v>12</v>
      </c>
      <c r="I1711" s="13">
        <v>34.583333199000002</v>
      </c>
      <c r="J1711" s="42" t="s">
        <v>12</v>
      </c>
      <c r="K1711" s="29">
        <f>IF(V1711=1,MAX(AE1711:AG1711),0)</f>
        <v>1</v>
      </c>
      <c r="L1711" s="29">
        <f t="shared" si="755"/>
        <v>0</v>
      </c>
      <c r="M1711" s="29">
        <f t="shared" si="756"/>
        <v>1</v>
      </c>
      <c r="N1711" s="29">
        <f>IF(AND(F1711=0,V1711=1),2,V1711)</f>
        <v>1</v>
      </c>
      <c r="O1711" s="34"/>
      <c r="P1711" s="41">
        <v>12</v>
      </c>
      <c r="Q1711" s="41">
        <v>38</v>
      </c>
      <c r="R1711" s="117">
        <v>0.31578947400000001</v>
      </c>
      <c r="S1711" s="45">
        <v>0.5</v>
      </c>
      <c r="T1711" s="45"/>
      <c r="U1711" s="43" t="s">
        <v>335</v>
      </c>
      <c r="V1711" s="34">
        <v>1</v>
      </c>
      <c r="W1711" s="29">
        <v>1</v>
      </c>
      <c r="X1711" s="29">
        <f t="shared" si="764"/>
        <v>1</v>
      </c>
      <c r="Z1711" s="6">
        <f>N1711</f>
        <v>1</v>
      </c>
      <c r="AA1711" s="6">
        <f>IF(K1711&lt;=0,0,1)</f>
        <v>1</v>
      </c>
      <c r="AB1711" s="29"/>
      <c r="AC1711" s="29">
        <f t="shared" si="767"/>
        <v>1</v>
      </c>
      <c r="AE1711" s="120">
        <f>IF(N1711=1,IF(OR(I1711&lt;5,I1711=""),0,IF(I1711&gt;=10,1,0.5)),0)</f>
        <v>1</v>
      </c>
      <c r="AF1711" s="120">
        <f>IF(G1711&gt;AI1711,0.5,0)</f>
        <v>0.5</v>
      </c>
      <c r="AG1711" s="120">
        <f>IF(G1711=AJ1711,1,0)</f>
        <v>0</v>
      </c>
      <c r="AI1711" s="29">
        <f>ROUND(SUMIFS(E:E,D:D,D1711,N:N,1)/SUMIFS(F:F,D:D,D1711,N:N,1),9)</f>
        <v>0.40586932399999998</v>
      </c>
      <c r="AJ1711" s="29">
        <f>_xlfn.MAXIFS($G$7:$G$2383,$N$7:$N$2383,1,$D$7:$D$2383,21)</f>
        <v>1</v>
      </c>
    </row>
    <row r="1712" spans="1:36" ht="16.5" thickBot="1" x14ac:dyDescent="0.3">
      <c r="A1712" s="48" t="s">
        <v>1906</v>
      </c>
      <c r="B1712" s="54" t="s">
        <v>145</v>
      </c>
      <c r="C1712" s="55" t="s">
        <v>146</v>
      </c>
      <c r="D1712" s="44">
        <v>22</v>
      </c>
      <c r="E1712" s="41">
        <v>164</v>
      </c>
      <c r="F1712" s="41">
        <v>255</v>
      </c>
      <c r="G1712" s="117">
        <v>0.64313725499999996</v>
      </c>
      <c r="H1712" s="45">
        <v>1</v>
      </c>
      <c r="I1712" s="42" t="s">
        <v>12</v>
      </c>
      <c r="J1712" s="13">
        <v>0.64313725499999996</v>
      </c>
      <c r="K1712" s="29">
        <f>IF(V1712=1,MAX(AE1712:AG1712),0)</f>
        <v>0.5</v>
      </c>
      <c r="L1712" s="29">
        <f t="shared" si="755"/>
        <v>0</v>
      </c>
      <c r="M1712" s="29">
        <f t="shared" si="756"/>
        <v>1</v>
      </c>
      <c r="N1712" s="29">
        <f>IF(AND(F1712=0,V1712=1),2,V1712)</f>
        <v>1</v>
      </c>
      <c r="O1712" s="34"/>
      <c r="P1712" s="41">
        <v>0</v>
      </c>
      <c r="Q1712" s="41">
        <v>0</v>
      </c>
      <c r="R1712" s="117">
        <v>0</v>
      </c>
      <c r="S1712" s="42">
        <v>0</v>
      </c>
      <c r="T1712" s="42"/>
      <c r="U1712" s="43" t="s">
        <v>337</v>
      </c>
      <c r="V1712" s="34">
        <v>1</v>
      </c>
      <c r="W1712" s="29">
        <v>1</v>
      </c>
      <c r="X1712" s="29">
        <f t="shared" si="764"/>
        <v>1</v>
      </c>
      <c r="Z1712" s="6">
        <f>N1712</f>
        <v>1</v>
      </c>
      <c r="AA1712" s="6">
        <f>IF(K1712&lt;=0,0,1)</f>
        <v>1</v>
      </c>
      <c r="AB1712" s="29"/>
      <c r="AC1712" s="29">
        <f t="shared" si="767"/>
        <v>1</v>
      </c>
      <c r="AE1712" s="120">
        <f>IF(AND(J1712&gt;=1,N1712=1),1,0)</f>
        <v>0</v>
      </c>
      <c r="AF1712" s="120">
        <f>IF(G1712&gt;AI1712,0.5,0)</f>
        <v>0.5</v>
      </c>
      <c r="AG1712" s="120"/>
      <c r="AI1712" s="29">
        <f>ROUND(SUMIFS(E:E,D:D,D1712,N:N,1)/SUMIFS(F:F,D:D,D1712,N:N,1),9)</f>
        <v>0.59924209900000003</v>
      </c>
    </row>
    <row r="1713" spans="1:36" ht="16.5" thickBot="1" x14ac:dyDescent="0.3">
      <c r="A1713" s="48" t="s">
        <v>1907</v>
      </c>
      <c r="B1713" s="54" t="s">
        <v>145</v>
      </c>
      <c r="C1713" s="55" t="s">
        <v>146</v>
      </c>
      <c r="D1713" s="44">
        <v>23</v>
      </c>
      <c r="E1713" s="41">
        <v>0</v>
      </c>
      <c r="F1713" s="41">
        <v>0</v>
      </c>
      <c r="G1713" s="117">
        <v>0</v>
      </c>
      <c r="H1713" s="42" t="s">
        <v>12</v>
      </c>
      <c r="I1713" s="13">
        <v>0</v>
      </c>
      <c r="J1713" s="42" t="s">
        <v>12</v>
      </c>
      <c r="K1713" s="29">
        <f>IF(V1713=1,MAX(AE1713:AG1713),0)</f>
        <v>0</v>
      </c>
      <c r="L1713" s="29">
        <f t="shared" si="755"/>
        <v>0</v>
      </c>
      <c r="M1713" s="29">
        <f t="shared" si="756"/>
        <v>0</v>
      </c>
      <c r="N1713" s="29">
        <f>IF(AND(F1713=0,V1713=1),2,V1713)</f>
        <v>2</v>
      </c>
      <c r="O1713" s="34"/>
      <c r="P1713" s="41">
        <v>0</v>
      </c>
      <c r="Q1713" s="41">
        <v>0</v>
      </c>
      <c r="R1713" s="117">
        <v>0</v>
      </c>
      <c r="S1713" s="45">
        <v>0</v>
      </c>
      <c r="T1713" s="45"/>
      <c r="U1713" s="43" t="s">
        <v>339</v>
      </c>
      <c r="V1713" s="34">
        <v>1</v>
      </c>
      <c r="W1713" s="29">
        <v>1</v>
      </c>
      <c r="X1713" s="29">
        <f t="shared" si="764"/>
        <v>1</v>
      </c>
      <c r="Z1713" s="6">
        <f>N1713</f>
        <v>2</v>
      </c>
      <c r="AA1713" s="6">
        <f>IF(K1713&lt;=0,0,1)</f>
        <v>0</v>
      </c>
      <c r="AB1713" s="29"/>
      <c r="AC1713" s="29" t="str">
        <f>_xlfn.IFS(AND(Z1713=1,AA1713=1),1,AND(Z1713=1,AA1713=0),0,Z1713=0,"не применяется",Z1713=2,"не применяется")</f>
        <v>не применяется</v>
      </c>
      <c r="AE1713" s="120">
        <f>IF(N1713=1,IF(OR(I1713&lt;5,I1713=""),0,IF(I1713&gt;=10,1,0.5)),0)</f>
        <v>0</v>
      </c>
      <c r="AF1713" s="120">
        <f>IF(G1713&gt;AI1713,0.5,0)</f>
        <v>0</v>
      </c>
      <c r="AG1713" s="120">
        <f>IF(AND(G4140&lt;&gt;0,G1713=AJ1713),1,0)</f>
        <v>0</v>
      </c>
      <c r="AI1713" s="29">
        <f>ROUND(SUMIFS(E:E,D:D,D1713,N:N,1)/SUMIFS(F:F,D:D,D1713,N:N,1),9)</f>
        <v>0.46666666699999998</v>
      </c>
      <c r="AJ1713" s="29">
        <f>_xlfn.MAXIFS($G$7:$G$2383,$N$7:$N$2383,1,$D$7:$D$2383,23)</f>
        <v>6</v>
      </c>
    </row>
    <row r="1714" spans="1:36" ht="16.5" thickBot="1" x14ac:dyDescent="0.3">
      <c r="A1714" s="48" t="s">
        <v>1908</v>
      </c>
      <c r="B1714" s="54" t="s">
        <v>145</v>
      </c>
      <c r="C1714" s="55" t="s">
        <v>146</v>
      </c>
      <c r="D1714" s="44">
        <v>24</v>
      </c>
      <c r="E1714" s="41">
        <v>0</v>
      </c>
      <c r="F1714" s="41">
        <v>2</v>
      </c>
      <c r="G1714" s="117">
        <v>0</v>
      </c>
      <c r="H1714" s="42" t="s">
        <v>12</v>
      </c>
      <c r="I1714" s="13">
        <v>-100</v>
      </c>
      <c r="J1714" s="42" t="s">
        <v>12</v>
      </c>
      <c r="K1714" s="29">
        <f>IF(V1714=1,MAX(AE1714:AG1714),0)</f>
        <v>0</v>
      </c>
      <c r="L1714" s="29">
        <f t="shared" si="755"/>
        <v>0</v>
      </c>
      <c r="M1714" s="29">
        <f t="shared" si="756"/>
        <v>0</v>
      </c>
      <c r="N1714" s="29">
        <f>IF(AND(F1714=0,V1714=1),2,V1714)</f>
        <v>1</v>
      </c>
      <c r="O1714" s="34"/>
      <c r="P1714" s="41">
        <v>4</v>
      </c>
      <c r="Q1714" s="41">
        <v>2</v>
      </c>
      <c r="R1714" s="117">
        <v>2</v>
      </c>
      <c r="S1714" s="45">
        <v>0.5</v>
      </c>
      <c r="T1714" s="45"/>
      <c r="U1714" s="43" t="s">
        <v>341</v>
      </c>
      <c r="V1714" s="34">
        <v>1</v>
      </c>
      <c r="W1714" s="29">
        <v>1</v>
      </c>
      <c r="X1714" s="29">
        <f t="shared" si="764"/>
        <v>1</v>
      </c>
      <c r="Z1714" s="6">
        <f>N1714</f>
        <v>1</v>
      </c>
      <c r="AA1714" s="6">
        <f>IF(K1714&lt;=0,0,1)</f>
        <v>0</v>
      </c>
      <c r="AB1714" s="29"/>
      <c r="AC1714" s="29">
        <f>_xlfn.IFS(AND(Z1714=1,AA1714=1),1,AND(Z1714=1,AA1714=0),0,Z1714=0,"не применяется")</f>
        <v>0</v>
      </c>
      <c r="AE1714" s="120">
        <f>IF(N1714=1,IF(OR(I1714&lt;5,I1714=""),0,IF(I1714&gt;=10,1,0.5)),0)</f>
        <v>0</v>
      </c>
      <c r="AF1714" s="120">
        <f>IF(G1714&gt;AI1714,0.5,0)</f>
        <v>0</v>
      </c>
      <c r="AG1714" s="120">
        <f>IF(G1714=AJ1714,1,0)</f>
        <v>0</v>
      </c>
      <c r="AI1714" s="29">
        <f>ROUND(SUMIFS(E:E,D:D,D1714,N:N,1)/SUMIFS(F:F,D:D,D1714,N:N,1),9)</f>
        <v>0.91379310300000005</v>
      </c>
      <c r="AJ1714" s="29">
        <f>_xlfn.MAXIFS($G$7:$G$2383,$N$7:$N$2383,1,$D$7:$D$2383,24)</f>
        <v>10</v>
      </c>
    </row>
    <row r="1715" spans="1:36" ht="16.5" thickBot="1" x14ac:dyDescent="0.3">
      <c r="A1715" s="48" t="s">
        <v>1909</v>
      </c>
      <c r="B1715" s="54" t="s">
        <v>145</v>
      </c>
      <c r="C1715" s="55" t="s">
        <v>146</v>
      </c>
      <c r="D1715" s="44">
        <v>25</v>
      </c>
      <c r="E1715" s="41">
        <v>257</v>
      </c>
      <c r="F1715" s="41">
        <v>283</v>
      </c>
      <c r="G1715" s="117">
        <v>0.90812720800000002</v>
      </c>
      <c r="H1715" s="45">
        <v>1</v>
      </c>
      <c r="I1715" s="42" t="s">
        <v>12</v>
      </c>
      <c r="J1715" s="13">
        <v>0.90812720800000002</v>
      </c>
      <c r="K1715" s="29">
        <f>IF(V1715=1,MAX(AE1715:AG1715),0)</f>
        <v>0</v>
      </c>
      <c r="L1715" s="29">
        <f t="shared" si="755"/>
        <v>0</v>
      </c>
      <c r="M1715" s="29">
        <f t="shared" si="756"/>
        <v>0</v>
      </c>
      <c r="N1715" s="29">
        <f>IF(AND(F1715=0,V1715=1),2,V1715)</f>
        <v>1</v>
      </c>
      <c r="O1715" s="34"/>
      <c r="P1715" s="41">
        <v>0</v>
      </c>
      <c r="Q1715" s="41">
        <v>0</v>
      </c>
      <c r="R1715" s="117">
        <v>0</v>
      </c>
      <c r="S1715" s="42">
        <v>0</v>
      </c>
      <c r="T1715" s="42"/>
      <c r="U1715" s="43" t="s">
        <v>343</v>
      </c>
      <c r="V1715" s="34">
        <v>1</v>
      </c>
      <c r="W1715" s="29">
        <v>2</v>
      </c>
      <c r="X1715" s="29">
        <f t="shared" si="764"/>
        <v>2</v>
      </c>
      <c r="Z1715" s="6">
        <f>N1715</f>
        <v>1</v>
      </c>
      <c r="AA1715" s="6">
        <f>IF(K1715&lt;=0,0,1)</f>
        <v>0</v>
      </c>
      <c r="AB1715" s="29"/>
      <c r="AC1715" s="29">
        <f>_xlfn.IFS(AND(Z1715=1,AA1715=1),1,AND(Z1715=1,AA1715=0),0,Z1715=0,"не применяется")</f>
        <v>0</v>
      </c>
      <c r="AE1715" s="120">
        <f>IF(AND(J1715&gt;=1,N1715=1),2,0)</f>
        <v>0</v>
      </c>
      <c r="AF1715" s="120">
        <f>IF(G1715&gt;AI1715,1,0)</f>
        <v>0</v>
      </c>
      <c r="AG1715" s="120"/>
      <c r="AI1715" s="29">
        <f>ROUND(SUMIFS(E:E,D:D,D1715,N:N,1)/SUMIFS(F:F,D:D,D1715,N:N,1),9)</f>
        <v>0.97028108999999996</v>
      </c>
    </row>
    <row r="1716" spans="1:36" s="112" customFormat="1" ht="16.5" thickBot="1" x14ac:dyDescent="0.3">
      <c r="A1716" s="127" t="s">
        <v>1910</v>
      </c>
      <c r="B1716" s="126" t="s">
        <v>145</v>
      </c>
      <c r="C1716" s="125" t="s">
        <v>146</v>
      </c>
      <c r="D1716" s="51">
        <v>33</v>
      </c>
      <c r="E1716" s="41"/>
      <c r="F1716" s="41"/>
      <c r="G1716" s="117">
        <v>0</v>
      </c>
      <c r="H1716" s="46"/>
      <c r="I1716" s="46"/>
      <c r="J1716" s="46"/>
      <c r="K1716" s="45">
        <f>K1688+K1703+K1710</f>
        <v>16.5</v>
      </c>
      <c r="L1716" s="29">
        <f t="shared" si="755"/>
        <v>0</v>
      </c>
      <c r="M1716" s="29">
        <f t="shared" si="756"/>
        <v>0</v>
      </c>
      <c r="N1716" s="29"/>
      <c r="O1716" s="117"/>
      <c r="P1716" s="34"/>
      <c r="Q1716" s="34"/>
      <c r="R1716" s="117">
        <v>0</v>
      </c>
      <c r="S1716" s="46">
        <v>13.5</v>
      </c>
      <c r="T1716" s="46"/>
      <c r="U1716" s="124" t="s">
        <v>321</v>
      </c>
      <c r="V1716" s="46">
        <v>1</v>
      </c>
      <c r="X1716" s="112">
        <f>SUM(X1688:X1715)</f>
        <v>25</v>
      </c>
      <c r="Y1716" s="123">
        <f>K1716/X1716</f>
        <v>0.66</v>
      </c>
      <c r="Z1716" s="6">
        <f>SUM(Z1688:Z1715)</f>
        <v>20</v>
      </c>
      <c r="AA1716" s="6">
        <f>SUM(AA1688:AA1715)</f>
        <v>13</v>
      </c>
      <c r="AB1716" s="53">
        <f>AA1716/Z1716</f>
        <v>0.65</v>
      </c>
      <c r="AC1716" s="29">
        <f>AB1716</f>
        <v>0.65</v>
      </c>
      <c r="AE1716" s="6"/>
      <c r="AF1716" s="6"/>
      <c r="AG1716" s="6"/>
      <c r="AI1716" s="29"/>
      <c r="AJ1716" s="29"/>
    </row>
    <row r="1717" spans="1:36" ht="16.5" thickBot="1" x14ac:dyDescent="0.25">
      <c r="A1717" s="48" t="s">
        <v>228</v>
      </c>
      <c r="B1717" s="49" t="s">
        <v>121</v>
      </c>
      <c r="C1717" s="50" t="s">
        <v>122</v>
      </c>
      <c r="D1717" s="33">
        <v>0</v>
      </c>
      <c r="E1717" s="122"/>
      <c r="F1717" s="122"/>
      <c r="G1717" s="117">
        <v>0</v>
      </c>
      <c r="H1717" s="35"/>
      <c r="I1717" s="35"/>
      <c r="J1717" s="35"/>
      <c r="K1717" s="36">
        <f>SUM(K1718:K1731)</f>
        <v>14.5</v>
      </c>
      <c r="L1717" s="29">
        <f t="shared" si="755"/>
        <v>0</v>
      </c>
      <c r="M1717" s="29">
        <f t="shared" si="756"/>
        <v>0</v>
      </c>
      <c r="O1717" s="34"/>
      <c r="P1717" s="67"/>
      <c r="Q1717" s="67"/>
      <c r="R1717" s="117">
        <v>0</v>
      </c>
      <c r="S1717" s="34">
        <v>14</v>
      </c>
      <c r="T1717" s="34"/>
      <c r="U1717" s="43" t="s">
        <v>321</v>
      </c>
      <c r="V1717" s="35">
        <v>1</v>
      </c>
      <c r="W1717" s="6"/>
      <c r="X1717" s="6"/>
      <c r="Y1717" s="6"/>
      <c r="AB1717" s="6"/>
      <c r="AC1717" s="6"/>
      <c r="AF1717" s="6"/>
    </row>
    <row r="1718" spans="1:36" ht="16.5" thickBot="1" x14ac:dyDescent="0.3">
      <c r="A1718" s="48" t="s">
        <v>1911</v>
      </c>
      <c r="B1718" s="54" t="s">
        <v>121</v>
      </c>
      <c r="C1718" s="55" t="s">
        <v>122</v>
      </c>
      <c r="D1718" s="41">
        <v>1</v>
      </c>
      <c r="E1718" s="41">
        <v>226737</v>
      </c>
      <c r="F1718" s="41">
        <v>1174508.8999999999</v>
      </c>
      <c r="G1718" s="117">
        <v>0.19304834600000001</v>
      </c>
      <c r="H1718" s="42" t="s">
        <v>12</v>
      </c>
      <c r="I1718" s="13">
        <v>-5.438161043</v>
      </c>
      <c r="J1718" s="42" t="s">
        <v>12</v>
      </c>
      <c r="K1718" s="29">
        <f t="shared" ref="K1718:K1729" si="774">IF(V1718=1,MAX(AE1718:AG1718),0)</f>
        <v>0</v>
      </c>
      <c r="L1718" s="29">
        <f t="shared" si="755"/>
        <v>0</v>
      </c>
      <c r="M1718" s="29">
        <f t="shared" si="756"/>
        <v>0</v>
      </c>
      <c r="N1718" s="29">
        <f t="shared" ref="N1718:N1731" si="775">IF(AND(F1718=0,V1718=1),2,V1718)</f>
        <v>1</v>
      </c>
      <c r="O1718" s="34"/>
      <c r="P1718" s="41">
        <v>255839</v>
      </c>
      <c r="Q1718" s="41">
        <v>1253189</v>
      </c>
      <c r="R1718" s="117">
        <v>0.204150372</v>
      </c>
      <c r="S1718" s="34">
        <v>0</v>
      </c>
      <c r="T1718" s="34"/>
      <c r="U1718" s="43" t="s">
        <v>293</v>
      </c>
      <c r="V1718" s="34">
        <v>1</v>
      </c>
      <c r="W1718" s="29">
        <v>1</v>
      </c>
      <c r="X1718" s="29">
        <f t="shared" ref="X1718:X1744" si="776">IF(V1718=1,W1718,0)</f>
        <v>1</v>
      </c>
      <c r="Z1718" s="6">
        <f t="shared" ref="Z1718:Z1731" si="777">N1718</f>
        <v>1</v>
      </c>
      <c r="AA1718" s="6">
        <f t="shared" ref="AA1718:AA1731" si="778">IF(K1718&lt;=0,0,1)</f>
        <v>0</v>
      </c>
      <c r="AB1718" s="29"/>
      <c r="AC1718" s="29">
        <f t="shared" ref="AC1718:AC1742" si="779">_xlfn.IFS(AND(Z1718=1,AA1718=1),1,AND(Z1718=1,AA1718=0),0,Z1718=0,"не применяется")</f>
        <v>0</v>
      </c>
      <c r="AE1718" s="120">
        <f>IF(N1718=1,IF(OR(I1718&lt;3,I1718=""),0,IF(I1718&gt;=7,1,0.5)),0)</f>
        <v>0</v>
      </c>
      <c r="AF1718" s="120">
        <f>IF(G1718&gt;AI1718,0.5,0)</f>
        <v>0</v>
      </c>
      <c r="AG1718" s="120">
        <f>IF(G1718=AJ1718,1,0)</f>
        <v>0</v>
      </c>
      <c r="AI1718" s="29">
        <f t="shared" ref="AI1718:AI1731" si="780">ROUND(SUMIFS(E:E,D:D,D1718,N:N,1)/SUMIFS(F:F,D:D,D1718,N:N,1),9)</f>
        <v>0.26994277300000002</v>
      </c>
      <c r="AJ1718" s="29">
        <f>ROUND(_xlfn.MAXIFS($G$7:$G$2383,$D$7:$D$2383,1,$V$7:$V$2383,1),9)</f>
        <v>0.87050933799999997</v>
      </c>
    </row>
    <row r="1719" spans="1:36" ht="16.5" thickBot="1" x14ac:dyDescent="0.3">
      <c r="A1719" s="48" t="s">
        <v>1912</v>
      </c>
      <c r="B1719" s="54" t="s">
        <v>121</v>
      </c>
      <c r="C1719" s="55" t="s">
        <v>122</v>
      </c>
      <c r="D1719" s="44">
        <v>2</v>
      </c>
      <c r="E1719" s="41">
        <v>763</v>
      </c>
      <c r="F1719" s="41">
        <v>882</v>
      </c>
      <c r="G1719" s="117">
        <v>0.86507936500000004</v>
      </c>
      <c r="H1719" s="42" t="s">
        <v>12</v>
      </c>
      <c r="I1719" s="13">
        <v>255.32257427900001</v>
      </c>
      <c r="J1719" s="42" t="s">
        <v>12</v>
      </c>
      <c r="K1719" s="29">
        <f t="shared" si="774"/>
        <v>2</v>
      </c>
      <c r="L1719" s="29">
        <f t="shared" si="755"/>
        <v>0</v>
      </c>
      <c r="M1719" s="29">
        <f t="shared" si="756"/>
        <v>0</v>
      </c>
      <c r="N1719" s="29">
        <f t="shared" si="775"/>
        <v>1</v>
      </c>
      <c r="O1719" s="34"/>
      <c r="P1719" s="41">
        <v>419</v>
      </c>
      <c r="Q1719" s="41">
        <v>1721</v>
      </c>
      <c r="R1719" s="117">
        <v>0.24346310299999999</v>
      </c>
      <c r="S1719" s="34">
        <v>2</v>
      </c>
      <c r="T1719" s="34"/>
      <c r="U1719" s="43" t="s">
        <v>295</v>
      </c>
      <c r="V1719" s="34">
        <v>1</v>
      </c>
      <c r="W1719" s="29">
        <v>2</v>
      </c>
      <c r="X1719" s="29">
        <f t="shared" si="776"/>
        <v>2</v>
      </c>
      <c r="Z1719" s="6">
        <f t="shared" si="777"/>
        <v>1</v>
      </c>
      <c r="AA1719" s="6">
        <f t="shared" si="778"/>
        <v>1</v>
      </c>
      <c r="AB1719" s="29"/>
      <c r="AC1719" s="29">
        <f t="shared" si="779"/>
        <v>1</v>
      </c>
      <c r="AE1719" s="120">
        <f>IF(N1719=1,IF(OR(I1719&lt;5,I1719=""),0,IF(I1719&gt;=10,2,1)),0)</f>
        <v>2</v>
      </c>
      <c r="AF1719" s="120">
        <f>IF(G1719&gt;AI1719,1,0)</f>
        <v>0</v>
      </c>
      <c r="AG1719" s="120">
        <f>IF(G1719=AJ1719,2,0)</f>
        <v>0</v>
      </c>
      <c r="AI1719" s="29">
        <f t="shared" si="780"/>
        <v>0.94268468299999997</v>
      </c>
      <c r="AJ1719" s="29">
        <f>ROUND(_xlfn.MAXIFS($G$7:$G$2383,$N$7:$N$2383,1,$D$7:$D$2383,2),9)</f>
        <v>0.994897959</v>
      </c>
    </row>
    <row r="1720" spans="1:36" ht="16.5" thickBot="1" x14ac:dyDescent="0.3">
      <c r="A1720" s="48" t="s">
        <v>1913</v>
      </c>
      <c r="B1720" s="54" t="s">
        <v>121</v>
      </c>
      <c r="C1720" s="55" t="s">
        <v>122</v>
      </c>
      <c r="D1720" s="44">
        <v>3</v>
      </c>
      <c r="E1720" s="41">
        <v>76</v>
      </c>
      <c r="F1720" s="41">
        <v>153</v>
      </c>
      <c r="G1720" s="117">
        <v>0.49673202599999999</v>
      </c>
      <c r="H1720" s="42" t="s">
        <v>12</v>
      </c>
      <c r="I1720" s="13">
        <v>204.24836615300001</v>
      </c>
      <c r="J1720" s="42" t="s">
        <v>12</v>
      </c>
      <c r="K1720" s="29">
        <f t="shared" si="774"/>
        <v>1</v>
      </c>
      <c r="L1720" s="29">
        <f t="shared" si="755"/>
        <v>0</v>
      </c>
      <c r="M1720" s="29">
        <f t="shared" si="756"/>
        <v>0</v>
      </c>
      <c r="N1720" s="29">
        <f t="shared" si="775"/>
        <v>1</v>
      </c>
      <c r="O1720" s="34"/>
      <c r="P1720" s="41">
        <v>16</v>
      </c>
      <c r="Q1720" s="41">
        <v>98</v>
      </c>
      <c r="R1720" s="117">
        <v>0.163265306</v>
      </c>
      <c r="S1720" s="34">
        <v>1</v>
      </c>
      <c r="T1720" s="34"/>
      <c r="U1720" s="43" t="s">
        <v>297</v>
      </c>
      <c r="V1720" s="34">
        <v>1</v>
      </c>
      <c r="W1720" s="29">
        <v>1</v>
      </c>
      <c r="X1720" s="29">
        <f t="shared" si="776"/>
        <v>1</v>
      </c>
      <c r="Z1720" s="6">
        <f t="shared" si="777"/>
        <v>1</v>
      </c>
      <c r="AA1720" s="6">
        <f t="shared" si="778"/>
        <v>1</v>
      </c>
      <c r="AB1720" s="29"/>
      <c r="AC1720" s="29">
        <f t="shared" si="779"/>
        <v>1</v>
      </c>
      <c r="AE1720" s="120">
        <f>IF(N1720=1,IF(OR(I1720&lt;5,I1720=""),0,IF(I1720&gt;=10,1,0.5)),0)</f>
        <v>1</v>
      </c>
      <c r="AF1720" s="120">
        <f>IF(G1720&gt;AI1720,0.5,0)</f>
        <v>0</v>
      </c>
      <c r="AG1720" s="120">
        <f>IF(G1720=AJ1720,1,0)</f>
        <v>0</v>
      </c>
      <c r="AI1720" s="29">
        <f t="shared" si="780"/>
        <v>0.630237826</v>
      </c>
      <c r="AJ1720" s="29">
        <f>_xlfn.MAXIFS($G$7:$G$2383,$N$7:$N$2383,1,$D$7:$D$2383,3)</f>
        <v>1</v>
      </c>
    </row>
    <row r="1721" spans="1:36" ht="16.5" thickBot="1" x14ac:dyDescent="0.3">
      <c r="A1721" s="48" t="s">
        <v>1914</v>
      </c>
      <c r="B1721" s="54" t="s">
        <v>121</v>
      </c>
      <c r="C1721" s="55" t="s">
        <v>122</v>
      </c>
      <c r="D1721" s="44">
        <v>4</v>
      </c>
      <c r="E1721" s="41">
        <v>24</v>
      </c>
      <c r="F1721" s="41">
        <v>29</v>
      </c>
      <c r="G1721" s="117">
        <v>0.82758620699999996</v>
      </c>
      <c r="H1721" s="42" t="s">
        <v>12</v>
      </c>
      <c r="I1721" s="13">
        <v>893.10345237199999</v>
      </c>
      <c r="J1721" s="42" t="s">
        <v>12</v>
      </c>
      <c r="K1721" s="29">
        <f t="shared" si="774"/>
        <v>1</v>
      </c>
      <c r="L1721" s="29">
        <f t="shared" si="755"/>
        <v>0</v>
      </c>
      <c r="M1721" s="29">
        <f t="shared" si="756"/>
        <v>0</v>
      </c>
      <c r="N1721" s="29">
        <f t="shared" si="775"/>
        <v>1</v>
      </c>
      <c r="O1721" s="34"/>
      <c r="P1721" s="41">
        <v>1</v>
      </c>
      <c r="Q1721" s="41">
        <v>12</v>
      </c>
      <c r="R1721" s="117">
        <v>8.3333332999999996E-2</v>
      </c>
      <c r="S1721" s="34">
        <v>0</v>
      </c>
      <c r="T1721" s="34"/>
      <c r="U1721" s="43" t="s">
        <v>299</v>
      </c>
      <c r="V1721" s="34">
        <v>1</v>
      </c>
      <c r="W1721" s="29">
        <v>1</v>
      </c>
      <c r="X1721" s="29">
        <f t="shared" si="776"/>
        <v>1</v>
      </c>
      <c r="Z1721" s="6">
        <f t="shared" si="777"/>
        <v>1</v>
      </c>
      <c r="AA1721" s="6">
        <f t="shared" si="778"/>
        <v>1</v>
      </c>
      <c r="AB1721" s="29"/>
      <c r="AC1721" s="29">
        <f t="shared" si="779"/>
        <v>1</v>
      </c>
      <c r="AE1721" s="120">
        <f>IF(N1721=1,IF(OR(I1721&lt;5,I1721=""),0,IF(I1721&gt;=10,1,0.5)),0)</f>
        <v>1</v>
      </c>
      <c r="AF1721" s="120">
        <f>IF(G1721&gt;AI1721,0.5,0)</f>
        <v>0</v>
      </c>
      <c r="AG1721" s="120">
        <f>IF(G1721=AJ1721,1,0)</f>
        <v>0</v>
      </c>
      <c r="AI1721" s="29">
        <f t="shared" si="780"/>
        <v>0.88328075699999997</v>
      </c>
      <c r="AJ1721" s="29">
        <f>_xlfn.MAXIFS($G$7:$G$2383,$N$7:$N$2383,1,$D$7:$D$2383,4)</f>
        <v>1</v>
      </c>
    </row>
    <row r="1722" spans="1:36" ht="16.5" thickBot="1" x14ac:dyDescent="0.3">
      <c r="A1722" s="48" t="s">
        <v>1915</v>
      </c>
      <c r="B1722" s="54" t="s">
        <v>121</v>
      </c>
      <c r="C1722" s="55" t="s">
        <v>122</v>
      </c>
      <c r="D1722" s="44">
        <v>5</v>
      </c>
      <c r="E1722" s="41">
        <v>120</v>
      </c>
      <c r="F1722" s="41">
        <v>143</v>
      </c>
      <c r="G1722" s="117">
        <v>0.83916083900000005</v>
      </c>
      <c r="H1722" s="42" t="s">
        <v>12</v>
      </c>
      <c r="I1722" s="13">
        <v>1134.765235411</v>
      </c>
      <c r="J1722" s="42" t="s">
        <v>12</v>
      </c>
      <c r="K1722" s="29">
        <f t="shared" si="774"/>
        <v>1</v>
      </c>
      <c r="L1722" s="29">
        <f t="shared" si="755"/>
        <v>0</v>
      </c>
      <c r="M1722" s="29">
        <f t="shared" si="756"/>
        <v>1</v>
      </c>
      <c r="N1722" s="29">
        <f t="shared" si="775"/>
        <v>1</v>
      </c>
      <c r="O1722" s="34"/>
      <c r="P1722" s="41">
        <v>35</v>
      </c>
      <c r="Q1722" s="41">
        <v>515</v>
      </c>
      <c r="R1722" s="117">
        <v>6.7961165000000004E-2</v>
      </c>
      <c r="S1722" s="34">
        <v>1</v>
      </c>
      <c r="T1722" s="34"/>
      <c r="U1722" s="43" t="s">
        <v>301</v>
      </c>
      <c r="V1722" s="34">
        <v>1</v>
      </c>
      <c r="W1722" s="29">
        <v>1</v>
      </c>
      <c r="X1722" s="29">
        <f t="shared" si="776"/>
        <v>1</v>
      </c>
      <c r="Z1722" s="6">
        <f t="shared" si="777"/>
        <v>1</v>
      </c>
      <c r="AA1722" s="6">
        <f t="shared" si="778"/>
        <v>1</v>
      </c>
      <c r="AB1722" s="29"/>
      <c r="AC1722" s="29">
        <f t="shared" si="779"/>
        <v>1</v>
      </c>
      <c r="AE1722" s="120">
        <f>IF(N1722=1,IF(OR(I1722&lt;5,I1722=""),0,IF(I1722&gt;=10,1,0.5)),0)</f>
        <v>1</v>
      </c>
      <c r="AF1722" s="120">
        <f>IF(G1722&gt;AI1722,0.5,0)</f>
        <v>0.5</v>
      </c>
      <c r="AG1722" s="120">
        <f>IF(G1722=AJ1722,1,0)</f>
        <v>0</v>
      </c>
      <c r="AI1722" s="29">
        <f t="shared" si="780"/>
        <v>0.78056112200000005</v>
      </c>
      <c r="AJ1722" s="29">
        <f>_xlfn.MAXIFS($G$7:$G$2383,$N$7:$N$2383,1,$D$7:$D$2383,5)</f>
        <v>1</v>
      </c>
    </row>
    <row r="1723" spans="1:36" ht="16.5" thickBot="1" x14ac:dyDescent="0.3">
      <c r="A1723" s="48" t="s">
        <v>1916</v>
      </c>
      <c r="B1723" s="54" t="s">
        <v>121</v>
      </c>
      <c r="C1723" s="55" t="s">
        <v>122</v>
      </c>
      <c r="D1723" s="44">
        <v>6</v>
      </c>
      <c r="E1723" s="41">
        <v>4664</v>
      </c>
      <c r="F1723" s="41">
        <v>4660</v>
      </c>
      <c r="G1723" s="117">
        <v>1.0008583689999999</v>
      </c>
      <c r="H1723" s="45">
        <v>1</v>
      </c>
      <c r="I1723" s="42" t="s">
        <v>12</v>
      </c>
      <c r="J1723" s="13">
        <v>1.0008583689999999</v>
      </c>
      <c r="K1723" s="29">
        <f t="shared" si="774"/>
        <v>2</v>
      </c>
      <c r="L1723" s="29">
        <f t="shared" si="755"/>
        <v>0</v>
      </c>
      <c r="M1723" s="29">
        <f t="shared" si="756"/>
        <v>0</v>
      </c>
      <c r="N1723" s="29">
        <f t="shared" si="775"/>
        <v>1</v>
      </c>
      <c r="O1723" s="34"/>
      <c r="P1723" s="41">
        <v>0</v>
      </c>
      <c r="Q1723" s="41">
        <v>0</v>
      </c>
      <c r="R1723" s="117">
        <v>0</v>
      </c>
      <c r="S1723" s="42">
        <v>2</v>
      </c>
      <c r="T1723" s="42"/>
      <c r="U1723" s="43" t="s">
        <v>303</v>
      </c>
      <c r="V1723" s="34">
        <v>1</v>
      </c>
      <c r="W1723" s="29">
        <v>2</v>
      </c>
      <c r="X1723" s="29">
        <f t="shared" si="776"/>
        <v>2</v>
      </c>
      <c r="Z1723" s="6">
        <f t="shared" si="777"/>
        <v>1</v>
      </c>
      <c r="AA1723" s="6">
        <f t="shared" si="778"/>
        <v>1</v>
      </c>
      <c r="AB1723" s="29"/>
      <c r="AC1723" s="29">
        <f t="shared" si="779"/>
        <v>1</v>
      </c>
      <c r="AE1723" s="120">
        <f>IF(N1723=1,IF(J1723&gt;=1,2,0),0)</f>
        <v>2</v>
      </c>
      <c r="AF1723" s="120">
        <f>IF(G1723&gt;AI1723,1,0)</f>
        <v>0</v>
      </c>
      <c r="AG1723" s="120"/>
      <c r="AI1723" s="29">
        <f t="shared" si="780"/>
        <v>1.0014544569999999</v>
      </c>
    </row>
    <row r="1724" spans="1:36" ht="16.5" thickBot="1" x14ac:dyDescent="0.3">
      <c r="A1724" s="48" t="s">
        <v>1917</v>
      </c>
      <c r="B1724" s="54" t="s">
        <v>121</v>
      </c>
      <c r="C1724" s="55" t="s">
        <v>122</v>
      </c>
      <c r="D1724" s="44">
        <v>7</v>
      </c>
      <c r="E1724" s="41">
        <v>2281</v>
      </c>
      <c r="F1724" s="41">
        <v>2535</v>
      </c>
      <c r="G1724" s="117">
        <v>0.89980276100000001</v>
      </c>
      <c r="H1724" s="42" t="s">
        <v>12</v>
      </c>
      <c r="I1724" s="13">
        <v>7.7498562499999997</v>
      </c>
      <c r="J1724" s="42" t="s">
        <v>12</v>
      </c>
      <c r="K1724" s="29">
        <f t="shared" si="774"/>
        <v>2</v>
      </c>
      <c r="L1724" s="29">
        <f t="shared" si="755"/>
        <v>0</v>
      </c>
      <c r="M1724" s="29">
        <f t="shared" si="756"/>
        <v>1</v>
      </c>
      <c r="N1724" s="29">
        <f t="shared" si="775"/>
        <v>1</v>
      </c>
      <c r="O1724" s="34"/>
      <c r="P1724" s="41">
        <v>2066</v>
      </c>
      <c r="Q1724" s="41">
        <v>2474</v>
      </c>
      <c r="R1724" s="117">
        <v>0.83508488299999994</v>
      </c>
      <c r="S1724" s="34">
        <v>2</v>
      </c>
      <c r="T1724" s="34"/>
      <c r="U1724" s="43" t="s">
        <v>305</v>
      </c>
      <c r="V1724" s="34">
        <v>1</v>
      </c>
      <c r="W1724" s="29">
        <v>2</v>
      </c>
      <c r="X1724" s="29">
        <f t="shared" si="776"/>
        <v>2</v>
      </c>
      <c r="Z1724" s="6">
        <f t="shared" si="777"/>
        <v>1</v>
      </c>
      <c r="AA1724" s="6">
        <f t="shared" si="778"/>
        <v>1</v>
      </c>
      <c r="AB1724" s="29"/>
      <c r="AC1724" s="29">
        <f t="shared" si="779"/>
        <v>1</v>
      </c>
      <c r="AE1724" s="120">
        <f>IF(N1724=1,IF(OR(I1724&lt;3,I1724=""),0,IF(I1724&gt;=7,2,1)),0)</f>
        <v>2</v>
      </c>
      <c r="AF1724" s="120">
        <f>IF(G1724&gt;AI1724,1,0)</f>
        <v>1</v>
      </c>
      <c r="AG1724" s="120">
        <f>IF(G1724=AJ1724,2,0)</f>
        <v>0</v>
      </c>
      <c r="AI1724" s="29">
        <f t="shared" si="780"/>
        <v>0.78831324000000003</v>
      </c>
      <c r="AJ1724" s="29">
        <f>_xlfn.MAXIFS($G$7:$G$2383,$N$7:$N$2383,1,$D$7:$D$2383,7)</f>
        <v>0.964028777</v>
      </c>
    </row>
    <row r="1725" spans="1:36" s="6" customFormat="1" ht="16.5" thickBot="1" x14ac:dyDescent="0.3">
      <c r="A1725" s="64" t="s">
        <v>1918</v>
      </c>
      <c r="B1725" s="65" t="s">
        <v>121</v>
      </c>
      <c r="C1725" s="66" t="s">
        <v>122</v>
      </c>
      <c r="D1725" s="44">
        <v>8</v>
      </c>
      <c r="E1725" s="41">
        <v>695</v>
      </c>
      <c r="F1725" s="41">
        <v>2535</v>
      </c>
      <c r="G1725" s="117">
        <v>0.27416173599999999</v>
      </c>
      <c r="H1725" s="122" t="s">
        <v>12</v>
      </c>
      <c r="I1725" s="13">
        <v>19.204944576999999</v>
      </c>
      <c r="J1725" s="122" t="s">
        <v>12</v>
      </c>
      <c r="K1725" s="29">
        <f t="shared" si="774"/>
        <v>0.5</v>
      </c>
      <c r="L1725" s="29">
        <f t="shared" si="755"/>
        <v>0</v>
      </c>
      <c r="M1725" s="29">
        <f t="shared" si="756"/>
        <v>1</v>
      </c>
      <c r="N1725" s="29">
        <f t="shared" si="775"/>
        <v>1</v>
      </c>
      <c r="O1725" s="67"/>
      <c r="P1725" s="41">
        <v>569</v>
      </c>
      <c r="Q1725" s="41">
        <v>2474</v>
      </c>
      <c r="R1725" s="117">
        <v>0.22999191599999999</v>
      </c>
      <c r="S1725" s="67">
        <v>1</v>
      </c>
      <c r="T1725" s="67"/>
      <c r="U1725" s="37" t="s">
        <v>307</v>
      </c>
      <c r="V1725" s="67">
        <v>1</v>
      </c>
      <c r="W1725" s="6">
        <v>1</v>
      </c>
      <c r="X1725" s="6">
        <f t="shared" si="776"/>
        <v>1</v>
      </c>
      <c r="Z1725" s="6">
        <f t="shared" si="777"/>
        <v>1</v>
      </c>
      <c r="AA1725" s="6">
        <f t="shared" si="778"/>
        <v>1</v>
      </c>
      <c r="AC1725" s="6">
        <f t="shared" si="779"/>
        <v>1</v>
      </c>
      <c r="AE1725" s="120">
        <f>IF(N1725=1,IF(OR(I1725&gt;-5,I1725=""),0,IF(I1725&gt;=-10,0.5,1)),0)</f>
        <v>0</v>
      </c>
      <c r="AF1725" s="120">
        <f>IF(G1725&lt;AI1725,0.5,0)</f>
        <v>0.5</v>
      </c>
      <c r="AG1725" s="120">
        <f>IF(G1725=AJ1725,1,0)</f>
        <v>0</v>
      </c>
      <c r="AI1725" s="29">
        <f t="shared" si="780"/>
        <v>0.38070670899999998</v>
      </c>
      <c r="AJ1725" s="29">
        <f>_xlfn.MINIFS($G$6:$G$2383,$N$6:$N$2383,1,$D$6:$D$2383,8)</f>
        <v>1.9047618999999998E-2</v>
      </c>
    </row>
    <row r="1726" spans="1:36" ht="16.5" thickBot="1" x14ac:dyDescent="0.3">
      <c r="A1726" s="48" t="s">
        <v>1919</v>
      </c>
      <c r="B1726" s="54" t="s">
        <v>121</v>
      </c>
      <c r="C1726" s="55" t="s">
        <v>122</v>
      </c>
      <c r="D1726" s="44">
        <v>9</v>
      </c>
      <c r="E1726" s="41">
        <v>13247</v>
      </c>
      <c r="F1726" s="41">
        <v>882</v>
      </c>
      <c r="G1726" s="117">
        <v>15.019274376</v>
      </c>
      <c r="H1726" s="45">
        <v>1</v>
      </c>
      <c r="I1726" s="42" t="s">
        <v>12</v>
      </c>
      <c r="J1726" s="13">
        <v>15.019274376</v>
      </c>
      <c r="K1726" s="29">
        <f t="shared" si="774"/>
        <v>1</v>
      </c>
      <c r="L1726" s="29">
        <f t="shared" si="755"/>
        <v>0</v>
      </c>
      <c r="M1726" s="29">
        <f t="shared" si="756"/>
        <v>1</v>
      </c>
      <c r="N1726" s="29">
        <f t="shared" si="775"/>
        <v>1</v>
      </c>
      <c r="O1726" s="34"/>
      <c r="P1726" s="41">
        <v>12650</v>
      </c>
      <c r="Q1726" s="41">
        <v>1721</v>
      </c>
      <c r="R1726" s="117">
        <v>7.3503776869999999</v>
      </c>
      <c r="S1726" s="42">
        <v>1</v>
      </c>
      <c r="T1726" s="42"/>
      <c r="U1726" s="43" t="s">
        <v>309</v>
      </c>
      <c r="V1726" s="34">
        <v>1</v>
      </c>
      <c r="W1726" s="29">
        <v>1</v>
      </c>
      <c r="X1726" s="29">
        <f t="shared" si="776"/>
        <v>1</v>
      </c>
      <c r="Z1726" s="6">
        <f t="shared" si="777"/>
        <v>1</v>
      </c>
      <c r="AA1726" s="6">
        <f t="shared" si="778"/>
        <v>1</v>
      </c>
      <c r="AB1726" s="29"/>
      <c r="AC1726" s="29">
        <f t="shared" si="779"/>
        <v>1</v>
      </c>
      <c r="AE1726" s="120">
        <f>IF(N1726=1,IF(J1726&gt;=1,1,0),0)</f>
        <v>1</v>
      </c>
      <c r="AF1726" s="120">
        <f>IF(G1726&gt;AI1726,0.5,0)</f>
        <v>0.5</v>
      </c>
      <c r="AG1726" s="120"/>
      <c r="AI1726" s="29">
        <f t="shared" si="780"/>
        <v>6.5856960899999999</v>
      </c>
    </row>
    <row r="1727" spans="1:36" ht="16.5" thickBot="1" x14ac:dyDescent="0.3">
      <c r="A1727" s="48" t="s">
        <v>1920</v>
      </c>
      <c r="B1727" s="54" t="s">
        <v>121</v>
      </c>
      <c r="C1727" s="55" t="s">
        <v>122</v>
      </c>
      <c r="D1727" s="44">
        <v>10</v>
      </c>
      <c r="E1727" s="41">
        <v>95</v>
      </c>
      <c r="F1727" s="41">
        <v>29</v>
      </c>
      <c r="G1727" s="117">
        <v>3.275862069</v>
      </c>
      <c r="H1727" s="45">
        <v>1</v>
      </c>
      <c r="I1727" s="42" t="s">
        <v>12</v>
      </c>
      <c r="J1727" s="13">
        <v>3.275862069</v>
      </c>
      <c r="K1727" s="29">
        <f t="shared" si="774"/>
        <v>1</v>
      </c>
      <c r="L1727" s="29">
        <f t="shared" si="755"/>
        <v>0</v>
      </c>
      <c r="M1727" s="29">
        <f t="shared" si="756"/>
        <v>0</v>
      </c>
      <c r="N1727" s="29">
        <f t="shared" si="775"/>
        <v>1</v>
      </c>
      <c r="O1727" s="34"/>
      <c r="P1727" s="41">
        <v>41</v>
      </c>
      <c r="Q1727" s="41">
        <v>12</v>
      </c>
      <c r="R1727" s="117">
        <v>3.4166666669999999</v>
      </c>
      <c r="S1727" s="42">
        <v>1</v>
      </c>
      <c r="T1727" s="42"/>
      <c r="U1727" s="43" t="s">
        <v>311</v>
      </c>
      <c r="V1727" s="34">
        <v>1</v>
      </c>
      <c r="W1727" s="29">
        <v>1</v>
      </c>
      <c r="X1727" s="29">
        <f t="shared" si="776"/>
        <v>1</v>
      </c>
      <c r="Z1727" s="6">
        <f t="shared" si="777"/>
        <v>1</v>
      </c>
      <c r="AA1727" s="6">
        <f t="shared" si="778"/>
        <v>1</v>
      </c>
      <c r="AB1727" s="29"/>
      <c r="AC1727" s="29">
        <f t="shared" si="779"/>
        <v>1</v>
      </c>
      <c r="AE1727" s="120">
        <f>IF(N1727=1,IF(J1727&gt;=1,1,0),0)</f>
        <v>1</v>
      </c>
      <c r="AF1727" s="120">
        <f>IF(G1727&gt;AI1727,0.5,0)</f>
        <v>0</v>
      </c>
      <c r="AG1727" s="120"/>
      <c r="AI1727" s="29">
        <f t="shared" si="780"/>
        <v>8.2854889590000003</v>
      </c>
    </row>
    <row r="1728" spans="1:36" ht="16.5" thickBot="1" x14ac:dyDescent="0.3">
      <c r="A1728" s="48" t="s">
        <v>1921</v>
      </c>
      <c r="B1728" s="54" t="s">
        <v>121</v>
      </c>
      <c r="C1728" s="55" t="s">
        <v>122</v>
      </c>
      <c r="D1728" s="44">
        <v>11</v>
      </c>
      <c r="E1728" s="41">
        <v>1269</v>
      </c>
      <c r="F1728" s="41">
        <v>143</v>
      </c>
      <c r="G1728" s="117">
        <v>8.8741258740000006</v>
      </c>
      <c r="H1728" s="45">
        <v>1</v>
      </c>
      <c r="I1728" s="42" t="s">
        <v>12</v>
      </c>
      <c r="J1728" s="13">
        <v>8.8741258740000006</v>
      </c>
      <c r="K1728" s="29">
        <f t="shared" si="774"/>
        <v>2</v>
      </c>
      <c r="L1728" s="29">
        <f t="shared" si="755"/>
        <v>0</v>
      </c>
      <c r="M1728" s="29">
        <f t="shared" si="756"/>
        <v>1</v>
      </c>
      <c r="N1728" s="29">
        <f t="shared" si="775"/>
        <v>1</v>
      </c>
      <c r="O1728" s="34"/>
      <c r="P1728" s="41">
        <v>1345</v>
      </c>
      <c r="Q1728" s="41">
        <v>515</v>
      </c>
      <c r="R1728" s="117">
        <v>2.6116504850000002</v>
      </c>
      <c r="S1728" s="42">
        <v>2</v>
      </c>
      <c r="T1728" s="42"/>
      <c r="U1728" s="43" t="s">
        <v>313</v>
      </c>
      <c r="V1728" s="34">
        <v>1</v>
      </c>
      <c r="W1728" s="29">
        <v>2</v>
      </c>
      <c r="X1728" s="29">
        <f t="shared" si="776"/>
        <v>2</v>
      </c>
      <c r="Z1728" s="6">
        <f t="shared" si="777"/>
        <v>1</v>
      </c>
      <c r="AA1728" s="6">
        <f t="shared" si="778"/>
        <v>1</v>
      </c>
      <c r="AB1728" s="29"/>
      <c r="AC1728" s="29">
        <f t="shared" si="779"/>
        <v>1</v>
      </c>
      <c r="AE1728" s="120">
        <f>IF(N1728=1,IF(J1728&gt;=1,2,0),0)</f>
        <v>2</v>
      </c>
      <c r="AF1728" s="120">
        <f>IF(G1728&gt;AI1728,1,0)</f>
        <v>1</v>
      </c>
      <c r="AG1728" s="120"/>
      <c r="AI1728" s="29">
        <f t="shared" si="780"/>
        <v>8.5951903810000001</v>
      </c>
    </row>
    <row r="1729" spans="1:36" ht="16.5" thickBot="1" x14ac:dyDescent="0.3">
      <c r="A1729" s="48" t="s">
        <v>1922</v>
      </c>
      <c r="B1729" s="54" t="s">
        <v>121</v>
      </c>
      <c r="C1729" s="55" t="s">
        <v>122</v>
      </c>
      <c r="D1729" s="44">
        <v>12</v>
      </c>
      <c r="E1729" s="41">
        <v>2443</v>
      </c>
      <c r="F1729" s="41">
        <v>63068</v>
      </c>
      <c r="G1729" s="117">
        <v>3.8735968000000003E-2</v>
      </c>
      <c r="H1729" s="42" t="s">
        <v>12</v>
      </c>
      <c r="I1729" s="13">
        <v>17.025467320000001</v>
      </c>
      <c r="J1729" s="42" t="s">
        <v>12</v>
      </c>
      <c r="K1729" s="29">
        <f t="shared" si="774"/>
        <v>0.5</v>
      </c>
      <c r="L1729" s="29">
        <f t="shared" si="755"/>
        <v>0</v>
      </c>
      <c r="M1729" s="29">
        <f t="shared" si="756"/>
        <v>1</v>
      </c>
      <c r="N1729" s="29">
        <f t="shared" si="775"/>
        <v>1</v>
      </c>
      <c r="O1729" s="34"/>
      <c r="P1729" s="41">
        <v>1772</v>
      </c>
      <c r="Q1729" s="41">
        <v>53534</v>
      </c>
      <c r="R1729" s="117">
        <v>3.3100459999999998E-2</v>
      </c>
      <c r="S1729" s="34">
        <v>0</v>
      </c>
      <c r="T1729" s="34"/>
      <c r="U1729" s="43" t="s">
        <v>315</v>
      </c>
      <c r="V1729" s="34">
        <v>1</v>
      </c>
      <c r="W1729" s="29">
        <v>1</v>
      </c>
      <c r="X1729" s="29">
        <f t="shared" si="776"/>
        <v>1</v>
      </c>
      <c r="Z1729" s="6">
        <f t="shared" si="777"/>
        <v>1</v>
      </c>
      <c r="AA1729" s="6">
        <f t="shared" si="778"/>
        <v>1</v>
      </c>
      <c r="AB1729" s="29"/>
      <c r="AC1729" s="29">
        <f t="shared" si="779"/>
        <v>1</v>
      </c>
      <c r="AE1729" s="120">
        <f>IF(N1729=1,IF(OR(I1729&gt;-5,I1729=""),0,IF(I1729&gt;=-10,0.5,1)),0)</f>
        <v>0</v>
      </c>
      <c r="AF1729" s="120">
        <f>IF(G1729&lt;AI1729,0.5,0)</f>
        <v>0.5</v>
      </c>
      <c r="AG1729" s="120">
        <f>IF(G1729=AJ1729,1,0)</f>
        <v>0</v>
      </c>
      <c r="AI1729" s="29">
        <f t="shared" si="780"/>
        <v>4.0696577999999997E-2</v>
      </c>
      <c r="AJ1729" s="29">
        <f>_xlfn.MINIFS($G$6:$G$2383,$N$6:$N$2383,1,$D$6:$D$2383,12)</f>
        <v>5.6550419999999999E-3</v>
      </c>
    </row>
    <row r="1730" spans="1:36" ht="16.5" thickBot="1" x14ac:dyDescent="0.3">
      <c r="A1730" s="48" t="s">
        <v>1923</v>
      </c>
      <c r="B1730" s="54" t="s">
        <v>121</v>
      </c>
      <c r="C1730" s="55" t="s">
        <v>122</v>
      </c>
      <c r="D1730" s="44">
        <v>13</v>
      </c>
      <c r="E1730" s="41">
        <v>904</v>
      </c>
      <c r="F1730" s="41">
        <v>1906</v>
      </c>
      <c r="G1730" s="117">
        <v>0.47429170999999998</v>
      </c>
      <c r="H1730" s="42" t="s">
        <v>12</v>
      </c>
      <c r="I1730" s="13">
        <v>17.41207374</v>
      </c>
      <c r="J1730" s="42" t="s">
        <v>12</v>
      </c>
      <c r="K1730" s="29">
        <f>_xlfn.IFS(AND(R1730=0,G1730=0),0,V1730=0,0,V1730=1,MAX(AE1730:AG1730))</f>
        <v>0</v>
      </c>
      <c r="L1730" s="29">
        <f t="shared" si="755"/>
        <v>0</v>
      </c>
      <c r="M1730" s="29">
        <f t="shared" si="756"/>
        <v>0</v>
      </c>
      <c r="N1730" s="29">
        <f t="shared" si="775"/>
        <v>1</v>
      </c>
      <c r="O1730" s="34"/>
      <c r="P1730" s="41">
        <v>858</v>
      </c>
      <c r="Q1730" s="41">
        <v>2124</v>
      </c>
      <c r="R1730" s="117">
        <v>0.403954802</v>
      </c>
      <c r="S1730" s="34">
        <v>0</v>
      </c>
      <c r="T1730" s="34"/>
      <c r="U1730" s="43" t="s">
        <v>317</v>
      </c>
      <c r="V1730" s="34">
        <v>1</v>
      </c>
      <c r="W1730" s="29">
        <v>2</v>
      </c>
      <c r="X1730" s="29">
        <f t="shared" si="776"/>
        <v>2</v>
      </c>
      <c r="Z1730" s="6">
        <f t="shared" si="777"/>
        <v>1</v>
      </c>
      <c r="AA1730" s="6">
        <f t="shared" si="778"/>
        <v>0</v>
      </c>
      <c r="AB1730" s="29"/>
      <c r="AC1730" s="29">
        <f t="shared" si="779"/>
        <v>0</v>
      </c>
      <c r="AE1730" s="120">
        <f>IF(N1730=1,IF(OR(I1730&gt;-3,I1730=""),0,IF(I1730&gt;=-7,1,2)),0)</f>
        <v>0</v>
      </c>
      <c r="AF1730" s="120">
        <f>IF(G1730&lt;AI1730,1,0)</f>
        <v>0</v>
      </c>
      <c r="AG1730" s="120">
        <f>IF(G1730=AJ1730,2,0)</f>
        <v>0</v>
      </c>
      <c r="AI1730" s="29">
        <f t="shared" si="780"/>
        <v>0.30394431599999999</v>
      </c>
      <c r="AJ1730" s="29">
        <f>_xlfn.MINIFS($G$6:$G$2383,$N$6:$N$2383,1,$D$6:$D$2383,13)</f>
        <v>0.11</v>
      </c>
    </row>
    <row r="1731" spans="1:36" ht="16.5" thickBot="1" x14ac:dyDescent="0.3">
      <c r="A1731" s="48" t="s">
        <v>1924</v>
      </c>
      <c r="B1731" s="54" t="s">
        <v>121</v>
      </c>
      <c r="C1731" s="55" t="s">
        <v>122</v>
      </c>
      <c r="D1731" s="44">
        <v>14</v>
      </c>
      <c r="E1731" s="41">
        <v>7</v>
      </c>
      <c r="F1731" s="41">
        <v>7281</v>
      </c>
      <c r="G1731" s="117">
        <v>9.6140600000000004E-4</v>
      </c>
      <c r="H1731" s="42" t="s">
        <v>12</v>
      </c>
      <c r="I1731" s="13">
        <v>509.82023925800002</v>
      </c>
      <c r="J1731" s="42" t="s">
        <v>12</v>
      </c>
      <c r="K1731" s="29">
        <f>_xlfn.IFS(AND(R1731=0,G1731=0),0,V1731=0,0,V1731=1,MAX(AE1731:AG1731))</f>
        <v>0.5</v>
      </c>
      <c r="L1731" s="29">
        <f t="shared" si="755"/>
        <v>0</v>
      </c>
      <c r="M1731" s="29">
        <f t="shared" si="756"/>
        <v>1</v>
      </c>
      <c r="N1731" s="29">
        <f t="shared" si="775"/>
        <v>1</v>
      </c>
      <c r="O1731" s="34"/>
      <c r="P1731" s="41">
        <v>1</v>
      </c>
      <c r="Q1731" s="41">
        <v>6343</v>
      </c>
      <c r="R1731" s="117">
        <v>1.5765399999999999E-4</v>
      </c>
      <c r="S1731" s="34">
        <v>1</v>
      </c>
      <c r="T1731" s="34"/>
      <c r="U1731" s="43" t="s">
        <v>319</v>
      </c>
      <c r="V1731" s="34">
        <v>1</v>
      </c>
      <c r="W1731" s="29">
        <v>1</v>
      </c>
      <c r="X1731" s="29">
        <f t="shared" si="776"/>
        <v>1</v>
      </c>
      <c r="Z1731" s="6">
        <f t="shared" si="777"/>
        <v>1</v>
      </c>
      <c r="AA1731" s="6">
        <f t="shared" si="778"/>
        <v>1</v>
      </c>
      <c r="AB1731" s="29"/>
      <c r="AC1731" s="29">
        <f t="shared" si="779"/>
        <v>1</v>
      </c>
      <c r="AE1731" s="120">
        <f>IF(N1731=1,IF(OR(I1731&gt;-5,I1731=""),0,IF(I1731&gt;=-10,0.5,1)),0)</f>
        <v>0</v>
      </c>
      <c r="AF1731" s="120">
        <f>IF(G1731&lt;AI1731,0.5,0)</f>
        <v>0.5</v>
      </c>
      <c r="AG1731" s="120">
        <f>IF(G1731=AJ1731,1,0)</f>
        <v>0</v>
      </c>
      <c r="AI1731" s="29">
        <f t="shared" si="780"/>
        <v>4.1435990000000004E-3</v>
      </c>
      <c r="AJ1731" s="29">
        <f>_xlfn.MINIFS($G$6:$G$2383,$N$6:$N$2383,1,$D$6:$D$2383,14)</f>
        <v>0</v>
      </c>
    </row>
    <row r="1732" spans="1:36" ht="16.5" thickBot="1" x14ac:dyDescent="0.3">
      <c r="A1732" s="48" t="s">
        <v>1925</v>
      </c>
      <c r="B1732" s="54" t="s">
        <v>121</v>
      </c>
      <c r="C1732" s="55" t="s">
        <v>122</v>
      </c>
      <c r="D1732" s="33"/>
      <c r="E1732" s="41"/>
      <c r="F1732" s="41"/>
      <c r="G1732" s="117">
        <v>0</v>
      </c>
      <c r="H1732" s="35"/>
      <c r="I1732" s="35"/>
      <c r="J1732" s="35"/>
      <c r="K1732" s="36">
        <f>SUM(K1733:K1738)</f>
        <v>0</v>
      </c>
      <c r="L1732" s="29">
        <f t="shared" si="755"/>
        <v>0</v>
      </c>
      <c r="M1732" s="29">
        <f t="shared" si="756"/>
        <v>0</v>
      </c>
      <c r="O1732" s="34"/>
      <c r="P1732" s="34"/>
      <c r="Q1732" s="34"/>
      <c r="R1732" s="117">
        <v>0</v>
      </c>
      <c r="S1732" s="35">
        <v>0</v>
      </c>
      <c r="T1732" s="35"/>
      <c r="U1732" s="37" t="s">
        <v>321</v>
      </c>
      <c r="V1732" s="35">
        <v>1</v>
      </c>
      <c r="W1732" s="6"/>
      <c r="X1732" s="29">
        <f t="shared" si="776"/>
        <v>0</v>
      </c>
      <c r="Y1732" s="6"/>
      <c r="AB1732" s="6"/>
      <c r="AC1732" s="29" t="str">
        <f t="shared" si="779"/>
        <v>не применяется</v>
      </c>
      <c r="AF1732" s="6"/>
    </row>
    <row r="1733" spans="1:36" ht="16.5" thickBot="1" x14ac:dyDescent="0.3">
      <c r="A1733" s="48" t="s">
        <v>1926</v>
      </c>
      <c r="B1733" s="54" t="s">
        <v>121</v>
      </c>
      <c r="C1733" s="55" t="s">
        <v>122</v>
      </c>
      <c r="D1733" s="44">
        <v>15</v>
      </c>
      <c r="E1733" s="41">
        <v>0</v>
      </c>
      <c r="F1733" s="41">
        <v>0</v>
      </c>
      <c r="G1733" s="117">
        <v>0</v>
      </c>
      <c r="H1733" s="45">
        <v>1</v>
      </c>
      <c r="I1733" s="42" t="s">
        <v>12</v>
      </c>
      <c r="J1733" s="13">
        <v>0</v>
      </c>
      <c r="K1733" s="29">
        <f t="shared" ref="K1733:K1738" si="781">IF(V1733=1,MAX(AE1733:AG1733),0)</f>
        <v>0</v>
      </c>
      <c r="L1733" s="29">
        <f t="shared" si="755"/>
        <v>0</v>
      </c>
      <c r="M1733" s="29">
        <f t="shared" si="756"/>
        <v>0</v>
      </c>
      <c r="N1733" s="29">
        <f t="shared" ref="N1733:N1738" si="782">IF(AND(F1733=0,V1733=1),2,V1733)</f>
        <v>0</v>
      </c>
      <c r="O1733" s="34"/>
      <c r="P1733" s="41">
        <v>0</v>
      </c>
      <c r="Q1733" s="41">
        <v>0</v>
      </c>
      <c r="R1733" s="117">
        <v>0</v>
      </c>
      <c r="S1733" s="42">
        <v>0</v>
      </c>
      <c r="T1733" s="42"/>
      <c r="U1733" s="43" t="s">
        <v>323</v>
      </c>
      <c r="V1733" s="34">
        <v>0</v>
      </c>
      <c r="W1733" s="29">
        <v>1</v>
      </c>
      <c r="X1733" s="29">
        <f t="shared" si="776"/>
        <v>0</v>
      </c>
      <c r="Z1733" s="6">
        <f t="shared" ref="Z1733:Z1738" si="783">N1733</f>
        <v>0</v>
      </c>
      <c r="AA1733" s="6">
        <f t="shared" ref="AA1733:AA1738" si="784">IF(K1733&lt;=0,0,1)</f>
        <v>0</v>
      </c>
      <c r="AB1733" s="29"/>
      <c r="AC1733" s="29" t="str">
        <f t="shared" si="779"/>
        <v>не применяется</v>
      </c>
      <c r="AE1733" s="120">
        <f>IF(AND(J1733&gt;=1,N1733=1),1,0)</f>
        <v>0</v>
      </c>
      <c r="AF1733" s="121">
        <f>IF(G1733&gt;AI1733,0.5,0)</f>
        <v>0</v>
      </c>
      <c r="AG1733" s="120"/>
      <c r="AI1733" s="29">
        <f t="shared" ref="AI1733:AI1738" si="785">ROUND(SUMIFS(E:E,D:D,D1733,N:N,1)/SUMIFS(F:F,D:D,D1733,N:N,1),9)</f>
        <v>0.955452521</v>
      </c>
    </row>
    <row r="1734" spans="1:36" ht="16.5" thickBot="1" x14ac:dyDescent="0.3">
      <c r="A1734" s="48" t="s">
        <v>1927</v>
      </c>
      <c r="B1734" s="54" t="s">
        <v>121</v>
      </c>
      <c r="C1734" s="55" t="s">
        <v>122</v>
      </c>
      <c r="D1734" s="44">
        <v>16</v>
      </c>
      <c r="E1734" s="41">
        <v>0</v>
      </c>
      <c r="F1734" s="41">
        <v>0</v>
      </c>
      <c r="G1734" s="117">
        <v>0</v>
      </c>
      <c r="H1734" s="45">
        <v>1</v>
      </c>
      <c r="I1734" s="42" t="s">
        <v>12</v>
      </c>
      <c r="J1734" s="13">
        <v>0</v>
      </c>
      <c r="K1734" s="29">
        <f t="shared" si="781"/>
        <v>0</v>
      </c>
      <c r="L1734" s="29">
        <f t="shared" si="755"/>
        <v>0</v>
      </c>
      <c r="M1734" s="29">
        <f t="shared" si="756"/>
        <v>0</v>
      </c>
      <c r="N1734" s="29">
        <f t="shared" si="782"/>
        <v>0</v>
      </c>
      <c r="O1734" s="34"/>
      <c r="P1734" s="41">
        <v>0</v>
      </c>
      <c r="Q1734" s="41">
        <v>0</v>
      </c>
      <c r="R1734" s="117">
        <v>0</v>
      </c>
      <c r="S1734" s="42">
        <v>0</v>
      </c>
      <c r="T1734" s="42"/>
      <c r="U1734" s="43" t="s">
        <v>325</v>
      </c>
      <c r="V1734" s="34">
        <v>0</v>
      </c>
      <c r="W1734" s="29">
        <v>1</v>
      </c>
      <c r="X1734" s="29">
        <f t="shared" si="776"/>
        <v>0</v>
      </c>
      <c r="Z1734" s="6">
        <f t="shared" si="783"/>
        <v>0</v>
      </c>
      <c r="AA1734" s="6">
        <f t="shared" si="784"/>
        <v>0</v>
      </c>
      <c r="AB1734" s="29"/>
      <c r="AC1734" s="29" t="str">
        <f t="shared" si="779"/>
        <v>не применяется</v>
      </c>
      <c r="AE1734" s="120">
        <f>IF(AND(J1734&gt;=1,N1734=1),1,0)</f>
        <v>0</v>
      </c>
      <c r="AF1734" s="120">
        <f>IF(G1734&gt;AI1734,0.5,0)</f>
        <v>0</v>
      </c>
      <c r="AG1734" s="120"/>
      <c r="AI1734" s="29">
        <f t="shared" si="785"/>
        <v>27.65</v>
      </c>
    </row>
    <row r="1735" spans="1:36" ht="16.5" thickBot="1" x14ac:dyDescent="0.3">
      <c r="A1735" s="48" t="s">
        <v>1928</v>
      </c>
      <c r="B1735" s="54" t="s">
        <v>121</v>
      </c>
      <c r="C1735" s="55" t="s">
        <v>122</v>
      </c>
      <c r="D1735" s="44">
        <v>17</v>
      </c>
      <c r="E1735" s="41">
        <v>0</v>
      </c>
      <c r="F1735" s="41">
        <v>0</v>
      </c>
      <c r="G1735" s="117">
        <v>0</v>
      </c>
      <c r="H1735" s="45">
        <v>1</v>
      </c>
      <c r="I1735" s="42" t="s">
        <v>12</v>
      </c>
      <c r="J1735" s="13">
        <v>0</v>
      </c>
      <c r="K1735" s="29">
        <f t="shared" si="781"/>
        <v>0</v>
      </c>
      <c r="L1735" s="29">
        <f t="shared" ref="L1735:L1798" si="786">IF(AG1736=0,0,1)</f>
        <v>0</v>
      </c>
      <c r="M1735" s="29">
        <f t="shared" ref="M1735:M1798" si="787">IF(AF1735=0,0,1)</f>
        <v>0</v>
      </c>
      <c r="N1735" s="29">
        <f t="shared" si="782"/>
        <v>0</v>
      </c>
      <c r="O1735" s="34"/>
      <c r="P1735" s="41">
        <v>0</v>
      </c>
      <c r="Q1735" s="41">
        <v>0</v>
      </c>
      <c r="R1735" s="117">
        <v>0</v>
      </c>
      <c r="S1735" s="42">
        <v>0</v>
      </c>
      <c r="T1735" s="42"/>
      <c r="U1735" s="43" t="s">
        <v>327</v>
      </c>
      <c r="V1735" s="34">
        <v>0</v>
      </c>
      <c r="W1735" s="29">
        <v>1</v>
      </c>
      <c r="X1735" s="29">
        <f t="shared" si="776"/>
        <v>0</v>
      </c>
      <c r="Z1735" s="6">
        <f t="shared" si="783"/>
        <v>0</v>
      </c>
      <c r="AA1735" s="6">
        <f t="shared" si="784"/>
        <v>0</v>
      </c>
      <c r="AB1735" s="29"/>
      <c r="AC1735" s="29" t="str">
        <f t="shared" si="779"/>
        <v>не применяется</v>
      </c>
      <c r="AE1735" s="120">
        <f>IF(AND(J1735&gt;=1,N1735=1),1,0)</f>
        <v>0</v>
      </c>
      <c r="AF1735" s="120">
        <f>IF(G1735&gt;AI1735,0.5,0)</f>
        <v>0</v>
      </c>
      <c r="AG1735" s="120"/>
      <c r="AI1735" s="29">
        <f t="shared" si="785"/>
        <v>77.588235294</v>
      </c>
    </row>
    <row r="1736" spans="1:36" ht="16.5" thickBot="1" x14ac:dyDescent="0.3">
      <c r="A1736" s="48" t="s">
        <v>1929</v>
      </c>
      <c r="B1736" s="54" t="s">
        <v>121</v>
      </c>
      <c r="C1736" s="55" t="s">
        <v>122</v>
      </c>
      <c r="D1736" s="44">
        <v>18</v>
      </c>
      <c r="E1736" s="41">
        <v>0</v>
      </c>
      <c r="F1736" s="41">
        <v>0</v>
      </c>
      <c r="G1736" s="117">
        <v>0</v>
      </c>
      <c r="H1736" s="45">
        <v>1</v>
      </c>
      <c r="I1736" s="42" t="s">
        <v>12</v>
      </c>
      <c r="J1736" s="13">
        <v>0</v>
      </c>
      <c r="K1736" s="29">
        <f t="shared" si="781"/>
        <v>0</v>
      </c>
      <c r="L1736" s="29">
        <f t="shared" si="786"/>
        <v>0</v>
      </c>
      <c r="M1736" s="29">
        <f t="shared" si="787"/>
        <v>0</v>
      </c>
      <c r="N1736" s="29">
        <f t="shared" si="782"/>
        <v>0</v>
      </c>
      <c r="O1736" s="34"/>
      <c r="P1736" s="41">
        <v>0</v>
      </c>
      <c r="Q1736" s="41">
        <v>0</v>
      </c>
      <c r="R1736" s="117">
        <v>0</v>
      </c>
      <c r="S1736" s="42">
        <v>0</v>
      </c>
      <c r="T1736" s="42"/>
      <c r="U1736" s="43" t="s">
        <v>329</v>
      </c>
      <c r="V1736" s="34">
        <v>0</v>
      </c>
      <c r="W1736" s="29">
        <v>1</v>
      </c>
      <c r="X1736" s="29">
        <f t="shared" si="776"/>
        <v>0</v>
      </c>
      <c r="Z1736" s="6">
        <f t="shared" si="783"/>
        <v>0</v>
      </c>
      <c r="AA1736" s="6">
        <f t="shared" si="784"/>
        <v>0</v>
      </c>
      <c r="AB1736" s="29"/>
      <c r="AC1736" s="29" t="str">
        <f t="shared" si="779"/>
        <v>не применяется</v>
      </c>
      <c r="AE1736" s="120">
        <f>IF(AND(J1736&gt;=1,N1736=1),1,0)</f>
        <v>0</v>
      </c>
      <c r="AF1736" s="120">
        <f>IF(G1736&gt;AI1736,0.5,0)</f>
        <v>0</v>
      </c>
      <c r="AG1736" s="120"/>
      <c r="AI1736" s="29">
        <f t="shared" si="785"/>
        <v>48.1875</v>
      </c>
    </row>
    <row r="1737" spans="1:36" ht="16.5" thickBot="1" x14ac:dyDescent="0.3">
      <c r="A1737" s="48" t="s">
        <v>1930</v>
      </c>
      <c r="B1737" s="54" t="s">
        <v>121</v>
      </c>
      <c r="C1737" s="55" t="s">
        <v>122</v>
      </c>
      <c r="D1737" s="44">
        <v>19</v>
      </c>
      <c r="E1737" s="41">
        <v>0</v>
      </c>
      <c r="F1737" s="41">
        <v>0</v>
      </c>
      <c r="G1737" s="117">
        <v>0</v>
      </c>
      <c r="H1737" s="45">
        <v>1</v>
      </c>
      <c r="I1737" s="42" t="s">
        <v>12</v>
      </c>
      <c r="J1737" s="13">
        <v>0</v>
      </c>
      <c r="K1737" s="29">
        <f t="shared" si="781"/>
        <v>0</v>
      </c>
      <c r="L1737" s="29">
        <f t="shared" si="786"/>
        <v>0</v>
      </c>
      <c r="M1737" s="29">
        <f t="shared" si="787"/>
        <v>0</v>
      </c>
      <c r="N1737" s="29">
        <f t="shared" si="782"/>
        <v>0</v>
      </c>
      <c r="O1737" s="34"/>
      <c r="P1737" s="41">
        <v>0</v>
      </c>
      <c r="Q1737" s="41">
        <v>0</v>
      </c>
      <c r="R1737" s="117">
        <v>0</v>
      </c>
      <c r="S1737" s="42">
        <v>0</v>
      </c>
      <c r="T1737" s="42"/>
      <c r="U1737" s="43" t="s">
        <v>331</v>
      </c>
      <c r="V1737" s="34">
        <v>0</v>
      </c>
      <c r="W1737" s="29">
        <v>2</v>
      </c>
      <c r="X1737" s="29">
        <f t="shared" si="776"/>
        <v>0</v>
      </c>
      <c r="Z1737" s="6">
        <f t="shared" si="783"/>
        <v>0</v>
      </c>
      <c r="AA1737" s="6">
        <f t="shared" si="784"/>
        <v>0</v>
      </c>
      <c r="AB1737" s="29"/>
      <c r="AC1737" s="29" t="str">
        <f t="shared" si="779"/>
        <v>не применяется</v>
      </c>
      <c r="AE1737" s="120">
        <f>IF(AND(J1737&gt;=1,N1737=1),2,0)</f>
        <v>0</v>
      </c>
      <c r="AF1737" s="120">
        <f>IF(G1737&gt;AI1737,1,0)</f>
        <v>0</v>
      </c>
      <c r="AG1737" s="120"/>
      <c r="AI1737" s="29">
        <f t="shared" si="785"/>
        <v>45.237288135999997</v>
      </c>
    </row>
    <row r="1738" spans="1:36" ht="16.5" thickBot="1" x14ac:dyDescent="0.3">
      <c r="A1738" s="48" t="s">
        <v>1931</v>
      </c>
      <c r="B1738" s="54" t="s">
        <v>121</v>
      </c>
      <c r="C1738" s="55" t="s">
        <v>122</v>
      </c>
      <c r="D1738" s="44">
        <v>20</v>
      </c>
      <c r="E1738" s="41">
        <v>0</v>
      </c>
      <c r="F1738" s="41">
        <v>0</v>
      </c>
      <c r="G1738" s="117">
        <v>0</v>
      </c>
      <c r="H1738" s="45">
        <v>1</v>
      </c>
      <c r="I1738" s="42" t="s">
        <v>12</v>
      </c>
      <c r="J1738" s="13">
        <v>0</v>
      </c>
      <c r="K1738" s="29">
        <f t="shared" si="781"/>
        <v>0</v>
      </c>
      <c r="L1738" s="29">
        <f t="shared" si="786"/>
        <v>0</v>
      </c>
      <c r="M1738" s="29">
        <f t="shared" si="787"/>
        <v>0</v>
      </c>
      <c r="N1738" s="29">
        <f t="shared" si="782"/>
        <v>0</v>
      </c>
      <c r="O1738" s="34"/>
      <c r="P1738" s="41">
        <v>0</v>
      </c>
      <c r="Q1738" s="41">
        <v>0</v>
      </c>
      <c r="R1738" s="117">
        <v>0</v>
      </c>
      <c r="S1738" s="42">
        <v>0</v>
      </c>
      <c r="T1738" s="42"/>
      <c r="U1738" s="43" t="s">
        <v>333</v>
      </c>
      <c r="V1738" s="34">
        <v>0</v>
      </c>
      <c r="W1738" s="29">
        <v>1</v>
      </c>
      <c r="X1738" s="29">
        <f t="shared" si="776"/>
        <v>0</v>
      </c>
      <c r="Z1738" s="6">
        <f t="shared" si="783"/>
        <v>0</v>
      </c>
      <c r="AA1738" s="6">
        <f t="shared" si="784"/>
        <v>0</v>
      </c>
      <c r="AB1738" s="29"/>
      <c r="AC1738" s="29" t="str">
        <f t="shared" si="779"/>
        <v>не применяется</v>
      </c>
      <c r="AE1738" s="120">
        <f>IF(AND(J1738&gt;=1,N1738=1),1,0)</f>
        <v>0</v>
      </c>
      <c r="AF1738" s="120">
        <f>IF(G1738&gt;AI1738,0.5,0)</f>
        <v>0</v>
      </c>
      <c r="AG1738" s="120"/>
      <c r="AI1738" s="29">
        <f t="shared" si="785"/>
        <v>12.756097561000001</v>
      </c>
    </row>
    <row r="1739" spans="1:36" ht="16.5" thickBot="1" x14ac:dyDescent="0.3">
      <c r="A1739" s="48" t="s">
        <v>1925</v>
      </c>
      <c r="B1739" s="54" t="s">
        <v>121</v>
      </c>
      <c r="C1739" s="55" t="s">
        <v>122</v>
      </c>
      <c r="D1739" s="33"/>
      <c r="E1739" s="41"/>
      <c r="F1739" s="41"/>
      <c r="G1739" s="117">
        <v>0</v>
      </c>
      <c r="H1739" s="35"/>
      <c r="I1739" s="35"/>
      <c r="J1739" s="35"/>
      <c r="K1739" s="36">
        <f>SUM(K1740:K1744)</f>
        <v>4</v>
      </c>
      <c r="L1739" s="29">
        <f t="shared" si="786"/>
        <v>0</v>
      </c>
      <c r="M1739" s="29">
        <f t="shared" si="787"/>
        <v>0</v>
      </c>
      <c r="O1739" s="34"/>
      <c r="P1739" s="34"/>
      <c r="Q1739" s="34"/>
      <c r="R1739" s="117">
        <v>0</v>
      </c>
      <c r="S1739" s="35">
        <v>3.5</v>
      </c>
      <c r="T1739" s="35"/>
      <c r="U1739" s="37" t="s">
        <v>321</v>
      </c>
      <c r="V1739" s="35">
        <v>1</v>
      </c>
      <c r="W1739" s="6"/>
      <c r="X1739" s="29">
        <f t="shared" si="776"/>
        <v>0</v>
      </c>
      <c r="Y1739" s="6"/>
      <c r="AB1739" s="6"/>
      <c r="AC1739" s="29" t="str">
        <f t="shared" si="779"/>
        <v>не применяется</v>
      </c>
      <c r="AF1739" s="6"/>
    </row>
    <row r="1740" spans="1:36" ht="16.5" thickBot="1" x14ac:dyDescent="0.3">
      <c r="A1740" s="48" t="s">
        <v>1932</v>
      </c>
      <c r="B1740" s="54" t="s">
        <v>121</v>
      </c>
      <c r="C1740" s="55" t="s">
        <v>122</v>
      </c>
      <c r="D1740" s="44">
        <v>21</v>
      </c>
      <c r="E1740" s="41">
        <v>54</v>
      </c>
      <c r="F1740" s="41">
        <v>114</v>
      </c>
      <c r="G1740" s="117">
        <v>0.47368421100000002</v>
      </c>
      <c r="H1740" s="42" t="s">
        <v>12</v>
      </c>
      <c r="I1740" s="13">
        <v>139.628482733</v>
      </c>
      <c r="J1740" s="42" t="s">
        <v>12</v>
      </c>
      <c r="K1740" s="29">
        <f>IF(V1740=1,MAX(AE1740:AG1740),0)</f>
        <v>1</v>
      </c>
      <c r="L1740" s="29">
        <f t="shared" si="786"/>
        <v>0</v>
      </c>
      <c r="M1740" s="29">
        <f t="shared" si="787"/>
        <v>1</v>
      </c>
      <c r="N1740" s="29">
        <f>IF(AND(F1740=0,V1740=1),2,V1740)</f>
        <v>1</v>
      </c>
      <c r="O1740" s="34"/>
      <c r="P1740" s="41">
        <v>17</v>
      </c>
      <c r="Q1740" s="41">
        <v>86</v>
      </c>
      <c r="R1740" s="117">
        <v>0.19767441899999999</v>
      </c>
      <c r="S1740" s="45">
        <v>0</v>
      </c>
      <c r="T1740" s="45"/>
      <c r="U1740" s="43" t="s">
        <v>335</v>
      </c>
      <c r="V1740" s="34">
        <v>1</v>
      </c>
      <c r="W1740" s="29">
        <v>1</v>
      </c>
      <c r="X1740" s="29">
        <f t="shared" si="776"/>
        <v>1</v>
      </c>
      <c r="Z1740" s="6">
        <f>N1740</f>
        <v>1</v>
      </c>
      <c r="AA1740" s="6">
        <f>IF(K1740&lt;=0,0,1)</f>
        <v>1</v>
      </c>
      <c r="AB1740" s="29"/>
      <c r="AC1740" s="29">
        <f t="shared" si="779"/>
        <v>1</v>
      </c>
      <c r="AE1740" s="120">
        <f>IF(N1740=1,IF(OR(I1740&lt;5,I1740=""),0,IF(I1740&gt;=10,1,0.5)),0)</f>
        <v>1</v>
      </c>
      <c r="AF1740" s="120">
        <f>IF(G1740&gt;AI1740,0.5,0)</f>
        <v>0.5</v>
      </c>
      <c r="AG1740" s="120">
        <f>IF(G1740=AJ1740,1,0)</f>
        <v>0</v>
      </c>
      <c r="AI1740" s="29">
        <f>ROUND(SUMIFS(E:E,D:D,D1740,N:N,1)/SUMIFS(F:F,D:D,D1740,N:N,1),9)</f>
        <v>0.40586932399999998</v>
      </c>
      <c r="AJ1740" s="29">
        <f>_xlfn.MAXIFS($G$7:$G$2383,$N$7:$N$2383,1,$D$7:$D$2383,21)</f>
        <v>1</v>
      </c>
    </row>
    <row r="1741" spans="1:36" ht="16.5" thickBot="1" x14ac:dyDescent="0.3">
      <c r="A1741" s="48" t="s">
        <v>1933</v>
      </c>
      <c r="B1741" s="54" t="s">
        <v>121</v>
      </c>
      <c r="C1741" s="55" t="s">
        <v>122</v>
      </c>
      <c r="D1741" s="44">
        <v>22</v>
      </c>
      <c r="E1741" s="41">
        <v>749</v>
      </c>
      <c r="F1741" s="41">
        <v>877</v>
      </c>
      <c r="G1741" s="117">
        <v>0.854047891</v>
      </c>
      <c r="H1741" s="45">
        <v>1</v>
      </c>
      <c r="I1741" s="42" t="s">
        <v>12</v>
      </c>
      <c r="J1741" s="13">
        <v>0.854047891</v>
      </c>
      <c r="K1741" s="29">
        <f>IF(V1741=1,MAX(AE1741:AG1741),0)</f>
        <v>0.5</v>
      </c>
      <c r="L1741" s="29">
        <f t="shared" si="786"/>
        <v>0</v>
      </c>
      <c r="M1741" s="29">
        <f t="shared" si="787"/>
        <v>1</v>
      </c>
      <c r="N1741" s="29">
        <f>IF(AND(F1741=0,V1741=1),2,V1741)</f>
        <v>1</v>
      </c>
      <c r="O1741" s="34"/>
      <c r="P1741" s="41">
        <v>0</v>
      </c>
      <c r="Q1741" s="41">
        <v>0</v>
      </c>
      <c r="R1741" s="117">
        <v>0</v>
      </c>
      <c r="S1741" s="42">
        <v>1</v>
      </c>
      <c r="T1741" s="42"/>
      <c r="U1741" s="43" t="s">
        <v>337</v>
      </c>
      <c r="V1741" s="34">
        <v>1</v>
      </c>
      <c r="W1741" s="29">
        <v>1</v>
      </c>
      <c r="X1741" s="29">
        <f t="shared" si="776"/>
        <v>1</v>
      </c>
      <c r="Z1741" s="6">
        <f>N1741</f>
        <v>1</v>
      </c>
      <c r="AA1741" s="6">
        <f>IF(K1741&lt;=0,0,1)</f>
        <v>1</v>
      </c>
      <c r="AB1741" s="29"/>
      <c r="AC1741" s="29">
        <f t="shared" si="779"/>
        <v>1</v>
      </c>
      <c r="AE1741" s="120">
        <f>IF(AND(J1741&gt;=1,N1741=1),1,0)</f>
        <v>0</v>
      </c>
      <c r="AF1741" s="120">
        <f>IF(G1741&gt;AI1741,0.5,0)</f>
        <v>0.5</v>
      </c>
      <c r="AG1741" s="120"/>
      <c r="AI1741" s="29">
        <f>ROUND(SUMIFS(E:E,D:D,D1741,N:N,1)/SUMIFS(F:F,D:D,D1741,N:N,1),9)</f>
        <v>0.59924209900000003</v>
      </c>
    </row>
    <row r="1742" spans="1:36" ht="16.5" thickBot="1" x14ac:dyDescent="0.3">
      <c r="A1742" s="48" t="s">
        <v>1934</v>
      </c>
      <c r="B1742" s="54" t="s">
        <v>121</v>
      </c>
      <c r="C1742" s="55" t="s">
        <v>122</v>
      </c>
      <c r="D1742" s="44">
        <v>23</v>
      </c>
      <c r="E1742" s="41">
        <v>6</v>
      </c>
      <c r="F1742" s="41">
        <v>1</v>
      </c>
      <c r="G1742" s="117">
        <v>6</v>
      </c>
      <c r="H1742" s="42" t="s">
        <v>12</v>
      </c>
      <c r="I1742" s="13">
        <v>0</v>
      </c>
      <c r="J1742" s="42" t="s">
        <v>12</v>
      </c>
      <c r="K1742" s="29">
        <f>IF(V1742=1,MAX(AE1742:AG1742),0)</f>
        <v>0.5</v>
      </c>
      <c r="L1742" s="29">
        <f t="shared" si="786"/>
        <v>0</v>
      </c>
      <c r="M1742" s="29">
        <f t="shared" si="787"/>
        <v>1</v>
      </c>
      <c r="N1742" s="29">
        <f>IF(AND(F1742=0,V1742=1),2,V1742)</f>
        <v>1</v>
      </c>
      <c r="O1742" s="34"/>
      <c r="P1742" s="41">
        <v>0</v>
      </c>
      <c r="Q1742" s="41">
        <v>3</v>
      </c>
      <c r="R1742" s="117">
        <v>0</v>
      </c>
      <c r="S1742" s="45">
        <v>0</v>
      </c>
      <c r="T1742" s="45"/>
      <c r="U1742" s="43" t="s">
        <v>339</v>
      </c>
      <c r="V1742" s="34">
        <v>1</v>
      </c>
      <c r="W1742" s="29">
        <v>1</v>
      </c>
      <c r="X1742" s="29">
        <f t="shared" si="776"/>
        <v>1</v>
      </c>
      <c r="Z1742" s="6">
        <f>N1742</f>
        <v>1</v>
      </c>
      <c r="AA1742" s="6">
        <f>IF(K1742&lt;=0,0,1)</f>
        <v>1</v>
      </c>
      <c r="AB1742" s="29"/>
      <c r="AC1742" s="29">
        <f t="shared" si="779"/>
        <v>1</v>
      </c>
      <c r="AE1742" s="120">
        <f>IF(N1742=1,IF(OR(I1742&lt;5,I1742=""),0,IF(I1742&gt;=10,1,0.5)),0)</f>
        <v>0</v>
      </c>
      <c r="AF1742" s="120">
        <f>IF(G1742&gt;AI1742,0.5,0)</f>
        <v>0.5</v>
      </c>
      <c r="AG1742" s="120">
        <f>IF(AND(G4169&lt;&gt;0,G1742=AJ1742),1,0)</f>
        <v>0</v>
      </c>
      <c r="AI1742" s="29">
        <f>ROUND(SUMIFS(E:E,D:D,D1742,N:N,1)/SUMIFS(F:F,D:D,D1742,N:N,1),9)</f>
        <v>0.46666666699999998</v>
      </c>
      <c r="AJ1742" s="29">
        <f>_xlfn.MAXIFS($G$7:$G$2383,$N$7:$N$2383,1,$D$7:$D$2383,23)</f>
        <v>6</v>
      </c>
    </row>
    <row r="1743" spans="1:36" ht="16.5" thickBot="1" x14ac:dyDescent="0.3">
      <c r="A1743" s="48" t="s">
        <v>1935</v>
      </c>
      <c r="B1743" s="54" t="s">
        <v>121</v>
      </c>
      <c r="C1743" s="55" t="s">
        <v>122</v>
      </c>
      <c r="D1743" s="44">
        <v>24</v>
      </c>
      <c r="E1743" s="41">
        <v>13</v>
      </c>
      <c r="F1743" s="41">
        <v>0</v>
      </c>
      <c r="G1743" s="117">
        <v>0</v>
      </c>
      <c r="H1743" s="42" t="s">
        <v>12</v>
      </c>
      <c r="I1743" s="13">
        <v>-100</v>
      </c>
      <c r="J1743" s="42" t="s">
        <v>12</v>
      </c>
      <c r="K1743" s="29">
        <f>IF(V1743=1,MAX(AE1743:AG1743),0)</f>
        <v>0</v>
      </c>
      <c r="L1743" s="29">
        <f t="shared" si="786"/>
        <v>0</v>
      </c>
      <c r="M1743" s="29">
        <f t="shared" si="787"/>
        <v>0</v>
      </c>
      <c r="N1743" s="29">
        <f>IF(AND(F1743=0,V1743=1),2,V1743)</f>
        <v>2</v>
      </c>
      <c r="O1743" s="34"/>
      <c r="P1743" s="41">
        <v>4</v>
      </c>
      <c r="Q1743" s="41">
        <v>8</v>
      </c>
      <c r="R1743" s="117">
        <v>0.5</v>
      </c>
      <c r="S1743" s="45">
        <v>0.5</v>
      </c>
      <c r="T1743" s="45"/>
      <c r="U1743" s="43" t="s">
        <v>341</v>
      </c>
      <c r="V1743" s="34">
        <v>1</v>
      </c>
      <c r="W1743" s="29">
        <v>1</v>
      </c>
      <c r="X1743" s="29">
        <f t="shared" si="776"/>
        <v>1</v>
      </c>
      <c r="Z1743" s="6">
        <f>N1743</f>
        <v>2</v>
      </c>
      <c r="AA1743" s="6">
        <f>IF(K1743&lt;=0,0,1)</f>
        <v>0</v>
      </c>
      <c r="AB1743" s="29"/>
      <c r="AC1743" s="29" t="str">
        <f>_xlfn.IFS(AND(Z1743=1,AA1743=1),1,AND(Z1743=1,AA1743=0),0,Z1743=0,"не применяется",N1743=2,"не применяется")</f>
        <v>не применяется</v>
      </c>
      <c r="AE1743" s="120">
        <f>IF(N1743=1,IF(OR(I1743&lt;5,I1743=""),0,IF(I1743&gt;=10,1,0.5)),0)</f>
        <v>0</v>
      </c>
      <c r="AF1743" s="120">
        <f>IF(G1743&gt;AI1743,0.5,0)</f>
        <v>0</v>
      </c>
      <c r="AG1743" s="120">
        <f>IF(G1743=AJ1743,1,0)</f>
        <v>0</v>
      </c>
      <c r="AI1743" s="29">
        <f>ROUND(SUMIFS(E:E,D:D,D1743,N:N,1)/SUMIFS(F:F,D:D,D1743,N:N,1),9)</f>
        <v>0.91379310300000005</v>
      </c>
      <c r="AJ1743" s="29">
        <f>_xlfn.MAXIFS($G$7:$G$2383,$N$7:$N$2383,1,$D$7:$D$2383,24)</f>
        <v>10</v>
      </c>
    </row>
    <row r="1744" spans="1:36" ht="16.5" thickBot="1" x14ac:dyDescent="0.3">
      <c r="A1744" s="48" t="s">
        <v>1936</v>
      </c>
      <c r="B1744" s="54" t="s">
        <v>121</v>
      </c>
      <c r="C1744" s="55" t="s">
        <v>122</v>
      </c>
      <c r="D1744" s="44">
        <v>25</v>
      </c>
      <c r="E1744" s="41">
        <v>1312</v>
      </c>
      <c r="F1744" s="41">
        <v>1312</v>
      </c>
      <c r="G1744" s="117">
        <v>1</v>
      </c>
      <c r="H1744" s="45">
        <v>1</v>
      </c>
      <c r="I1744" s="42" t="s">
        <v>12</v>
      </c>
      <c r="J1744" s="13">
        <v>1</v>
      </c>
      <c r="K1744" s="29">
        <f>IF(V1744=1,MAX(AE1744:AG1744),0)</f>
        <v>2</v>
      </c>
      <c r="L1744" s="29">
        <f t="shared" si="786"/>
        <v>0</v>
      </c>
      <c r="M1744" s="29">
        <f t="shared" si="787"/>
        <v>1</v>
      </c>
      <c r="N1744" s="29">
        <f>IF(AND(F1744=0,V1744=1),2,V1744)</f>
        <v>1</v>
      </c>
      <c r="O1744" s="34"/>
      <c r="P1744" s="41">
        <v>0</v>
      </c>
      <c r="Q1744" s="41">
        <v>0</v>
      </c>
      <c r="R1744" s="117">
        <v>0</v>
      </c>
      <c r="S1744" s="42">
        <v>2</v>
      </c>
      <c r="T1744" s="42"/>
      <c r="U1744" s="43" t="s">
        <v>343</v>
      </c>
      <c r="V1744" s="34">
        <v>1</v>
      </c>
      <c r="W1744" s="29">
        <v>2</v>
      </c>
      <c r="X1744" s="29">
        <f t="shared" si="776"/>
        <v>2</v>
      </c>
      <c r="Z1744" s="6">
        <f>N1744</f>
        <v>1</v>
      </c>
      <c r="AA1744" s="6">
        <f>IF(K1744&lt;=0,0,1)</f>
        <v>1</v>
      </c>
      <c r="AB1744" s="29"/>
      <c r="AC1744" s="29">
        <f>_xlfn.IFS(AND(Z1744=1,AA1744=1),1,AND(Z1744=1,AA1744=0),0,Z1744=0,"не применяется")</f>
        <v>1</v>
      </c>
      <c r="AE1744" s="120">
        <f>IF(AND(J1744&gt;=1,N1744=1),2,0)</f>
        <v>2</v>
      </c>
      <c r="AF1744" s="120">
        <f>IF(G1744&gt;AI1744,1,0)</f>
        <v>1</v>
      </c>
      <c r="AG1744" s="120"/>
      <c r="AI1744" s="29">
        <f>ROUND(SUMIFS(E:E,D:D,D1744,N:N,1)/SUMIFS(F:F,D:D,D1744,N:N,1),9)</f>
        <v>0.97028108999999996</v>
      </c>
    </row>
    <row r="1745" spans="1:36" ht="16.5" thickBot="1" x14ac:dyDescent="0.3">
      <c r="A1745" s="48" t="s">
        <v>1937</v>
      </c>
      <c r="B1745" s="54" t="s">
        <v>121</v>
      </c>
      <c r="C1745" s="55" t="s">
        <v>122</v>
      </c>
      <c r="D1745" s="51">
        <v>33</v>
      </c>
      <c r="E1745" s="41"/>
      <c r="F1745" s="41"/>
      <c r="G1745" s="117">
        <v>0</v>
      </c>
      <c r="H1745" s="45"/>
      <c r="I1745" s="45"/>
      <c r="J1745" s="45"/>
      <c r="K1745" s="45">
        <f>K1717+K1732+K1739</f>
        <v>18.5</v>
      </c>
      <c r="L1745" s="29">
        <f t="shared" si="786"/>
        <v>0</v>
      </c>
      <c r="M1745" s="29">
        <f t="shared" si="787"/>
        <v>0</v>
      </c>
      <c r="O1745" s="34"/>
      <c r="P1745" s="34"/>
      <c r="Q1745" s="34"/>
      <c r="R1745" s="117">
        <v>0</v>
      </c>
      <c r="S1745" s="45">
        <v>17.5</v>
      </c>
      <c r="T1745" s="45"/>
      <c r="U1745" s="43" t="s">
        <v>321</v>
      </c>
      <c r="V1745" s="45">
        <v>1</v>
      </c>
      <c r="X1745" s="29">
        <f>SUM(X1717:X1744)</f>
        <v>25</v>
      </c>
      <c r="Y1745" s="53">
        <f>K1745/X1745</f>
        <v>0.74</v>
      </c>
      <c r="Z1745" s="6">
        <f>SUM(Z1717:Z1744)</f>
        <v>20</v>
      </c>
      <c r="AA1745" s="6">
        <f>SUM(AA1717:AA1744)</f>
        <v>16</v>
      </c>
      <c r="AB1745" s="53">
        <f>AA1745/Z1745</f>
        <v>0.8</v>
      </c>
      <c r="AC1745" s="29">
        <f>AB1745</f>
        <v>0.8</v>
      </c>
      <c r="AF1745" s="6"/>
    </row>
    <row r="1746" spans="1:36" ht="16.5" thickBot="1" x14ac:dyDescent="0.25">
      <c r="A1746" s="48" t="s">
        <v>264</v>
      </c>
      <c r="B1746" s="49" t="s">
        <v>49</v>
      </c>
      <c r="C1746" s="50" t="s">
        <v>50</v>
      </c>
      <c r="D1746" s="33">
        <v>0</v>
      </c>
      <c r="E1746" s="122"/>
      <c r="F1746" s="122"/>
      <c r="G1746" s="117">
        <v>0</v>
      </c>
      <c r="H1746" s="35"/>
      <c r="I1746" s="35"/>
      <c r="J1746" s="35"/>
      <c r="K1746" s="36">
        <f>SUM(K1747:K1760)</f>
        <v>0</v>
      </c>
      <c r="L1746" s="29">
        <f t="shared" si="786"/>
        <v>0</v>
      </c>
      <c r="M1746" s="29">
        <f t="shared" si="787"/>
        <v>0</v>
      </c>
      <c r="O1746" s="34"/>
      <c r="P1746" s="67"/>
      <c r="Q1746" s="67"/>
      <c r="R1746" s="117">
        <v>0</v>
      </c>
      <c r="S1746" s="34">
        <v>0</v>
      </c>
      <c r="T1746" s="34"/>
      <c r="U1746" s="43" t="s">
        <v>321</v>
      </c>
      <c r="V1746" s="35">
        <v>1</v>
      </c>
      <c r="W1746" s="6"/>
      <c r="X1746" s="6"/>
      <c r="Y1746" s="6"/>
      <c r="AB1746" s="6"/>
      <c r="AC1746" s="6"/>
      <c r="AF1746" s="6"/>
    </row>
    <row r="1747" spans="1:36" ht="16.5" thickBot="1" x14ac:dyDescent="0.3">
      <c r="A1747" s="48" t="s">
        <v>1938</v>
      </c>
      <c r="B1747" s="54" t="s">
        <v>49</v>
      </c>
      <c r="C1747" s="55" t="s">
        <v>50</v>
      </c>
      <c r="D1747" s="41">
        <v>1</v>
      </c>
      <c r="E1747" s="41">
        <v>0</v>
      </c>
      <c r="F1747" s="41">
        <v>0</v>
      </c>
      <c r="G1747" s="117">
        <v>0</v>
      </c>
      <c r="H1747" s="42" t="s">
        <v>12</v>
      </c>
      <c r="I1747" s="13">
        <v>0</v>
      </c>
      <c r="J1747" s="42" t="s">
        <v>12</v>
      </c>
      <c r="K1747" s="29">
        <f t="shared" ref="K1747:K1758" si="788">IF(V1747=1,MAX(AE1747:AG1747),0)</f>
        <v>0</v>
      </c>
      <c r="L1747" s="29">
        <f t="shared" si="786"/>
        <v>0</v>
      </c>
      <c r="M1747" s="29">
        <f t="shared" si="787"/>
        <v>0</v>
      </c>
      <c r="N1747" s="29">
        <f t="shared" ref="N1747:N1760" si="789">IF(AND(F1747=0,V1747=1),2,V1747)</f>
        <v>0</v>
      </c>
      <c r="O1747" s="34"/>
      <c r="P1747" s="41">
        <v>0</v>
      </c>
      <c r="Q1747" s="41">
        <v>0</v>
      </c>
      <c r="R1747" s="117">
        <v>0</v>
      </c>
      <c r="S1747" s="34">
        <v>0</v>
      </c>
      <c r="T1747" s="34"/>
      <c r="U1747" s="43" t="s">
        <v>293</v>
      </c>
      <c r="V1747" s="34">
        <v>0</v>
      </c>
      <c r="W1747" s="29">
        <v>1</v>
      </c>
      <c r="X1747" s="29">
        <f t="shared" ref="X1747:X1773" si="790">IF(V1747=1,W1747,0)</f>
        <v>0</v>
      </c>
      <c r="Z1747" s="6">
        <f t="shared" ref="Z1747:Z1760" si="791">N1747</f>
        <v>0</v>
      </c>
      <c r="AA1747" s="6">
        <f t="shared" ref="AA1747:AA1760" si="792">IF(K1747&lt;=0,0,1)</f>
        <v>0</v>
      </c>
      <c r="AB1747" s="29"/>
      <c r="AC1747" s="29" t="str">
        <f t="shared" ref="AC1747:AC1762" si="793">_xlfn.IFS(AND(Z1747=1,AA1747=1),1,AND(Z1747=1,AA1747=0),0,Z1747=0,"не применяется")</f>
        <v>не применяется</v>
      </c>
      <c r="AE1747" s="120">
        <f>IF(N1747=1,IF(OR(I1747&lt;3,I1747=""),0,IF(I1747&gt;=7,1,0.5)),0)</f>
        <v>0</v>
      </c>
      <c r="AF1747" s="120">
        <f>IF(G1747&gt;AI1747,0.5,0)</f>
        <v>0</v>
      </c>
      <c r="AG1747" s="120">
        <f>IF(G1747=AJ1747,1,0)</f>
        <v>0</v>
      </c>
      <c r="AI1747" s="29">
        <f t="shared" ref="AI1747:AI1760" si="794">ROUND(SUMIFS(E:E,D:D,D1747,N:N,1)/SUMIFS(F:F,D:D,D1747,N:N,1),9)</f>
        <v>0.26994277300000002</v>
      </c>
      <c r="AJ1747" s="29">
        <f>ROUND(_xlfn.MAXIFS($G$7:$G$2383,$D$7:$D$2383,1,$V$7:$V$2383,1),9)</f>
        <v>0.87050933799999997</v>
      </c>
    </row>
    <row r="1748" spans="1:36" ht="16.5" thickBot="1" x14ac:dyDescent="0.3">
      <c r="A1748" s="48" t="s">
        <v>1939</v>
      </c>
      <c r="B1748" s="54" t="s">
        <v>49</v>
      </c>
      <c r="C1748" s="55" t="s">
        <v>50</v>
      </c>
      <c r="D1748" s="44">
        <v>2</v>
      </c>
      <c r="E1748" s="41">
        <v>0</v>
      </c>
      <c r="F1748" s="41">
        <v>0</v>
      </c>
      <c r="G1748" s="117">
        <v>0</v>
      </c>
      <c r="H1748" s="42" t="s">
        <v>12</v>
      </c>
      <c r="I1748" s="13">
        <v>0</v>
      </c>
      <c r="J1748" s="42" t="s">
        <v>12</v>
      </c>
      <c r="K1748" s="29">
        <f t="shared" si="788"/>
        <v>0</v>
      </c>
      <c r="L1748" s="29">
        <f t="shared" si="786"/>
        <v>0</v>
      </c>
      <c r="M1748" s="29">
        <f t="shared" si="787"/>
        <v>0</v>
      </c>
      <c r="N1748" s="29">
        <f t="shared" si="789"/>
        <v>0</v>
      </c>
      <c r="O1748" s="34"/>
      <c r="P1748" s="41">
        <v>0</v>
      </c>
      <c r="Q1748" s="41">
        <v>0</v>
      </c>
      <c r="R1748" s="117">
        <v>0</v>
      </c>
      <c r="S1748" s="34">
        <v>0</v>
      </c>
      <c r="T1748" s="34"/>
      <c r="U1748" s="43" t="s">
        <v>295</v>
      </c>
      <c r="V1748" s="34">
        <v>0</v>
      </c>
      <c r="W1748" s="29">
        <v>2</v>
      </c>
      <c r="X1748" s="29">
        <f t="shared" si="790"/>
        <v>0</v>
      </c>
      <c r="Z1748" s="6">
        <f t="shared" si="791"/>
        <v>0</v>
      </c>
      <c r="AA1748" s="6">
        <f t="shared" si="792"/>
        <v>0</v>
      </c>
      <c r="AB1748" s="29"/>
      <c r="AC1748" s="29" t="str">
        <f t="shared" si="793"/>
        <v>не применяется</v>
      </c>
      <c r="AE1748" s="120">
        <f>IF(N1748=1,IF(OR(I1748&lt;5,I1748=""),0,IF(I1748&gt;=10,2,1)),0)</f>
        <v>0</v>
      </c>
      <c r="AF1748" s="120">
        <f>IF(G1748&gt;AI1748,1,0)</f>
        <v>0</v>
      </c>
      <c r="AG1748" s="120">
        <f>IF(G1748=AJ1748,2,0)</f>
        <v>0</v>
      </c>
      <c r="AI1748" s="29">
        <f t="shared" si="794"/>
        <v>0.94268468299999997</v>
      </c>
      <c r="AJ1748" s="29">
        <f>ROUND(_xlfn.MAXIFS($G$7:$G$2383,$N$7:$N$2383,1,$D$7:$D$2383,2),9)</f>
        <v>0.994897959</v>
      </c>
    </row>
    <row r="1749" spans="1:36" ht="16.5" thickBot="1" x14ac:dyDescent="0.3">
      <c r="A1749" s="48" t="s">
        <v>1940</v>
      </c>
      <c r="B1749" s="54" t="s">
        <v>49</v>
      </c>
      <c r="C1749" s="55" t="s">
        <v>50</v>
      </c>
      <c r="D1749" s="44">
        <v>3</v>
      </c>
      <c r="E1749" s="41">
        <v>0</v>
      </c>
      <c r="F1749" s="41">
        <v>0</v>
      </c>
      <c r="G1749" s="117">
        <v>0</v>
      </c>
      <c r="H1749" s="42" t="s">
        <v>12</v>
      </c>
      <c r="I1749" s="13">
        <v>0</v>
      </c>
      <c r="J1749" s="42" t="s">
        <v>12</v>
      </c>
      <c r="K1749" s="29">
        <f t="shared" si="788"/>
        <v>0</v>
      </c>
      <c r="L1749" s="29">
        <f t="shared" si="786"/>
        <v>0</v>
      </c>
      <c r="M1749" s="29">
        <f t="shared" si="787"/>
        <v>0</v>
      </c>
      <c r="N1749" s="29">
        <f t="shared" si="789"/>
        <v>0</v>
      </c>
      <c r="O1749" s="34"/>
      <c r="P1749" s="41">
        <v>0</v>
      </c>
      <c r="Q1749" s="41">
        <v>0</v>
      </c>
      <c r="R1749" s="117">
        <v>0</v>
      </c>
      <c r="S1749" s="34">
        <v>0</v>
      </c>
      <c r="T1749" s="34"/>
      <c r="U1749" s="43" t="s">
        <v>297</v>
      </c>
      <c r="V1749" s="34">
        <v>0</v>
      </c>
      <c r="W1749" s="29">
        <v>1</v>
      </c>
      <c r="X1749" s="29">
        <f t="shared" si="790"/>
        <v>0</v>
      </c>
      <c r="Z1749" s="6">
        <f t="shared" si="791"/>
        <v>0</v>
      </c>
      <c r="AA1749" s="6">
        <f t="shared" si="792"/>
        <v>0</v>
      </c>
      <c r="AB1749" s="29"/>
      <c r="AC1749" s="29" t="str">
        <f t="shared" si="793"/>
        <v>не применяется</v>
      </c>
      <c r="AE1749" s="120">
        <f>IF(N1749=1,IF(OR(I1749&lt;5,I1749=""),0,IF(I1749&gt;=10,1,0.5)),0)</f>
        <v>0</v>
      </c>
      <c r="AF1749" s="120">
        <f>IF(G1749&gt;AI1749,0.5,0)</f>
        <v>0</v>
      </c>
      <c r="AG1749" s="120">
        <f>IF(G1749=AJ1749,1,0)</f>
        <v>0</v>
      </c>
      <c r="AI1749" s="29">
        <f t="shared" si="794"/>
        <v>0.630237826</v>
      </c>
      <c r="AJ1749" s="29">
        <f>_xlfn.MAXIFS($G$7:$G$2383,$N$7:$N$2383,1,$D$7:$D$2383,3)</f>
        <v>1</v>
      </c>
    </row>
    <row r="1750" spans="1:36" ht="16.5" thickBot="1" x14ac:dyDescent="0.3">
      <c r="A1750" s="48" t="s">
        <v>1941</v>
      </c>
      <c r="B1750" s="54" t="s">
        <v>49</v>
      </c>
      <c r="C1750" s="55" t="s">
        <v>50</v>
      </c>
      <c r="D1750" s="44">
        <v>4</v>
      </c>
      <c r="E1750" s="41">
        <v>0</v>
      </c>
      <c r="F1750" s="41">
        <v>0</v>
      </c>
      <c r="G1750" s="117">
        <v>0</v>
      </c>
      <c r="H1750" s="42" t="s">
        <v>12</v>
      </c>
      <c r="I1750" s="13">
        <v>0</v>
      </c>
      <c r="J1750" s="42" t="s">
        <v>12</v>
      </c>
      <c r="K1750" s="29">
        <f t="shared" si="788"/>
        <v>0</v>
      </c>
      <c r="L1750" s="29">
        <f t="shared" si="786"/>
        <v>0</v>
      </c>
      <c r="M1750" s="29">
        <f t="shared" si="787"/>
        <v>0</v>
      </c>
      <c r="N1750" s="29">
        <f t="shared" si="789"/>
        <v>0</v>
      </c>
      <c r="O1750" s="34"/>
      <c r="P1750" s="41">
        <v>0</v>
      </c>
      <c r="Q1750" s="41">
        <v>0</v>
      </c>
      <c r="R1750" s="117">
        <v>0</v>
      </c>
      <c r="S1750" s="34">
        <v>0</v>
      </c>
      <c r="T1750" s="34"/>
      <c r="U1750" s="43" t="s">
        <v>299</v>
      </c>
      <c r="V1750" s="34">
        <v>0</v>
      </c>
      <c r="W1750" s="29">
        <v>1</v>
      </c>
      <c r="X1750" s="29">
        <f t="shared" si="790"/>
        <v>0</v>
      </c>
      <c r="Z1750" s="6">
        <f t="shared" si="791"/>
        <v>0</v>
      </c>
      <c r="AA1750" s="6">
        <f t="shared" si="792"/>
        <v>0</v>
      </c>
      <c r="AB1750" s="29"/>
      <c r="AC1750" s="29" t="str">
        <f t="shared" si="793"/>
        <v>не применяется</v>
      </c>
      <c r="AE1750" s="120">
        <f>IF(N1750=1,IF(OR(I1750&lt;5,I1750=""),0,IF(I1750&gt;=10,1,0.5)),0)</f>
        <v>0</v>
      </c>
      <c r="AF1750" s="120">
        <f>IF(G1750&gt;AI1750,0.5,0)</f>
        <v>0</v>
      </c>
      <c r="AG1750" s="120">
        <f>IF(G1750=AJ1750,1,0)</f>
        <v>0</v>
      </c>
      <c r="AI1750" s="29">
        <f t="shared" si="794"/>
        <v>0.88328075699999997</v>
      </c>
      <c r="AJ1750" s="29">
        <f>_xlfn.MAXIFS($G$7:$G$2383,$N$7:$N$2383,1,$D$7:$D$2383,4)</f>
        <v>1</v>
      </c>
    </row>
    <row r="1751" spans="1:36" ht="16.5" thickBot="1" x14ac:dyDescent="0.3">
      <c r="A1751" s="48" t="s">
        <v>1942</v>
      </c>
      <c r="B1751" s="54" t="s">
        <v>49</v>
      </c>
      <c r="C1751" s="55" t="s">
        <v>50</v>
      </c>
      <c r="D1751" s="44">
        <v>5</v>
      </c>
      <c r="E1751" s="41">
        <v>0</v>
      </c>
      <c r="F1751" s="41">
        <v>0</v>
      </c>
      <c r="G1751" s="117">
        <v>0</v>
      </c>
      <c r="H1751" s="42" t="s">
        <v>12</v>
      </c>
      <c r="I1751" s="13">
        <v>0</v>
      </c>
      <c r="J1751" s="42" t="s">
        <v>12</v>
      </c>
      <c r="K1751" s="29">
        <f t="shared" si="788"/>
        <v>0</v>
      </c>
      <c r="L1751" s="29">
        <f t="shared" si="786"/>
        <v>0</v>
      </c>
      <c r="M1751" s="29">
        <f t="shared" si="787"/>
        <v>0</v>
      </c>
      <c r="N1751" s="29">
        <f t="shared" si="789"/>
        <v>0</v>
      </c>
      <c r="O1751" s="34"/>
      <c r="P1751" s="41">
        <v>0</v>
      </c>
      <c r="Q1751" s="41">
        <v>0</v>
      </c>
      <c r="R1751" s="117">
        <v>0</v>
      </c>
      <c r="S1751" s="34">
        <v>0</v>
      </c>
      <c r="T1751" s="34"/>
      <c r="U1751" s="43" t="s">
        <v>301</v>
      </c>
      <c r="V1751" s="34">
        <v>0</v>
      </c>
      <c r="W1751" s="29">
        <v>1</v>
      </c>
      <c r="X1751" s="29">
        <f t="shared" si="790"/>
        <v>0</v>
      </c>
      <c r="Z1751" s="6">
        <f t="shared" si="791"/>
        <v>0</v>
      </c>
      <c r="AA1751" s="6">
        <f t="shared" si="792"/>
        <v>0</v>
      </c>
      <c r="AB1751" s="29"/>
      <c r="AC1751" s="29" t="str">
        <f t="shared" si="793"/>
        <v>не применяется</v>
      </c>
      <c r="AE1751" s="120">
        <f>IF(N1751=1,IF(OR(I1751&lt;5,I1751=""),0,IF(I1751&gt;=10,1,0.5)),0)</f>
        <v>0</v>
      </c>
      <c r="AF1751" s="120">
        <f>IF(G1751&gt;AI1751,0.5,0)</f>
        <v>0</v>
      </c>
      <c r="AG1751" s="120">
        <f>IF(G1751=AJ1751,1,0)</f>
        <v>0</v>
      </c>
      <c r="AI1751" s="29">
        <f t="shared" si="794"/>
        <v>0.78056112200000005</v>
      </c>
      <c r="AJ1751" s="29">
        <f>_xlfn.MAXIFS($G$7:$G$2383,$N$7:$N$2383,1,$D$7:$D$2383,5)</f>
        <v>1</v>
      </c>
    </row>
    <row r="1752" spans="1:36" ht="16.5" thickBot="1" x14ac:dyDescent="0.3">
      <c r="A1752" s="48" t="s">
        <v>1943</v>
      </c>
      <c r="B1752" s="54" t="s">
        <v>49</v>
      </c>
      <c r="C1752" s="55" t="s">
        <v>50</v>
      </c>
      <c r="D1752" s="44">
        <v>6</v>
      </c>
      <c r="E1752" s="41">
        <v>0</v>
      </c>
      <c r="F1752" s="41">
        <v>0</v>
      </c>
      <c r="G1752" s="117">
        <v>0</v>
      </c>
      <c r="H1752" s="45">
        <v>1</v>
      </c>
      <c r="I1752" s="42" t="s">
        <v>12</v>
      </c>
      <c r="J1752" s="13">
        <v>0</v>
      </c>
      <c r="K1752" s="29">
        <f t="shared" si="788"/>
        <v>0</v>
      </c>
      <c r="L1752" s="29">
        <f t="shared" si="786"/>
        <v>0</v>
      </c>
      <c r="M1752" s="29">
        <f t="shared" si="787"/>
        <v>0</v>
      </c>
      <c r="N1752" s="29">
        <f t="shared" si="789"/>
        <v>0</v>
      </c>
      <c r="O1752" s="34"/>
      <c r="P1752" s="41">
        <v>0</v>
      </c>
      <c r="Q1752" s="41">
        <v>0</v>
      </c>
      <c r="R1752" s="117">
        <v>0</v>
      </c>
      <c r="S1752" s="42">
        <v>0</v>
      </c>
      <c r="T1752" s="42"/>
      <c r="U1752" s="43" t="s">
        <v>303</v>
      </c>
      <c r="V1752" s="34">
        <v>0</v>
      </c>
      <c r="W1752" s="29">
        <v>2</v>
      </c>
      <c r="X1752" s="29">
        <f t="shared" si="790"/>
        <v>0</v>
      </c>
      <c r="Z1752" s="6">
        <f t="shared" si="791"/>
        <v>0</v>
      </c>
      <c r="AA1752" s="6">
        <f t="shared" si="792"/>
        <v>0</v>
      </c>
      <c r="AB1752" s="29"/>
      <c r="AC1752" s="29" t="str">
        <f t="shared" si="793"/>
        <v>не применяется</v>
      </c>
      <c r="AE1752" s="120">
        <f>IF(N1752=1,IF(J1752&gt;=1,2,0),0)</f>
        <v>0</v>
      </c>
      <c r="AF1752" s="120">
        <f>IF(G1752&gt;AI1752,1,0)</f>
        <v>0</v>
      </c>
      <c r="AG1752" s="120"/>
      <c r="AI1752" s="29">
        <f t="shared" si="794"/>
        <v>1.0014544569999999</v>
      </c>
    </row>
    <row r="1753" spans="1:36" ht="16.5" thickBot="1" x14ac:dyDescent="0.3">
      <c r="A1753" s="48" t="s">
        <v>1944</v>
      </c>
      <c r="B1753" s="54" t="s">
        <v>49</v>
      </c>
      <c r="C1753" s="55" t="s">
        <v>50</v>
      </c>
      <c r="D1753" s="44">
        <v>7</v>
      </c>
      <c r="E1753" s="41">
        <v>0</v>
      </c>
      <c r="F1753" s="41">
        <v>0</v>
      </c>
      <c r="G1753" s="117">
        <v>0</v>
      </c>
      <c r="H1753" s="42" t="s">
        <v>12</v>
      </c>
      <c r="I1753" s="13">
        <v>0</v>
      </c>
      <c r="J1753" s="42" t="s">
        <v>12</v>
      </c>
      <c r="K1753" s="29">
        <f t="shared" si="788"/>
        <v>0</v>
      </c>
      <c r="L1753" s="29">
        <f t="shared" si="786"/>
        <v>0</v>
      </c>
      <c r="M1753" s="29">
        <f t="shared" si="787"/>
        <v>0</v>
      </c>
      <c r="N1753" s="29">
        <f t="shared" si="789"/>
        <v>0</v>
      </c>
      <c r="O1753" s="34"/>
      <c r="P1753" s="41">
        <v>0</v>
      </c>
      <c r="Q1753" s="41">
        <v>0</v>
      </c>
      <c r="R1753" s="117">
        <v>0</v>
      </c>
      <c r="S1753" s="34">
        <v>0</v>
      </c>
      <c r="T1753" s="34"/>
      <c r="U1753" s="43" t="s">
        <v>305</v>
      </c>
      <c r="V1753" s="34">
        <v>0</v>
      </c>
      <c r="W1753" s="29">
        <v>2</v>
      </c>
      <c r="X1753" s="29">
        <f t="shared" si="790"/>
        <v>0</v>
      </c>
      <c r="Z1753" s="6">
        <f t="shared" si="791"/>
        <v>0</v>
      </c>
      <c r="AA1753" s="6">
        <f t="shared" si="792"/>
        <v>0</v>
      </c>
      <c r="AB1753" s="29"/>
      <c r="AC1753" s="29" t="str">
        <f t="shared" si="793"/>
        <v>не применяется</v>
      </c>
      <c r="AE1753" s="120">
        <f>IF(N1753=1,IF(OR(I1753&lt;3,I1753=""),0,IF(I1753&gt;=7,2,1)),0)</f>
        <v>0</v>
      </c>
      <c r="AF1753" s="120">
        <f>IF(G1753&gt;AI1753,1,0)</f>
        <v>0</v>
      </c>
      <c r="AG1753" s="120">
        <f>IF(G1753=AJ1753,2,0)</f>
        <v>0</v>
      </c>
      <c r="AI1753" s="29">
        <f t="shared" si="794"/>
        <v>0.78831324000000003</v>
      </c>
      <c r="AJ1753" s="29">
        <f>_xlfn.MAXIFS($G$7:$G$2383,$N$7:$N$2383,1,$D$7:$D$2383,7)</f>
        <v>0.964028777</v>
      </c>
    </row>
    <row r="1754" spans="1:36" ht="16.5" thickBot="1" x14ac:dyDescent="0.3">
      <c r="A1754" s="48" t="s">
        <v>1945</v>
      </c>
      <c r="B1754" s="54" t="s">
        <v>49</v>
      </c>
      <c r="C1754" s="55" t="s">
        <v>50</v>
      </c>
      <c r="D1754" s="44">
        <v>8</v>
      </c>
      <c r="E1754" s="41">
        <v>0</v>
      </c>
      <c r="F1754" s="41">
        <v>0</v>
      </c>
      <c r="G1754" s="117">
        <v>0</v>
      </c>
      <c r="H1754" s="42" t="s">
        <v>12</v>
      </c>
      <c r="I1754" s="13">
        <v>0</v>
      </c>
      <c r="J1754" s="42" t="s">
        <v>12</v>
      </c>
      <c r="K1754" s="29">
        <f t="shared" si="788"/>
        <v>0</v>
      </c>
      <c r="L1754" s="29">
        <f t="shared" si="786"/>
        <v>0</v>
      </c>
      <c r="M1754" s="29">
        <f t="shared" si="787"/>
        <v>1</v>
      </c>
      <c r="N1754" s="29">
        <f t="shared" si="789"/>
        <v>0</v>
      </c>
      <c r="O1754" s="34"/>
      <c r="P1754" s="41">
        <v>0</v>
      </c>
      <c r="Q1754" s="41">
        <v>0</v>
      </c>
      <c r="R1754" s="117">
        <v>0</v>
      </c>
      <c r="S1754" s="34">
        <v>0</v>
      </c>
      <c r="T1754" s="34"/>
      <c r="U1754" s="43" t="s">
        <v>307</v>
      </c>
      <c r="V1754" s="34">
        <v>0</v>
      </c>
      <c r="W1754" s="29">
        <v>1</v>
      </c>
      <c r="X1754" s="29">
        <f t="shared" si="790"/>
        <v>0</v>
      </c>
      <c r="Z1754" s="6">
        <f t="shared" si="791"/>
        <v>0</v>
      </c>
      <c r="AA1754" s="6">
        <f t="shared" si="792"/>
        <v>0</v>
      </c>
      <c r="AB1754" s="29"/>
      <c r="AC1754" s="29" t="str">
        <f t="shared" si="793"/>
        <v>не применяется</v>
      </c>
      <c r="AE1754" s="120">
        <f>IF(N1754=1,IF(OR(I1754&gt;-5,I1754=""),0,IF(I1754&gt;=-10,0.5,1)),0)</f>
        <v>0</v>
      </c>
      <c r="AF1754" s="120">
        <f>IF(G1754&lt;AI1754,0.5,0)</f>
        <v>0.5</v>
      </c>
      <c r="AG1754" s="120">
        <f>IF(G1754=AJ1754,1,0)</f>
        <v>0</v>
      </c>
      <c r="AI1754" s="29">
        <f t="shared" si="794"/>
        <v>0.38070670899999998</v>
      </c>
      <c r="AJ1754" s="29">
        <f>_xlfn.MINIFS($G$6:$G$2383,$N$6:$N$2383,1,$D$6:$D$2383,8)</f>
        <v>1.9047618999999998E-2</v>
      </c>
    </row>
    <row r="1755" spans="1:36" ht="16.5" thickBot="1" x14ac:dyDescent="0.3">
      <c r="A1755" s="48" t="s">
        <v>1946</v>
      </c>
      <c r="B1755" s="54" t="s">
        <v>49</v>
      </c>
      <c r="C1755" s="55" t="s">
        <v>50</v>
      </c>
      <c r="D1755" s="44">
        <v>9</v>
      </c>
      <c r="E1755" s="41">
        <v>0</v>
      </c>
      <c r="F1755" s="41">
        <v>0</v>
      </c>
      <c r="G1755" s="117">
        <v>0</v>
      </c>
      <c r="H1755" s="45">
        <v>1</v>
      </c>
      <c r="I1755" s="42" t="s">
        <v>12</v>
      </c>
      <c r="J1755" s="13">
        <v>0</v>
      </c>
      <c r="K1755" s="29">
        <f t="shared" si="788"/>
        <v>0</v>
      </c>
      <c r="L1755" s="29">
        <f t="shared" si="786"/>
        <v>0</v>
      </c>
      <c r="M1755" s="29">
        <f t="shared" si="787"/>
        <v>0</v>
      </c>
      <c r="N1755" s="29">
        <f t="shared" si="789"/>
        <v>0</v>
      </c>
      <c r="O1755" s="34"/>
      <c r="P1755" s="41">
        <v>0</v>
      </c>
      <c r="Q1755" s="41">
        <v>0</v>
      </c>
      <c r="R1755" s="117">
        <v>0</v>
      </c>
      <c r="S1755" s="42">
        <v>0</v>
      </c>
      <c r="T1755" s="42"/>
      <c r="U1755" s="43" t="s">
        <v>309</v>
      </c>
      <c r="V1755" s="34">
        <v>0</v>
      </c>
      <c r="W1755" s="29">
        <v>1</v>
      </c>
      <c r="X1755" s="29">
        <f t="shared" si="790"/>
        <v>0</v>
      </c>
      <c r="Z1755" s="6">
        <f t="shared" si="791"/>
        <v>0</v>
      </c>
      <c r="AA1755" s="6">
        <f t="shared" si="792"/>
        <v>0</v>
      </c>
      <c r="AB1755" s="29"/>
      <c r="AC1755" s="29" t="str">
        <f t="shared" si="793"/>
        <v>не применяется</v>
      </c>
      <c r="AE1755" s="120">
        <f>IF(N1755=1,IF(J1755&gt;=1,1,0),0)</f>
        <v>0</v>
      </c>
      <c r="AF1755" s="120">
        <f>IF(G1755&gt;AI1755,0.5,0)</f>
        <v>0</v>
      </c>
      <c r="AG1755" s="120"/>
      <c r="AI1755" s="29">
        <f t="shared" si="794"/>
        <v>6.5856960899999999</v>
      </c>
    </row>
    <row r="1756" spans="1:36" ht="16.5" thickBot="1" x14ac:dyDescent="0.3">
      <c r="A1756" s="48" t="s">
        <v>1947</v>
      </c>
      <c r="B1756" s="54" t="s">
        <v>49</v>
      </c>
      <c r="C1756" s="55" t="s">
        <v>50</v>
      </c>
      <c r="D1756" s="44">
        <v>10</v>
      </c>
      <c r="E1756" s="41">
        <v>0</v>
      </c>
      <c r="F1756" s="41">
        <v>0</v>
      </c>
      <c r="G1756" s="117">
        <v>0</v>
      </c>
      <c r="H1756" s="45">
        <v>1</v>
      </c>
      <c r="I1756" s="42" t="s">
        <v>12</v>
      </c>
      <c r="J1756" s="13">
        <v>0</v>
      </c>
      <c r="K1756" s="29">
        <f t="shared" si="788"/>
        <v>0</v>
      </c>
      <c r="L1756" s="29">
        <f t="shared" si="786"/>
        <v>0</v>
      </c>
      <c r="M1756" s="29">
        <f t="shared" si="787"/>
        <v>0</v>
      </c>
      <c r="N1756" s="29">
        <f t="shared" si="789"/>
        <v>0</v>
      </c>
      <c r="O1756" s="34"/>
      <c r="P1756" s="41">
        <v>0</v>
      </c>
      <c r="Q1756" s="41">
        <v>0</v>
      </c>
      <c r="R1756" s="117">
        <v>0</v>
      </c>
      <c r="S1756" s="42">
        <v>0</v>
      </c>
      <c r="T1756" s="42"/>
      <c r="U1756" s="43" t="s">
        <v>311</v>
      </c>
      <c r="V1756" s="34">
        <v>0</v>
      </c>
      <c r="W1756" s="29">
        <v>1</v>
      </c>
      <c r="X1756" s="29">
        <f t="shared" si="790"/>
        <v>0</v>
      </c>
      <c r="Z1756" s="6">
        <f t="shared" si="791"/>
        <v>0</v>
      </c>
      <c r="AA1756" s="6">
        <f t="shared" si="792"/>
        <v>0</v>
      </c>
      <c r="AB1756" s="29"/>
      <c r="AC1756" s="29" t="str">
        <f t="shared" si="793"/>
        <v>не применяется</v>
      </c>
      <c r="AE1756" s="120">
        <f>IF(N1756=1,IF(J1756&gt;=1,1,0),0)</f>
        <v>0</v>
      </c>
      <c r="AF1756" s="120">
        <f>IF(G1756&gt;AI1756,0.5,0)</f>
        <v>0</v>
      </c>
      <c r="AG1756" s="120"/>
      <c r="AI1756" s="29">
        <f t="shared" si="794"/>
        <v>8.2854889590000003</v>
      </c>
    </row>
    <row r="1757" spans="1:36" ht="16.5" thickBot="1" x14ac:dyDescent="0.3">
      <c r="A1757" s="48" t="s">
        <v>1948</v>
      </c>
      <c r="B1757" s="54" t="s">
        <v>49</v>
      </c>
      <c r="C1757" s="55" t="s">
        <v>50</v>
      </c>
      <c r="D1757" s="44">
        <v>11</v>
      </c>
      <c r="E1757" s="41">
        <v>0</v>
      </c>
      <c r="F1757" s="41">
        <v>0</v>
      </c>
      <c r="G1757" s="117">
        <v>0</v>
      </c>
      <c r="H1757" s="45">
        <v>1</v>
      </c>
      <c r="I1757" s="42" t="s">
        <v>12</v>
      </c>
      <c r="J1757" s="13">
        <v>0</v>
      </c>
      <c r="K1757" s="29">
        <f t="shared" si="788"/>
        <v>0</v>
      </c>
      <c r="L1757" s="29">
        <f t="shared" si="786"/>
        <v>0</v>
      </c>
      <c r="M1757" s="29">
        <f t="shared" si="787"/>
        <v>0</v>
      </c>
      <c r="N1757" s="29">
        <f t="shared" si="789"/>
        <v>0</v>
      </c>
      <c r="O1757" s="34"/>
      <c r="P1757" s="41">
        <v>0</v>
      </c>
      <c r="Q1757" s="41">
        <v>0</v>
      </c>
      <c r="R1757" s="117">
        <v>0</v>
      </c>
      <c r="S1757" s="42">
        <v>0</v>
      </c>
      <c r="T1757" s="42"/>
      <c r="U1757" s="43" t="s">
        <v>313</v>
      </c>
      <c r="V1757" s="34">
        <v>0</v>
      </c>
      <c r="W1757" s="29">
        <v>2</v>
      </c>
      <c r="X1757" s="29">
        <f t="shared" si="790"/>
        <v>0</v>
      </c>
      <c r="Z1757" s="6">
        <f t="shared" si="791"/>
        <v>0</v>
      </c>
      <c r="AA1757" s="6">
        <f t="shared" si="792"/>
        <v>0</v>
      </c>
      <c r="AB1757" s="29"/>
      <c r="AC1757" s="29" t="str">
        <f t="shared" si="793"/>
        <v>не применяется</v>
      </c>
      <c r="AE1757" s="120">
        <f>IF(N1757=1,IF(J1757&gt;=1,2,0),0)</f>
        <v>0</v>
      </c>
      <c r="AF1757" s="120">
        <f>IF(G1757&gt;AI1757,1,0)</f>
        <v>0</v>
      </c>
      <c r="AG1757" s="120"/>
      <c r="AI1757" s="29">
        <f t="shared" si="794"/>
        <v>8.5951903810000001</v>
      </c>
    </row>
    <row r="1758" spans="1:36" ht="16.5" thickBot="1" x14ac:dyDescent="0.3">
      <c r="A1758" s="48" t="s">
        <v>1949</v>
      </c>
      <c r="B1758" s="54" t="s">
        <v>49</v>
      </c>
      <c r="C1758" s="55" t="s">
        <v>50</v>
      </c>
      <c r="D1758" s="44">
        <v>12</v>
      </c>
      <c r="E1758" s="41">
        <v>0</v>
      </c>
      <c r="F1758" s="41">
        <v>0</v>
      </c>
      <c r="G1758" s="117">
        <v>0</v>
      </c>
      <c r="H1758" s="42" t="s">
        <v>12</v>
      </c>
      <c r="I1758" s="13">
        <v>0</v>
      </c>
      <c r="J1758" s="42" t="s">
        <v>12</v>
      </c>
      <c r="K1758" s="29">
        <f t="shared" si="788"/>
        <v>0</v>
      </c>
      <c r="L1758" s="29">
        <f t="shared" si="786"/>
        <v>0</v>
      </c>
      <c r="M1758" s="29">
        <f t="shared" si="787"/>
        <v>1</v>
      </c>
      <c r="N1758" s="29">
        <f t="shared" si="789"/>
        <v>0</v>
      </c>
      <c r="O1758" s="34"/>
      <c r="P1758" s="41">
        <v>0</v>
      </c>
      <c r="Q1758" s="41">
        <v>0</v>
      </c>
      <c r="R1758" s="117">
        <v>0</v>
      </c>
      <c r="S1758" s="34">
        <v>0</v>
      </c>
      <c r="T1758" s="34"/>
      <c r="U1758" s="43" t="s">
        <v>315</v>
      </c>
      <c r="V1758" s="34">
        <v>0</v>
      </c>
      <c r="W1758" s="29">
        <v>1</v>
      </c>
      <c r="X1758" s="29">
        <f t="shared" si="790"/>
        <v>0</v>
      </c>
      <c r="Z1758" s="6">
        <f t="shared" si="791"/>
        <v>0</v>
      </c>
      <c r="AA1758" s="6">
        <f t="shared" si="792"/>
        <v>0</v>
      </c>
      <c r="AB1758" s="29"/>
      <c r="AC1758" s="29" t="str">
        <f t="shared" si="793"/>
        <v>не применяется</v>
      </c>
      <c r="AE1758" s="120">
        <f>IF(N1758=1,IF(OR(I1758&gt;-5,I1758=""),0,IF(I1758&gt;=-10,0.5,1)),0)</f>
        <v>0</v>
      </c>
      <c r="AF1758" s="120">
        <f>IF(G1758&lt;AI1758,0.5,0)</f>
        <v>0.5</v>
      </c>
      <c r="AG1758" s="120">
        <f>IF(G1758=AJ1758,1,0)</f>
        <v>0</v>
      </c>
      <c r="AI1758" s="29">
        <f t="shared" si="794"/>
        <v>4.0696577999999997E-2</v>
      </c>
      <c r="AJ1758" s="29">
        <f>_xlfn.MINIFS($G$6:$G$2383,$N$6:$N$2383,1,$D$6:$D$2383,12)</f>
        <v>5.6550419999999999E-3</v>
      </c>
    </row>
    <row r="1759" spans="1:36" ht="16.5" thickBot="1" x14ac:dyDescent="0.3">
      <c r="A1759" s="48" t="s">
        <v>1950</v>
      </c>
      <c r="B1759" s="54" t="s">
        <v>49</v>
      </c>
      <c r="C1759" s="55" t="s">
        <v>50</v>
      </c>
      <c r="D1759" s="44">
        <v>13</v>
      </c>
      <c r="E1759" s="41">
        <v>0</v>
      </c>
      <c r="F1759" s="41">
        <v>0</v>
      </c>
      <c r="G1759" s="117">
        <v>0</v>
      </c>
      <c r="H1759" s="42" t="s">
        <v>12</v>
      </c>
      <c r="I1759" s="13">
        <v>0</v>
      </c>
      <c r="J1759" s="42" t="s">
        <v>12</v>
      </c>
      <c r="K1759" s="29">
        <f>_xlfn.IFS(AND(R1759=0,G1759=0),0,V1759=0,0,V1759=1,MAX(AE1759:AG1759))</f>
        <v>0</v>
      </c>
      <c r="L1759" s="29">
        <f t="shared" si="786"/>
        <v>1</v>
      </c>
      <c r="M1759" s="29">
        <f t="shared" si="787"/>
        <v>1</v>
      </c>
      <c r="N1759" s="29">
        <f t="shared" si="789"/>
        <v>0</v>
      </c>
      <c r="O1759" s="34"/>
      <c r="P1759" s="41">
        <v>0</v>
      </c>
      <c r="Q1759" s="41">
        <v>0</v>
      </c>
      <c r="R1759" s="117">
        <v>0</v>
      </c>
      <c r="S1759" s="34">
        <v>0</v>
      </c>
      <c r="T1759" s="34"/>
      <c r="U1759" s="43" t="s">
        <v>317</v>
      </c>
      <c r="V1759" s="34">
        <v>0</v>
      </c>
      <c r="W1759" s="29">
        <v>2</v>
      </c>
      <c r="X1759" s="29">
        <f t="shared" si="790"/>
        <v>0</v>
      </c>
      <c r="Z1759" s="6">
        <f t="shared" si="791"/>
        <v>0</v>
      </c>
      <c r="AA1759" s="6">
        <f t="shared" si="792"/>
        <v>0</v>
      </c>
      <c r="AB1759" s="29"/>
      <c r="AC1759" s="29" t="str">
        <f t="shared" si="793"/>
        <v>не применяется</v>
      </c>
      <c r="AE1759" s="120">
        <f>IF(N1759=1,IF(OR(I1759&gt;-3,I1759=""),0,IF(I1759&gt;=-7,1,2)),0)</f>
        <v>0</v>
      </c>
      <c r="AF1759" s="120">
        <f>IF(G1759&lt;AI1759,1,0)</f>
        <v>1</v>
      </c>
      <c r="AG1759" s="120">
        <f>IF(G1759=AJ1759,2,0)</f>
        <v>0</v>
      </c>
      <c r="AI1759" s="29">
        <f t="shared" si="794"/>
        <v>0.30394431599999999</v>
      </c>
      <c r="AJ1759" s="29">
        <f>_xlfn.MINIFS($G$6:$G$2383,$N$6:$N$2383,1,$D$6:$D$2383,13)</f>
        <v>0.11</v>
      </c>
    </row>
    <row r="1760" spans="1:36" ht="16.5" thickBot="1" x14ac:dyDescent="0.3">
      <c r="A1760" s="48" t="s">
        <v>1951</v>
      </c>
      <c r="B1760" s="54" t="s">
        <v>49</v>
      </c>
      <c r="C1760" s="55" t="s">
        <v>50</v>
      </c>
      <c r="D1760" s="44">
        <v>14</v>
      </c>
      <c r="E1760" s="41">
        <v>0</v>
      </c>
      <c r="F1760" s="41">
        <v>0</v>
      </c>
      <c r="G1760" s="117">
        <v>0</v>
      </c>
      <c r="H1760" s="42" t="s">
        <v>12</v>
      </c>
      <c r="I1760" s="13">
        <v>0</v>
      </c>
      <c r="J1760" s="42" t="s">
        <v>12</v>
      </c>
      <c r="K1760" s="29">
        <f>_xlfn.IFS(AND(R1760=0,G1760=0),0,V1760=0,0,V1760=1,MAX(AE1760:AG1760))</f>
        <v>0</v>
      </c>
      <c r="L1760" s="29">
        <f t="shared" si="786"/>
        <v>0</v>
      </c>
      <c r="M1760" s="29">
        <f t="shared" si="787"/>
        <v>1</v>
      </c>
      <c r="N1760" s="29">
        <f t="shared" si="789"/>
        <v>0</v>
      </c>
      <c r="O1760" s="34"/>
      <c r="P1760" s="41">
        <v>0</v>
      </c>
      <c r="Q1760" s="41">
        <v>0</v>
      </c>
      <c r="R1760" s="117">
        <v>0</v>
      </c>
      <c r="S1760" s="34">
        <v>0</v>
      </c>
      <c r="T1760" s="34"/>
      <c r="U1760" s="43" t="s">
        <v>319</v>
      </c>
      <c r="V1760" s="34">
        <v>0</v>
      </c>
      <c r="W1760" s="29">
        <v>1</v>
      </c>
      <c r="X1760" s="29">
        <f t="shared" si="790"/>
        <v>0</v>
      </c>
      <c r="Z1760" s="6">
        <f t="shared" si="791"/>
        <v>0</v>
      </c>
      <c r="AA1760" s="6">
        <f t="shared" si="792"/>
        <v>0</v>
      </c>
      <c r="AB1760" s="29"/>
      <c r="AC1760" s="29" t="str">
        <f t="shared" si="793"/>
        <v>не применяется</v>
      </c>
      <c r="AE1760" s="120">
        <f>IF(N1760=1,IF(OR(I1760&gt;-5,I1760=""),0,IF(I1760&gt;=-10,0.5,1)),0)</f>
        <v>0</v>
      </c>
      <c r="AF1760" s="120">
        <f>IF(G1760&lt;AI1760,0.5,0)</f>
        <v>0.5</v>
      </c>
      <c r="AG1760" s="120">
        <f>IF(G1760=AJ1760,1,0)</f>
        <v>1</v>
      </c>
      <c r="AI1760" s="29">
        <f t="shared" si="794"/>
        <v>4.1435990000000004E-3</v>
      </c>
      <c r="AJ1760" s="29">
        <f>_xlfn.MINIFS($G$6:$G$2383,$N$6:$N$2383,1,$D$6:$D$2383,14)</f>
        <v>0</v>
      </c>
    </row>
    <row r="1761" spans="1:36" ht="16.5" thickBot="1" x14ac:dyDescent="0.3">
      <c r="A1761" s="48" t="s">
        <v>1952</v>
      </c>
      <c r="B1761" s="54" t="s">
        <v>49</v>
      </c>
      <c r="C1761" s="55" t="s">
        <v>50</v>
      </c>
      <c r="D1761" s="33"/>
      <c r="E1761" s="41"/>
      <c r="F1761" s="41"/>
      <c r="G1761" s="117">
        <v>0</v>
      </c>
      <c r="H1761" s="35"/>
      <c r="I1761" s="35"/>
      <c r="J1761" s="35"/>
      <c r="K1761" s="36">
        <f>SUM(K1762:K1767)</f>
        <v>5</v>
      </c>
      <c r="L1761" s="29">
        <f t="shared" si="786"/>
        <v>0</v>
      </c>
      <c r="M1761" s="29">
        <f t="shared" si="787"/>
        <v>0</v>
      </c>
      <c r="O1761" s="34"/>
      <c r="P1761" s="34"/>
      <c r="Q1761" s="34"/>
      <c r="R1761" s="117">
        <v>0</v>
      </c>
      <c r="S1761" s="35">
        <v>3.5</v>
      </c>
      <c r="T1761" s="35"/>
      <c r="U1761" s="37" t="s">
        <v>321</v>
      </c>
      <c r="V1761" s="35">
        <v>1</v>
      </c>
      <c r="W1761" s="6"/>
      <c r="X1761" s="29">
        <f t="shared" si="790"/>
        <v>0</v>
      </c>
      <c r="Y1761" s="6"/>
      <c r="AB1761" s="6"/>
      <c r="AC1761" s="29" t="str">
        <f t="shared" si="793"/>
        <v>не применяется</v>
      </c>
      <c r="AF1761" s="6"/>
    </row>
    <row r="1762" spans="1:36" ht="16.5" thickBot="1" x14ac:dyDescent="0.3">
      <c r="A1762" s="48" t="s">
        <v>1953</v>
      </c>
      <c r="B1762" s="54" t="s">
        <v>49</v>
      </c>
      <c r="C1762" s="55" t="s">
        <v>50</v>
      </c>
      <c r="D1762" s="44">
        <v>15</v>
      </c>
      <c r="E1762" s="41">
        <v>7068</v>
      </c>
      <c r="F1762" s="41">
        <v>6795</v>
      </c>
      <c r="G1762" s="117">
        <v>1.0401765999999999</v>
      </c>
      <c r="H1762" s="45">
        <v>1</v>
      </c>
      <c r="I1762" s="42" t="s">
        <v>12</v>
      </c>
      <c r="J1762" s="13">
        <v>1.0401765999999999</v>
      </c>
      <c r="K1762" s="29">
        <f t="shared" ref="K1762:K1767" si="795">IF(V1762=1,MAX(AE1762:AG1762),0)</f>
        <v>1</v>
      </c>
      <c r="L1762" s="29">
        <f t="shared" si="786"/>
        <v>0</v>
      </c>
      <c r="M1762" s="29">
        <f t="shared" si="787"/>
        <v>1</v>
      </c>
      <c r="N1762" s="29">
        <f t="shared" ref="N1762:N1767" si="796">IF(AND(F1762=0,V1762=1),2,V1762)</f>
        <v>1</v>
      </c>
      <c r="O1762" s="34"/>
      <c r="P1762" s="41">
        <v>0</v>
      </c>
      <c r="Q1762" s="41">
        <v>0</v>
      </c>
      <c r="R1762" s="117">
        <v>0</v>
      </c>
      <c r="S1762" s="42">
        <v>1</v>
      </c>
      <c r="T1762" s="42"/>
      <c r="U1762" s="43" t="s">
        <v>323</v>
      </c>
      <c r="V1762" s="34">
        <v>1</v>
      </c>
      <c r="W1762" s="29">
        <v>1</v>
      </c>
      <c r="X1762" s="29">
        <f t="shared" si="790"/>
        <v>1</v>
      </c>
      <c r="Z1762" s="6">
        <f t="shared" ref="Z1762:Z1767" si="797">N1762</f>
        <v>1</v>
      </c>
      <c r="AA1762" s="6">
        <f t="shared" ref="AA1762:AA1767" si="798">IF(K1762&lt;=0,0,1)</f>
        <v>1</v>
      </c>
      <c r="AB1762" s="29"/>
      <c r="AC1762" s="29">
        <f t="shared" si="793"/>
        <v>1</v>
      </c>
      <c r="AE1762" s="120">
        <f>IF(AND(J1762&gt;=1,N1762=1),1,0)</f>
        <v>1</v>
      </c>
      <c r="AF1762" s="121">
        <f>IF(G1762&gt;AI1762,0.5,0)</f>
        <v>0.5</v>
      </c>
      <c r="AG1762" s="120"/>
      <c r="AI1762" s="29">
        <f t="shared" ref="AI1762:AI1767" si="799">ROUND(SUMIFS(E:E,D:D,D1762,N:N,1)/SUMIFS(F:F,D:D,D1762,N:N,1),9)</f>
        <v>0.955452521</v>
      </c>
    </row>
    <row r="1763" spans="1:36" ht="16.5" thickBot="1" x14ac:dyDescent="0.3">
      <c r="A1763" s="48" t="s">
        <v>1954</v>
      </c>
      <c r="B1763" s="54" t="s">
        <v>49</v>
      </c>
      <c r="C1763" s="55" t="s">
        <v>50</v>
      </c>
      <c r="D1763" s="44">
        <v>16</v>
      </c>
      <c r="E1763" s="41">
        <v>11</v>
      </c>
      <c r="F1763" s="41">
        <v>0</v>
      </c>
      <c r="G1763" s="117">
        <v>0</v>
      </c>
      <c r="H1763" s="45">
        <v>1</v>
      </c>
      <c r="I1763" s="42" t="s">
        <v>12</v>
      </c>
      <c r="J1763" s="13">
        <v>0</v>
      </c>
      <c r="K1763" s="29">
        <f t="shared" si="795"/>
        <v>0</v>
      </c>
      <c r="L1763" s="29">
        <f t="shared" si="786"/>
        <v>0</v>
      </c>
      <c r="M1763" s="29">
        <f t="shared" si="787"/>
        <v>0</v>
      </c>
      <c r="N1763" s="29">
        <f t="shared" si="796"/>
        <v>2</v>
      </c>
      <c r="O1763" s="34"/>
      <c r="P1763" s="41">
        <v>10</v>
      </c>
      <c r="Q1763" s="41">
        <v>16</v>
      </c>
      <c r="R1763" s="117">
        <v>0.625</v>
      </c>
      <c r="S1763" s="42">
        <v>0.5</v>
      </c>
      <c r="T1763" s="42"/>
      <c r="U1763" s="43" t="s">
        <v>325</v>
      </c>
      <c r="V1763" s="34">
        <v>1</v>
      </c>
      <c r="W1763" s="29">
        <v>1</v>
      </c>
      <c r="X1763" s="29">
        <f t="shared" si="790"/>
        <v>1</v>
      </c>
      <c r="Z1763" s="6">
        <f t="shared" si="797"/>
        <v>2</v>
      </c>
      <c r="AA1763" s="6">
        <f t="shared" si="798"/>
        <v>0</v>
      </c>
      <c r="AB1763" s="29"/>
      <c r="AC1763" s="29" t="str">
        <f>_xlfn.IFS(AND(Z1763=1,AA1763=1),1,AND(Z1763=1,AA1763=0),0,Z1763=0,"не применяется",N1763=2,"не применяется")</f>
        <v>не применяется</v>
      </c>
      <c r="AE1763" s="120">
        <f>IF(AND(J1763&gt;=1,N1763=1),1,0)</f>
        <v>0</v>
      </c>
      <c r="AF1763" s="120">
        <f>IF(G1763&gt;AI1763,0.5,0)</f>
        <v>0</v>
      </c>
      <c r="AG1763" s="120"/>
      <c r="AI1763" s="29">
        <f t="shared" si="799"/>
        <v>27.65</v>
      </c>
    </row>
    <row r="1764" spans="1:36" ht="16.5" thickBot="1" x14ac:dyDescent="0.3">
      <c r="A1764" s="48" t="s">
        <v>1955</v>
      </c>
      <c r="B1764" s="54" t="s">
        <v>49</v>
      </c>
      <c r="C1764" s="55" t="s">
        <v>50</v>
      </c>
      <c r="D1764" s="44">
        <v>17</v>
      </c>
      <c r="E1764" s="41">
        <v>1364</v>
      </c>
      <c r="F1764" s="41">
        <v>3</v>
      </c>
      <c r="G1764" s="117">
        <v>454.66666666700002</v>
      </c>
      <c r="H1764" s="45">
        <v>1</v>
      </c>
      <c r="I1764" s="42" t="s">
        <v>12</v>
      </c>
      <c r="J1764" s="13">
        <v>454.66666666700002</v>
      </c>
      <c r="K1764" s="29">
        <f t="shared" si="795"/>
        <v>1</v>
      </c>
      <c r="L1764" s="29">
        <f t="shared" si="786"/>
        <v>0</v>
      </c>
      <c r="M1764" s="29">
        <f t="shared" si="787"/>
        <v>1</v>
      </c>
      <c r="N1764" s="29">
        <f t="shared" si="796"/>
        <v>1</v>
      </c>
      <c r="O1764" s="34"/>
      <c r="P1764" s="41">
        <v>512</v>
      </c>
      <c r="Q1764" s="41">
        <v>120</v>
      </c>
      <c r="R1764" s="117">
        <v>4.266666667</v>
      </c>
      <c r="S1764" s="42">
        <v>1</v>
      </c>
      <c r="T1764" s="42"/>
      <c r="U1764" s="43" t="s">
        <v>327</v>
      </c>
      <c r="V1764" s="34">
        <v>1</v>
      </c>
      <c r="W1764" s="29">
        <v>1</v>
      </c>
      <c r="X1764" s="29">
        <f t="shared" si="790"/>
        <v>1</v>
      </c>
      <c r="Z1764" s="6">
        <f t="shared" si="797"/>
        <v>1</v>
      </c>
      <c r="AA1764" s="6">
        <f t="shared" si="798"/>
        <v>1</v>
      </c>
      <c r="AB1764" s="29"/>
      <c r="AC1764" s="29">
        <f>_xlfn.IFS(AND(Z1764=1,AA1764=1),1,AND(Z1764=1,AA1764=0),0,Z1764=0,"не применяется")</f>
        <v>1</v>
      </c>
      <c r="AE1764" s="120">
        <f>IF(AND(J1764&gt;=1,N1764=1),1,0)</f>
        <v>1</v>
      </c>
      <c r="AF1764" s="120">
        <f>IF(G1764&gt;AI1764,0.5,0)</f>
        <v>0.5</v>
      </c>
      <c r="AG1764" s="120"/>
      <c r="AI1764" s="29">
        <f t="shared" si="799"/>
        <v>77.588235294</v>
      </c>
    </row>
    <row r="1765" spans="1:36" ht="16.5" thickBot="1" x14ac:dyDescent="0.3">
      <c r="A1765" s="48" t="s">
        <v>1956</v>
      </c>
      <c r="B1765" s="54" t="s">
        <v>49</v>
      </c>
      <c r="C1765" s="55" t="s">
        <v>50</v>
      </c>
      <c r="D1765" s="44">
        <v>18</v>
      </c>
      <c r="E1765" s="41">
        <v>360</v>
      </c>
      <c r="F1765" s="41">
        <v>0</v>
      </c>
      <c r="G1765" s="117">
        <v>0</v>
      </c>
      <c r="H1765" s="45">
        <v>1</v>
      </c>
      <c r="I1765" s="42" t="s">
        <v>12</v>
      </c>
      <c r="J1765" s="13">
        <v>0</v>
      </c>
      <c r="K1765" s="29">
        <f t="shared" si="795"/>
        <v>0</v>
      </c>
      <c r="L1765" s="29">
        <f t="shared" si="786"/>
        <v>0</v>
      </c>
      <c r="M1765" s="29">
        <f t="shared" si="787"/>
        <v>0</v>
      </c>
      <c r="N1765" s="29">
        <f t="shared" si="796"/>
        <v>2</v>
      </c>
      <c r="O1765" s="34"/>
      <c r="P1765" s="41">
        <v>71</v>
      </c>
      <c r="Q1765" s="41">
        <v>6</v>
      </c>
      <c r="R1765" s="117">
        <v>11.833333333000001</v>
      </c>
      <c r="S1765" s="42">
        <v>1</v>
      </c>
      <c r="T1765" s="42"/>
      <c r="U1765" s="43" t="s">
        <v>329</v>
      </c>
      <c r="V1765" s="34">
        <v>1</v>
      </c>
      <c r="W1765" s="29">
        <v>1</v>
      </c>
      <c r="X1765" s="29">
        <f t="shared" si="790"/>
        <v>1</v>
      </c>
      <c r="Z1765" s="6">
        <f t="shared" si="797"/>
        <v>2</v>
      </c>
      <c r="AA1765" s="6">
        <f t="shared" si="798"/>
        <v>0</v>
      </c>
      <c r="AB1765" s="29"/>
      <c r="AC1765" s="29" t="str">
        <f>_xlfn.IFS(AND(Z1765=1,AA1765=1),1,AND(Z1765=1,AA1765=0),0,Z1765=0,"не применяется",N1765=2,"не применяется")</f>
        <v>не применяется</v>
      </c>
      <c r="AE1765" s="120">
        <f>IF(AND(J1765&gt;=1,N1765=1),1,0)</f>
        <v>0</v>
      </c>
      <c r="AF1765" s="120">
        <f>IF(G1765&gt;AI1765,0.5,0)</f>
        <v>0</v>
      </c>
      <c r="AG1765" s="120"/>
      <c r="AI1765" s="29">
        <f t="shared" si="799"/>
        <v>48.1875</v>
      </c>
    </row>
    <row r="1766" spans="1:36" ht="16.5" thickBot="1" x14ac:dyDescent="0.3">
      <c r="A1766" s="48" t="s">
        <v>1957</v>
      </c>
      <c r="B1766" s="54" t="s">
        <v>49</v>
      </c>
      <c r="C1766" s="55" t="s">
        <v>50</v>
      </c>
      <c r="D1766" s="44">
        <v>19</v>
      </c>
      <c r="E1766" s="41">
        <v>212</v>
      </c>
      <c r="F1766" s="41">
        <v>1</v>
      </c>
      <c r="G1766" s="117">
        <v>212</v>
      </c>
      <c r="H1766" s="45">
        <v>1</v>
      </c>
      <c r="I1766" s="42" t="s">
        <v>12</v>
      </c>
      <c r="J1766" s="13">
        <v>212</v>
      </c>
      <c r="K1766" s="29">
        <f t="shared" si="795"/>
        <v>2</v>
      </c>
      <c r="L1766" s="29">
        <f t="shared" si="786"/>
        <v>0</v>
      </c>
      <c r="M1766" s="29">
        <f t="shared" si="787"/>
        <v>1</v>
      </c>
      <c r="N1766" s="29">
        <f t="shared" si="796"/>
        <v>1</v>
      </c>
      <c r="O1766" s="34"/>
      <c r="P1766" s="41">
        <v>140</v>
      </c>
      <c r="Q1766" s="41">
        <v>356</v>
      </c>
      <c r="R1766" s="117">
        <v>0.39325842700000002</v>
      </c>
      <c r="S1766" s="42">
        <v>0</v>
      </c>
      <c r="T1766" s="42"/>
      <c r="U1766" s="43" t="s">
        <v>331</v>
      </c>
      <c r="V1766" s="34">
        <v>1</v>
      </c>
      <c r="W1766" s="29">
        <v>2</v>
      </c>
      <c r="X1766" s="29">
        <f t="shared" si="790"/>
        <v>2</v>
      </c>
      <c r="Z1766" s="6">
        <f t="shared" si="797"/>
        <v>1</v>
      </c>
      <c r="AA1766" s="6">
        <f t="shared" si="798"/>
        <v>1</v>
      </c>
      <c r="AB1766" s="29"/>
      <c r="AC1766" s="29">
        <f t="shared" ref="AC1766:AC1773" si="800">_xlfn.IFS(AND(Z1766=1,AA1766=1),1,AND(Z1766=1,AA1766=0),0,Z1766=0,"не применяется")</f>
        <v>1</v>
      </c>
      <c r="AE1766" s="120">
        <f>IF(AND(J1766&gt;=1,N1766=1),2,0)</f>
        <v>2</v>
      </c>
      <c r="AF1766" s="120">
        <f>IF(G1766&gt;AI1766,1,0)</f>
        <v>1</v>
      </c>
      <c r="AG1766" s="120"/>
      <c r="AI1766" s="29">
        <f t="shared" si="799"/>
        <v>45.237288135999997</v>
      </c>
    </row>
    <row r="1767" spans="1:36" ht="16.5" thickBot="1" x14ac:dyDescent="0.3">
      <c r="A1767" s="48" t="s">
        <v>1958</v>
      </c>
      <c r="B1767" s="54" t="s">
        <v>49</v>
      </c>
      <c r="C1767" s="55" t="s">
        <v>50</v>
      </c>
      <c r="D1767" s="44">
        <v>20</v>
      </c>
      <c r="E1767" s="41">
        <v>534</v>
      </c>
      <c r="F1767" s="41">
        <v>10</v>
      </c>
      <c r="G1767" s="117">
        <v>53.4</v>
      </c>
      <c r="H1767" s="45">
        <v>1</v>
      </c>
      <c r="I1767" s="42" t="s">
        <v>12</v>
      </c>
      <c r="J1767" s="13">
        <v>53.4</v>
      </c>
      <c r="K1767" s="29">
        <f t="shared" si="795"/>
        <v>1</v>
      </c>
      <c r="L1767" s="29">
        <f t="shared" si="786"/>
        <v>0</v>
      </c>
      <c r="M1767" s="29">
        <f t="shared" si="787"/>
        <v>1</v>
      </c>
      <c r="N1767" s="29">
        <f t="shared" si="796"/>
        <v>1</v>
      </c>
      <c r="O1767" s="34"/>
      <c r="P1767" s="41">
        <v>11</v>
      </c>
      <c r="Q1767" s="41">
        <v>42</v>
      </c>
      <c r="R1767" s="117">
        <v>0.26190476200000001</v>
      </c>
      <c r="S1767" s="42">
        <v>0</v>
      </c>
      <c r="T1767" s="42"/>
      <c r="U1767" s="43" t="s">
        <v>333</v>
      </c>
      <c r="V1767" s="34">
        <v>1</v>
      </c>
      <c r="W1767" s="29">
        <v>1</v>
      </c>
      <c r="X1767" s="29">
        <f t="shared" si="790"/>
        <v>1</v>
      </c>
      <c r="Z1767" s="6">
        <f t="shared" si="797"/>
        <v>1</v>
      </c>
      <c r="AA1767" s="6">
        <f t="shared" si="798"/>
        <v>1</v>
      </c>
      <c r="AB1767" s="29"/>
      <c r="AC1767" s="29">
        <f t="shared" si="800"/>
        <v>1</v>
      </c>
      <c r="AE1767" s="120">
        <f>IF(AND(J1767&gt;=1,N1767=1),1,0)</f>
        <v>1</v>
      </c>
      <c r="AF1767" s="120">
        <f>IF(G1767&gt;AI1767,0.5,0)</f>
        <v>0.5</v>
      </c>
      <c r="AG1767" s="120"/>
      <c r="AI1767" s="29">
        <f t="shared" si="799"/>
        <v>12.756097561000001</v>
      </c>
    </row>
    <row r="1768" spans="1:36" ht="16.5" thickBot="1" x14ac:dyDescent="0.3">
      <c r="A1768" s="48" t="s">
        <v>1952</v>
      </c>
      <c r="B1768" s="54" t="s">
        <v>49</v>
      </c>
      <c r="C1768" s="55" t="s">
        <v>50</v>
      </c>
      <c r="D1768" s="33"/>
      <c r="E1768" s="41"/>
      <c r="F1768" s="41"/>
      <c r="G1768" s="117">
        <v>0</v>
      </c>
      <c r="H1768" s="35"/>
      <c r="I1768" s="35"/>
      <c r="J1768" s="35"/>
      <c r="K1768" s="36">
        <f>SUM(K1769:K1773)</f>
        <v>0</v>
      </c>
      <c r="L1768" s="29">
        <f t="shared" si="786"/>
        <v>0</v>
      </c>
      <c r="M1768" s="29">
        <f t="shared" si="787"/>
        <v>0</v>
      </c>
      <c r="O1768" s="34"/>
      <c r="P1768" s="34"/>
      <c r="Q1768" s="34"/>
      <c r="R1768" s="117">
        <v>0</v>
      </c>
      <c r="S1768" s="35">
        <v>0</v>
      </c>
      <c r="T1768" s="35"/>
      <c r="U1768" s="37" t="s">
        <v>321</v>
      </c>
      <c r="V1768" s="35">
        <v>1</v>
      </c>
      <c r="W1768" s="6"/>
      <c r="X1768" s="29">
        <f t="shared" si="790"/>
        <v>0</v>
      </c>
      <c r="Y1768" s="6"/>
      <c r="AB1768" s="6"/>
      <c r="AC1768" s="29" t="str">
        <f t="shared" si="800"/>
        <v>не применяется</v>
      </c>
      <c r="AF1768" s="6"/>
    </row>
    <row r="1769" spans="1:36" ht="16.5" thickBot="1" x14ac:dyDescent="0.3">
      <c r="A1769" s="48" t="s">
        <v>1959</v>
      </c>
      <c r="B1769" s="54" t="s">
        <v>49</v>
      </c>
      <c r="C1769" s="55" t="s">
        <v>50</v>
      </c>
      <c r="D1769" s="44">
        <v>21</v>
      </c>
      <c r="E1769" s="41">
        <v>0</v>
      </c>
      <c r="F1769" s="41">
        <v>0</v>
      </c>
      <c r="G1769" s="117">
        <v>0</v>
      </c>
      <c r="H1769" s="42" t="s">
        <v>12</v>
      </c>
      <c r="I1769" s="13">
        <v>0</v>
      </c>
      <c r="J1769" s="42" t="s">
        <v>12</v>
      </c>
      <c r="K1769" s="29">
        <f>IF(V1769=1,MAX(AE1769:AG1769),0)</f>
        <v>0</v>
      </c>
      <c r="L1769" s="29">
        <f t="shared" si="786"/>
        <v>0</v>
      </c>
      <c r="M1769" s="29">
        <f t="shared" si="787"/>
        <v>0</v>
      </c>
      <c r="N1769" s="29">
        <f>IF(AND(F1769=0,V1769=1),2,V1769)</f>
        <v>0</v>
      </c>
      <c r="O1769" s="34"/>
      <c r="P1769" s="41">
        <v>0</v>
      </c>
      <c r="Q1769" s="41">
        <v>0</v>
      </c>
      <c r="R1769" s="117">
        <v>0</v>
      </c>
      <c r="S1769" s="45">
        <v>0</v>
      </c>
      <c r="T1769" s="45"/>
      <c r="U1769" s="43" t="s">
        <v>335</v>
      </c>
      <c r="V1769" s="34">
        <v>0</v>
      </c>
      <c r="W1769" s="29">
        <v>1</v>
      </c>
      <c r="X1769" s="29">
        <f t="shared" si="790"/>
        <v>0</v>
      </c>
      <c r="Z1769" s="6">
        <f>N1769</f>
        <v>0</v>
      </c>
      <c r="AA1769" s="6">
        <f>IF(K1769&lt;=0,0,1)</f>
        <v>0</v>
      </c>
      <c r="AB1769" s="29"/>
      <c r="AC1769" s="29" t="str">
        <f t="shared" si="800"/>
        <v>не применяется</v>
      </c>
      <c r="AE1769" s="120">
        <f>IF(N1769=1,IF(OR(I1769&lt;5,I1769=""),0,IF(I1769&gt;=10,1,0.5)),0)</f>
        <v>0</v>
      </c>
      <c r="AF1769" s="120">
        <f>IF(G1769&gt;AI1769,0.5,0)</f>
        <v>0</v>
      </c>
      <c r="AG1769" s="120">
        <f>IF(G1769=AJ1769,1,0)</f>
        <v>0</v>
      </c>
      <c r="AI1769" s="29">
        <f>ROUND(SUMIFS(E:E,D:D,D1769,N:N,1)/SUMIFS(F:F,D:D,D1769,N:N,1),9)</f>
        <v>0.40586932399999998</v>
      </c>
      <c r="AJ1769" s="29">
        <f>_xlfn.MAXIFS($G$7:$G$2383,$N$7:$N$2383,1,$D$7:$D$2383,21)</f>
        <v>1</v>
      </c>
    </row>
    <row r="1770" spans="1:36" ht="16.5" thickBot="1" x14ac:dyDescent="0.3">
      <c r="A1770" s="48" t="s">
        <v>1960</v>
      </c>
      <c r="B1770" s="54" t="s">
        <v>49</v>
      </c>
      <c r="C1770" s="55" t="s">
        <v>50</v>
      </c>
      <c r="D1770" s="44">
        <v>22</v>
      </c>
      <c r="E1770" s="41">
        <v>0</v>
      </c>
      <c r="F1770" s="41">
        <v>0</v>
      </c>
      <c r="G1770" s="117">
        <v>0</v>
      </c>
      <c r="H1770" s="45">
        <v>1</v>
      </c>
      <c r="I1770" s="42" t="s">
        <v>12</v>
      </c>
      <c r="J1770" s="13">
        <v>0</v>
      </c>
      <c r="K1770" s="29">
        <f>IF(V1770=1,MAX(AE1770:AG1770),0)</f>
        <v>0</v>
      </c>
      <c r="L1770" s="29">
        <f t="shared" si="786"/>
        <v>0</v>
      </c>
      <c r="M1770" s="29">
        <f t="shared" si="787"/>
        <v>0</v>
      </c>
      <c r="N1770" s="29">
        <f>IF(AND(F1770=0,V1770=1),2,V1770)</f>
        <v>0</v>
      </c>
      <c r="O1770" s="34"/>
      <c r="P1770" s="41">
        <v>0</v>
      </c>
      <c r="Q1770" s="41">
        <v>0</v>
      </c>
      <c r="R1770" s="117">
        <v>0</v>
      </c>
      <c r="S1770" s="42">
        <v>0</v>
      </c>
      <c r="T1770" s="42"/>
      <c r="U1770" s="43" t="s">
        <v>337</v>
      </c>
      <c r="V1770" s="34">
        <v>0</v>
      </c>
      <c r="W1770" s="29">
        <v>1</v>
      </c>
      <c r="X1770" s="29">
        <f t="shared" si="790"/>
        <v>0</v>
      </c>
      <c r="Z1770" s="6">
        <f>N1770</f>
        <v>0</v>
      </c>
      <c r="AA1770" s="6">
        <f>IF(K1770&lt;=0,0,1)</f>
        <v>0</v>
      </c>
      <c r="AB1770" s="29"/>
      <c r="AC1770" s="29" t="str">
        <f t="shared" si="800"/>
        <v>не применяется</v>
      </c>
      <c r="AE1770" s="120">
        <f>IF(AND(J1770&gt;=1,N1770=1),1,0)</f>
        <v>0</v>
      </c>
      <c r="AF1770" s="120">
        <f>IF(G1770&gt;AI1770,0.5,0)</f>
        <v>0</v>
      </c>
      <c r="AG1770" s="120"/>
      <c r="AI1770" s="29">
        <f>ROUND(SUMIFS(E:E,D:D,D1770,N:N,1)/SUMIFS(F:F,D:D,D1770,N:N,1),9)</f>
        <v>0.59924209900000003</v>
      </c>
    </row>
    <row r="1771" spans="1:36" ht="16.5" thickBot="1" x14ac:dyDescent="0.3">
      <c r="A1771" s="48" t="s">
        <v>1961</v>
      </c>
      <c r="B1771" s="54" t="s">
        <v>49</v>
      </c>
      <c r="C1771" s="55" t="s">
        <v>50</v>
      </c>
      <c r="D1771" s="44">
        <v>23</v>
      </c>
      <c r="E1771" s="41">
        <v>0</v>
      </c>
      <c r="F1771" s="41">
        <v>0</v>
      </c>
      <c r="G1771" s="117">
        <v>0</v>
      </c>
      <c r="H1771" s="42" t="s">
        <v>12</v>
      </c>
      <c r="I1771" s="13">
        <v>0</v>
      </c>
      <c r="J1771" s="42" t="s">
        <v>12</v>
      </c>
      <c r="K1771" s="29">
        <f>IF(V1771=1,MAX(AE1771:AG1771),0)</f>
        <v>0</v>
      </c>
      <c r="L1771" s="29">
        <f t="shared" si="786"/>
        <v>0</v>
      </c>
      <c r="M1771" s="29">
        <f t="shared" si="787"/>
        <v>0</v>
      </c>
      <c r="N1771" s="29">
        <f>IF(AND(F1771=0,V1771=1),2,V1771)</f>
        <v>0</v>
      </c>
      <c r="O1771" s="34"/>
      <c r="P1771" s="41">
        <v>0</v>
      </c>
      <c r="Q1771" s="41">
        <v>0</v>
      </c>
      <c r="R1771" s="117">
        <v>0</v>
      </c>
      <c r="S1771" s="45">
        <v>0</v>
      </c>
      <c r="T1771" s="45"/>
      <c r="U1771" s="43" t="s">
        <v>339</v>
      </c>
      <c r="V1771" s="34">
        <v>0</v>
      </c>
      <c r="W1771" s="29">
        <v>1</v>
      </c>
      <c r="X1771" s="29">
        <f t="shared" si="790"/>
        <v>0</v>
      </c>
      <c r="Z1771" s="6">
        <f>N1771</f>
        <v>0</v>
      </c>
      <c r="AA1771" s="6">
        <f>IF(K1771&lt;=0,0,1)</f>
        <v>0</v>
      </c>
      <c r="AB1771" s="29"/>
      <c r="AC1771" s="29" t="str">
        <f t="shared" si="800"/>
        <v>не применяется</v>
      </c>
      <c r="AE1771" s="120">
        <f>IF(N1771=1,IF(OR(I1771&lt;5,I1771=""),0,IF(I1771&gt;=10,1,0.5)),0)</f>
        <v>0</v>
      </c>
      <c r="AF1771" s="120">
        <f>IF(G1771&gt;AI1771,0.5,0)</f>
        <v>0</v>
      </c>
      <c r="AG1771" s="120">
        <f>IF(AND(G4198&lt;&gt;0,G1771=AJ1771),1,0)</f>
        <v>0</v>
      </c>
      <c r="AI1771" s="29">
        <f>ROUND(SUMIFS(E:E,D:D,D1771,N:N,1)/SUMIFS(F:F,D:D,D1771,N:N,1),9)</f>
        <v>0.46666666699999998</v>
      </c>
      <c r="AJ1771" s="29">
        <f>_xlfn.MAXIFS($G$7:$G$2383,$N$7:$N$2383,1,$D$7:$D$2383,23)</f>
        <v>6</v>
      </c>
    </row>
    <row r="1772" spans="1:36" ht="16.5" thickBot="1" x14ac:dyDescent="0.3">
      <c r="A1772" s="48" t="s">
        <v>1962</v>
      </c>
      <c r="B1772" s="54" t="s">
        <v>49</v>
      </c>
      <c r="C1772" s="55" t="s">
        <v>50</v>
      </c>
      <c r="D1772" s="44">
        <v>24</v>
      </c>
      <c r="E1772" s="41">
        <v>0</v>
      </c>
      <c r="F1772" s="41">
        <v>0</v>
      </c>
      <c r="G1772" s="117">
        <v>0</v>
      </c>
      <c r="H1772" s="42" t="s">
        <v>12</v>
      </c>
      <c r="I1772" s="13">
        <v>0</v>
      </c>
      <c r="J1772" s="42" t="s">
        <v>12</v>
      </c>
      <c r="K1772" s="29">
        <f>IF(V1772=1,MAX(AE1772:AG1772),0)</f>
        <v>0</v>
      </c>
      <c r="L1772" s="29">
        <f t="shared" si="786"/>
        <v>0</v>
      </c>
      <c r="M1772" s="29">
        <f t="shared" si="787"/>
        <v>0</v>
      </c>
      <c r="N1772" s="29">
        <f>IF(AND(F1772=0,V1772=1),2,V1772)</f>
        <v>0</v>
      </c>
      <c r="O1772" s="34"/>
      <c r="P1772" s="41">
        <v>0</v>
      </c>
      <c r="Q1772" s="41">
        <v>0</v>
      </c>
      <c r="R1772" s="117">
        <v>0</v>
      </c>
      <c r="S1772" s="45">
        <v>0</v>
      </c>
      <c r="T1772" s="45"/>
      <c r="U1772" s="43" t="s">
        <v>341</v>
      </c>
      <c r="V1772" s="34">
        <v>0</v>
      </c>
      <c r="W1772" s="29">
        <v>1</v>
      </c>
      <c r="X1772" s="29">
        <f t="shared" si="790"/>
        <v>0</v>
      </c>
      <c r="Z1772" s="6">
        <f>N1772</f>
        <v>0</v>
      </c>
      <c r="AA1772" s="6">
        <f>IF(K1772&lt;=0,0,1)</f>
        <v>0</v>
      </c>
      <c r="AB1772" s="29"/>
      <c r="AC1772" s="29" t="str">
        <f t="shared" si="800"/>
        <v>не применяется</v>
      </c>
      <c r="AE1772" s="120">
        <f>IF(N1772=1,IF(OR(I1772&lt;5,I1772=""),0,IF(I1772&gt;=10,1,0.5)),0)</f>
        <v>0</v>
      </c>
      <c r="AF1772" s="120">
        <f>IF(G1772&gt;AI1772,0.5,0)</f>
        <v>0</v>
      </c>
      <c r="AG1772" s="120">
        <f>IF(G1772=AJ1772,1,0)</f>
        <v>0</v>
      </c>
      <c r="AI1772" s="29">
        <f>ROUND(SUMIFS(E:E,D:D,D1772,N:N,1)/SUMIFS(F:F,D:D,D1772,N:N,1),9)</f>
        <v>0.91379310300000005</v>
      </c>
      <c r="AJ1772" s="29">
        <f>_xlfn.MAXIFS($G$7:$G$2383,$N$7:$N$2383,1,$D$7:$D$2383,24)</f>
        <v>10</v>
      </c>
    </row>
    <row r="1773" spans="1:36" ht="16.5" thickBot="1" x14ac:dyDescent="0.3">
      <c r="A1773" s="48" t="s">
        <v>1963</v>
      </c>
      <c r="B1773" s="54" t="s">
        <v>49</v>
      </c>
      <c r="C1773" s="55" t="s">
        <v>50</v>
      </c>
      <c r="D1773" s="44">
        <v>25</v>
      </c>
      <c r="E1773" s="41">
        <v>0</v>
      </c>
      <c r="F1773" s="41">
        <v>0</v>
      </c>
      <c r="G1773" s="117">
        <v>0</v>
      </c>
      <c r="H1773" s="45">
        <v>1</v>
      </c>
      <c r="I1773" s="42" t="s">
        <v>12</v>
      </c>
      <c r="J1773" s="13">
        <v>0</v>
      </c>
      <c r="K1773" s="29">
        <f>IF(V1773=1,MAX(AE1773:AG1773),0)</f>
        <v>0</v>
      </c>
      <c r="L1773" s="29">
        <f t="shared" si="786"/>
        <v>0</v>
      </c>
      <c r="M1773" s="29">
        <f t="shared" si="787"/>
        <v>0</v>
      </c>
      <c r="N1773" s="29">
        <f>IF(AND(F1773=0,V1773=1),2,V1773)</f>
        <v>0</v>
      </c>
      <c r="O1773" s="34"/>
      <c r="P1773" s="41">
        <v>0</v>
      </c>
      <c r="Q1773" s="41">
        <v>0</v>
      </c>
      <c r="R1773" s="117">
        <v>0</v>
      </c>
      <c r="S1773" s="42">
        <v>0</v>
      </c>
      <c r="T1773" s="42"/>
      <c r="U1773" s="43" t="s">
        <v>343</v>
      </c>
      <c r="V1773" s="34">
        <v>0</v>
      </c>
      <c r="W1773" s="29">
        <v>2</v>
      </c>
      <c r="X1773" s="29">
        <f t="shared" si="790"/>
        <v>0</v>
      </c>
      <c r="Z1773" s="6">
        <f>N1773</f>
        <v>0</v>
      </c>
      <c r="AA1773" s="6">
        <f>IF(K1773&lt;=0,0,1)</f>
        <v>0</v>
      </c>
      <c r="AB1773" s="29"/>
      <c r="AC1773" s="29" t="str">
        <f t="shared" si="800"/>
        <v>не применяется</v>
      </c>
      <c r="AE1773" s="120">
        <f>IF(AND(J1773&gt;=1,N1773=1),2,0)</f>
        <v>0</v>
      </c>
      <c r="AF1773" s="120">
        <f>IF(G1773&gt;AI1773,1,0)</f>
        <v>0</v>
      </c>
      <c r="AG1773" s="120"/>
      <c r="AI1773" s="29">
        <f>ROUND(SUMIFS(E:E,D:D,D1773,N:N,1)/SUMIFS(F:F,D:D,D1773,N:N,1),9)</f>
        <v>0.97028108999999996</v>
      </c>
    </row>
    <row r="1774" spans="1:36" s="112" customFormat="1" ht="16.5" thickBot="1" x14ac:dyDescent="0.3">
      <c r="A1774" s="127" t="s">
        <v>1964</v>
      </c>
      <c r="B1774" s="126" t="s">
        <v>49</v>
      </c>
      <c r="C1774" s="125" t="s">
        <v>50</v>
      </c>
      <c r="D1774" s="51">
        <v>33</v>
      </c>
      <c r="E1774" s="41"/>
      <c r="F1774" s="41"/>
      <c r="G1774" s="117">
        <v>0</v>
      </c>
      <c r="H1774" s="46"/>
      <c r="I1774" s="46"/>
      <c r="J1774" s="46"/>
      <c r="K1774" s="45">
        <f>K1746+K1761+K1768</f>
        <v>5</v>
      </c>
      <c r="L1774" s="29">
        <f t="shared" si="786"/>
        <v>0</v>
      </c>
      <c r="M1774" s="29">
        <f t="shared" si="787"/>
        <v>0</v>
      </c>
      <c r="N1774" s="29"/>
      <c r="O1774" s="117"/>
      <c r="P1774" s="34"/>
      <c r="Q1774" s="34"/>
      <c r="R1774" s="117">
        <v>0</v>
      </c>
      <c r="S1774" s="46">
        <v>3.5</v>
      </c>
      <c r="T1774" s="46"/>
      <c r="U1774" s="124" t="s">
        <v>321</v>
      </c>
      <c r="V1774" s="46">
        <v>1</v>
      </c>
      <c r="X1774" s="112">
        <f>SUM(X1746:X1773)</f>
        <v>7</v>
      </c>
      <c r="Y1774" s="123">
        <f>K1774/X1774</f>
        <v>0.7142857142857143</v>
      </c>
      <c r="Z1774" s="6">
        <f>SUM(Z1746:Z1773)</f>
        <v>8</v>
      </c>
      <c r="AA1774" s="6">
        <f>SUM(AA1746:AA1773)</f>
        <v>4</v>
      </c>
      <c r="AB1774" s="53">
        <f>AA1774/Z1774</f>
        <v>0.5</v>
      </c>
      <c r="AC1774" s="29">
        <f>AB1774</f>
        <v>0.5</v>
      </c>
      <c r="AE1774" s="6"/>
      <c r="AF1774" s="6"/>
      <c r="AG1774" s="6"/>
      <c r="AI1774" s="29"/>
      <c r="AJ1774" s="29"/>
    </row>
    <row r="1775" spans="1:36" ht="16.5" thickBot="1" x14ac:dyDescent="0.25">
      <c r="A1775" s="48" t="s">
        <v>204</v>
      </c>
      <c r="B1775" s="49" t="s">
        <v>173</v>
      </c>
      <c r="C1775" s="50" t="s">
        <v>174</v>
      </c>
      <c r="D1775" s="33">
        <v>0</v>
      </c>
      <c r="E1775" s="122"/>
      <c r="F1775" s="122"/>
      <c r="G1775" s="117">
        <v>0</v>
      </c>
      <c r="H1775" s="35"/>
      <c r="I1775" s="35"/>
      <c r="J1775" s="35"/>
      <c r="K1775" s="36">
        <f>SUM(K1776:K1789)</f>
        <v>15</v>
      </c>
      <c r="L1775" s="29">
        <f t="shared" si="786"/>
        <v>0</v>
      </c>
      <c r="M1775" s="29">
        <f t="shared" si="787"/>
        <v>0</v>
      </c>
      <c r="O1775" s="34"/>
      <c r="P1775" s="67"/>
      <c r="Q1775" s="67"/>
      <c r="R1775" s="117">
        <v>0</v>
      </c>
      <c r="S1775" s="34">
        <v>14</v>
      </c>
      <c r="T1775" s="34"/>
      <c r="U1775" s="43" t="s">
        <v>321</v>
      </c>
      <c r="V1775" s="35">
        <v>1</v>
      </c>
      <c r="W1775" s="6"/>
      <c r="X1775" s="6"/>
      <c r="Y1775" s="6"/>
      <c r="AB1775" s="6"/>
      <c r="AC1775" s="6"/>
      <c r="AF1775" s="6"/>
    </row>
    <row r="1776" spans="1:36" ht="16.5" thickBot="1" x14ac:dyDescent="0.3">
      <c r="A1776" s="48" t="s">
        <v>1965</v>
      </c>
      <c r="B1776" s="54" t="s">
        <v>173</v>
      </c>
      <c r="C1776" s="55" t="s">
        <v>174</v>
      </c>
      <c r="D1776" s="41">
        <v>1</v>
      </c>
      <c r="E1776" s="41">
        <v>242716</v>
      </c>
      <c r="F1776" s="41">
        <v>999358.4</v>
      </c>
      <c r="G1776" s="117">
        <v>0.24287182700000001</v>
      </c>
      <c r="H1776" s="42" t="s">
        <v>12</v>
      </c>
      <c r="I1776" s="13">
        <v>-0.84960111699999996</v>
      </c>
      <c r="J1776" s="42" t="s">
        <v>12</v>
      </c>
      <c r="K1776" s="29">
        <f t="shared" ref="K1776:K1787" si="801">IF(V1776=1,MAX(AE1776:AG1776),0)</f>
        <v>0</v>
      </c>
      <c r="L1776" s="29">
        <f t="shared" si="786"/>
        <v>0</v>
      </c>
      <c r="M1776" s="29">
        <f t="shared" si="787"/>
        <v>0</v>
      </c>
      <c r="N1776" s="29">
        <f t="shared" ref="N1776:N1789" si="802">IF(AND(F1776=0,V1776=1),2,V1776)</f>
        <v>1</v>
      </c>
      <c r="O1776" s="34" t="s">
        <v>19</v>
      </c>
      <c r="P1776" s="41">
        <v>216193</v>
      </c>
      <c r="Q1776" s="41">
        <v>882589.9</v>
      </c>
      <c r="R1776" s="117">
        <v>0.24495295</v>
      </c>
      <c r="S1776" s="34">
        <v>1</v>
      </c>
      <c r="T1776" s="34"/>
      <c r="U1776" s="43" t="s">
        <v>293</v>
      </c>
      <c r="V1776" s="34">
        <v>1</v>
      </c>
      <c r="W1776" s="29">
        <v>1</v>
      </c>
      <c r="X1776" s="29">
        <f t="shared" ref="X1776:X1802" si="803">IF(V1776=1,W1776,0)</f>
        <v>1</v>
      </c>
      <c r="Z1776" s="6">
        <f t="shared" ref="Z1776:Z1789" si="804">N1776</f>
        <v>1</v>
      </c>
      <c r="AA1776" s="6">
        <f t="shared" ref="AA1776:AA1789" si="805">IF(K1776&lt;=0,0,1)</f>
        <v>0</v>
      </c>
      <c r="AB1776" s="29"/>
      <c r="AC1776" s="29">
        <f t="shared" ref="AC1776:AC1799" si="806">_xlfn.IFS(AND(Z1776=1,AA1776=1),1,AND(Z1776=1,AA1776=0),0,Z1776=0,"не применяется")</f>
        <v>0</v>
      </c>
      <c r="AE1776" s="120">
        <f>IF(N1776=1,IF(OR(I1776&lt;3,I1776=""),0,IF(I1776&gt;=7,1,0.5)),0)</f>
        <v>0</v>
      </c>
      <c r="AF1776" s="120">
        <f>IF(G1776&gt;AI1776,0.5,0)</f>
        <v>0</v>
      </c>
      <c r="AG1776" s="120">
        <f>IF(G1776=AJ1776,1,0)</f>
        <v>0</v>
      </c>
      <c r="AI1776" s="29">
        <f t="shared" ref="AI1776:AI1789" si="807">ROUND(SUMIFS(E:E,D:D,D1776,N:N,1)/SUMIFS(F:F,D:D,D1776,N:N,1),9)</f>
        <v>0.26994277300000002</v>
      </c>
      <c r="AJ1776" s="29">
        <f>ROUND(_xlfn.MAXIFS($G$7:$G$2383,$D$7:$D$2383,1,$V$7:$V$2383,1),9)</f>
        <v>0.87050933799999997</v>
      </c>
    </row>
    <row r="1777" spans="1:36" ht="16.5" thickBot="1" x14ac:dyDescent="0.3">
      <c r="A1777" s="48" t="s">
        <v>1966</v>
      </c>
      <c r="B1777" s="54" t="s">
        <v>173</v>
      </c>
      <c r="C1777" s="55" t="s">
        <v>174</v>
      </c>
      <c r="D1777" s="44">
        <v>2</v>
      </c>
      <c r="E1777" s="41">
        <v>2230</v>
      </c>
      <c r="F1777" s="41">
        <v>2290</v>
      </c>
      <c r="G1777" s="117">
        <v>0.97379912700000004</v>
      </c>
      <c r="H1777" s="42" t="s">
        <v>12</v>
      </c>
      <c r="I1777" s="13">
        <v>78.784134606999999</v>
      </c>
      <c r="J1777" s="42" t="s">
        <v>12</v>
      </c>
      <c r="K1777" s="29">
        <f t="shared" si="801"/>
        <v>2</v>
      </c>
      <c r="L1777" s="29">
        <f t="shared" si="786"/>
        <v>0</v>
      </c>
      <c r="M1777" s="29">
        <f t="shared" si="787"/>
        <v>1</v>
      </c>
      <c r="N1777" s="29">
        <f t="shared" si="802"/>
        <v>1</v>
      </c>
      <c r="O1777" s="34"/>
      <c r="P1777" s="41">
        <v>1085</v>
      </c>
      <c r="Q1777" s="41">
        <v>1992</v>
      </c>
      <c r="R1777" s="117">
        <v>0.54467871499999998</v>
      </c>
      <c r="S1777" s="34">
        <v>2</v>
      </c>
      <c r="T1777" s="34"/>
      <c r="U1777" s="43" t="s">
        <v>295</v>
      </c>
      <c r="V1777" s="34">
        <v>1</v>
      </c>
      <c r="W1777" s="29">
        <v>2</v>
      </c>
      <c r="X1777" s="29">
        <f t="shared" si="803"/>
        <v>2</v>
      </c>
      <c r="Z1777" s="6">
        <f t="shared" si="804"/>
        <v>1</v>
      </c>
      <c r="AA1777" s="6">
        <f t="shared" si="805"/>
        <v>1</v>
      </c>
      <c r="AB1777" s="29"/>
      <c r="AC1777" s="29">
        <f t="shared" si="806"/>
        <v>1</v>
      </c>
      <c r="AE1777" s="120">
        <f>IF(N1777=1,IF(OR(I1777&lt;5,I1777=""),0,IF(I1777&gt;=10,2,1)),0)</f>
        <v>2</v>
      </c>
      <c r="AF1777" s="120">
        <f>IF(G1777&gt;AI1777,1,0)</f>
        <v>1</v>
      </c>
      <c r="AG1777" s="120">
        <f>IF(G1777=AJ1777,2,0)</f>
        <v>0</v>
      </c>
      <c r="AI1777" s="29">
        <f t="shared" si="807"/>
        <v>0.94268468299999997</v>
      </c>
      <c r="AJ1777" s="29">
        <f>ROUND(_xlfn.MAXIFS($G$7:$G$2383,$N$7:$N$2383,1,$D$7:$D$2383,2),9)</f>
        <v>0.994897959</v>
      </c>
    </row>
    <row r="1778" spans="1:36" ht="16.5" thickBot="1" x14ac:dyDescent="0.3">
      <c r="A1778" s="48" t="s">
        <v>1967</v>
      </c>
      <c r="B1778" s="54" t="s">
        <v>173</v>
      </c>
      <c r="C1778" s="55" t="s">
        <v>174</v>
      </c>
      <c r="D1778" s="44">
        <v>3</v>
      </c>
      <c r="E1778" s="41">
        <v>79</v>
      </c>
      <c r="F1778" s="41">
        <v>86</v>
      </c>
      <c r="G1778" s="117">
        <v>0.91860465099999999</v>
      </c>
      <c r="H1778" s="42" t="s">
        <v>12</v>
      </c>
      <c r="I1778" s="13">
        <v>8.1582896159999994</v>
      </c>
      <c r="J1778" s="42" t="s">
        <v>12</v>
      </c>
      <c r="K1778" s="29">
        <f t="shared" si="801"/>
        <v>0.5</v>
      </c>
      <c r="L1778" s="29">
        <f t="shared" si="786"/>
        <v>0</v>
      </c>
      <c r="M1778" s="29">
        <f t="shared" si="787"/>
        <v>1</v>
      </c>
      <c r="N1778" s="29">
        <f t="shared" si="802"/>
        <v>1</v>
      </c>
      <c r="O1778" s="34"/>
      <c r="P1778" s="41">
        <v>124</v>
      </c>
      <c r="Q1778" s="41">
        <v>146</v>
      </c>
      <c r="R1778" s="117">
        <v>0.84931506800000001</v>
      </c>
      <c r="S1778" s="34">
        <v>1</v>
      </c>
      <c r="T1778" s="34"/>
      <c r="U1778" s="43" t="s">
        <v>297</v>
      </c>
      <c r="V1778" s="34">
        <v>1</v>
      </c>
      <c r="W1778" s="29">
        <v>1</v>
      </c>
      <c r="X1778" s="29">
        <f t="shared" si="803"/>
        <v>1</v>
      </c>
      <c r="Z1778" s="6">
        <f t="shared" si="804"/>
        <v>1</v>
      </c>
      <c r="AA1778" s="6">
        <f t="shared" si="805"/>
        <v>1</v>
      </c>
      <c r="AB1778" s="29"/>
      <c r="AC1778" s="29">
        <f t="shared" si="806"/>
        <v>1</v>
      </c>
      <c r="AE1778" s="120">
        <f>IF(N1778=1,IF(OR(I1778&lt;5,I1778=""),0,IF(I1778&gt;=10,1,0.5)),0)</f>
        <v>0.5</v>
      </c>
      <c r="AF1778" s="120">
        <f>IF(G1778&gt;AI1778,0.5,0)</f>
        <v>0.5</v>
      </c>
      <c r="AG1778" s="120">
        <f>IF(G1778=AJ1778,1,0)</f>
        <v>0</v>
      </c>
      <c r="AI1778" s="29">
        <f t="shared" si="807"/>
        <v>0.630237826</v>
      </c>
      <c r="AJ1778" s="29">
        <f>_xlfn.MAXIFS($G$7:$G$2383,$N$7:$N$2383,1,$D$7:$D$2383,3)</f>
        <v>1</v>
      </c>
    </row>
    <row r="1779" spans="1:36" ht="16.5" thickBot="1" x14ac:dyDescent="0.3">
      <c r="A1779" s="48" t="s">
        <v>1968</v>
      </c>
      <c r="B1779" s="54" t="s">
        <v>173</v>
      </c>
      <c r="C1779" s="55" t="s">
        <v>174</v>
      </c>
      <c r="D1779" s="44">
        <v>4</v>
      </c>
      <c r="E1779" s="41">
        <v>20</v>
      </c>
      <c r="F1779" s="41">
        <v>21</v>
      </c>
      <c r="G1779" s="117">
        <v>0.95238095199999995</v>
      </c>
      <c r="H1779" s="42" t="s">
        <v>12</v>
      </c>
      <c r="I1779" s="13">
        <v>884.12697914099999</v>
      </c>
      <c r="J1779" s="42" t="s">
        <v>12</v>
      </c>
      <c r="K1779" s="29">
        <f t="shared" si="801"/>
        <v>1</v>
      </c>
      <c r="L1779" s="29">
        <f t="shared" si="786"/>
        <v>0</v>
      </c>
      <c r="M1779" s="29">
        <f t="shared" si="787"/>
        <v>1</v>
      </c>
      <c r="N1779" s="29">
        <f t="shared" si="802"/>
        <v>1</v>
      </c>
      <c r="O1779" s="34"/>
      <c r="P1779" s="41">
        <v>3</v>
      </c>
      <c r="Q1779" s="41">
        <v>31</v>
      </c>
      <c r="R1779" s="117">
        <v>9.6774193999999994E-2</v>
      </c>
      <c r="S1779" s="34">
        <v>0</v>
      </c>
      <c r="T1779" s="34"/>
      <c r="U1779" s="43" t="s">
        <v>299</v>
      </c>
      <c r="V1779" s="34">
        <v>1</v>
      </c>
      <c r="W1779" s="29">
        <v>1</v>
      </c>
      <c r="X1779" s="29">
        <f t="shared" si="803"/>
        <v>1</v>
      </c>
      <c r="Z1779" s="6">
        <f t="shared" si="804"/>
        <v>1</v>
      </c>
      <c r="AA1779" s="6">
        <f t="shared" si="805"/>
        <v>1</v>
      </c>
      <c r="AB1779" s="29"/>
      <c r="AC1779" s="29">
        <f t="shared" si="806"/>
        <v>1</v>
      </c>
      <c r="AE1779" s="120">
        <f>IF(N1779=1,IF(OR(I1779&lt;5,I1779=""),0,IF(I1779&gt;=10,1,0.5)),0)</f>
        <v>1</v>
      </c>
      <c r="AF1779" s="120">
        <f>IF(G1779&gt;AI1779,0.5,0)</f>
        <v>0.5</v>
      </c>
      <c r="AG1779" s="120">
        <f>IF(G1779=AJ1779,1,0)</f>
        <v>0</v>
      </c>
      <c r="AI1779" s="29">
        <f t="shared" si="807"/>
        <v>0.88328075699999997</v>
      </c>
      <c r="AJ1779" s="29">
        <f>_xlfn.MAXIFS($G$7:$G$2383,$N$7:$N$2383,1,$D$7:$D$2383,4)</f>
        <v>1</v>
      </c>
    </row>
    <row r="1780" spans="1:36" ht="16.5" thickBot="1" x14ac:dyDescent="0.3">
      <c r="A1780" s="48" t="s">
        <v>1969</v>
      </c>
      <c r="B1780" s="54" t="s">
        <v>173</v>
      </c>
      <c r="C1780" s="55" t="s">
        <v>174</v>
      </c>
      <c r="D1780" s="44">
        <v>5</v>
      </c>
      <c r="E1780" s="41">
        <v>64</v>
      </c>
      <c r="F1780" s="41">
        <v>86</v>
      </c>
      <c r="G1780" s="117">
        <v>0.74418604700000002</v>
      </c>
      <c r="H1780" s="42" t="s">
        <v>12</v>
      </c>
      <c r="I1780" s="13">
        <v>3129.7673955330001</v>
      </c>
      <c r="J1780" s="42" t="s">
        <v>12</v>
      </c>
      <c r="K1780" s="29">
        <f t="shared" si="801"/>
        <v>1</v>
      </c>
      <c r="L1780" s="29">
        <f t="shared" si="786"/>
        <v>0</v>
      </c>
      <c r="M1780" s="29">
        <f t="shared" si="787"/>
        <v>0</v>
      </c>
      <c r="N1780" s="29">
        <f t="shared" si="802"/>
        <v>1</v>
      </c>
      <c r="O1780" s="34"/>
      <c r="P1780" s="41">
        <v>5</v>
      </c>
      <c r="Q1780" s="41">
        <v>217</v>
      </c>
      <c r="R1780" s="117">
        <v>2.3041474999999999E-2</v>
      </c>
      <c r="S1780" s="34">
        <v>0</v>
      </c>
      <c r="T1780" s="34"/>
      <c r="U1780" s="43" t="s">
        <v>301</v>
      </c>
      <c r="V1780" s="34">
        <v>1</v>
      </c>
      <c r="W1780" s="29">
        <v>1</v>
      </c>
      <c r="X1780" s="29">
        <f t="shared" si="803"/>
        <v>1</v>
      </c>
      <c r="Z1780" s="6">
        <f t="shared" si="804"/>
        <v>1</v>
      </c>
      <c r="AA1780" s="6">
        <f t="shared" si="805"/>
        <v>1</v>
      </c>
      <c r="AB1780" s="29"/>
      <c r="AC1780" s="29">
        <f t="shared" si="806"/>
        <v>1</v>
      </c>
      <c r="AE1780" s="120">
        <f>IF(N1780=1,IF(OR(I1780&lt;5,I1780=""),0,IF(I1780&gt;=10,1,0.5)),0)</f>
        <v>1</v>
      </c>
      <c r="AF1780" s="120">
        <f>IF(G1780&gt;AI1780,0.5,0)</f>
        <v>0</v>
      </c>
      <c r="AG1780" s="120">
        <f>IF(G1780=AJ1780,1,0)</f>
        <v>0</v>
      </c>
      <c r="AI1780" s="29">
        <f t="shared" si="807"/>
        <v>0.78056112200000005</v>
      </c>
      <c r="AJ1780" s="29">
        <f>_xlfn.MAXIFS($G$7:$G$2383,$N$7:$N$2383,1,$D$7:$D$2383,5)</f>
        <v>1</v>
      </c>
    </row>
    <row r="1781" spans="1:36" ht="16.5" thickBot="1" x14ac:dyDescent="0.3">
      <c r="A1781" s="48" t="s">
        <v>1970</v>
      </c>
      <c r="B1781" s="54" t="s">
        <v>173</v>
      </c>
      <c r="C1781" s="55" t="s">
        <v>174</v>
      </c>
      <c r="D1781" s="44">
        <v>6</v>
      </c>
      <c r="E1781" s="41">
        <v>3868</v>
      </c>
      <c r="F1781" s="41">
        <v>3865</v>
      </c>
      <c r="G1781" s="117">
        <v>1.000776197</v>
      </c>
      <c r="H1781" s="45">
        <v>1</v>
      </c>
      <c r="I1781" s="42" t="s">
        <v>12</v>
      </c>
      <c r="J1781" s="13">
        <v>1.000776197</v>
      </c>
      <c r="K1781" s="29">
        <f t="shared" si="801"/>
        <v>2</v>
      </c>
      <c r="L1781" s="29">
        <f t="shared" si="786"/>
        <v>0</v>
      </c>
      <c r="M1781" s="29">
        <f t="shared" si="787"/>
        <v>0</v>
      </c>
      <c r="N1781" s="29">
        <f t="shared" si="802"/>
        <v>1</v>
      </c>
      <c r="O1781" s="34"/>
      <c r="P1781" s="41">
        <v>0</v>
      </c>
      <c r="Q1781" s="41">
        <v>0</v>
      </c>
      <c r="R1781" s="117">
        <v>0</v>
      </c>
      <c r="S1781" s="42">
        <v>2</v>
      </c>
      <c r="T1781" s="42"/>
      <c r="U1781" s="43" t="s">
        <v>303</v>
      </c>
      <c r="V1781" s="34">
        <v>1</v>
      </c>
      <c r="W1781" s="29">
        <v>2</v>
      </c>
      <c r="X1781" s="29">
        <f t="shared" si="803"/>
        <v>2</v>
      </c>
      <c r="Z1781" s="6">
        <f t="shared" si="804"/>
        <v>1</v>
      </c>
      <c r="AA1781" s="6">
        <f t="shared" si="805"/>
        <v>1</v>
      </c>
      <c r="AB1781" s="29"/>
      <c r="AC1781" s="29">
        <f t="shared" si="806"/>
        <v>1</v>
      </c>
      <c r="AE1781" s="120">
        <f>IF(N1781=1,IF(J1781&gt;=1,2,0),0)</f>
        <v>2</v>
      </c>
      <c r="AF1781" s="120">
        <f>IF(G1781&gt;AI1781,1,0)</f>
        <v>0</v>
      </c>
      <c r="AG1781" s="120"/>
      <c r="AI1781" s="29">
        <f t="shared" si="807"/>
        <v>1.0014544569999999</v>
      </c>
    </row>
    <row r="1782" spans="1:36" ht="16.5" thickBot="1" x14ac:dyDescent="0.3">
      <c r="A1782" s="48" t="s">
        <v>1971</v>
      </c>
      <c r="B1782" s="54" t="s">
        <v>173</v>
      </c>
      <c r="C1782" s="55" t="s">
        <v>174</v>
      </c>
      <c r="D1782" s="44">
        <v>7</v>
      </c>
      <c r="E1782" s="41">
        <v>1729</v>
      </c>
      <c r="F1782" s="41">
        <v>2073</v>
      </c>
      <c r="G1782" s="117">
        <v>0.83405692200000003</v>
      </c>
      <c r="H1782" s="42" t="s">
        <v>12</v>
      </c>
      <c r="I1782" s="13">
        <v>3.730407638</v>
      </c>
      <c r="J1782" s="42" t="s">
        <v>12</v>
      </c>
      <c r="K1782" s="29">
        <f t="shared" si="801"/>
        <v>1</v>
      </c>
      <c r="L1782" s="29">
        <f t="shared" si="786"/>
        <v>0</v>
      </c>
      <c r="M1782" s="29">
        <f t="shared" si="787"/>
        <v>1</v>
      </c>
      <c r="N1782" s="29">
        <f t="shared" si="802"/>
        <v>1</v>
      </c>
      <c r="O1782" s="34"/>
      <c r="P1782" s="41">
        <v>1346</v>
      </c>
      <c r="Q1782" s="41">
        <v>1674</v>
      </c>
      <c r="R1782" s="117">
        <v>0.80406212700000002</v>
      </c>
      <c r="S1782" s="34">
        <v>2</v>
      </c>
      <c r="T1782" s="34"/>
      <c r="U1782" s="43" t="s">
        <v>305</v>
      </c>
      <c r="V1782" s="34">
        <v>1</v>
      </c>
      <c r="W1782" s="29">
        <v>2</v>
      </c>
      <c r="X1782" s="29">
        <f t="shared" si="803"/>
        <v>2</v>
      </c>
      <c r="Z1782" s="6">
        <f t="shared" si="804"/>
        <v>1</v>
      </c>
      <c r="AA1782" s="6">
        <f t="shared" si="805"/>
        <v>1</v>
      </c>
      <c r="AB1782" s="29"/>
      <c r="AC1782" s="29">
        <f t="shared" si="806"/>
        <v>1</v>
      </c>
      <c r="AE1782" s="120">
        <f>IF(N1782=1,IF(OR(I1782&lt;3,I1782=""),0,IF(I1782&gt;=7,2,1)),0)</f>
        <v>1</v>
      </c>
      <c r="AF1782" s="120">
        <f>IF(G1782&gt;AI1782,1,0)</f>
        <v>1</v>
      </c>
      <c r="AG1782" s="120">
        <f>IF(G1782=AJ1782,2,0)</f>
        <v>0</v>
      </c>
      <c r="AI1782" s="29">
        <f t="shared" si="807"/>
        <v>0.78831324000000003</v>
      </c>
      <c r="AJ1782" s="29">
        <f>_xlfn.MAXIFS($G$7:$G$2383,$N$7:$N$2383,1,$D$7:$D$2383,7)</f>
        <v>0.964028777</v>
      </c>
    </row>
    <row r="1783" spans="1:36" ht="16.5" thickBot="1" x14ac:dyDescent="0.3">
      <c r="A1783" s="48" t="s">
        <v>1972</v>
      </c>
      <c r="B1783" s="54" t="s">
        <v>173</v>
      </c>
      <c r="C1783" s="55" t="s">
        <v>174</v>
      </c>
      <c r="D1783" s="44">
        <v>8</v>
      </c>
      <c r="E1783" s="41">
        <v>630</v>
      </c>
      <c r="F1783" s="41">
        <v>2073</v>
      </c>
      <c r="G1783" s="117">
        <v>0.30390738099999998</v>
      </c>
      <c r="H1783" s="42" t="s">
        <v>12</v>
      </c>
      <c r="I1783" s="13">
        <v>18.037344531999999</v>
      </c>
      <c r="J1783" s="42" t="s">
        <v>12</v>
      </c>
      <c r="K1783" s="29">
        <f t="shared" si="801"/>
        <v>0.5</v>
      </c>
      <c r="L1783" s="29">
        <f t="shared" si="786"/>
        <v>0</v>
      </c>
      <c r="M1783" s="29">
        <f t="shared" si="787"/>
        <v>1</v>
      </c>
      <c r="N1783" s="29">
        <f t="shared" si="802"/>
        <v>1</v>
      </c>
      <c r="O1783" s="34"/>
      <c r="P1783" s="41">
        <v>431</v>
      </c>
      <c r="Q1783" s="41">
        <v>1674</v>
      </c>
      <c r="R1783" s="117">
        <v>0.25746714500000001</v>
      </c>
      <c r="S1783" s="34">
        <v>1</v>
      </c>
      <c r="T1783" s="34"/>
      <c r="U1783" s="43" t="s">
        <v>307</v>
      </c>
      <c r="V1783" s="34">
        <v>1</v>
      </c>
      <c r="W1783" s="29">
        <v>1</v>
      </c>
      <c r="X1783" s="29">
        <f t="shared" si="803"/>
        <v>1</v>
      </c>
      <c r="Z1783" s="6">
        <f t="shared" si="804"/>
        <v>1</v>
      </c>
      <c r="AA1783" s="6">
        <f t="shared" si="805"/>
        <v>1</v>
      </c>
      <c r="AB1783" s="29"/>
      <c r="AC1783" s="29">
        <f t="shared" si="806"/>
        <v>1</v>
      </c>
      <c r="AE1783" s="120">
        <f>IF(N1783=1,IF(OR(I1783&gt;-5,I1783=""),0,IF(I1783&gt;=-10,0.5,1)),0)</f>
        <v>0</v>
      </c>
      <c r="AF1783" s="120">
        <f>IF(G1783&lt;AI1783,0.5,0)</f>
        <v>0.5</v>
      </c>
      <c r="AG1783" s="120">
        <f>IF(G1783=AJ1783,1,0)</f>
        <v>0</v>
      </c>
      <c r="AI1783" s="29">
        <f t="shared" si="807"/>
        <v>0.38070670899999998</v>
      </c>
      <c r="AJ1783" s="29">
        <f>_xlfn.MINIFS($G$6:$G$2383,$N$6:$N$2383,1,$D$6:$D$2383,8)</f>
        <v>1.9047618999999998E-2</v>
      </c>
    </row>
    <row r="1784" spans="1:36" ht="16.5" thickBot="1" x14ac:dyDescent="0.3">
      <c r="A1784" s="48" t="s">
        <v>1973</v>
      </c>
      <c r="B1784" s="54" t="s">
        <v>173</v>
      </c>
      <c r="C1784" s="55" t="s">
        <v>174</v>
      </c>
      <c r="D1784" s="44">
        <v>9</v>
      </c>
      <c r="E1784" s="41">
        <v>9468</v>
      </c>
      <c r="F1784" s="41">
        <v>2290</v>
      </c>
      <c r="G1784" s="117">
        <v>4.1344978169999997</v>
      </c>
      <c r="H1784" s="45">
        <v>1</v>
      </c>
      <c r="I1784" s="42" t="s">
        <v>12</v>
      </c>
      <c r="J1784" s="13">
        <v>4.1344978169999997</v>
      </c>
      <c r="K1784" s="29">
        <f t="shared" si="801"/>
        <v>1</v>
      </c>
      <c r="L1784" s="29">
        <f t="shared" si="786"/>
        <v>0</v>
      </c>
      <c r="M1784" s="29">
        <f t="shared" si="787"/>
        <v>0</v>
      </c>
      <c r="N1784" s="29">
        <f t="shared" si="802"/>
        <v>1</v>
      </c>
      <c r="O1784" s="34"/>
      <c r="P1784" s="41">
        <v>20607</v>
      </c>
      <c r="Q1784" s="41">
        <v>1992</v>
      </c>
      <c r="R1784" s="117">
        <v>10.344879518000001</v>
      </c>
      <c r="S1784" s="42">
        <v>1</v>
      </c>
      <c r="T1784" s="42"/>
      <c r="U1784" s="43" t="s">
        <v>309</v>
      </c>
      <c r="V1784" s="34">
        <v>1</v>
      </c>
      <c r="W1784" s="29">
        <v>1</v>
      </c>
      <c r="X1784" s="29">
        <f t="shared" si="803"/>
        <v>1</v>
      </c>
      <c r="Z1784" s="6">
        <f t="shared" si="804"/>
        <v>1</v>
      </c>
      <c r="AA1784" s="6">
        <f t="shared" si="805"/>
        <v>1</v>
      </c>
      <c r="AB1784" s="29"/>
      <c r="AC1784" s="29">
        <f t="shared" si="806"/>
        <v>1</v>
      </c>
      <c r="AE1784" s="120">
        <f>IF(N1784=1,IF(J1784&gt;=1,1,0),0)</f>
        <v>1</v>
      </c>
      <c r="AF1784" s="120">
        <f>IF(G1784&gt;AI1784,0.5,0)</f>
        <v>0</v>
      </c>
      <c r="AG1784" s="120"/>
      <c r="AI1784" s="29">
        <f t="shared" si="807"/>
        <v>6.5856960899999999</v>
      </c>
    </row>
    <row r="1785" spans="1:36" ht="16.5" thickBot="1" x14ac:dyDescent="0.3">
      <c r="A1785" s="48" t="s">
        <v>1974</v>
      </c>
      <c r="B1785" s="54" t="s">
        <v>173</v>
      </c>
      <c r="C1785" s="55" t="s">
        <v>174</v>
      </c>
      <c r="D1785" s="44">
        <v>10</v>
      </c>
      <c r="E1785" s="41">
        <v>99</v>
      </c>
      <c r="F1785" s="41">
        <v>21</v>
      </c>
      <c r="G1785" s="117">
        <v>4.7142857139999998</v>
      </c>
      <c r="H1785" s="45">
        <v>1</v>
      </c>
      <c r="I1785" s="42" t="s">
        <v>12</v>
      </c>
      <c r="J1785" s="13">
        <v>4.7142857139999998</v>
      </c>
      <c r="K1785" s="29">
        <f t="shared" si="801"/>
        <v>1</v>
      </c>
      <c r="L1785" s="29">
        <f t="shared" si="786"/>
        <v>0</v>
      </c>
      <c r="M1785" s="29">
        <f t="shared" si="787"/>
        <v>0</v>
      </c>
      <c r="N1785" s="29">
        <f t="shared" si="802"/>
        <v>1</v>
      </c>
      <c r="O1785" s="34"/>
      <c r="P1785" s="41">
        <v>208</v>
      </c>
      <c r="Q1785" s="41">
        <v>31</v>
      </c>
      <c r="R1785" s="117">
        <v>6.7096774190000001</v>
      </c>
      <c r="S1785" s="42">
        <v>1</v>
      </c>
      <c r="T1785" s="42"/>
      <c r="U1785" s="43" t="s">
        <v>311</v>
      </c>
      <c r="V1785" s="34">
        <v>1</v>
      </c>
      <c r="W1785" s="29">
        <v>1</v>
      </c>
      <c r="X1785" s="29">
        <f t="shared" si="803"/>
        <v>1</v>
      </c>
      <c r="Z1785" s="6">
        <f t="shared" si="804"/>
        <v>1</v>
      </c>
      <c r="AA1785" s="6">
        <f t="shared" si="805"/>
        <v>1</v>
      </c>
      <c r="AB1785" s="29"/>
      <c r="AC1785" s="29">
        <f t="shared" si="806"/>
        <v>1</v>
      </c>
      <c r="AE1785" s="120">
        <f>IF(N1785=1,IF(J1785&gt;=1,1,0),0)</f>
        <v>1</v>
      </c>
      <c r="AF1785" s="120">
        <f>IF(G1785&gt;AI1785,0.5,0)</f>
        <v>0</v>
      </c>
      <c r="AG1785" s="120"/>
      <c r="AI1785" s="29">
        <f t="shared" si="807"/>
        <v>8.2854889590000003</v>
      </c>
    </row>
    <row r="1786" spans="1:36" ht="16.5" thickBot="1" x14ac:dyDescent="0.3">
      <c r="A1786" s="48" t="s">
        <v>1975</v>
      </c>
      <c r="B1786" s="54" t="s">
        <v>173</v>
      </c>
      <c r="C1786" s="55" t="s">
        <v>174</v>
      </c>
      <c r="D1786" s="44">
        <v>11</v>
      </c>
      <c r="E1786" s="41">
        <v>807</v>
      </c>
      <c r="F1786" s="41">
        <v>86</v>
      </c>
      <c r="G1786" s="117">
        <v>9.3837209300000008</v>
      </c>
      <c r="H1786" s="45">
        <v>1</v>
      </c>
      <c r="I1786" s="42" t="s">
        <v>12</v>
      </c>
      <c r="J1786" s="13">
        <v>9.3837209300000008</v>
      </c>
      <c r="K1786" s="29">
        <f t="shared" si="801"/>
        <v>2</v>
      </c>
      <c r="L1786" s="29">
        <f t="shared" si="786"/>
        <v>0</v>
      </c>
      <c r="M1786" s="29">
        <f t="shared" si="787"/>
        <v>1</v>
      </c>
      <c r="N1786" s="29">
        <f t="shared" si="802"/>
        <v>1</v>
      </c>
      <c r="O1786" s="34"/>
      <c r="P1786" s="41">
        <v>3309</v>
      </c>
      <c r="Q1786" s="41">
        <v>217</v>
      </c>
      <c r="R1786" s="117">
        <v>15.248847926</v>
      </c>
      <c r="S1786" s="42">
        <v>2</v>
      </c>
      <c r="T1786" s="42"/>
      <c r="U1786" s="43" t="s">
        <v>313</v>
      </c>
      <c r="V1786" s="34">
        <v>1</v>
      </c>
      <c r="W1786" s="29">
        <v>2</v>
      </c>
      <c r="X1786" s="29">
        <f t="shared" si="803"/>
        <v>2</v>
      </c>
      <c r="Z1786" s="6">
        <f t="shared" si="804"/>
        <v>1</v>
      </c>
      <c r="AA1786" s="6">
        <f t="shared" si="805"/>
        <v>1</v>
      </c>
      <c r="AB1786" s="29"/>
      <c r="AC1786" s="29">
        <f t="shared" si="806"/>
        <v>1</v>
      </c>
      <c r="AE1786" s="120">
        <f>IF(N1786=1,IF(J1786&gt;=1,2,0),0)</f>
        <v>2</v>
      </c>
      <c r="AF1786" s="120">
        <f>IF(G1786&gt;AI1786,1,0)</f>
        <v>1</v>
      </c>
      <c r="AG1786" s="120"/>
      <c r="AI1786" s="29">
        <f t="shared" si="807"/>
        <v>8.5951903810000001</v>
      </c>
    </row>
    <row r="1787" spans="1:36" ht="16.5" thickBot="1" x14ac:dyDescent="0.3">
      <c r="A1787" s="48" t="s">
        <v>1976</v>
      </c>
      <c r="B1787" s="54" t="s">
        <v>173</v>
      </c>
      <c r="C1787" s="55" t="s">
        <v>174</v>
      </c>
      <c r="D1787" s="44">
        <v>12</v>
      </c>
      <c r="E1787" s="41">
        <v>1937</v>
      </c>
      <c r="F1787" s="41">
        <v>55905</v>
      </c>
      <c r="G1787" s="117">
        <v>3.4648063999999999E-2</v>
      </c>
      <c r="H1787" s="42" t="s">
        <v>12</v>
      </c>
      <c r="I1787" s="13">
        <v>17.36595221</v>
      </c>
      <c r="J1787" s="42" t="s">
        <v>12</v>
      </c>
      <c r="K1787" s="29">
        <f t="shared" si="801"/>
        <v>0.5</v>
      </c>
      <c r="L1787" s="29">
        <f t="shared" si="786"/>
        <v>0</v>
      </c>
      <c r="M1787" s="29">
        <f t="shared" si="787"/>
        <v>1</v>
      </c>
      <c r="N1787" s="29">
        <f t="shared" si="802"/>
        <v>1</v>
      </c>
      <c r="O1787" s="34"/>
      <c r="P1787" s="41">
        <v>1489</v>
      </c>
      <c r="Q1787" s="41">
        <v>50438</v>
      </c>
      <c r="R1787" s="117">
        <v>2.9521393E-2</v>
      </c>
      <c r="S1787" s="34">
        <v>0.5</v>
      </c>
      <c r="T1787" s="34"/>
      <c r="U1787" s="43" t="s">
        <v>315</v>
      </c>
      <c r="V1787" s="34">
        <v>1</v>
      </c>
      <c r="W1787" s="29">
        <v>1</v>
      </c>
      <c r="X1787" s="29">
        <f t="shared" si="803"/>
        <v>1</v>
      </c>
      <c r="Z1787" s="6">
        <f t="shared" si="804"/>
        <v>1</v>
      </c>
      <c r="AA1787" s="6">
        <f t="shared" si="805"/>
        <v>1</v>
      </c>
      <c r="AB1787" s="29"/>
      <c r="AC1787" s="29">
        <f t="shared" si="806"/>
        <v>1</v>
      </c>
      <c r="AE1787" s="120">
        <f>IF(N1787=1,IF(OR(I1787&gt;-5,I1787=""),0,IF(I1787&gt;=-10,0.5,1)),0)</f>
        <v>0</v>
      </c>
      <c r="AF1787" s="120">
        <f>IF(G1787&lt;AI1787,0.5,0)</f>
        <v>0.5</v>
      </c>
      <c r="AG1787" s="120">
        <f>IF(G1787=AJ1787,1,0)</f>
        <v>0</v>
      </c>
      <c r="AI1787" s="29">
        <f t="shared" si="807"/>
        <v>4.0696577999999997E-2</v>
      </c>
      <c r="AJ1787" s="29">
        <f>_xlfn.MINIFS($G$6:$G$2383,$N$6:$N$2383,1,$D$6:$D$2383,12)</f>
        <v>5.6550419999999999E-3</v>
      </c>
    </row>
    <row r="1788" spans="1:36" ht="16.5" thickBot="1" x14ac:dyDescent="0.3">
      <c r="A1788" s="48" t="s">
        <v>1977</v>
      </c>
      <c r="B1788" s="54" t="s">
        <v>173</v>
      </c>
      <c r="C1788" s="55" t="s">
        <v>174</v>
      </c>
      <c r="D1788" s="44">
        <v>13</v>
      </c>
      <c r="E1788" s="41">
        <v>983</v>
      </c>
      <c r="F1788" s="41">
        <v>2792</v>
      </c>
      <c r="G1788" s="117">
        <v>0.352077364</v>
      </c>
      <c r="H1788" s="42" t="s">
        <v>12</v>
      </c>
      <c r="I1788" s="13">
        <v>-12.591904467999999</v>
      </c>
      <c r="J1788" s="42" t="s">
        <v>12</v>
      </c>
      <c r="K1788" s="29">
        <f>_xlfn.IFS(AND(R1788=0,G1788=0),0,V1788=0,0,V1788=1,MAX(AE1788:AG1788))</f>
        <v>2</v>
      </c>
      <c r="L1788" s="29">
        <f t="shared" si="786"/>
        <v>0</v>
      </c>
      <c r="M1788" s="29">
        <f t="shared" si="787"/>
        <v>0</v>
      </c>
      <c r="N1788" s="29">
        <f t="shared" si="802"/>
        <v>1</v>
      </c>
      <c r="O1788" s="34"/>
      <c r="P1788" s="41">
        <v>576</v>
      </c>
      <c r="Q1788" s="41">
        <v>1430</v>
      </c>
      <c r="R1788" s="117">
        <v>0.40279720299999999</v>
      </c>
      <c r="S1788" s="34">
        <v>0</v>
      </c>
      <c r="T1788" s="34"/>
      <c r="U1788" s="43" t="s">
        <v>317</v>
      </c>
      <c r="V1788" s="34">
        <v>1</v>
      </c>
      <c r="W1788" s="29">
        <v>2</v>
      </c>
      <c r="X1788" s="29">
        <f t="shared" si="803"/>
        <v>2</v>
      </c>
      <c r="Z1788" s="6">
        <f t="shared" si="804"/>
        <v>1</v>
      </c>
      <c r="AA1788" s="6">
        <f t="shared" si="805"/>
        <v>1</v>
      </c>
      <c r="AB1788" s="29"/>
      <c r="AC1788" s="29">
        <f t="shared" si="806"/>
        <v>1</v>
      </c>
      <c r="AE1788" s="120">
        <f>IF(N1788=1,IF(OR(I1788&gt;-3,I1788=""),0,IF(I1788&gt;=-7,1,2)),0)</f>
        <v>2</v>
      </c>
      <c r="AF1788" s="120">
        <f>IF(G1788&lt;AI1788,1,0)</f>
        <v>0</v>
      </c>
      <c r="AG1788" s="120">
        <f>IF(G1788=AJ1788,2,0)</f>
        <v>0</v>
      </c>
      <c r="AI1788" s="29">
        <f t="shared" si="807"/>
        <v>0.30394431599999999</v>
      </c>
      <c r="AJ1788" s="29">
        <f>_xlfn.MINIFS($G$6:$G$2383,$N$6:$N$2383,1,$D$6:$D$2383,13)</f>
        <v>0.11</v>
      </c>
    </row>
    <row r="1789" spans="1:36" ht="16.5" thickBot="1" x14ac:dyDescent="0.3">
      <c r="A1789" s="48" t="s">
        <v>1978</v>
      </c>
      <c r="B1789" s="54" t="s">
        <v>173</v>
      </c>
      <c r="C1789" s="55" t="s">
        <v>174</v>
      </c>
      <c r="D1789" s="44">
        <v>14</v>
      </c>
      <c r="E1789" s="41">
        <v>3</v>
      </c>
      <c r="F1789" s="41">
        <v>4751</v>
      </c>
      <c r="G1789" s="117">
        <v>6.3144600000000003E-4</v>
      </c>
      <c r="H1789" s="42" t="s">
        <v>12</v>
      </c>
      <c r="I1789" s="13">
        <v>178.215391936</v>
      </c>
      <c r="J1789" s="42" t="s">
        <v>12</v>
      </c>
      <c r="K1789" s="29">
        <f>_xlfn.IFS(AND(R1789=0,G1789=0),0,V1789=0,0,V1789=1,MAX(AE1789:AG1789))</f>
        <v>0.5</v>
      </c>
      <c r="L1789" s="29">
        <f t="shared" si="786"/>
        <v>0</v>
      </c>
      <c r="M1789" s="29">
        <f t="shared" si="787"/>
        <v>1</v>
      </c>
      <c r="N1789" s="29">
        <f t="shared" si="802"/>
        <v>1</v>
      </c>
      <c r="O1789" s="34"/>
      <c r="P1789" s="41">
        <v>1</v>
      </c>
      <c r="Q1789" s="41">
        <v>4406</v>
      </c>
      <c r="R1789" s="117">
        <v>2.26963E-4</v>
      </c>
      <c r="S1789" s="34">
        <v>0.5</v>
      </c>
      <c r="T1789" s="34"/>
      <c r="U1789" s="43" t="s">
        <v>319</v>
      </c>
      <c r="V1789" s="34">
        <v>1</v>
      </c>
      <c r="W1789" s="29">
        <v>1</v>
      </c>
      <c r="X1789" s="29">
        <f t="shared" si="803"/>
        <v>1</v>
      </c>
      <c r="Z1789" s="6">
        <f t="shared" si="804"/>
        <v>1</v>
      </c>
      <c r="AA1789" s="6">
        <f t="shared" si="805"/>
        <v>1</v>
      </c>
      <c r="AB1789" s="29"/>
      <c r="AC1789" s="29">
        <f t="shared" si="806"/>
        <v>1</v>
      </c>
      <c r="AE1789" s="120">
        <f>IF(N1789=1,IF(OR(I1789&gt;-5,I1789=""),0,IF(I1789&gt;=-10,0.5,1)),0)</f>
        <v>0</v>
      </c>
      <c r="AF1789" s="120">
        <f>IF(G1789&lt;AI1789,0.5,0)</f>
        <v>0.5</v>
      </c>
      <c r="AG1789" s="120">
        <f>IF(G1789=AJ1789,1,0)</f>
        <v>0</v>
      </c>
      <c r="AI1789" s="29">
        <f t="shared" si="807"/>
        <v>4.1435990000000004E-3</v>
      </c>
      <c r="AJ1789" s="29">
        <f>_xlfn.MINIFS($G$6:$G$2383,$N$6:$N$2383,1,$D$6:$D$2383,14)</f>
        <v>0</v>
      </c>
    </row>
    <row r="1790" spans="1:36" ht="16.5" thickBot="1" x14ac:dyDescent="0.3">
      <c r="A1790" s="48" t="s">
        <v>1979</v>
      </c>
      <c r="B1790" s="54" t="s">
        <v>173</v>
      </c>
      <c r="C1790" s="55" t="s">
        <v>174</v>
      </c>
      <c r="D1790" s="33"/>
      <c r="E1790" s="41"/>
      <c r="F1790" s="41"/>
      <c r="G1790" s="117">
        <v>0</v>
      </c>
      <c r="H1790" s="35"/>
      <c r="I1790" s="35"/>
      <c r="J1790" s="35"/>
      <c r="K1790" s="36">
        <f>SUM(K1791:K1796)</f>
        <v>0</v>
      </c>
      <c r="L1790" s="29">
        <f t="shared" si="786"/>
        <v>0</v>
      </c>
      <c r="M1790" s="29">
        <f t="shared" si="787"/>
        <v>0</v>
      </c>
      <c r="O1790" s="34"/>
      <c r="P1790" s="34"/>
      <c r="Q1790" s="34"/>
      <c r="R1790" s="117">
        <v>0</v>
      </c>
      <c r="S1790" s="35">
        <v>0</v>
      </c>
      <c r="T1790" s="35"/>
      <c r="U1790" s="37" t="s">
        <v>321</v>
      </c>
      <c r="V1790" s="35">
        <v>1</v>
      </c>
      <c r="W1790" s="6"/>
      <c r="X1790" s="29">
        <f t="shared" si="803"/>
        <v>0</v>
      </c>
      <c r="Y1790" s="6"/>
      <c r="AB1790" s="6"/>
      <c r="AC1790" s="29" t="str">
        <f t="shared" si="806"/>
        <v>не применяется</v>
      </c>
      <c r="AF1790" s="6"/>
    </row>
    <row r="1791" spans="1:36" ht="16.5" thickBot="1" x14ac:dyDescent="0.3">
      <c r="A1791" s="48" t="s">
        <v>1980</v>
      </c>
      <c r="B1791" s="54" t="s">
        <v>173</v>
      </c>
      <c r="C1791" s="55" t="s">
        <v>174</v>
      </c>
      <c r="D1791" s="44">
        <v>15</v>
      </c>
      <c r="E1791" s="41">
        <v>0</v>
      </c>
      <c r="F1791" s="41">
        <v>0</v>
      </c>
      <c r="G1791" s="117">
        <v>0</v>
      </c>
      <c r="H1791" s="45">
        <v>1</v>
      </c>
      <c r="I1791" s="42" t="s">
        <v>12</v>
      </c>
      <c r="J1791" s="13">
        <v>0</v>
      </c>
      <c r="K1791" s="29">
        <f t="shared" ref="K1791:K1796" si="808">IF(V1791=1,MAX(AE1791:AG1791),0)</f>
        <v>0</v>
      </c>
      <c r="L1791" s="29">
        <f t="shared" si="786"/>
        <v>0</v>
      </c>
      <c r="M1791" s="29">
        <f t="shared" si="787"/>
        <v>0</v>
      </c>
      <c r="N1791" s="29">
        <f t="shared" ref="N1791:N1796" si="809">IF(AND(F1791=0,V1791=1),2,V1791)</f>
        <v>0</v>
      </c>
      <c r="O1791" s="34"/>
      <c r="P1791" s="41">
        <v>0</v>
      </c>
      <c r="Q1791" s="41">
        <v>0</v>
      </c>
      <c r="R1791" s="117">
        <v>0</v>
      </c>
      <c r="S1791" s="42">
        <v>0</v>
      </c>
      <c r="T1791" s="42"/>
      <c r="U1791" s="43" t="s">
        <v>323</v>
      </c>
      <c r="V1791" s="34">
        <v>0</v>
      </c>
      <c r="W1791" s="29">
        <v>1</v>
      </c>
      <c r="X1791" s="29">
        <f t="shared" si="803"/>
        <v>0</v>
      </c>
      <c r="Z1791" s="6">
        <f t="shared" ref="Z1791:Z1796" si="810">N1791</f>
        <v>0</v>
      </c>
      <c r="AA1791" s="6">
        <f t="shared" ref="AA1791:AA1796" si="811">IF(K1791&lt;=0,0,1)</f>
        <v>0</v>
      </c>
      <c r="AB1791" s="29"/>
      <c r="AC1791" s="29" t="str">
        <f t="shared" si="806"/>
        <v>не применяется</v>
      </c>
      <c r="AE1791" s="120">
        <f>IF(AND(J1791&gt;=1,N1791=1),1,0)</f>
        <v>0</v>
      </c>
      <c r="AF1791" s="121">
        <f>IF(G1791&gt;AI1791,0.5,0)</f>
        <v>0</v>
      </c>
      <c r="AG1791" s="120"/>
      <c r="AI1791" s="29">
        <f t="shared" ref="AI1791:AI1796" si="812">ROUND(SUMIFS(E:E,D:D,D1791,N:N,1)/SUMIFS(F:F,D:D,D1791,N:N,1),9)</f>
        <v>0.955452521</v>
      </c>
    </row>
    <row r="1792" spans="1:36" ht="16.5" thickBot="1" x14ac:dyDescent="0.3">
      <c r="A1792" s="48" t="s">
        <v>1981</v>
      </c>
      <c r="B1792" s="54" t="s">
        <v>173</v>
      </c>
      <c r="C1792" s="55" t="s">
        <v>174</v>
      </c>
      <c r="D1792" s="44">
        <v>16</v>
      </c>
      <c r="E1792" s="41">
        <v>0</v>
      </c>
      <c r="F1792" s="41">
        <v>0</v>
      </c>
      <c r="G1792" s="117">
        <v>0</v>
      </c>
      <c r="H1792" s="45">
        <v>1</v>
      </c>
      <c r="I1792" s="42" t="s">
        <v>12</v>
      </c>
      <c r="J1792" s="13">
        <v>0</v>
      </c>
      <c r="K1792" s="29">
        <f t="shared" si="808"/>
        <v>0</v>
      </c>
      <c r="L1792" s="29">
        <f t="shared" si="786"/>
        <v>0</v>
      </c>
      <c r="M1792" s="29">
        <f t="shared" si="787"/>
        <v>0</v>
      </c>
      <c r="N1792" s="29">
        <f t="shared" si="809"/>
        <v>0</v>
      </c>
      <c r="O1792" s="34"/>
      <c r="P1792" s="41">
        <v>0</v>
      </c>
      <c r="Q1792" s="41">
        <v>0</v>
      </c>
      <c r="R1792" s="117">
        <v>0</v>
      </c>
      <c r="S1792" s="42">
        <v>0</v>
      </c>
      <c r="T1792" s="42"/>
      <c r="U1792" s="43" t="s">
        <v>325</v>
      </c>
      <c r="V1792" s="34">
        <v>0</v>
      </c>
      <c r="W1792" s="29">
        <v>1</v>
      </c>
      <c r="X1792" s="29">
        <f t="shared" si="803"/>
        <v>0</v>
      </c>
      <c r="Z1792" s="6">
        <f t="shared" si="810"/>
        <v>0</v>
      </c>
      <c r="AA1792" s="6">
        <f t="shared" si="811"/>
        <v>0</v>
      </c>
      <c r="AB1792" s="29"/>
      <c r="AC1792" s="29" t="str">
        <f t="shared" si="806"/>
        <v>не применяется</v>
      </c>
      <c r="AE1792" s="120">
        <f>IF(AND(J1792&gt;=1,N1792=1),1,0)</f>
        <v>0</v>
      </c>
      <c r="AF1792" s="120">
        <f>IF(G1792&gt;AI1792,0.5,0)</f>
        <v>0</v>
      </c>
      <c r="AG1792" s="120"/>
      <c r="AI1792" s="29">
        <f t="shared" si="812"/>
        <v>27.65</v>
      </c>
    </row>
    <row r="1793" spans="1:36" ht="16.5" thickBot="1" x14ac:dyDescent="0.3">
      <c r="A1793" s="48" t="s">
        <v>1982</v>
      </c>
      <c r="B1793" s="54" t="s">
        <v>173</v>
      </c>
      <c r="C1793" s="55" t="s">
        <v>174</v>
      </c>
      <c r="D1793" s="44">
        <v>17</v>
      </c>
      <c r="E1793" s="41">
        <v>0</v>
      </c>
      <c r="F1793" s="41">
        <v>0</v>
      </c>
      <c r="G1793" s="117">
        <v>0</v>
      </c>
      <c r="H1793" s="45">
        <v>1</v>
      </c>
      <c r="I1793" s="42" t="s">
        <v>12</v>
      </c>
      <c r="J1793" s="13">
        <v>0</v>
      </c>
      <c r="K1793" s="29">
        <f t="shared" si="808"/>
        <v>0</v>
      </c>
      <c r="L1793" s="29">
        <f t="shared" si="786"/>
        <v>0</v>
      </c>
      <c r="M1793" s="29">
        <f t="shared" si="787"/>
        <v>0</v>
      </c>
      <c r="N1793" s="29">
        <f t="shared" si="809"/>
        <v>0</v>
      </c>
      <c r="O1793" s="34"/>
      <c r="P1793" s="41">
        <v>0</v>
      </c>
      <c r="Q1793" s="41">
        <v>0</v>
      </c>
      <c r="R1793" s="117">
        <v>0</v>
      </c>
      <c r="S1793" s="42">
        <v>0</v>
      </c>
      <c r="T1793" s="42"/>
      <c r="U1793" s="43" t="s">
        <v>327</v>
      </c>
      <c r="V1793" s="34">
        <v>0</v>
      </c>
      <c r="W1793" s="29">
        <v>1</v>
      </c>
      <c r="X1793" s="29">
        <f t="shared" si="803"/>
        <v>0</v>
      </c>
      <c r="Z1793" s="6">
        <f t="shared" si="810"/>
        <v>0</v>
      </c>
      <c r="AA1793" s="6">
        <f t="shared" si="811"/>
        <v>0</v>
      </c>
      <c r="AB1793" s="29"/>
      <c r="AC1793" s="29" t="str">
        <f t="shared" si="806"/>
        <v>не применяется</v>
      </c>
      <c r="AE1793" s="120">
        <f>IF(AND(J1793&gt;=1,N1793=1),1,0)</f>
        <v>0</v>
      </c>
      <c r="AF1793" s="120">
        <f>IF(G1793&gt;AI1793,0.5,0)</f>
        <v>0</v>
      </c>
      <c r="AG1793" s="120"/>
      <c r="AI1793" s="29">
        <f t="shared" si="812"/>
        <v>77.588235294</v>
      </c>
    </row>
    <row r="1794" spans="1:36" ht="16.5" thickBot="1" x14ac:dyDescent="0.3">
      <c r="A1794" s="48" t="s">
        <v>1983</v>
      </c>
      <c r="B1794" s="54" t="s">
        <v>173</v>
      </c>
      <c r="C1794" s="55" t="s">
        <v>174</v>
      </c>
      <c r="D1794" s="44">
        <v>18</v>
      </c>
      <c r="E1794" s="41">
        <v>0</v>
      </c>
      <c r="F1794" s="41">
        <v>0</v>
      </c>
      <c r="G1794" s="117">
        <v>0</v>
      </c>
      <c r="H1794" s="45">
        <v>1</v>
      </c>
      <c r="I1794" s="42" t="s">
        <v>12</v>
      </c>
      <c r="J1794" s="13">
        <v>0</v>
      </c>
      <c r="K1794" s="29">
        <f t="shared" si="808"/>
        <v>0</v>
      </c>
      <c r="L1794" s="29">
        <f t="shared" si="786"/>
        <v>0</v>
      </c>
      <c r="M1794" s="29">
        <f t="shared" si="787"/>
        <v>0</v>
      </c>
      <c r="N1794" s="29">
        <f t="shared" si="809"/>
        <v>0</v>
      </c>
      <c r="O1794" s="34"/>
      <c r="P1794" s="41">
        <v>0</v>
      </c>
      <c r="Q1794" s="41">
        <v>0</v>
      </c>
      <c r="R1794" s="117">
        <v>0</v>
      </c>
      <c r="S1794" s="42">
        <v>0</v>
      </c>
      <c r="T1794" s="42"/>
      <c r="U1794" s="43" t="s">
        <v>329</v>
      </c>
      <c r="V1794" s="34">
        <v>0</v>
      </c>
      <c r="W1794" s="29">
        <v>1</v>
      </c>
      <c r="X1794" s="29">
        <f t="shared" si="803"/>
        <v>0</v>
      </c>
      <c r="Z1794" s="6">
        <f t="shared" si="810"/>
        <v>0</v>
      </c>
      <c r="AA1794" s="6">
        <f t="shared" si="811"/>
        <v>0</v>
      </c>
      <c r="AB1794" s="29"/>
      <c r="AC1794" s="29" t="str">
        <f t="shared" si="806"/>
        <v>не применяется</v>
      </c>
      <c r="AE1794" s="120">
        <f>IF(AND(J1794&gt;=1,N1794=1),1,0)</f>
        <v>0</v>
      </c>
      <c r="AF1794" s="120">
        <f>IF(G1794&gt;AI1794,0.5,0)</f>
        <v>0</v>
      </c>
      <c r="AG1794" s="120"/>
      <c r="AI1794" s="29">
        <f t="shared" si="812"/>
        <v>48.1875</v>
      </c>
    </row>
    <row r="1795" spans="1:36" ht="16.5" thickBot="1" x14ac:dyDescent="0.3">
      <c r="A1795" s="48" t="s">
        <v>1984</v>
      </c>
      <c r="B1795" s="54" t="s">
        <v>173</v>
      </c>
      <c r="C1795" s="55" t="s">
        <v>174</v>
      </c>
      <c r="D1795" s="44">
        <v>19</v>
      </c>
      <c r="E1795" s="41">
        <v>0</v>
      </c>
      <c r="F1795" s="41">
        <v>0</v>
      </c>
      <c r="G1795" s="117">
        <v>0</v>
      </c>
      <c r="H1795" s="45">
        <v>1</v>
      </c>
      <c r="I1795" s="42" t="s">
        <v>12</v>
      </c>
      <c r="J1795" s="13">
        <v>0</v>
      </c>
      <c r="K1795" s="29">
        <f t="shared" si="808"/>
        <v>0</v>
      </c>
      <c r="L1795" s="29">
        <f t="shared" si="786"/>
        <v>0</v>
      </c>
      <c r="M1795" s="29">
        <f t="shared" si="787"/>
        <v>0</v>
      </c>
      <c r="N1795" s="29">
        <f t="shared" si="809"/>
        <v>0</v>
      </c>
      <c r="O1795" s="34"/>
      <c r="P1795" s="41">
        <v>0</v>
      </c>
      <c r="Q1795" s="41">
        <v>0</v>
      </c>
      <c r="R1795" s="117">
        <v>0</v>
      </c>
      <c r="S1795" s="42">
        <v>0</v>
      </c>
      <c r="T1795" s="42"/>
      <c r="U1795" s="43" t="s">
        <v>331</v>
      </c>
      <c r="V1795" s="34">
        <v>0</v>
      </c>
      <c r="W1795" s="29">
        <v>2</v>
      </c>
      <c r="X1795" s="29">
        <f t="shared" si="803"/>
        <v>0</v>
      </c>
      <c r="Z1795" s="6">
        <f t="shared" si="810"/>
        <v>0</v>
      </c>
      <c r="AA1795" s="6">
        <f t="shared" si="811"/>
        <v>0</v>
      </c>
      <c r="AB1795" s="29"/>
      <c r="AC1795" s="29" t="str">
        <f t="shared" si="806"/>
        <v>не применяется</v>
      </c>
      <c r="AE1795" s="120">
        <f>IF(AND(J1795&gt;=1,N1795=1),2,0)</f>
        <v>0</v>
      </c>
      <c r="AF1795" s="120">
        <f>IF(G1795&gt;AI1795,1,0)</f>
        <v>0</v>
      </c>
      <c r="AG1795" s="120"/>
      <c r="AI1795" s="29">
        <f t="shared" si="812"/>
        <v>45.237288135999997</v>
      </c>
    </row>
    <row r="1796" spans="1:36" ht="16.5" thickBot="1" x14ac:dyDescent="0.3">
      <c r="A1796" s="48" t="s">
        <v>1985</v>
      </c>
      <c r="B1796" s="54" t="s">
        <v>173</v>
      </c>
      <c r="C1796" s="55" t="s">
        <v>174</v>
      </c>
      <c r="D1796" s="44">
        <v>20</v>
      </c>
      <c r="E1796" s="41">
        <v>0</v>
      </c>
      <c r="F1796" s="41">
        <v>0</v>
      </c>
      <c r="G1796" s="117">
        <v>0</v>
      </c>
      <c r="H1796" s="45">
        <v>1</v>
      </c>
      <c r="I1796" s="42" t="s">
        <v>12</v>
      </c>
      <c r="J1796" s="13">
        <v>0</v>
      </c>
      <c r="K1796" s="29">
        <f t="shared" si="808"/>
        <v>0</v>
      </c>
      <c r="L1796" s="29">
        <f t="shared" si="786"/>
        <v>0</v>
      </c>
      <c r="M1796" s="29">
        <f t="shared" si="787"/>
        <v>0</v>
      </c>
      <c r="N1796" s="29">
        <f t="shared" si="809"/>
        <v>0</v>
      </c>
      <c r="O1796" s="34"/>
      <c r="P1796" s="41">
        <v>0</v>
      </c>
      <c r="Q1796" s="41">
        <v>0</v>
      </c>
      <c r="R1796" s="117">
        <v>0</v>
      </c>
      <c r="S1796" s="42">
        <v>0</v>
      </c>
      <c r="T1796" s="42"/>
      <c r="U1796" s="43" t="s">
        <v>333</v>
      </c>
      <c r="V1796" s="34">
        <v>0</v>
      </c>
      <c r="W1796" s="29">
        <v>1</v>
      </c>
      <c r="X1796" s="29">
        <f t="shared" si="803"/>
        <v>0</v>
      </c>
      <c r="Z1796" s="6">
        <f t="shared" si="810"/>
        <v>0</v>
      </c>
      <c r="AA1796" s="6">
        <f t="shared" si="811"/>
        <v>0</v>
      </c>
      <c r="AB1796" s="29"/>
      <c r="AC1796" s="29" t="str">
        <f t="shared" si="806"/>
        <v>не применяется</v>
      </c>
      <c r="AE1796" s="120">
        <f>IF(AND(J1796&gt;=1,N1796=1),1,0)</f>
        <v>0</v>
      </c>
      <c r="AF1796" s="120">
        <f>IF(G1796&gt;AI1796,0.5,0)</f>
        <v>0</v>
      </c>
      <c r="AG1796" s="120"/>
      <c r="AI1796" s="29">
        <f t="shared" si="812"/>
        <v>12.756097561000001</v>
      </c>
    </row>
    <row r="1797" spans="1:36" ht="16.5" thickBot="1" x14ac:dyDescent="0.3">
      <c r="A1797" s="48" t="s">
        <v>1979</v>
      </c>
      <c r="B1797" s="54" t="s">
        <v>173</v>
      </c>
      <c r="C1797" s="55" t="s">
        <v>174</v>
      </c>
      <c r="D1797" s="33"/>
      <c r="E1797" s="41"/>
      <c r="F1797" s="41"/>
      <c r="G1797" s="117">
        <v>0</v>
      </c>
      <c r="H1797" s="35"/>
      <c r="I1797" s="35"/>
      <c r="J1797" s="35"/>
      <c r="K1797" s="36">
        <f>SUM(K1798:K1802)</f>
        <v>1.5</v>
      </c>
      <c r="L1797" s="29">
        <f t="shared" si="786"/>
        <v>0</v>
      </c>
      <c r="M1797" s="29">
        <f t="shared" si="787"/>
        <v>0</v>
      </c>
      <c r="O1797" s="34"/>
      <c r="P1797" s="34"/>
      <c r="Q1797" s="34"/>
      <c r="R1797" s="117">
        <v>0</v>
      </c>
      <c r="S1797" s="35">
        <v>3</v>
      </c>
      <c r="T1797" s="35"/>
      <c r="U1797" s="37" t="s">
        <v>321</v>
      </c>
      <c r="V1797" s="35">
        <v>1</v>
      </c>
      <c r="W1797" s="6"/>
      <c r="X1797" s="29">
        <f t="shared" si="803"/>
        <v>0</v>
      </c>
      <c r="Y1797" s="6"/>
      <c r="AB1797" s="6"/>
      <c r="AC1797" s="29" t="str">
        <f t="shared" si="806"/>
        <v>не применяется</v>
      </c>
      <c r="AF1797" s="6"/>
    </row>
    <row r="1798" spans="1:36" ht="16.5" thickBot="1" x14ac:dyDescent="0.3">
      <c r="A1798" s="48" t="s">
        <v>1986</v>
      </c>
      <c r="B1798" s="54" t="s">
        <v>173</v>
      </c>
      <c r="C1798" s="55" t="s">
        <v>174</v>
      </c>
      <c r="D1798" s="44">
        <v>21</v>
      </c>
      <c r="E1798" s="41">
        <v>17</v>
      </c>
      <c r="F1798" s="41">
        <v>42</v>
      </c>
      <c r="G1798" s="117">
        <v>0.40476190499999998</v>
      </c>
      <c r="H1798" s="42" t="s">
        <v>12</v>
      </c>
      <c r="I1798" s="13">
        <v>-23.544973542000001</v>
      </c>
      <c r="J1798" s="42" t="s">
        <v>12</v>
      </c>
      <c r="K1798" s="29">
        <f>IF(V1798=1,MAX(AE1798:AG1798),0)</f>
        <v>0</v>
      </c>
      <c r="L1798" s="29">
        <f t="shared" si="786"/>
        <v>0</v>
      </c>
      <c r="M1798" s="29">
        <f t="shared" si="787"/>
        <v>0</v>
      </c>
      <c r="N1798" s="29">
        <f>IF(AND(F1798=0,V1798=1),2,V1798)</f>
        <v>1</v>
      </c>
      <c r="O1798" s="34"/>
      <c r="P1798" s="41">
        <v>9</v>
      </c>
      <c r="Q1798" s="41">
        <v>17</v>
      </c>
      <c r="R1798" s="117">
        <v>0.52941176499999998</v>
      </c>
      <c r="S1798" s="45">
        <v>0.5</v>
      </c>
      <c r="T1798" s="45"/>
      <c r="U1798" s="43" t="s">
        <v>335</v>
      </c>
      <c r="V1798" s="34">
        <v>1</v>
      </c>
      <c r="W1798" s="29">
        <v>1</v>
      </c>
      <c r="X1798" s="29">
        <f t="shared" si="803"/>
        <v>1</v>
      </c>
      <c r="Z1798" s="6">
        <f>N1798</f>
        <v>1</v>
      </c>
      <c r="AA1798" s="6">
        <f>IF(K1798&lt;=0,0,1)</f>
        <v>0</v>
      </c>
      <c r="AB1798" s="29"/>
      <c r="AC1798" s="29">
        <f t="shared" si="806"/>
        <v>0</v>
      </c>
      <c r="AE1798" s="120">
        <f>IF(N1798=1,IF(OR(I1798&lt;5,I1798=""),0,IF(I1798&gt;=10,1,0.5)),0)</f>
        <v>0</v>
      </c>
      <c r="AF1798" s="120">
        <f>IF(G1798&gt;AI1798,0.5,0)</f>
        <v>0</v>
      </c>
      <c r="AG1798" s="120">
        <f>IF(G1798=AJ1798,1,0)</f>
        <v>0</v>
      </c>
      <c r="AI1798" s="29">
        <f>ROUND(SUMIFS(E:E,D:D,D1798,N:N,1)/SUMIFS(F:F,D:D,D1798,N:N,1),9)</f>
        <v>0.40586932399999998</v>
      </c>
      <c r="AJ1798" s="29">
        <f>_xlfn.MAXIFS($G$7:$G$2383,$N$7:$N$2383,1,$D$7:$D$2383,21)</f>
        <v>1</v>
      </c>
    </row>
    <row r="1799" spans="1:36" ht="16.5" thickBot="1" x14ac:dyDescent="0.3">
      <c r="A1799" s="48" t="s">
        <v>1987</v>
      </c>
      <c r="B1799" s="54" t="s">
        <v>173</v>
      </c>
      <c r="C1799" s="55" t="s">
        <v>174</v>
      </c>
      <c r="D1799" s="44">
        <v>22</v>
      </c>
      <c r="E1799" s="41">
        <v>103</v>
      </c>
      <c r="F1799" s="41">
        <v>119</v>
      </c>
      <c r="G1799" s="117">
        <v>0.86554621799999998</v>
      </c>
      <c r="H1799" s="45">
        <v>1</v>
      </c>
      <c r="I1799" s="42" t="s">
        <v>12</v>
      </c>
      <c r="J1799" s="13">
        <v>0.86554621799999998</v>
      </c>
      <c r="K1799" s="29">
        <f>IF(V1799=1,MAX(AE1799:AG1799),0)</f>
        <v>0.5</v>
      </c>
      <c r="L1799" s="29">
        <f t="shared" ref="L1799:L1862" si="813">IF(AG1800=0,0,1)</f>
        <v>0</v>
      </c>
      <c r="M1799" s="29">
        <f t="shared" ref="M1799:M1862" si="814">IF(AF1799=0,0,1)</f>
        <v>1</v>
      </c>
      <c r="N1799" s="29">
        <f>IF(AND(F1799=0,V1799=1),2,V1799)</f>
        <v>1</v>
      </c>
      <c r="O1799" s="34"/>
      <c r="P1799" s="41">
        <v>0</v>
      </c>
      <c r="Q1799" s="41">
        <v>0</v>
      </c>
      <c r="R1799" s="117">
        <v>0</v>
      </c>
      <c r="S1799" s="42">
        <v>1</v>
      </c>
      <c r="T1799" s="42"/>
      <c r="U1799" s="43" t="s">
        <v>337</v>
      </c>
      <c r="V1799" s="34">
        <v>1</v>
      </c>
      <c r="W1799" s="29">
        <v>1</v>
      </c>
      <c r="X1799" s="29">
        <f t="shared" si="803"/>
        <v>1</v>
      </c>
      <c r="Z1799" s="6">
        <f>N1799</f>
        <v>1</v>
      </c>
      <c r="AA1799" s="6">
        <f>IF(K1799&lt;=0,0,1)</f>
        <v>1</v>
      </c>
      <c r="AB1799" s="29"/>
      <c r="AC1799" s="29">
        <f t="shared" si="806"/>
        <v>1</v>
      </c>
      <c r="AE1799" s="120">
        <f>IF(AND(J1799&gt;=1,N1799=1),1,0)</f>
        <v>0</v>
      </c>
      <c r="AF1799" s="120">
        <f>IF(G1799&gt;AI1799,0.5,0)</f>
        <v>0.5</v>
      </c>
      <c r="AG1799" s="120"/>
      <c r="AI1799" s="29">
        <f>ROUND(SUMIFS(E:E,D:D,D1799,N:N,1)/SUMIFS(F:F,D:D,D1799,N:N,1),9)</f>
        <v>0.59924209900000003</v>
      </c>
    </row>
    <row r="1800" spans="1:36" ht="16.5" thickBot="1" x14ac:dyDescent="0.3">
      <c r="A1800" s="48" t="s">
        <v>1988</v>
      </c>
      <c r="B1800" s="54" t="s">
        <v>173</v>
      </c>
      <c r="C1800" s="55" t="s">
        <v>174</v>
      </c>
      <c r="D1800" s="44">
        <v>23</v>
      </c>
      <c r="E1800" s="41">
        <v>1</v>
      </c>
      <c r="F1800" s="41">
        <v>0</v>
      </c>
      <c r="G1800" s="117">
        <v>0</v>
      </c>
      <c r="H1800" s="42" t="s">
        <v>12</v>
      </c>
      <c r="I1800" s="13">
        <v>0</v>
      </c>
      <c r="J1800" s="42" t="s">
        <v>12</v>
      </c>
      <c r="K1800" s="29">
        <f>IF(V1800=1,MAX(AE1800:AG1800),0)</f>
        <v>0</v>
      </c>
      <c r="L1800" s="29">
        <f t="shared" si="813"/>
        <v>0</v>
      </c>
      <c r="M1800" s="29">
        <f t="shared" si="814"/>
        <v>0</v>
      </c>
      <c r="N1800" s="29">
        <f>IF(AND(F1800=0,V1800=1),2,V1800)</f>
        <v>2</v>
      </c>
      <c r="O1800" s="34"/>
      <c r="P1800" s="41">
        <v>0</v>
      </c>
      <c r="Q1800" s="41">
        <v>1</v>
      </c>
      <c r="R1800" s="117">
        <v>0</v>
      </c>
      <c r="S1800" s="45">
        <v>0</v>
      </c>
      <c r="T1800" s="45"/>
      <c r="U1800" s="43" t="s">
        <v>339</v>
      </c>
      <c r="V1800" s="34">
        <v>1</v>
      </c>
      <c r="W1800" s="29">
        <v>1</v>
      </c>
      <c r="X1800" s="29">
        <f t="shared" si="803"/>
        <v>1</v>
      </c>
      <c r="Z1800" s="6">
        <f>N1800</f>
        <v>2</v>
      </c>
      <c r="AA1800" s="6">
        <f>IF(K1800&lt;=0,0,1)</f>
        <v>0</v>
      </c>
      <c r="AB1800" s="29"/>
      <c r="AC1800" s="29" t="str">
        <f>_xlfn.IFS(AND(Z1800=1,AA1800=1),1,AND(Z1800=1,AA1800=0),0,Z1800=0,"не применяется",N1800=2,"не применяется")</f>
        <v>не применяется</v>
      </c>
      <c r="AE1800" s="120">
        <f>IF(N1800=1,IF(OR(I1800&lt;5,I1800=""),0,IF(I1800&gt;=10,1,0.5)),0)</f>
        <v>0</v>
      </c>
      <c r="AF1800" s="120">
        <f>IF(G1800&gt;AI1800,0.5,0)</f>
        <v>0</v>
      </c>
      <c r="AG1800" s="120">
        <f>IF(AND(G4227&lt;&gt;0,G1800=AJ1800),1,0)</f>
        <v>0</v>
      </c>
      <c r="AI1800" s="29">
        <f>ROUND(SUMIFS(E:E,D:D,D1800,N:N,1)/SUMIFS(F:F,D:D,D1800,N:N,1),9)</f>
        <v>0.46666666699999998</v>
      </c>
      <c r="AJ1800" s="29">
        <f>_xlfn.MAXIFS($G$7:$G$2383,$N$7:$N$2383,1,$D$7:$D$2383,23)</f>
        <v>6</v>
      </c>
    </row>
    <row r="1801" spans="1:36" ht="16.5" thickBot="1" x14ac:dyDescent="0.3">
      <c r="A1801" s="48" t="s">
        <v>1989</v>
      </c>
      <c r="B1801" s="54" t="s">
        <v>173</v>
      </c>
      <c r="C1801" s="55" t="s">
        <v>174</v>
      </c>
      <c r="D1801" s="44">
        <v>24</v>
      </c>
      <c r="E1801" s="41">
        <v>8</v>
      </c>
      <c r="F1801" s="41">
        <v>6</v>
      </c>
      <c r="G1801" s="117">
        <v>1.3333333329999999</v>
      </c>
      <c r="H1801" s="42" t="s">
        <v>12</v>
      </c>
      <c r="I1801" s="13">
        <v>233.33333325000001</v>
      </c>
      <c r="J1801" s="42" t="s">
        <v>12</v>
      </c>
      <c r="K1801" s="29">
        <f>IF(V1801=1,MAX(AE1801:AG1801),0)</f>
        <v>1</v>
      </c>
      <c r="L1801" s="29">
        <f t="shared" si="813"/>
        <v>0</v>
      </c>
      <c r="M1801" s="29">
        <f t="shared" si="814"/>
        <v>1</v>
      </c>
      <c r="N1801" s="29">
        <f>IF(AND(F1801=0,V1801=1),2,V1801)</f>
        <v>1</v>
      </c>
      <c r="O1801" s="34"/>
      <c r="P1801" s="41">
        <v>6</v>
      </c>
      <c r="Q1801" s="41">
        <v>15</v>
      </c>
      <c r="R1801" s="117">
        <v>0.4</v>
      </c>
      <c r="S1801" s="45">
        <v>0.5</v>
      </c>
      <c r="T1801" s="45"/>
      <c r="U1801" s="43" t="s">
        <v>341</v>
      </c>
      <c r="V1801" s="34">
        <v>1</v>
      </c>
      <c r="W1801" s="29">
        <v>1</v>
      </c>
      <c r="X1801" s="29">
        <f t="shared" si="803"/>
        <v>1</v>
      </c>
      <c r="Z1801" s="6">
        <f>N1801</f>
        <v>1</v>
      </c>
      <c r="AA1801" s="6">
        <f>IF(K1801&lt;=0,0,1)</f>
        <v>1</v>
      </c>
      <c r="AB1801" s="29"/>
      <c r="AC1801" s="29">
        <f>_xlfn.IFS(AND(Z1801=1,AA1801=1),1,AND(Z1801=1,AA1801=0),0,Z1801=0,"не применяется")</f>
        <v>1</v>
      </c>
      <c r="AE1801" s="120">
        <f>IF(N1801=1,IF(OR(I1801&lt;5,I1801=""),0,IF(I1801&gt;=10,1,0.5)),0)</f>
        <v>1</v>
      </c>
      <c r="AF1801" s="120">
        <f>IF(G1801&gt;AI1801,0.5,0)</f>
        <v>0.5</v>
      </c>
      <c r="AG1801" s="120">
        <f>IF(G1801=AJ1801,1,0)</f>
        <v>0</v>
      </c>
      <c r="AI1801" s="29">
        <f>ROUND(SUMIFS(E:E,D:D,D1801,N:N,1)/SUMIFS(F:F,D:D,D1801,N:N,1),9)</f>
        <v>0.91379310300000005</v>
      </c>
      <c r="AJ1801" s="29">
        <f>_xlfn.MAXIFS($G$7:$G$2383,$N$7:$N$2383,1,$D$7:$D$2383,24)</f>
        <v>10</v>
      </c>
    </row>
    <row r="1802" spans="1:36" ht="16.5" thickBot="1" x14ac:dyDescent="0.3">
      <c r="A1802" s="48" t="s">
        <v>1990</v>
      </c>
      <c r="B1802" s="54" t="s">
        <v>173</v>
      </c>
      <c r="C1802" s="55" t="s">
        <v>174</v>
      </c>
      <c r="D1802" s="44">
        <v>25</v>
      </c>
      <c r="E1802" s="41">
        <v>122</v>
      </c>
      <c r="F1802" s="41">
        <v>126</v>
      </c>
      <c r="G1802" s="117">
        <v>0.96825396799999996</v>
      </c>
      <c r="H1802" s="45">
        <v>1</v>
      </c>
      <c r="I1802" s="42" t="s">
        <v>12</v>
      </c>
      <c r="J1802" s="13">
        <v>0.96825396799999996</v>
      </c>
      <c r="K1802" s="29">
        <f>IF(V1802=1,MAX(AE1802:AG1802),0)</f>
        <v>0</v>
      </c>
      <c r="L1802" s="29">
        <f t="shared" si="813"/>
        <v>0</v>
      </c>
      <c r="M1802" s="29">
        <f t="shared" si="814"/>
        <v>0</v>
      </c>
      <c r="N1802" s="29">
        <f>IF(AND(F1802=0,V1802=1),2,V1802)</f>
        <v>1</v>
      </c>
      <c r="O1802" s="34"/>
      <c r="P1802" s="41">
        <v>0</v>
      </c>
      <c r="Q1802" s="41">
        <v>0</v>
      </c>
      <c r="R1802" s="117">
        <v>0</v>
      </c>
      <c r="S1802" s="42">
        <v>1</v>
      </c>
      <c r="T1802" s="42"/>
      <c r="U1802" s="43" t="s">
        <v>343</v>
      </c>
      <c r="V1802" s="34">
        <v>1</v>
      </c>
      <c r="W1802" s="29">
        <v>2</v>
      </c>
      <c r="X1802" s="29">
        <f t="shared" si="803"/>
        <v>2</v>
      </c>
      <c r="Z1802" s="6">
        <f>N1802</f>
        <v>1</v>
      </c>
      <c r="AA1802" s="6">
        <f>IF(K1802&lt;=0,0,1)</f>
        <v>0</v>
      </c>
      <c r="AB1802" s="29"/>
      <c r="AC1802" s="29">
        <f>_xlfn.IFS(AND(Z1802=1,AA1802=1),1,AND(Z1802=1,AA1802=0),0,Z1802=0,"не применяется")</f>
        <v>0</v>
      </c>
      <c r="AE1802" s="120">
        <f>IF(AND(J1802&gt;=1,N1802=1),2,0)</f>
        <v>0</v>
      </c>
      <c r="AF1802" s="120">
        <f>IF(G1802&gt;AI1802,1,0)</f>
        <v>0</v>
      </c>
      <c r="AG1802" s="120"/>
      <c r="AI1802" s="29">
        <f>ROUND(SUMIFS(E:E,D:D,D1802,N:N,1)/SUMIFS(F:F,D:D,D1802,N:N,1),9)</f>
        <v>0.97028108999999996</v>
      </c>
    </row>
    <row r="1803" spans="1:36" s="62" customFormat="1" ht="16.5" thickBot="1" x14ac:dyDescent="0.3">
      <c r="A1803" s="56" t="s">
        <v>1991</v>
      </c>
      <c r="B1803" s="57" t="s">
        <v>173</v>
      </c>
      <c r="C1803" s="58" t="s">
        <v>174</v>
      </c>
      <c r="D1803" s="51">
        <v>33</v>
      </c>
      <c r="E1803" s="41"/>
      <c r="F1803" s="41"/>
      <c r="G1803" s="117">
        <v>0</v>
      </c>
      <c r="H1803" s="45"/>
      <c r="I1803" s="59"/>
      <c r="J1803" s="59"/>
      <c r="K1803" s="45">
        <f>K1775+K1790+K1797</f>
        <v>16.5</v>
      </c>
      <c r="L1803" s="29">
        <f t="shared" si="813"/>
        <v>0</v>
      </c>
      <c r="M1803" s="29">
        <f t="shared" si="814"/>
        <v>0</v>
      </c>
      <c r="N1803" s="29"/>
      <c r="O1803" s="60"/>
      <c r="P1803" s="34"/>
      <c r="Q1803" s="34"/>
      <c r="R1803" s="117">
        <v>0</v>
      </c>
      <c r="S1803" s="45">
        <v>17</v>
      </c>
      <c r="T1803" s="45"/>
      <c r="U1803" s="61" t="s">
        <v>321</v>
      </c>
      <c r="V1803" s="59">
        <v>1</v>
      </c>
      <c r="X1803" s="29">
        <f>SUM(X1775:X1802)</f>
        <v>25</v>
      </c>
      <c r="Y1803" s="63">
        <f>K1803/X1803</f>
        <v>0.66</v>
      </c>
      <c r="Z1803" s="6">
        <f>SUM(Z1775:Z1802)</f>
        <v>20</v>
      </c>
      <c r="AA1803" s="6">
        <f>SUM(AA1775:AA1802)</f>
        <v>15</v>
      </c>
      <c r="AB1803" s="53">
        <f>AA1803/Z1803</f>
        <v>0.75</v>
      </c>
      <c r="AC1803" s="29">
        <f>AB1803</f>
        <v>0.75</v>
      </c>
      <c r="AE1803" s="6"/>
      <c r="AF1803" s="6"/>
      <c r="AG1803" s="6"/>
      <c r="AI1803" s="29"/>
      <c r="AJ1803" s="29"/>
    </row>
    <row r="1804" spans="1:36" ht="16.5" thickBot="1" x14ac:dyDescent="0.25">
      <c r="A1804" s="48" t="s">
        <v>225</v>
      </c>
      <c r="B1804" s="49" t="s">
        <v>127</v>
      </c>
      <c r="C1804" s="50" t="s">
        <v>128</v>
      </c>
      <c r="D1804" s="33">
        <v>0</v>
      </c>
      <c r="E1804" s="122"/>
      <c r="F1804" s="122"/>
      <c r="G1804" s="117">
        <v>0</v>
      </c>
      <c r="H1804" s="35"/>
      <c r="I1804" s="35"/>
      <c r="J1804" s="35"/>
      <c r="K1804" s="36">
        <f>SUM(K1805:K1818)</f>
        <v>4</v>
      </c>
      <c r="L1804" s="29">
        <f t="shared" si="813"/>
        <v>0</v>
      </c>
      <c r="M1804" s="29">
        <f t="shared" si="814"/>
        <v>0</v>
      </c>
      <c r="O1804" s="34"/>
      <c r="P1804" s="67"/>
      <c r="Q1804" s="67"/>
      <c r="R1804" s="117">
        <v>0</v>
      </c>
      <c r="S1804" s="34">
        <v>5.5</v>
      </c>
      <c r="T1804" s="34"/>
      <c r="U1804" s="43" t="s">
        <v>321</v>
      </c>
      <c r="V1804" s="35">
        <v>1</v>
      </c>
      <c r="W1804" s="6"/>
      <c r="X1804" s="6"/>
      <c r="Y1804" s="6"/>
      <c r="AB1804" s="6"/>
      <c r="AC1804" s="6"/>
      <c r="AF1804" s="6"/>
    </row>
    <row r="1805" spans="1:36" ht="16.5" thickBot="1" x14ac:dyDescent="0.3">
      <c r="A1805" s="48" t="s">
        <v>1992</v>
      </c>
      <c r="B1805" s="54" t="s">
        <v>127</v>
      </c>
      <c r="C1805" s="55" t="s">
        <v>128</v>
      </c>
      <c r="D1805" s="41">
        <v>1</v>
      </c>
      <c r="E1805" s="41">
        <v>28222</v>
      </c>
      <c r="F1805" s="41">
        <v>155391.5</v>
      </c>
      <c r="G1805" s="117">
        <v>0.181618686</v>
      </c>
      <c r="H1805" s="42" t="s">
        <v>12</v>
      </c>
      <c r="I1805" s="13">
        <v>-52.264451301999998</v>
      </c>
      <c r="J1805" s="42" t="s">
        <v>12</v>
      </c>
      <c r="K1805" s="29">
        <f t="shared" ref="K1805:K1816" si="815">IF(V1805=1,MAX(AE1805:AG1805),0)</f>
        <v>0</v>
      </c>
      <c r="L1805" s="29">
        <f t="shared" si="813"/>
        <v>0</v>
      </c>
      <c r="M1805" s="29">
        <f t="shared" si="814"/>
        <v>0</v>
      </c>
      <c r="N1805" s="29">
        <f t="shared" ref="N1805:N1818" si="816">IF(AND(F1805=0,V1805=1),2,V1805)</f>
        <v>1</v>
      </c>
      <c r="O1805" s="34"/>
      <c r="P1805" s="41">
        <v>24715</v>
      </c>
      <c r="Q1805" s="41">
        <v>64959.4</v>
      </c>
      <c r="R1805" s="117">
        <v>0.38046841599999998</v>
      </c>
      <c r="S1805" s="34">
        <v>0.5</v>
      </c>
      <c r="T1805" s="34"/>
      <c r="U1805" s="43" t="s">
        <v>293</v>
      </c>
      <c r="V1805" s="34">
        <v>1</v>
      </c>
      <c r="W1805" s="29">
        <v>1</v>
      </c>
      <c r="X1805" s="29">
        <f t="shared" ref="X1805:X1831" si="817">IF(V1805=1,W1805,0)</f>
        <v>1</v>
      </c>
      <c r="Z1805" s="6">
        <f t="shared" ref="Z1805:Z1818" si="818">N1805</f>
        <v>1</v>
      </c>
      <c r="AA1805" s="6">
        <f t="shared" ref="AA1805:AA1818" si="819">IF(K1805&lt;=0,0,1)</f>
        <v>0</v>
      </c>
      <c r="AB1805" s="29"/>
      <c r="AC1805" s="29">
        <f>_xlfn.IFS(AND(Z1805=1,AA1805=1),1,AND(Z1805=1,AA1805=0),0,Z1805=0,"не применяется")</f>
        <v>0</v>
      </c>
      <c r="AE1805" s="120">
        <f>IF(N1805=1,IF(OR(I1805&lt;3,I1805=""),0,IF(I1805&gt;=7,1,0.5)),0)</f>
        <v>0</v>
      </c>
      <c r="AF1805" s="120">
        <f>IF(G1805&gt;AI1805,0.5,0)</f>
        <v>0</v>
      </c>
      <c r="AG1805" s="120">
        <f>IF(G1805=AJ1805,1,0)</f>
        <v>0</v>
      </c>
      <c r="AI1805" s="29">
        <f t="shared" ref="AI1805:AI1818" si="820">ROUND(SUMIFS(E:E,D:D,D1805,N:N,1)/SUMIFS(F:F,D:D,D1805,N:N,1),9)</f>
        <v>0.26994277300000002</v>
      </c>
      <c r="AJ1805" s="29">
        <f>ROUND(_xlfn.MAXIFS($G$7:$G$2383,$D$7:$D$2383,1,$V$7:$V$2383,1),9)</f>
        <v>0.87050933799999997</v>
      </c>
    </row>
    <row r="1806" spans="1:36" ht="16.5" thickBot="1" x14ac:dyDescent="0.3">
      <c r="A1806" s="48" t="s">
        <v>1993</v>
      </c>
      <c r="B1806" s="54" t="s">
        <v>127</v>
      </c>
      <c r="C1806" s="55" t="s">
        <v>128</v>
      </c>
      <c r="D1806" s="44">
        <v>2</v>
      </c>
      <c r="E1806" s="41">
        <v>2</v>
      </c>
      <c r="F1806" s="41">
        <v>6</v>
      </c>
      <c r="G1806" s="117">
        <v>0.33333333300000001</v>
      </c>
      <c r="H1806" s="42" t="s">
        <v>12</v>
      </c>
      <c r="I1806" s="13">
        <v>0</v>
      </c>
      <c r="J1806" s="42" t="s">
        <v>12</v>
      </c>
      <c r="K1806" s="29">
        <f t="shared" si="815"/>
        <v>0</v>
      </c>
      <c r="L1806" s="29">
        <f t="shared" si="813"/>
        <v>0</v>
      </c>
      <c r="M1806" s="29">
        <f t="shared" si="814"/>
        <v>0</v>
      </c>
      <c r="N1806" s="29">
        <f t="shared" si="816"/>
        <v>1</v>
      </c>
      <c r="O1806" s="34"/>
      <c r="P1806" s="41">
        <v>0</v>
      </c>
      <c r="Q1806" s="41">
        <v>65</v>
      </c>
      <c r="R1806" s="117">
        <v>0</v>
      </c>
      <c r="S1806" s="34">
        <v>0</v>
      </c>
      <c r="T1806" s="34"/>
      <c r="U1806" s="43" t="s">
        <v>295</v>
      </c>
      <c r="V1806" s="34">
        <v>1</v>
      </c>
      <c r="W1806" s="29">
        <v>2</v>
      </c>
      <c r="X1806" s="29">
        <f t="shared" si="817"/>
        <v>2</v>
      </c>
      <c r="Z1806" s="6">
        <f t="shared" si="818"/>
        <v>1</v>
      </c>
      <c r="AA1806" s="6">
        <f t="shared" si="819"/>
        <v>0</v>
      </c>
      <c r="AB1806" s="29"/>
      <c r="AC1806" s="29">
        <f>_xlfn.IFS(AND(Z1806=1,AA1806=1),1,AND(Z1806=1,AA1806=0),0,Z1806=0,"не применяется")</f>
        <v>0</v>
      </c>
      <c r="AE1806" s="120">
        <f>IF(N1806=1,IF(OR(I1806&lt;5,I1806=""),0,IF(I1806&gt;=10,2,1)),0)</f>
        <v>0</v>
      </c>
      <c r="AF1806" s="120">
        <f>IF(G1806&gt;AI1806,1,0)</f>
        <v>0</v>
      </c>
      <c r="AG1806" s="120">
        <f>IF(G1806=AJ1806,2,0)</f>
        <v>0</v>
      </c>
      <c r="AI1806" s="29">
        <f t="shared" si="820"/>
        <v>0.94268468299999997</v>
      </c>
      <c r="AJ1806" s="29">
        <f>ROUND(_xlfn.MAXIFS($G$7:$G$2383,$N$7:$N$2383,1,$D$7:$D$2383,2),9)</f>
        <v>0.994897959</v>
      </c>
    </row>
    <row r="1807" spans="1:36" ht="16.5" thickBot="1" x14ac:dyDescent="0.3">
      <c r="A1807" s="48" t="s">
        <v>1994</v>
      </c>
      <c r="B1807" s="54" t="s">
        <v>127</v>
      </c>
      <c r="C1807" s="55" t="s">
        <v>128</v>
      </c>
      <c r="D1807" s="44">
        <v>3</v>
      </c>
      <c r="E1807" s="41">
        <v>0</v>
      </c>
      <c r="F1807" s="41">
        <v>0</v>
      </c>
      <c r="G1807" s="117">
        <v>0</v>
      </c>
      <c r="H1807" s="42" t="s">
        <v>12</v>
      </c>
      <c r="I1807" s="13">
        <v>0</v>
      </c>
      <c r="J1807" s="42" t="s">
        <v>12</v>
      </c>
      <c r="K1807" s="29">
        <f t="shared" si="815"/>
        <v>0</v>
      </c>
      <c r="L1807" s="29">
        <f t="shared" si="813"/>
        <v>0</v>
      </c>
      <c r="M1807" s="29">
        <f t="shared" si="814"/>
        <v>0</v>
      </c>
      <c r="N1807" s="29">
        <f t="shared" si="816"/>
        <v>2</v>
      </c>
      <c r="O1807" s="34"/>
      <c r="P1807" s="41">
        <v>0</v>
      </c>
      <c r="Q1807" s="41">
        <v>0</v>
      </c>
      <c r="R1807" s="117">
        <v>0</v>
      </c>
      <c r="S1807" s="34">
        <v>0</v>
      </c>
      <c r="T1807" s="34"/>
      <c r="U1807" s="43" t="s">
        <v>297</v>
      </c>
      <c r="V1807" s="34">
        <v>1</v>
      </c>
      <c r="W1807" s="29">
        <v>1</v>
      </c>
      <c r="X1807" s="29">
        <f t="shared" si="817"/>
        <v>1</v>
      </c>
      <c r="Z1807" s="6">
        <f t="shared" si="818"/>
        <v>2</v>
      </c>
      <c r="AA1807" s="6">
        <f t="shared" si="819"/>
        <v>0</v>
      </c>
      <c r="AB1807" s="29"/>
      <c r="AC1807" s="29" t="str">
        <f>_xlfn.IFS(AND(Z1807=1,AA1807=1),1,AND(Z1807=1,AA1807=0),0,Z1807=0,"не применяется",Z1807=2,"не применяется")</f>
        <v>не применяется</v>
      </c>
      <c r="AE1807" s="120">
        <f>IF(N1807=1,IF(OR(I1807&lt;5,I1807=""),0,IF(I1807&gt;=10,1,0.5)),0)</f>
        <v>0</v>
      </c>
      <c r="AF1807" s="120">
        <f>IF(G1807&gt;AI1807,0.5,0)</f>
        <v>0</v>
      </c>
      <c r="AG1807" s="120">
        <f>IF(G1807=AJ1807,1,0)</f>
        <v>0</v>
      </c>
      <c r="AI1807" s="29">
        <f t="shared" si="820"/>
        <v>0.630237826</v>
      </c>
      <c r="AJ1807" s="29">
        <f>_xlfn.MAXIFS($G$7:$G$2383,$N$7:$N$2383,1,$D$7:$D$2383,3)</f>
        <v>1</v>
      </c>
    </row>
    <row r="1808" spans="1:36" ht="16.5" thickBot="1" x14ac:dyDescent="0.3">
      <c r="A1808" s="48" t="s">
        <v>1995</v>
      </c>
      <c r="B1808" s="54" t="s">
        <v>127</v>
      </c>
      <c r="C1808" s="55" t="s">
        <v>128</v>
      </c>
      <c r="D1808" s="44">
        <v>4</v>
      </c>
      <c r="E1808" s="41">
        <v>0</v>
      </c>
      <c r="F1808" s="41">
        <v>0</v>
      </c>
      <c r="G1808" s="117">
        <v>0</v>
      </c>
      <c r="H1808" s="42" t="s">
        <v>12</v>
      </c>
      <c r="I1808" s="13">
        <v>0</v>
      </c>
      <c r="J1808" s="42" t="s">
        <v>12</v>
      </c>
      <c r="K1808" s="29">
        <f t="shared" si="815"/>
        <v>0</v>
      </c>
      <c r="L1808" s="29">
        <f t="shared" si="813"/>
        <v>0</v>
      </c>
      <c r="M1808" s="29">
        <f t="shared" si="814"/>
        <v>0</v>
      </c>
      <c r="N1808" s="29">
        <f t="shared" si="816"/>
        <v>2</v>
      </c>
      <c r="O1808" s="34"/>
      <c r="P1808" s="41">
        <v>0</v>
      </c>
      <c r="Q1808" s="41">
        <v>15</v>
      </c>
      <c r="R1808" s="117">
        <v>0</v>
      </c>
      <c r="S1808" s="34">
        <v>0</v>
      </c>
      <c r="T1808" s="34"/>
      <c r="U1808" s="43" t="s">
        <v>299</v>
      </c>
      <c r="V1808" s="34">
        <v>1</v>
      </c>
      <c r="W1808" s="29">
        <v>1</v>
      </c>
      <c r="X1808" s="29">
        <f t="shared" si="817"/>
        <v>1</v>
      </c>
      <c r="Z1808" s="6">
        <f t="shared" si="818"/>
        <v>2</v>
      </c>
      <c r="AA1808" s="6">
        <f t="shared" si="819"/>
        <v>0</v>
      </c>
      <c r="AB1808" s="29"/>
      <c r="AC1808" s="29" t="str">
        <f>_xlfn.IFS(AND(Z1808=1,AA1808=1),1,AND(Z1808=1,AA1808=0),0,Z1808=0,"не применяется",N1808=2,"не применяется")</f>
        <v>не применяется</v>
      </c>
      <c r="AE1808" s="120">
        <f>IF(N1808=1,IF(OR(I1808&lt;5,I1808=""),0,IF(I1808&gt;=10,1,0.5)),0)</f>
        <v>0</v>
      </c>
      <c r="AF1808" s="120">
        <f>IF(G1808&gt;AI1808,0.5,0)</f>
        <v>0</v>
      </c>
      <c r="AG1808" s="120">
        <f>IF(G1808=AJ1808,1,0)</f>
        <v>0</v>
      </c>
      <c r="AI1808" s="29">
        <f t="shared" si="820"/>
        <v>0.88328075699999997</v>
      </c>
      <c r="AJ1808" s="29">
        <f>_xlfn.MAXIFS($G$7:$G$2383,$N$7:$N$2383,1,$D$7:$D$2383,4)</f>
        <v>1</v>
      </c>
    </row>
    <row r="1809" spans="1:36" ht="16.5" thickBot="1" x14ac:dyDescent="0.3">
      <c r="A1809" s="48" t="s">
        <v>1996</v>
      </c>
      <c r="B1809" s="54" t="s">
        <v>127</v>
      </c>
      <c r="C1809" s="55" t="s">
        <v>128</v>
      </c>
      <c r="D1809" s="44">
        <v>5</v>
      </c>
      <c r="E1809" s="41">
        <v>0</v>
      </c>
      <c r="F1809" s="41">
        <v>0</v>
      </c>
      <c r="G1809" s="117">
        <v>0</v>
      </c>
      <c r="H1809" s="42" t="s">
        <v>12</v>
      </c>
      <c r="I1809" s="13">
        <v>0</v>
      </c>
      <c r="J1809" s="42" t="s">
        <v>12</v>
      </c>
      <c r="K1809" s="29">
        <f t="shared" si="815"/>
        <v>0</v>
      </c>
      <c r="L1809" s="29">
        <f t="shared" si="813"/>
        <v>0</v>
      </c>
      <c r="M1809" s="29">
        <f t="shared" si="814"/>
        <v>0</v>
      </c>
      <c r="N1809" s="29">
        <f t="shared" si="816"/>
        <v>2</v>
      </c>
      <c r="O1809" s="34"/>
      <c r="P1809" s="41">
        <v>0</v>
      </c>
      <c r="Q1809" s="41">
        <v>2</v>
      </c>
      <c r="R1809" s="117">
        <v>0</v>
      </c>
      <c r="S1809" s="34">
        <v>0</v>
      </c>
      <c r="T1809" s="34"/>
      <c r="U1809" s="43" t="s">
        <v>301</v>
      </c>
      <c r="V1809" s="34">
        <v>1</v>
      </c>
      <c r="W1809" s="29">
        <v>1</v>
      </c>
      <c r="X1809" s="29">
        <f t="shared" si="817"/>
        <v>1</v>
      </c>
      <c r="Z1809" s="6">
        <f t="shared" si="818"/>
        <v>2</v>
      </c>
      <c r="AA1809" s="6">
        <f t="shared" si="819"/>
        <v>0</v>
      </c>
      <c r="AB1809" s="29"/>
      <c r="AC1809" s="29" t="str">
        <f>_xlfn.IFS(AND(Z1809=1,AA1809=1),1,AND(Z1809=1,AA1809=0),0,Z1809=0,"не применяется",N1809=2,"не применяется")</f>
        <v>не применяется</v>
      </c>
      <c r="AE1809" s="120">
        <f>IF(N1809=1,IF(OR(I1809&lt;5,I1809=""),0,IF(I1809&gt;=10,1,0.5)),0)</f>
        <v>0</v>
      </c>
      <c r="AF1809" s="120">
        <f>IF(G1809&gt;AI1809,0.5,0)</f>
        <v>0</v>
      </c>
      <c r="AG1809" s="120">
        <f>IF(G1809=AJ1809,1,0)</f>
        <v>0</v>
      </c>
      <c r="AI1809" s="29">
        <f t="shared" si="820"/>
        <v>0.78056112200000005</v>
      </c>
      <c r="AJ1809" s="29">
        <f>_xlfn.MAXIFS($G$7:$G$2383,$N$7:$N$2383,1,$D$7:$D$2383,5)</f>
        <v>1</v>
      </c>
    </row>
    <row r="1810" spans="1:36" ht="16.5" thickBot="1" x14ac:dyDescent="0.3">
      <c r="A1810" s="48" t="s">
        <v>1997</v>
      </c>
      <c r="B1810" s="54" t="s">
        <v>127</v>
      </c>
      <c r="C1810" s="55" t="s">
        <v>128</v>
      </c>
      <c r="D1810" s="44">
        <v>6</v>
      </c>
      <c r="E1810" s="41">
        <v>0</v>
      </c>
      <c r="F1810" s="41">
        <v>0</v>
      </c>
      <c r="G1810" s="117">
        <v>0</v>
      </c>
      <c r="H1810" s="45">
        <v>1</v>
      </c>
      <c r="I1810" s="42" t="s">
        <v>12</v>
      </c>
      <c r="J1810" s="13">
        <v>0</v>
      </c>
      <c r="K1810" s="29">
        <f t="shared" si="815"/>
        <v>0</v>
      </c>
      <c r="L1810" s="29">
        <f t="shared" si="813"/>
        <v>0</v>
      </c>
      <c r="M1810" s="29">
        <f t="shared" si="814"/>
        <v>0</v>
      </c>
      <c r="N1810" s="29">
        <f t="shared" si="816"/>
        <v>2</v>
      </c>
      <c r="O1810" s="34"/>
      <c r="P1810" s="41">
        <v>0</v>
      </c>
      <c r="Q1810" s="41">
        <v>0</v>
      </c>
      <c r="R1810" s="117">
        <v>0</v>
      </c>
      <c r="S1810" s="42">
        <v>0</v>
      </c>
      <c r="T1810" s="42"/>
      <c r="U1810" s="43" t="s">
        <v>303</v>
      </c>
      <c r="V1810" s="34">
        <v>1</v>
      </c>
      <c r="W1810" s="29">
        <v>2</v>
      </c>
      <c r="X1810" s="29">
        <f t="shared" si="817"/>
        <v>2</v>
      </c>
      <c r="Z1810" s="6">
        <f t="shared" si="818"/>
        <v>2</v>
      </c>
      <c r="AA1810" s="6">
        <f t="shared" si="819"/>
        <v>0</v>
      </c>
      <c r="AB1810" s="29"/>
      <c r="AC1810" s="29" t="str">
        <f>_xlfn.IFS(AND(Z1810=1,AA1810=1),1,AND(Z1810=1,AA1810=0),0,Z1810=0,"не применяется",Z1810=2,"не применяется")</f>
        <v>не применяется</v>
      </c>
      <c r="AE1810" s="120">
        <f>IF(N1810=1,IF(J1810&gt;=1,2,0),0)</f>
        <v>0</v>
      </c>
      <c r="AF1810" s="120">
        <f>IF(G1810&gt;AI1810,1,0)</f>
        <v>0</v>
      </c>
      <c r="AG1810" s="120"/>
      <c r="AI1810" s="29">
        <f t="shared" si="820"/>
        <v>1.0014544569999999</v>
      </c>
    </row>
    <row r="1811" spans="1:36" ht="16.5" thickBot="1" x14ac:dyDescent="0.3">
      <c r="A1811" s="48" t="s">
        <v>1998</v>
      </c>
      <c r="B1811" s="54" t="s">
        <v>127</v>
      </c>
      <c r="C1811" s="55" t="s">
        <v>128</v>
      </c>
      <c r="D1811" s="44">
        <v>7</v>
      </c>
      <c r="E1811" s="41">
        <v>47</v>
      </c>
      <c r="F1811" s="41">
        <v>105</v>
      </c>
      <c r="G1811" s="117">
        <v>0.44761904800000002</v>
      </c>
      <c r="H1811" s="42" t="s">
        <v>12</v>
      </c>
      <c r="I1811" s="13">
        <v>5.6380952180000001</v>
      </c>
      <c r="J1811" s="42" t="s">
        <v>12</v>
      </c>
      <c r="K1811" s="29">
        <f t="shared" si="815"/>
        <v>1</v>
      </c>
      <c r="L1811" s="29">
        <f t="shared" si="813"/>
        <v>1</v>
      </c>
      <c r="M1811" s="29">
        <f t="shared" si="814"/>
        <v>0</v>
      </c>
      <c r="N1811" s="29">
        <f t="shared" si="816"/>
        <v>1</v>
      </c>
      <c r="O1811" s="34"/>
      <c r="P1811" s="41">
        <v>50</v>
      </c>
      <c r="Q1811" s="41">
        <v>118</v>
      </c>
      <c r="R1811" s="117">
        <v>0.42372881400000001</v>
      </c>
      <c r="S1811" s="34">
        <v>2</v>
      </c>
      <c r="T1811" s="34"/>
      <c r="U1811" s="43" t="s">
        <v>305</v>
      </c>
      <c r="V1811" s="34">
        <v>1</v>
      </c>
      <c r="W1811" s="29">
        <v>2</v>
      </c>
      <c r="X1811" s="29">
        <f t="shared" si="817"/>
        <v>2</v>
      </c>
      <c r="Z1811" s="6">
        <f t="shared" si="818"/>
        <v>1</v>
      </c>
      <c r="AA1811" s="6">
        <f t="shared" si="819"/>
        <v>1</v>
      </c>
      <c r="AB1811" s="29"/>
      <c r="AC1811" s="29">
        <f>_xlfn.IFS(AND(Z1811=1,AA1811=1),1,AND(Z1811=1,AA1811=0),0,Z1811=0,"не применяется")</f>
        <v>1</v>
      </c>
      <c r="AE1811" s="120">
        <f>IF(N1811=1,IF(OR(I1811&lt;3,I1811=""),0,IF(I1811&gt;=7,2,1)),0)</f>
        <v>1</v>
      </c>
      <c r="AF1811" s="120">
        <f>IF(G1811&gt;AI1811,1,0)</f>
        <v>0</v>
      </c>
      <c r="AG1811" s="120">
        <f>IF(G1811=AJ1811,2,0)</f>
        <v>0</v>
      </c>
      <c r="AI1811" s="29">
        <f t="shared" si="820"/>
        <v>0.78831324000000003</v>
      </c>
      <c r="AJ1811" s="29">
        <f>_xlfn.MAXIFS($G$7:$G$2383,$N$7:$N$2383,1,$D$7:$D$2383,7)</f>
        <v>0.964028777</v>
      </c>
    </row>
    <row r="1812" spans="1:36" ht="16.5" thickBot="1" x14ac:dyDescent="0.3">
      <c r="A1812" s="48" t="s">
        <v>1999</v>
      </c>
      <c r="B1812" s="54" t="s">
        <v>127</v>
      </c>
      <c r="C1812" s="55" t="s">
        <v>128</v>
      </c>
      <c r="D1812" s="44">
        <v>8</v>
      </c>
      <c r="E1812" s="41">
        <v>2</v>
      </c>
      <c r="F1812" s="41">
        <v>105</v>
      </c>
      <c r="G1812" s="117">
        <v>1.9047618999999998E-2</v>
      </c>
      <c r="H1812" s="42" t="s">
        <v>12</v>
      </c>
      <c r="I1812" s="13">
        <v>124.761911392</v>
      </c>
      <c r="J1812" s="42" t="s">
        <v>12</v>
      </c>
      <c r="K1812" s="29">
        <f t="shared" si="815"/>
        <v>1</v>
      </c>
      <c r="L1812" s="29">
        <f t="shared" si="813"/>
        <v>0</v>
      </c>
      <c r="M1812" s="29">
        <f t="shared" si="814"/>
        <v>1</v>
      </c>
      <c r="N1812" s="29">
        <f t="shared" si="816"/>
        <v>1</v>
      </c>
      <c r="O1812" s="34"/>
      <c r="P1812" s="41">
        <v>1</v>
      </c>
      <c r="Q1812" s="41">
        <v>118</v>
      </c>
      <c r="R1812" s="117">
        <v>8.4745759999999993E-3</v>
      </c>
      <c r="S1812" s="34">
        <v>1</v>
      </c>
      <c r="T1812" s="34"/>
      <c r="U1812" s="43" t="s">
        <v>307</v>
      </c>
      <c r="V1812" s="34">
        <v>1</v>
      </c>
      <c r="W1812" s="29">
        <v>1</v>
      </c>
      <c r="X1812" s="29">
        <f t="shared" si="817"/>
        <v>1</v>
      </c>
      <c r="Z1812" s="6">
        <f t="shared" si="818"/>
        <v>1</v>
      </c>
      <c r="AA1812" s="6">
        <f t="shared" si="819"/>
        <v>1</v>
      </c>
      <c r="AB1812" s="29"/>
      <c r="AC1812" s="29">
        <f>_xlfn.IFS(AND(Z1812=1,AA1812=1),1,AND(Z1812=1,AA1812=0),0,Z1812=0,"не применяется")</f>
        <v>1</v>
      </c>
      <c r="AE1812" s="120">
        <f>IF(N1812=1,IF(OR(I1812&gt;-5,I1812=""),0,IF(I1812&gt;=-10,0.5,1)),0)</f>
        <v>0</v>
      </c>
      <c r="AF1812" s="120">
        <f>IF(G1812&lt;AI1812,0.5,0)</f>
        <v>0.5</v>
      </c>
      <c r="AG1812" s="120">
        <f>IF(G1812=AJ1812,1,0)</f>
        <v>1</v>
      </c>
      <c r="AI1812" s="29">
        <f t="shared" si="820"/>
        <v>0.38070670899999998</v>
      </c>
      <c r="AJ1812" s="29">
        <f>_xlfn.MINIFS($G$6:$G$2383,$N$6:$N$2383,1,$D$6:$D$2383,8)</f>
        <v>1.9047618999999998E-2</v>
      </c>
    </row>
    <row r="1813" spans="1:36" ht="16.5" thickBot="1" x14ac:dyDescent="0.3">
      <c r="A1813" s="48" t="s">
        <v>2000</v>
      </c>
      <c r="B1813" s="54" t="s">
        <v>127</v>
      </c>
      <c r="C1813" s="55" t="s">
        <v>128</v>
      </c>
      <c r="D1813" s="44">
        <v>9</v>
      </c>
      <c r="E1813" s="41">
        <v>41</v>
      </c>
      <c r="F1813" s="41">
        <v>6</v>
      </c>
      <c r="G1813" s="117">
        <v>6.8333333329999997</v>
      </c>
      <c r="H1813" s="45">
        <v>1</v>
      </c>
      <c r="I1813" s="42" t="s">
        <v>12</v>
      </c>
      <c r="J1813" s="13">
        <v>6.8333333329999997</v>
      </c>
      <c r="K1813" s="29">
        <f t="shared" si="815"/>
        <v>1</v>
      </c>
      <c r="L1813" s="29">
        <f t="shared" si="813"/>
        <v>0</v>
      </c>
      <c r="M1813" s="29">
        <f t="shared" si="814"/>
        <v>1</v>
      </c>
      <c r="N1813" s="29">
        <f t="shared" si="816"/>
        <v>1</v>
      </c>
      <c r="O1813" s="34"/>
      <c r="P1813" s="41">
        <v>9</v>
      </c>
      <c r="Q1813" s="41">
        <v>65</v>
      </c>
      <c r="R1813" s="117">
        <v>0.138461538</v>
      </c>
      <c r="S1813" s="42">
        <v>0</v>
      </c>
      <c r="T1813" s="42"/>
      <c r="U1813" s="43" t="s">
        <v>309</v>
      </c>
      <c r="V1813" s="34">
        <v>1</v>
      </c>
      <c r="W1813" s="29">
        <v>1</v>
      </c>
      <c r="X1813" s="29">
        <f t="shared" si="817"/>
        <v>1</v>
      </c>
      <c r="Z1813" s="6">
        <f t="shared" si="818"/>
        <v>1</v>
      </c>
      <c r="AA1813" s="6">
        <f t="shared" si="819"/>
        <v>1</v>
      </c>
      <c r="AB1813" s="29"/>
      <c r="AC1813" s="29">
        <f>_xlfn.IFS(AND(Z1813=1,AA1813=1),1,AND(Z1813=1,AA1813=0),0,Z1813=0,"не применяется")</f>
        <v>1</v>
      </c>
      <c r="AE1813" s="120">
        <f>IF(N1813=1,IF(J1813&gt;=1,1,0),0)</f>
        <v>1</v>
      </c>
      <c r="AF1813" s="120">
        <f>IF(G1813&gt;AI1813,0.5,0)</f>
        <v>0.5</v>
      </c>
      <c r="AG1813" s="120"/>
      <c r="AI1813" s="29">
        <f t="shared" si="820"/>
        <v>6.5856960899999999</v>
      </c>
    </row>
    <row r="1814" spans="1:36" ht="16.5" thickBot="1" x14ac:dyDescent="0.3">
      <c r="A1814" s="48" t="s">
        <v>2001</v>
      </c>
      <c r="B1814" s="54" t="s">
        <v>127</v>
      </c>
      <c r="C1814" s="55" t="s">
        <v>128</v>
      </c>
      <c r="D1814" s="44">
        <v>10</v>
      </c>
      <c r="E1814" s="41">
        <v>1</v>
      </c>
      <c r="F1814" s="41">
        <v>0</v>
      </c>
      <c r="G1814" s="117">
        <v>0</v>
      </c>
      <c r="H1814" s="45">
        <v>1</v>
      </c>
      <c r="I1814" s="42" t="s">
        <v>12</v>
      </c>
      <c r="J1814" s="13">
        <v>0</v>
      </c>
      <c r="K1814" s="29">
        <f t="shared" si="815"/>
        <v>0</v>
      </c>
      <c r="L1814" s="29">
        <f t="shared" si="813"/>
        <v>0</v>
      </c>
      <c r="M1814" s="29">
        <f t="shared" si="814"/>
        <v>0</v>
      </c>
      <c r="N1814" s="29">
        <f t="shared" si="816"/>
        <v>2</v>
      </c>
      <c r="O1814" s="34"/>
      <c r="P1814" s="41">
        <v>1</v>
      </c>
      <c r="Q1814" s="41">
        <v>15</v>
      </c>
      <c r="R1814" s="117">
        <v>6.6666666999999999E-2</v>
      </c>
      <c r="S1814" s="42">
        <v>0</v>
      </c>
      <c r="T1814" s="42"/>
      <c r="U1814" s="43" t="s">
        <v>311</v>
      </c>
      <c r="V1814" s="34">
        <v>1</v>
      </c>
      <c r="W1814" s="29">
        <v>1</v>
      </c>
      <c r="X1814" s="29">
        <f t="shared" si="817"/>
        <v>1</v>
      </c>
      <c r="Z1814" s="6">
        <f t="shared" si="818"/>
        <v>2</v>
      </c>
      <c r="AA1814" s="6">
        <f t="shared" si="819"/>
        <v>0</v>
      </c>
      <c r="AB1814" s="29"/>
      <c r="AC1814" s="29" t="str">
        <f>_xlfn.IFS(AND(Z1814=1,AA1814=1),1,AND(Z1814=1,AA1814=0),0,Z1814=0,"не применяется",N1814=2,"не применяется")</f>
        <v>не применяется</v>
      </c>
      <c r="AE1814" s="120">
        <f>IF(N1814=1,IF(J1814&gt;=1,1,0),0)</f>
        <v>0</v>
      </c>
      <c r="AF1814" s="120">
        <f>IF(G1814&gt;AI1814,0.5,0)</f>
        <v>0</v>
      </c>
      <c r="AG1814" s="120"/>
      <c r="AI1814" s="29">
        <f t="shared" si="820"/>
        <v>8.2854889590000003</v>
      </c>
    </row>
    <row r="1815" spans="1:36" ht="16.5" thickBot="1" x14ac:dyDescent="0.3">
      <c r="A1815" s="48" t="s">
        <v>2002</v>
      </c>
      <c r="B1815" s="54" t="s">
        <v>127</v>
      </c>
      <c r="C1815" s="55" t="s">
        <v>128</v>
      </c>
      <c r="D1815" s="44">
        <v>11</v>
      </c>
      <c r="E1815" s="41">
        <v>0</v>
      </c>
      <c r="F1815" s="41">
        <v>0</v>
      </c>
      <c r="G1815" s="117">
        <v>0</v>
      </c>
      <c r="H1815" s="45">
        <v>1</v>
      </c>
      <c r="I1815" s="42" t="s">
        <v>12</v>
      </c>
      <c r="J1815" s="13">
        <v>0</v>
      </c>
      <c r="K1815" s="29">
        <f t="shared" si="815"/>
        <v>0</v>
      </c>
      <c r="L1815" s="29">
        <f t="shared" si="813"/>
        <v>1</v>
      </c>
      <c r="M1815" s="29">
        <f t="shared" si="814"/>
        <v>0</v>
      </c>
      <c r="N1815" s="29">
        <f t="shared" si="816"/>
        <v>2</v>
      </c>
      <c r="O1815" s="34"/>
      <c r="P1815" s="41">
        <v>1</v>
      </c>
      <c r="Q1815" s="41">
        <v>2</v>
      </c>
      <c r="R1815" s="117">
        <v>0.5</v>
      </c>
      <c r="S1815" s="42">
        <v>0</v>
      </c>
      <c r="T1815" s="42"/>
      <c r="U1815" s="43" t="s">
        <v>313</v>
      </c>
      <c r="V1815" s="34">
        <v>1</v>
      </c>
      <c r="W1815" s="29">
        <v>2</v>
      </c>
      <c r="X1815" s="29">
        <f t="shared" si="817"/>
        <v>2</v>
      </c>
      <c r="Z1815" s="6">
        <f t="shared" si="818"/>
        <v>2</v>
      </c>
      <c r="AA1815" s="6">
        <f t="shared" si="819"/>
        <v>0</v>
      </c>
      <c r="AB1815" s="29"/>
      <c r="AC1815" s="29" t="str">
        <f>_xlfn.IFS(AND(Z1815=1,AA1815=1),1,AND(Z1815=1,AA1815=0),0,Z1815=0,"не применяется",N1815=2,"не применяется")</f>
        <v>не применяется</v>
      </c>
      <c r="AE1815" s="120">
        <f>IF(N1815=1,IF(J1815&gt;=1,2,0),0)</f>
        <v>0</v>
      </c>
      <c r="AF1815" s="120">
        <f>IF(G1815&gt;AI1815,1,0)</f>
        <v>0</v>
      </c>
      <c r="AG1815" s="120"/>
      <c r="AI1815" s="29">
        <f t="shared" si="820"/>
        <v>8.5951903810000001</v>
      </c>
    </row>
    <row r="1816" spans="1:36" ht="16.5" thickBot="1" x14ac:dyDescent="0.3">
      <c r="A1816" s="48" t="s">
        <v>2003</v>
      </c>
      <c r="B1816" s="54" t="s">
        <v>127</v>
      </c>
      <c r="C1816" s="55" t="s">
        <v>128</v>
      </c>
      <c r="D1816" s="44">
        <v>12</v>
      </c>
      <c r="E1816" s="41">
        <v>6</v>
      </c>
      <c r="F1816" s="41">
        <v>1061</v>
      </c>
      <c r="G1816" s="117">
        <v>5.6550419999999999E-3</v>
      </c>
      <c r="H1816" s="42" t="s">
        <v>12</v>
      </c>
      <c r="I1816" s="13">
        <v>-30.766128618</v>
      </c>
      <c r="J1816" s="42" t="s">
        <v>12</v>
      </c>
      <c r="K1816" s="29">
        <f t="shared" si="815"/>
        <v>1</v>
      </c>
      <c r="L1816" s="29">
        <f t="shared" si="813"/>
        <v>0</v>
      </c>
      <c r="M1816" s="29">
        <f t="shared" si="814"/>
        <v>1</v>
      </c>
      <c r="N1816" s="29">
        <f t="shared" si="816"/>
        <v>1</v>
      </c>
      <c r="O1816" s="34"/>
      <c r="P1816" s="41">
        <v>7</v>
      </c>
      <c r="Q1816" s="41">
        <v>857</v>
      </c>
      <c r="R1816" s="117">
        <v>8.1680280000000008E-3</v>
      </c>
      <c r="S1816" s="34">
        <v>1</v>
      </c>
      <c r="T1816" s="34"/>
      <c r="U1816" s="43" t="s">
        <v>315</v>
      </c>
      <c r="V1816" s="34">
        <v>1</v>
      </c>
      <c r="W1816" s="29">
        <v>1</v>
      </c>
      <c r="X1816" s="29">
        <f t="shared" si="817"/>
        <v>1</v>
      </c>
      <c r="Z1816" s="6">
        <f t="shared" si="818"/>
        <v>1</v>
      </c>
      <c r="AA1816" s="6">
        <f t="shared" si="819"/>
        <v>1</v>
      </c>
      <c r="AB1816" s="29"/>
      <c r="AC1816" s="29">
        <f>_xlfn.IFS(AND(Z1816=1,AA1816=1),1,AND(Z1816=1,AA1816=0),0,Z1816=0,"не применяется")</f>
        <v>1</v>
      </c>
      <c r="AE1816" s="120">
        <f>IF(N1816=1,IF(OR(I1816&gt;-5,I1816=""),0,IF(I1816&gt;=-10,0.5,1)),0)</f>
        <v>1</v>
      </c>
      <c r="AF1816" s="120">
        <f>IF(G1816&lt;AI1816,0.5,0)</f>
        <v>0.5</v>
      </c>
      <c r="AG1816" s="120">
        <f>IF(G1816=AJ1816,1,0)</f>
        <v>1</v>
      </c>
      <c r="AI1816" s="29">
        <f t="shared" si="820"/>
        <v>4.0696577999999997E-2</v>
      </c>
      <c r="AJ1816" s="29">
        <f>_xlfn.MINIFS($G$6:$G$2383,$N$6:$N$2383,1,$D$6:$D$2383,12)</f>
        <v>5.6550419999999999E-3</v>
      </c>
    </row>
    <row r="1817" spans="1:36" ht="16.5" thickBot="1" x14ac:dyDescent="0.3">
      <c r="A1817" s="48" t="s">
        <v>2004</v>
      </c>
      <c r="B1817" s="54" t="s">
        <v>127</v>
      </c>
      <c r="C1817" s="55" t="s">
        <v>128</v>
      </c>
      <c r="D1817" s="44">
        <v>13</v>
      </c>
      <c r="E1817" s="41">
        <v>0</v>
      </c>
      <c r="F1817" s="41">
        <v>0</v>
      </c>
      <c r="G1817" s="117">
        <v>0</v>
      </c>
      <c r="H1817" s="42" t="s">
        <v>12</v>
      </c>
      <c r="I1817" s="13">
        <v>0</v>
      </c>
      <c r="J1817" s="42" t="s">
        <v>12</v>
      </c>
      <c r="K1817" s="29">
        <f>_xlfn.IFS(AND(R1817=0,G1817=0),0,V1817=0,0,V1817=1,MAX(AE1817:AG1817))</f>
        <v>0</v>
      </c>
      <c r="L1817" s="29">
        <f t="shared" si="813"/>
        <v>0</v>
      </c>
      <c r="M1817" s="29">
        <f t="shared" si="814"/>
        <v>1</v>
      </c>
      <c r="N1817" s="29">
        <f t="shared" si="816"/>
        <v>2</v>
      </c>
      <c r="O1817" s="34"/>
      <c r="P1817" s="41">
        <v>0</v>
      </c>
      <c r="Q1817" s="41">
        <v>0</v>
      </c>
      <c r="R1817" s="117">
        <v>0</v>
      </c>
      <c r="S1817" s="34">
        <v>1</v>
      </c>
      <c r="T1817" s="34"/>
      <c r="U1817" s="43" t="s">
        <v>317</v>
      </c>
      <c r="V1817" s="34">
        <v>1</v>
      </c>
      <c r="W1817" s="29">
        <v>2</v>
      </c>
      <c r="X1817" s="29">
        <f t="shared" si="817"/>
        <v>2</v>
      </c>
      <c r="Z1817" s="6">
        <f t="shared" si="818"/>
        <v>2</v>
      </c>
      <c r="AA1817" s="6">
        <f t="shared" si="819"/>
        <v>0</v>
      </c>
      <c r="AB1817" s="29"/>
      <c r="AC1817" s="29" t="str">
        <f>_xlfn.IFS(AND(Z1817=1,AA1817=1),1,AND(Z1817=1,AA1817=0),0,Z1817=0,"не применяется",Z1817=2,"не применяется")</f>
        <v>не применяется</v>
      </c>
      <c r="AE1817" s="120">
        <f>IF(N1817=1,IF(OR(I1817&gt;-3,I1817=""),0,IF(I1817&gt;=-7,1,2)),0)</f>
        <v>0</v>
      </c>
      <c r="AF1817" s="120">
        <f>IF(G1817&lt;AI1817,1,0)</f>
        <v>1</v>
      </c>
      <c r="AG1817" s="120">
        <f>IF(G1817=AJ1817,2,0)</f>
        <v>0</v>
      </c>
      <c r="AI1817" s="29">
        <f t="shared" si="820"/>
        <v>0.30394431599999999</v>
      </c>
      <c r="AJ1817" s="29">
        <f>_xlfn.MINIFS($G$6:$G$2383,$N$6:$N$2383,1,$D$6:$D$2383,13)</f>
        <v>0.11</v>
      </c>
    </row>
    <row r="1818" spans="1:36" ht="16.5" thickBot="1" x14ac:dyDescent="0.3">
      <c r="A1818" s="48" t="s">
        <v>2005</v>
      </c>
      <c r="B1818" s="54" t="s">
        <v>127</v>
      </c>
      <c r="C1818" s="55" t="s">
        <v>128</v>
      </c>
      <c r="D1818" s="44">
        <v>14</v>
      </c>
      <c r="E1818" s="41">
        <v>2</v>
      </c>
      <c r="F1818" s="41">
        <v>2</v>
      </c>
      <c r="G1818" s="117">
        <v>1</v>
      </c>
      <c r="H1818" s="42" t="s">
        <v>12</v>
      </c>
      <c r="I1818" s="13">
        <v>0</v>
      </c>
      <c r="J1818" s="42" t="s">
        <v>12</v>
      </c>
      <c r="K1818" s="29">
        <f>_xlfn.IFS(AND(R1818=0,G1818=0),0,V1818=0,0,V1818=1,MAX(AE1818:AG1818))</f>
        <v>0</v>
      </c>
      <c r="L1818" s="29">
        <f t="shared" si="813"/>
        <v>0</v>
      </c>
      <c r="M1818" s="29">
        <f t="shared" si="814"/>
        <v>0</v>
      </c>
      <c r="N1818" s="29">
        <f t="shared" si="816"/>
        <v>1</v>
      </c>
      <c r="O1818" s="34"/>
      <c r="P1818" s="41">
        <v>0</v>
      </c>
      <c r="Q1818" s="41">
        <v>2</v>
      </c>
      <c r="R1818" s="117">
        <v>0</v>
      </c>
      <c r="S1818" s="34">
        <v>0</v>
      </c>
      <c r="T1818" s="34"/>
      <c r="U1818" s="43" t="s">
        <v>319</v>
      </c>
      <c r="V1818" s="34">
        <v>1</v>
      </c>
      <c r="W1818" s="29">
        <v>1</v>
      </c>
      <c r="X1818" s="29">
        <f t="shared" si="817"/>
        <v>1</v>
      </c>
      <c r="Z1818" s="6">
        <f t="shared" si="818"/>
        <v>1</v>
      </c>
      <c r="AA1818" s="6">
        <f t="shared" si="819"/>
        <v>0</v>
      </c>
      <c r="AB1818" s="29"/>
      <c r="AC1818" s="29">
        <f t="shared" ref="AC1818:AC1828" si="821">_xlfn.IFS(AND(Z1818=1,AA1818=1),1,AND(Z1818=1,AA1818=0),0,Z1818=0,"не применяется")</f>
        <v>0</v>
      </c>
      <c r="AE1818" s="120">
        <f>IF(N1818=1,IF(OR(I1818&gt;-5,I1818=""),0,IF(I1818&gt;=-10,0.5,1)),0)</f>
        <v>0</v>
      </c>
      <c r="AF1818" s="120">
        <f>IF(G1818&lt;AI1818,0.5,0)</f>
        <v>0</v>
      </c>
      <c r="AG1818" s="120">
        <f>IF(G1818=AJ1818,1,0)</f>
        <v>0</v>
      </c>
      <c r="AI1818" s="29">
        <f t="shared" si="820"/>
        <v>4.1435990000000004E-3</v>
      </c>
      <c r="AJ1818" s="29">
        <f>_xlfn.MINIFS($G$6:$G$2383,$N$6:$N$2383,1,$D$6:$D$2383,14)</f>
        <v>0</v>
      </c>
    </row>
    <row r="1819" spans="1:36" ht="16.5" thickBot="1" x14ac:dyDescent="0.3">
      <c r="A1819" s="48" t="s">
        <v>2006</v>
      </c>
      <c r="B1819" s="54" t="s">
        <v>127</v>
      </c>
      <c r="C1819" s="55" t="s">
        <v>128</v>
      </c>
      <c r="D1819" s="33"/>
      <c r="E1819" s="41"/>
      <c r="F1819" s="41"/>
      <c r="G1819" s="117">
        <v>0</v>
      </c>
      <c r="H1819" s="35"/>
      <c r="I1819" s="35"/>
      <c r="J1819" s="35"/>
      <c r="K1819" s="36">
        <f>SUM(K1820:K1825)</f>
        <v>0</v>
      </c>
      <c r="L1819" s="29">
        <f t="shared" si="813"/>
        <v>0</v>
      </c>
      <c r="M1819" s="29">
        <f t="shared" si="814"/>
        <v>0</v>
      </c>
      <c r="O1819" s="34"/>
      <c r="P1819" s="34"/>
      <c r="Q1819" s="34"/>
      <c r="R1819" s="117">
        <v>0</v>
      </c>
      <c r="S1819" s="35">
        <v>0</v>
      </c>
      <c r="T1819" s="35"/>
      <c r="U1819" s="37" t="s">
        <v>321</v>
      </c>
      <c r="V1819" s="35">
        <v>1</v>
      </c>
      <c r="W1819" s="6"/>
      <c r="X1819" s="29">
        <f t="shared" si="817"/>
        <v>0</v>
      </c>
      <c r="Y1819" s="6"/>
      <c r="AB1819" s="6"/>
      <c r="AC1819" s="29" t="str">
        <f t="shared" si="821"/>
        <v>не применяется</v>
      </c>
      <c r="AF1819" s="6"/>
    </row>
    <row r="1820" spans="1:36" ht="16.5" thickBot="1" x14ac:dyDescent="0.3">
      <c r="A1820" s="48" t="s">
        <v>2007</v>
      </c>
      <c r="B1820" s="54" t="s">
        <v>127</v>
      </c>
      <c r="C1820" s="55" t="s">
        <v>128</v>
      </c>
      <c r="D1820" s="44">
        <v>15</v>
      </c>
      <c r="E1820" s="41">
        <v>0</v>
      </c>
      <c r="F1820" s="41">
        <v>0</v>
      </c>
      <c r="G1820" s="117">
        <v>0</v>
      </c>
      <c r="H1820" s="45">
        <v>1</v>
      </c>
      <c r="I1820" s="42" t="s">
        <v>12</v>
      </c>
      <c r="J1820" s="13">
        <v>0</v>
      </c>
      <c r="K1820" s="29">
        <f t="shared" ref="K1820:K1825" si="822">IF(V1820=1,MAX(AE1820:AG1820),0)</f>
        <v>0</v>
      </c>
      <c r="L1820" s="29">
        <f t="shared" si="813"/>
        <v>0</v>
      </c>
      <c r="M1820" s="29">
        <f t="shared" si="814"/>
        <v>0</v>
      </c>
      <c r="N1820" s="29">
        <f t="shared" ref="N1820:N1825" si="823">IF(AND(F1820=0,V1820=1),2,V1820)</f>
        <v>0</v>
      </c>
      <c r="O1820" s="34"/>
      <c r="P1820" s="41">
        <v>0</v>
      </c>
      <c r="Q1820" s="41">
        <v>0</v>
      </c>
      <c r="R1820" s="117">
        <v>0</v>
      </c>
      <c r="S1820" s="42">
        <v>0</v>
      </c>
      <c r="T1820" s="42"/>
      <c r="U1820" s="43" t="s">
        <v>323</v>
      </c>
      <c r="V1820" s="34">
        <v>0</v>
      </c>
      <c r="W1820" s="29">
        <v>1</v>
      </c>
      <c r="X1820" s="29">
        <f t="shared" si="817"/>
        <v>0</v>
      </c>
      <c r="Z1820" s="6">
        <f t="shared" ref="Z1820:Z1825" si="824">N1820</f>
        <v>0</v>
      </c>
      <c r="AA1820" s="6">
        <f t="shared" ref="AA1820:AA1825" si="825">IF(K1820&lt;=0,0,1)</f>
        <v>0</v>
      </c>
      <c r="AB1820" s="29"/>
      <c r="AC1820" s="29" t="str">
        <f t="shared" si="821"/>
        <v>не применяется</v>
      </c>
      <c r="AE1820" s="120">
        <f>IF(AND(J1820&gt;=1,N1820=1),1,0)</f>
        <v>0</v>
      </c>
      <c r="AF1820" s="121">
        <f>IF(G1820&gt;AI1820,0.5,0)</f>
        <v>0</v>
      </c>
      <c r="AG1820" s="120"/>
      <c r="AI1820" s="29">
        <f t="shared" ref="AI1820:AI1825" si="826">ROUND(SUMIFS(E:E,D:D,D1820,N:N,1)/SUMIFS(F:F,D:D,D1820,N:N,1),9)</f>
        <v>0.955452521</v>
      </c>
    </row>
    <row r="1821" spans="1:36" ht="16.5" thickBot="1" x14ac:dyDescent="0.3">
      <c r="A1821" s="48" t="s">
        <v>2008</v>
      </c>
      <c r="B1821" s="54" t="s">
        <v>127</v>
      </c>
      <c r="C1821" s="55" t="s">
        <v>128</v>
      </c>
      <c r="D1821" s="44">
        <v>16</v>
      </c>
      <c r="E1821" s="41">
        <v>0</v>
      </c>
      <c r="F1821" s="41">
        <v>0</v>
      </c>
      <c r="G1821" s="117">
        <v>0</v>
      </c>
      <c r="H1821" s="45">
        <v>1</v>
      </c>
      <c r="I1821" s="42" t="s">
        <v>12</v>
      </c>
      <c r="J1821" s="13">
        <v>0</v>
      </c>
      <c r="K1821" s="29">
        <f t="shared" si="822"/>
        <v>0</v>
      </c>
      <c r="L1821" s="29">
        <f t="shared" si="813"/>
        <v>0</v>
      </c>
      <c r="M1821" s="29">
        <f t="shared" si="814"/>
        <v>0</v>
      </c>
      <c r="N1821" s="29">
        <f t="shared" si="823"/>
        <v>0</v>
      </c>
      <c r="O1821" s="34"/>
      <c r="P1821" s="41">
        <v>0</v>
      </c>
      <c r="Q1821" s="41">
        <v>0</v>
      </c>
      <c r="R1821" s="117">
        <v>0</v>
      </c>
      <c r="S1821" s="42">
        <v>0</v>
      </c>
      <c r="T1821" s="42"/>
      <c r="U1821" s="43" t="s">
        <v>325</v>
      </c>
      <c r="V1821" s="34">
        <v>0</v>
      </c>
      <c r="W1821" s="29">
        <v>1</v>
      </c>
      <c r="X1821" s="29">
        <f t="shared" si="817"/>
        <v>0</v>
      </c>
      <c r="Z1821" s="6">
        <f t="shared" si="824"/>
        <v>0</v>
      </c>
      <c r="AA1821" s="6">
        <f t="shared" si="825"/>
        <v>0</v>
      </c>
      <c r="AB1821" s="29"/>
      <c r="AC1821" s="29" t="str">
        <f t="shared" si="821"/>
        <v>не применяется</v>
      </c>
      <c r="AE1821" s="120">
        <f>IF(AND(J1821&gt;=1,N1821=1),1,0)</f>
        <v>0</v>
      </c>
      <c r="AF1821" s="120">
        <f>IF(G1821&gt;AI1821,0.5,0)</f>
        <v>0</v>
      </c>
      <c r="AG1821" s="120"/>
      <c r="AI1821" s="29">
        <f t="shared" si="826"/>
        <v>27.65</v>
      </c>
    </row>
    <row r="1822" spans="1:36" ht="16.5" thickBot="1" x14ac:dyDescent="0.3">
      <c r="A1822" s="48" t="s">
        <v>2009</v>
      </c>
      <c r="B1822" s="54" t="s">
        <v>127</v>
      </c>
      <c r="C1822" s="55" t="s">
        <v>128</v>
      </c>
      <c r="D1822" s="44">
        <v>17</v>
      </c>
      <c r="E1822" s="41">
        <v>0</v>
      </c>
      <c r="F1822" s="41">
        <v>0</v>
      </c>
      <c r="G1822" s="117">
        <v>0</v>
      </c>
      <c r="H1822" s="45">
        <v>1</v>
      </c>
      <c r="I1822" s="42" t="s">
        <v>12</v>
      </c>
      <c r="J1822" s="13">
        <v>0</v>
      </c>
      <c r="K1822" s="29">
        <f t="shared" si="822"/>
        <v>0</v>
      </c>
      <c r="L1822" s="29">
        <f t="shared" si="813"/>
        <v>0</v>
      </c>
      <c r="M1822" s="29">
        <f t="shared" si="814"/>
        <v>0</v>
      </c>
      <c r="N1822" s="29">
        <f t="shared" si="823"/>
        <v>0</v>
      </c>
      <c r="O1822" s="34"/>
      <c r="P1822" s="41">
        <v>0</v>
      </c>
      <c r="Q1822" s="41">
        <v>0</v>
      </c>
      <c r="R1822" s="117">
        <v>0</v>
      </c>
      <c r="S1822" s="42">
        <v>0</v>
      </c>
      <c r="T1822" s="42"/>
      <c r="U1822" s="43" t="s">
        <v>327</v>
      </c>
      <c r="V1822" s="34">
        <v>0</v>
      </c>
      <c r="W1822" s="29">
        <v>1</v>
      </c>
      <c r="X1822" s="29">
        <f t="shared" si="817"/>
        <v>0</v>
      </c>
      <c r="Z1822" s="6">
        <f t="shared" si="824"/>
        <v>0</v>
      </c>
      <c r="AA1822" s="6">
        <f t="shared" si="825"/>
        <v>0</v>
      </c>
      <c r="AB1822" s="29"/>
      <c r="AC1822" s="29" t="str">
        <f t="shared" si="821"/>
        <v>не применяется</v>
      </c>
      <c r="AE1822" s="120">
        <f>IF(AND(J1822&gt;=1,N1822=1),1,0)</f>
        <v>0</v>
      </c>
      <c r="AF1822" s="120">
        <f>IF(G1822&gt;AI1822,0.5,0)</f>
        <v>0</v>
      </c>
      <c r="AG1822" s="120"/>
      <c r="AI1822" s="29">
        <f t="shared" si="826"/>
        <v>77.588235294</v>
      </c>
    </row>
    <row r="1823" spans="1:36" ht="16.5" thickBot="1" x14ac:dyDescent="0.3">
      <c r="A1823" s="48" t="s">
        <v>2010</v>
      </c>
      <c r="B1823" s="54" t="s">
        <v>127</v>
      </c>
      <c r="C1823" s="55" t="s">
        <v>128</v>
      </c>
      <c r="D1823" s="44">
        <v>18</v>
      </c>
      <c r="E1823" s="41">
        <v>0</v>
      </c>
      <c r="F1823" s="41">
        <v>0</v>
      </c>
      <c r="G1823" s="117">
        <v>0</v>
      </c>
      <c r="H1823" s="45">
        <v>1</v>
      </c>
      <c r="I1823" s="42" t="s">
        <v>12</v>
      </c>
      <c r="J1823" s="13">
        <v>0</v>
      </c>
      <c r="K1823" s="29">
        <f t="shared" si="822"/>
        <v>0</v>
      </c>
      <c r="L1823" s="29">
        <f t="shared" si="813"/>
        <v>0</v>
      </c>
      <c r="M1823" s="29">
        <f t="shared" si="814"/>
        <v>0</v>
      </c>
      <c r="N1823" s="29">
        <f t="shared" si="823"/>
        <v>0</v>
      </c>
      <c r="O1823" s="34"/>
      <c r="P1823" s="41">
        <v>0</v>
      </c>
      <c r="Q1823" s="41">
        <v>0</v>
      </c>
      <c r="R1823" s="117">
        <v>0</v>
      </c>
      <c r="S1823" s="42">
        <v>0</v>
      </c>
      <c r="T1823" s="42"/>
      <c r="U1823" s="43" t="s">
        <v>329</v>
      </c>
      <c r="V1823" s="34">
        <v>0</v>
      </c>
      <c r="W1823" s="29">
        <v>1</v>
      </c>
      <c r="X1823" s="29">
        <f t="shared" si="817"/>
        <v>0</v>
      </c>
      <c r="Z1823" s="6">
        <f t="shared" si="824"/>
        <v>0</v>
      </c>
      <c r="AA1823" s="6">
        <f t="shared" si="825"/>
        <v>0</v>
      </c>
      <c r="AB1823" s="29"/>
      <c r="AC1823" s="29" t="str">
        <f t="shared" si="821"/>
        <v>не применяется</v>
      </c>
      <c r="AE1823" s="120">
        <f>IF(AND(J1823&gt;=1,N1823=1),1,0)</f>
        <v>0</v>
      </c>
      <c r="AF1823" s="120">
        <f>IF(G1823&gt;AI1823,0.5,0)</f>
        <v>0</v>
      </c>
      <c r="AG1823" s="120"/>
      <c r="AI1823" s="29">
        <f t="shared" si="826"/>
        <v>48.1875</v>
      </c>
    </row>
    <row r="1824" spans="1:36" ht="16.5" thickBot="1" x14ac:dyDescent="0.3">
      <c r="A1824" s="48" t="s">
        <v>2011</v>
      </c>
      <c r="B1824" s="54" t="s">
        <v>127</v>
      </c>
      <c r="C1824" s="55" t="s">
        <v>128</v>
      </c>
      <c r="D1824" s="44">
        <v>19</v>
      </c>
      <c r="E1824" s="41">
        <v>0</v>
      </c>
      <c r="F1824" s="41">
        <v>0</v>
      </c>
      <c r="G1824" s="117">
        <v>0</v>
      </c>
      <c r="H1824" s="45">
        <v>1</v>
      </c>
      <c r="I1824" s="42" t="s">
        <v>12</v>
      </c>
      <c r="J1824" s="13">
        <v>0</v>
      </c>
      <c r="K1824" s="29">
        <f t="shared" si="822"/>
        <v>0</v>
      </c>
      <c r="L1824" s="29">
        <f t="shared" si="813"/>
        <v>0</v>
      </c>
      <c r="M1824" s="29">
        <f t="shared" si="814"/>
        <v>0</v>
      </c>
      <c r="N1824" s="29">
        <f t="shared" si="823"/>
        <v>0</v>
      </c>
      <c r="O1824" s="34"/>
      <c r="P1824" s="41">
        <v>0</v>
      </c>
      <c r="Q1824" s="41">
        <v>0</v>
      </c>
      <c r="R1824" s="117">
        <v>0</v>
      </c>
      <c r="S1824" s="42">
        <v>0</v>
      </c>
      <c r="T1824" s="42"/>
      <c r="U1824" s="43" t="s">
        <v>331</v>
      </c>
      <c r="V1824" s="34">
        <v>0</v>
      </c>
      <c r="W1824" s="29">
        <v>2</v>
      </c>
      <c r="X1824" s="29">
        <f t="shared" si="817"/>
        <v>0</v>
      </c>
      <c r="Z1824" s="6">
        <f t="shared" si="824"/>
        <v>0</v>
      </c>
      <c r="AA1824" s="6">
        <f t="shared" si="825"/>
        <v>0</v>
      </c>
      <c r="AB1824" s="29"/>
      <c r="AC1824" s="29" t="str">
        <f t="shared" si="821"/>
        <v>не применяется</v>
      </c>
      <c r="AE1824" s="120">
        <f>IF(AND(J1824&gt;=1,N1824=1),2,0)</f>
        <v>0</v>
      </c>
      <c r="AF1824" s="120">
        <f>IF(G1824&gt;AI1824,1,0)</f>
        <v>0</v>
      </c>
      <c r="AG1824" s="120"/>
      <c r="AI1824" s="29">
        <f t="shared" si="826"/>
        <v>45.237288135999997</v>
      </c>
    </row>
    <row r="1825" spans="1:36" ht="16.5" thickBot="1" x14ac:dyDescent="0.3">
      <c r="A1825" s="48" t="s">
        <v>2012</v>
      </c>
      <c r="B1825" s="54" t="s">
        <v>127</v>
      </c>
      <c r="C1825" s="55" t="s">
        <v>128</v>
      </c>
      <c r="D1825" s="44">
        <v>20</v>
      </c>
      <c r="E1825" s="41">
        <v>0</v>
      </c>
      <c r="F1825" s="41">
        <v>0</v>
      </c>
      <c r="G1825" s="117">
        <v>0</v>
      </c>
      <c r="H1825" s="45">
        <v>1</v>
      </c>
      <c r="I1825" s="42" t="s">
        <v>12</v>
      </c>
      <c r="J1825" s="13">
        <v>0</v>
      </c>
      <c r="K1825" s="29">
        <f t="shared" si="822"/>
        <v>0</v>
      </c>
      <c r="L1825" s="29">
        <f t="shared" si="813"/>
        <v>0</v>
      </c>
      <c r="M1825" s="29">
        <f t="shared" si="814"/>
        <v>0</v>
      </c>
      <c r="N1825" s="29">
        <f t="shared" si="823"/>
        <v>0</v>
      </c>
      <c r="O1825" s="34"/>
      <c r="P1825" s="41">
        <v>0</v>
      </c>
      <c r="Q1825" s="41">
        <v>0</v>
      </c>
      <c r="R1825" s="117">
        <v>0</v>
      </c>
      <c r="S1825" s="42">
        <v>0</v>
      </c>
      <c r="T1825" s="42"/>
      <c r="U1825" s="43" t="s">
        <v>333</v>
      </c>
      <c r="V1825" s="34">
        <v>0</v>
      </c>
      <c r="W1825" s="29">
        <v>1</v>
      </c>
      <c r="X1825" s="29">
        <f t="shared" si="817"/>
        <v>0</v>
      </c>
      <c r="Z1825" s="6">
        <f t="shared" si="824"/>
        <v>0</v>
      </c>
      <c r="AA1825" s="6">
        <f t="shared" si="825"/>
        <v>0</v>
      </c>
      <c r="AB1825" s="29"/>
      <c r="AC1825" s="29" t="str">
        <f t="shared" si="821"/>
        <v>не применяется</v>
      </c>
      <c r="AE1825" s="120">
        <f>IF(AND(J1825&gt;=1,N1825=1),1,0)</f>
        <v>0</v>
      </c>
      <c r="AF1825" s="120">
        <f>IF(G1825&gt;AI1825,0.5,0)</f>
        <v>0</v>
      </c>
      <c r="AG1825" s="120"/>
      <c r="AI1825" s="29">
        <f t="shared" si="826"/>
        <v>12.756097561000001</v>
      </c>
    </row>
    <row r="1826" spans="1:36" ht="16.5" thickBot="1" x14ac:dyDescent="0.3">
      <c r="A1826" s="48" t="s">
        <v>2006</v>
      </c>
      <c r="B1826" s="54" t="s">
        <v>127</v>
      </c>
      <c r="C1826" s="55" t="s">
        <v>128</v>
      </c>
      <c r="D1826" s="33"/>
      <c r="E1826" s="41"/>
      <c r="F1826" s="41"/>
      <c r="G1826" s="117">
        <v>0</v>
      </c>
      <c r="H1826" s="35"/>
      <c r="I1826" s="35"/>
      <c r="J1826" s="35"/>
      <c r="K1826" s="36">
        <f>SUM(K1827:K1831)</f>
        <v>0</v>
      </c>
      <c r="L1826" s="29">
        <f t="shared" si="813"/>
        <v>0</v>
      </c>
      <c r="M1826" s="29">
        <f t="shared" si="814"/>
        <v>0</v>
      </c>
      <c r="O1826" s="34"/>
      <c r="P1826" s="34"/>
      <c r="Q1826" s="34"/>
      <c r="R1826" s="117">
        <v>0</v>
      </c>
      <c r="S1826" s="35">
        <v>0</v>
      </c>
      <c r="T1826" s="35"/>
      <c r="U1826" s="37" t="s">
        <v>321</v>
      </c>
      <c r="V1826" s="35">
        <v>1</v>
      </c>
      <c r="W1826" s="6"/>
      <c r="X1826" s="29">
        <f t="shared" si="817"/>
        <v>0</v>
      </c>
      <c r="Y1826" s="6"/>
      <c r="AB1826" s="6"/>
      <c r="AC1826" s="29" t="str">
        <f t="shared" si="821"/>
        <v>не применяется</v>
      </c>
      <c r="AF1826" s="6"/>
    </row>
    <row r="1827" spans="1:36" ht="16.5" thickBot="1" x14ac:dyDescent="0.3">
      <c r="A1827" s="48" t="s">
        <v>2013</v>
      </c>
      <c r="B1827" s="54" t="s">
        <v>127</v>
      </c>
      <c r="C1827" s="55" t="s">
        <v>128</v>
      </c>
      <c r="D1827" s="44">
        <v>21</v>
      </c>
      <c r="E1827" s="41">
        <v>0</v>
      </c>
      <c r="F1827" s="41">
        <v>0</v>
      </c>
      <c r="G1827" s="117">
        <v>0</v>
      </c>
      <c r="H1827" s="42" t="s">
        <v>12</v>
      </c>
      <c r="I1827" s="13">
        <v>0</v>
      </c>
      <c r="J1827" s="42" t="s">
        <v>12</v>
      </c>
      <c r="K1827" s="29">
        <f>IF(V1827=1,MAX(AE1827:AG1827),0)</f>
        <v>0</v>
      </c>
      <c r="L1827" s="29">
        <f t="shared" si="813"/>
        <v>0</v>
      </c>
      <c r="M1827" s="29">
        <f t="shared" si="814"/>
        <v>0</v>
      </c>
      <c r="N1827" s="29">
        <f>IF(AND(F1827=0,V1827=1),2,V1827)</f>
        <v>0</v>
      </c>
      <c r="O1827" s="34"/>
      <c r="P1827" s="41">
        <v>0</v>
      </c>
      <c r="Q1827" s="41">
        <v>0</v>
      </c>
      <c r="R1827" s="117">
        <v>0</v>
      </c>
      <c r="S1827" s="45">
        <v>0</v>
      </c>
      <c r="T1827" s="45"/>
      <c r="U1827" s="43" t="s">
        <v>335</v>
      </c>
      <c r="V1827" s="34">
        <v>0</v>
      </c>
      <c r="W1827" s="29">
        <v>1</v>
      </c>
      <c r="X1827" s="29">
        <f t="shared" si="817"/>
        <v>0</v>
      </c>
      <c r="Z1827" s="6">
        <f>N1827</f>
        <v>0</v>
      </c>
      <c r="AA1827" s="6">
        <f>IF(K1827&lt;=0,0,1)</f>
        <v>0</v>
      </c>
      <c r="AB1827" s="29"/>
      <c r="AC1827" s="29" t="str">
        <f t="shared" si="821"/>
        <v>не применяется</v>
      </c>
      <c r="AE1827" s="120">
        <f>IF(N1827=1,IF(OR(I1827&lt;5,I1827=""),0,IF(I1827&gt;=10,1,0.5)),0)</f>
        <v>0</v>
      </c>
      <c r="AF1827" s="120">
        <f>IF(G1827&gt;AI1827,0.5,0)</f>
        <v>0</v>
      </c>
      <c r="AG1827" s="120">
        <f>IF(G1827=AJ1827,1,0)</f>
        <v>0</v>
      </c>
      <c r="AI1827" s="29">
        <f>ROUND(SUMIFS(E:E,D:D,D1827,N:N,1)/SUMIFS(F:F,D:D,D1827,N:N,1),9)</f>
        <v>0.40586932399999998</v>
      </c>
      <c r="AJ1827" s="29">
        <f>_xlfn.MAXIFS($G$7:$G$2383,$N$7:$N$2383,1,$D$7:$D$2383,21)</f>
        <v>1</v>
      </c>
    </row>
    <row r="1828" spans="1:36" ht="16.5" thickBot="1" x14ac:dyDescent="0.3">
      <c r="A1828" s="48" t="s">
        <v>2014</v>
      </c>
      <c r="B1828" s="54" t="s">
        <v>127</v>
      </c>
      <c r="C1828" s="55" t="s">
        <v>128</v>
      </c>
      <c r="D1828" s="44">
        <v>22</v>
      </c>
      <c r="E1828" s="41">
        <v>0</v>
      </c>
      <c r="F1828" s="41">
        <v>0</v>
      </c>
      <c r="G1828" s="117">
        <v>0</v>
      </c>
      <c r="H1828" s="45">
        <v>1</v>
      </c>
      <c r="I1828" s="42" t="s">
        <v>12</v>
      </c>
      <c r="J1828" s="13">
        <v>0</v>
      </c>
      <c r="K1828" s="29">
        <f>IF(V1828=1,MAX(AE1828:AG1828),0)</f>
        <v>0</v>
      </c>
      <c r="L1828" s="29">
        <f t="shared" si="813"/>
        <v>0</v>
      </c>
      <c r="M1828" s="29">
        <f t="shared" si="814"/>
        <v>0</v>
      </c>
      <c r="N1828" s="29">
        <f>IF(AND(F1828=0,V1828=1),2,V1828)</f>
        <v>0</v>
      </c>
      <c r="O1828" s="34"/>
      <c r="P1828" s="41">
        <v>0</v>
      </c>
      <c r="Q1828" s="41">
        <v>0</v>
      </c>
      <c r="R1828" s="117">
        <v>0</v>
      </c>
      <c r="S1828" s="42">
        <v>0</v>
      </c>
      <c r="T1828" s="42"/>
      <c r="U1828" s="43" t="s">
        <v>337</v>
      </c>
      <c r="V1828" s="34">
        <v>0</v>
      </c>
      <c r="W1828" s="29">
        <v>1</v>
      </c>
      <c r="X1828" s="29">
        <f t="shared" si="817"/>
        <v>0</v>
      </c>
      <c r="Z1828" s="6">
        <f>N1828</f>
        <v>0</v>
      </c>
      <c r="AA1828" s="6">
        <f>IF(K1828&lt;=0,0,1)</f>
        <v>0</v>
      </c>
      <c r="AB1828" s="29"/>
      <c r="AC1828" s="29" t="str">
        <f t="shared" si="821"/>
        <v>не применяется</v>
      </c>
      <c r="AE1828" s="120">
        <f>IF(AND(J1828&gt;=1,N1828=1),1,0)</f>
        <v>0</v>
      </c>
      <c r="AF1828" s="120">
        <f>IF(G1828&gt;AI1828,0.5,0)</f>
        <v>0</v>
      </c>
      <c r="AG1828" s="120"/>
      <c r="AI1828" s="29">
        <f>ROUND(SUMIFS(E:E,D:D,D1828,N:N,1)/SUMIFS(F:F,D:D,D1828,N:N,1),9)</f>
        <v>0.59924209900000003</v>
      </c>
    </row>
    <row r="1829" spans="1:36" ht="16.5" thickBot="1" x14ac:dyDescent="0.3">
      <c r="A1829" s="48" t="s">
        <v>2015</v>
      </c>
      <c r="B1829" s="54" t="s">
        <v>127</v>
      </c>
      <c r="C1829" s="55" t="s">
        <v>128</v>
      </c>
      <c r="D1829" s="44">
        <v>23</v>
      </c>
      <c r="E1829" s="41">
        <v>0</v>
      </c>
      <c r="F1829" s="41">
        <v>0</v>
      </c>
      <c r="G1829" s="117">
        <v>0</v>
      </c>
      <c r="H1829" s="42" t="s">
        <v>12</v>
      </c>
      <c r="I1829" s="13">
        <v>0</v>
      </c>
      <c r="J1829" s="42" t="s">
        <v>12</v>
      </c>
      <c r="K1829" s="29">
        <f>IF(V1829=1,MAX(AE1829:AG1829),0)</f>
        <v>0</v>
      </c>
      <c r="L1829" s="29">
        <f t="shared" si="813"/>
        <v>0</v>
      </c>
      <c r="M1829" s="29">
        <f t="shared" si="814"/>
        <v>0</v>
      </c>
      <c r="N1829" s="29">
        <f>IF(AND(F1829=0,V1829=1),2,V1829)</f>
        <v>2</v>
      </c>
      <c r="O1829" s="34"/>
      <c r="P1829" s="41">
        <v>0</v>
      </c>
      <c r="Q1829" s="41">
        <v>0</v>
      </c>
      <c r="R1829" s="117">
        <v>0</v>
      </c>
      <c r="S1829" s="45">
        <v>0</v>
      </c>
      <c r="T1829" s="45"/>
      <c r="U1829" s="43" t="s">
        <v>339</v>
      </c>
      <c r="V1829" s="34">
        <v>1</v>
      </c>
      <c r="W1829" s="29">
        <v>1</v>
      </c>
      <c r="X1829" s="29">
        <f t="shared" si="817"/>
        <v>1</v>
      </c>
      <c r="Z1829" s="6">
        <f>N1829</f>
        <v>2</v>
      </c>
      <c r="AA1829" s="6">
        <f>IF(K1829&lt;=0,0,1)</f>
        <v>0</v>
      </c>
      <c r="AB1829" s="29"/>
      <c r="AC1829" s="29" t="str">
        <f>_xlfn.IFS(AND(Z1829=1,AA1829=1),1,AND(Z1829=1,AA1829=0),0,Z1829=0,"не применяется",Z1829=2,"не применяется")</f>
        <v>не применяется</v>
      </c>
      <c r="AE1829" s="120">
        <f>IF(N1829=1,IF(OR(I1829&lt;5,I1829=""),0,IF(I1829&gt;=10,1,0.5)),0)</f>
        <v>0</v>
      </c>
      <c r="AF1829" s="120">
        <f>IF(G1829&gt;AI1829,0.5,0)</f>
        <v>0</v>
      </c>
      <c r="AG1829" s="120">
        <f>IF(AND(G4256&lt;&gt;0,G1829=AJ1829),1,0)</f>
        <v>0</v>
      </c>
      <c r="AI1829" s="29">
        <f>ROUND(SUMIFS(E:E,D:D,D1829,N:N,1)/SUMIFS(F:F,D:D,D1829,N:N,1),9)</f>
        <v>0.46666666699999998</v>
      </c>
      <c r="AJ1829" s="29">
        <f>_xlfn.MAXIFS($G$7:$G$2383,$N$7:$N$2383,1,$D$7:$D$2383,23)</f>
        <v>6</v>
      </c>
    </row>
    <row r="1830" spans="1:36" ht="16.5" thickBot="1" x14ac:dyDescent="0.3">
      <c r="A1830" s="48" t="s">
        <v>2016</v>
      </c>
      <c r="B1830" s="54" t="s">
        <v>127</v>
      </c>
      <c r="C1830" s="55" t="s">
        <v>128</v>
      </c>
      <c r="D1830" s="44">
        <v>24</v>
      </c>
      <c r="E1830" s="41">
        <v>0</v>
      </c>
      <c r="F1830" s="41">
        <v>0</v>
      </c>
      <c r="G1830" s="117">
        <v>0</v>
      </c>
      <c r="H1830" s="42" t="s">
        <v>12</v>
      </c>
      <c r="I1830" s="13">
        <v>0</v>
      </c>
      <c r="J1830" s="42" t="s">
        <v>12</v>
      </c>
      <c r="K1830" s="29">
        <f>IF(V1830=1,MAX(AE1830:AG1830),0)</f>
        <v>0</v>
      </c>
      <c r="L1830" s="29">
        <f t="shared" si="813"/>
        <v>0</v>
      </c>
      <c r="M1830" s="29">
        <f t="shared" si="814"/>
        <v>0</v>
      </c>
      <c r="N1830" s="29">
        <f>IF(AND(F1830=0,V1830=1),2,V1830)</f>
        <v>2</v>
      </c>
      <c r="O1830" s="34"/>
      <c r="P1830" s="41">
        <v>0</v>
      </c>
      <c r="Q1830" s="41">
        <v>0</v>
      </c>
      <c r="R1830" s="117">
        <v>0</v>
      </c>
      <c r="S1830" s="45">
        <v>0</v>
      </c>
      <c r="T1830" s="45"/>
      <c r="U1830" s="43" t="s">
        <v>341</v>
      </c>
      <c r="V1830" s="34">
        <v>1</v>
      </c>
      <c r="W1830" s="29">
        <v>1</v>
      </c>
      <c r="X1830" s="29">
        <f t="shared" si="817"/>
        <v>1</v>
      </c>
      <c r="Z1830" s="6">
        <f>N1830</f>
        <v>2</v>
      </c>
      <c r="AA1830" s="6">
        <f>IF(K1830&lt;=0,0,1)</f>
        <v>0</v>
      </c>
      <c r="AB1830" s="29"/>
      <c r="AC1830" s="29" t="str">
        <f>_xlfn.IFS(AND(Z1830=1,AA1830=1),1,AND(Z1830=1,AA1830=0),0,Z1830=0,"не применяется",Z1830=2,"не применяется")</f>
        <v>не применяется</v>
      </c>
      <c r="AE1830" s="120">
        <f>IF(N1830=1,IF(OR(I1830&lt;5,I1830=""),0,IF(I1830&gt;=10,1,0.5)),0)</f>
        <v>0</v>
      </c>
      <c r="AF1830" s="120">
        <f>IF(G1830&gt;AI1830,0.5,0)</f>
        <v>0</v>
      </c>
      <c r="AG1830" s="120">
        <f>IF(G1830=AJ1830,1,0)</f>
        <v>0</v>
      </c>
      <c r="AI1830" s="29">
        <f>ROUND(SUMIFS(E:E,D:D,D1830,N:N,1)/SUMIFS(F:F,D:D,D1830,N:N,1),9)</f>
        <v>0.91379310300000005</v>
      </c>
      <c r="AJ1830" s="29">
        <f>_xlfn.MAXIFS($G$7:$G$2383,$N$7:$N$2383,1,$D$7:$D$2383,24)</f>
        <v>10</v>
      </c>
    </row>
    <row r="1831" spans="1:36" ht="16.5" thickBot="1" x14ac:dyDescent="0.3">
      <c r="A1831" s="48" t="s">
        <v>2017</v>
      </c>
      <c r="B1831" s="54" t="s">
        <v>127</v>
      </c>
      <c r="C1831" s="55" t="s">
        <v>128</v>
      </c>
      <c r="D1831" s="44">
        <v>25</v>
      </c>
      <c r="E1831" s="41">
        <v>0</v>
      </c>
      <c r="F1831" s="41">
        <v>0</v>
      </c>
      <c r="G1831" s="117">
        <v>0</v>
      </c>
      <c r="H1831" s="45">
        <v>1</v>
      </c>
      <c r="I1831" s="42" t="s">
        <v>12</v>
      </c>
      <c r="J1831" s="13">
        <v>0</v>
      </c>
      <c r="K1831" s="29">
        <f>IF(V1831=1,MAX(AE1831:AG1831),0)</f>
        <v>0</v>
      </c>
      <c r="L1831" s="29">
        <f t="shared" si="813"/>
        <v>0</v>
      </c>
      <c r="M1831" s="29">
        <f t="shared" si="814"/>
        <v>0</v>
      </c>
      <c r="N1831" s="29">
        <f>IF(AND(F1831=0,V1831=1),2,V1831)</f>
        <v>0</v>
      </c>
      <c r="O1831" s="34"/>
      <c r="P1831" s="41">
        <v>0</v>
      </c>
      <c r="Q1831" s="41">
        <v>0</v>
      </c>
      <c r="R1831" s="117">
        <v>0</v>
      </c>
      <c r="S1831" s="42">
        <v>0</v>
      </c>
      <c r="T1831" s="42"/>
      <c r="U1831" s="43" t="s">
        <v>343</v>
      </c>
      <c r="V1831" s="34">
        <v>0</v>
      </c>
      <c r="W1831" s="29">
        <v>2</v>
      </c>
      <c r="X1831" s="29">
        <f t="shared" si="817"/>
        <v>0</v>
      </c>
      <c r="Z1831" s="6">
        <f>N1831</f>
        <v>0</v>
      </c>
      <c r="AA1831" s="6">
        <f>IF(K1831&lt;=0,0,1)</f>
        <v>0</v>
      </c>
      <c r="AB1831" s="29"/>
      <c r="AC1831" s="29" t="str">
        <f>_xlfn.IFS(AND(Z1831=1,AA1831=1),1,AND(Z1831=1,AA1831=0),0,Z1831=0,"не применяется")</f>
        <v>не применяется</v>
      </c>
      <c r="AE1831" s="120">
        <f>IF(AND(J1831&gt;=1,N1831=1),2,0)</f>
        <v>0</v>
      </c>
      <c r="AF1831" s="120">
        <f>IF(G1831&gt;AI1831,1,0)</f>
        <v>0</v>
      </c>
      <c r="AG1831" s="120"/>
      <c r="AI1831" s="29">
        <f>ROUND(SUMIFS(E:E,D:D,D1831,N:N,1)/SUMIFS(F:F,D:D,D1831,N:N,1),9)</f>
        <v>0.97028108999999996</v>
      </c>
    </row>
    <row r="1832" spans="1:36" ht="16.5" thickBot="1" x14ac:dyDescent="0.3">
      <c r="A1832" s="48" t="s">
        <v>2018</v>
      </c>
      <c r="B1832" s="54" t="s">
        <v>127</v>
      </c>
      <c r="C1832" s="55" t="s">
        <v>128</v>
      </c>
      <c r="D1832" s="51">
        <v>33</v>
      </c>
      <c r="E1832" s="41"/>
      <c r="F1832" s="41"/>
      <c r="G1832" s="117">
        <v>0</v>
      </c>
      <c r="H1832" s="45"/>
      <c r="I1832" s="45"/>
      <c r="J1832" s="45"/>
      <c r="K1832" s="45">
        <f>K1804+K1819+K1826</f>
        <v>4</v>
      </c>
      <c r="L1832" s="29">
        <f t="shared" si="813"/>
        <v>0</v>
      </c>
      <c r="M1832" s="29">
        <f t="shared" si="814"/>
        <v>0</v>
      </c>
      <c r="O1832" s="34"/>
      <c r="P1832" s="34"/>
      <c r="Q1832" s="34"/>
      <c r="R1832" s="117">
        <v>0</v>
      </c>
      <c r="S1832" s="45">
        <v>5.5</v>
      </c>
      <c r="T1832" s="45"/>
      <c r="U1832" s="43" t="s">
        <v>321</v>
      </c>
      <c r="V1832" s="45">
        <v>1</v>
      </c>
      <c r="X1832" s="29">
        <f>SUM(X1804:X1831)</f>
        <v>21</v>
      </c>
      <c r="Y1832" s="53">
        <f>K1832/X1832</f>
        <v>0.19047619047619047</v>
      </c>
      <c r="Z1832" s="6">
        <f>SUM(Z1804:Z1831)</f>
        <v>25</v>
      </c>
      <c r="AA1832" s="6">
        <f>SUM(AA1804:AA1831)</f>
        <v>4</v>
      </c>
      <c r="AB1832" s="53">
        <f>AA1832/Z1832</f>
        <v>0.16</v>
      </c>
      <c r="AC1832" s="29">
        <f>AB1832</f>
        <v>0.16</v>
      </c>
      <c r="AF1832" s="6"/>
    </row>
    <row r="1833" spans="1:36" ht="16.5" thickBot="1" x14ac:dyDescent="0.25">
      <c r="A1833" s="48" t="s">
        <v>276</v>
      </c>
      <c r="B1833" s="49" t="s">
        <v>25</v>
      </c>
      <c r="C1833" s="50" t="s">
        <v>26</v>
      </c>
      <c r="D1833" s="33">
        <v>0</v>
      </c>
      <c r="E1833" s="122"/>
      <c r="F1833" s="122"/>
      <c r="G1833" s="117">
        <v>0</v>
      </c>
      <c r="H1833" s="35"/>
      <c r="I1833" s="35"/>
      <c r="J1833" s="35"/>
      <c r="K1833" s="36">
        <f>SUM(K1834:K1847)</f>
        <v>8.5</v>
      </c>
      <c r="L1833" s="29">
        <f t="shared" si="813"/>
        <v>0</v>
      </c>
      <c r="M1833" s="29">
        <f t="shared" si="814"/>
        <v>0</v>
      </c>
      <c r="O1833" s="34"/>
      <c r="P1833" s="67"/>
      <c r="Q1833" s="67"/>
      <c r="R1833" s="117">
        <v>0</v>
      </c>
      <c r="S1833" s="34">
        <v>8.5</v>
      </c>
      <c r="T1833" s="34"/>
      <c r="U1833" s="43" t="s">
        <v>321</v>
      </c>
      <c r="V1833" s="35">
        <v>1</v>
      </c>
      <c r="W1833" s="6"/>
      <c r="X1833" s="6"/>
      <c r="Y1833" s="6"/>
      <c r="AB1833" s="6"/>
      <c r="AC1833" s="6"/>
      <c r="AF1833" s="6"/>
    </row>
    <row r="1834" spans="1:36" ht="16.5" thickBot="1" x14ac:dyDescent="0.3">
      <c r="A1834" s="48" t="s">
        <v>2019</v>
      </c>
      <c r="B1834" s="54" t="s">
        <v>25</v>
      </c>
      <c r="C1834" s="55" t="s">
        <v>26</v>
      </c>
      <c r="D1834" s="41">
        <v>1</v>
      </c>
      <c r="E1834" s="41">
        <v>14875</v>
      </c>
      <c r="F1834" s="41">
        <v>56336.5</v>
      </c>
      <c r="G1834" s="117">
        <v>0.264038412</v>
      </c>
      <c r="H1834" s="42" t="s">
        <v>12</v>
      </c>
      <c r="I1834" s="13">
        <v>11.603211930000001</v>
      </c>
      <c r="J1834" s="42" t="s">
        <v>12</v>
      </c>
      <c r="K1834" s="29">
        <f t="shared" ref="K1834:K1845" si="827">IF(V1834=1,MAX(AE1834:AG1834),0)</f>
        <v>1</v>
      </c>
      <c r="L1834" s="29">
        <f t="shared" si="813"/>
        <v>0</v>
      </c>
      <c r="M1834" s="29">
        <f t="shared" si="814"/>
        <v>0</v>
      </c>
      <c r="N1834" s="29">
        <f t="shared" ref="N1834:N1847" si="828">IF(AND(F1834=0,V1834=1),2,V1834)</f>
        <v>1</v>
      </c>
      <c r="O1834" s="34"/>
      <c r="P1834" s="41">
        <v>12715</v>
      </c>
      <c r="Q1834" s="41">
        <v>53743.5</v>
      </c>
      <c r="R1834" s="117">
        <v>0.23658675000000001</v>
      </c>
      <c r="S1834" s="34">
        <v>1</v>
      </c>
      <c r="T1834" s="34"/>
      <c r="U1834" s="43" t="s">
        <v>293</v>
      </c>
      <c r="V1834" s="34">
        <v>1</v>
      </c>
      <c r="W1834" s="29">
        <v>1</v>
      </c>
      <c r="X1834" s="29">
        <f t="shared" ref="X1834:X1860" si="829">IF(V1834=1,W1834,0)</f>
        <v>1</v>
      </c>
      <c r="Z1834" s="6">
        <f t="shared" ref="Z1834:Z1847" si="830">N1834</f>
        <v>1</v>
      </c>
      <c r="AA1834" s="6">
        <f t="shared" ref="AA1834:AA1847" si="831">IF(K1834&lt;=0,0,1)</f>
        <v>1</v>
      </c>
      <c r="AB1834" s="29"/>
      <c r="AC1834" s="29">
        <f>_xlfn.IFS(AND(Z1834=1,AA1834=1),1,AND(Z1834=1,AA1834=0),0,Z1834=0,"не применяется")</f>
        <v>1</v>
      </c>
      <c r="AE1834" s="120">
        <f>IF(N1834=1,IF(OR(I1834&lt;3,I1834=""),0,IF(I1834&gt;=7,1,0.5)),0)</f>
        <v>1</v>
      </c>
      <c r="AF1834" s="120">
        <f>IF(G1834&gt;AI1834,0.5,0)</f>
        <v>0</v>
      </c>
      <c r="AG1834" s="120">
        <f>IF(G1834=AJ1834,1,0)</f>
        <v>0</v>
      </c>
      <c r="AI1834" s="29">
        <f t="shared" ref="AI1834:AI1847" si="832">ROUND(SUMIFS(E:E,D:D,D1834,N:N,1)/SUMIFS(F:F,D:D,D1834,N:N,1),9)</f>
        <v>0.26994277300000002</v>
      </c>
      <c r="AJ1834" s="29">
        <f>ROUND(_xlfn.MAXIFS($G$7:$G$2383,$D$7:$D$2383,1,$V$7:$V$2383,1),9)</f>
        <v>0.87050933799999997</v>
      </c>
    </row>
    <row r="1835" spans="1:36" ht="16.5" thickBot="1" x14ac:dyDescent="0.3">
      <c r="A1835" s="48" t="s">
        <v>2020</v>
      </c>
      <c r="B1835" s="54" t="s">
        <v>25</v>
      </c>
      <c r="C1835" s="55" t="s">
        <v>26</v>
      </c>
      <c r="D1835" s="44">
        <v>2</v>
      </c>
      <c r="E1835" s="41">
        <v>16</v>
      </c>
      <c r="F1835" s="41">
        <v>22</v>
      </c>
      <c r="G1835" s="117">
        <v>0.72727272700000001</v>
      </c>
      <c r="H1835" s="42" t="s">
        <v>12</v>
      </c>
      <c r="I1835" s="13">
        <v>468.595039972</v>
      </c>
      <c r="J1835" s="42" t="s">
        <v>12</v>
      </c>
      <c r="K1835" s="29">
        <f t="shared" si="827"/>
        <v>2</v>
      </c>
      <c r="L1835" s="29">
        <f t="shared" si="813"/>
        <v>0</v>
      </c>
      <c r="M1835" s="29">
        <f t="shared" si="814"/>
        <v>0</v>
      </c>
      <c r="N1835" s="29">
        <f t="shared" si="828"/>
        <v>1</v>
      </c>
      <c r="O1835" s="34"/>
      <c r="P1835" s="41">
        <v>11</v>
      </c>
      <c r="Q1835" s="41">
        <v>86</v>
      </c>
      <c r="R1835" s="117">
        <v>0.12790697700000001</v>
      </c>
      <c r="S1835" s="34">
        <v>2</v>
      </c>
      <c r="T1835" s="34"/>
      <c r="U1835" s="43" t="s">
        <v>295</v>
      </c>
      <c r="V1835" s="34">
        <v>1</v>
      </c>
      <c r="W1835" s="29">
        <v>2</v>
      </c>
      <c r="X1835" s="29">
        <f t="shared" si="829"/>
        <v>2</v>
      </c>
      <c r="Z1835" s="6">
        <f t="shared" si="830"/>
        <v>1</v>
      </c>
      <c r="AA1835" s="6">
        <f t="shared" si="831"/>
        <v>1</v>
      </c>
      <c r="AB1835" s="29"/>
      <c r="AC1835" s="29">
        <f>_xlfn.IFS(AND(Z1835=1,AA1835=1),1,AND(Z1835=1,AA1835=0),0,Z1835=0,"не применяется")</f>
        <v>1</v>
      </c>
      <c r="AE1835" s="120">
        <f>IF(N1835=1,IF(OR(I1835&lt;5,I1835=""),0,IF(I1835&gt;=10,2,1)),0)</f>
        <v>2</v>
      </c>
      <c r="AF1835" s="120">
        <f>IF(G1835&gt;AI1835,1,0)</f>
        <v>0</v>
      </c>
      <c r="AG1835" s="120">
        <f>IF(G1835=AJ1835,2,0)</f>
        <v>0</v>
      </c>
      <c r="AI1835" s="29">
        <f t="shared" si="832"/>
        <v>0.94268468299999997</v>
      </c>
      <c r="AJ1835" s="29">
        <f>ROUND(_xlfn.MAXIFS($G$7:$G$2383,$N$7:$N$2383,1,$D$7:$D$2383,2),9)</f>
        <v>0.994897959</v>
      </c>
    </row>
    <row r="1836" spans="1:36" ht="16.5" thickBot="1" x14ac:dyDescent="0.3">
      <c r="A1836" s="48" t="s">
        <v>2021</v>
      </c>
      <c r="B1836" s="54" t="s">
        <v>25</v>
      </c>
      <c r="C1836" s="55" t="s">
        <v>26</v>
      </c>
      <c r="D1836" s="44">
        <v>3</v>
      </c>
      <c r="E1836" s="41">
        <v>0</v>
      </c>
      <c r="F1836" s="41">
        <v>1</v>
      </c>
      <c r="G1836" s="117">
        <v>0</v>
      </c>
      <c r="H1836" s="42" t="s">
        <v>12</v>
      </c>
      <c r="I1836" s="13">
        <v>0</v>
      </c>
      <c r="J1836" s="42" t="s">
        <v>12</v>
      </c>
      <c r="K1836" s="29">
        <f t="shared" si="827"/>
        <v>0</v>
      </c>
      <c r="L1836" s="29">
        <f t="shared" si="813"/>
        <v>0</v>
      </c>
      <c r="M1836" s="29">
        <f t="shared" si="814"/>
        <v>0</v>
      </c>
      <c r="N1836" s="29">
        <f t="shared" si="828"/>
        <v>1</v>
      </c>
      <c r="O1836" s="34"/>
      <c r="P1836" s="41">
        <v>0</v>
      </c>
      <c r="Q1836" s="41">
        <v>0</v>
      </c>
      <c r="R1836" s="117">
        <v>0</v>
      </c>
      <c r="S1836" s="34">
        <v>0</v>
      </c>
      <c r="T1836" s="34"/>
      <c r="U1836" s="43" t="s">
        <v>297</v>
      </c>
      <c r="V1836" s="34">
        <v>1</v>
      </c>
      <c r="W1836" s="29">
        <v>1</v>
      </c>
      <c r="X1836" s="29">
        <f t="shared" si="829"/>
        <v>1</v>
      </c>
      <c r="Z1836" s="6">
        <f t="shared" si="830"/>
        <v>1</v>
      </c>
      <c r="AA1836" s="6">
        <f t="shared" si="831"/>
        <v>0</v>
      </c>
      <c r="AB1836" s="29"/>
      <c r="AC1836" s="29">
        <f>_xlfn.IFS(AND(Z1836=1,AA1836=1),1,AND(Z1836=1,AA1836=0),0,Z1836=0,"не применяется",Z1836=2,"не применяется")</f>
        <v>0</v>
      </c>
      <c r="AE1836" s="120">
        <f>IF(N1836=1,IF(OR(I1836&lt;5,I1836=""),0,IF(I1836&gt;=10,1,0.5)),0)</f>
        <v>0</v>
      </c>
      <c r="AF1836" s="120">
        <f>IF(G1836&gt;AI1836,0.5,0)</f>
        <v>0</v>
      </c>
      <c r="AG1836" s="120">
        <f>IF(G1836=AJ1836,1,0)</f>
        <v>0</v>
      </c>
      <c r="AI1836" s="29">
        <f t="shared" si="832"/>
        <v>0.630237826</v>
      </c>
      <c r="AJ1836" s="29">
        <f>_xlfn.MAXIFS($G$7:$G$2383,$N$7:$N$2383,1,$D$7:$D$2383,3)</f>
        <v>1</v>
      </c>
    </row>
    <row r="1837" spans="1:36" ht="16.5" thickBot="1" x14ac:dyDescent="0.3">
      <c r="A1837" s="48" t="s">
        <v>2022</v>
      </c>
      <c r="B1837" s="54" t="s">
        <v>25</v>
      </c>
      <c r="C1837" s="55" t="s">
        <v>26</v>
      </c>
      <c r="D1837" s="44">
        <v>4</v>
      </c>
      <c r="E1837" s="41">
        <v>0</v>
      </c>
      <c r="F1837" s="41">
        <v>0</v>
      </c>
      <c r="G1837" s="117">
        <v>0</v>
      </c>
      <c r="H1837" s="42" t="s">
        <v>12</v>
      </c>
      <c r="I1837" s="13">
        <v>0</v>
      </c>
      <c r="J1837" s="42" t="s">
        <v>12</v>
      </c>
      <c r="K1837" s="29">
        <f t="shared" si="827"/>
        <v>0</v>
      </c>
      <c r="L1837" s="29">
        <f t="shared" si="813"/>
        <v>1</v>
      </c>
      <c r="M1837" s="29">
        <f t="shared" si="814"/>
        <v>0</v>
      </c>
      <c r="N1837" s="29">
        <f t="shared" si="828"/>
        <v>2</v>
      </c>
      <c r="O1837" s="34"/>
      <c r="P1837" s="41">
        <v>0</v>
      </c>
      <c r="Q1837" s="41">
        <v>0</v>
      </c>
      <c r="R1837" s="117">
        <v>0</v>
      </c>
      <c r="S1837" s="34">
        <v>0</v>
      </c>
      <c r="T1837" s="34"/>
      <c r="U1837" s="43" t="s">
        <v>299</v>
      </c>
      <c r="V1837" s="34">
        <v>1</v>
      </c>
      <c r="W1837" s="29">
        <v>1</v>
      </c>
      <c r="X1837" s="29">
        <f t="shared" si="829"/>
        <v>1</v>
      </c>
      <c r="Z1837" s="6">
        <f t="shared" si="830"/>
        <v>2</v>
      </c>
      <c r="AA1837" s="6">
        <f t="shared" si="831"/>
        <v>0</v>
      </c>
      <c r="AB1837" s="29"/>
      <c r="AC1837" s="29" t="str">
        <f>_xlfn.IFS(AND(Z1837=1,AA1837=1),1,AND(Z1837=1,AA1837=0),0,Z1837=0,"не применяется",Z1837=2,"не применяется")</f>
        <v>не применяется</v>
      </c>
      <c r="AE1837" s="120">
        <f>IF(N1837=1,IF(OR(I1837&lt;5,I1837=""),0,IF(I1837&gt;=10,1,0.5)),0)</f>
        <v>0</v>
      </c>
      <c r="AF1837" s="120">
        <f>IF(G1837&gt;AI1837,0.5,0)</f>
        <v>0</v>
      </c>
      <c r="AG1837" s="120">
        <f>IF(G1837=AJ1837,1,0)</f>
        <v>0</v>
      </c>
      <c r="AI1837" s="29">
        <f t="shared" si="832"/>
        <v>0.88328075699999997</v>
      </c>
      <c r="AJ1837" s="29">
        <f>_xlfn.MAXIFS($G$7:$G$2383,$N$7:$N$2383,1,$D$7:$D$2383,4)</f>
        <v>1</v>
      </c>
    </row>
    <row r="1838" spans="1:36" ht="16.5" thickBot="1" x14ac:dyDescent="0.3">
      <c r="A1838" s="48" t="s">
        <v>2023</v>
      </c>
      <c r="B1838" s="54" t="s">
        <v>25</v>
      </c>
      <c r="C1838" s="55" t="s">
        <v>26</v>
      </c>
      <c r="D1838" s="44">
        <v>5</v>
      </c>
      <c r="E1838" s="41">
        <v>5</v>
      </c>
      <c r="F1838" s="41">
        <v>5</v>
      </c>
      <c r="G1838" s="117">
        <v>1</v>
      </c>
      <c r="H1838" s="42" t="s">
        <v>12</v>
      </c>
      <c r="I1838" s="13">
        <v>100</v>
      </c>
      <c r="J1838" s="42" t="s">
        <v>12</v>
      </c>
      <c r="K1838" s="29">
        <f t="shared" si="827"/>
        <v>1</v>
      </c>
      <c r="L1838" s="29">
        <f t="shared" si="813"/>
        <v>0</v>
      </c>
      <c r="M1838" s="29">
        <f t="shared" si="814"/>
        <v>1</v>
      </c>
      <c r="N1838" s="29">
        <f t="shared" si="828"/>
        <v>1</v>
      </c>
      <c r="O1838" s="34"/>
      <c r="P1838" s="41">
        <v>2</v>
      </c>
      <c r="Q1838" s="41">
        <v>4</v>
      </c>
      <c r="R1838" s="117">
        <v>0.5</v>
      </c>
      <c r="S1838" s="34">
        <v>1</v>
      </c>
      <c r="T1838" s="34"/>
      <c r="U1838" s="43" t="s">
        <v>301</v>
      </c>
      <c r="V1838" s="34">
        <v>1</v>
      </c>
      <c r="W1838" s="29">
        <v>1</v>
      </c>
      <c r="X1838" s="29">
        <f t="shared" si="829"/>
        <v>1</v>
      </c>
      <c r="Z1838" s="6">
        <f t="shared" si="830"/>
        <v>1</v>
      </c>
      <c r="AA1838" s="6">
        <f t="shared" si="831"/>
        <v>1</v>
      </c>
      <c r="AB1838" s="29"/>
      <c r="AC1838" s="29">
        <f>_xlfn.IFS(AND(Z1838=1,AA1838=1),1,AND(Z1838=1,AA1838=0),0,Z1838=0,"не применяется")</f>
        <v>1</v>
      </c>
      <c r="AE1838" s="120">
        <f>IF(N1838=1,IF(OR(I1838&lt;5,I1838=""),0,IF(I1838&gt;=10,1,0.5)),0)</f>
        <v>1</v>
      </c>
      <c r="AF1838" s="120">
        <f>IF(G1838&gt;AI1838,0.5,0)</f>
        <v>0.5</v>
      </c>
      <c r="AG1838" s="120">
        <f>IF(G1838=AJ1838,1,0)</f>
        <v>1</v>
      </c>
      <c r="AI1838" s="29">
        <f t="shared" si="832"/>
        <v>0.78056112200000005</v>
      </c>
      <c r="AJ1838" s="29">
        <f>_xlfn.MAXIFS($G$7:$G$2383,$N$7:$N$2383,1,$D$7:$D$2383,5)</f>
        <v>1</v>
      </c>
    </row>
    <row r="1839" spans="1:36" ht="16.5" thickBot="1" x14ac:dyDescent="0.3">
      <c r="A1839" s="48" t="s">
        <v>2024</v>
      </c>
      <c r="B1839" s="54" t="s">
        <v>25</v>
      </c>
      <c r="C1839" s="55" t="s">
        <v>26</v>
      </c>
      <c r="D1839" s="44">
        <v>6</v>
      </c>
      <c r="E1839" s="41">
        <v>0</v>
      </c>
      <c r="F1839" s="41">
        <v>0</v>
      </c>
      <c r="G1839" s="117">
        <v>0</v>
      </c>
      <c r="H1839" s="45">
        <v>1</v>
      </c>
      <c r="I1839" s="42" t="s">
        <v>12</v>
      </c>
      <c r="J1839" s="13">
        <v>0</v>
      </c>
      <c r="K1839" s="29">
        <f t="shared" si="827"/>
        <v>0</v>
      </c>
      <c r="L1839" s="29">
        <f t="shared" si="813"/>
        <v>0</v>
      </c>
      <c r="M1839" s="29">
        <f t="shared" si="814"/>
        <v>0</v>
      </c>
      <c r="N1839" s="29">
        <f t="shared" si="828"/>
        <v>2</v>
      </c>
      <c r="O1839" s="34"/>
      <c r="P1839" s="41">
        <v>0</v>
      </c>
      <c r="Q1839" s="41">
        <v>0</v>
      </c>
      <c r="R1839" s="117">
        <v>0</v>
      </c>
      <c r="S1839" s="42">
        <v>0</v>
      </c>
      <c r="T1839" s="42"/>
      <c r="U1839" s="43" t="s">
        <v>303</v>
      </c>
      <c r="V1839" s="34">
        <v>1</v>
      </c>
      <c r="W1839" s="29">
        <v>2</v>
      </c>
      <c r="X1839" s="29">
        <f t="shared" si="829"/>
        <v>2</v>
      </c>
      <c r="Z1839" s="6">
        <f t="shared" si="830"/>
        <v>2</v>
      </c>
      <c r="AA1839" s="6">
        <f t="shared" si="831"/>
        <v>0</v>
      </c>
      <c r="AB1839" s="29"/>
      <c r="AC1839" s="29" t="str">
        <f>_xlfn.IFS(AND(Z1839=1,AA1839=1),1,AND(Z1839=1,AA1839=0),0,Z1839=0,"не применяется",Z1839=2,"не применяется")</f>
        <v>не применяется</v>
      </c>
      <c r="AE1839" s="120">
        <f>IF(N1839=1,IF(J1839&gt;=1,2,0),0)</f>
        <v>0</v>
      </c>
      <c r="AF1839" s="120">
        <f>IF(G1839&gt;AI1839,1,0)</f>
        <v>0</v>
      </c>
      <c r="AG1839" s="120"/>
      <c r="AI1839" s="29">
        <f t="shared" si="832"/>
        <v>1.0014544569999999</v>
      </c>
    </row>
    <row r="1840" spans="1:36" ht="16.5" thickBot="1" x14ac:dyDescent="0.3">
      <c r="A1840" s="48" t="s">
        <v>2025</v>
      </c>
      <c r="B1840" s="54" t="s">
        <v>25</v>
      </c>
      <c r="C1840" s="55" t="s">
        <v>26</v>
      </c>
      <c r="D1840" s="44">
        <v>7</v>
      </c>
      <c r="E1840" s="41">
        <v>116</v>
      </c>
      <c r="F1840" s="41">
        <v>122</v>
      </c>
      <c r="G1840" s="117">
        <v>0.95081967199999995</v>
      </c>
      <c r="H1840" s="42" t="s">
        <v>12</v>
      </c>
      <c r="I1840" s="13">
        <v>6.2176931270000004</v>
      </c>
      <c r="J1840" s="42" t="s">
        <v>12</v>
      </c>
      <c r="K1840" s="29">
        <f t="shared" si="827"/>
        <v>1</v>
      </c>
      <c r="L1840" s="29">
        <f t="shared" si="813"/>
        <v>0</v>
      </c>
      <c r="M1840" s="29">
        <f t="shared" si="814"/>
        <v>1</v>
      </c>
      <c r="N1840" s="29">
        <f t="shared" si="828"/>
        <v>1</v>
      </c>
      <c r="O1840" s="34"/>
      <c r="P1840" s="41">
        <v>111</v>
      </c>
      <c r="Q1840" s="41">
        <v>124</v>
      </c>
      <c r="R1840" s="117">
        <v>0.89516129</v>
      </c>
      <c r="S1840" s="34">
        <v>1</v>
      </c>
      <c r="T1840" s="34"/>
      <c r="U1840" s="43" t="s">
        <v>305</v>
      </c>
      <c r="V1840" s="34">
        <v>1</v>
      </c>
      <c r="W1840" s="29">
        <v>2</v>
      </c>
      <c r="X1840" s="29">
        <f t="shared" si="829"/>
        <v>2</v>
      </c>
      <c r="Z1840" s="6">
        <f t="shared" si="830"/>
        <v>1</v>
      </c>
      <c r="AA1840" s="6">
        <f t="shared" si="831"/>
        <v>1</v>
      </c>
      <c r="AB1840" s="29"/>
      <c r="AC1840" s="29">
        <f>_xlfn.IFS(AND(Z1840=1,AA1840=1),1,AND(Z1840=1,AA1840=0),0,Z1840=0,"не применяется")</f>
        <v>1</v>
      </c>
      <c r="AE1840" s="120">
        <f>IF(N1840=1,IF(OR(I1840&lt;3,I1840=""),0,IF(I1840&gt;=7,2,1)),0)</f>
        <v>1</v>
      </c>
      <c r="AF1840" s="120">
        <f>IF(G1840&gt;AI1840,1,0)</f>
        <v>1</v>
      </c>
      <c r="AG1840" s="120">
        <f>IF(G1840=AJ1840,2,0)</f>
        <v>0</v>
      </c>
      <c r="AI1840" s="29">
        <f t="shared" si="832"/>
        <v>0.78831324000000003</v>
      </c>
      <c r="AJ1840" s="29">
        <f>_xlfn.MAXIFS($G$7:$G$2383,$N$7:$N$2383,1,$D$7:$D$2383,7)</f>
        <v>0.964028777</v>
      </c>
    </row>
    <row r="1841" spans="1:36" ht="16.5" thickBot="1" x14ac:dyDescent="0.3">
      <c r="A1841" s="48" t="s">
        <v>2026</v>
      </c>
      <c r="B1841" s="54" t="s">
        <v>25</v>
      </c>
      <c r="C1841" s="55" t="s">
        <v>26</v>
      </c>
      <c r="D1841" s="44">
        <v>8</v>
      </c>
      <c r="E1841" s="41">
        <v>71</v>
      </c>
      <c r="F1841" s="41">
        <v>122</v>
      </c>
      <c r="G1841" s="117">
        <v>0.58196721299999998</v>
      </c>
      <c r="H1841" s="42" t="s">
        <v>12</v>
      </c>
      <c r="I1841" s="13">
        <v>20.273223955999999</v>
      </c>
      <c r="J1841" s="42" t="s">
        <v>12</v>
      </c>
      <c r="K1841" s="29">
        <f t="shared" si="827"/>
        <v>0</v>
      </c>
      <c r="L1841" s="29">
        <f t="shared" si="813"/>
        <v>0</v>
      </c>
      <c r="M1841" s="29">
        <f t="shared" si="814"/>
        <v>0</v>
      </c>
      <c r="N1841" s="29">
        <f t="shared" si="828"/>
        <v>1</v>
      </c>
      <c r="O1841" s="34"/>
      <c r="P1841" s="41">
        <v>60</v>
      </c>
      <c r="Q1841" s="41">
        <v>124</v>
      </c>
      <c r="R1841" s="117">
        <v>0.48387096800000001</v>
      </c>
      <c r="S1841" s="34">
        <v>0</v>
      </c>
      <c r="T1841" s="34"/>
      <c r="U1841" s="43" t="s">
        <v>307</v>
      </c>
      <c r="V1841" s="34">
        <v>1</v>
      </c>
      <c r="W1841" s="29">
        <v>1</v>
      </c>
      <c r="X1841" s="29">
        <f t="shared" si="829"/>
        <v>1</v>
      </c>
      <c r="Z1841" s="6">
        <f t="shared" si="830"/>
        <v>1</v>
      </c>
      <c r="AA1841" s="6">
        <f t="shared" si="831"/>
        <v>0</v>
      </c>
      <c r="AB1841" s="29"/>
      <c r="AC1841" s="29">
        <f>_xlfn.IFS(AND(Z1841=1,AA1841=1),1,AND(Z1841=1,AA1841=0),0,Z1841=0,"не применяется")</f>
        <v>0</v>
      </c>
      <c r="AE1841" s="120">
        <f>IF(N1841=1,IF(OR(I1841&gt;-5,I1841=""),0,IF(I1841&gt;=-10,0.5,1)),0)</f>
        <v>0</v>
      </c>
      <c r="AF1841" s="120">
        <f>IF(G1841&lt;AI1841,0.5,0)</f>
        <v>0</v>
      </c>
      <c r="AG1841" s="120">
        <f>IF(G1841=AJ1841,1,0)</f>
        <v>0</v>
      </c>
      <c r="AI1841" s="29">
        <f t="shared" si="832"/>
        <v>0.38070670899999998</v>
      </c>
      <c r="AJ1841" s="29">
        <f>_xlfn.MINIFS($G$6:$G$2383,$N$6:$N$2383,1,$D$6:$D$2383,8)</f>
        <v>1.9047618999999998E-2</v>
      </c>
    </row>
    <row r="1842" spans="1:36" ht="16.5" thickBot="1" x14ac:dyDescent="0.3">
      <c r="A1842" s="48" t="s">
        <v>2027</v>
      </c>
      <c r="B1842" s="54" t="s">
        <v>25</v>
      </c>
      <c r="C1842" s="55" t="s">
        <v>26</v>
      </c>
      <c r="D1842" s="44">
        <v>9</v>
      </c>
      <c r="E1842" s="41">
        <v>268</v>
      </c>
      <c r="F1842" s="41">
        <v>22</v>
      </c>
      <c r="G1842" s="117">
        <v>12.181818182000001</v>
      </c>
      <c r="H1842" s="45">
        <v>1</v>
      </c>
      <c r="I1842" s="42" t="s">
        <v>12</v>
      </c>
      <c r="J1842" s="13">
        <v>12.181818182000001</v>
      </c>
      <c r="K1842" s="29">
        <f t="shared" si="827"/>
        <v>1</v>
      </c>
      <c r="L1842" s="29">
        <f t="shared" si="813"/>
        <v>0</v>
      </c>
      <c r="M1842" s="29">
        <f t="shared" si="814"/>
        <v>1</v>
      </c>
      <c r="N1842" s="29">
        <f t="shared" si="828"/>
        <v>1</v>
      </c>
      <c r="O1842" s="34"/>
      <c r="P1842" s="41">
        <v>230</v>
      </c>
      <c r="Q1842" s="41">
        <v>86</v>
      </c>
      <c r="R1842" s="117">
        <v>2.6744186050000001</v>
      </c>
      <c r="S1842" s="42">
        <v>1</v>
      </c>
      <c r="T1842" s="42"/>
      <c r="U1842" s="43" t="s">
        <v>309</v>
      </c>
      <c r="V1842" s="34">
        <v>1</v>
      </c>
      <c r="W1842" s="29">
        <v>1</v>
      </c>
      <c r="X1842" s="29">
        <f t="shared" si="829"/>
        <v>1</v>
      </c>
      <c r="Z1842" s="6">
        <f t="shared" si="830"/>
        <v>1</v>
      </c>
      <c r="AA1842" s="6">
        <f t="shared" si="831"/>
        <v>1</v>
      </c>
      <c r="AB1842" s="29"/>
      <c r="AC1842" s="29">
        <f>_xlfn.IFS(AND(Z1842=1,AA1842=1),1,AND(Z1842=1,AA1842=0),0,Z1842=0,"не применяется")</f>
        <v>1</v>
      </c>
      <c r="AE1842" s="120">
        <f>IF(N1842=1,IF(J1842&gt;=1,1,0),0)</f>
        <v>1</v>
      </c>
      <c r="AF1842" s="120">
        <f>IF(G1842&gt;AI1842,0.5,0)</f>
        <v>0.5</v>
      </c>
      <c r="AG1842" s="120"/>
      <c r="AI1842" s="29">
        <f t="shared" si="832"/>
        <v>6.5856960899999999</v>
      </c>
    </row>
    <row r="1843" spans="1:36" ht="16.5" thickBot="1" x14ac:dyDescent="0.3">
      <c r="A1843" s="48" t="s">
        <v>2028</v>
      </c>
      <c r="B1843" s="54" t="s">
        <v>25</v>
      </c>
      <c r="C1843" s="55" t="s">
        <v>26</v>
      </c>
      <c r="D1843" s="44">
        <v>10</v>
      </c>
      <c r="E1843" s="41">
        <v>0</v>
      </c>
      <c r="F1843" s="41">
        <v>0</v>
      </c>
      <c r="G1843" s="117">
        <v>0</v>
      </c>
      <c r="H1843" s="45">
        <v>1</v>
      </c>
      <c r="I1843" s="42" t="s">
        <v>12</v>
      </c>
      <c r="J1843" s="13">
        <v>0</v>
      </c>
      <c r="K1843" s="29">
        <f t="shared" si="827"/>
        <v>0</v>
      </c>
      <c r="L1843" s="29">
        <f t="shared" si="813"/>
        <v>0</v>
      </c>
      <c r="M1843" s="29">
        <f t="shared" si="814"/>
        <v>0</v>
      </c>
      <c r="N1843" s="29">
        <f t="shared" si="828"/>
        <v>2</v>
      </c>
      <c r="O1843" s="34"/>
      <c r="P1843" s="41">
        <v>0</v>
      </c>
      <c r="Q1843" s="41">
        <v>0</v>
      </c>
      <c r="R1843" s="117">
        <v>0</v>
      </c>
      <c r="S1843" s="42">
        <v>0</v>
      </c>
      <c r="T1843" s="42"/>
      <c r="U1843" s="43" t="s">
        <v>311</v>
      </c>
      <c r="V1843" s="34">
        <v>1</v>
      </c>
      <c r="W1843" s="29">
        <v>1</v>
      </c>
      <c r="X1843" s="29">
        <f t="shared" si="829"/>
        <v>1</v>
      </c>
      <c r="Z1843" s="6">
        <f t="shared" si="830"/>
        <v>2</v>
      </c>
      <c r="AA1843" s="6">
        <f t="shared" si="831"/>
        <v>0</v>
      </c>
      <c r="AB1843" s="29"/>
      <c r="AC1843" s="29" t="str">
        <f>_xlfn.IFS(AND(Z1843=1,AA1843=1),1,AND(Z1843=1,AA1843=0),0,Z1843=0,"не применяется",Z1843=2,"не применяется")</f>
        <v>не применяется</v>
      </c>
      <c r="AE1843" s="120">
        <f>IF(N1843=1,IF(J1843&gt;=1,1,0),0)</f>
        <v>0</v>
      </c>
      <c r="AF1843" s="120">
        <f>IF(G1843&gt;AI1843,0.5,0)</f>
        <v>0</v>
      </c>
      <c r="AG1843" s="120"/>
      <c r="AI1843" s="29">
        <f t="shared" si="832"/>
        <v>8.2854889590000003</v>
      </c>
    </row>
    <row r="1844" spans="1:36" ht="16.5" thickBot="1" x14ac:dyDescent="0.3">
      <c r="A1844" s="48" t="s">
        <v>2029</v>
      </c>
      <c r="B1844" s="54" t="s">
        <v>25</v>
      </c>
      <c r="C1844" s="55" t="s">
        <v>26</v>
      </c>
      <c r="D1844" s="44">
        <v>11</v>
      </c>
      <c r="E1844" s="41">
        <v>37</v>
      </c>
      <c r="F1844" s="41">
        <v>5</v>
      </c>
      <c r="G1844" s="117">
        <v>7.4</v>
      </c>
      <c r="H1844" s="45">
        <v>1</v>
      </c>
      <c r="I1844" s="42" t="s">
        <v>12</v>
      </c>
      <c r="J1844" s="13">
        <v>7.4</v>
      </c>
      <c r="K1844" s="29">
        <f t="shared" si="827"/>
        <v>2</v>
      </c>
      <c r="L1844" s="29">
        <f t="shared" si="813"/>
        <v>0</v>
      </c>
      <c r="M1844" s="29">
        <f t="shared" si="814"/>
        <v>0</v>
      </c>
      <c r="N1844" s="29">
        <f t="shared" si="828"/>
        <v>1</v>
      </c>
      <c r="O1844" s="34"/>
      <c r="P1844" s="41">
        <v>28</v>
      </c>
      <c r="Q1844" s="41">
        <v>4</v>
      </c>
      <c r="R1844" s="117">
        <v>7</v>
      </c>
      <c r="S1844" s="42">
        <v>2</v>
      </c>
      <c r="T1844" s="42"/>
      <c r="U1844" s="43" t="s">
        <v>313</v>
      </c>
      <c r="V1844" s="34">
        <v>1</v>
      </c>
      <c r="W1844" s="29">
        <v>2</v>
      </c>
      <c r="X1844" s="29">
        <f t="shared" si="829"/>
        <v>2</v>
      </c>
      <c r="Z1844" s="6">
        <f t="shared" si="830"/>
        <v>1</v>
      </c>
      <c r="AA1844" s="6">
        <f t="shared" si="831"/>
        <v>1</v>
      </c>
      <c r="AB1844" s="29"/>
      <c r="AC1844" s="29">
        <f>_xlfn.IFS(AND(Z1844=1,AA1844=1),1,AND(Z1844=1,AA1844=0),0,Z1844=0,"не применяется")</f>
        <v>1</v>
      </c>
      <c r="AE1844" s="120">
        <f>IF(N1844=1,IF(J1844&gt;=1,2,0),0)</f>
        <v>2</v>
      </c>
      <c r="AF1844" s="120">
        <f>IF(G1844&gt;AI1844,1,0)</f>
        <v>0</v>
      </c>
      <c r="AG1844" s="120"/>
      <c r="AI1844" s="29">
        <f t="shared" si="832"/>
        <v>8.5951903810000001</v>
      </c>
    </row>
    <row r="1845" spans="1:36" ht="16.5" thickBot="1" x14ac:dyDescent="0.3">
      <c r="A1845" s="48" t="s">
        <v>2030</v>
      </c>
      <c r="B1845" s="54" t="s">
        <v>25</v>
      </c>
      <c r="C1845" s="55" t="s">
        <v>26</v>
      </c>
      <c r="D1845" s="44">
        <v>12</v>
      </c>
      <c r="E1845" s="41">
        <v>59</v>
      </c>
      <c r="F1845" s="41">
        <v>2544</v>
      </c>
      <c r="G1845" s="117">
        <v>2.3191824E-2</v>
      </c>
      <c r="H1845" s="42" t="s">
        <v>12</v>
      </c>
      <c r="I1845" s="13">
        <v>43.914666246000003</v>
      </c>
      <c r="J1845" s="42" t="s">
        <v>12</v>
      </c>
      <c r="K1845" s="29">
        <f t="shared" si="827"/>
        <v>0.5</v>
      </c>
      <c r="L1845" s="29">
        <f t="shared" si="813"/>
        <v>0</v>
      </c>
      <c r="M1845" s="29">
        <f t="shared" si="814"/>
        <v>1</v>
      </c>
      <c r="N1845" s="29">
        <f t="shared" si="828"/>
        <v>1</v>
      </c>
      <c r="O1845" s="34"/>
      <c r="P1845" s="41">
        <v>37</v>
      </c>
      <c r="Q1845" s="41">
        <v>2296</v>
      </c>
      <c r="R1845" s="117">
        <v>1.6114982999999999E-2</v>
      </c>
      <c r="S1845" s="34">
        <v>0.5</v>
      </c>
      <c r="T1845" s="34"/>
      <c r="U1845" s="43" t="s">
        <v>315</v>
      </c>
      <c r="V1845" s="34">
        <v>1</v>
      </c>
      <c r="W1845" s="29">
        <v>1</v>
      </c>
      <c r="X1845" s="29">
        <f t="shared" si="829"/>
        <v>1</v>
      </c>
      <c r="Z1845" s="6">
        <f t="shared" si="830"/>
        <v>1</v>
      </c>
      <c r="AA1845" s="6">
        <f t="shared" si="831"/>
        <v>1</v>
      </c>
      <c r="AB1845" s="29"/>
      <c r="AC1845" s="29">
        <f>_xlfn.IFS(AND(Z1845=1,AA1845=1),1,AND(Z1845=1,AA1845=0),0,Z1845=0,"не применяется")</f>
        <v>1</v>
      </c>
      <c r="AE1845" s="120">
        <f>IF(N1845=1,IF(OR(I1845&gt;-5,I1845=""),0,IF(I1845&gt;=-10,0.5,1)),0)</f>
        <v>0</v>
      </c>
      <c r="AF1845" s="120">
        <f>IF(G1845&lt;AI1845,0.5,0)</f>
        <v>0.5</v>
      </c>
      <c r="AG1845" s="120">
        <f>IF(G1845=AJ1845,1,0)</f>
        <v>0</v>
      </c>
      <c r="AI1845" s="29">
        <f t="shared" si="832"/>
        <v>4.0696577999999997E-2</v>
      </c>
      <c r="AJ1845" s="29">
        <f>_xlfn.MINIFS($G$6:$G$2383,$N$6:$N$2383,1,$D$6:$D$2383,12)</f>
        <v>5.6550419999999999E-3</v>
      </c>
    </row>
    <row r="1846" spans="1:36" ht="16.5" thickBot="1" x14ac:dyDescent="0.3">
      <c r="A1846" s="48" t="s">
        <v>2031</v>
      </c>
      <c r="B1846" s="54" t="s">
        <v>25</v>
      </c>
      <c r="C1846" s="55" t="s">
        <v>26</v>
      </c>
      <c r="D1846" s="44">
        <v>13</v>
      </c>
      <c r="E1846" s="41">
        <v>0</v>
      </c>
      <c r="F1846" s="41">
        <v>0</v>
      </c>
      <c r="G1846" s="117">
        <v>0</v>
      </c>
      <c r="H1846" s="42" t="s">
        <v>12</v>
      </c>
      <c r="I1846" s="13">
        <v>0</v>
      </c>
      <c r="J1846" s="42" t="s">
        <v>12</v>
      </c>
      <c r="K1846" s="29">
        <f>_xlfn.IFS(AND(R1846=0,G1846=0),0,V1846=0,0,V1846=1,MAX(AE1846:AG1846))</f>
        <v>0</v>
      </c>
      <c r="L1846" s="29">
        <f t="shared" si="813"/>
        <v>1</v>
      </c>
      <c r="M1846" s="29">
        <f t="shared" si="814"/>
        <v>1</v>
      </c>
      <c r="N1846" s="29">
        <f t="shared" si="828"/>
        <v>2</v>
      </c>
      <c r="O1846" s="34"/>
      <c r="P1846" s="41">
        <v>0</v>
      </c>
      <c r="Q1846" s="41">
        <v>0</v>
      </c>
      <c r="R1846" s="117">
        <v>0</v>
      </c>
      <c r="S1846" s="34">
        <v>0</v>
      </c>
      <c r="T1846" s="34"/>
      <c r="U1846" s="43" t="s">
        <v>317</v>
      </c>
      <c r="V1846" s="34">
        <v>1</v>
      </c>
      <c r="W1846" s="29">
        <v>2</v>
      </c>
      <c r="X1846" s="29">
        <f t="shared" si="829"/>
        <v>2</v>
      </c>
      <c r="Z1846" s="6">
        <f t="shared" si="830"/>
        <v>2</v>
      </c>
      <c r="AA1846" s="6">
        <f t="shared" si="831"/>
        <v>0</v>
      </c>
      <c r="AB1846" s="29"/>
      <c r="AC1846" s="29" t="str">
        <f>_xlfn.IFS(AND(Z1846=1,AA1846=1),1,AND(Z1846=1,AA1846=0),0,Z1846=0,"не применяется",Z1846=2,"не применяется")</f>
        <v>не применяется</v>
      </c>
      <c r="AE1846" s="120">
        <f>IF(N1846=1,IF(OR(I1846&gt;-3,I1846=""),0,IF(I1846&gt;=-7,1,2)),0)</f>
        <v>0</v>
      </c>
      <c r="AF1846" s="120">
        <f>IF(G1846&lt;AI1846,1,0)</f>
        <v>1</v>
      </c>
      <c r="AG1846" s="120">
        <f>IF(G1846=AJ1846,2,0)</f>
        <v>0</v>
      </c>
      <c r="AI1846" s="29">
        <f t="shared" si="832"/>
        <v>0.30394431599999999</v>
      </c>
      <c r="AJ1846" s="29">
        <f>_xlfn.MINIFS($G$6:$G$2383,$N$6:$N$2383,1,$D$6:$D$2383,13)</f>
        <v>0.11</v>
      </c>
    </row>
    <row r="1847" spans="1:36" ht="16.5" thickBot="1" x14ac:dyDescent="0.3">
      <c r="A1847" s="48" t="s">
        <v>2032</v>
      </c>
      <c r="B1847" s="54" t="s">
        <v>25</v>
      </c>
      <c r="C1847" s="55" t="s">
        <v>26</v>
      </c>
      <c r="D1847" s="44">
        <v>14</v>
      </c>
      <c r="E1847" s="41">
        <v>0</v>
      </c>
      <c r="F1847" s="41">
        <v>224</v>
      </c>
      <c r="G1847" s="117">
        <v>0</v>
      </c>
      <c r="H1847" s="42" t="s">
        <v>12</v>
      </c>
      <c r="I1847" s="13">
        <v>0</v>
      </c>
      <c r="J1847" s="42" t="s">
        <v>12</v>
      </c>
      <c r="K1847" s="29">
        <f>_xlfn.IFS(AND(R1847=0,G1847=0),0,V1847=0,0,V1847=1,MAX(AE1847:AG1847))</f>
        <v>0</v>
      </c>
      <c r="L1847" s="29">
        <f t="shared" si="813"/>
        <v>0</v>
      </c>
      <c r="M1847" s="29">
        <f t="shared" si="814"/>
        <v>1</v>
      </c>
      <c r="N1847" s="29">
        <f t="shared" si="828"/>
        <v>1</v>
      </c>
      <c r="O1847" s="34"/>
      <c r="P1847" s="41">
        <v>0</v>
      </c>
      <c r="Q1847" s="41">
        <v>194</v>
      </c>
      <c r="R1847" s="117">
        <v>0</v>
      </c>
      <c r="S1847" s="34">
        <v>0</v>
      </c>
      <c r="T1847" s="34"/>
      <c r="U1847" s="43" t="s">
        <v>319</v>
      </c>
      <c r="V1847" s="34">
        <v>1</v>
      </c>
      <c r="W1847" s="29">
        <v>1</v>
      </c>
      <c r="X1847" s="29">
        <f t="shared" si="829"/>
        <v>1</v>
      </c>
      <c r="Z1847" s="6">
        <f t="shared" si="830"/>
        <v>1</v>
      </c>
      <c r="AA1847" s="6">
        <f t="shared" si="831"/>
        <v>0</v>
      </c>
      <c r="AB1847" s="29"/>
      <c r="AC1847" s="29">
        <f t="shared" ref="AC1847:AC1857" si="833">_xlfn.IFS(AND(Z1847=1,AA1847=1),1,AND(Z1847=1,AA1847=0),0,Z1847=0,"не применяется")</f>
        <v>0</v>
      </c>
      <c r="AE1847" s="120">
        <f>IF(N1847=1,IF(OR(I1847&gt;-5,I1847=""),0,IF(I1847&gt;=-10,0.5,1)),0)</f>
        <v>0</v>
      </c>
      <c r="AF1847" s="120">
        <f>IF(G1847&lt;AI1847,0.5,0)</f>
        <v>0.5</v>
      </c>
      <c r="AG1847" s="120">
        <f>IF(G1847=AJ1847,1,0)</f>
        <v>1</v>
      </c>
      <c r="AI1847" s="29">
        <f t="shared" si="832"/>
        <v>4.1435990000000004E-3</v>
      </c>
      <c r="AJ1847" s="29">
        <f>_xlfn.MINIFS($G$6:$G$2383,$N$6:$N$2383,1,$D$6:$D$2383,14)</f>
        <v>0</v>
      </c>
    </row>
    <row r="1848" spans="1:36" ht="16.5" thickBot="1" x14ac:dyDescent="0.3">
      <c r="A1848" s="48" t="s">
        <v>2033</v>
      </c>
      <c r="B1848" s="54" t="s">
        <v>25</v>
      </c>
      <c r="C1848" s="55" t="s">
        <v>26</v>
      </c>
      <c r="D1848" s="33"/>
      <c r="E1848" s="41"/>
      <c r="F1848" s="41"/>
      <c r="G1848" s="117">
        <v>0</v>
      </c>
      <c r="H1848" s="35"/>
      <c r="I1848" s="35"/>
      <c r="J1848" s="35"/>
      <c r="K1848" s="36">
        <f>SUM(K1849:K1854)</f>
        <v>0</v>
      </c>
      <c r="L1848" s="29">
        <f t="shared" si="813"/>
        <v>0</v>
      </c>
      <c r="M1848" s="29">
        <f t="shared" si="814"/>
        <v>0</v>
      </c>
      <c r="O1848" s="34"/>
      <c r="P1848" s="34"/>
      <c r="Q1848" s="34"/>
      <c r="R1848" s="117">
        <v>0</v>
      </c>
      <c r="S1848" s="35">
        <v>0</v>
      </c>
      <c r="T1848" s="35"/>
      <c r="U1848" s="37" t="s">
        <v>321</v>
      </c>
      <c r="V1848" s="35">
        <v>1</v>
      </c>
      <c r="W1848" s="6"/>
      <c r="X1848" s="29">
        <f t="shared" si="829"/>
        <v>0</v>
      </c>
      <c r="Y1848" s="6"/>
      <c r="AB1848" s="6"/>
      <c r="AC1848" s="29" t="str">
        <f t="shared" si="833"/>
        <v>не применяется</v>
      </c>
      <c r="AF1848" s="6"/>
    </row>
    <row r="1849" spans="1:36" ht="16.5" thickBot="1" x14ac:dyDescent="0.3">
      <c r="A1849" s="48" t="s">
        <v>2034</v>
      </c>
      <c r="B1849" s="54" t="s">
        <v>25</v>
      </c>
      <c r="C1849" s="55" t="s">
        <v>26</v>
      </c>
      <c r="D1849" s="44">
        <v>15</v>
      </c>
      <c r="E1849" s="41">
        <v>0</v>
      </c>
      <c r="F1849" s="41">
        <v>0</v>
      </c>
      <c r="G1849" s="117">
        <v>0</v>
      </c>
      <c r="H1849" s="45">
        <v>1</v>
      </c>
      <c r="I1849" s="42" t="s">
        <v>12</v>
      </c>
      <c r="J1849" s="13">
        <v>0</v>
      </c>
      <c r="K1849" s="29">
        <f t="shared" ref="K1849:K1854" si="834">IF(V1849=1,MAX(AE1849:AG1849),0)</f>
        <v>0</v>
      </c>
      <c r="L1849" s="29">
        <f t="shared" si="813"/>
        <v>0</v>
      </c>
      <c r="M1849" s="29">
        <f t="shared" si="814"/>
        <v>0</v>
      </c>
      <c r="N1849" s="29">
        <f t="shared" ref="N1849:N1854" si="835">IF(AND(F1849=0,V1849=1),2,V1849)</f>
        <v>0</v>
      </c>
      <c r="O1849" s="34"/>
      <c r="P1849" s="41">
        <v>0</v>
      </c>
      <c r="Q1849" s="41">
        <v>0</v>
      </c>
      <c r="R1849" s="117">
        <v>0</v>
      </c>
      <c r="S1849" s="42">
        <v>0</v>
      </c>
      <c r="T1849" s="42"/>
      <c r="U1849" s="43" t="s">
        <v>323</v>
      </c>
      <c r="V1849" s="34">
        <v>0</v>
      </c>
      <c r="W1849" s="29">
        <v>1</v>
      </c>
      <c r="X1849" s="29">
        <f t="shared" si="829"/>
        <v>0</v>
      </c>
      <c r="Z1849" s="6">
        <f t="shared" ref="Z1849:Z1854" si="836">N1849</f>
        <v>0</v>
      </c>
      <c r="AA1849" s="6">
        <f t="shared" ref="AA1849:AA1854" si="837">IF(K1849&lt;=0,0,1)</f>
        <v>0</v>
      </c>
      <c r="AB1849" s="29"/>
      <c r="AC1849" s="29" t="str">
        <f t="shared" si="833"/>
        <v>не применяется</v>
      </c>
      <c r="AE1849" s="120">
        <f>IF(AND(J1849&gt;=1,N1849=1),1,0)</f>
        <v>0</v>
      </c>
      <c r="AF1849" s="121">
        <f>IF(G1849&gt;AI1849,0.5,0)</f>
        <v>0</v>
      </c>
      <c r="AG1849" s="120"/>
      <c r="AI1849" s="29">
        <f t="shared" ref="AI1849:AI1854" si="838">ROUND(SUMIFS(E:E,D:D,D1849,N:N,1)/SUMIFS(F:F,D:D,D1849,N:N,1),9)</f>
        <v>0.955452521</v>
      </c>
    </row>
    <row r="1850" spans="1:36" ht="16.5" thickBot="1" x14ac:dyDescent="0.3">
      <c r="A1850" s="48" t="s">
        <v>2035</v>
      </c>
      <c r="B1850" s="54" t="s">
        <v>25</v>
      </c>
      <c r="C1850" s="55" t="s">
        <v>26</v>
      </c>
      <c r="D1850" s="44">
        <v>16</v>
      </c>
      <c r="E1850" s="41">
        <v>0</v>
      </c>
      <c r="F1850" s="41">
        <v>0</v>
      </c>
      <c r="G1850" s="117">
        <v>0</v>
      </c>
      <c r="H1850" s="45">
        <v>1</v>
      </c>
      <c r="I1850" s="42" t="s">
        <v>12</v>
      </c>
      <c r="J1850" s="13">
        <v>0</v>
      </c>
      <c r="K1850" s="29">
        <f t="shared" si="834"/>
        <v>0</v>
      </c>
      <c r="L1850" s="29">
        <f t="shared" si="813"/>
        <v>0</v>
      </c>
      <c r="M1850" s="29">
        <f t="shared" si="814"/>
        <v>0</v>
      </c>
      <c r="N1850" s="29">
        <f t="shared" si="835"/>
        <v>0</v>
      </c>
      <c r="O1850" s="34"/>
      <c r="P1850" s="41">
        <v>0</v>
      </c>
      <c r="Q1850" s="41">
        <v>0</v>
      </c>
      <c r="R1850" s="117">
        <v>0</v>
      </c>
      <c r="S1850" s="42">
        <v>0</v>
      </c>
      <c r="T1850" s="42"/>
      <c r="U1850" s="43" t="s">
        <v>325</v>
      </c>
      <c r="V1850" s="34">
        <v>0</v>
      </c>
      <c r="W1850" s="29">
        <v>1</v>
      </c>
      <c r="X1850" s="29">
        <f t="shared" si="829"/>
        <v>0</v>
      </c>
      <c r="Z1850" s="6">
        <f t="shared" si="836"/>
        <v>0</v>
      </c>
      <c r="AA1850" s="6">
        <f t="shared" si="837"/>
        <v>0</v>
      </c>
      <c r="AB1850" s="29"/>
      <c r="AC1850" s="29" t="str">
        <f t="shared" si="833"/>
        <v>не применяется</v>
      </c>
      <c r="AE1850" s="120">
        <f>IF(AND(J1850&gt;=1,N1850=1),1,0)</f>
        <v>0</v>
      </c>
      <c r="AF1850" s="120">
        <f>IF(G1850&gt;AI1850,0.5,0)</f>
        <v>0</v>
      </c>
      <c r="AG1850" s="120"/>
      <c r="AI1850" s="29">
        <f t="shared" si="838"/>
        <v>27.65</v>
      </c>
    </row>
    <row r="1851" spans="1:36" ht="16.5" thickBot="1" x14ac:dyDescent="0.3">
      <c r="A1851" s="48" t="s">
        <v>2036</v>
      </c>
      <c r="B1851" s="54" t="s">
        <v>25</v>
      </c>
      <c r="C1851" s="55" t="s">
        <v>26</v>
      </c>
      <c r="D1851" s="44">
        <v>17</v>
      </c>
      <c r="E1851" s="41">
        <v>0</v>
      </c>
      <c r="F1851" s="41">
        <v>0</v>
      </c>
      <c r="G1851" s="117">
        <v>0</v>
      </c>
      <c r="H1851" s="45">
        <v>1</v>
      </c>
      <c r="I1851" s="42" t="s">
        <v>12</v>
      </c>
      <c r="J1851" s="13">
        <v>0</v>
      </c>
      <c r="K1851" s="29">
        <f t="shared" si="834"/>
        <v>0</v>
      </c>
      <c r="L1851" s="29">
        <f t="shared" si="813"/>
        <v>0</v>
      </c>
      <c r="M1851" s="29">
        <f t="shared" si="814"/>
        <v>0</v>
      </c>
      <c r="N1851" s="29">
        <f t="shared" si="835"/>
        <v>0</v>
      </c>
      <c r="O1851" s="34"/>
      <c r="P1851" s="41">
        <v>0</v>
      </c>
      <c r="Q1851" s="41">
        <v>0</v>
      </c>
      <c r="R1851" s="117">
        <v>0</v>
      </c>
      <c r="S1851" s="42">
        <v>0</v>
      </c>
      <c r="T1851" s="42"/>
      <c r="U1851" s="43" t="s">
        <v>327</v>
      </c>
      <c r="V1851" s="34">
        <v>0</v>
      </c>
      <c r="W1851" s="29">
        <v>1</v>
      </c>
      <c r="X1851" s="29">
        <f t="shared" si="829"/>
        <v>0</v>
      </c>
      <c r="Z1851" s="6">
        <f t="shared" si="836"/>
        <v>0</v>
      </c>
      <c r="AA1851" s="6">
        <f t="shared" si="837"/>
        <v>0</v>
      </c>
      <c r="AB1851" s="29"/>
      <c r="AC1851" s="29" t="str">
        <f t="shared" si="833"/>
        <v>не применяется</v>
      </c>
      <c r="AE1851" s="120">
        <f>IF(AND(J1851&gt;=1,N1851=1),1,0)</f>
        <v>0</v>
      </c>
      <c r="AF1851" s="120">
        <f>IF(G1851&gt;AI1851,0.5,0)</f>
        <v>0</v>
      </c>
      <c r="AG1851" s="120"/>
      <c r="AI1851" s="29">
        <f t="shared" si="838"/>
        <v>77.588235294</v>
      </c>
    </row>
    <row r="1852" spans="1:36" ht="16.5" thickBot="1" x14ac:dyDescent="0.3">
      <c r="A1852" s="48" t="s">
        <v>2037</v>
      </c>
      <c r="B1852" s="54" t="s">
        <v>25</v>
      </c>
      <c r="C1852" s="55" t="s">
        <v>26</v>
      </c>
      <c r="D1852" s="44">
        <v>18</v>
      </c>
      <c r="E1852" s="41">
        <v>0</v>
      </c>
      <c r="F1852" s="41">
        <v>0</v>
      </c>
      <c r="G1852" s="117">
        <v>0</v>
      </c>
      <c r="H1852" s="45">
        <v>1</v>
      </c>
      <c r="I1852" s="42" t="s">
        <v>12</v>
      </c>
      <c r="J1852" s="13">
        <v>0</v>
      </c>
      <c r="K1852" s="29">
        <f t="shared" si="834"/>
        <v>0</v>
      </c>
      <c r="L1852" s="29">
        <f t="shared" si="813"/>
        <v>0</v>
      </c>
      <c r="M1852" s="29">
        <f t="shared" si="814"/>
        <v>0</v>
      </c>
      <c r="N1852" s="29">
        <f t="shared" si="835"/>
        <v>0</v>
      </c>
      <c r="O1852" s="34"/>
      <c r="P1852" s="41">
        <v>0</v>
      </c>
      <c r="Q1852" s="41">
        <v>0</v>
      </c>
      <c r="R1852" s="117">
        <v>0</v>
      </c>
      <c r="S1852" s="42">
        <v>0</v>
      </c>
      <c r="T1852" s="42"/>
      <c r="U1852" s="43" t="s">
        <v>329</v>
      </c>
      <c r="V1852" s="34">
        <v>0</v>
      </c>
      <c r="W1852" s="29">
        <v>1</v>
      </c>
      <c r="X1852" s="29">
        <f t="shared" si="829"/>
        <v>0</v>
      </c>
      <c r="Z1852" s="6">
        <f t="shared" si="836"/>
        <v>0</v>
      </c>
      <c r="AA1852" s="6">
        <f t="shared" si="837"/>
        <v>0</v>
      </c>
      <c r="AB1852" s="29"/>
      <c r="AC1852" s="29" t="str">
        <f t="shared" si="833"/>
        <v>не применяется</v>
      </c>
      <c r="AE1852" s="120">
        <f>IF(AND(J1852&gt;=1,N1852=1),1,0)</f>
        <v>0</v>
      </c>
      <c r="AF1852" s="120">
        <f>IF(G1852&gt;AI1852,0.5,0)</f>
        <v>0</v>
      </c>
      <c r="AG1852" s="120"/>
      <c r="AI1852" s="29">
        <f t="shared" si="838"/>
        <v>48.1875</v>
      </c>
    </row>
    <row r="1853" spans="1:36" ht="16.5" thickBot="1" x14ac:dyDescent="0.3">
      <c r="A1853" s="48" t="s">
        <v>2038</v>
      </c>
      <c r="B1853" s="54" t="s">
        <v>25</v>
      </c>
      <c r="C1853" s="55" t="s">
        <v>26</v>
      </c>
      <c r="D1853" s="44">
        <v>19</v>
      </c>
      <c r="E1853" s="41">
        <v>0</v>
      </c>
      <c r="F1853" s="41">
        <v>0</v>
      </c>
      <c r="G1853" s="117">
        <v>0</v>
      </c>
      <c r="H1853" s="45">
        <v>1</v>
      </c>
      <c r="I1853" s="42" t="s">
        <v>12</v>
      </c>
      <c r="J1853" s="13">
        <v>0</v>
      </c>
      <c r="K1853" s="29">
        <f t="shared" si="834"/>
        <v>0</v>
      </c>
      <c r="L1853" s="29">
        <f t="shared" si="813"/>
        <v>0</v>
      </c>
      <c r="M1853" s="29">
        <f t="shared" si="814"/>
        <v>0</v>
      </c>
      <c r="N1853" s="29">
        <f t="shared" si="835"/>
        <v>0</v>
      </c>
      <c r="O1853" s="34"/>
      <c r="P1853" s="41">
        <v>0</v>
      </c>
      <c r="Q1853" s="41">
        <v>0</v>
      </c>
      <c r="R1853" s="117">
        <v>0</v>
      </c>
      <c r="S1853" s="42">
        <v>0</v>
      </c>
      <c r="T1853" s="42"/>
      <c r="U1853" s="43" t="s">
        <v>331</v>
      </c>
      <c r="V1853" s="34">
        <v>0</v>
      </c>
      <c r="W1853" s="29">
        <v>2</v>
      </c>
      <c r="X1853" s="29">
        <f t="shared" si="829"/>
        <v>0</v>
      </c>
      <c r="Z1853" s="6">
        <f t="shared" si="836"/>
        <v>0</v>
      </c>
      <c r="AA1853" s="6">
        <f t="shared" si="837"/>
        <v>0</v>
      </c>
      <c r="AB1853" s="29"/>
      <c r="AC1853" s="29" t="str">
        <f t="shared" si="833"/>
        <v>не применяется</v>
      </c>
      <c r="AE1853" s="120">
        <f>IF(AND(J1853&gt;=1,N1853=1),2,0)</f>
        <v>0</v>
      </c>
      <c r="AF1853" s="120">
        <f>IF(G1853&gt;AI1853,1,0)</f>
        <v>0</v>
      </c>
      <c r="AG1853" s="120"/>
      <c r="AI1853" s="29">
        <f t="shared" si="838"/>
        <v>45.237288135999997</v>
      </c>
    </row>
    <row r="1854" spans="1:36" ht="16.5" thickBot="1" x14ac:dyDescent="0.3">
      <c r="A1854" s="48" t="s">
        <v>2039</v>
      </c>
      <c r="B1854" s="54" t="s">
        <v>25</v>
      </c>
      <c r="C1854" s="55" t="s">
        <v>26</v>
      </c>
      <c r="D1854" s="44">
        <v>20</v>
      </c>
      <c r="E1854" s="41">
        <v>0</v>
      </c>
      <c r="F1854" s="41">
        <v>0</v>
      </c>
      <c r="G1854" s="117">
        <v>0</v>
      </c>
      <c r="H1854" s="45">
        <v>1</v>
      </c>
      <c r="I1854" s="42" t="s">
        <v>12</v>
      </c>
      <c r="J1854" s="13">
        <v>0</v>
      </c>
      <c r="K1854" s="29">
        <f t="shared" si="834"/>
        <v>0</v>
      </c>
      <c r="L1854" s="29">
        <f t="shared" si="813"/>
        <v>0</v>
      </c>
      <c r="M1854" s="29">
        <f t="shared" si="814"/>
        <v>0</v>
      </c>
      <c r="N1854" s="29">
        <f t="shared" si="835"/>
        <v>0</v>
      </c>
      <c r="O1854" s="34"/>
      <c r="P1854" s="41">
        <v>0</v>
      </c>
      <c r="Q1854" s="41">
        <v>0</v>
      </c>
      <c r="R1854" s="117">
        <v>0</v>
      </c>
      <c r="S1854" s="42">
        <v>0</v>
      </c>
      <c r="T1854" s="42"/>
      <c r="U1854" s="43" t="s">
        <v>333</v>
      </c>
      <c r="V1854" s="34">
        <v>0</v>
      </c>
      <c r="W1854" s="29">
        <v>1</v>
      </c>
      <c r="X1854" s="29">
        <f t="shared" si="829"/>
        <v>0</v>
      </c>
      <c r="Z1854" s="6">
        <f t="shared" si="836"/>
        <v>0</v>
      </c>
      <c r="AA1854" s="6">
        <f t="shared" si="837"/>
        <v>0</v>
      </c>
      <c r="AB1854" s="29"/>
      <c r="AC1854" s="29" t="str">
        <f t="shared" si="833"/>
        <v>не применяется</v>
      </c>
      <c r="AE1854" s="120">
        <f>IF(AND(J1854&gt;=1,N1854=1),1,0)</f>
        <v>0</v>
      </c>
      <c r="AF1854" s="120">
        <f>IF(G1854&gt;AI1854,0.5,0)</f>
        <v>0</v>
      </c>
      <c r="AG1854" s="120"/>
      <c r="AI1854" s="29">
        <f t="shared" si="838"/>
        <v>12.756097561000001</v>
      </c>
    </row>
    <row r="1855" spans="1:36" ht="16.5" thickBot="1" x14ac:dyDescent="0.3">
      <c r="A1855" s="48" t="s">
        <v>2033</v>
      </c>
      <c r="B1855" s="54" t="s">
        <v>25</v>
      </c>
      <c r="C1855" s="55" t="s">
        <v>26</v>
      </c>
      <c r="D1855" s="33"/>
      <c r="E1855" s="41"/>
      <c r="F1855" s="41"/>
      <c r="G1855" s="117">
        <v>0</v>
      </c>
      <c r="H1855" s="35"/>
      <c r="I1855" s="35"/>
      <c r="J1855" s="35"/>
      <c r="K1855" s="36">
        <f>SUM(K1856:K1860)</f>
        <v>0</v>
      </c>
      <c r="L1855" s="29">
        <f t="shared" si="813"/>
        <v>0</v>
      </c>
      <c r="M1855" s="29">
        <f t="shared" si="814"/>
        <v>0</v>
      </c>
      <c r="O1855" s="34"/>
      <c r="P1855" s="34"/>
      <c r="Q1855" s="34"/>
      <c r="R1855" s="117">
        <v>0</v>
      </c>
      <c r="S1855" s="35">
        <v>0</v>
      </c>
      <c r="T1855" s="35"/>
      <c r="U1855" s="37" t="s">
        <v>321</v>
      </c>
      <c r="V1855" s="35">
        <v>1</v>
      </c>
      <c r="W1855" s="6"/>
      <c r="X1855" s="29">
        <f t="shared" si="829"/>
        <v>0</v>
      </c>
      <c r="Y1855" s="6"/>
      <c r="AB1855" s="6"/>
      <c r="AC1855" s="29" t="str">
        <f t="shared" si="833"/>
        <v>не применяется</v>
      </c>
      <c r="AF1855" s="6"/>
    </row>
    <row r="1856" spans="1:36" ht="16.5" thickBot="1" x14ac:dyDescent="0.3">
      <c r="A1856" s="48" t="s">
        <v>2040</v>
      </c>
      <c r="B1856" s="54" t="s">
        <v>25</v>
      </c>
      <c r="C1856" s="55" t="s">
        <v>26</v>
      </c>
      <c r="D1856" s="44">
        <v>21</v>
      </c>
      <c r="E1856" s="41">
        <v>0</v>
      </c>
      <c r="F1856" s="41">
        <v>0</v>
      </c>
      <c r="G1856" s="117">
        <v>0</v>
      </c>
      <c r="H1856" s="42" t="s">
        <v>12</v>
      </c>
      <c r="I1856" s="13">
        <v>0</v>
      </c>
      <c r="J1856" s="42" t="s">
        <v>12</v>
      </c>
      <c r="K1856" s="29">
        <f>IF(V1856=1,MAX(AE1856:AG1856),0)</f>
        <v>0</v>
      </c>
      <c r="L1856" s="29">
        <f t="shared" si="813"/>
        <v>0</v>
      </c>
      <c r="M1856" s="29">
        <f t="shared" si="814"/>
        <v>0</v>
      </c>
      <c r="N1856" s="29">
        <f>IF(AND(F1856=0,V1856=1),2,V1856)</f>
        <v>0</v>
      </c>
      <c r="O1856" s="34"/>
      <c r="P1856" s="41">
        <v>0</v>
      </c>
      <c r="Q1856" s="41">
        <v>0</v>
      </c>
      <c r="R1856" s="117">
        <v>0</v>
      </c>
      <c r="S1856" s="45">
        <v>0</v>
      </c>
      <c r="T1856" s="45"/>
      <c r="U1856" s="43" t="s">
        <v>335</v>
      </c>
      <c r="V1856" s="34">
        <v>0</v>
      </c>
      <c r="W1856" s="29">
        <v>1</v>
      </c>
      <c r="X1856" s="29">
        <f t="shared" si="829"/>
        <v>0</v>
      </c>
      <c r="Z1856" s="6">
        <f>N1856</f>
        <v>0</v>
      </c>
      <c r="AA1856" s="6">
        <f>IF(K1856&lt;=0,0,1)</f>
        <v>0</v>
      </c>
      <c r="AB1856" s="29"/>
      <c r="AC1856" s="29" t="str">
        <f t="shared" si="833"/>
        <v>не применяется</v>
      </c>
      <c r="AE1856" s="120">
        <f>IF(N1856=1,IF(OR(I1856&lt;5,I1856=""),0,IF(I1856&gt;=10,1,0.5)),0)</f>
        <v>0</v>
      </c>
      <c r="AF1856" s="120">
        <f>IF(G1856&gt;AI1856,0.5,0)</f>
        <v>0</v>
      </c>
      <c r="AG1856" s="120">
        <f>IF(G1856=AJ1856,1,0)</f>
        <v>0</v>
      </c>
      <c r="AI1856" s="29">
        <f>ROUND(SUMIFS(E:E,D:D,D1856,N:N,1)/SUMIFS(F:F,D:D,D1856,N:N,1),9)</f>
        <v>0.40586932399999998</v>
      </c>
      <c r="AJ1856" s="29">
        <f>_xlfn.MAXIFS($G$7:$G$2383,$N$7:$N$2383,1,$D$7:$D$2383,21)</f>
        <v>1</v>
      </c>
    </row>
    <row r="1857" spans="1:36" ht="16.5" thickBot="1" x14ac:dyDescent="0.3">
      <c r="A1857" s="48" t="s">
        <v>2041</v>
      </c>
      <c r="B1857" s="54" t="s">
        <v>25</v>
      </c>
      <c r="C1857" s="55" t="s">
        <v>26</v>
      </c>
      <c r="D1857" s="44">
        <v>22</v>
      </c>
      <c r="E1857" s="41">
        <v>0</v>
      </c>
      <c r="F1857" s="41">
        <v>0</v>
      </c>
      <c r="G1857" s="117">
        <v>0</v>
      </c>
      <c r="H1857" s="45">
        <v>1</v>
      </c>
      <c r="I1857" s="42" t="s">
        <v>12</v>
      </c>
      <c r="J1857" s="13">
        <v>0</v>
      </c>
      <c r="K1857" s="29">
        <f>IF(V1857=1,MAX(AE1857:AG1857),0)</f>
        <v>0</v>
      </c>
      <c r="L1857" s="29">
        <f t="shared" si="813"/>
        <v>0</v>
      </c>
      <c r="M1857" s="29">
        <f t="shared" si="814"/>
        <v>0</v>
      </c>
      <c r="N1857" s="29">
        <f>IF(AND(F1857=0,V1857=1),2,V1857)</f>
        <v>0</v>
      </c>
      <c r="O1857" s="34"/>
      <c r="P1857" s="41">
        <v>0</v>
      </c>
      <c r="Q1857" s="41">
        <v>0</v>
      </c>
      <c r="R1857" s="117">
        <v>0</v>
      </c>
      <c r="S1857" s="42">
        <v>0</v>
      </c>
      <c r="T1857" s="42"/>
      <c r="U1857" s="43" t="s">
        <v>337</v>
      </c>
      <c r="V1857" s="34">
        <v>0</v>
      </c>
      <c r="W1857" s="29">
        <v>1</v>
      </c>
      <c r="X1857" s="29">
        <f t="shared" si="829"/>
        <v>0</v>
      </c>
      <c r="Z1857" s="6">
        <f>N1857</f>
        <v>0</v>
      </c>
      <c r="AA1857" s="6">
        <f>IF(K1857&lt;=0,0,1)</f>
        <v>0</v>
      </c>
      <c r="AB1857" s="29"/>
      <c r="AC1857" s="29" t="str">
        <f t="shared" si="833"/>
        <v>не применяется</v>
      </c>
      <c r="AE1857" s="120">
        <f>IF(AND(J1857&gt;=1,N1857=1),1,0)</f>
        <v>0</v>
      </c>
      <c r="AF1857" s="120">
        <f>IF(G1857&gt;AI1857,0.5,0)</f>
        <v>0</v>
      </c>
      <c r="AG1857" s="120"/>
      <c r="AI1857" s="29">
        <f>ROUND(SUMIFS(E:E,D:D,D1857,N:N,1)/SUMIFS(F:F,D:D,D1857,N:N,1),9)</f>
        <v>0.59924209900000003</v>
      </c>
    </row>
    <row r="1858" spans="1:36" ht="16.5" thickBot="1" x14ac:dyDescent="0.3">
      <c r="A1858" s="48" t="s">
        <v>2042</v>
      </c>
      <c r="B1858" s="54" t="s">
        <v>25</v>
      </c>
      <c r="C1858" s="55" t="s">
        <v>26</v>
      </c>
      <c r="D1858" s="44">
        <v>23</v>
      </c>
      <c r="E1858" s="41">
        <v>0</v>
      </c>
      <c r="F1858" s="41">
        <v>0</v>
      </c>
      <c r="G1858" s="117">
        <v>0</v>
      </c>
      <c r="H1858" s="42" t="s">
        <v>12</v>
      </c>
      <c r="I1858" s="13">
        <v>0</v>
      </c>
      <c r="J1858" s="42" t="s">
        <v>12</v>
      </c>
      <c r="K1858" s="29">
        <f>IF(V1858=1,MAX(AE1858:AG1858),0)</f>
        <v>0</v>
      </c>
      <c r="L1858" s="29">
        <f t="shared" si="813"/>
        <v>0</v>
      </c>
      <c r="M1858" s="29">
        <f t="shared" si="814"/>
        <v>0</v>
      </c>
      <c r="N1858" s="29">
        <f>IF(AND(F1858=0,V1858=1),2,V1858)</f>
        <v>2</v>
      </c>
      <c r="O1858" s="34"/>
      <c r="P1858" s="41">
        <v>0</v>
      </c>
      <c r="Q1858" s="41">
        <v>0</v>
      </c>
      <c r="R1858" s="117">
        <v>0</v>
      </c>
      <c r="S1858" s="45">
        <v>0</v>
      </c>
      <c r="T1858" s="45"/>
      <c r="U1858" s="43" t="s">
        <v>339</v>
      </c>
      <c r="V1858" s="34">
        <v>1</v>
      </c>
      <c r="W1858" s="29">
        <v>1</v>
      </c>
      <c r="X1858" s="29">
        <f t="shared" si="829"/>
        <v>1</v>
      </c>
      <c r="Z1858" s="6">
        <f>N1858</f>
        <v>2</v>
      </c>
      <c r="AA1858" s="6">
        <f>IF(K1858&lt;=0,0,1)</f>
        <v>0</v>
      </c>
      <c r="AB1858" s="29"/>
      <c r="AC1858" s="29" t="str">
        <f>_xlfn.IFS(AND(Z1858=1,AA1858=1),1,AND(Z1858=1,AA1858=0),0,Z1858=0,"не применяется",Z1858=2,"не применяется")</f>
        <v>не применяется</v>
      </c>
      <c r="AE1858" s="120">
        <f>IF(N1858=1,IF(OR(I1858&lt;5,I1858=""),0,IF(I1858&gt;=10,1,0.5)),0)</f>
        <v>0</v>
      </c>
      <c r="AF1858" s="120">
        <f>IF(G1858&gt;AI1858,0.5,0)</f>
        <v>0</v>
      </c>
      <c r="AG1858" s="120">
        <f>IF(AND(G4285&lt;&gt;0,G1858=AJ1858),1,0)</f>
        <v>0</v>
      </c>
      <c r="AI1858" s="29">
        <f>ROUND(SUMIFS(E:E,D:D,D1858,N:N,1)/SUMIFS(F:F,D:D,D1858,N:N,1),9)</f>
        <v>0.46666666699999998</v>
      </c>
      <c r="AJ1858" s="29">
        <f>_xlfn.MAXIFS($G$7:$G$2383,$N$7:$N$2383,1,$D$7:$D$2383,23)</f>
        <v>6</v>
      </c>
    </row>
    <row r="1859" spans="1:36" ht="16.5" thickBot="1" x14ac:dyDescent="0.3">
      <c r="A1859" s="48" t="s">
        <v>2043</v>
      </c>
      <c r="B1859" s="54" t="s">
        <v>25</v>
      </c>
      <c r="C1859" s="55" t="s">
        <v>26</v>
      </c>
      <c r="D1859" s="44">
        <v>24</v>
      </c>
      <c r="E1859" s="41">
        <v>0</v>
      </c>
      <c r="F1859" s="41">
        <v>1</v>
      </c>
      <c r="G1859" s="117">
        <v>0</v>
      </c>
      <c r="H1859" s="42" t="s">
        <v>12</v>
      </c>
      <c r="I1859" s="13">
        <v>0</v>
      </c>
      <c r="J1859" s="42" t="s">
        <v>12</v>
      </c>
      <c r="K1859" s="29">
        <f>IF(V1859=1,MAX(AE1859:AG1859),0)</f>
        <v>0</v>
      </c>
      <c r="L1859" s="29">
        <f t="shared" si="813"/>
        <v>0</v>
      </c>
      <c r="M1859" s="29">
        <f t="shared" si="814"/>
        <v>0</v>
      </c>
      <c r="N1859" s="29">
        <f>IF(AND(F1859=0,V1859=1),2,V1859)</f>
        <v>1</v>
      </c>
      <c r="O1859" s="34"/>
      <c r="P1859" s="41">
        <v>0</v>
      </c>
      <c r="Q1859" s="41">
        <v>0</v>
      </c>
      <c r="R1859" s="117">
        <v>0</v>
      </c>
      <c r="S1859" s="45">
        <v>0</v>
      </c>
      <c r="T1859" s="45"/>
      <c r="U1859" s="43" t="s">
        <v>341</v>
      </c>
      <c r="V1859" s="34">
        <v>1</v>
      </c>
      <c r="W1859" s="29">
        <v>1</v>
      </c>
      <c r="X1859" s="29">
        <f t="shared" si="829"/>
        <v>1</v>
      </c>
      <c r="Z1859" s="6">
        <f>N1859</f>
        <v>1</v>
      </c>
      <c r="AA1859" s="6">
        <f>IF(K1859&lt;=0,0,1)</f>
        <v>0</v>
      </c>
      <c r="AB1859" s="29"/>
      <c r="AC1859" s="29">
        <f>_xlfn.IFS(AND(Z1859=1,AA1859=1),1,AND(Z1859=1,AA1859=0),0,Z1859=0,"не применяется",Z1859=2,"не применяется")</f>
        <v>0</v>
      </c>
      <c r="AE1859" s="120">
        <f>IF(N1859=1,IF(OR(I1859&lt;5,I1859=""),0,IF(I1859&gt;=10,1,0.5)),0)</f>
        <v>0</v>
      </c>
      <c r="AF1859" s="120">
        <f>IF(G1859&gt;AI1859,0.5,0)</f>
        <v>0</v>
      </c>
      <c r="AG1859" s="120">
        <f>IF(G1859=AJ1859,1,0)</f>
        <v>0</v>
      </c>
      <c r="AI1859" s="29">
        <f>ROUND(SUMIFS(E:E,D:D,D1859,N:N,1)/SUMIFS(F:F,D:D,D1859,N:N,1),9)</f>
        <v>0.91379310300000005</v>
      </c>
      <c r="AJ1859" s="29">
        <f>_xlfn.MAXIFS($G$7:$G$2383,$N$7:$N$2383,1,$D$7:$D$2383,24)</f>
        <v>10</v>
      </c>
    </row>
    <row r="1860" spans="1:36" ht="16.5" thickBot="1" x14ac:dyDescent="0.3">
      <c r="A1860" s="48" t="s">
        <v>2044</v>
      </c>
      <c r="B1860" s="54" t="s">
        <v>25</v>
      </c>
      <c r="C1860" s="55" t="s">
        <v>26</v>
      </c>
      <c r="D1860" s="44">
        <v>25</v>
      </c>
      <c r="E1860" s="41">
        <v>0</v>
      </c>
      <c r="F1860" s="41">
        <v>0</v>
      </c>
      <c r="G1860" s="117">
        <v>0</v>
      </c>
      <c r="H1860" s="45">
        <v>1</v>
      </c>
      <c r="I1860" s="42" t="s">
        <v>12</v>
      </c>
      <c r="J1860" s="13">
        <v>0</v>
      </c>
      <c r="K1860" s="29">
        <f>IF(V1860=1,MAX(AE1860:AG1860),0)</f>
        <v>0</v>
      </c>
      <c r="L1860" s="29">
        <f t="shared" si="813"/>
        <v>0</v>
      </c>
      <c r="M1860" s="29">
        <f t="shared" si="814"/>
        <v>0</v>
      </c>
      <c r="N1860" s="29">
        <f>IF(AND(F1860=0,V1860=1),2,V1860)</f>
        <v>0</v>
      </c>
      <c r="O1860" s="34"/>
      <c r="P1860" s="41">
        <v>0</v>
      </c>
      <c r="Q1860" s="41">
        <v>0</v>
      </c>
      <c r="R1860" s="117">
        <v>0</v>
      </c>
      <c r="S1860" s="42">
        <v>0</v>
      </c>
      <c r="T1860" s="42"/>
      <c r="U1860" s="43" t="s">
        <v>343</v>
      </c>
      <c r="V1860" s="34">
        <v>0</v>
      </c>
      <c r="W1860" s="29">
        <v>2</v>
      </c>
      <c r="X1860" s="29">
        <f t="shared" si="829"/>
        <v>0</v>
      </c>
      <c r="Z1860" s="6">
        <f>N1860</f>
        <v>0</v>
      </c>
      <c r="AA1860" s="6">
        <f>IF(K1860&lt;=0,0,1)</f>
        <v>0</v>
      </c>
      <c r="AB1860" s="29"/>
      <c r="AC1860" s="29" t="str">
        <f>_xlfn.IFS(AND(Z1860=1,AA1860=1),1,AND(Z1860=1,AA1860=0),0,Z1860=0,"не применяется")</f>
        <v>не применяется</v>
      </c>
      <c r="AE1860" s="120">
        <f>IF(AND(J1860&gt;=1,N1860=1),2,0)</f>
        <v>0</v>
      </c>
      <c r="AF1860" s="120">
        <f>IF(G1860&gt;AI1860,1,0)</f>
        <v>0</v>
      </c>
      <c r="AG1860" s="120"/>
      <c r="AI1860" s="29">
        <f>ROUND(SUMIFS(E:E,D:D,D1860,N:N,1)/SUMIFS(F:F,D:D,D1860,N:N,1),9)</f>
        <v>0.97028108999999996</v>
      </c>
    </row>
    <row r="1861" spans="1:36" ht="16.5" thickBot="1" x14ac:dyDescent="0.3">
      <c r="A1861" s="48" t="s">
        <v>2045</v>
      </c>
      <c r="B1861" s="54" t="s">
        <v>25</v>
      </c>
      <c r="C1861" s="55" t="s">
        <v>26</v>
      </c>
      <c r="D1861" s="51">
        <v>33</v>
      </c>
      <c r="E1861" s="41"/>
      <c r="F1861" s="41"/>
      <c r="G1861" s="117">
        <v>0</v>
      </c>
      <c r="H1861" s="45"/>
      <c r="I1861" s="45"/>
      <c r="J1861" s="45"/>
      <c r="K1861" s="45">
        <f>K1833+K1848+K1855</f>
        <v>8.5</v>
      </c>
      <c r="L1861" s="29">
        <f t="shared" si="813"/>
        <v>0</v>
      </c>
      <c r="M1861" s="29">
        <f t="shared" si="814"/>
        <v>0</v>
      </c>
      <c r="O1861" s="34"/>
      <c r="P1861" s="34"/>
      <c r="Q1861" s="34"/>
      <c r="R1861" s="117">
        <v>0</v>
      </c>
      <c r="S1861" s="45">
        <v>8.5</v>
      </c>
      <c r="T1861" s="45"/>
      <c r="U1861" s="43" t="s">
        <v>321</v>
      </c>
      <c r="V1861" s="45">
        <v>1</v>
      </c>
      <c r="X1861" s="29">
        <f>SUM(X1833:X1860)</f>
        <v>21</v>
      </c>
      <c r="Y1861" s="53">
        <f>K1861/X1861</f>
        <v>0.40476190476190477</v>
      </c>
      <c r="Z1861" s="6">
        <f>SUM(Z1833:Z1860)</f>
        <v>21</v>
      </c>
      <c r="AA1861" s="6">
        <f>SUM(AA1833:AA1860)</f>
        <v>7</v>
      </c>
      <c r="AB1861" s="53">
        <f>AA1861/Z1861</f>
        <v>0.33333333333333331</v>
      </c>
      <c r="AC1861" s="29">
        <f>AB1861</f>
        <v>0.33333333333333331</v>
      </c>
      <c r="AF1861" s="6"/>
    </row>
    <row r="1862" spans="1:36" ht="16.5" thickBot="1" x14ac:dyDescent="0.25">
      <c r="A1862" s="48" t="s">
        <v>235</v>
      </c>
      <c r="B1862" s="49" t="s">
        <v>107</v>
      </c>
      <c r="C1862" s="50" t="s">
        <v>108</v>
      </c>
      <c r="D1862" s="33">
        <v>0</v>
      </c>
      <c r="E1862" s="122"/>
      <c r="F1862" s="122"/>
      <c r="G1862" s="117">
        <v>0</v>
      </c>
      <c r="H1862" s="35"/>
      <c r="I1862" s="35"/>
      <c r="J1862" s="35"/>
      <c r="K1862" s="36">
        <f>SUM(K1863:K1876)</f>
        <v>15</v>
      </c>
      <c r="L1862" s="29">
        <f t="shared" si="813"/>
        <v>0</v>
      </c>
      <c r="M1862" s="29">
        <f t="shared" si="814"/>
        <v>0</v>
      </c>
      <c r="O1862" s="34"/>
      <c r="P1862" s="67"/>
      <c r="Q1862" s="67"/>
      <c r="R1862" s="117">
        <v>0</v>
      </c>
      <c r="S1862" s="34">
        <v>11</v>
      </c>
      <c r="T1862" s="34"/>
      <c r="U1862" s="43" t="s">
        <v>321</v>
      </c>
      <c r="V1862" s="35">
        <v>1</v>
      </c>
      <c r="W1862" s="6"/>
      <c r="X1862" s="6"/>
      <c r="Y1862" s="6"/>
      <c r="AB1862" s="6"/>
      <c r="AC1862" s="6"/>
      <c r="AF1862" s="6"/>
    </row>
    <row r="1863" spans="1:36" ht="16.5" thickBot="1" x14ac:dyDescent="0.3">
      <c r="A1863" s="48" t="s">
        <v>2046</v>
      </c>
      <c r="B1863" s="54" t="s">
        <v>107</v>
      </c>
      <c r="C1863" s="55" t="s">
        <v>108</v>
      </c>
      <c r="D1863" s="41">
        <v>1</v>
      </c>
      <c r="E1863" s="41">
        <v>35554</v>
      </c>
      <c r="F1863" s="41">
        <v>197600.40000000002</v>
      </c>
      <c r="G1863" s="117">
        <v>0.17992878600000001</v>
      </c>
      <c r="H1863" s="42" t="s">
        <v>12</v>
      </c>
      <c r="I1863" s="13">
        <v>-9.707181319</v>
      </c>
      <c r="J1863" s="42" t="s">
        <v>12</v>
      </c>
      <c r="K1863" s="29">
        <f t="shared" ref="K1863:K1874" si="839">IF(V1863=1,MAX(AE1863:AG1863),0)</f>
        <v>0</v>
      </c>
      <c r="L1863" s="29">
        <f t="shared" ref="L1863:L1926" si="840">IF(AG1864=0,0,1)</f>
        <v>0</v>
      </c>
      <c r="M1863" s="29">
        <f t="shared" ref="M1863:M1926" si="841">IF(AF1863=0,0,1)</f>
        <v>0</v>
      </c>
      <c r="N1863" s="29">
        <f t="shared" ref="N1863:N1876" si="842">IF(AND(F1863=0,V1863=1),2,V1863)</f>
        <v>1</v>
      </c>
      <c r="O1863" s="34"/>
      <c r="P1863" s="41">
        <v>37758</v>
      </c>
      <c r="Q1863" s="41">
        <v>189479.2</v>
      </c>
      <c r="R1863" s="117">
        <v>0.199272532</v>
      </c>
      <c r="S1863" s="34">
        <v>0.5</v>
      </c>
      <c r="T1863" s="34"/>
      <c r="U1863" s="43" t="s">
        <v>293</v>
      </c>
      <c r="V1863" s="34">
        <v>1</v>
      </c>
      <c r="W1863" s="29">
        <v>1</v>
      </c>
      <c r="X1863" s="29">
        <f t="shared" ref="X1863:X1889" si="843">IF(V1863=1,W1863,0)</f>
        <v>1</v>
      </c>
      <c r="Z1863" s="6">
        <f t="shared" ref="Z1863:Z1876" si="844">N1863</f>
        <v>1</v>
      </c>
      <c r="AA1863" s="6">
        <f t="shared" ref="AA1863:AA1876" si="845">IF(K1863&lt;=0,0,1)</f>
        <v>0</v>
      </c>
      <c r="AB1863" s="29"/>
      <c r="AC1863" s="29">
        <f t="shared" ref="AC1863:AC1884" si="846">_xlfn.IFS(AND(Z1863=1,AA1863=1),1,AND(Z1863=1,AA1863=0),0,Z1863=0,"не применяется")</f>
        <v>0</v>
      </c>
      <c r="AE1863" s="120">
        <f>IF(N1863=1,IF(OR(I1863&lt;3,I1863=""),0,IF(I1863&gt;=7,1,0.5)),0)</f>
        <v>0</v>
      </c>
      <c r="AF1863" s="120">
        <f>IF(G1863&gt;AI1863,0.5,0)</f>
        <v>0</v>
      </c>
      <c r="AG1863" s="120">
        <f>IF(G1863=AJ1863,1,0)</f>
        <v>0</v>
      </c>
      <c r="AI1863" s="29">
        <f t="shared" ref="AI1863:AI1876" si="847">ROUND(SUMIFS(E:E,D:D,D1863,N:N,1)/SUMIFS(F:F,D:D,D1863,N:N,1),9)</f>
        <v>0.26994277300000002</v>
      </c>
      <c r="AJ1863" s="29">
        <f>ROUND(_xlfn.MAXIFS($G$7:$G$2383,$D$7:$D$2383,1,$V$7:$V$2383,1),9)</f>
        <v>0.87050933799999997</v>
      </c>
    </row>
    <row r="1864" spans="1:36" ht="16.5" thickBot="1" x14ac:dyDescent="0.3">
      <c r="A1864" s="48" t="s">
        <v>2047</v>
      </c>
      <c r="B1864" s="54" t="s">
        <v>107</v>
      </c>
      <c r="C1864" s="55" t="s">
        <v>108</v>
      </c>
      <c r="D1864" s="44">
        <v>2</v>
      </c>
      <c r="E1864" s="41">
        <v>99</v>
      </c>
      <c r="F1864" s="41">
        <v>122</v>
      </c>
      <c r="G1864" s="117">
        <v>0.81147541000000001</v>
      </c>
      <c r="H1864" s="42" t="s">
        <v>12</v>
      </c>
      <c r="I1864" s="13">
        <v>790.08709198500003</v>
      </c>
      <c r="J1864" s="42" t="s">
        <v>12</v>
      </c>
      <c r="K1864" s="29">
        <f t="shared" si="839"/>
        <v>2</v>
      </c>
      <c r="L1864" s="29">
        <f t="shared" si="840"/>
        <v>0</v>
      </c>
      <c r="M1864" s="29">
        <f t="shared" si="841"/>
        <v>0</v>
      </c>
      <c r="N1864" s="29">
        <f t="shared" si="842"/>
        <v>1</v>
      </c>
      <c r="O1864" s="34"/>
      <c r="P1864" s="41">
        <v>32</v>
      </c>
      <c r="Q1864" s="41">
        <v>351</v>
      </c>
      <c r="R1864" s="117">
        <v>9.1168091000000007E-2</v>
      </c>
      <c r="S1864" s="34">
        <v>0</v>
      </c>
      <c r="T1864" s="34"/>
      <c r="U1864" s="43" t="s">
        <v>295</v>
      </c>
      <c r="V1864" s="34">
        <v>1</v>
      </c>
      <c r="W1864" s="29">
        <v>2</v>
      </c>
      <c r="X1864" s="29">
        <f t="shared" si="843"/>
        <v>2</v>
      </c>
      <c r="Z1864" s="6">
        <f t="shared" si="844"/>
        <v>1</v>
      </c>
      <c r="AA1864" s="6">
        <f t="shared" si="845"/>
        <v>1</v>
      </c>
      <c r="AB1864" s="29"/>
      <c r="AC1864" s="29">
        <f t="shared" si="846"/>
        <v>1</v>
      </c>
      <c r="AE1864" s="120">
        <f>IF(N1864=1,IF(OR(I1864&lt;5,I1864=""),0,IF(I1864&gt;=10,2,1)),0)</f>
        <v>2</v>
      </c>
      <c r="AF1864" s="120">
        <f>IF(G1864&gt;AI1864,1,0)</f>
        <v>0</v>
      </c>
      <c r="AG1864" s="120">
        <f>IF(G1864=AJ1864,2,0)</f>
        <v>0</v>
      </c>
      <c r="AI1864" s="29">
        <f t="shared" si="847"/>
        <v>0.94268468299999997</v>
      </c>
      <c r="AJ1864" s="29">
        <f>ROUND(_xlfn.MAXIFS($G$7:$G$2383,$N$7:$N$2383,1,$D$7:$D$2383,2),9)</f>
        <v>0.994897959</v>
      </c>
    </row>
    <row r="1865" spans="1:36" ht="16.5" thickBot="1" x14ac:dyDescent="0.3">
      <c r="A1865" s="48" t="s">
        <v>2048</v>
      </c>
      <c r="B1865" s="54" t="s">
        <v>107</v>
      </c>
      <c r="C1865" s="55" t="s">
        <v>108</v>
      </c>
      <c r="D1865" s="44">
        <v>3</v>
      </c>
      <c r="E1865" s="41">
        <v>31</v>
      </c>
      <c r="F1865" s="41">
        <v>33</v>
      </c>
      <c r="G1865" s="117">
        <v>0.93939393900000001</v>
      </c>
      <c r="H1865" s="42" t="s">
        <v>12</v>
      </c>
      <c r="I1865" s="13">
        <v>-2.146464688</v>
      </c>
      <c r="J1865" s="42" t="s">
        <v>12</v>
      </c>
      <c r="K1865" s="29">
        <f t="shared" si="839"/>
        <v>0.5</v>
      </c>
      <c r="L1865" s="29">
        <f t="shared" si="840"/>
        <v>1</v>
      </c>
      <c r="M1865" s="29">
        <f t="shared" si="841"/>
        <v>1</v>
      </c>
      <c r="N1865" s="29">
        <f t="shared" si="842"/>
        <v>1</v>
      </c>
      <c r="O1865" s="34"/>
      <c r="P1865" s="41">
        <v>24</v>
      </c>
      <c r="Q1865" s="41">
        <v>25</v>
      </c>
      <c r="R1865" s="117">
        <v>0.96</v>
      </c>
      <c r="S1865" s="34">
        <v>1</v>
      </c>
      <c r="T1865" s="34"/>
      <c r="U1865" s="43" t="s">
        <v>297</v>
      </c>
      <c r="V1865" s="34">
        <v>1</v>
      </c>
      <c r="W1865" s="29">
        <v>1</v>
      </c>
      <c r="X1865" s="29">
        <f t="shared" si="843"/>
        <v>1</v>
      </c>
      <c r="Z1865" s="6">
        <f t="shared" si="844"/>
        <v>1</v>
      </c>
      <c r="AA1865" s="6">
        <f t="shared" si="845"/>
        <v>1</v>
      </c>
      <c r="AB1865" s="29"/>
      <c r="AC1865" s="29">
        <f t="shared" si="846"/>
        <v>1</v>
      </c>
      <c r="AE1865" s="120">
        <f>IF(N1865=1,IF(OR(I1865&lt;5,I1865=""),0,IF(I1865&gt;=10,1,0.5)),0)</f>
        <v>0</v>
      </c>
      <c r="AF1865" s="120">
        <f>IF(G1865&gt;AI1865,0.5,0)</f>
        <v>0.5</v>
      </c>
      <c r="AG1865" s="120">
        <f>IF(G1865=AJ1865,1,0)</f>
        <v>0</v>
      </c>
      <c r="AI1865" s="29">
        <f t="shared" si="847"/>
        <v>0.630237826</v>
      </c>
      <c r="AJ1865" s="29">
        <f>_xlfn.MAXIFS($G$7:$G$2383,$N$7:$N$2383,1,$D$7:$D$2383,3)</f>
        <v>1</v>
      </c>
    </row>
    <row r="1866" spans="1:36" ht="16.5" thickBot="1" x14ac:dyDescent="0.3">
      <c r="A1866" s="48" t="s">
        <v>2049</v>
      </c>
      <c r="B1866" s="54" t="s">
        <v>107</v>
      </c>
      <c r="C1866" s="55" t="s">
        <v>108</v>
      </c>
      <c r="D1866" s="44">
        <v>4</v>
      </c>
      <c r="E1866" s="41">
        <v>3</v>
      </c>
      <c r="F1866" s="41">
        <v>3</v>
      </c>
      <c r="G1866" s="117">
        <v>1</v>
      </c>
      <c r="H1866" s="42" t="s">
        <v>12</v>
      </c>
      <c r="I1866" s="13">
        <v>200.00000030000001</v>
      </c>
      <c r="J1866" s="42" t="s">
        <v>12</v>
      </c>
      <c r="K1866" s="29">
        <f t="shared" si="839"/>
        <v>1</v>
      </c>
      <c r="L1866" s="29">
        <f t="shared" si="840"/>
        <v>0</v>
      </c>
      <c r="M1866" s="29">
        <f t="shared" si="841"/>
        <v>1</v>
      </c>
      <c r="N1866" s="29">
        <f t="shared" si="842"/>
        <v>1</v>
      </c>
      <c r="O1866" s="34"/>
      <c r="P1866" s="41">
        <v>2</v>
      </c>
      <c r="Q1866" s="41">
        <v>6</v>
      </c>
      <c r="R1866" s="117">
        <v>0.33333333300000001</v>
      </c>
      <c r="S1866" s="34">
        <v>0.5</v>
      </c>
      <c r="T1866" s="34"/>
      <c r="U1866" s="43" t="s">
        <v>299</v>
      </c>
      <c r="V1866" s="34">
        <v>1</v>
      </c>
      <c r="W1866" s="29">
        <v>1</v>
      </c>
      <c r="X1866" s="29">
        <f t="shared" si="843"/>
        <v>1</v>
      </c>
      <c r="Z1866" s="6">
        <f t="shared" si="844"/>
        <v>1</v>
      </c>
      <c r="AA1866" s="6">
        <f t="shared" si="845"/>
        <v>1</v>
      </c>
      <c r="AB1866" s="29"/>
      <c r="AC1866" s="29">
        <f t="shared" si="846"/>
        <v>1</v>
      </c>
      <c r="AE1866" s="120">
        <f>IF(N1866=1,IF(OR(I1866&lt;5,I1866=""),0,IF(I1866&gt;=10,1,0.5)),0)</f>
        <v>1</v>
      </c>
      <c r="AF1866" s="120">
        <f>IF(G1866&gt;AI1866,0.5,0)</f>
        <v>0.5</v>
      </c>
      <c r="AG1866" s="120">
        <f>IF(G1866=AJ1866,1,0)</f>
        <v>1</v>
      </c>
      <c r="AI1866" s="29">
        <f t="shared" si="847"/>
        <v>0.88328075699999997</v>
      </c>
      <c r="AJ1866" s="29">
        <f>_xlfn.MAXIFS($G$7:$G$2383,$N$7:$N$2383,1,$D$7:$D$2383,4)</f>
        <v>1</v>
      </c>
    </row>
    <row r="1867" spans="1:36" ht="16.5" thickBot="1" x14ac:dyDescent="0.3">
      <c r="A1867" s="48" t="s">
        <v>2050</v>
      </c>
      <c r="B1867" s="54" t="s">
        <v>107</v>
      </c>
      <c r="C1867" s="55" t="s">
        <v>108</v>
      </c>
      <c r="D1867" s="44">
        <v>5</v>
      </c>
      <c r="E1867" s="41">
        <v>37</v>
      </c>
      <c r="F1867" s="41">
        <v>41</v>
      </c>
      <c r="G1867" s="117">
        <v>0.90243902399999998</v>
      </c>
      <c r="H1867" s="42" t="s">
        <v>12</v>
      </c>
      <c r="I1867" s="13">
        <v>378.98686684299997</v>
      </c>
      <c r="J1867" s="42" t="s">
        <v>12</v>
      </c>
      <c r="K1867" s="29">
        <f t="shared" si="839"/>
        <v>1</v>
      </c>
      <c r="L1867" s="29">
        <f t="shared" si="840"/>
        <v>0</v>
      </c>
      <c r="M1867" s="29">
        <f t="shared" si="841"/>
        <v>1</v>
      </c>
      <c r="N1867" s="29">
        <f t="shared" si="842"/>
        <v>1</v>
      </c>
      <c r="O1867" s="34"/>
      <c r="P1867" s="41">
        <v>13</v>
      </c>
      <c r="Q1867" s="41">
        <v>69</v>
      </c>
      <c r="R1867" s="117">
        <v>0.18840579700000001</v>
      </c>
      <c r="S1867" s="34">
        <v>1</v>
      </c>
      <c r="T1867" s="34"/>
      <c r="U1867" s="43" t="s">
        <v>301</v>
      </c>
      <c r="V1867" s="34">
        <v>1</v>
      </c>
      <c r="W1867" s="29">
        <v>1</v>
      </c>
      <c r="X1867" s="29">
        <f t="shared" si="843"/>
        <v>1</v>
      </c>
      <c r="Z1867" s="6">
        <f t="shared" si="844"/>
        <v>1</v>
      </c>
      <c r="AA1867" s="6">
        <f t="shared" si="845"/>
        <v>1</v>
      </c>
      <c r="AB1867" s="29"/>
      <c r="AC1867" s="29">
        <f t="shared" si="846"/>
        <v>1</v>
      </c>
      <c r="AE1867" s="120">
        <f>IF(N1867=1,IF(OR(I1867&lt;5,I1867=""),0,IF(I1867&gt;=10,1,0.5)),0)</f>
        <v>1</v>
      </c>
      <c r="AF1867" s="120">
        <f>IF(G1867&gt;AI1867,0.5,0)</f>
        <v>0.5</v>
      </c>
      <c r="AG1867" s="120">
        <f>IF(G1867=AJ1867,1,0)</f>
        <v>0</v>
      </c>
      <c r="AI1867" s="29">
        <f t="shared" si="847"/>
        <v>0.78056112200000005</v>
      </c>
      <c r="AJ1867" s="29">
        <f>_xlfn.MAXIFS($G$7:$G$2383,$N$7:$N$2383,1,$D$7:$D$2383,5)</f>
        <v>1</v>
      </c>
    </row>
    <row r="1868" spans="1:36" ht="16.5" thickBot="1" x14ac:dyDescent="0.3">
      <c r="A1868" s="48" t="s">
        <v>2051</v>
      </c>
      <c r="B1868" s="54" t="s">
        <v>107</v>
      </c>
      <c r="C1868" s="55" t="s">
        <v>108</v>
      </c>
      <c r="D1868" s="44">
        <v>6</v>
      </c>
      <c r="E1868" s="41">
        <v>657</v>
      </c>
      <c r="F1868" s="41">
        <v>655</v>
      </c>
      <c r="G1868" s="117">
        <v>1.003053435</v>
      </c>
      <c r="H1868" s="45">
        <v>1</v>
      </c>
      <c r="I1868" s="42" t="s">
        <v>12</v>
      </c>
      <c r="J1868" s="13">
        <v>1.003053435</v>
      </c>
      <c r="K1868" s="29">
        <f t="shared" si="839"/>
        <v>2</v>
      </c>
      <c r="L1868" s="29">
        <f t="shared" si="840"/>
        <v>0</v>
      </c>
      <c r="M1868" s="29">
        <f t="shared" si="841"/>
        <v>1</v>
      </c>
      <c r="N1868" s="29">
        <f t="shared" si="842"/>
        <v>1</v>
      </c>
      <c r="O1868" s="34"/>
      <c r="P1868" s="41">
        <v>0</v>
      </c>
      <c r="Q1868" s="41">
        <v>0</v>
      </c>
      <c r="R1868" s="117">
        <v>0</v>
      </c>
      <c r="S1868" s="42">
        <v>2</v>
      </c>
      <c r="T1868" s="42"/>
      <c r="U1868" s="43" t="s">
        <v>303</v>
      </c>
      <c r="V1868" s="34">
        <v>1</v>
      </c>
      <c r="W1868" s="29">
        <v>2</v>
      </c>
      <c r="X1868" s="29">
        <f t="shared" si="843"/>
        <v>2</v>
      </c>
      <c r="Z1868" s="6">
        <f t="shared" si="844"/>
        <v>1</v>
      </c>
      <c r="AA1868" s="6">
        <f t="shared" si="845"/>
        <v>1</v>
      </c>
      <c r="AB1868" s="29"/>
      <c r="AC1868" s="29">
        <f t="shared" si="846"/>
        <v>1</v>
      </c>
      <c r="AE1868" s="120">
        <f>IF(N1868=1,IF(J1868&gt;=1,2,0),0)</f>
        <v>2</v>
      </c>
      <c r="AF1868" s="120">
        <f>IF(G1868&gt;AI1868,1,0)</f>
        <v>1</v>
      </c>
      <c r="AG1868" s="120"/>
      <c r="AI1868" s="29">
        <f t="shared" si="847"/>
        <v>1.0014544569999999</v>
      </c>
    </row>
    <row r="1869" spans="1:36" ht="16.5" thickBot="1" x14ac:dyDescent="0.3">
      <c r="A1869" s="48" t="s">
        <v>2052</v>
      </c>
      <c r="B1869" s="54" t="s">
        <v>107</v>
      </c>
      <c r="C1869" s="55" t="s">
        <v>108</v>
      </c>
      <c r="D1869" s="44">
        <v>7</v>
      </c>
      <c r="E1869" s="41">
        <v>340</v>
      </c>
      <c r="F1869" s="41">
        <v>546</v>
      </c>
      <c r="G1869" s="117">
        <v>0.62271062300000002</v>
      </c>
      <c r="H1869" s="42" t="s">
        <v>12</v>
      </c>
      <c r="I1869" s="13">
        <v>20.664439385000001</v>
      </c>
      <c r="J1869" s="42" t="s">
        <v>12</v>
      </c>
      <c r="K1869" s="29">
        <f t="shared" si="839"/>
        <v>2</v>
      </c>
      <c r="L1869" s="29">
        <f t="shared" si="840"/>
        <v>0</v>
      </c>
      <c r="M1869" s="29">
        <f t="shared" si="841"/>
        <v>0</v>
      </c>
      <c r="N1869" s="29">
        <f t="shared" si="842"/>
        <v>1</v>
      </c>
      <c r="O1869" s="34"/>
      <c r="P1869" s="41">
        <v>273</v>
      </c>
      <c r="Q1869" s="41">
        <v>529</v>
      </c>
      <c r="R1869" s="117">
        <v>0.51606805300000003</v>
      </c>
      <c r="S1869" s="34">
        <v>0</v>
      </c>
      <c r="T1869" s="34"/>
      <c r="U1869" s="43" t="s">
        <v>305</v>
      </c>
      <c r="V1869" s="34">
        <v>1</v>
      </c>
      <c r="W1869" s="29">
        <v>2</v>
      </c>
      <c r="X1869" s="29">
        <f t="shared" si="843"/>
        <v>2</v>
      </c>
      <c r="Z1869" s="6">
        <f t="shared" si="844"/>
        <v>1</v>
      </c>
      <c r="AA1869" s="6">
        <f t="shared" si="845"/>
        <v>1</v>
      </c>
      <c r="AB1869" s="29"/>
      <c r="AC1869" s="29">
        <f t="shared" si="846"/>
        <v>1</v>
      </c>
      <c r="AE1869" s="120">
        <f>IF(N1869=1,IF(OR(I1869&lt;3,I1869=""),0,IF(I1869&gt;=7,2,1)),0)</f>
        <v>2</v>
      </c>
      <c r="AF1869" s="120">
        <f>IF(G1869&gt;AI1869,1,0)</f>
        <v>0</v>
      </c>
      <c r="AG1869" s="120">
        <f>IF(G1869=AJ1869,2,0)</f>
        <v>0</v>
      </c>
      <c r="AI1869" s="29">
        <f t="shared" si="847"/>
        <v>0.78831324000000003</v>
      </c>
      <c r="AJ1869" s="29">
        <f>_xlfn.MAXIFS($G$7:$G$2383,$N$7:$N$2383,1,$D$7:$D$2383,7)</f>
        <v>0.964028777</v>
      </c>
    </row>
    <row r="1870" spans="1:36" ht="16.5" thickBot="1" x14ac:dyDescent="0.3">
      <c r="A1870" s="48" t="s">
        <v>2053</v>
      </c>
      <c r="B1870" s="54" t="s">
        <v>107</v>
      </c>
      <c r="C1870" s="55" t="s">
        <v>108</v>
      </c>
      <c r="D1870" s="44">
        <v>8</v>
      </c>
      <c r="E1870" s="41">
        <v>171</v>
      </c>
      <c r="F1870" s="41">
        <v>546</v>
      </c>
      <c r="G1870" s="117">
        <v>0.31318681300000001</v>
      </c>
      <c r="H1870" s="42" t="s">
        <v>12</v>
      </c>
      <c r="I1870" s="13">
        <v>62.427278641999997</v>
      </c>
      <c r="J1870" s="42" t="s">
        <v>12</v>
      </c>
      <c r="K1870" s="29">
        <f t="shared" si="839"/>
        <v>0.5</v>
      </c>
      <c r="L1870" s="29">
        <f t="shared" si="840"/>
        <v>0</v>
      </c>
      <c r="M1870" s="29">
        <f t="shared" si="841"/>
        <v>1</v>
      </c>
      <c r="N1870" s="29">
        <f t="shared" si="842"/>
        <v>1</v>
      </c>
      <c r="O1870" s="34"/>
      <c r="P1870" s="41">
        <v>102</v>
      </c>
      <c r="Q1870" s="41">
        <v>529</v>
      </c>
      <c r="R1870" s="117">
        <v>0.19281663499999999</v>
      </c>
      <c r="S1870" s="34">
        <v>1</v>
      </c>
      <c r="T1870" s="34"/>
      <c r="U1870" s="43" t="s">
        <v>307</v>
      </c>
      <c r="V1870" s="34">
        <v>1</v>
      </c>
      <c r="W1870" s="29">
        <v>1</v>
      </c>
      <c r="X1870" s="29">
        <f t="shared" si="843"/>
        <v>1</v>
      </c>
      <c r="Z1870" s="6">
        <f t="shared" si="844"/>
        <v>1</v>
      </c>
      <c r="AA1870" s="6">
        <f t="shared" si="845"/>
        <v>1</v>
      </c>
      <c r="AB1870" s="29"/>
      <c r="AC1870" s="29">
        <f t="shared" si="846"/>
        <v>1</v>
      </c>
      <c r="AE1870" s="120">
        <f>IF(N1870=1,IF(OR(I1870&gt;-5,I1870=""),0,IF(I1870&gt;=-10,0.5,1)),0)</f>
        <v>0</v>
      </c>
      <c r="AF1870" s="120">
        <f>IF(G1870&lt;AI1870,0.5,0)</f>
        <v>0.5</v>
      </c>
      <c r="AG1870" s="120">
        <f>IF(G1870=AJ1870,1,0)</f>
        <v>0</v>
      </c>
      <c r="AI1870" s="29">
        <f t="shared" si="847"/>
        <v>0.38070670899999998</v>
      </c>
      <c r="AJ1870" s="29">
        <f>_xlfn.MINIFS($G$6:$G$2383,$N$6:$N$2383,1,$D$6:$D$2383,8)</f>
        <v>1.9047618999999998E-2</v>
      </c>
    </row>
    <row r="1871" spans="1:36" ht="16.5" thickBot="1" x14ac:dyDescent="0.3">
      <c r="A1871" s="48" t="s">
        <v>2054</v>
      </c>
      <c r="B1871" s="54" t="s">
        <v>107</v>
      </c>
      <c r="C1871" s="55" t="s">
        <v>108</v>
      </c>
      <c r="D1871" s="44">
        <v>9</v>
      </c>
      <c r="E1871" s="41">
        <v>1371</v>
      </c>
      <c r="F1871" s="41">
        <v>122</v>
      </c>
      <c r="G1871" s="117">
        <v>11.237704918</v>
      </c>
      <c r="H1871" s="45">
        <v>1</v>
      </c>
      <c r="I1871" s="42" t="s">
        <v>12</v>
      </c>
      <c r="J1871" s="13">
        <v>11.237704918</v>
      </c>
      <c r="K1871" s="29">
        <f t="shared" si="839"/>
        <v>1</v>
      </c>
      <c r="L1871" s="29">
        <f t="shared" si="840"/>
        <v>0</v>
      </c>
      <c r="M1871" s="29">
        <f t="shared" si="841"/>
        <v>1</v>
      </c>
      <c r="N1871" s="29">
        <f t="shared" si="842"/>
        <v>1</v>
      </c>
      <c r="O1871" s="34"/>
      <c r="P1871" s="41">
        <v>990</v>
      </c>
      <c r="Q1871" s="41">
        <v>351</v>
      </c>
      <c r="R1871" s="117">
        <v>2.8205128209999999</v>
      </c>
      <c r="S1871" s="42">
        <v>1</v>
      </c>
      <c r="T1871" s="42"/>
      <c r="U1871" s="43" t="s">
        <v>309</v>
      </c>
      <c r="V1871" s="34">
        <v>1</v>
      </c>
      <c r="W1871" s="29">
        <v>1</v>
      </c>
      <c r="X1871" s="29">
        <f t="shared" si="843"/>
        <v>1</v>
      </c>
      <c r="Z1871" s="6">
        <f t="shared" si="844"/>
        <v>1</v>
      </c>
      <c r="AA1871" s="6">
        <f t="shared" si="845"/>
        <v>1</v>
      </c>
      <c r="AB1871" s="29"/>
      <c r="AC1871" s="29">
        <f t="shared" si="846"/>
        <v>1</v>
      </c>
      <c r="AE1871" s="120">
        <f>IF(N1871=1,IF(J1871&gt;=1,1,0),0)</f>
        <v>1</v>
      </c>
      <c r="AF1871" s="120">
        <f>IF(G1871&gt;AI1871,0.5,0)</f>
        <v>0.5</v>
      </c>
      <c r="AG1871" s="120"/>
      <c r="AI1871" s="29">
        <f t="shared" si="847"/>
        <v>6.5856960899999999</v>
      </c>
    </row>
    <row r="1872" spans="1:36" ht="16.5" thickBot="1" x14ac:dyDescent="0.3">
      <c r="A1872" s="48" t="s">
        <v>2055</v>
      </c>
      <c r="B1872" s="54" t="s">
        <v>107</v>
      </c>
      <c r="C1872" s="55" t="s">
        <v>108</v>
      </c>
      <c r="D1872" s="44">
        <v>10</v>
      </c>
      <c r="E1872" s="41">
        <v>24</v>
      </c>
      <c r="F1872" s="41">
        <v>3</v>
      </c>
      <c r="G1872" s="117">
        <v>8</v>
      </c>
      <c r="H1872" s="45">
        <v>1</v>
      </c>
      <c r="I1872" s="42" t="s">
        <v>12</v>
      </c>
      <c r="J1872" s="13">
        <v>8</v>
      </c>
      <c r="K1872" s="29">
        <f t="shared" si="839"/>
        <v>1</v>
      </c>
      <c r="L1872" s="29">
        <f t="shared" si="840"/>
        <v>0</v>
      </c>
      <c r="M1872" s="29">
        <f t="shared" si="841"/>
        <v>0</v>
      </c>
      <c r="N1872" s="29">
        <f t="shared" si="842"/>
        <v>1</v>
      </c>
      <c r="O1872" s="34"/>
      <c r="P1872" s="41">
        <v>21</v>
      </c>
      <c r="Q1872" s="41">
        <v>6</v>
      </c>
      <c r="R1872" s="117">
        <v>3.5</v>
      </c>
      <c r="S1872" s="42">
        <v>1</v>
      </c>
      <c r="T1872" s="42"/>
      <c r="U1872" s="43" t="s">
        <v>311</v>
      </c>
      <c r="V1872" s="34">
        <v>1</v>
      </c>
      <c r="W1872" s="29">
        <v>1</v>
      </c>
      <c r="X1872" s="29">
        <f t="shared" si="843"/>
        <v>1</v>
      </c>
      <c r="Z1872" s="6">
        <f t="shared" si="844"/>
        <v>1</v>
      </c>
      <c r="AA1872" s="6">
        <f t="shared" si="845"/>
        <v>1</v>
      </c>
      <c r="AB1872" s="29"/>
      <c r="AC1872" s="29">
        <f t="shared" si="846"/>
        <v>1</v>
      </c>
      <c r="AE1872" s="120">
        <f>IF(N1872=1,IF(J1872&gt;=1,1,0),0)</f>
        <v>1</v>
      </c>
      <c r="AF1872" s="120">
        <f>IF(G1872&gt;AI1872,0.5,0)</f>
        <v>0</v>
      </c>
      <c r="AG1872" s="120"/>
      <c r="AI1872" s="29">
        <f t="shared" si="847"/>
        <v>8.2854889590000003</v>
      </c>
    </row>
    <row r="1873" spans="1:36" ht="16.5" thickBot="1" x14ac:dyDescent="0.3">
      <c r="A1873" s="48" t="s">
        <v>2056</v>
      </c>
      <c r="B1873" s="54" t="s">
        <v>107</v>
      </c>
      <c r="C1873" s="55" t="s">
        <v>108</v>
      </c>
      <c r="D1873" s="44">
        <v>11</v>
      </c>
      <c r="E1873" s="41">
        <v>248</v>
      </c>
      <c r="F1873" s="41">
        <v>41</v>
      </c>
      <c r="G1873" s="117">
        <v>6.0487804880000002</v>
      </c>
      <c r="H1873" s="45">
        <v>1</v>
      </c>
      <c r="I1873" s="42" t="s">
        <v>12</v>
      </c>
      <c r="J1873" s="13">
        <v>6.0487804880000002</v>
      </c>
      <c r="K1873" s="29">
        <f t="shared" si="839"/>
        <v>2</v>
      </c>
      <c r="L1873" s="29">
        <f t="shared" si="840"/>
        <v>0</v>
      </c>
      <c r="M1873" s="29">
        <f t="shared" si="841"/>
        <v>0</v>
      </c>
      <c r="N1873" s="29">
        <f t="shared" si="842"/>
        <v>1</v>
      </c>
      <c r="O1873" s="34"/>
      <c r="P1873" s="41">
        <v>202</v>
      </c>
      <c r="Q1873" s="41">
        <v>69</v>
      </c>
      <c r="R1873" s="117">
        <v>2.927536232</v>
      </c>
      <c r="S1873" s="42">
        <v>2</v>
      </c>
      <c r="T1873" s="42"/>
      <c r="U1873" s="43" t="s">
        <v>313</v>
      </c>
      <c r="V1873" s="34">
        <v>1</v>
      </c>
      <c r="W1873" s="29">
        <v>2</v>
      </c>
      <c r="X1873" s="29">
        <f t="shared" si="843"/>
        <v>2</v>
      </c>
      <c r="Z1873" s="6">
        <f t="shared" si="844"/>
        <v>1</v>
      </c>
      <c r="AA1873" s="6">
        <f t="shared" si="845"/>
        <v>1</v>
      </c>
      <c r="AB1873" s="29"/>
      <c r="AC1873" s="29">
        <f t="shared" si="846"/>
        <v>1</v>
      </c>
      <c r="AE1873" s="120">
        <f>IF(N1873=1,IF(J1873&gt;=1,2,0),0)</f>
        <v>2</v>
      </c>
      <c r="AF1873" s="120">
        <f>IF(G1873&gt;AI1873,1,0)</f>
        <v>0</v>
      </c>
      <c r="AG1873" s="120"/>
      <c r="AI1873" s="29">
        <f t="shared" si="847"/>
        <v>8.5951903810000001</v>
      </c>
    </row>
    <row r="1874" spans="1:36" ht="16.5" thickBot="1" x14ac:dyDescent="0.3">
      <c r="A1874" s="48" t="s">
        <v>2057</v>
      </c>
      <c r="B1874" s="54" t="s">
        <v>107</v>
      </c>
      <c r="C1874" s="55" t="s">
        <v>108</v>
      </c>
      <c r="D1874" s="44">
        <v>12</v>
      </c>
      <c r="E1874" s="41">
        <v>504</v>
      </c>
      <c r="F1874" s="41">
        <v>11447</v>
      </c>
      <c r="G1874" s="117">
        <v>4.4029002999999997E-2</v>
      </c>
      <c r="H1874" s="42" t="s">
        <v>12</v>
      </c>
      <c r="I1874" s="13">
        <v>5.5776397849999997</v>
      </c>
      <c r="J1874" s="42" t="s">
        <v>12</v>
      </c>
      <c r="K1874" s="29">
        <f t="shared" si="839"/>
        <v>0</v>
      </c>
      <c r="L1874" s="29">
        <f t="shared" si="840"/>
        <v>0</v>
      </c>
      <c r="M1874" s="29">
        <f t="shared" si="841"/>
        <v>0</v>
      </c>
      <c r="N1874" s="29">
        <f t="shared" si="842"/>
        <v>1</v>
      </c>
      <c r="O1874" s="34"/>
      <c r="P1874" s="41">
        <v>383</v>
      </c>
      <c r="Q1874" s="41">
        <v>9184</v>
      </c>
      <c r="R1874" s="117">
        <v>4.1702962000000003E-2</v>
      </c>
      <c r="S1874" s="34">
        <v>0</v>
      </c>
      <c r="T1874" s="34"/>
      <c r="U1874" s="43" t="s">
        <v>315</v>
      </c>
      <c r="V1874" s="34">
        <v>1</v>
      </c>
      <c r="W1874" s="29">
        <v>1</v>
      </c>
      <c r="X1874" s="29">
        <f t="shared" si="843"/>
        <v>1</v>
      </c>
      <c r="Z1874" s="6">
        <f t="shared" si="844"/>
        <v>1</v>
      </c>
      <c r="AA1874" s="6">
        <f t="shared" si="845"/>
        <v>0</v>
      </c>
      <c r="AB1874" s="29"/>
      <c r="AC1874" s="29">
        <f t="shared" si="846"/>
        <v>0</v>
      </c>
      <c r="AE1874" s="120">
        <f>IF(N1874=1,IF(OR(I1874&gt;-5,I1874=""),0,IF(I1874&gt;=-10,0.5,1)),0)</f>
        <v>0</v>
      </c>
      <c r="AF1874" s="120">
        <f>IF(G1874&lt;AI1874,0.5,0)</f>
        <v>0</v>
      </c>
      <c r="AG1874" s="120">
        <f>IF(G1874=AJ1874,1,0)</f>
        <v>0</v>
      </c>
      <c r="AI1874" s="29">
        <f t="shared" si="847"/>
        <v>4.0696577999999997E-2</v>
      </c>
      <c r="AJ1874" s="29">
        <f>_xlfn.MINIFS($G$6:$G$2383,$N$6:$N$2383,1,$D$6:$D$2383,12)</f>
        <v>5.6550419999999999E-3</v>
      </c>
    </row>
    <row r="1875" spans="1:36" ht="16.5" thickBot="1" x14ac:dyDescent="0.3">
      <c r="A1875" s="48" t="s">
        <v>2058</v>
      </c>
      <c r="B1875" s="54" t="s">
        <v>107</v>
      </c>
      <c r="C1875" s="55" t="s">
        <v>108</v>
      </c>
      <c r="D1875" s="44">
        <v>13</v>
      </c>
      <c r="E1875" s="41">
        <v>546</v>
      </c>
      <c r="F1875" s="41">
        <v>2826</v>
      </c>
      <c r="G1875" s="117">
        <v>0.19320594499999999</v>
      </c>
      <c r="H1875" s="42" t="s">
        <v>12</v>
      </c>
      <c r="I1875" s="13">
        <v>-32.903570193</v>
      </c>
      <c r="J1875" s="42" t="s">
        <v>12</v>
      </c>
      <c r="K1875" s="29">
        <f>_xlfn.IFS(AND(R1875=0,G1875=0),0,V1875=0,0,V1875=1,MAX(AE1875:AG1875))</f>
        <v>2</v>
      </c>
      <c r="L1875" s="29">
        <f t="shared" si="840"/>
        <v>0</v>
      </c>
      <c r="M1875" s="29">
        <f t="shared" si="841"/>
        <v>1</v>
      </c>
      <c r="N1875" s="29">
        <f t="shared" si="842"/>
        <v>1</v>
      </c>
      <c r="O1875" s="34"/>
      <c r="P1875" s="41">
        <v>827</v>
      </c>
      <c r="Q1875" s="41">
        <v>2872</v>
      </c>
      <c r="R1875" s="117">
        <v>0.28795264599999998</v>
      </c>
      <c r="S1875" s="34">
        <v>1</v>
      </c>
      <c r="T1875" s="34"/>
      <c r="U1875" s="43" t="s">
        <v>317</v>
      </c>
      <c r="V1875" s="34">
        <v>1</v>
      </c>
      <c r="W1875" s="29">
        <v>2</v>
      </c>
      <c r="X1875" s="29">
        <f t="shared" si="843"/>
        <v>2</v>
      </c>
      <c r="Z1875" s="6">
        <f t="shared" si="844"/>
        <v>1</v>
      </c>
      <c r="AA1875" s="6">
        <f t="shared" si="845"/>
        <v>1</v>
      </c>
      <c r="AB1875" s="29"/>
      <c r="AC1875" s="29">
        <f t="shared" si="846"/>
        <v>1</v>
      </c>
      <c r="AE1875" s="120">
        <f>IF(N1875=1,IF(OR(I1875&gt;-3,I1875=""),0,IF(I1875&gt;=-7,1,2)),0)</f>
        <v>2</v>
      </c>
      <c r="AF1875" s="120">
        <f>IF(G1875&lt;AI1875,1,0)</f>
        <v>1</v>
      </c>
      <c r="AG1875" s="120">
        <f>IF(G1875=AJ1875,2,0)</f>
        <v>0</v>
      </c>
      <c r="AI1875" s="29">
        <f t="shared" si="847"/>
        <v>0.30394431599999999</v>
      </c>
      <c r="AJ1875" s="29">
        <f>_xlfn.MINIFS($G$6:$G$2383,$N$6:$N$2383,1,$D$6:$D$2383,13)</f>
        <v>0.11</v>
      </c>
    </row>
    <row r="1876" spans="1:36" ht="16.5" thickBot="1" x14ac:dyDescent="0.3">
      <c r="A1876" s="48" t="s">
        <v>2059</v>
      </c>
      <c r="B1876" s="54" t="s">
        <v>107</v>
      </c>
      <c r="C1876" s="55" t="s">
        <v>108</v>
      </c>
      <c r="D1876" s="44">
        <v>14</v>
      </c>
      <c r="E1876" s="41">
        <v>10</v>
      </c>
      <c r="F1876" s="41">
        <v>1298</v>
      </c>
      <c r="G1876" s="117">
        <v>7.7041599999999998E-3</v>
      </c>
      <c r="H1876" s="42" t="s">
        <v>12</v>
      </c>
      <c r="I1876" s="13">
        <v>0</v>
      </c>
      <c r="J1876" s="42" t="s">
        <v>12</v>
      </c>
      <c r="K1876" s="29">
        <f>_xlfn.IFS(AND(R1876=0,G1876=0),0,V1876=0,0,V1876=1,MAX(AE1876:AG1876))</f>
        <v>0</v>
      </c>
      <c r="L1876" s="29">
        <f t="shared" si="840"/>
        <v>0</v>
      </c>
      <c r="M1876" s="29">
        <f t="shared" si="841"/>
        <v>0</v>
      </c>
      <c r="N1876" s="29">
        <f t="shared" si="842"/>
        <v>1</v>
      </c>
      <c r="O1876" s="34"/>
      <c r="P1876" s="41">
        <v>0</v>
      </c>
      <c r="Q1876" s="41">
        <v>1089</v>
      </c>
      <c r="R1876" s="117">
        <v>0</v>
      </c>
      <c r="S1876" s="34">
        <v>0</v>
      </c>
      <c r="T1876" s="34"/>
      <c r="U1876" s="43" t="s">
        <v>319</v>
      </c>
      <c r="V1876" s="34">
        <v>1</v>
      </c>
      <c r="W1876" s="29">
        <v>1</v>
      </c>
      <c r="X1876" s="29">
        <f t="shared" si="843"/>
        <v>1</v>
      </c>
      <c r="Z1876" s="6">
        <f t="shared" si="844"/>
        <v>1</v>
      </c>
      <c r="AA1876" s="6">
        <f t="shared" si="845"/>
        <v>0</v>
      </c>
      <c r="AB1876" s="29"/>
      <c r="AC1876" s="29">
        <f t="shared" si="846"/>
        <v>0</v>
      </c>
      <c r="AE1876" s="120">
        <f>IF(N1876=1,IF(OR(I1876&gt;-5,I1876=""),0,IF(I1876&gt;=-10,0.5,1)),0)</f>
        <v>0</v>
      </c>
      <c r="AF1876" s="120">
        <f>IF(G1876&lt;AI1876,0.5,0)</f>
        <v>0</v>
      </c>
      <c r="AG1876" s="120">
        <f>IF(G1876=AJ1876,1,0)</f>
        <v>0</v>
      </c>
      <c r="AI1876" s="29">
        <f t="shared" si="847"/>
        <v>4.1435990000000004E-3</v>
      </c>
      <c r="AJ1876" s="29">
        <f>_xlfn.MINIFS($G$6:$G$2383,$N$6:$N$2383,1,$D$6:$D$2383,14)</f>
        <v>0</v>
      </c>
    </row>
    <row r="1877" spans="1:36" ht="16.5" thickBot="1" x14ac:dyDescent="0.3">
      <c r="A1877" s="48" t="s">
        <v>2060</v>
      </c>
      <c r="B1877" s="54" t="s">
        <v>107</v>
      </c>
      <c r="C1877" s="55" t="s">
        <v>108</v>
      </c>
      <c r="D1877" s="33"/>
      <c r="E1877" s="41"/>
      <c r="F1877" s="41"/>
      <c r="G1877" s="117">
        <v>0</v>
      </c>
      <c r="H1877" s="35"/>
      <c r="I1877" s="35"/>
      <c r="J1877" s="35"/>
      <c r="K1877" s="36">
        <f>SUM(K1878:K1883)</f>
        <v>0</v>
      </c>
      <c r="L1877" s="29">
        <f t="shared" si="840"/>
        <v>0</v>
      </c>
      <c r="M1877" s="29">
        <f t="shared" si="841"/>
        <v>0</v>
      </c>
      <c r="O1877" s="34"/>
      <c r="P1877" s="34"/>
      <c r="Q1877" s="34"/>
      <c r="R1877" s="117">
        <v>0</v>
      </c>
      <c r="S1877" s="35">
        <v>0</v>
      </c>
      <c r="T1877" s="35"/>
      <c r="U1877" s="37" t="s">
        <v>321</v>
      </c>
      <c r="V1877" s="35">
        <v>1</v>
      </c>
      <c r="W1877" s="6"/>
      <c r="X1877" s="29">
        <f t="shared" si="843"/>
        <v>0</v>
      </c>
      <c r="Y1877" s="6"/>
      <c r="AB1877" s="6"/>
      <c r="AC1877" s="29" t="str">
        <f t="shared" si="846"/>
        <v>не применяется</v>
      </c>
      <c r="AF1877" s="6"/>
    </row>
    <row r="1878" spans="1:36" ht="16.5" thickBot="1" x14ac:dyDescent="0.3">
      <c r="A1878" s="48" t="s">
        <v>2061</v>
      </c>
      <c r="B1878" s="54" t="s">
        <v>107</v>
      </c>
      <c r="C1878" s="55" t="s">
        <v>108</v>
      </c>
      <c r="D1878" s="44">
        <v>15</v>
      </c>
      <c r="E1878" s="41">
        <v>0</v>
      </c>
      <c r="F1878" s="41">
        <v>0</v>
      </c>
      <c r="G1878" s="117">
        <v>0</v>
      </c>
      <c r="H1878" s="45">
        <v>1</v>
      </c>
      <c r="I1878" s="42" t="s">
        <v>12</v>
      </c>
      <c r="J1878" s="13">
        <v>0</v>
      </c>
      <c r="K1878" s="29">
        <f t="shared" ref="K1878:K1883" si="848">IF(V1878=1,MAX(AE1878:AG1878),0)</f>
        <v>0</v>
      </c>
      <c r="L1878" s="29">
        <f t="shared" si="840"/>
        <v>0</v>
      </c>
      <c r="M1878" s="29">
        <f t="shared" si="841"/>
        <v>0</v>
      </c>
      <c r="N1878" s="29">
        <f t="shared" ref="N1878:N1883" si="849">IF(AND(F1878=0,V1878=1),2,V1878)</f>
        <v>0</v>
      </c>
      <c r="O1878" s="34"/>
      <c r="P1878" s="41">
        <v>0</v>
      </c>
      <c r="Q1878" s="41">
        <v>0</v>
      </c>
      <c r="R1878" s="117">
        <v>0</v>
      </c>
      <c r="S1878" s="42">
        <v>0</v>
      </c>
      <c r="T1878" s="42"/>
      <c r="U1878" s="43" t="s">
        <v>323</v>
      </c>
      <c r="V1878" s="34">
        <v>0</v>
      </c>
      <c r="W1878" s="29">
        <v>1</v>
      </c>
      <c r="X1878" s="29">
        <f t="shared" si="843"/>
        <v>0</v>
      </c>
      <c r="Z1878" s="6">
        <f t="shared" ref="Z1878:Z1883" si="850">N1878</f>
        <v>0</v>
      </c>
      <c r="AA1878" s="6">
        <f t="shared" ref="AA1878:AA1883" si="851">IF(K1878&lt;=0,0,1)</f>
        <v>0</v>
      </c>
      <c r="AB1878" s="29"/>
      <c r="AC1878" s="29" t="str">
        <f t="shared" si="846"/>
        <v>не применяется</v>
      </c>
      <c r="AE1878" s="120">
        <f>IF(AND(J1878&gt;=1,N1878=1),1,0)</f>
        <v>0</v>
      </c>
      <c r="AF1878" s="121">
        <f>IF(G1878&gt;AI1878,0.5,0)</f>
        <v>0</v>
      </c>
      <c r="AG1878" s="120"/>
      <c r="AI1878" s="29">
        <f t="shared" ref="AI1878:AI1883" si="852">ROUND(SUMIFS(E:E,D:D,D1878,N:N,1)/SUMIFS(F:F,D:D,D1878,N:N,1),9)</f>
        <v>0.955452521</v>
      </c>
    </row>
    <row r="1879" spans="1:36" ht="16.5" thickBot="1" x14ac:dyDescent="0.3">
      <c r="A1879" s="48" t="s">
        <v>2062</v>
      </c>
      <c r="B1879" s="54" t="s">
        <v>107</v>
      </c>
      <c r="C1879" s="55" t="s">
        <v>108</v>
      </c>
      <c r="D1879" s="44">
        <v>16</v>
      </c>
      <c r="E1879" s="41">
        <v>0</v>
      </c>
      <c r="F1879" s="41">
        <v>0</v>
      </c>
      <c r="G1879" s="117">
        <v>0</v>
      </c>
      <c r="H1879" s="45">
        <v>1</v>
      </c>
      <c r="I1879" s="42" t="s">
        <v>12</v>
      </c>
      <c r="J1879" s="13">
        <v>0</v>
      </c>
      <c r="K1879" s="29">
        <f t="shared" si="848"/>
        <v>0</v>
      </c>
      <c r="L1879" s="29">
        <f t="shared" si="840"/>
        <v>0</v>
      </c>
      <c r="M1879" s="29">
        <f t="shared" si="841"/>
        <v>0</v>
      </c>
      <c r="N1879" s="29">
        <f t="shared" si="849"/>
        <v>0</v>
      </c>
      <c r="O1879" s="34"/>
      <c r="P1879" s="41">
        <v>0</v>
      </c>
      <c r="Q1879" s="41">
        <v>0</v>
      </c>
      <c r="R1879" s="117">
        <v>0</v>
      </c>
      <c r="S1879" s="42">
        <v>0</v>
      </c>
      <c r="T1879" s="42"/>
      <c r="U1879" s="43" t="s">
        <v>325</v>
      </c>
      <c r="V1879" s="34">
        <v>0</v>
      </c>
      <c r="W1879" s="29">
        <v>1</v>
      </c>
      <c r="X1879" s="29">
        <f t="shared" si="843"/>
        <v>0</v>
      </c>
      <c r="Z1879" s="6">
        <f t="shared" si="850"/>
        <v>0</v>
      </c>
      <c r="AA1879" s="6">
        <f t="shared" si="851"/>
        <v>0</v>
      </c>
      <c r="AB1879" s="29"/>
      <c r="AC1879" s="29" t="str">
        <f t="shared" si="846"/>
        <v>не применяется</v>
      </c>
      <c r="AE1879" s="120">
        <f>IF(AND(J1879&gt;=1,N1879=1),1,0)</f>
        <v>0</v>
      </c>
      <c r="AF1879" s="120">
        <f>IF(G1879&gt;AI1879,0.5,0)</f>
        <v>0</v>
      </c>
      <c r="AG1879" s="120"/>
      <c r="AI1879" s="29">
        <f t="shared" si="852"/>
        <v>27.65</v>
      </c>
    </row>
    <row r="1880" spans="1:36" ht="16.5" thickBot="1" x14ac:dyDescent="0.3">
      <c r="A1880" s="48" t="s">
        <v>2063</v>
      </c>
      <c r="B1880" s="54" t="s">
        <v>107</v>
      </c>
      <c r="C1880" s="55" t="s">
        <v>108</v>
      </c>
      <c r="D1880" s="44">
        <v>17</v>
      </c>
      <c r="E1880" s="41">
        <v>0</v>
      </c>
      <c r="F1880" s="41">
        <v>0</v>
      </c>
      <c r="G1880" s="117">
        <v>0</v>
      </c>
      <c r="H1880" s="45">
        <v>1</v>
      </c>
      <c r="I1880" s="42" t="s">
        <v>12</v>
      </c>
      <c r="J1880" s="13">
        <v>0</v>
      </c>
      <c r="K1880" s="29">
        <f t="shared" si="848"/>
        <v>0</v>
      </c>
      <c r="L1880" s="29">
        <f t="shared" si="840"/>
        <v>0</v>
      </c>
      <c r="M1880" s="29">
        <f t="shared" si="841"/>
        <v>0</v>
      </c>
      <c r="N1880" s="29">
        <f t="shared" si="849"/>
        <v>0</v>
      </c>
      <c r="O1880" s="34"/>
      <c r="P1880" s="41">
        <v>0</v>
      </c>
      <c r="Q1880" s="41">
        <v>0</v>
      </c>
      <c r="R1880" s="117">
        <v>0</v>
      </c>
      <c r="S1880" s="42">
        <v>0</v>
      </c>
      <c r="T1880" s="42"/>
      <c r="U1880" s="43" t="s">
        <v>327</v>
      </c>
      <c r="V1880" s="34">
        <v>0</v>
      </c>
      <c r="W1880" s="29">
        <v>1</v>
      </c>
      <c r="X1880" s="29">
        <f t="shared" si="843"/>
        <v>0</v>
      </c>
      <c r="Z1880" s="6">
        <f t="shared" si="850"/>
        <v>0</v>
      </c>
      <c r="AA1880" s="6">
        <f t="shared" si="851"/>
        <v>0</v>
      </c>
      <c r="AB1880" s="29"/>
      <c r="AC1880" s="29" t="str">
        <f t="shared" si="846"/>
        <v>не применяется</v>
      </c>
      <c r="AE1880" s="120">
        <f>IF(AND(J1880&gt;=1,N1880=1),1,0)</f>
        <v>0</v>
      </c>
      <c r="AF1880" s="120">
        <f>IF(G1880&gt;AI1880,0.5,0)</f>
        <v>0</v>
      </c>
      <c r="AG1880" s="120"/>
      <c r="AI1880" s="29">
        <f t="shared" si="852"/>
        <v>77.588235294</v>
      </c>
    </row>
    <row r="1881" spans="1:36" ht="16.5" thickBot="1" x14ac:dyDescent="0.3">
      <c r="A1881" s="48" t="s">
        <v>2064</v>
      </c>
      <c r="B1881" s="54" t="s">
        <v>107</v>
      </c>
      <c r="C1881" s="55" t="s">
        <v>108</v>
      </c>
      <c r="D1881" s="44">
        <v>18</v>
      </c>
      <c r="E1881" s="41">
        <v>0</v>
      </c>
      <c r="F1881" s="41">
        <v>0</v>
      </c>
      <c r="G1881" s="117">
        <v>0</v>
      </c>
      <c r="H1881" s="45">
        <v>1</v>
      </c>
      <c r="I1881" s="42" t="s">
        <v>12</v>
      </c>
      <c r="J1881" s="13">
        <v>0</v>
      </c>
      <c r="K1881" s="29">
        <f t="shared" si="848"/>
        <v>0</v>
      </c>
      <c r="L1881" s="29">
        <f t="shared" si="840"/>
        <v>0</v>
      </c>
      <c r="M1881" s="29">
        <f t="shared" si="841"/>
        <v>0</v>
      </c>
      <c r="N1881" s="29">
        <f t="shared" si="849"/>
        <v>0</v>
      </c>
      <c r="O1881" s="34"/>
      <c r="P1881" s="41">
        <v>0</v>
      </c>
      <c r="Q1881" s="41">
        <v>0</v>
      </c>
      <c r="R1881" s="117">
        <v>0</v>
      </c>
      <c r="S1881" s="42">
        <v>0</v>
      </c>
      <c r="T1881" s="42"/>
      <c r="U1881" s="43" t="s">
        <v>329</v>
      </c>
      <c r="V1881" s="34">
        <v>0</v>
      </c>
      <c r="W1881" s="29">
        <v>1</v>
      </c>
      <c r="X1881" s="29">
        <f t="shared" si="843"/>
        <v>0</v>
      </c>
      <c r="Z1881" s="6">
        <f t="shared" si="850"/>
        <v>0</v>
      </c>
      <c r="AA1881" s="6">
        <f t="shared" si="851"/>
        <v>0</v>
      </c>
      <c r="AB1881" s="29"/>
      <c r="AC1881" s="29" t="str">
        <f t="shared" si="846"/>
        <v>не применяется</v>
      </c>
      <c r="AE1881" s="120">
        <f>IF(AND(J1881&gt;=1,N1881=1),1,0)</f>
        <v>0</v>
      </c>
      <c r="AF1881" s="120">
        <f>IF(G1881&gt;AI1881,0.5,0)</f>
        <v>0</v>
      </c>
      <c r="AG1881" s="120"/>
      <c r="AI1881" s="29">
        <f t="shared" si="852"/>
        <v>48.1875</v>
      </c>
    </row>
    <row r="1882" spans="1:36" ht="16.5" thickBot="1" x14ac:dyDescent="0.3">
      <c r="A1882" s="48" t="s">
        <v>2065</v>
      </c>
      <c r="B1882" s="54" t="s">
        <v>107</v>
      </c>
      <c r="C1882" s="55" t="s">
        <v>108</v>
      </c>
      <c r="D1882" s="44">
        <v>19</v>
      </c>
      <c r="E1882" s="41">
        <v>0</v>
      </c>
      <c r="F1882" s="41">
        <v>0</v>
      </c>
      <c r="G1882" s="117">
        <v>0</v>
      </c>
      <c r="H1882" s="45">
        <v>1</v>
      </c>
      <c r="I1882" s="42" t="s">
        <v>12</v>
      </c>
      <c r="J1882" s="13">
        <v>0</v>
      </c>
      <c r="K1882" s="29">
        <f t="shared" si="848"/>
        <v>0</v>
      </c>
      <c r="L1882" s="29">
        <f t="shared" si="840"/>
        <v>0</v>
      </c>
      <c r="M1882" s="29">
        <f t="shared" si="841"/>
        <v>0</v>
      </c>
      <c r="N1882" s="29">
        <f t="shared" si="849"/>
        <v>0</v>
      </c>
      <c r="O1882" s="34"/>
      <c r="P1882" s="41">
        <v>0</v>
      </c>
      <c r="Q1882" s="41">
        <v>0</v>
      </c>
      <c r="R1882" s="117">
        <v>0</v>
      </c>
      <c r="S1882" s="42">
        <v>0</v>
      </c>
      <c r="T1882" s="42"/>
      <c r="U1882" s="43" t="s">
        <v>331</v>
      </c>
      <c r="V1882" s="34">
        <v>0</v>
      </c>
      <c r="W1882" s="29">
        <v>2</v>
      </c>
      <c r="X1882" s="29">
        <f t="shared" si="843"/>
        <v>0</v>
      </c>
      <c r="Z1882" s="6">
        <f t="shared" si="850"/>
        <v>0</v>
      </c>
      <c r="AA1882" s="6">
        <f t="shared" si="851"/>
        <v>0</v>
      </c>
      <c r="AB1882" s="29"/>
      <c r="AC1882" s="29" t="str">
        <f t="shared" si="846"/>
        <v>не применяется</v>
      </c>
      <c r="AE1882" s="120">
        <f>IF(AND(J1882&gt;=1,N1882=1),2,0)</f>
        <v>0</v>
      </c>
      <c r="AF1882" s="120">
        <f>IF(G1882&gt;AI1882,1,0)</f>
        <v>0</v>
      </c>
      <c r="AG1882" s="120"/>
      <c r="AI1882" s="29">
        <f t="shared" si="852"/>
        <v>45.237288135999997</v>
      </c>
    </row>
    <row r="1883" spans="1:36" ht="16.5" thickBot="1" x14ac:dyDescent="0.3">
      <c r="A1883" s="48" t="s">
        <v>2066</v>
      </c>
      <c r="B1883" s="54" t="s">
        <v>107</v>
      </c>
      <c r="C1883" s="55" t="s">
        <v>108</v>
      </c>
      <c r="D1883" s="44">
        <v>20</v>
      </c>
      <c r="E1883" s="41">
        <v>0</v>
      </c>
      <c r="F1883" s="41">
        <v>0</v>
      </c>
      <c r="G1883" s="117">
        <v>0</v>
      </c>
      <c r="H1883" s="45">
        <v>1</v>
      </c>
      <c r="I1883" s="42" t="s">
        <v>12</v>
      </c>
      <c r="J1883" s="13">
        <v>0</v>
      </c>
      <c r="K1883" s="29">
        <f t="shared" si="848"/>
        <v>0</v>
      </c>
      <c r="L1883" s="29">
        <f t="shared" si="840"/>
        <v>0</v>
      </c>
      <c r="M1883" s="29">
        <f t="shared" si="841"/>
        <v>0</v>
      </c>
      <c r="N1883" s="29">
        <f t="shared" si="849"/>
        <v>0</v>
      </c>
      <c r="O1883" s="34"/>
      <c r="P1883" s="41">
        <v>0</v>
      </c>
      <c r="Q1883" s="41">
        <v>0</v>
      </c>
      <c r="R1883" s="117">
        <v>0</v>
      </c>
      <c r="S1883" s="42">
        <v>0</v>
      </c>
      <c r="T1883" s="42"/>
      <c r="U1883" s="43" t="s">
        <v>333</v>
      </c>
      <c r="V1883" s="34">
        <v>0</v>
      </c>
      <c r="W1883" s="29">
        <v>1</v>
      </c>
      <c r="X1883" s="29">
        <f t="shared" si="843"/>
        <v>0</v>
      </c>
      <c r="Z1883" s="6">
        <f t="shared" si="850"/>
        <v>0</v>
      </c>
      <c r="AA1883" s="6">
        <f t="shared" si="851"/>
        <v>0</v>
      </c>
      <c r="AB1883" s="29"/>
      <c r="AC1883" s="29" t="str">
        <f t="shared" si="846"/>
        <v>не применяется</v>
      </c>
      <c r="AE1883" s="120">
        <f>IF(AND(J1883&gt;=1,N1883=1),1,0)</f>
        <v>0</v>
      </c>
      <c r="AF1883" s="120">
        <f>IF(G1883&gt;AI1883,0.5,0)</f>
        <v>0</v>
      </c>
      <c r="AG1883" s="120"/>
      <c r="AI1883" s="29">
        <f t="shared" si="852"/>
        <v>12.756097561000001</v>
      </c>
    </row>
    <row r="1884" spans="1:36" ht="16.5" thickBot="1" x14ac:dyDescent="0.3">
      <c r="A1884" s="48" t="s">
        <v>2060</v>
      </c>
      <c r="B1884" s="54" t="s">
        <v>107</v>
      </c>
      <c r="C1884" s="55" t="s">
        <v>108</v>
      </c>
      <c r="D1884" s="33"/>
      <c r="E1884" s="41"/>
      <c r="F1884" s="41"/>
      <c r="G1884" s="117">
        <v>0</v>
      </c>
      <c r="H1884" s="35"/>
      <c r="I1884" s="35"/>
      <c r="J1884" s="35"/>
      <c r="K1884" s="36">
        <f>SUM(K1885:K1889)</f>
        <v>2</v>
      </c>
      <c r="L1884" s="29">
        <f t="shared" si="840"/>
        <v>0</v>
      </c>
      <c r="M1884" s="29">
        <f t="shared" si="841"/>
        <v>0</v>
      </c>
      <c r="O1884" s="34"/>
      <c r="P1884" s="34"/>
      <c r="Q1884" s="34"/>
      <c r="R1884" s="117">
        <v>0</v>
      </c>
      <c r="S1884" s="35">
        <v>3</v>
      </c>
      <c r="T1884" s="35"/>
      <c r="U1884" s="37" t="s">
        <v>321</v>
      </c>
      <c r="V1884" s="35">
        <v>1</v>
      </c>
      <c r="W1884" s="6"/>
      <c r="X1884" s="29">
        <f t="shared" si="843"/>
        <v>0</v>
      </c>
      <c r="Y1884" s="6"/>
      <c r="AB1884" s="6"/>
      <c r="AC1884" s="29" t="str">
        <f t="shared" si="846"/>
        <v>не применяется</v>
      </c>
      <c r="AF1884" s="6"/>
    </row>
    <row r="1885" spans="1:36" ht="16.5" thickBot="1" x14ac:dyDescent="0.3">
      <c r="A1885" s="48" t="s">
        <v>2067</v>
      </c>
      <c r="B1885" s="54" t="s">
        <v>107</v>
      </c>
      <c r="C1885" s="55" t="s">
        <v>108</v>
      </c>
      <c r="D1885" s="44">
        <v>21</v>
      </c>
      <c r="E1885" s="41">
        <v>0</v>
      </c>
      <c r="F1885" s="41">
        <v>0</v>
      </c>
      <c r="G1885" s="117">
        <v>0</v>
      </c>
      <c r="H1885" s="42" t="s">
        <v>12</v>
      </c>
      <c r="I1885" s="13">
        <v>0</v>
      </c>
      <c r="J1885" s="42" t="s">
        <v>12</v>
      </c>
      <c r="K1885" s="29">
        <f>IF(V1885=1,MAX(AE1885:AG1885),0)</f>
        <v>0</v>
      </c>
      <c r="L1885" s="29">
        <f t="shared" si="840"/>
        <v>0</v>
      </c>
      <c r="M1885" s="29">
        <f t="shared" si="841"/>
        <v>0</v>
      </c>
      <c r="N1885" s="29">
        <f>IF(AND(F1885=0,V1885=1),2,V1885)</f>
        <v>2</v>
      </c>
      <c r="O1885" s="34"/>
      <c r="P1885" s="41">
        <v>0</v>
      </c>
      <c r="Q1885" s="41">
        <v>0</v>
      </c>
      <c r="R1885" s="117">
        <v>0</v>
      </c>
      <c r="S1885" s="45">
        <v>0</v>
      </c>
      <c r="T1885" s="45"/>
      <c r="U1885" s="43" t="s">
        <v>335</v>
      </c>
      <c r="V1885" s="34">
        <v>1</v>
      </c>
      <c r="W1885" s="29">
        <v>1</v>
      </c>
      <c r="X1885" s="29">
        <f t="shared" si="843"/>
        <v>1</v>
      </c>
      <c r="Z1885" s="6">
        <f>N1885</f>
        <v>2</v>
      </c>
      <c r="AA1885" s="6">
        <f>IF(K1885&lt;=0,0,1)</f>
        <v>0</v>
      </c>
      <c r="AB1885" s="29"/>
      <c r="AC1885" s="29" t="str">
        <f>_xlfn.IFS(AND(Z1885=1,AA1885=1),1,AND(Z1885=1,AA1885=0),0,Z1885=0,"не применяется",Z1885=2,"не применяется")</f>
        <v>не применяется</v>
      </c>
      <c r="AE1885" s="120">
        <f>IF(N1885=1,IF(OR(I1885&lt;5,I1885=""),0,IF(I1885&gt;=10,1,0.5)),0)</f>
        <v>0</v>
      </c>
      <c r="AF1885" s="120">
        <f>IF(G1885&gt;AI1885,0.5,0)</f>
        <v>0</v>
      </c>
      <c r="AG1885" s="120">
        <f>IF(G1885=AJ1885,1,0)</f>
        <v>0</v>
      </c>
      <c r="AI1885" s="29">
        <f>ROUND(SUMIFS(E:E,D:D,D1885,N:N,1)/SUMIFS(F:F,D:D,D1885,N:N,1),9)</f>
        <v>0.40586932399999998</v>
      </c>
      <c r="AJ1885" s="29">
        <f>_xlfn.MAXIFS($G$7:$G$2383,$N$7:$N$2383,1,$D$7:$D$2383,21)</f>
        <v>1</v>
      </c>
    </row>
    <row r="1886" spans="1:36" ht="16.5" thickBot="1" x14ac:dyDescent="0.3">
      <c r="A1886" s="48" t="s">
        <v>2068</v>
      </c>
      <c r="B1886" s="54" t="s">
        <v>107</v>
      </c>
      <c r="C1886" s="55" t="s">
        <v>108</v>
      </c>
      <c r="D1886" s="44">
        <v>22</v>
      </c>
      <c r="E1886" s="41">
        <v>0</v>
      </c>
      <c r="F1886" s="41">
        <v>0</v>
      </c>
      <c r="G1886" s="117">
        <v>0</v>
      </c>
      <c r="H1886" s="45">
        <v>1</v>
      </c>
      <c r="I1886" s="42" t="s">
        <v>12</v>
      </c>
      <c r="J1886" s="13">
        <v>0</v>
      </c>
      <c r="K1886" s="29">
        <f>IF(V1886=1,MAX(AE1886:AG1886),0)</f>
        <v>0</v>
      </c>
      <c r="L1886" s="29">
        <f t="shared" si="840"/>
        <v>0</v>
      </c>
      <c r="M1886" s="29">
        <f t="shared" si="841"/>
        <v>0</v>
      </c>
      <c r="N1886" s="29">
        <f>IF(AND(F1886=0,V1886=1),2,V1886)</f>
        <v>2</v>
      </c>
      <c r="O1886" s="34"/>
      <c r="P1886" s="41">
        <v>0</v>
      </c>
      <c r="Q1886" s="41">
        <v>0</v>
      </c>
      <c r="R1886" s="117">
        <v>0</v>
      </c>
      <c r="S1886" s="42">
        <v>0</v>
      </c>
      <c r="T1886" s="42"/>
      <c r="U1886" s="43" t="s">
        <v>337</v>
      </c>
      <c r="V1886" s="34">
        <v>1</v>
      </c>
      <c r="W1886" s="29">
        <v>1</v>
      </c>
      <c r="X1886" s="29">
        <f t="shared" si="843"/>
        <v>1</v>
      </c>
      <c r="Z1886" s="6">
        <f>N1886</f>
        <v>2</v>
      </c>
      <c r="AA1886" s="6">
        <f>IF(K1886&lt;=0,0,1)</f>
        <v>0</v>
      </c>
      <c r="AB1886" s="29"/>
      <c r="AC1886" s="29" t="str">
        <f>_xlfn.IFS(AND(Z1886=1,AA1886=1),1,AND(Z1886=1,AA1886=0),0,Z1886=0,"не применяется",Z1886=2,"не применяется")</f>
        <v>не применяется</v>
      </c>
      <c r="AE1886" s="120">
        <f>IF(AND(J1886&gt;=1,N1886=1),1,0)</f>
        <v>0</v>
      </c>
      <c r="AF1886" s="120">
        <f>IF(G1886&gt;AI1886,0.5,0)</f>
        <v>0</v>
      </c>
      <c r="AG1886" s="120"/>
      <c r="AI1886" s="29">
        <f>ROUND(SUMIFS(E:E,D:D,D1886,N:N,1)/SUMIFS(F:F,D:D,D1886,N:N,1),9)</f>
        <v>0.59924209900000003</v>
      </c>
    </row>
    <row r="1887" spans="1:36" ht="16.5" thickBot="1" x14ac:dyDescent="0.3">
      <c r="A1887" s="48" t="s">
        <v>2069</v>
      </c>
      <c r="B1887" s="54" t="s">
        <v>107</v>
      </c>
      <c r="C1887" s="55" t="s">
        <v>108</v>
      </c>
      <c r="D1887" s="44">
        <v>23</v>
      </c>
      <c r="E1887" s="41">
        <v>0</v>
      </c>
      <c r="F1887" s="41">
        <v>0</v>
      </c>
      <c r="G1887" s="117">
        <v>0</v>
      </c>
      <c r="H1887" s="42" t="s">
        <v>12</v>
      </c>
      <c r="I1887" s="13">
        <v>0</v>
      </c>
      <c r="J1887" s="42" t="s">
        <v>12</v>
      </c>
      <c r="K1887" s="29">
        <f>IF(V1887=1,MAX(AE1887:AG1887),0)</f>
        <v>0</v>
      </c>
      <c r="L1887" s="29">
        <f t="shared" si="840"/>
        <v>0</v>
      </c>
      <c r="M1887" s="29">
        <f t="shared" si="841"/>
        <v>0</v>
      </c>
      <c r="N1887" s="29">
        <f>IF(AND(F1887=0,V1887=1),2,V1887)</f>
        <v>2</v>
      </c>
      <c r="O1887" s="34"/>
      <c r="P1887" s="41">
        <v>0</v>
      </c>
      <c r="Q1887" s="41">
        <v>0</v>
      </c>
      <c r="R1887" s="117">
        <v>0</v>
      </c>
      <c r="S1887" s="45">
        <v>0</v>
      </c>
      <c r="T1887" s="45"/>
      <c r="U1887" s="43" t="s">
        <v>339</v>
      </c>
      <c r="V1887" s="34">
        <v>1</v>
      </c>
      <c r="W1887" s="29">
        <v>1</v>
      </c>
      <c r="X1887" s="29">
        <f t="shared" si="843"/>
        <v>1</v>
      </c>
      <c r="Z1887" s="6">
        <f>N1887</f>
        <v>2</v>
      </c>
      <c r="AA1887" s="6">
        <f>IF(K1887&lt;=0,0,1)</f>
        <v>0</v>
      </c>
      <c r="AB1887" s="29"/>
      <c r="AC1887" s="29" t="str">
        <f>_xlfn.IFS(AND(Z1887=1,AA1887=1),1,AND(Z1887=1,AA1887=0),0,Z1887=0,"не применяется",Z1887=2,"не применяется")</f>
        <v>не применяется</v>
      </c>
      <c r="AE1887" s="120">
        <f>IF(N1887=1,IF(OR(I1887&lt;5,I1887=""),0,IF(I1887&gt;=10,1,0.5)),0)</f>
        <v>0</v>
      </c>
      <c r="AF1887" s="120">
        <f>IF(G1887&gt;AI1887,0.5,0)</f>
        <v>0</v>
      </c>
      <c r="AG1887" s="120">
        <f>IF(AND(G4314&lt;&gt;0,G1887=AJ1887),1,0)</f>
        <v>0</v>
      </c>
      <c r="AI1887" s="29">
        <f>ROUND(SUMIFS(E:E,D:D,D1887,N:N,1)/SUMIFS(F:F,D:D,D1887,N:N,1),9)</f>
        <v>0.46666666699999998</v>
      </c>
      <c r="AJ1887" s="29">
        <f>_xlfn.MAXIFS($G$7:$G$2383,$N$7:$N$2383,1,$D$7:$D$2383,23)</f>
        <v>6</v>
      </c>
    </row>
    <row r="1888" spans="1:36" ht="16.5" thickBot="1" x14ac:dyDescent="0.3">
      <c r="A1888" s="48" t="s">
        <v>2070</v>
      </c>
      <c r="B1888" s="54" t="s">
        <v>107</v>
      </c>
      <c r="C1888" s="55" t="s">
        <v>108</v>
      </c>
      <c r="D1888" s="44">
        <v>24</v>
      </c>
      <c r="E1888" s="41">
        <v>2</v>
      </c>
      <c r="F1888" s="41">
        <v>0</v>
      </c>
      <c r="G1888" s="117">
        <v>0</v>
      </c>
      <c r="H1888" s="42" t="s">
        <v>12</v>
      </c>
      <c r="I1888" s="13">
        <v>-100</v>
      </c>
      <c r="J1888" s="42" t="s">
        <v>12</v>
      </c>
      <c r="K1888" s="29">
        <f>IF(V1888=1,MAX(AE1888:AG1888),0)</f>
        <v>0</v>
      </c>
      <c r="L1888" s="29">
        <f t="shared" si="840"/>
        <v>0</v>
      </c>
      <c r="M1888" s="29">
        <f t="shared" si="841"/>
        <v>0</v>
      </c>
      <c r="N1888" s="29">
        <f>IF(AND(F1888=0,V1888=1),2,V1888)</f>
        <v>2</v>
      </c>
      <c r="O1888" s="34"/>
      <c r="P1888" s="41">
        <v>4</v>
      </c>
      <c r="Q1888" s="41">
        <v>8</v>
      </c>
      <c r="R1888" s="117">
        <v>0.5</v>
      </c>
      <c r="S1888" s="45">
        <v>1</v>
      </c>
      <c r="T1888" s="45"/>
      <c r="U1888" s="43" t="s">
        <v>341</v>
      </c>
      <c r="V1888" s="34">
        <v>1</v>
      </c>
      <c r="W1888" s="29">
        <v>1</v>
      </c>
      <c r="X1888" s="29">
        <f t="shared" si="843"/>
        <v>1</v>
      </c>
      <c r="Z1888" s="6">
        <f>N1888</f>
        <v>2</v>
      </c>
      <c r="AA1888" s="6">
        <f>IF(K1888&lt;=0,0,1)</f>
        <v>0</v>
      </c>
      <c r="AB1888" s="29"/>
      <c r="AC1888" s="29" t="str">
        <f>_xlfn.IFS(AND(Z1888=1,AA1888=1),1,AND(Z1888=1,AA1888=0),0,Z1888=0,"не применяется",N1888=2,"не применяется")</f>
        <v>не применяется</v>
      </c>
      <c r="AE1888" s="120">
        <f>IF(N1888=1,IF(OR(I1888&lt;5,I1888=""),0,IF(I1888&gt;=10,1,0.5)),0)</f>
        <v>0</v>
      </c>
      <c r="AF1888" s="120">
        <f>IF(G1888&gt;AI1888,0.5,0)</f>
        <v>0</v>
      </c>
      <c r="AG1888" s="120">
        <f>IF(G1888=AJ1888,1,0)</f>
        <v>0</v>
      </c>
      <c r="AI1888" s="29">
        <f>ROUND(SUMIFS(E:E,D:D,D1888,N:N,1)/SUMIFS(F:F,D:D,D1888,N:N,1),9)</f>
        <v>0.91379310300000005</v>
      </c>
      <c r="AJ1888" s="29">
        <f>_xlfn.MAXIFS($G$7:$G$2383,$N$7:$N$2383,1,$D$7:$D$2383,24)</f>
        <v>10</v>
      </c>
    </row>
    <row r="1889" spans="1:36" ht="16.5" thickBot="1" x14ac:dyDescent="0.3">
      <c r="A1889" s="48" t="s">
        <v>2071</v>
      </c>
      <c r="B1889" s="54" t="s">
        <v>107</v>
      </c>
      <c r="C1889" s="55" t="s">
        <v>108</v>
      </c>
      <c r="D1889" s="44">
        <v>25</v>
      </c>
      <c r="E1889" s="41">
        <v>156</v>
      </c>
      <c r="F1889" s="41">
        <v>156</v>
      </c>
      <c r="G1889" s="117">
        <v>1</v>
      </c>
      <c r="H1889" s="45">
        <v>1</v>
      </c>
      <c r="I1889" s="42" t="s">
        <v>12</v>
      </c>
      <c r="J1889" s="13">
        <v>1</v>
      </c>
      <c r="K1889" s="29">
        <f>IF(V1889=1,MAX(AE1889:AG1889),0)</f>
        <v>2</v>
      </c>
      <c r="L1889" s="29">
        <f t="shared" si="840"/>
        <v>0</v>
      </c>
      <c r="M1889" s="29">
        <f t="shared" si="841"/>
        <v>1</v>
      </c>
      <c r="N1889" s="29">
        <f>IF(AND(F1889=0,V1889=1),2,V1889)</f>
        <v>1</v>
      </c>
      <c r="O1889" s="34"/>
      <c r="P1889" s="41">
        <v>0</v>
      </c>
      <c r="Q1889" s="41">
        <v>0</v>
      </c>
      <c r="R1889" s="117">
        <v>0</v>
      </c>
      <c r="S1889" s="42">
        <v>2</v>
      </c>
      <c r="T1889" s="42"/>
      <c r="U1889" s="43" t="s">
        <v>343</v>
      </c>
      <c r="V1889" s="34">
        <v>1</v>
      </c>
      <c r="W1889" s="29">
        <v>2</v>
      </c>
      <c r="X1889" s="29">
        <f t="shared" si="843"/>
        <v>2</v>
      </c>
      <c r="Z1889" s="6">
        <f>N1889</f>
        <v>1</v>
      </c>
      <c r="AA1889" s="6">
        <f>IF(K1889&lt;=0,0,1)</f>
        <v>1</v>
      </c>
      <c r="AB1889" s="29"/>
      <c r="AC1889" s="29">
        <f>_xlfn.IFS(AND(Z1889=1,AA1889=1),1,AND(Z1889=1,AA1889=0),0,Z1889=0,"не применяется")</f>
        <v>1</v>
      </c>
      <c r="AE1889" s="120">
        <f>IF(AND(J1889&gt;=1,N1889=1),2,0)</f>
        <v>2</v>
      </c>
      <c r="AF1889" s="120">
        <f>IF(G1889&gt;AI1889,1,0)</f>
        <v>1</v>
      </c>
      <c r="AG1889" s="120"/>
      <c r="AI1889" s="29">
        <f>ROUND(SUMIFS(E:E,D:D,D1889,N:N,1)/SUMIFS(F:F,D:D,D1889,N:N,1),9)</f>
        <v>0.97028108999999996</v>
      </c>
    </row>
    <row r="1890" spans="1:36" ht="16.5" thickBot="1" x14ac:dyDescent="0.3">
      <c r="A1890" s="48" t="s">
        <v>2072</v>
      </c>
      <c r="B1890" s="54" t="s">
        <v>107</v>
      </c>
      <c r="C1890" s="55" t="s">
        <v>108</v>
      </c>
      <c r="D1890" s="51">
        <v>33</v>
      </c>
      <c r="E1890" s="41"/>
      <c r="F1890" s="41"/>
      <c r="G1890" s="117">
        <v>0</v>
      </c>
      <c r="H1890" s="45"/>
      <c r="I1890" s="45"/>
      <c r="J1890" s="45"/>
      <c r="K1890" s="45">
        <f>K1862+K1877+K1884</f>
        <v>17</v>
      </c>
      <c r="L1890" s="29">
        <f t="shared" si="840"/>
        <v>0</v>
      </c>
      <c r="M1890" s="29">
        <f t="shared" si="841"/>
        <v>0</v>
      </c>
      <c r="O1890" s="34"/>
      <c r="P1890" s="34"/>
      <c r="Q1890" s="34"/>
      <c r="R1890" s="117">
        <v>0</v>
      </c>
      <c r="S1890" s="45">
        <v>14</v>
      </c>
      <c r="T1890" s="45"/>
      <c r="U1890" s="43" t="s">
        <v>321</v>
      </c>
      <c r="V1890" s="45">
        <v>1</v>
      </c>
      <c r="X1890" s="29">
        <f>SUM(X1862:X1889)</f>
        <v>25</v>
      </c>
      <c r="Y1890" s="53">
        <f>K1890/X1890</f>
        <v>0.68</v>
      </c>
      <c r="Z1890" s="6">
        <f>SUM(Z1862:Z1889)</f>
        <v>23</v>
      </c>
      <c r="AA1890" s="6">
        <f>SUM(AA1862:AA1889)</f>
        <v>12</v>
      </c>
      <c r="AB1890" s="53">
        <f>AA1890/Z1890</f>
        <v>0.52173913043478259</v>
      </c>
      <c r="AC1890" s="29">
        <f>AB1890</f>
        <v>0.52173913043478259</v>
      </c>
      <c r="AF1890" s="6"/>
    </row>
    <row r="1891" spans="1:36" ht="16.5" thickBot="1" x14ac:dyDescent="0.25">
      <c r="A1891" s="48" t="s">
        <v>231</v>
      </c>
      <c r="B1891" s="49" t="s">
        <v>115</v>
      </c>
      <c r="C1891" s="50" t="s">
        <v>116</v>
      </c>
      <c r="D1891" s="33">
        <v>0</v>
      </c>
      <c r="E1891" s="122"/>
      <c r="F1891" s="122"/>
      <c r="G1891" s="117">
        <v>0</v>
      </c>
      <c r="H1891" s="35"/>
      <c r="I1891" s="35"/>
      <c r="J1891" s="35"/>
      <c r="K1891" s="36">
        <f>SUM(K1892:K1905)</f>
        <v>16.5</v>
      </c>
      <c r="L1891" s="29">
        <f t="shared" si="840"/>
        <v>0</v>
      </c>
      <c r="M1891" s="29">
        <f t="shared" si="841"/>
        <v>0</v>
      </c>
      <c r="O1891" s="34"/>
      <c r="P1891" s="67"/>
      <c r="Q1891" s="67"/>
      <c r="R1891" s="117">
        <v>0</v>
      </c>
      <c r="S1891" s="34">
        <v>10.5</v>
      </c>
      <c r="T1891" s="34"/>
      <c r="U1891" s="43" t="s">
        <v>321</v>
      </c>
      <c r="V1891" s="35">
        <v>1</v>
      </c>
      <c r="W1891" s="6"/>
      <c r="X1891" s="6"/>
      <c r="Y1891" s="6"/>
      <c r="AB1891" s="6"/>
      <c r="AC1891" s="6"/>
      <c r="AF1891" s="6"/>
    </row>
    <row r="1892" spans="1:36" ht="16.5" thickBot="1" x14ac:dyDescent="0.3">
      <c r="A1892" s="48" t="s">
        <v>2073</v>
      </c>
      <c r="B1892" s="54" t="s">
        <v>115</v>
      </c>
      <c r="C1892" s="55" t="s">
        <v>116</v>
      </c>
      <c r="D1892" s="41">
        <v>1</v>
      </c>
      <c r="E1892" s="41">
        <v>26234</v>
      </c>
      <c r="F1892" s="41">
        <v>71101.100000000006</v>
      </c>
      <c r="G1892" s="117">
        <v>0.368967569</v>
      </c>
      <c r="H1892" s="42" t="s">
        <v>12</v>
      </c>
      <c r="I1892" s="13">
        <v>-8.8816147529999991</v>
      </c>
      <c r="J1892" s="42" t="s">
        <v>12</v>
      </c>
      <c r="K1892" s="29">
        <f t="shared" ref="K1892:K1903" si="853">IF(V1892=1,MAX(AE1892:AG1892),0)</f>
        <v>0.5</v>
      </c>
      <c r="L1892" s="29">
        <f t="shared" si="840"/>
        <v>0</v>
      </c>
      <c r="M1892" s="29">
        <f t="shared" si="841"/>
        <v>1</v>
      </c>
      <c r="N1892" s="29">
        <f t="shared" ref="N1892:N1905" si="854">IF(AND(F1892=0,V1892=1),2,V1892)</f>
        <v>1</v>
      </c>
      <c r="O1892" s="34"/>
      <c r="P1892" s="41">
        <v>33954</v>
      </c>
      <c r="Q1892" s="41">
        <v>83851.100000000006</v>
      </c>
      <c r="R1892" s="117">
        <v>0.40493207599999997</v>
      </c>
      <c r="S1892" s="34">
        <v>0.5</v>
      </c>
      <c r="T1892" s="34"/>
      <c r="U1892" s="43" t="s">
        <v>293</v>
      </c>
      <c r="V1892" s="34">
        <v>1</v>
      </c>
      <c r="W1892" s="29">
        <v>1</v>
      </c>
      <c r="X1892" s="29">
        <f t="shared" ref="X1892:X1918" si="855">IF(V1892=1,W1892,0)</f>
        <v>1</v>
      </c>
      <c r="Z1892" s="6">
        <f t="shared" ref="Z1892:Z1905" si="856">N1892</f>
        <v>1</v>
      </c>
      <c r="AA1892" s="6">
        <f t="shared" ref="AA1892:AA1905" si="857">IF(K1892&lt;=0,0,1)</f>
        <v>1</v>
      </c>
      <c r="AB1892" s="29"/>
      <c r="AC1892" s="29">
        <f>_xlfn.IFS(AND(Z1892=1,AA1892=1),1,AND(Z1892=1,AA1892=0),0,Z1892=0,"не применяется")</f>
        <v>1</v>
      </c>
      <c r="AE1892" s="120">
        <f>IF(N1892=1,IF(OR(I1892&lt;3,I1892=""),0,IF(I1892&gt;=7,1,0.5)),0)</f>
        <v>0</v>
      </c>
      <c r="AF1892" s="120">
        <f>IF(G1892&gt;AI1892,0.5,0)</f>
        <v>0.5</v>
      </c>
      <c r="AG1892" s="120">
        <f>IF(G1892=AJ1892,1,0)</f>
        <v>0</v>
      </c>
      <c r="AI1892" s="29">
        <f t="shared" ref="AI1892:AI1905" si="858">ROUND(SUMIFS(E:E,D:D,D1892,N:N,1)/SUMIFS(F:F,D:D,D1892,N:N,1),9)</f>
        <v>0.26994277300000002</v>
      </c>
      <c r="AJ1892" s="29">
        <f>ROUND(_xlfn.MAXIFS($G$7:$G$2383,$D$7:$D$2383,1,$V$7:$V$2383,1),9)</f>
        <v>0.87050933799999997</v>
      </c>
    </row>
    <row r="1893" spans="1:36" ht="16.5" thickBot="1" x14ac:dyDescent="0.3">
      <c r="A1893" s="48" t="s">
        <v>2074</v>
      </c>
      <c r="B1893" s="54" t="s">
        <v>115</v>
      </c>
      <c r="C1893" s="55" t="s">
        <v>116</v>
      </c>
      <c r="D1893" s="44">
        <v>2</v>
      </c>
      <c r="E1893" s="41">
        <v>249</v>
      </c>
      <c r="F1893" s="41">
        <v>252</v>
      </c>
      <c r="G1893" s="117">
        <v>0.98809523799999999</v>
      </c>
      <c r="H1893" s="42" t="s">
        <v>12</v>
      </c>
      <c r="I1893" s="13">
        <v>55.341133974000002</v>
      </c>
      <c r="J1893" s="42" t="s">
        <v>12</v>
      </c>
      <c r="K1893" s="29">
        <f t="shared" si="853"/>
        <v>2</v>
      </c>
      <c r="L1893" s="29">
        <f t="shared" si="840"/>
        <v>1</v>
      </c>
      <c r="M1893" s="29">
        <f t="shared" si="841"/>
        <v>1</v>
      </c>
      <c r="N1893" s="29">
        <f t="shared" si="854"/>
        <v>1</v>
      </c>
      <c r="O1893" s="34"/>
      <c r="P1893" s="41">
        <v>409</v>
      </c>
      <c r="Q1893" s="41">
        <v>643</v>
      </c>
      <c r="R1893" s="117">
        <v>0.63608087099999999</v>
      </c>
      <c r="S1893" s="34">
        <v>2</v>
      </c>
      <c r="T1893" s="34"/>
      <c r="U1893" s="43" t="s">
        <v>295</v>
      </c>
      <c r="V1893" s="34">
        <v>1</v>
      </c>
      <c r="W1893" s="29">
        <v>2</v>
      </c>
      <c r="X1893" s="29">
        <f t="shared" si="855"/>
        <v>2</v>
      </c>
      <c r="Z1893" s="6">
        <f t="shared" si="856"/>
        <v>1</v>
      </c>
      <c r="AA1893" s="6">
        <f t="shared" si="857"/>
        <v>1</v>
      </c>
      <c r="AB1893" s="29"/>
      <c r="AC1893" s="29">
        <f>_xlfn.IFS(AND(Z1893=1,AA1893=1),1,AND(Z1893=1,AA1893=0),0,Z1893=0,"не применяется")</f>
        <v>1</v>
      </c>
      <c r="AE1893" s="120">
        <f>IF(N1893=1,IF(OR(I1893&lt;5,I1893=""),0,IF(I1893&gt;=10,2,1)),0)</f>
        <v>2</v>
      </c>
      <c r="AF1893" s="120">
        <f>IF(G1893&gt;AI1893,1,0)</f>
        <v>1</v>
      </c>
      <c r="AG1893" s="120">
        <f>IF(G1893=AJ1893,2,0)</f>
        <v>0</v>
      </c>
      <c r="AI1893" s="29">
        <f t="shared" si="858"/>
        <v>0.94268468299999997</v>
      </c>
      <c r="AJ1893" s="29">
        <f>ROUND(_xlfn.MAXIFS($G$7:$G$2383,$N$7:$N$2383,1,$D$7:$D$2383,2),9)</f>
        <v>0.994897959</v>
      </c>
    </row>
    <row r="1894" spans="1:36" ht="16.5" thickBot="1" x14ac:dyDescent="0.3">
      <c r="A1894" s="48" t="s">
        <v>2075</v>
      </c>
      <c r="B1894" s="54" t="s">
        <v>115</v>
      </c>
      <c r="C1894" s="55" t="s">
        <v>116</v>
      </c>
      <c r="D1894" s="44">
        <v>3</v>
      </c>
      <c r="E1894" s="41">
        <v>1</v>
      </c>
      <c r="F1894" s="41">
        <v>1</v>
      </c>
      <c r="G1894" s="117">
        <v>1</v>
      </c>
      <c r="H1894" s="42" t="s">
        <v>12</v>
      </c>
      <c r="I1894" s="13">
        <v>0</v>
      </c>
      <c r="J1894" s="42" t="s">
        <v>12</v>
      </c>
      <c r="K1894" s="29">
        <f t="shared" si="853"/>
        <v>1</v>
      </c>
      <c r="L1894" s="29">
        <f t="shared" si="840"/>
        <v>1</v>
      </c>
      <c r="M1894" s="29">
        <f t="shared" si="841"/>
        <v>1</v>
      </c>
      <c r="N1894" s="29">
        <f t="shared" si="854"/>
        <v>1</v>
      </c>
      <c r="O1894" s="34"/>
      <c r="P1894" s="41">
        <v>0</v>
      </c>
      <c r="Q1894" s="41">
        <v>0</v>
      </c>
      <c r="R1894" s="117">
        <v>0</v>
      </c>
      <c r="S1894" s="34">
        <v>0</v>
      </c>
      <c r="T1894" s="34"/>
      <c r="U1894" s="43" t="s">
        <v>297</v>
      </c>
      <c r="V1894" s="34">
        <v>1</v>
      </c>
      <c r="W1894" s="29">
        <v>1</v>
      </c>
      <c r="X1894" s="29">
        <f t="shared" si="855"/>
        <v>1</v>
      </c>
      <c r="Z1894" s="6">
        <f t="shared" si="856"/>
        <v>1</v>
      </c>
      <c r="AA1894" s="6">
        <f t="shared" si="857"/>
        <v>1</v>
      </c>
      <c r="AB1894" s="29"/>
      <c r="AC1894" s="29">
        <f>_xlfn.IFS(AND(Z1894=1,AA1894=1),1,AND(Z1894=1,AA1894=0),0,Z1894=0,"не применяется",Z1894=2,"не применяется")</f>
        <v>1</v>
      </c>
      <c r="AE1894" s="120">
        <f>IF(N1894=1,IF(OR(I1894&lt;5,I1894=""),0,IF(I1894&gt;=10,1,0.5)),0)</f>
        <v>0</v>
      </c>
      <c r="AF1894" s="120">
        <f>IF(G1894&gt;AI1894,0.5,0)</f>
        <v>0.5</v>
      </c>
      <c r="AG1894" s="120">
        <f>IF(G1894=AJ1894,1,0)</f>
        <v>1</v>
      </c>
      <c r="AI1894" s="29">
        <f t="shared" si="858"/>
        <v>0.630237826</v>
      </c>
      <c r="AJ1894" s="29">
        <f>_xlfn.MAXIFS($G$7:$G$2383,$N$7:$N$2383,1,$D$7:$D$2383,3)</f>
        <v>1</v>
      </c>
    </row>
    <row r="1895" spans="1:36" ht="16.5" thickBot="1" x14ac:dyDescent="0.3">
      <c r="A1895" s="48" t="s">
        <v>2076</v>
      </c>
      <c r="B1895" s="54" t="s">
        <v>115</v>
      </c>
      <c r="C1895" s="55" t="s">
        <v>116</v>
      </c>
      <c r="D1895" s="44">
        <v>4</v>
      </c>
      <c r="E1895" s="41">
        <v>8</v>
      </c>
      <c r="F1895" s="41">
        <v>8</v>
      </c>
      <c r="G1895" s="117">
        <v>1</v>
      </c>
      <c r="H1895" s="42" t="s">
        <v>12</v>
      </c>
      <c r="I1895" s="13">
        <v>107.6923079</v>
      </c>
      <c r="J1895" s="42" t="s">
        <v>12</v>
      </c>
      <c r="K1895" s="29">
        <f t="shared" si="853"/>
        <v>1</v>
      </c>
      <c r="L1895" s="29">
        <f t="shared" si="840"/>
        <v>0</v>
      </c>
      <c r="M1895" s="29">
        <f t="shared" si="841"/>
        <v>1</v>
      </c>
      <c r="N1895" s="29">
        <f t="shared" si="854"/>
        <v>1</v>
      </c>
      <c r="O1895" s="34"/>
      <c r="P1895" s="41">
        <v>13</v>
      </c>
      <c r="Q1895" s="41">
        <v>27</v>
      </c>
      <c r="R1895" s="117">
        <v>0.48148148099999999</v>
      </c>
      <c r="S1895" s="34">
        <v>0.5</v>
      </c>
      <c r="T1895" s="34"/>
      <c r="U1895" s="43" t="s">
        <v>299</v>
      </c>
      <c r="V1895" s="34">
        <v>1</v>
      </c>
      <c r="W1895" s="29">
        <v>1</v>
      </c>
      <c r="X1895" s="29">
        <f t="shared" si="855"/>
        <v>1</v>
      </c>
      <c r="Z1895" s="6">
        <f t="shared" si="856"/>
        <v>1</v>
      </c>
      <c r="AA1895" s="6">
        <f t="shared" si="857"/>
        <v>1</v>
      </c>
      <c r="AB1895" s="29"/>
      <c r="AC1895" s="29">
        <f t="shared" ref="AC1895:AC1907" si="859">_xlfn.IFS(AND(Z1895=1,AA1895=1),1,AND(Z1895=1,AA1895=0),0,Z1895=0,"не применяется")</f>
        <v>1</v>
      </c>
      <c r="AE1895" s="120">
        <f>IF(N1895=1,IF(OR(I1895&lt;5,I1895=""),0,IF(I1895&gt;=10,1,0.5)),0)</f>
        <v>1</v>
      </c>
      <c r="AF1895" s="120">
        <f>IF(G1895&gt;AI1895,0.5,0)</f>
        <v>0.5</v>
      </c>
      <c r="AG1895" s="120">
        <f>IF(G1895=AJ1895,1,0)</f>
        <v>1</v>
      </c>
      <c r="AI1895" s="29">
        <f t="shared" si="858"/>
        <v>0.88328075699999997</v>
      </c>
      <c r="AJ1895" s="29">
        <f>_xlfn.MAXIFS($G$7:$G$2383,$N$7:$N$2383,1,$D$7:$D$2383,4)</f>
        <v>1</v>
      </c>
    </row>
    <row r="1896" spans="1:36" ht="16.5" thickBot="1" x14ac:dyDescent="0.3">
      <c r="A1896" s="48" t="s">
        <v>2077</v>
      </c>
      <c r="B1896" s="54" t="s">
        <v>115</v>
      </c>
      <c r="C1896" s="55" t="s">
        <v>116</v>
      </c>
      <c r="D1896" s="44">
        <v>5</v>
      </c>
      <c r="E1896" s="41">
        <v>6</v>
      </c>
      <c r="F1896" s="41">
        <v>7</v>
      </c>
      <c r="G1896" s="117">
        <v>0.85714285700000004</v>
      </c>
      <c r="H1896" s="42" t="s">
        <v>12</v>
      </c>
      <c r="I1896" s="13">
        <v>714.28571333599996</v>
      </c>
      <c r="J1896" s="42" t="s">
        <v>12</v>
      </c>
      <c r="K1896" s="29">
        <f t="shared" si="853"/>
        <v>1</v>
      </c>
      <c r="L1896" s="29">
        <f t="shared" si="840"/>
        <v>0</v>
      </c>
      <c r="M1896" s="29">
        <f t="shared" si="841"/>
        <v>1</v>
      </c>
      <c r="N1896" s="29">
        <f t="shared" si="854"/>
        <v>1</v>
      </c>
      <c r="O1896" s="34"/>
      <c r="P1896" s="41">
        <v>2</v>
      </c>
      <c r="Q1896" s="41">
        <v>19</v>
      </c>
      <c r="R1896" s="117">
        <v>0.105263158</v>
      </c>
      <c r="S1896" s="34">
        <v>0.5</v>
      </c>
      <c r="T1896" s="34"/>
      <c r="U1896" s="43" t="s">
        <v>301</v>
      </c>
      <c r="V1896" s="34">
        <v>1</v>
      </c>
      <c r="W1896" s="29">
        <v>1</v>
      </c>
      <c r="X1896" s="29">
        <f t="shared" si="855"/>
        <v>1</v>
      </c>
      <c r="Z1896" s="6">
        <f t="shared" si="856"/>
        <v>1</v>
      </c>
      <c r="AA1896" s="6">
        <f t="shared" si="857"/>
        <v>1</v>
      </c>
      <c r="AB1896" s="29"/>
      <c r="AC1896" s="29">
        <f t="shared" si="859"/>
        <v>1</v>
      </c>
      <c r="AE1896" s="120">
        <f>IF(N1896=1,IF(OR(I1896&lt;5,I1896=""),0,IF(I1896&gt;=10,1,0.5)),0)</f>
        <v>1</v>
      </c>
      <c r="AF1896" s="120">
        <f>IF(G1896&gt;AI1896,0.5,0)</f>
        <v>0.5</v>
      </c>
      <c r="AG1896" s="120">
        <f>IF(G1896=AJ1896,1,0)</f>
        <v>0</v>
      </c>
      <c r="AI1896" s="29">
        <f t="shared" si="858"/>
        <v>0.78056112200000005</v>
      </c>
      <c r="AJ1896" s="29">
        <f>_xlfn.MAXIFS($G$7:$G$2383,$N$7:$N$2383,1,$D$7:$D$2383,5)</f>
        <v>1</v>
      </c>
    </row>
    <row r="1897" spans="1:36" ht="16.5" thickBot="1" x14ac:dyDescent="0.3">
      <c r="A1897" s="48" t="s">
        <v>2078</v>
      </c>
      <c r="B1897" s="54" t="s">
        <v>115</v>
      </c>
      <c r="C1897" s="55" t="s">
        <v>116</v>
      </c>
      <c r="D1897" s="44">
        <v>6</v>
      </c>
      <c r="E1897" s="41">
        <v>530</v>
      </c>
      <c r="F1897" s="41">
        <v>530</v>
      </c>
      <c r="G1897" s="117">
        <v>1</v>
      </c>
      <c r="H1897" s="45">
        <v>1</v>
      </c>
      <c r="I1897" s="42" t="s">
        <v>12</v>
      </c>
      <c r="J1897" s="13">
        <v>1</v>
      </c>
      <c r="K1897" s="29">
        <f t="shared" si="853"/>
        <v>2</v>
      </c>
      <c r="L1897" s="29">
        <f t="shared" si="840"/>
        <v>0</v>
      </c>
      <c r="M1897" s="29">
        <f t="shared" si="841"/>
        <v>0</v>
      </c>
      <c r="N1897" s="29">
        <f t="shared" si="854"/>
        <v>1</v>
      </c>
      <c r="O1897" s="34"/>
      <c r="P1897" s="41">
        <v>0</v>
      </c>
      <c r="Q1897" s="41">
        <v>0</v>
      </c>
      <c r="R1897" s="117">
        <v>0</v>
      </c>
      <c r="S1897" s="42">
        <v>2</v>
      </c>
      <c r="T1897" s="42"/>
      <c r="U1897" s="43" t="s">
        <v>303</v>
      </c>
      <c r="V1897" s="34">
        <v>1</v>
      </c>
      <c r="W1897" s="29">
        <v>2</v>
      </c>
      <c r="X1897" s="29">
        <f t="shared" si="855"/>
        <v>2</v>
      </c>
      <c r="Z1897" s="6">
        <f t="shared" si="856"/>
        <v>1</v>
      </c>
      <c r="AA1897" s="6">
        <f t="shared" si="857"/>
        <v>1</v>
      </c>
      <c r="AB1897" s="29"/>
      <c r="AC1897" s="29">
        <f t="shared" si="859"/>
        <v>1</v>
      </c>
      <c r="AE1897" s="120">
        <f>IF(N1897=1,IF(J1897&gt;=1,2,0),0)</f>
        <v>2</v>
      </c>
      <c r="AF1897" s="120">
        <f>IF(G1897&gt;AI1897,1,0)</f>
        <v>0</v>
      </c>
      <c r="AG1897" s="120"/>
      <c r="AI1897" s="29">
        <f t="shared" si="858"/>
        <v>1.0014544569999999</v>
      </c>
    </row>
    <row r="1898" spans="1:36" ht="16.5" thickBot="1" x14ac:dyDescent="0.3">
      <c r="A1898" s="48" t="s">
        <v>2079</v>
      </c>
      <c r="B1898" s="54" t="s">
        <v>115</v>
      </c>
      <c r="C1898" s="55" t="s">
        <v>116</v>
      </c>
      <c r="D1898" s="44">
        <v>7</v>
      </c>
      <c r="E1898" s="41">
        <v>143</v>
      </c>
      <c r="F1898" s="41">
        <v>190</v>
      </c>
      <c r="G1898" s="117">
        <v>0.752631579</v>
      </c>
      <c r="H1898" s="42" t="s">
        <v>12</v>
      </c>
      <c r="I1898" s="13">
        <v>18.440443224999999</v>
      </c>
      <c r="J1898" s="42" t="s">
        <v>12</v>
      </c>
      <c r="K1898" s="29">
        <f t="shared" si="853"/>
        <v>2</v>
      </c>
      <c r="L1898" s="29">
        <f t="shared" si="840"/>
        <v>0</v>
      </c>
      <c r="M1898" s="29">
        <f t="shared" si="841"/>
        <v>0</v>
      </c>
      <c r="N1898" s="29">
        <f t="shared" si="854"/>
        <v>1</v>
      </c>
      <c r="O1898" s="34"/>
      <c r="P1898" s="41">
        <v>190</v>
      </c>
      <c r="Q1898" s="41">
        <v>299</v>
      </c>
      <c r="R1898" s="117">
        <v>0.63545150500000003</v>
      </c>
      <c r="S1898" s="34">
        <v>0</v>
      </c>
      <c r="T1898" s="34"/>
      <c r="U1898" s="43" t="s">
        <v>305</v>
      </c>
      <c r="V1898" s="34">
        <v>1</v>
      </c>
      <c r="W1898" s="29">
        <v>2</v>
      </c>
      <c r="X1898" s="29">
        <f t="shared" si="855"/>
        <v>2</v>
      </c>
      <c r="Z1898" s="6">
        <f t="shared" si="856"/>
        <v>1</v>
      </c>
      <c r="AA1898" s="6">
        <f t="shared" si="857"/>
        <v>1</v>
      </c>
      <c r="AB1898" s="29"/>
      <c r="AC1898" s="29">
        <f t="shared" si="859"/>
        <v>1</v>
      </c>
      <c r="AE1898" s="120">
        <f>IF(N1898=1,IF(OR(I1898&lt;3,I1898=""),0,IF(I1898&gt;=7,2,1)),0)</f>
        <v>2</v>
      </c>
      <c r="AF1898" s="120">
        <f>IF(G1898&gt;AI1898,1,0)</f>
        <v>0</v>
      </c>
      <c r="AG1898" s="120">
        <f>IF(G1898=AJ1898,2,0)</f>
        <v>0</v>
      </c>
      <c r="AI1898" s="29">
        <f t="shared" si="858"/>
        <v>0.78831324000000003</v>
      </c>
      <c r="AJ1898" s="29">
        <f>_xlfn.MAXIFS($G$7:$G$2383,$N$7:$N$2383,1,$D$7:$D$2383,7)</f>
        <v>0.964028777</v>
      </c>
    </row>
    <row r="1899" spans="1:36" ht="16.5" thickBot="1" x14ac:dyDescent="0.3">
      <c r="A1899" s="48" t="s">
        <v>2080</v>
      </c>
      <c r="B1899" s="54" t="s">
        <v>115</v>
      </c>
      <c r="C1899" s="55" t="s">
        <v>116</v>
      </c>
      <c r="D1899" s="44">
        <v>8</v>
      </c>
      <c r="E1899" s="41">
        <v>74</v>
      </c>
      <c r="F1899" s="41">
        <v>190</v>
      </c>
      <c r="G1899" s="117">
        <v>0.38947368399999999</v>
      </c>
      <c r="H1899" s="42" t="s">
        <v>12</v>
      </c>
      <c r="I1899" s="13">
        <v>-20.780522779999998</v>
      </c>
      <c r="J1899" s="42" t="s">
        <v>12</v>
      </c>
      <c r="K1899" s="29">
        <f t="shared" si="853"/>
        <v>1</v>
      </c>
      <c r="L1899" s="29">
        <f t="shared" si="840"/>
        <v>0</v>
      </c>
      <c r="M1899" s="29">
        <f t="shared" si="841"/>
        <v>0</v>
      </c>
      <c r="N1899" s="29">
        <f t="shared" si="854"/>
        <v>1</v>
      </c>
      <c r="O1899" s="34"/>
      <c r="P1899" s="41">
        <v>147</v>
      </c>
      <c r="Q1899" s="41">
        <v>299</v>
      </c>
      <c r="R1899" s="117">
        <v>0.49163879599999999</v>
      </c>
      <c r="S1899" s="34">
        <v>0</v>
      </c>
      <c r="T1899" s="34"/>
      <c r="U1899" s="43" t="s">
        <v>307</v>
      </c>
      <c r="V1899" s="34">
        <v>1</v>
      </c>
      <c r="W1899" s="29">
        <v>1</v>
      </c>
      <c r="X1899" s="29">
        <f t="shared" si="855"/>
        <v>1</v>
      </c>
      <c r="Z1899" s="6">
        <f t="shared" si="856"/>
        <v>1</v>
      </c>
      <c r="AA1899" s="6">
        <f t="shared" si="857"/>
        <v>1</v>
      </c>
      <c r="AB1899" s="29"/>
      <c r="AC1899" s="29">
        <f t="shared" si="859"/>
        <v>1</v>
      </c>
      <c r="AE1899" s="120">
        <f>IF(N1899=1,IF(OR(I1899&gt;-5,I1899=""),0,IF(I1899&gt;=-10,0.5,1)),0)</f>
        <v>1</v>
      </c>
      <c r="AF1899" s="120">
        <f>IF(G1899&lt;AI1899,0.5,0)</f>
        <v>0</v>
      </c>
      <c r="AG1899" s="120">
        <f>IF(G1899=AJ1899,1,0)</f>
        <v>0</v>
      </c>
      <c r="AI1899" s="29">
        <f t="shared" si="858"/>
        <v>0.38070670899999998</v>
      </c>
      <c r="AJ1899" s="29">
        <f>_xlfn.MINIFS($G$6:$G$2383,$N$6:$N$2383,1,$D$6:$D$2383,8)</f>
        <v>1.9047618999999998E-2</v>
      </c>
    </row>
    <row r="1900" spans="1:36" ht="16.5" thickBot="1" x14ac:dyDescent="0.3">
      <c r="A1900" s="48" t="s">
        <v>2081</v>
      </c>
      <c r="B1900" s="54" t="s">
        <v>115</v>
      </c>
      <c r="C1900" s="55" t="s">
        <v>116</v>
      </c>
      <c r="D1900" s="44">
        <v>9</v>
      </c>
      <c r="E1900" s="41">
        <v>1306</v>
      </c>
      <c r="F1900" s="41">
        <v>252</v>
      </c>
      <c r="G1900" s="117">
        <v>5.1825396829999999</v>
      </c>
      <c r="H1900" s="45">
        <v>1</v>
      </c>
      <c r="I1900" s="42" t="s">
        <v>12</v>
      </c>
      <c r="J1900" s="13">
        <v>5.1825396829999999</v>
      </c>
      <c r="K1900" s="29">
        <f t="shared" si="853"/>
        <v>1</v>
      </c>
      <c r="L1900" s="29">
        <f t="shared" si="840"/>
        <v>0</v>
      </c>
      <c r="M1900" s="29">
        <f t="shared" si="841"/>
        <v>0</v>
      </c>
      <c r="N1900" s="29">
        <f t="shared" si="854"/>
        <v>1</v>
      </c>
      <c r="O1900" s="34"/>
      <c r="P1900" s="41">
        <v>1352</v>
      </c>
      <c r="Q1900" s="41">
        <v>643</v>
      </c>
      <c r="R1900" s="117">
        <v>2.1026438569999999</v>
      </c>
      <c r="S1900" s="42">
        <v>1</v>
      </c>
      <c r="T1900" s="42"/>
      <c r="U1900" s="43" t="s">
        <v>309</v>
      </c>
      <c r="V1900" s="34">
        <v>1</v>
      </c>
      <c r="W1900" s="29">
        <v>1</v>
      </c>
      <c r="X1900" s="29">
        <f t="shared" si="855"/>
        <v>1</v>
      </c>
      <c r="Z1900" s="6">
        <f t="shared" si="856"/>
        <v>1</v>
      </c>
      <c r="AA1900" s="6">
        <f t="shared" si="857"/>
        <v>1</v>
      </c>
      <c r="AB1900" s="29"/>
      <c r="AC1900" s="29">
        <f t="shared" si="859"/>
        <v>1</v>
      </c>
      <c r="AE1900" s="120">
        <f>IF(N1900=1,IF(J1900&gt;=1,1,0),0)</f>
        <v>1</v>
      </c>
      <c r="AF1900" s="120">
        <f>IF(G1900&gt;AI1900,0.5,0)</f>
        <v>0</v>
      </c>
      <c r="AG1900" s="120"/>
      <c r="AI1900" s="29">
        <f t="shared" si="858"/>
        <v>6.5856960899999999</v>
      </c>
    </row>
    <row r="1901" spans="1:36" ht="16.5" thickBot="1" x14ac:dyDescent="0.3">
      <c r="A1901" s="48" t="s">
        <v>2082</v>
      </c>
      <c r="B1901" s="54" t="s">
        <v>115</v>
      </c>
      <c r="C1901" s="55" t="s">
        <v>116</v>
      </c>
      <c r="D1901" s="44">
        <v>10</v>
      </c>
      <c r="E1901" s="41">
        <v>45</v>
      </c>
      <c r="F1901" s="41">
        <v>8</v>
      </c>
      <c r="G1901" s="117">
        <v>5.625</v>
      </c>
      <c r="H1901" s="45">
        <v>1</v>
      </c>
      <c r="I1901" s="42" t="s">
        <v>12</v>
      </c>
      <c r="J1901" s="13">
        <v>5.625</v>
      </c>
      <c r="K1901" s="29">
        <f t="shared" si="853"/>
        <v>1</v>
      </c>
      <c r="L1901" s="29">
        <f t="shared" si="840"/>
        <v>0</v>
      </c>
      <c r="M1901" s="29">
        <f t="shared" si="841"/>
        <v>0</v>
      </c>
      <c r="N1901" s="29">
        <f t="shared" si="854"/>
        <v>1</v>
      </c>
      <c r="O1901" s="34"/>
      <c r="P1901" s="41">
        <v>55</v>
      </c>
      <c r="Q1901" s="41">
        <v>27</v>
      </c>
      <c r="R1901" s="117">
        <v>2.0370370370000002</v>
      </c>
      <c r="S1901" s="42">
        <v>1</v>
      </c>
      <c r="T1901" s="42"/>
      <c r="U1901" s="43" t="s">
        <v>311</v>
      </c>
      <c r="V1901" s="34">
        <v>1</v>
      </c>
      <c r="W1901" s="29">
        <v>1</v>
      </c>
      <c r="X1901" s="29">
        <f t="shared" si="855"/>
        <v>1</v>
      </c>
      <c r="Z1901" s="6">
        <f t="shared" si="856"/>
        <v>1</v>
      </c>
      <c r="AA1901" s="6">
        <f t="shared" si="857"/>
        <v>1</v>
      </c>
      <c r="AB1901" s="29"/>
      <c r="AC1901" s="29">
        <f t="shared" si="859"/>
        <v>1</v>
      </c>
      <c r="AE1901" s="120">
        <f>IF(N1901=1,IF(J1901&gt;=1,1,0),0)</f>
        <v>1</v>
      </c>
      <c r="AF1901" s="120">
        <f>IF(G1901&gt;AI1901,0.5,0)</f>
        <v>0</v>
      </c>
      <c r="AG1901" s="120"/>
      <c r="AI1901" s="29">
        <f t="shared" si="858"/>
        <v>8.2854889590000003</v>
      </c>
    </row>
    <row r="1902" spans="1:36" ht="16.5" thickBot="1" x14ac:dyDescent="0.3">
      <c r="A1902" s="48" t="s">
        <v>2083</v>
      </c>
      <c r="B1902" s="54" t="s">
        <v>115</v>
      </c>
      <c r="C1902" s="55" t="s">
        <v>116</v>
      </c>
      <c r="D1902" s="44">
        <v>11</v>
      </c>
      <c r="E1902" s="41">
        <v>181</v>
      </c>
      <c r="F1902" s="41">
        <v>7</v>
      </c>
      <c r="G1902" s="117">
        <v>25.857142856999999</v>
      </c>
      <c r="H1902" s="45">
        <v>1</v>
      </c>
      <c r="I1902" s="42" t="s">
        <v>12</v>
      </c>
      <c r="J1902" s="13">
        <v>25.857142856999999</v>
      </c>
      <c r="K1902" s="29">
        <f t="shared" si="853"/>
        <v>2</v>
      </c>
      <c r="L1902" s="29">
        <f t="shared" si="840"/>
        <v>0</v>
      </c>
      <c r="M1902" s="29">
        <f t="shared" si="841"/>
        <v>1</v>
      </c>
      <c r="N1902" s="29">
        <f t="shared" si="854"/>
        <v>1</v>
      </c>
      <c r="O1902" s="34"/>
      <c r="P1902" s="41">
        <v>76</v>
      </c>
      <c r="Q1902" s="41">
        <v>19</v>
      </c>
      <c r="R1902" s="117">
        <v>4</v>
      </c>
      <c r="S1902" s="42">
        <v>2</v>
      </c>
      <c r="T1902" s="42"/>
      <c r="U1902" s="43" t="s">
        <v>313</v>
      </c>
      <c r="V1902" s="34">
        <v>1</v>
      </c>
      <c r="W1902" s="29">
        <v>2</v>
      </c>
      <c r="X1902" s="29">
        <f t="shared" si="855"/>
        <v>2</v>
      </c>
      <c r="Z1902" s="6">
        <f t="shared" si="856"/>
        <v>1</v>
      </c>
      <c r="AA1902" s="6">
        <f t="shared" si="857"/>
        <v>1</v>
      </c>
      <c r="AB1902" s="29"/>
      <c r="AC1902" s="29">
        <f t="shared" si="859"/>
        <v>1</v>
      </c>
      <c r="AE1902" s="120">
        <f>IF(N1902=1,IF(J1902&gt;=1,2,0),0)</f>
        <v>2</v>
      </c>
      <c r="AF1902" s="120">
        <f>IF(G1902&gt;AI1902,1,0)</f>
        <v>1</v>
      </c>
      <c r="AG1902" s="120"/>
      <c r="AI1902" s="29">
        <f t="shared" si="858"/>
        <v>8.5951903810000001</v>
      </c>
    </row>
    <row r="1903" spans="1:36" ht="16.5" thickBot="1" x14ac:dyDescent="0.3">
      <c r="A1903" s="48" t="s">
        <v>2084</v>
      </c>
      <c r="B1903" s="54" t="s">
        <v>115</v>
      </c>
      <c r="C1903" s="55" t="s">
        <v>116</v>
      </c>
      <c r="D1903" s="44">
        <v>12</v>
      </c>
      <c r="E1903" s="41">
        <v>383</v>
      </c>
      <c r="F1903" s="41">
        <v>5899</v>
      </c>
      <c r="G1903" s="117">
        <v>6.4926259E-2</v>
      </c>
      <c r="H1903" s="42" t="s">
        <v>12</v>
      </c>
      <c r="I1903" s="13">
        <v>60.786272593</v>
      </c>
      <c r="J1903" s="42" t="s">
        <v>12</v>
      </c>
      <c r="K1903" s="29">
        <f t="shared" si="853"/>
        <v>0</v>
      </c>
      <c r="L1903" s="29">
        <f t="shared" si="840"/>
        <v>0</v>
      </c>
      <c r="M1903" s="29">
        <f t="shared" si="841"/>
        <v>0</v>
      </c>
      <c r="N1903" s="29">
        <f t="shared" si="854"/>
        <v>1</v>
      </c>
      <c r="O1903" s="34"/>
      <c r="P1903" s="41">
        <v>225</v>
      </c>
      <c r="Q1903" s="41">
        <v>5572</v>
      </c>
      <c r="R1903" s="117">
        <v>4.0380474E-2</v>
      </c>
      <c r="S1903" s="34">
        <v>0</v>
      </c>
      <c r="T1903" s="34"/>
      <c r="U1903" s="43" t="s">
        <v>315</v>
      </c>
      <c r="V1903" s="34">
        <v>1</v>
      </c>
      <c r="W1903" s="29">
        <v>1</v>
      </c>
      <c r="X1903" s="29">
        <f t="shared" si="855"/>
        <v>1</v>
      </c>
      <c r="Z1903" s="6">
        <f t="shared" si="856"/>
        <v>1</v>
      </c>
      <c r="AA1903" s="6">
        <f t="shared" si="857"/>
        <v>0</v>
      </c>
      <c r="AB1903" s="29"/>
      <c r="AC1903" s="29">
        <f t="shared" si="859"/>
        <v>0</v>
      </c>
      <c r="AE1903" s="120">
        <f>IF(N1903=1,IF(OR(I1903&gt;-5,I1903=""),0,IF(I1903&gt;=-10,0.5,1)),0)</f>
        <v>0</v>
      </c>
      <c r="AF1903" s="120">
        <f>IF(G1903&lt;AI1903,0.5,0)</f>
        <v>0</v>
      </c>
      <c r="AG1903" s="120">
        <f>IF(G1903=AJ1903,1,0)</f>
        <v>0</v>
      </c>
      <c r="AI1903" s="29">
        <f t="shared" si="858"/>
        <v>4.0696577999999997E-2</v>
      </c>
      <c r="AJ1903" s="29">
        <f>_xlfn.MINIFS($G$6:$G$2383,$N$6:$N$2383,1,$D$6:$D$2383,12)</f>
        <v>5.6550419999999999E-3</v>
      </c>
    </row>
    <row r="1904" spans="1:36" ht="16.5" thickBot="1" x14ac:dyDescent="0.3">
      <c r="A1904" s="48" t="s">
        <v>2085</v>
      </c>
      <c r="B1904" s="54" t="s">
        <v>115</v>
      </c>
      <c r="C1904" s="55" t="s">
        <v>116</v>
      </c>
      <c r="D1904" s="44">
        <v>13</v>
      </c>
      <c r="E1904" s="41">
        <v>64</v>
      </c>
      <c r="F1904" s="41">
        <v>352</v>
      </c>
      <c r="G1904" s="117">
        <v>0.18181818199999999</v>
      </c>
      <c r="H1904" s="42" t="s">
        <v>12</v>
      </c>
      <c r="I1904" s="13">
        <v>-34.395501306</v>
      </c>
      <c r="J1904" s="42" t="s">
        <v>12</v>
      </c>
      <c r="K1904" s="29">
        <f>_xlfn.IFS(AND(R1904=0,G1904=0),0,V1904=0,0,V1904=1,MAX(AE1904:AG1904))</f>
        <v>2</v>
      </c>
      <c r="L1904" s="29">
        <f t="shared" si="840"/>
        <v>1</v>
      </c>
      <c r="M1904" s="29">
        <f t="shared" si="841"/>
        <v>1</v>
      </c>
      <c r="N1904" s="29">
        <f t="shared" si="854"/>
        <v>1</v>
      </c>
      <c r="O1904" s="34"/>
      <c r="P1904" s="41">
        <v>97</v>
      </c>
      <c r="Q1904" s="41">
        <v>350</v>
      </c>
      <c r="R1904" s="117">
        <v>0.27714285700000002</v>
      </c>
      <c r="S1904" s="34">
        <v>1</v>
      </c>
      <c r="T1904" s="34"/>
      <c r="U1904" s="43" t="s">
        <v>317</v>
      </c>
      <c r="V1904" s="34">
        <v>1</v>
      </c>
      <c r="W1904" s="29">
        <v>2</v>
      </c>
      <c r="X1904" s="29">
        <f t="shared" si="855"/>
        <v>2</v>
      </c>
      <c r="Z1904" s="6">
        <f t="shared" si="856"/>
        <v>1</v>
      </c>
      <c r="AA1904" s="6">
        <f t="shared" si="857"/>
        <v>1</v>
      </c>
      <c r="AB1904" s="29"/>
      <c r="AC1904" s="29">
        <f t="shared" si="859"/>
        <v>1</v>
      </c>
      <c r="AE1904" s="120">
        <f>IF(N1904=1,IF(OR(I1904&gt;-3,I1904=""),0,IF(I1904&gt;=-7,1,2)),0)</f>
        <v>2</v>
      </c>
      <c r="AF1904" s="120">
        <f>IF(G1904&lt;AI1904,1,0)</f>
        <v>1</v>
      </c>
      <c r="AG1904" s="120">
        <f>IF(G1904=AJ1904,2,0)</f>
        <v>0</v>
      </c>
      <c r="AI1904" s="29">
        <f t="shared" si="858"/>
        <v>0.30394431599999999</v>
      </c>
      <c r="AJ1904" s="29">
        <f>_xlfn.MINIFS($G$6:$G$2383,$N$6:$N$2383,1,$D$6:$D$2383,13)</f>
        <v>0.11</v>
      </c>
    </row>
    <row r="1905" spans="1:36" ht="16.5" thickBot="1" x14ac:dyDescent="0.3">
      <c r="A1905" s="48" t="s">
        <v>2086</v>
      </c>
      <c r="B1905" s="54" t="s">
        <v>115</v>
      </c>
      <c r="C1905" s="55" t="s">
        <v>116</v>
      </c>
      <c r="D1905" s="44">
        <v>14</v>
      </c>
      <c r="E1905" s="41">
        <v>0</v>
      </c>
      <c r="F1905" s="41">
        <v>525</v>
      </c>
      <c r="G1905" s="117">
        <v>0</v>
      </c>
      <c r="H1905" s="42" t="s">
        <v>12</v>
      </c>
      <c r="I1905" s="13">
        <v>0</v>
      </c>
      <c r="J1905" s="42" t="s">
        <v>12</v>
      </c>
      <c r="K1905" s="29">
        <f>_xlfn.IFS(AND(R1905=0,G1905=0),0,V1905=0,0,V1905=1,MAX(AE1905:AG1905))</f>
        <v>0</v>
      </c>
      <c r="L1905" s="29">
        <f t="shared" si="840"/>
        <v>0</v>
      </c>
      <c r="M1905" s="29">
        <f t="shared" si="841"/>
        <v>1</v>
      </c>
      <c r="N1905" s="29">
        <f t="shared" si="854"/>
        <v>1</v>
      </c>
      <c r="O1905" s="34"/>
      <c r="P1905" s="41">
        <v>0</v>
      </c>
      <c r="Q1905" s="41">
        <v>456</v>
      </c>
      <c r="R1905" s="117">
        <v>0</v>
      </c>
      <c r="S1905" s="34">
        <v>0</v>
      </c>
      <c r="T1905" s="34"/>
      <c r="U1905" s="43" t="s">
        <v>319</v>
      </c>
      <c r="V1905" s="34">
        <v>1</v>
      </c>
      <c r="W1905" s="29">
        <v>1</v>
      </c>
      <c r="X1905" s="29">
        <f t="shared" si="855"/>
        <v>1</v>
      </c>
      <c r="Z1905" s="6">
        <f t="shared" si="856"/>
        <v>1</v>
      </c>
      <c r="AA1905" s="6">
        <f t="shared" si="857"/>
        <v>0</v>
      </c>
      <c r="AB1905" s="29"/>
      <c r="AC1905" s="29">
        <f t="shared" si="859"/>
        <v>0</v>
      </c>
      <c r="AE1905" s="120">
        <f>IF(N1905=1,IF(OR(I1905&gt;-5,I1905=""),0,IF(I1905&gt;=-10,0.5,1)),0)</f>
        <v>0</v>
      </c>
      <c r="AF1905" s="120">
        <f>IF(G1905&lt;AI1905,0.5,0)</f>
        <v>0.5</v>
      </c>
      <c r="AG1905" s="120">
        <f>IF(G1905=AJ1905,1,0)</f>
        <v>1</v>
      </c>
      <c r="AI1905" s="29">
        <f t="shared" si="858"/>
        <v>4.1435990000000004E-3</v>
      </c>
      <c r="AJ1905" s="29">
        <f>_xlfn.MINIFS($G$6:$G$2383,$N$6:$N$2383,1,$D$6:$D$2383,14)</f>
        <v>0</v>
      </c>
    </row>
    <row r="1906" spans="1:36" ht="16.5" thickBot="1" x14ac:dyDescent="0.3">
      <c r="A1906" s="48" t="s">
        <v>2087</v>
      </c>
      <c r="B1906" s="54" t="s">
        <v>115</v>
      </c>
      <c r="C1906" s="55" t="s">
        <v>116</v>
      </c>
      <c r="D1906" s="33"/>
      <c r="E1906" s="41"/>
      <c r="F1906" s="41"/>
      <c r="G1906" s="117">
        <v>0</v>
      </c>
      <c r="H1906" s="35"/>
      <c r="I1906" s="35"/>
      <c r="J1906" s="35"/>
      <c r="K1906" s="36">
        <f>SUM(K1907:K1912)</f>
        <v>1</v>
      </c>
      <c r="L1906" s="29">
        <f t="shared" si="840"/>
        <v>0</v>
      </c>
      <c r="M1906" s="29">
        <f t="shared" si="841"/>
        <v>0</v>
      </c>
      <c r="O1906" s="34"/>
      <c r="P1906" s="34"/>
      <c r="Q1906" s="34"/>
      <c r="R1906" s="117">
        <v>0</v>
      </c>
      <c r="S1906" s="35">
        <v>2</v>
      </c>
      <c r="T1906" s="35"/>
      <c r="U1906" s="37" t="s">
        <v>321</v>
      </c>
      <c r="V1906" s="35">
        <v>1</v>
      </c>
      <c r="W1906" s="6"/>
      <c r="X1906" s="29">
        <f t="shared" si="855"/>
        <v>0</v>
      </c>
      <c r="Y1906" s="6"/>
      <c r="AB1906" s="6"/>
      <c r="AC1906" s="29" t="str">
        <f t="shared" si="859"/>
        <v>не применяется</v>
      </c>
      <c r="AF1906" s="6"/>
    </row>
    <row r="1907" spans="1:36" ht="16.5" thickBot="1" x14ac:dyDescent="0.3">
      <c r="A1907" s="48" t="s">
        <v>2088</v>
      </c>
      <c r="B1907" s="54" t="s">
        <v>115</v>
      </c>
      <c r="C1907" s="55" t="s">
        <v>116</v>
      </c>
      <c r="D1907" s="44">
        <v>15</v>
      </c>
      <c r="E1907" s="41">
        <v>2361</v>
      </c>
      <c r="F1907" s="41">
        <v>2361</v>
      </c>
      <c r="G1907" s="117">
        <v>1</v>
      </c>
      <c r="H1907" s="45">
        <v>1</v>
      </c>
      <c r="I1907" s="42" t="s">
        <v>12</v>
      </c>
      <c r="J1907" s="13">
        <v>1</v>
      </c>
      <c r="K1907" s="29">
        <f t="shared" ref="K1907:K1912" si="860">IF(V1907=1,MAX(AE1907:AG1907),0)</f>
        <v>1</v>
      </c>
      <c r="L1907" s="29">
        <f t="shared" si="840"/>
        <v>0</v>
      </c>
      <c r="M1907" s="29">
        <f t="shared" si="841"/>
        <v>1</v>
      </c>
      <c r="N1907" s="29">
        <f t="shared" ref="N1907:N1912" si="861">IF(AND(F1907=0,V1907=1),2,V1907)</f>
        <v>1</v>
      </c>
      <c r="O1907" s="34"/>
      <c r="P1907" s="41">
        <v>0</v>
      </c>
      <c r="Q1907" s="41">
        <v>0</v>
      </c>
      <c r="R1907" s="117">
        <v>0</v>
      </c>
      <c r="S1907" s="42">
        <v>1</v>
      </c>
      <c r="T1907" s="42"/>
      <c r="U1907" s="43" t="s">
        <v>323</v>
      </c>
      <c r="V1907" s="34">
        <v>1</v>
      </c>
      <c r="W1907" s="29">
        <v>1</v>
      </c>
      <c r="X1907" s="29">
        <f t="shared" si="855"/>
        <v>1</v>
      </c>
      <c r="Z1907" s="6">
        <f t="shared" ref="Z1907:Z1912" si="862">N1907</f>
        <v>1</v>
      </c>
      <c r="AA1907" s="6">
        <f t="shared" ref="AA1907:AA1912" si="863">IF(K1907&lt;=0,0,1)</f>
        <v>1</v>
      </c>
      <c r="AB1907" s="29"/>
      <c r="AC1907" s="29">
        <f t="shared" si="859"/>
        <v>1</v>
      </c>
      <c r="AE1907" s="120">
        <f>IF(AND(J1907&gt;=1,N1907=1),1,0)</f>
        <v>1</v>
      </c>
      <c r="AF1907" s="121">
        <f>IF(G1907&gt;AI1907,0.5,0)</f>
        <v>0.5</v>
      </c>
      <c r="AG1907" s="120"/>
      <c r="AI1907" s="29">
        <f t="shared" ref="AI1907:AI1912" si="864">ROUND(SUMIFS(E:E,D:D,D1907,N:N,1)/SUMIFS(F:F,D:D,D1907,N:N,1),9)</f>
        <v>0.955452521</v>
      </c>
    </row>
    <row r="1908" spans="1:36" ht="16.5" thickBot="1" x14ac:dyDescent="0.3">
      <c r="A1908" s="48" t="s">
        <v>2089</v>
      </c>
      <c r="B1908" s="54" t="s">
        <v>115</v>
      </c>
      <c r="C1908" s="55" t="s">
        <v>116</v>
      </c>
      <c r="D1908" s="44">
        <v>16</v>
      </c>
      <c r="E1908" s="41">
        <v>15</v>
      </c>
      <c r="F1908" s="41">
        <v>0</v>
      </c>
      <c r="G1908" s="117">
        <v>0</v>
      </c>
      <c r="H1908" s="45">
        <v>1</v>
      </c>
      <c r="I1908" s="42" t="s">
        <v>12</v>
      </c>
      <c r="J1908" s="13">
        <v>0</v>
      </c>
      <c r="K1908" s="29">
        <f t="shared" si="860"/>
        <v>0</v>
      </c>
      <c r="L1908" s="29">
        <f t="shared" si="840"/>
        <v>0</v>
      </c>
      <c r="M1908" s="29">
        <f t="shared" si="841"/>
        <v>0</v>
      </c>
      <c r="N1908" s="29">
        <f t="shared" si="861"/>
        <v>2</v>
      </c>
      <c r="O1908" s="34"/>
      <c r="P1908" s="41">
        <v>1</v>
      </c>
      <c r="Q1908" s="41">
        <v>14</v>
      </c>
      <c r="R1908" s="117">
        <v>7.1428570999999996E-2</v>
      </c>
      <c r="S1908" s="42">
        <v>0</v>
      </c>
      <c r="T1908" s="42"/>
      <c r="U1908" s="43" t="s">
        <v>325</v>
      </c>
      <c r="V1908" s="34">
        <v>1</v>
      </c>
      <c r="W1908" s="29">
        <v>1</v>
      </c>
      <c r="X1908" s="29">
        <f t="shared" si="855"/>
        <v>1</v>
      </c>
      <c r="Z1908" s="6">
        <f t="shared" si="862"/>
        <v>2</v>
      </c>
      <c r="AA1908" s="6">
        <f t="shared" si="863"/>
        <v>0</v>
      </c>
      <c r="AB1908" s="29"/>
      <c r="AC1908" s="29" t="str">
        <f>_xlfn.IFS(AND(Z1908=1,AA1908=1),1,AND(Z1908=1,AA1908=0),0,Z1908=0,"не применяется",N1908=2,"не применяется")</f>
        <v>не применяется</v>
      </c>
      <c r="AE1908" s="120">
        <f>IF(AND(J1908&gt;=1,N1908=1),1,0)</f>
        <v>0</v>
      </c>
      <c r="AF1908" s="120">
        <f>IF(G1908&gt;AI1908,0.5,0)</f>
        <v>0</v>
      </c>
      <c r="AG1908" s="120"/>
      <c r="AI1908" s="29">
        <f t="shared" si="864"/>
        <v>27.65</v>
      </c>
    </row>
    <row r="1909" spans="1:36" ht="16.5" thickBot="1" x14ac:dyDescent="0.3">
      <c r="A1909" s="48" t="s">
        <v>2090</v>
      </c>
      <c r="B1909" s="54" t="s">
        <v>115</v>
      </c>
      <c r="C1909" s="55" t="s">
        <v>116</v>
      </c>
      <c r="D1909" s="44">
        <v>17</v>
      </c>
      <c r="E1909" s="41">
        <v>32</v>
      </c>
      <c r="F1909" s="41">
        <v>0</v>
      </c>
      <c r="G1909" s="117">
        <v>0</v>
      </c>
      <c r="H1909" s="45">
        <v>1</v>
      </c>
      <c r="I1909" s="42" t="s">
        <v>12</v>
      </c>
      <c r="J1909" s="13">
        <v>0</v>
      </c>
      <c r="K1909" s="29">
        <f t="shared" si="860"/>
        <v>0</v>
      </c>
      <c r="L1909" s="29">
        <f t="shared" si="840"/>
        <v>0</v>
      </c>
      <c r="M1909" s="29">
        <f t="shared" si="841"/>
        <v>0</v>
      </c>
      <c r="N1909" s="29">
        <f t="shared" si="861"/>
        <v>2</v>
      </c>
      <c r="O1909" s="34"/>
      <c r="P1909" s="41">
        <v>4</v>
      </c>
      <c r="Q1909" s="41">
        <v>92</v>
      </c>
      <c r="R1909" s="117">
        <v>4.3478260999999997E-2</v>
      </c>
      <c r="S1909" s="42">
        <v>0</v>
      </c>
      <c r="T1909" s="42"/>
      <c r="U1909" s="43" t="s">
        <v>327</v>
      </c>
      <c r="V1909" s="34">
        <v>1</v>
      </c>
      <c r="W1909" s="29">
        <v>1</v>
      </c>
      <c r="X1909" s="29">
        <f t="shared" si="855"/>
        <v>1</v>
      </c>
      <c r="Z1909" s="6">
        <f t="shared" si="862"/>
        <v>2</v>
      </c>
      <c r="AA1909" s="6">
        <f t="shared" si="863"/>
        <v>0</v>
      </c>
      <c r="AB1909" s="29"/>
      <c r="AC1909" s="29" t="str">
        <f>_xlfn.IFS(AND(Z1909=1,AA1909=1),1,AND(Z1909=1,AA1909=0),0,Z1909=0,"не применяется",N1909=2,"не применяется")</f>
        <v>не применяется</v>
      </c>
      <c r="AE1909" s="120">
        <f>IF(AND(J1909&gt;=1,N1909=1),1,0)</f>
        <v>0</v>
      </c>
      <c r="AF1909" s="120">
        <f>IF(G1909&gt;AI1909,0.5,0)</f>
        <v>0</v>
      </c>
      <c r="AG1909" s="120"/>
      <c r="AI1909" s="29">
        <f t="shared" si="864"/>
        <v>77.588235294</v>
      </c>
    </row>
    <row r="1910" spans="1:36" ht="16.5" thickBot="1" x14ac:dyDescent="0.3">
      <c r="A1910" s="48" t="s">
        <v>2091</v>
      </c>
      <c r="B1910" s="54" t="s">
        <v>115</v>
      </c>
      <c r="C1910" s="55" t="s">
        <v>116</v>
      </c>
      <c r="D1910" s="44">
        <v>18</v>
      </c>
      <c r="E1910" s="41">
        <v>16</v>
      </c>
      <c r="F1910" s="41">
        <v>0</v>
      </c>
      <c r="G1910" s="117">
        <v>0</v>
      </c>
      <c r="H1910" s="45">
        <v>1</v>
      </c>
      <c r="I1910" s="42" t="s">
        <v>12</v>
      </c>
      <c r="J1910" s="13">
        <v>0</v>
      </c>
      <c r="K1910" s="29">
        <f t="shared" si="860"/>
        <v>0</v>
      </c>
      <c r="L1910" s="29">
        <f t="shared" si="840"/>
        <v>0</v>
      </c>
      <c r="M1910" s="29">
        <f t="shared" si="841"/>
        <v>0</v>
      </c>
      <c r="N1910" s="29">
        <f t="shared" si="861"/>
        <v>2</v>
      </c>
      <c r="O1910" s="34"/>
      <c r="P1910" s="41">
        <v>2</v>
      </c>
      <c r="Q1910" s="41">
        <v>7</v>
      </c>
      <c r="R1910" s="117">
        <v>0.28571428599999998</v>
      </c>
      <c r="S1910" s="42">
        <v>0</v>
      </c>
      <c r="T1910" s="42"/>
      <c r="U1910" s="43" t="s">
        <v>329</v>
      </c>
      <c r="V1910" s="34">
        <v>1</v>
      </c>
      <c r="W1910" s="29">
        <v>1</v>
      </c>
      <c r="X1910" s="29">
        <f t="shared" si="855"/>
        <v>1</v>
      </c>
      <c r="Z1910" s="6">
        <f t="shared" si="862"/>
        <v>2</v>
      </c>
      <c r="AA1910" s="6">
        <f t="shared" si="863"/>
        <v>0</v>
      </c>
      <c r="AB1910" s="29"/>
      <c r="AC1910" s="29" t="str">
        <f>_xlfn.IFS(AND(Z1910=1,AA1910=1),1,AND(Z1910=1,AA1910=0),0,Z1910=0,"не применяется",N1910=2,"не применяется")</f>
        <v>не применяется</v>
      </c>
      <c r="AE1910" s="120">
        <f>IF(AND(J1910&gt;=1,N1910=1),1,0)</f>
        <v>0</v>
      </c>
      <c r="AF1910" s="120">
        <f>IF(G1910&gt;AI1910,0.5,0)</f>
        <v>0</v>
      </c>
      <c r="AG1910" s="120"/>
      <c r="AI1910" s="29">
        <f t="shared" si="864"/>
        <v>48.1875</v>
      </c>
    </row>
    <row r="1911" spans="1:36" ht="16.5" thickBot="1" x14ac:dyDescent="0.3">
      <c r="A1911" s="48" t="s">
        <v>2092</v>
      </c>
      <c r="B1911" s="54" t="s">
        <v>115</v>
      </c>
      <c r="C1911" s="55" t="s">
        <v>116</v>
      </c>
      <c r="D1911" s="44">
        <v>19</v>
      </c>
      <c r="E1911" s="41">
        <v>29</v>
      </c>
      <c r="F1911" s="41">
        <v>0</v>
      </c>
      <c r="G1911" s="117">
        <v>0</v>
      </c>
      <c r="H1911" s="45">
        <v>1</v>
      </c>
      <c r="I1911" s="42" t="s">
        <v>12</v>
      </c>
      <c r="J1911" s="13">
        <v>0</v>
      </c>
      <c r="K1911" s="29">
        <f t="shared" si="860"/>
        <v>0</v>
      </c>
      <c r="L1911" s="29">
        <f t="shared" si="840"/>
        <v>0</v>
      </c>
      <c r="M1911" s="29">
        <f t="shared" si="841"/>
        <v>0</v>
      </c>
      <c r="N1911" s="29">
        <f t="shared" si="861"/>
        <v>2</v>
      </c>
      <c r="O1911" s="34"/>
      <c r="P1911" s="41">
        <v>3</v>
      </c>
      <c r="Q1911" s="41">
        <v>7</v>
      </c>
      <c r="R1911" s="117">
        <v>0.428571429</v>
      </c>
      <c r="S1911" s="42">
        <v>0</v>
      </c>
      <c r="T1911" s="42"/>
      <c r="U1911" s="43" t="s">
        <v>331</v>
      </c>
      <c r="V1911" s="34">
        <v>1</v>
      </c>
      <c r="W1911" s="29">
        <v>2</v>
      </c>
      <c r="X1911" s="29">
        <f t="shared" si="855"/>
        <v>2</v>
      </c>
      <c r="Z1911" s="6">
        <f t="shared" si="862"/>
        <v>2</v>
      </c>
      <c r="AA1911" s="6">
        <f t="shared" si="863"/>
        <v>0</v>
      </c>
      <c r="AB1911" s="29"/>
      <c r="AC1911" s="29" t="str">
        <f>_xlfn.IFS(AND(Z1911=1,AA1911=1),1,AND(Z1911=1,AA1911=0),0,Z1911=0,"не применяется",N1911=2,"не применяется")</f>
        <v>не применяется</v>
      </c>
      <c r="AE1911" s="120">
        <f>IF(AND(J1911&gt;=1,N1911=1),2,0)</f>
        <v>0</v>
      </c>
      <c r="AF1911" s="120">
        <f>IF(G1911&gt;AI1911,1,0)</f>
        <v>0</v>
      </c>
      <c r="AG1911" s="120"/>
      <c r="AI1911" s="29">
        <f t="shared" si="864"/>
        <v>45.237288135999997</v>
      </c>
    </row>
    <row r="1912" spans="1:36" ht="16.5" thickBot="1" x14ac:dyDescent="0.3">
      <c r="A1912" s="48" t="s">
        <v>2093</v>
      </c>
      <c r="B1912" s="54" t="s">
        <v>115</v>
      </c>
      <c r="C1912" s="55" t="s">
        <v>116</v>
      </c>
      <c r="D1912" s="44">
        <v>20</v>
      </c>
      <c r="E1912" s="41">
        <v>1</v>
      </c>
      <c r="F1912" s="41">
        <v>0</v>
      </c>
      <c r="G1912" s="117">
        <v>0</v>
      </c>
      <c r="H1912" s="45">
        <v>1</v>
      </c>
      <c r="I1912" s="42" t="s">
        <v>12</v>
      </c>
      <c r="J1912" s="13">
        <v>0</v>
      </c>
      <c r="K1912" s="29">
        <f t="shared" si="860"/>
        <v>0</v>
      </c>
      <c r="L1912" s="29">
        <f t="shared" si="840"/>
        <v>0</v>
      </c>
      <c r="M1912" s="29">
        <f t="shared" si="841"/>
        <v>0</v>
      </c>
      <c r="N1912" s="29">
        <f t="shared" si="861"/>
        <v>2</v>
      </c>
      <c r="O1912" s="34"/>
      <c r="P1912" s="41">
        <v>1</v>
      </c>
      <c r="Q1912" s="41">
        <v>1</v>
      </c>
      <c r="R1912" s="117">
        <v>1</v>
      </c>
      <c r="S1912" s="42">
        <v>1</v>
      </c>
      <c r="T1912" s="42"/>
      <c r="U1912" s="43" t="s">
        <v>333</v>
      </c>
      <c r="V1912" s="34">
        <v>1</v>
      </c>
      <c r="W1912" s="29">
        <v>1</v>
      </c>
      <c r="X1912" s="29">
        <f t="shared" si="855"/>
        <v>1</v>
      </c>
      <c r="Z1912" s="6">
        <f t="shared" si="862"/>
        <v>2</v>
      </c>
      <c r="AA1912" s="6">
        <f t="shared" si="863"/>
        <v>0</v>
      </c>
      <c r="AB1912" s="29"/>
      <c r="AC1912" s="29" t="str">
        <f>_xlfn.IFS(AND(Z1912=1,AA1912=1),1,AND(Z1912=1,AA1912=0),0,Z1912=0,"не применяется",N1912=2,"не применяется")</f>
        <v>не применяется</v>
      </c>
      <c r="AE1912" s="120">
        <f>IF(AND(J1912&gt;=1,N1912=1),1,0)</f>
        <v>0</v>
      </c>
      <c r="AF1912" s="120">
        <f>IF(G1912&gt;AI1912,0.5,0)</f>
        <v>0</v>
      </c>
      <c r="AG1912" s="120"/>
      <c r="AI1912" s="29">
        <f t="shared" si="864"/>
        <v>12.756097561000001</v>
      </c>
    </row>
    <row r="1913" spans="1:36" ht="16.5" thickBot="1" x14ac:dyDescent="0.3">
      <c r="A1913" s="48" t="s">
        <v>2087</v>
      </c>
      <c r="B1913" s="54" t="s">
        <v>115</v>
      </c>
      <c r="C1913" s="55" t="s">
        <v>116</v>
      </c>
      <c r="D1913" s="33"/>
      <c r="E1913" s="41"/>
      <c r="F1913" s="41"/>
      <c r="G1913" s="117">
        <v>0</v>
      </c>
      <c r="H1913" s="35"/>
      <c r="I1913" s="35"/>
      <c r="J1913" s="35"/>
      <c r="K1913" s="36">
        <f>SUM(K1914:K1918)</f>
        <v>0</v>
      </c>
      <c r="L1913" s="29">
        <f t="shared" si="840"/>
        <v>0</v>
      </c>
      <c r="M1913" s="29">
        <f t="shared" si="841"/>
        <v>0</v>
      </c>
      <c r="O1913" s="34"/>
      <c r="P1913" s="34"/>
      <c r="Q1913" s="34"/>
      <c r="R1913" s="117">
        <v>0</v>
      </c>
      <c r="S1913" s="35">
        <v>1</v>
      </c>
      <c r="T1913" s="35"/>
      <c r="U1913" s="37" t="s">
        <v>321</v>
      </c>
      <c r="V1913" s="35">
        <v>1</v>
      </c>
      <c r="W1913" s="6"/>
      <c r="X1913" s="29">
        <f t="shared" si="855"/>
        <v>0</v>
      </c>
      <c r="Y1913" s="6"/>
      <c r="AB1913" s="6"/>
      <c r="AC1913" s="29" t="str">
        <f>_xlfn.IFS(AND(Z1913=1,AA1913=1),1,AND(Z1913=1,AA1913=0),0,Z1913=0,"не применяется")</f>
        <v>не применяется</v>
      </c>
      <c r="AF1913" s="6"/>
    </row>
    <row r="1914" spans="1:36" ht="16.5" thickBot="1" x14ac:dyDescent="0.3">
      <c r="A1914" s="48" t="s">
        <v>2094</v>
      </c>
      <c r="B1914" s="54" t="s">
        <v>115</v>
      </c>
      <c r="C1914" s="55" t="s">
        <v>116</v>
      </c>
      <c r="D1914" s="44">
        <v>21</v>
      </c>
      <c r="E1914" s="41">
        <v>0</v>
      </c>
      <c r="F1914" s="41">
        <v>0</v>
      </c>
      <c r="G1914" s="117">
        <v>0</v>
      </c>
      <c r="H1914" s="42" t="s">
        <v>12</v>
      </c>
      <c r="I1914" s="13">
        <v>0</v>
      </c>
      <c r="J1914" s="42" t="s">
        <v>12</v>
      </c>
      <c r="K1914" s="29">
        <f>IF(V1914=1,MAX(AE1914:AG1914),0)</f>
        <v>0</v>
      </c>
      <c r="L1914" s="29">
        <f t="shared" si="840"/>
        <v>0</v>
      </c>
      <c r="M1914" s="29">
        <f t="shared" si="841"/>
        <v>0</v>
      </c>
      <c r="N1914" s="29">
        <f>IF(AND(F1914=0,V1914=1),2,V1914)</f>
        <v>2</v>
      </c>
      <c r="O1914" s="34"/>
      <c r="P1914" s="41">
        <v>0</v>
      </c>
      <c r="Q1914" s="41">
        <v>1</v>
      </c>
      <c r="R1914" s="117">
        <v>0</v>
      </c>
      <c r="S1914" s="45">
        <v>0</v>
      </c>
      <c r="T1914" s="45"/>
      <c r="U1914" s="43" t="s">
        <v>335</v>
      </c>
      <c r="V1914" s="34">
        <v>1</v>
      </c>
      <c r="W1914" s="29">
        <v>1</v>
      </c>
      <c r="X1914" s="29">
        <f t="shared" si="855"/>
        <v>1</v>
      </c>
      <c r="Z1914" s="6">
        <f>N1914</f>
        <v>2</v>
      </c>
      <c r="AA1914" s="6">
        <f>IF(K1914&lt;=0,0,1)</f>
        <v>0</v>
      </c>
      <c r="AB1914" s="29"/>
      <c r="AC1914" s="29" t="str">
        <f>_xlfn.IFS(AND(Z1914=1,AA1914=1),1,AND(Z1914=1,AA1914=0),0,Z1914=0,"не применяется",N1914=2,"не применяется")</f>
        <v>не применяется</v>
      </c>
      <c r="AE1914" s="120">
        <f>IF(N1914=1,IF(OR(I1914&lt;5,I1914=""),0,IF(I1914&gt;=10,1,0.5)),0)</f>
        <v>0</v>
      </c>
      <c r="AF1914" s="120">
        <f>IF(G1914&gt;AI1914,0.5,0)</f>
        <v>0</v>
      </c>
      <c r="AG1914" s="120">
        <f>IF(G1914=AJ1914,1,0)</f>
        <v>0</v>
      </c>
      <c r="AI1914" s="29">
        <f>ROUND(SUMIFS(E:E,D:D,D1914,N:N,1)/SUMIFS(F:F,D:D,D1914,N:N,1),9)</f>
        <v>0.40586932399999998</v>
      </c>
      <c r="AJ1914" s="29">
        <f>_xlfn.MAXIFS($G$7:$G$2383,$N$7:$N$2383,1,$D$7:$D$2383,21)</f>
        <v>1</v>
      </c>
    </row>
    <row r="1915" spans="1:36" ht="16.5" thickBot="1" x14ac:dyDescent="0.3">
      <c r="A1915" s="48" t="s">
        <v>2095</v>
      </c>
      <c r="B1915" s="54" t="s">
        <v>115</v>
      </c>
      <c r="C1915" s="55" t="s">
        <v>116</v>
      </c>
      <c r="D1915" s="44">
        <v>22</v>
      </c>
      <c r="E1915" s="41">
        <v>0</v>
      </c>
      <c r="F1915" s="41">
        <v>54</v>
      </c>
      <c r="G1915" s="117">
        <v>0</v>
      </c>
      <c r="H1915" s="45">
        <v>1</v>
      </c>
      <c r="I1915" s="42" t="s">
        <v>12</v>
      </c>
      <c r="J1915" s="13">
        <v>0</v>
      </c>
      <c r="K1915" s="29">
        <f>IF(V1915=1,MAX(AE1915:AG1915),0)</f>
        <v>0</v>
      </c>
      <c r="L1915" s="29">
        <f t="shared" si="840"/>
        <v>0</v>
      </c>
      <c r="M1915" s="29">
        <f t="shared" si="841"/>
        <v>0</v>
      </c>
      <c r="N1915" s="29">
        <f>IF(AND(F1915=0,V1915=1),2,V1915)</f>
        <v>1</v>
      </c>
      <c r="O1915" s="34"/>
      <c r="P1915" s="41">
        <v>0</v>
      </c>
      <c r="Q1915" s="41">
        <v>0</v>
      </c>
      <c r="R1915" s="117">
        <v>0</v>
      </c>
      <c r="S1915" s="42">
        <v>1</v>
      </c>
      <c r="T1915" s="42"/>
      <c r="U1915" s="43" t="s">
        <v>337</v>
      </c>
      <c r="V1915" s="34">
        <v>1</v>
      </c>
      <c r="W1915" s="29">
        <v>1</v>
      </c>
      <c r="X1915" s="29">
        <f t="shared" si="855"/>
        <v>1</v>
      </c>
      <c r="Z1915" s="6">
        <f>N1915</f>
        <v>1</v>
      </c>
      <c r="AA1915" s="6">
        <f>IF(K1915&lt;=0,0,1)</f>
        <v>0</v>
      </c>
      <c r="AB1915" s="29"/>
      <c r="AC1915" s="29">
        <f>_xlfn.IFS(AND(Z1915=1,AA1915=1),1,AND(Z1915=1,AA1915=0),0,Z1915=0,"не применяется")</f>
        <v>0</v>
      </c>
      <c r="AE1915" s="120">
        <f>IF(AND(J1915&gt;=1,N1915=1),1,0)</f>
        <v>0</v>
      </c>
      <c r="AF1915" s="120">
        <f>IF(G1915&gt;AI1915,0.5,0)</f>
        <v>0</v>
      </c>
      <c r="AG1915" s="120"/>
      <c r="AI1915" s="29">
        <f>ROUND(SUMIFS(E:E,D:D,D1915,N:N,1)/SUMIFS(F:F,D:D,D1915,N:N,1),9)</f>
        <v>0.59924209900000003</v>
      </c>
    </row>
    <row r="1916" spans="1:36" ht="16.5" thickBot="1" x14ac:dyDescent="0.3">
      <c r="A1916" s="48" t="s">
        <v>2096</v>
      </c>
      <c r="B1916" s="54" t="s">
        <v>115</v>
      </c>
      <c r="C1916" s="55" t="s">
        <v>116</v>
      </c>
      <c r="D1916" s="44">
        <v>23</v>
      </c>
      <c r="E1916" s="41">
        <v>0</v>
      </c>
      <c r="F1916" s="41">
        <v>0</v>
      </c>
      <c r="G1916" s="117">
        <v>0</v>
      </c>
      <c r="H1916" s="42" t="s">
        <v>12</v>
      </c>
      <c r="I1916" s="13">
        <v>0</v>
      </c>
      <c r="J1916" s="42" t="s">
        <v>12</v>
      </c>
      <c r="K1916" s="29">
        <f>IF(V1916=1,MAX(AE1916:AG1916),0)</f>
        <v>0</v>
      </c>
      <c r="L1916" s="29">
        <f t="shared" si="840"/>
        <v>0</v>
      </c>
      <c r="M1916" s="29">
        <f t="shared" si="841"/>
        <v>0</v>
      </c>
      <c r="N1916" s="29">
        <f>IF(AND(F1916=0,V1916=1),2,V1916)</f>
        <v>2</v>
      </c>
      <c r="O1916" s="34"/>
      <c r="P1916" s="41">
        <v>0</v>
      </c>
      <c r="Q1916" s="41">
        <v>0</v>
      </c>
      <c r="R1916" s="117">
        <v>0</v>
      </c>
      <c r="S1916" s="45">
        <v>0</v>
      </c>
      <c r="T1916" s="45"/>
      <c r="U1916" s="43" t="s">
        <v>339</v>
      </c>
      <c r="V1916" s="34">
        <v>1</v>
      </c>
      <c r="W1916" s="29">
        <v>1</v>
      </c>
      <c r="X1916" s="29">
        <f t="shared" si="855"/>
        <v>1</v>
      </c>
      <c r="Z1916" s="6">
        <f>N1916</f>
        <v>2</v>
      </c>
      <c r="AA1916" s="6">
        <f>IF(K1916&lt;=0,0,1)</f>
        <v>0</v>
      </c>
      <c r="AB1916" s="29"/>
      <c r="AC1916" s="29" t="str">
        <f>_xlfn.IFS(AND(Z1916=1,AA1916=1),1,AND(Z1916=1,AA1916=0),0,Z1916=0,"не применяется",Z1916=2,"не применяется")</f>
        <v>не применяется</v>
      </c>
      <c r="AE1916" s="120">
        <f>IF(N1916=1,IF(OR(I1916&lt;5,I1916=""),0,IF(I1916&gt;=10,1,0.5)),0)</f>
        <v>0</v>
      </c>
      <c r="AF1916" s="120">
        <f>IF(G1916&gt;AI1916,0.5,0)</f>
        <v>0</v>
      </c>
      <c r="AG1916" s="120">
        <f>IF(AND(G4343&lt;&gt;0,G1916=AJ1916),1,0)</f>
        <v>0</v>
      </c>
      <c r="AI1916" s="29">
        <f>ROUND(SUMIFS(E:E,D:D,D1916,N:N,1)/SUMIFS(F:F,D:D,D1916,N:N,1),9)</f>
        <v>0.46666666699999998</v>
      </c>
      <c r="AJ1916" s="29">
        <f>_xlfn.MAXIFS($G$7:$G$2383,$N$7:$N$2383,1,$D$7:$D$2383,23)</f>
        <v>6</v>
      </c>
    </row>
    <row r="1917" spans="1:36" ht="16.5" thickBot="1" x14ac:dyDescent="0.3">
      <c r="A1917" s="48" t="s">
        <v>2097</v>
      </c>
      <c r="B1917" s="54" t="s">
        <v>115</v>
      </c>
      <c r="C1917" s="55" t="s">
        <v>116</v>
      </c>
      <c r="D1917" s="44">
        <v>24</v>
      </c>
      <c r="E1917" s="41">
        <v>0</v>
      </c>
      <c r="F1917" s="41">
        <v>0</v>
      </c>
      <c r="G1917" s="117">
        <v>0</v>
      </c>
      <c r="H1917" s="42" t="s">
        <v>12</v>
      </c>
      <c r="I1917" s="13">
        <v>0</v>
      </c>
      <c r="J1917" s="42" t="s">
        <v>12</v>
      </c>
      <c r="K1917" s="29">
        <f>IF(V1917=1,MAX(AE1917:AG1917),0)</f>
        <v>0</v>
      </c>
      <c r="L1917" s="29">
        <f t="shared" si="840"/>
        <v>0</v>
      </c>
      <c r="M1917" s="29">
        <f t="shared" si="841"/>
        <v>0</v>
      </c>
      <c r="N1917" s="29">
        <f>IF(AND(F1917=0,V1917=1),2,V1917)</f>
        <v>2</v>
      </c>
      <c r="O1917" s="34"/>
      <c r="P1917" s="41">
        <v>0</v>
      </c>
      <c r="Q1917" s="41">
        <v>5</v>
      </c>
      <c r="R1917" s="117">
        <v>0</v>
      </c>
      <c r="S1917" s="45">
        <v>0</v>
      </c>
      <c r="T1917" s="45"/>
      <c r="U1917" s="43" t="s">
        <v>341</v>
      </c>
      <c r="V1917" s="34">
        <v>1</v>
      </c>
      <c r="W1917" s="29">
        <v>1</v>
      </c>
      <c r="X1917" s="29">
        <f t="shared" si="855"/>
        <v>1</v>
      </c>
      <c r="Z1917" s="6">
        <f>N1917</f>
        <v>2</v>
      </c>
      <c r="AA1917" s="6">
        <f>IF(K1917&lt;=0,0,1)</f>
        <v>0</v>
      </c>
      <c r="AB1917" s="29"/>
      <c r="AC1917" s="29" t="str">
        <f>_xlfn.IFS(AND(Z1917=1,AA1917=1),1,AND(Z1917=1,AA1917=0),0,Z1917=0,"не применяется",N1917=2,"не применяется")</f>
        <v>не применяется</v>
      </c>
      <c r="AE1917" s="120">
        <f>IF(N1917=1,IF(OR(I1917&lt;5,I1917=""),0,IF(I1917&gt;=10,1,0.5)),0)</f>
        <v>0</v>
      </c>
      <c r="AF1917" s="120">
        <f>IF(G1917&gt;AI1917,0.5,0)</f>
        <v>0</v>
      </c>
      <c r="AG1917" s="120">
        <f>IF(G1917=AJ1917,1,0)</f>
        <v>0</v>
      </c>
      <c r="AI1917" s="29">
        <f>ROUND(SUMIFS(E:E,D:D,D1917,N:N,1)/SUMIFS(F:F,D:D,D1917,N:N,1),9)</f>
        <v>0.91379310300000005</v>
      </c>
      <c r="AJ1917" s="29">
        <f>_xlfn.MAXIFS($G$7:$G$2383,$N$7:$N$2383,1,$D$7:$D$2383,24)</f>
        <v>10</v>
      </c>
    </row>
    <row r="1918" spans="1:36" ht="16.5" thickBot="1" x14ac:dyDescent="0.3">
      <c r="A1918" s="48" t="s">
        <v>2098</v>
      </c>
      <c r="B1918" s="54" t="s">
        <v>115</v>
      </c>
      <c r="C1918" s="55" t="s">
        <v>116</v>
      </c>
      <c r="D1918" s="44">
        <v>25</v>
      </c>
      <c r="E1918" s="41">
        <v>149</v>
      </c>
      <c r="F1918" s="41">
        <v>157</v>
      </c>
      <c r="G1918" s="117">
        <v>0.94904458599999997</v>
      </c>
      <c r="H1918" s="45">
        <v>1</v>
      </c>
      <c r="I1918" s="42" t="s">
        <v>12</v>
      </c>
      <c r="J1918" s="13">
        <v>0.94904458599999997</v>
      </c>
      <c r="K1918" s="29">
        <f>IF(V1918=1,MAX(AE1918:AG1918),0)</f>
        <v>0</v>
      </c>
      <c r="L1918" s="29">
        <f t="shared" si="840"/>
        <v>0</v>
      </c>
      <c r="M1918" s="29">
        <f t="shared" si="841"/>
        <v>0</v>
      </c>
      <c r="N1918" s="29">
        <f>IF(AND(F1918=0,V1918=1),2,V1918)</f>
        <v>1</v>
      </c>
      <c r="O1918" s="34"/>
      <c r="P1918" s="41">
        <v>0</v>
      </c>
      <c r="Q1918" s="41">
        <v>0</v>
      </c>
      <c r="R1918" s="117">
        <v>0</v>
      </c>
      <c r="S1918" s="42">
        <v>0</v>
      </c>
      <c r="T1918" s="42"/>
      <c r="U1918" s="43" t="s">
        <v>343</v>
      </c>
      <c r="V1918" s="34">
        <v>1</v>
      </c>
      <c r="W1918" s="29">
        <v>2</v>
      </c>
      <c r="X1918" s="29">
        <f t="shared" si="855"/>
        <v>2</v>
      </c>
      <c r="Z1918" s="6">
        <f>N1918</f>
        <v>1</v>
      </c>
      <c r="AA1918" s="6">
        <f>IF(K1918&lt;=0,0,1)</f>
        <v>0</v>
      </c>
      <c r="AB1918" s="29"/>
      <c r="AC1918" s="29">
        <f>_xlfn.IFS(AND(Z1918=1,AA1918=1),1,AND(Z1918=1,AA1918=0),0,Z1918=0,"не применяется")</f>
        <v>0</v>
      </c>
      <c r="AE1918" s="120">
        <f>IF(AND(J1918&gt;=1,N1918=1),2,0)</f>
        <v>0</v>
      </c>
      <c r="AF1918" s="120">
        <f>IF(G1918&gt;AI1918,1,0)</f>
        <v>0</v>
      </c>
      <c r="AG1918" s="120"/>
      <c r="AI1918" s="29">
        <f>ROUND(SUMIFS(E:E,D:D,D1918,N:N,1)/SUMIFS(F:F,D:D,D1918,N:N,1),9)</f>
        <v>0.97028108999999996</v>
      </c>
    </row>
    <row r="1919" spans="1:36" ht="16.5" thickBot="1" x14ac:dyDescent="0.3">
      <c r="A1919" s="48" t="s">
        <v>2099</v>
      </c>
      <c r="B1919" s="54" t="s">
        <v>115</v>
      </c>
      <c r="C1919" s="55" t="s">
        <v>116</v>
      </c>
      <c r="D1919" s="51">
        <v>33</v>
      </c>
      <c r="E1919" s="41"/>
      <c r="F1919" s="41"/>
      <c r="G1919" s="117">
        <v>0</v>
      </c>
      <c r="H1919" s="45"/>
      <c r="I1919" s="45"/>
      <c r="J1919" s="45"/>
      <c r="K1919" s="45">
        <f>K1891+K1906+K1913</f>
        <v>17.5</v>
      </c>
      <c r="L1919" s="29">
        <f t="shared" si="840"/>
        <v>0</v>
      </c>
      <c r="M1919" s="29">
        <f t="shared" si="841"/>
        <v>0</v>
      </c>
      <c r="O1919" s="34"/>
      <c r="P1919" s="34"/>
      <c r="Q1919" s="34"/>
      <c r="R1919" s="117">
        <v>0</v>
      </c>
      <c r="S1919" s="45">
        <v>13.5</v>
      </c>
      <c r="T1919" s="45"/>
      <c r="U1919" s="43" t="s">
        <v>321</v>
      </c>
      <c r="V1919" s="45">
        <v>1</v>
      </c>
      <c r="X1919" s="29">
        <f>SUM(X1891:X1918)</f>
        <v>32</v>
      </c>
      <c r="Y1919" s="53">
        <f>K1919/X1919</f>
        <v>0.546875</v>
      </c>
      <c r="Z1919" s="6">
        <f>SUM(Z1891:Z1918)</f>
        <v>33</v>
      </c>
      <c r="AA1919" s="6">
        <f>SUM(AA1891:AA1918)</f>
        <v>13</v>
      </c>
      <c r="AB1919" s="53">
        <f>AA1919/Z1919</f>
        <v>0.39393939393939392</v>
      </c>
      <c r="AC1919" s="29">
        <f>AB1919</f>
        <v>0.39393939393939392</v>
      </c>
      <c r="AF1919" s="6"/>
    </row>
    <row r="1920" spans="1:36" ht="16.5" thickBot="1" x14ac:dyDescent="0.25">
      <c r="A1920" s="48" t="s">
        <v>277</v>
      </c>
      <c r="B1920" s="49" t="s">
        <v>165</v>
      </c>
      <c r="C1920" s="50" t="s">
        <v>166</v>
      </c>
      <c r="D1920" s="33">
        <v>0</v>
      </c>
      <c r="E1920" s="122"/>
      <c r="F1920" s="122"/>
      <c r="G1920" s="117">
        <v>0</v>
      </c>
      <c r="H1920" s="35"/>
      <c r="I1920" s="35"/>
      <c r="J1920" s="35"/>
      <c r="K1920" s="36">
        <f>SUM(K1921:K1934)</f>
        <v>15</v>
      </c>
      <c r="L1920" s="29">
        <f t="shared" si="840"/>
        <v>0</v>
      </c>
      <c r="M1920" s="29">
        <f t="shared" si="841"/>
        <v>0</v>
      </c>
      <c r="O1920" s="34"/>
      <c r="P1920" s="67"/>
      <c r="Q1920" s="67"/>
      <c r="R1920" s="117">
        <v>0</v>
      </c>
      <c r="S1920" s="34">
        <v>14</v>
      </c>
      <c r="T1920" s="34"/>
      <c r="U1920" s="43" t="s">
        <v>321</v>
      </c>
      <c r="V1920" s="35">
        <v>1</v>
      </c>
      <c r="W1920" s="6"/>
      <c r="X1920" s="6"/>
      <c r="Y1920" s="6"/>
      <c r="AB1920" s="6"/>
      <c r="AC1920" s="6"/>
      <c r="AF1920" s="6"/>
    </row>
    <row r="1921" spans="1:36" ht="16.5" thickBot="1" x14ac:dyDescent="0.3">
      <c r="A1921" s="48" t="s">
        <v>2100</v>
      </c>
      <c r="B1921" s="54" t="s">
        <v>165</v>
      </c>
      <c r="C1921" s="55" t="s">
        <v>166</v>
      </c>
      <c r="D1921" s="41">
        <v>1</v>
      </c>
      <c r="E1921" s="41">
        <v>28444</v>
      </c>
      <c r="F1921" s="41">
        <v>112392.40000000001</v>
      </c>
      <c r="G1921" s="117">
        <v>0.25307761000000001</v>
      </c>
      <c r="H1921" s="42" t="s">
        <v>12</v>
      </c>
      <c r="I1921" s="13">
        <v>-5.2881042159999998</v>
      </c>
      <c r="J1921" s="42" t="s">
        <v>12</v>
      </c>
      <c r="K1921" s="29">
        <f t="shared" ref="K1921:K1932" si="865">IF(V1921=1,MAX(AE1921:AG1921),0)</f>
        <v>0</v>
      </c>
      <c r="L1921" s="29">
        <f t="shared" si="840"/>
        <v>0</v>
      </c>
      <c r="M1921" s="29">
        <f t="shared" si="841"/>
        <v>0</v>
      </c>
      <c r="N1921" s="29">
        <f t="shared" ref="N1921:N1934" si="866">IF(AND(F1921=0,V1921=1),2,V1921)</f>
        <v>1</v>
      </c>
      <c r="O1921" s="34"/>
      <c r="P1921" s="41">
        <v>27657</v>
      </c>
      <c r="Q1921" s="41">
        <v>103503.70000000001</v>
      </c>
      <c r="R1921" s="117">
        <v>0.267207839</v>
      </c>
      <c r="S1921" s="34">
        <v>1</v>
      </c>
      <c r="T1921" s="34"/>
      <c r="U1921" s="43" t="s">
        <v>293</v>
      </c>
      <c r="V1921" s="34">
        <v>1</v>
      </c>
      <c r="W1921" s="29">
        <v>1</v>
      </c>
      <c r="X1921" s="29">
        <f t="shared" ref="X1921:X1947" si="867">IF(V1921=1,W1921,0)</f>
        <v>1</v>
      </c>
      <c r="Z1921" s="6">
        <f t="shared" ref="Z1921:Z1934" si="868">N1921</f>
        <v>1</v>
      </c>
      <c r="AA1921" s="6">
        <f t="shared" ref="AA1921:AA1934" si="869">IF(K1921&lt;=0,0,1)</f>
        <v>0</v>
      </c>
      <c r="AB1921" s="29"/>
      <c r="AC1921" s="29">
        <f t="shared" ref="AC1921:AC1936" si="870">_xlfn.IFS(AND(Z1921=1,AA1921=1),1,AND(Z1921=1,AA1921=0),0,Z1921=0,"не применяется")</f>
        <v>0</v>
      </c>
      <c r="AE1921" s="120">
        <f>IF(N1921=1,IF(OR(I1921&lt;3,I1921=""),0,IF(I1921&gt;=7,1,0.5)),0)</f>
        <v>0</v>
      </c>
      <c r="AF1921" s="120">
        <f>IF(G1921&gt;AI1921,0.5,0)</f>
        <v>0</v>
      </c>
      <c r="AG1921" s="120">
        <f>IF(G1921=AJ1921,1,0)</f>
        <v>0</v>
      </c>
      <c r="AI1921" s="29">
        <f t="shared" ref="AI1921:AI1934" si="871">ROUND(SUMIFS(E:E,D:D,D1921,N:N,1)/SUMIFS(F:F,D:D,D1921,N:N,1),9)</f>
        <v>0.26994277300000002</v>
      </c>
      <c r="AJ1921" s="29">
        <f>ROUND(_xlfn.MAXIFS($G$7:$G$2383,$D$7:$D$2383,1,$V$7:$V$2383,1),9)</f>
        <v>0.87050933799999997</v>
      </c>
    </row>
    <row r="1922" spans="1:36" ht="16.5" thickBot="1" x14ac:dyDescent="0.3">
      <c r="A1922" s="48" t="s">
        <v>2101</v>
      </c>
      <c r="B1922" s="54" t="s">
        <v>165</v>
      </c>
      <c r="C1922" s="55" t="s">
        <v>166</v>
      </c>
      <c r="D1922" s="44">
        <v>2</v>
      </c>
      <c r="E1922" s="41">
        <v>166</v>
      </c>
      <c r="F1922" s="41">
        <v>168</v>
      </c>
      <c r="G1922" s="117">
        <v>0.98809523799999999</v>
      </c>
      <c r="H1922" s="42" t="s">
        <v>12</v>
      </c>
      <c r="I1922" s="13">
        <v>89.112267579000005</v>
      </c>
      <c r="J1922" s="42" t="s">
        <v>12</v>
      </c>
      <c r="K1922" s="29">
        <f t="shared" si="865"/>
        <v>2</v>
      </c>
      <c r="L1922" s="29">
        <f t="shared" si="840"/>
        <v>1</v>
      </c>
      <c r="M1922" s="29">
        <f t="shared" si="841"/>
        <v>1</v>
      </c>
      <c r="N1922" s="29">
        <f t="shared" si="866"/>
        <v>1</v>
      </c>
      <c r="O1922" s="34"/>
      <c r="P1922" s="41">
        <v>151</v>
      </c>
      <c r="Q1922" s="41">
        <v>289</v>
      </c>
      <c r="R1922" s="117">
        <v>0.52249134900000005</v>
      </c>
      <c r="S1922" s="34">
        <v>2</v>
      </c>
      <c r="T1922" s="34"/>
      <c r="U1922" s="43" t="s">
        <v>295</v>
      </c>
      <c r="V1922" s="34">
        <v>1</v>
      </c>
      <c r="W1922" s="29">
        <v>2</v>
      </c>
      <c r="X1922" s="29">
        <f t="shared" si="867"/>
        <v>2</v>
      </c>
      <c r="Z1922" s="6">
        <f t="shared" si="868"/>
        <v>1</v>
      </c>
      <c r="AA1922" s="6">
        <f t="shared" si="869"/>
        <v>1</v>
      </c>
      <c r="AB1922" s="29"/>
      <c r="AC1922" s="29">
        <f t="shared" si="870"/>
        <v>1</v>
      </c>
      <c r="AE1922" s="120">
        <f>IF(N1922=1,IF(OR(I1922&lt;5,I1922=""),0,IF(I1922&gt;=10,2,1)),0)</f>
        <v>2</v>
      </c>
      <c r="AF1922" s="120">
        <f>IF(G1922&gt;AI1922,1,0)</f>
        <v>1</v>
      </c>
      <c r="AG1922" s="120">
        <f>IF(G1922=AJ1922,2,0)</f>
        <v>0</v>
      </c>
      <c r="AI1922" s="29">
        <f t="shared" si="871"/>
        <v>0.94268468299999997</v>
      </c>
      <c r="AJ1922" s="29">
        <f>ROUND(_xlfn.MAXIFS($G$7:$G$2383,$N$7:$N$2383,1,$D$7:$D$2383,2),9)</f>
        <v>0.994897959</v>
      </c>
    </row>
    <row r="1923" spans="1:36" ht="16.5" thickBot="1" x14ac:dyDescent="0.3">
      <c r="A1923" s="48" t="s">
        <v>2102</v>
      </c>
      <c r="B1923" s="54" t="s">
        <v>165</v>
      </c>
      <c r="C1923" s="55" t="s">
        <v>166</v>
      </c>
      <c r="D1923" s="44">
        <v>3</v>
      </c>
      <c r="E1923" s="41">
        <v>11</v>
      </c>
      <c r="F1923" s="41">
        <v>11</v>
      </c>
      <c r="G1923" s="117">
        <v>1</v>
      </c>
      <c r="H1923" s="42" t="s">
        <v>12</v>
      </c>
      <c r="I1923" s="13">
        <v>0</v>
      </c>
      <c r="J1923" s="42" t="s">
        <v>12</v>
      </c>
      <c r="K1923" s="29">
        <f t="shared" si="865"/>
        <v>1</v>
      </c>
      <c r="L1923" s="29">
        <f t="shared" si="840"/>
        <v>1</v>
      </c>
      <c r="M1923" s="29">
        <f t="shared" si="841"/>
        <v>1</v>
      </c>
      <c r="N1923" s="29">
        <f t="shared" si="866"/>
        <v>1</v>
      </c>
      <c r="O1923" s="34"/>
      <c r="P1923" s="41">
        <v>1</v>
      </c>
      <c r="Q1923" s="41">
        <v>1</v>
      </c>
      <c r="R1923" s="117">
        <v>1</v>
      </c>
      <c r="S1923" s="34">
        <v>1</v>
      </c>
      <c r="T1923" s="34"/>
      <c r="U1923" s="43" t="s">
        <v>297</v>
      </c>
      <c r="V1923" s="34">
        <v>1</v>
      </c>
      <c r="W1923" s="29">
        <v>1</v>
      </c>
      <c r="X1923" s="29">
        <f t="shared" si="867"/>
        <v>1</v>
      </c>
      <c r="Z1923" s="6">
        <f t="shared" si="868"/>
        <v>1</v>
      </c>
      <c r="AA1923" s="6">
        <f t="shared" si="869"/>
        <v>1</v>
      </c>
      <c r="AB1923" s="29"/>
      <c r="AC1923" s="29">
        <f t="shared" si="870"/>
        <v>1</v>
      </c>
      <c r="AE1923" s="120">
        <f>IF(N1923=1,IF(OR(I1923&lt;5,I1923=""),0,IF(I1923&gt;=10,1,0.5)),0)</f>
        <v>0</v>
      </c>
      <c r="AF1923" s="120">
        <f>IF(G1923&gt;AI1923,0.5,0)</f>
        <v>0.5</v>
      </c>
      <c r="AG1923" s="120">
        <f>IF(G1923=AJ1923,1,0)</f>
        <v>1</v>
      </c>
      <c r="AI1923" s="29">
        <f t="shared" si="871"/>
        <v>0.630237826</v>
      </c>
      <c r="AJ1923" s="29">
        <f>_xlfn.MAXIFS($G$7:$G$2383,$N$7:$N$2383,1,$D$7:$D$2383,3)</f>
        <v>1</v>
      </c>
    </row>
    <row r="1924" spans="1:36" ht="16.5" thickBot="1" x14ac:dyDescent="0.3">
      <c r="A1924" s="48" t="s">
        <v>2103</v>
      </c>
      <c r="B1924" s="54" t="s">
        <v>165</v>
      </c>
      <c r="C1924" s="55" t="s">
        <v>166</v>
      </c>
      <c r="D1924" s="44">
        <v>4</v>
      </c>
      <c r="E1924" s="41">
        <v>6</v>
      </c>
      <c r="F1924" s="41">
        <v>6</v>
      </c>
      <c r="G1924" s="117">
        <v>1</v>
      </c>
      <c r="H1924" s="42" t="s">
        <v>12</v>
      </c>
      <c r="I1924" s="13">
        <v>499.99999880000001</v>
      </c>
      <c r="J1924" s="42" t="s">
        <v>12</v>
      </c>
      <c r="K1924" s="29">
        <f t="shared" si="865"/>
        <v>1</v>
      </c>
      <c r="L1924" s="29">
        <f t="shared" si="840"/>
        <v>0</v>
      </c>
      <c r="M1924" s="29">
        <f t="shared" si="841"/>
        <v>1</v>
      </c>
      <c r="N1924" s="29">
        <f t="shared" si="866"/>
        <v>1</v>
      </c>
      <c r="O1924" s="34"/>
      <c r="P1924" s="41">
        <v>1</v>
      </c>
      <c r="Q1924" s="41">
        <v>6</v>
      </c>
      <c r="R1924" s="117">
        <v>0.16666666699999999</v>
      </c>
      <c r="S1924" s="34">
        <v>0</v>
      </c>
      <c r="T1924" s="34"/>
      <c r="U1924" s="43" t="s">
        <v>299</v>
      </c>
      <c r="V1924" s="34">
        <v>1</v>
      </c>
      <c r="W1924" s="29">
        <v>1</v>
      </c>
      <c r="X1924" s="29">
        <f t="shared" si="867"/>
        <v>1</v>
      </c>
      <c r="Z1924" s="6">
        <f t="shared" si="868"/>
        <v>1</v>
      </c>
      <c r="AA1924" s="6">
        <f t="shared" si="869"/>
        <v>1</v>
      </c>
      <c r="AB1924" s="29"/>
      <c r="AC1924" s="29">
        <f t="shared" si="870"/>
        <v>1</v>
      </c>
      <c r="AE1924" s="120">
        <f>IF(N1924=1,IF(OR(I1924&lt;5,I1924=""),0,IF(I1924&gt;=10,1,0.5)),0)</f>
        <v>1</v>
      </c>
      <c r="AF1924" s="120">
        <f>IF(G1924&gt;AI1924,0.5,0)</f>
        <v>0.5</v>
      </c>
      <c r="AG1924" s="120">
        <f>IF(G1924=AJ1924,1,0)</f>
        <v>1</v>
      </c>
      <c r="AI1924" s="29">
        <f t="shared" si="871"/>
        <v>0.88328075699999997</v>
      </c>
      <c r="AJ1924" s="29">
        <f>_xlfn.MAXIFS($G$7:$G$2383,$N$7:$N$2383,1,$D$7:$D$2383,4)</f>
        <v>1</v>
      </c>
    </row>
    <row r="1925" spans="1:36" ht="16.5" thickBot="1" x14ac:dyDescent="0.3">
      <c r="A1925" s="48" t="s">
        <v>2104</v>
      </c>
      <c r="B1925" s="54" t="s">
        <v>165</v>
      </c>
      <c r="C1925" s="55" t="s">
        <v>166</v>
      </c>
      <c r="D1925" s="44">
        <v>5</v>
      </c>
      <c r="E1925" s="41">
        <v>18</v>
      </c>
      <c r="F1925" s="41">
        <v>20</v>
      </c>
      <c r="G1925" s="117">
        <v>0.9</v>
      </c>
      <c r="H1925" s="42" t="s">
        <v>12</v>
      </c>
      <c r="I1925" s="13">
        <v>417.50000142300001</v>
      </c>
      <c r="J1925" s="42" t="s">
        <v>12</v>
      </c>
      <c r="K1925" s="29">
        <f t="shared" si="865"/>
        <v>1</v>
      </c>
      <c r="L1925" s="29">
        <f t="shared" si="840"/>
        <v>0</v>
      </c>
      <c r="M1925" s="29">
        <f t="shared" si="841"/>
        <v>1</v>
      </c>
      <c r="N1925" s="29">
        <f t="shared" si="866"/>
        <v>1</v>
      </c>
      <c r="O1925" s="34"/>
      <c r="P1925" s="41">
        <v>8</v>
      </c>
      <c r="Q1925" s="41">
        <v>46</v>
      </c>
      <c r="R1925" s="117">
        <v>0.17391304299999999</v>
      </c>
      <c r="S1925" s="34">
        <v>0.5</v>
      </c>
      <c r="T1925" s="34"/>
      <c r="U1925" s="43" t="s">
        <v>301</v>
      </c>
      <c r="V1925" s="34">
        <v>1</v>
      </c>
      <c r="W1925" s="29">
        <v>1</v>
      </c>
      <c r="X1925" s="29">
        <f t="shared" si="867"/>
        <v>1</v>
      </c>
      <c r="Z1925" s="6">
        <f t="shared" si="868"/>
        <v>1</v>
      </c>
      <c r="AA1925" s="6">
        <f t="shared" si="869"/>
        <v>1</v>
      </c>
      <c r="AB1925" s="29"/>
      <c r="AC1925" s="29">
        <f t="shared" si="870"/>
        <v>1</v>
      </c>
      <c r="AE1925" s="120">
        <f>IF(N1925=1,IF(OR(I1925&lt;5,I1925=""),0,IF(I1925&gt;=10,1,0.5)),0)</f>
        <v>1</v>
      </c>
      <c r="AF1925" s="120">
        <f>IF(G1925&gt;AI1925,0.5,0)</f>
        <v>0.5</v>
      </c>
      <c r="AG1925" s="120">
        <f>IF(G1925=AJ1925,1,0)</f>
        <v>0</v>
      </c>
      <c r="AI1925" s="29">
        <f t="shared" si="871"/>
        <v>0.78056112200000005</v>
      </c>
      <c r="AJ1925" s="29">
        <f>_xlfn.MAXIFS($G$7:$G$2383,$N$7:$N$2383,1,$D$7:$D$2383,5)</f>
        <v>1</v>
      </c>
    </row>
    <row r="1926" spans="1:36" ht="16.5" thickBot="1" x14ac:dyDescent="0.3">
      <c r="A1926" s="48" t="s">
        <v>2105</v>
      </c>
      <c r="B1926" s="54" t="s">
        <v>165</v>
      </c>
      <c r="C1926" s="55" t="s">
        <v>166</v>
      </c>
      <c r="D1926" s="44">
        <v>6</v>
      </c>
      <c r="E1926" s="41">
        <v>652</v>
      </c>
      <c r="F1926" s="41">
        <v>650</v>
      </c>
      <c r="G1926" s="117">
        <v>1.0030769230000001</v>
      </c>
      <c r="H1926" s="45">
        <v>1</v>
      </c>
      <c r="I1926" s="42" t="s">
        <v>12</v>
      </c>
      <c r="J1926" s="13">
        <v>1.0030769230000001</v>
      </c>
      <c r="K1926" s="29">
        <f t="shared" si="865"/>
        <v>2</v>
      </c>
      <c r="L1926" s="29">
        <f t="shared" si="840"/>
        <v>0</v>
      </c>
      <c r="M1926" s="29">
        <f t="shared" si="841"/>
        <v>1</v>
      </c>
      <c r="N1926" s="29">
        <f t="shared" si="866"/>
        <v>1</v>
      </c>
      <c r="O1926" s="34"/>
      <c r="P1926" s="41">
        <v>0</v>
      </c>
      <c r="Q1926" s="41">
        <v>0</v>
      </c>
      <c r="R1926" s="117">
        <v>0</v>
      </c>
      <c r="S1926" s="42">
        <v>2</v>
      </c>
      <c r="T1926" s="42"/>
      <c r="U1926" s="43" t="s">
        <v>303</v>
      </c>
      <c r="V1926" s="34">
        <v>1</v>
      </c>
      <c r="W1926" s="29">
        <v>2</v>
      </c>
      <c r="X1926" s="29">
        <f t="shared" si="867"/>
        <v>2</v>
      </c>
      <c r="Z1926" s="6">
        <f t="shared" si="868"/>
        <v>1</v>
      </c>
      <c r="AA1926" s="6">
        <f t="shared" si="869"/>
        <v>1</v>
      </c>
      <c r="AB1926" s="29"/>
      <c r="AC1926" s="29">
        <f t="shared" si="870"/>
        <v>1</v>
      </c>
      <c r="AE1926" s="120">
        <f>IF(N1926=1,IF(J1926&gt;=1,2,0),0)</f>
        <v>2</v>
      </c>
      <c r="AF1926" s="120">
        <f>IF(G1926&gt;AI1926,1,0)</f>
        <v>1</v>
      </c>
      <c r="AG1926" s="120"/>
      <c r="AI1926" s="29">
        <f t="shared" si="871"/>
        <v>1.0014544569999999</v>
      </c>
    </row>
    <row r="1927" spans="1:36" ht="16.5" thickBot="1" x14ac:dyDescent="0.3">
      <c r="A1927" s="48" t="s">
        <v>2106</v>
      </c>
      <c r="B1927" s="54" t="s">
        <v>165</v>
      </c>
      <c r="C1927" s="55" t="s">
        <v>166</v>
      </c>
      <c r="D1927" s="44">
        <v>7</v>
      </c>
      <c r="E1927" s="41">
        <v>135</v>
      </c>
      <c r="F1927" s="41">
        <v>165</v>
      </c>
      <c r="G1927" s="117">
        <v>0.81818181800000001</v>
      </c>
      <c r="H1927" s="42" t="s">
        <v>12</v>
      </c>
      <c r="I1927" s="13">
        <v>5.9253246659999999</v>
      </c>
      <c r="J1927" s="42" t="s">
        <v>12</v>
      </c>
      <c r="K1927" s="29">
        <f t="shared" si="865"/>
        <v>1</v>
      </c>
      <c r="L1927" s="29">
        <f t="shared" ref="L1927:L1990" si="872">IF(AG1928=0,0,1)</f>
        <v>0</v>
      </c>
      <c r="M1927" s="29">
        <f t="shared" ref="M1927:M1990" si="873">IF(AF1927=0,0,1)</f>
        <v>1</v>
      </c>
      <c r="N1927" s="29">
        <f t="shared" si="866"/>
        <v>1</v>
      </c>
      <c r="O1927" s="34"/>
      <c r="P1927" s="41">
        <v>112</v>
      </c>
      <c r="Q1927" s="41">
        <v>145</v>
      </c>
      <c r="R1927" s="117">
        <v>0.77241379300000002</v>
      </c>
      <c r="S1927" s="34">
        <v>2</v>
      </c>
      <c r="T1927" s="34"/>
      <c r="U1927" s="43" t="s">
        <v>305</v>
      </c>
      <c r="V1927" s="34">
        <v>1</v>
      </c>
      <c r="W1927" s="29">
        <v>2</v>
      </c>
      <c r="X1927" s="29">
        <f t="shared" si="867"/>
        <v>2</v>
      </c>
      <c r="Z1927" s="6">
        <f t="shared" si="868"/>
        <v>1</v>
      </c>
      <c r="AA1927" s="6">
        <f t="shared" si="869"/>
        <v>1</v>
      </c>
      <c r="AB1927" s="29"/>
      <c r="AC1927" s="29">
        <f t="shared" si="870"/>
        <v>1</v>
      </c>
      <c r="AE1927" s="120">
        <f>IF(N1927=1,IF(OR(I1927&lt;3,I1927=""),0,IF(I1927&gt;=7,2,1)),0)</f>
        <v>1</v>
      </c>
      <c r="AF1927" s="120">
        <f>IF(G1927&gt;AI1927,1,0)</f>
        <v>1</v>
      </c>
      <c r="AG1927" s="120">
        <f>IF(G1927=AJ1927,2,0)</f>
        <v>0</v>
      </c>
      <c r="AI1927" s="29">
        <f t="shared" si="871"/>
        <v>0.78831324000000003</v>
      </c>
      <c r="AJ1927" s="29">
        <f>_xlfn.MAXIFS($G$7:$G$2383,$N$7:$N$2383,1,$D$7:$D$2383,7)</f>
        <v>0.964028777</v>
      </c>
    </row>
    <row r="1928" spans="1:36" ht="16.5" thickBot="1" x14ac:dyDescent="0.3">
      <c r="A1928" s="48" t="s">
        <v>2107</v>
      </c>
      <c r="B1928" s="54" t="s">
        <v>165</v>
      </c>
      <c r="C1928" s="55" t="s">
        <v>166</v>
      </c>
      <c r="D1928" s="44">
        <v>8</v>
      </c>
      <c r="E1928" s="41">
        <v>52</v>
      </c>
      <c r="F1928" s="41">
        <v>165</v>
      </c>
      <c r="G1928" s="117">
        <v>0.31515151499999999</v>
      </c>
      <c r="H1928" s="42" t="s">
        <v>12</v>
      </c>
      <c r="I1928" s="13">
        <v>1.548821365</v>
      </c>
      <c r="J1928" s="42" t="s">
        <v>12</v>
      </c>
      <c r="K1928" s="29">
        <f t="shared" si="865"/>
        <v>0.5</v>
      </c>
      <c r="L1928" s="29">
        <f t="shared" si="872"/>
        <v>0</v>
      </c>
      <c r="M1928" s="29">
        <f t="shared" si="873"/>
        <v>1</v>
      </c>
      <c r="N1928" s="29">
        <f t="shared" si="866"/>
        <v>1</v>
      </c>
      <c r="O1928" s="34"/>
      <c r="P1928" s="41">
        <v>45</v>
      </c>
      <c r="Q1928" s="41">
        <v>145</v>
      </c>
      <c r="R1928" s="117">
        <v>0.31034482800000002</v>
      </c>
      <c r="S1928" s="34">
        <v>0.5</v>
      </c>
      <c r="T1928" s="34"/>
      <c r="U1928" s="43" t="s">
        <v>307</v>
      </c>
      <c r="V1928" s="34">
        <v>1</v>
      </c>
      <c r="W1928" s="29">
        <v>1</v>
      </c>
      <c r="X1928" s="29">
        <f t="shared" si="867"/>
        <v>1</v>
      </c>
      <c r="Z1928" s="6">
        <f t="shared" si="868"/>
        <v>1</v>
      </c>
      <c r="AA1928" s="6">
        <f t="shared" si="869"/>
        <v>1</v>
      </c>
      <c r="AB1928" s="29"/>
      <c r="AC1928" s="29">
        <f t="shared" si="870"/>
        <v>1</v>
      </c>
      <c r="AE1928" s="120">
        <f>IF(N1928=1,IF(OR(I1928&gt;-5,I1928=""),0,IF(I1928&gt;=-10,0.5,1)),0)</f>
        <v>0</v>
      </c>
      <c r="AF1928" s="120">
        <f>IF(G1928&lt;AI1928,0.5,0)</f>
        <v>0.5</v>
      </c>
      <c r="AG1928" s="120">
        <f>IF(G1928=AJ1928,1,0)</f>
        <v>0</v>
      </c>
      <c r="AI1928" s="29">
        <f t="shared" si="871"/>
        <v>0.38070670899999998</v>
      </c>
      <c r="AJ1928" s="29">
        <f>_xlfn.MINIFS($G$6:$G$2383,$N$6:$N$2383,1,$D$6:$D$2383,8)</f>
        <v>1.9047618999999998E-2</v>
      </c>
    </row>
    <row r="1929" spans="1:36" ht="16.5" thickBot="1" x14ac:dyDescent="0.3">
      <c r="A1929" s="48" t="s">
        <v>2108</v>
      </c>
      <c r="B1929" s="54" t="s">
        <v>165</v>
      </c>
      <c r="C1929" s="55" t="s">
        <v>166</v>
      </c>
      <c r="D1929" s="44">
        <v>9</v>
      </c>
      <c r="E1929" s="41">
        <v>641</v>
      </c>
      <c r="F1929" s="41">
        <v>168</v>
      </c>
      <c r="G1929" s="117">
        <v>3.81547619</v>
      </c>
      <c r="H1929" s="45">
        <v>1</v>
      </c>
      <c r="I1929" s="42" t="s">
        <v>12</v>
      </c>
      <c r="J1929" s="13">
        <v>3.81547619</v>
      </c>
      <c r="K1929" s="29">
        <f t="shared" si="865"/>
        <v>1</v>
      </c>
      <c r="L1929" s="29">
        <f t="shared" si="872"/>
        <v>0</v>
      </c>
      <c r="M1929" s="29">
        <f t="shared" si="873"/>
        <v>0</v>
      </c>
      <c r="N1929" s="29">
        <f t="shared" si="866"/>
        <v>1</v>
      </c>
      <c r="O1929" s="34"/>
      <c r="P1929" s="41">
        <v>577</v>
      </c>
      <c r="Q1929" s="41">
        <v>289</v>
      </c>
      <c r="R1929" s="117">
        <v>1.9965397920000001</v>
      </c>
      <c r="S1929" s="42">
        <v>1</v>
      </c>
      <c r="T1929" s="42"/>
      <c r="U1929" s="43" t="s">
        <v>309</v>
      </c>
      <c r="V1929" s="34">
        <v>1</v>
      </c>
      <c r="W1929" s="29">
        <v>1</v>
      </c>
      <c r="X1929" s="29">
        <f t="shared" si="867"/>
        <v>1</v>
      </c>
      <c r="Z1929" s="6">
        <f t="shared" si="868"/>
        <v>1</v>
      </c>
      <c r="AA1929" s="6">
        <f t="shared" si="869"/>
        <v>1</v>
      </c>
      <c r="AB1929" s="29"/>
      <c r="AC1929" s="29">
        <f t="shared" si="870"/>
        <v>1</v>
      </c>
      <c r="AE1929" s="120">
        <f>IF(N1929=1,IF(J1929&gt;=1,1,0),0)</f>
        <v>1</v>
      </c>
      <c r="AF1929" s="120">
        <f>IF(G1929&gt;AI1929,0.5,0)</f>
        <v>0</v>
      </c>
      <c r="AG1929" s="120"/>
      <c r="AI1929" s="29">
        <f t="shared" si="871"/>
        <v>6.5856960899999999</v>
      </c>
    </row>
    <row r="1930" spans="1:36" ht="16.5" thickBot="1" x14ac:dyDescent="0.3">
      <c r="A1930" s="48" t="s">
        <v>2109</v>
      </c>
      <c r="B1930" s="54" t="s">
        <v>165</v>
      </c>
      <c r="C1930" s="55" t="s">
        <v>166</v>
      </c>
      <c r="D1930" s="44">
        <v>10</v>
      </c>
      <c r="E1930" s="41">
        <v>24</v>
      </c>
      <c r="F1930" s="41">
        <v>6</v>
      </c>
      <c r="G1930" s="117">
        <v>4</v>
      </c>
      <c r="H1930" s="45">
        <v>1</v>
      </c>
      <c r="I1930" s="42" t="s">
        <v>12</v>
      </c>
      <c r="J1930" s="13">
        <v>4</v>
      </c>
      <c r="K1930" s="29">
        <f t="shared" si="865"/>
        <v>1</v>
      </c>
      <c r="L1930" s="29">
        <f t="shared" si="872"/>
        <v>0</v>
      </c>
      <c r="M1930" s="29">
        <f t="shared" si="873"/>
        <v>0</v>
      </c>
      <c r="N1930" s="29">
        <f t="shared" si="866"/>
        <v>1</v>
      </c>
      <c r="O1930" s="34"/>
      <c r="P1930" s="41">
        <v>10</v>
      </c>
      <c r="Q1930" s="41">
        <v>6</v>
      </c>
      <c r="R1930" s="117">
        <v>1.6666666670000001</v>
      </c>
      <c r="S1930" s="42">
        <v>1</v>
      </c>
      <c r="T1930" s="42"/>
      <c r="U1930" s="43" t="s">
        <v>311</v>
      </c>
      <c r="V1930" s="34">
        <v>1</v>
      </c>
      <c r="W1930" s="29">
        <v>1</v>
      </c>
      <c r="X1930" s="29">
        <f t="shared" si="867"/>
        <v>1</v>
      </c>
      <c r="Z1930" s="6">
        <f t="shared" si="868"/>
        <v>1</v>
      </c>
      <c r="AA1930" s="6">
        <f t="shared" si="869"/>
        <v>1</v>
      </c>
      <c r="AB1930" s="29"/>
      <c r="AC1930" s="29">
        <f t="shared" si="870"/>
        <v>1</v>
      </c>
      <c r="AE1930" s="120">
        <f>IF(N1930=1,IF(J1930&gt;=1,1,0),0)</f>
        <v>1</v>
      </c>
      <c r="AF1930" s="120">
        <f>IF(G1930&gt;AI1930,0.5,0)</f>
        <v>0</v>
      </c>
      <c r="AG1930" s="120"/>
      <c r="AI1930" s="29">
        <f t="shared" si="871"/>
        <v>8.2854889590000003</v>
      </c>
    </row>
    <row r="1931" spans="1:36" ht="16.5" thickBot="1" x14ac:dyDescent="0.3">
      <c r="A1931" s="48" t="s">
        <v>2110</v>
      </c>
      <c r="B1931" s="54" t="s">
        <v>165</v>
      </c>
      <c r="C1931" s="55" t="s">
        <v>166</v>
      </c>
      <c r="D1931" s="44">
        <v>11</v>
      </c>
      <c r="E1931" s="41">
        <v>83</v>
      </c>
      <c r="F1931" s="41">
        <v>20</v>
      </c>
      <c r="G1931" s="117">
        <v>4.1500000000000004</v>
      </c>
      <c r="H1931" s="45">
        <v>1</v>
      </c>
      <c r="I1931" s="42" t="s">
        <v>12</v>
      </c>
      <c r="J1931" s="13">
        <v>4.1500000000000004</v>
      </c>
      <c r="K1931" s="29">
        <f t="shared" si="865"/>
        <v>2</v>
      </c>
      <c r="L1931" s="29">
        <f t="shared" si="872"/>
        <v>0</v>
      </c>
      <c r="M1931" s="29">
        <f t="shared" si="873"/>
        <v>0</v>
      </c>
      <c r="N1931" s="29">
        <f t="shared" si="866"/>
        <v>1</v>
      </c>
      <c r="O1931" s="34"/>
      <c r="P1931" s="41">
        <v>56</v>
      </c>
      <c r="Q1931" s="41">
        <v>46</v>
      </c>
      <c r="R1931" s="117">
        <v>1.217391304</v>
      </c>
      <c r="S1931" s="42">
        <v>2</v>
      </c>
      <c r="T1931" s="42"/>
      <c r="U1931" s="43" t="s">
        <v>313</v>
      </c>
      <c r="V1931" s="34">
        <v>1</v>
      </c>
      <c r="W1931" s="29">
        <v>2</v>
      </c>
      <c r="X1931" s="29">
        <f t="shared" si="867"/>
        <v>2</v>
      </c>
      <c r="Z1931" s="6">
        <f t="shared" si="868"/>
        <v>1</v>
      </c>
      <c r="AA1931" s="6">
        <f t="shared" si="869"/>
        <v>1</v>
      </c>
      <c r="AB1931" s="29"/>
      <c r="AC1931" s="29">
        <f t="shared" si="870"/>
        <v>1</v>
      </c>
      <c r="AE1931" s="120">
        <f>IF(N1931=1,IF(J1931&gt;=1,2,0),0)</f>
        <v>2</v>
      </c>
      <c r="AF1931" s="120">
        <f>IF(G1931&gt;AI1931,1,0)</f>
        <v>0</v>
      </c>
      <c r="AG1931" s="120"/>
      <c r="AI1931" s="29">
        <f t="shared" si="871"/>
        <v>8.5951903810000001</v>
      </c>
    </row>
    <row r="1932" spans="1:36" ht="16.5" thickBot="1" x14ac:dyDescent="0.3">
      <c r="A1932" s="48" t="s">
        <v>2111</v>
      </c>
      <c r="B1932" s="54" t="s">
        <v>165</v>
      </c>
      <c r="C1932" s="55" t="s">
        <v>166</v>
      </c>
      <c r="D1932" s="44">
        <v>12</v>
      </c>
      <c r="E1932" s="41">
        <v>339</v>
      </c>
      <c r="F1932" s="41">
        <v>6773</v>
      </c>
      <c r="G1932" s="117">
        <v>5.0051676000000003E-2</v>
      </c>
      <c r="H1932" s="42" t="s">
        <v>12</v>
      </c>
      <c r="I1932" s="13">
        <v>30.308449166999999</v>
      </c>
      <c r="J1932" s="42" t="s">
        <v>12</v>
      </c>
      <c r="K1932" s="29">
        <f t="shared" si="865"/>
        <v>0</v>
      </c>
      <c r="L1932" s="29">
        <f t="shared" si="872"/>
        <v>0</v>
      </c>
      <c r="M1932" s="29">
        <f t="shared" si="873"/>
        <v>0</v>
      </c>
      <c r="N1932" s="29">
        <f t="shared" si="866"/>
        <v>1</v>
      </c>
      <c r="O1932" s="34"/>
      <c r="P1932" s="41">
        <v>230</v>
      </c>
      <c r="Q1932" s="41">
        <v>5988</v>
      </c>
      <c r="R1932" s="117">
        <v>3.8410154000000002E-2</v>
      </c>
      <c r="S1932" s="34">
        <v>0</v>
      </c>
      <c r="T1932" s="34"/>
      <c r="U1932" s="43" t="s">
        <v>315</v>
      </c>
      <c r="V1932" s="34">
        <v>1</v>
      </c>
      <c r="W1932" s="29">
        <v>1</v>
      </c>
      <c r="X1932" s="29">
        <f t="shared" si="867"/>
        <v>1</v>
      </c>
      <c r="Z1932" s="6">
        <f t="shared" si="868"/>
        <v>1</v>
      </c>
      <c r="AA1932" s="6">
        <f t="shared" si="869"/>
        <v>0</v>
      </c>
      <c r="AB1932" s="29"/>
      <c r="AC1932" s="29">
        <f t="shared" si="870"/>
        <v>0</v>
      </c>
      <c r="AE1932" s="120">
        <f>IF(N1932=1,IF(OR(I1932&gt;-5,I1932=""),0,IF(I1932&gt;=-10,0.5,1)),0)</f>
        <v>0</v>
      </c>
      <c r="AF1932" s="120">
        <f>IF(G1932&lt;AI1932,0.5,0)</f>
        <v>0</v>
      </c>
      <c r="AG1932" s="120">
        <f>IF(G1932=AJ1932,1,0)</f>
        <v>0</v>
      </c>
      <c r="AI1932" s="29">
        <f t="shared" si="871"/>
        <v>4.0696577999999997E-2</v>
      </c>
      <c r="AJ1932" s="29">
        <f>_xlfn.MINIFS($G$6:$G$2383,$N$6:$N$2383,1,$D$6:$D$2383,12)</f>
        <v>5.6550419999999999E-3</v>
      </c>
    </row>
    <row r="1933" spans="1:36" ht="16.5" thickBot="1" x14ac:dyDescent="0.3">
      <c r="A1933" s="48" t="s">
        <v>2112</v>
      </c>
      <c r="B1933" s="54" t="s">
        <v>165</v>
      </c>
      <c r="C1933" s="55" t="s">
        <v>166</v>
      </c>
      <c r="D1933" s="44">
        <v>13</v>
      </c>
      <c r="E1933" s="41">
        <v>46</v>
      </c>
      <c r="F1933" s="41">
        <v>265</v>
      </c>
      <c r="G1933" s="117">
        <v>0.17358490600000001</v>
      </c>
      <c r="H1933" s="42" t="s">
        <v>12</v>
      </c>
      <c r="I1933" s="13">
        <v>-8.4734130000000007</v>
      </c>
      <c r="J1933" s="42" t="s">
        <v>12</v>
      </c>
      <c r="K1933" s="29">
        <f>_xlfn.IFS(AND(R1933=0,G1933=0),0,V1933=0,0,V1933=1,MAX(AE1933:AG1933))</f>
        <v>2</v>
      </c>
      <c r="L1933" s="29">
        <f t="shared" si="872"/>
        <v>0</v>
      </c>
      <c r="M1933" s="29">
        <f t="shared" si="873"/>
        <v>1</v>
      </c>
      <c r="N1933" s="29">
        <f t="shared" si="866"/>
        <v>1</v>
      </c>
      <c r="O1933" s="34"/>
      <c r="P1933" s="41">
        <v>44</v>
      </c>
      <c r="Q1933" s="41">
        <v>232</v>
      </c>
      <c r="R1933" s="117">
        <v>0.18965517200000001</v>
      </c>
      <c r="S1933" s="34">
        <v>1</v>
      </c>
      <c r="T1933" s="34"/>
      <c r="U1933" s="43" t="s">
        <v>317</v>
      </c>
      <c r="V1933" s="34">
        <v>1</v>
      </c>
      <c r="W1933" s="29">
        <v>2</v>
      </c>
      <c r="X1933" s="29">
        <f t="shared" si="867"/>
        <v>2</v>
      </c>
      <c r="Z1933" s="6">
        <f t="shared" si="868"/>
        <v>1</v>
      </c>
      <c r="AA1933" s="6">
        <f t="shared" si="869"/>
        <v>1</v>
      </c>
      <c r="AB1933" s="29"/>
      <c r="AC1933" s="29">
        <f t="shared" si="870"/>
        <v>1</v>
      </c>
      <c r="AE1933" s="120">
        <f>IF(N1933=1,IF(OR(I1933&gt;-3,I1933=""),0,IF(I1933&gt;=-7,1,2)),0)</f>
        <v>2</v>
      </c>
      <c r="AF1933" s="120">
        <f>IF(G1933&lt;AI1933,1,0)</f>
        <v>1</v>
      </c>
      <c r="AG1933" s="120">
        <f>IF(G1933=AJ1933,2,0)</f>
        <v>0</v>
      </c>
      <c r="AI1933" s="29">
        <f t="shared" si="871"/>
        <v>0.30394431599999999</v>
      </c>
      <c r="AJ1933" s="29">
        <f>_xlfn.MINIFS($G$6:$G$2383,$N$6:$N$2383,1,$D$6:$D$2383,13)</f>
        <v>0.11</v>
      </c>
    </row>
    <row r="1934" spans="1:36" ht="16.5" thickBot="1" x14ac:dyDescent="0.3">
      <c r="A1934" s="48" t="s">
        <v>2113</v>
      </c>
      <c r="B1934" s="54" t="s">
        <v>165</v>
      </c>
      <c r="C1934" s="55" t="s">
        <v>166</v>
      </c>
      <c r="D1934" s="44">
        <v>14</v>
      </c>
      <c r="E1934" s="41">
        <v>2</v>
      </c>
      <c r="F1934" s="41">
        <v>631</v>
      </c>
      <c r="G1934" s="117">
        <v>3.1695719999999998E-3</v>
      </c>
      <c r="H1934" s="42" t="s">
        <v>12</v>
      </c>
      <c r="I1934" s="13">
        <v>0</v>
      </c>
      <c r="J1934" s="42" t="s">
        <v>12</v>
      </c>
      <c r="K1934" s="29">
        <f>_xlfn.IFS(AND(R1934=0,G1934=0),0,V1934=0,0,V1934=1,MAX(AE1934:AG1934))</f>
        <v>0.5</v>
      </c>
      <c r="L1934" s="29">
        <f t="shared" si="872"/>
        <v>0</v>
      </c>
      <c r="M1934" s="29">
        <f t="shared" si="873"/>
        <v>1</v>
      </c>
      <c r="N1934" s="29">
        <f t="shared" si="866"/>
        <v>1</v>
      </c>
      <c r="O1934" s="34"/>
      <c r="P1934" s="41">
        <v>0</v>
      </c>
      <c r="Q1934" s="41">
        <v>563</v>
      </c>
      <c r="R1934" s="117">
        <v>0</v>
      </c>
      <c r="S1934" s="34">
        <v>0</v>
      </c>
      <c r="T1934" s="34"/>
      <c r="U1934" s="43" t="s">
        <v>319</v>
      </c>
      <c r="V1934" s="34">
        <v>1</v>
      </c>
      <c r="W1934" s="29">
        <v>1</v>
      </c>
      <c r="X1934" s="29">
        <f t="shared" si="867"/>
        <v>1</v>
      </c>
      <c r="Z1934" s="6">
        <f t="shared" si="868"/>
        <v>1</v>
      </c>
      <c r="AA1934" s="6">
        <f t="shared" si="869"/>
        <v>1</v>
      </c>
      <c r="AB1934" s="29"/>
      <c r="AC1934" s="29">
        <f t="shared" si="870"/>
        <v>1</v>
      </c>
      <c r="AE1934" s="120">
        <f>IF(N1934=1,IF(OR(I1934&gt;-5,I1934=""),0,IF(I1934&gt;=-10,0.5,1)),0)</f>
        <v>0</v>
      </c>
      <c r="AF1934" s="120">
        <f>IF(G1934&lt;AI1934,0.5,0)</f>
        <v>0.5</v>
      </c>
      <c r="AG1934" s="120">
        <f>IF(G1934=AJ1934,1,0)</f>
        <v>0</v>
      </c>
      <c r="AI1934" s="29">
        <f t="shared" si="871"/>
        <v>4.1435990000000004E-3</v>
      </c>
      <c r="AJ1934" s="29">
        <f>_xlfn.MINIFS($G$6:$G$2383,$N$6:$N$2383,1,$D$6:$D$2383,14)</f>
        <v>0</v>
      </c>
    </row>
    <row r="1935" spans="1:36" ht="16.5" thickBot="1" x14ac:dyDescent="0.3">
      <c r="A1935" s="48" t="s">
        <v>2114</v>
      </c>
      <c r="B1935" s="54" t="s">
        <v>165</v>
      </c>
      <c r="C1935" s="55" t="s">
        <v>166</v>
      </c>
      <c r="D1935" s="33"/>
      <c r="E1935" s="41"/>
      <c r="F1935" s="41"/>
      <c r="G1935" s="117">
        <v>0</v>
      </c>
      <c r="H1935" s="35"/>
      <c r="I1935" s="35"/>
      <c r="J1935" s="35"/>
      <c r="K1935" s="36">
        <f>SUM(K1936:K1941)</f>
        <v>1</v>
      </c>
      <c r="L1935" s="29">
        <f t="shared" si="872"/>
        <v>0</v>
      </c>
      <c r="M1935" s="29">
        <f t="shared" si="873"/>
        <v>0</v>
      </c>
      <c r="O1935" s="34"/>
      <c r="P1935" s="34"/>
      <c r="Q1935" s="34"/>
      <c r="R1935" s="117">
        <v>0</v>
      </c>
      <c r="S1935" s="35">
        <v>4</v>
      </c>
      <c r="T1935" s="35"/>
      <c r="U1935" s="37" t="s">
        <v>321</v>
      </c>
      <c r="V1935" s="35">
        <v>1</v>
      </c>
      <c r="W1935" s="6"/>
      <c r="X1935" s="29">
        <f t="shared" si="867"/>
        <v>0</v>
      </c>
      <c r="Y1935" s="6"/>
      <c r="AB1935" s="6"/>
      <c r="AC1935" s="29" t="str">
        <f t="shared" si="870"/>
        <v>не применяется</v>
      </c>
      <c r="AF1935" s="6"/>
    </row>
    <row r="1936" spans="1:36" ht="16.5" thickBot="1" x14ac:dyDescent="0.3">
      <c r="A1936" s="48" t="s">
        <v>2115</v>
      </c>
      <c r="B1936" s="54" t="s">
        <v>165</v>
      </c>
      <c r="C1936" s="55" t="s">
        <v>166</v>
      </c>
      <c r="D1936" s="44">
        <v>15</v>
      </c>
      <c r="E1936" s="41">
        <v>1002</v>
      </c>
      <c r="F1936" s="41">
        <v>868</v>
      </c>
      <c r="G1936" s="117">
        <v>1.15437788</v>
      </c>
      <c r="H1936" s="45">
        <v>1</v>
      </c>
      <c r="I1936" s="42" t="s">
        <v>12</v>
      </c>
      <c r="J1936" s="13">
        <v>1.15437788</v>
      </c>
      <c r="K1936" s="29">
        <f t="shared" ref="K1936:K1941" si="874">IF(V1936=1,MAX(AE1936:AG1936),0)</f>
        <v>1</v>
      </c>
      <c r="L1936" s="29">
        <f t="shared" si="872"/>
        <v>0</v>
      </c>
      <c r="M1936" s="29">
        <f t="shared" si="873"/>
        <v>1</v>
      </c>
      <c r="N1936" s="29">
        <f t="shared" ref="N1936:N1941" si="875">IF(AND(F1936=0,V1936=1),2,V1936)</f>
        <v>1</v>
      </c>
      <c r="O1936" s="34"/>
      <c r="P1936" s="41">
        <v>0</v>
      </c>
      <c r="Q1936" s="41">
        <v>0</v>
      </c>
      <c r="R1936" s="117">
        <v>0</v>
      </c>
      <c r="S1936" s="42">
        <v>1</v>
      </c>
      <c r="T1936" s="42"/>
      <c r="U1936" s="43" t="s">
        <v>323</v>
      </c>
      <c r="V1936" s="34">
        <v>1</v>
      </c>
      <c r="W1936" s="29">
        <v>1</v>
      </c>
      <c r="X1936" s="29">
        <f t="shared" si="867"/>
        <v>1</v>
      </c>
      <c r="Z1936" s="6">
        <f t="shared" ref="Z1936:Z1941" si="876">N1936</f>
        <v>1</v>
      </c>
      <c r="AA1936" s="6">
        <f t="shared" ref="AA1936:AA1941" si="877">IF(K1936&lt;=0,0,1)</f>
        <v>1</v>
      </c>
      <c r="AB1936" s="29"/>
      <c r="AC1936" s="29">
        <f t="shared" si="870"/>
        <v>1</v>
      </c>
      <c r="AE1936" s="120">
        <f>IF(AND(J1936&gt;=1,N1936=1),1,0)</f>
        <v>1</v>
      </c>
      <c r="AF1936" s="121">
        <f>IF(G1936&gt;AI1936,0.5,0)</f>
        <v>0.5</v>
      </c>
      <c r="AG1936" s="120"/>
      <c r="AI1936" s="29">
        <f t="shared" ref="AI1936:AI1941" si="878">ROUND(SUMIFS(E:E,D:D,D1936,N:N,1)/SUMIFS(F:F,D:D,D1936,N:N,1),9)</f>
        <v>0.955452521</v>
      </c>
    </row>
    <row r="1937" spans="1:36" ht="16.5" thickBot="1" x14ac:dyDescent="0.3">
      <c r="A1937" s="48" t="s">
        <v>2116</v>
      </c>
      <c r="B1937" s="54" t="s">
        <v>165</v>
      </c>
      <c r="C1937" s="55" t="s">
        <v>166</v>
      </c>
      <c r="D1937" s="44">
        <v>16</v>
      </c>
      <c r="E1937" s="41">
        <v>13</v>
      </c>
      <c r="F1937" s="41">
        <v>0</v>
      </c>
      <c r="G1937" s="117">
        <v>0</v>
      </c>
      <c r="H1937" s="45">
        <v>1</v>
      </c>
      <c r="I1937" s="42" t="s">
        <v>12</v>
      </c>
      <c r="J1937" s="13">
        <v>0</v>
      </c>
      <c r="K1937" s="29">
        <f t="shared" si="874"/>
        <v>0</v>
      </c>
      <c r="L1937" s="29">
        <f t="shared" si="872"/>
        <v>0</v>
      </c>
      <c r="M1937" s="29">
        <f t="shared" si="873"/>
        <v>0</v>
      </c>
      <c r="N1937" s="29">
        <f t="shared" si="875"/>
        <v>2</v>
      </c>
      <c r="O1937" s="34"/>
      <c r="P1937" s="41">
        <v>9</v>
      </c>
      <c r="Q1937" s="41">
        <v>2</v>
      </c>
      <c r="R1937" s="117">
        <v>4.5</v>
      </c>
      <c r="S1937" s="42">
        <v>1</v>
      </c>
      <c r="T1937" s="42"/>
      <c r="U1937" s="43" t="s">
        <v>325</v>
      </c>
      <c r="V1937" s="34">
        <v>1</v>
      </c>
      <c r="W1937" s="29">
        <v>1</v>
      </c>
      <c r="X1937" s="29">
        <f t="shared" si="867"/>
        <v>1</v>
      </c>
      <c r="Z1937" s="6">
        <f t="shared" si="876"/>
        <v>2</v>
      </c>
      <c r="AA1937" s="6">
        <f t="shared" si="877"/>
        <v>0</v>
      </c>
      <c r="AB1937" s="29"/>
      <c r="AC1937" s="29" t="str">
        <f>_xlfn.IFS(AND(Z1937=1,AA1937=1),1,AND(Z1937=1,AA1937=0),0,Z1937=0,"не применяется",N1937=2,"не применяется")</f>
        <v>не применяется</v>
      </c>
      <c r="AE1937" s="120">
        <f>IF(AND(J1937&gt;=1,N1937=1),1,0)</f>
        <v>0</v>
      </c>
      <c r="AF1937" s="120">
        <f>IF(G1937&gt;AI1937,0.5,0)</f>
        <v>0</v>
      </c>
      <c r="AG1937" s="120"/>
      <c r="AI1937" s="29">
        <f t="shared" si="878"/>
        <v>27.65</v>
      </c>
    </row>
    <row r="1938" spans="1:36" ht="16.5" thickBot="1" x14ac:dyDescent="0.3">
      <c r="A1938" s="48" t="s">
        <v>2117</v>
      </c>
      <c r="B1938" s="54" t="s">
        <v>165</v>
      </c>
      <c r="C1938" s="55" t="s">
        <v>166</v>
      </c>
      <c r="D1938" s="44">
        <v>17</v>
      </c>
      <c r="E1938" s="41">
        <v>78</v>
      </c>
      <c r="F1938" s="41">
        <v>0</v>
      </c>
      <c r="G1938" s="117">
        <v>0</v>
      </c>
      <c r="H1938" s="45">
        <v>1</v>
      </c>
      <c r="I1938" s="42" t="s">
        <v>12</v>
      </c>
      <c r="J1938" s="13">
        <v>0</v>
      </c>
      <c r="K1938" s="29">
        <f t="shared" si="874"/>
        <v>0</v>
      </c>
      <c r="L1938" s="29">
        <f t="shared" si="872"/>
        <v>0</v>
      </c>
      <c r="M1938" s="29">
        <f t="shared" si="873"/>
        <v>0</v>
      </c>
      <c r="N1938" s="29">
        <f t="shared" si="875"/>
        <v>2</v>
      </c>
      <c r="O1938" s="34"/>
      <c r="P1938" s="41">
        <v>14</v>
      </c>
      <c r="Q1938" s="41">
        <v>37</v>
      </c>
      <c r="R1938" s="117">
        <v>0.37837837800000002</v>
      </c>
      <c r="S1938" s="42">
        <v>0</v>
      </c>
      <c r="T1938" s="42"/>
      <c r="U1938" s="43" t="s">
        <v>327</v>
      </c>
      <c r="V1938" s="34">
        <v>1</v>
      </c>
      <c r="W1938" s="29">
        <v>1</v>
      </c>
      <c r="X1938" s="29">
        <f t="shared" si="867"/>
        <v>1</v>
      </c>
      <c r="Z1938" s="6">
        <f t="shared" si="876"/>
        <v>2</v>
      </c>
      <c r="AA1938" s="6">
        <f t="shared" si="877"/>
        <v>0</v>
      </c>
      <c r="AB1938" s="29"/>
      <c r="AC1938" s="29" t="str">
        <f>_xlfn.IFS(AND(Z1938=1,AA1938=1),1,AND(Z1938=1,AA1938=0),0,Z1938=0,"не применяется",N1938=2,"не применяется")</f>
        <v>не применяется</v>
      </c>
      <c r="AE1938" s="120">
        <f>IF(AND(J1938&gt;=1,N1938=1),1,0)</f>
        <v>0</v>
      </c>
      <c r="AF1938" s="120">
        <f>IF(G1938&gt;AI1938,0.5,0)</f>
        <v>0</v>
      </c>
      <c r="AG1938" s="120"/>
      <c r="AI1938" s="29">
        <f t="shared" si="878"/>
        <v>77.588235294</v>
      </c>
    </row>
    <row r="1939" spans="1:36" ht="16.5" thickBot="1" x14ac:dyDescent="0.3">
      <c r="A1939" s="48" t="s">
        <v>2118</v>
      </c>
      <c r="B1939" s="54" t="s">
        <v>165</v>
      </c>
      <c r="C1939" s="55" t="s">
        <v>166</v>
      </c>
      <c r="D1939" s="44">
        <v>18</v>
      </c>
      <c r="E1939" s="41">
        <v>36</v>
      </c>
      <c r="F1939" s="41">
        <v>0</v>
      </c>
      <c r="G1939" s="117">
        <v>0</v>
      </c>
      <c r="H1939" s="45">
        <v>1</v>
      </c>
      <c r="I1939" s="42" t="s">
        <v>12</v>
      </c>
      <c r="J1939" s="13">
        <v>0</v>
      </c>
      <c r="K1939" s="29">
        <f t="shared" si="874"/>
        <v>0</v>
      </c>
      <c r="L1939" s="29">
        <f t="shared" si="872"/>
        <v>0</v>
      </c>
      <c r="M1939" s="29">
        <f t="shared" si="873"/>
        <v>0</v>
      </c>
      <c r="N1939" s="29">
        <f t="shared" si="875"/>
        <v>2</v>
      </c>
      <c r="O1939" s="34"/>
      <c r="P1939" s="41">
        <v>9</v>
      </c>
      <c r="Q1939" s="41">
        <v>0</v>
      </c>
      <c r="R1939" s="117">
        <v>0</v>
      </c>
      <c r="S1939" s="42">
        <v>0</v>
      </c>
      <c r="T1939" s="42"/>
      <c r="U1939" s="43" t="s">
        <v>329</v>
      </c>
      <c r="V1939" s="34">
        <v>1</v>
      </c>
      <c r="W1939" s="29">
        <v>1</v>
      </c>
      <c r="X1939" s="29">
        <f t="shared" si="867"/>
        <v>1</v>
      </c>
      <c r="Z1939" s="6">
        <f t="shared" si="876"/>
        <v>2</v>
      </c>
      <c r="AA1939" s="6">
        <f t="shared" si="877"/>
        <v>0</v>
      </c>
      <c r="AB1939" s="29"/>
      <c r="AC1939" s="29" t="str">
        <f>_xlfn.IFS(AND(Z1939=1,AA1939=1),1,AND(Z1939=1,AA1939=0),0,Z1939=0,"не применяется",Z1939=2,"не применяется")</f>
        <v>не применяется</v>
      </c>
      <c r="AE1939" s="120">
        <f>IF(AND(J1939&gt;=1,N1939=1),1,0)</f>
        <v>0</v>
      </c>
      <c r="AF1939" s="120">
        <f>IF(G1939&gt;AI1939,0.5,0)</f>
        <v>0</v>
      </c>
      <c r="AG1939" s="120"/>
      <c r="AI1939" s="29">
        <f t="shared" si="878"/>
        <v>48.1875</v>
      </c>
    </row>
    <row r="1940" spans="1:36" ht="16.5" thickBot="1" x14ac:dyDescent="0.3">
      <c r="A1940" s="48" t="s">
        <v>2119</v>
      </c>
      <c r="B1940" s="54" t="s">
        <v>165</v>
      </c>
      <c r="C1940" s="55" t="s">
        <v>166</v>
      </c>
      <c r="D1940" s="44">
        <v>19</v>
      </c>
      <c r="E1940" s="41">
        <v>6</v>
      </c>
      <c r="F1940" s="41">
        <v>0</v>
      </c>
      <c r="G1940" s="117">
        <v>0</v>
      </c>
      <c r="H1940" s="45">
        <v>1</v>
      </c>
      <c r="I1940" s="42" t="s">
        <v>12</v>
      </c>
      <c r="J1940" s="13">
        <v>0</v>
      </c>
      <c r="K1940" s="29">
        <f t="shared" si="874"/>
        <v>0</v>
      </c>
      <c r="L1940" s="29">
        <f t="shared" si="872"/>
        <v>0</v>
      </c>
      <c r="M1940" s="29">
        <f t="shared" si="873"/>
        <v>0</v>
      </c>
      <c r="N1940" s="29">
        <f t="shared" si="875"/>
        <v>2</v>
      </c>
      <c r="O1940" s="34"/>
      <c r="P1940" s="41">
        <v>11</v>
      </c>
      <c r="Q1940" s="41">
        <v>1</v>
      </c>
      <c r="R1940" s="117">
        <v>11</v>
      </c>
      <c r="S1940" s="42">
        <v>2</v>
      </c>
      <c r="T1940" s="42"/>
      <c r="U1940" s="43" t="s">
        <v>331</v>
      </c>
      <c r="V1940" s="34">
        <v>1</v>
      </c>
      <c r="W1940" s="29">
        <v>2</v>
      </c>
      <c r="X1940" s="29">
        <f t="shared" si="867"/>
        <v>2</v>
      </c>
      <c r="Z1940" s="6">
        <f t="shared" si="876"/>
        <v>2</v>
      </c>
      <c r="AA1940" s="6">
        <f t="shared" si="877"/>
        <v>0</v>
      </c>
      <c r="AB1940" s="29"/>
      <c r="AC1940" s="29" t="str">
        <f>_xlfn.IFS(AND(Z1940=1,AA1940=1),1,AND(Z1940=1,AA1940=0),0,Z1940=0,"не применяется",N1940=2,"не применяется")</f>
        <v>не применяется</v>
      </c>
      <c r="AE1940" s="120">
        <f>IF(AND(J1940&gt;=1,N1940=1),2,0)</f>
        <v>0</v>
      </c>
      <c r="AF1940" s="120">
        <f>IF(G1940&gt;AI1940,1,0)</f>
        <v>0</v>
      </c>
      <c r="AG1940" s="120"/>
      <c r="AI1940" s="29">
        <f t="shared" si="878"/>
        <v>45.237288135999997</v>
      </c>
    </row>
    <row r="1941" spans="1:36" ht="16.5" thickBot="1" x14ac:dyDescent="0.3">
      <c r="A1941" s="48" t="s">
        <v>2120</v>
      </c>
      <c r="B1941" s="54" t="s">
        <v>165</v>
      </c>
      <c r="C1941" s="55" t="s">
        <v>166</v>
      </c>
      <c r="D1941" s="44">
        <v>20</v>
      </c>
      <c r="E1941" s="41">
        <v>0</v>
      </c>
      <c r="F1941" s="41">
        <v>0</v>
      </c>
      <c r="G1941" s="117">
        <v>0</v>
      </c>
      <c r="H1941" s="45">
        <v>1</v>
      </c>
      <c r="I1941" s="42" t="s">
        <v>12</v>
      </c>
      <c r="J1941" s="13">
        <v>0</v>
      </c>
      <c r="K1941" s="29">
        <f t="shared" si="874"/>
        <v>0</v>
      </c>
      <c r="L1941" s="29">
        <f t="shared" si="872"/>
        <v>0</v>
      </c>
      <c r="M1941" s="29">
        <f t="shared" si="873"/>
        <v>0</v>
      </c>
      <c r="N1941" s="29">
        <f t="shared" si="875"/>
        <v>2</v>
      </c>
      <c r="O1941" s="34"/>
      <c r="P1941" s="41">
        <v>0</v>
      </c>
      <c r="Q1941" s="41">
        <v>0</v>
      </c>
      <c r="R1941" s="117">
        <v>0</v>
      </c>
      <c r="S1941" s="42">
        <v>0</v>
      </c>
      <c r="T1941" s="42"/>
      <c r="U1941" s="43" t="s">
        <v>333</v>
      </c>
      <c r="V1941" s="34">
        <v>1</v>
      </c>
      <c r="W1941" s="29">
        <v>1</v>
      </c>
      <c r="X1941" s="29">
        <f t="shared" si="867"/>
        <v>1</v>
      </c>
      <c r="Z1941" s="6">
        <f t="shared" si="876"/>
        <v>2</v>
      </c>
      <c r="AA1941" s="6">
        <f t="shared" si="877"/>
        <v>0</v>
      </c>
      <c r="AB1941" s="29"/>
      <c r="AC1941" s="29" t="str">
        <f>_xlfn.IFS(AND(Z1941=1,AA1941=1),1,AND(Z1941=1,AA1941=0),0,Z1941=0,"не применяется",Z1941=2,"не применяется")</f>
        <v>не применяется</v>
      </c>
      <c r="AE1941" s="120">
        <f>IF(AND(J1941&gt;=1,N1941=1),1,0)</f>
        <v>0</v>
      </c>
      <c r="AF1941" s="120">
        <f>IF(G1941&gt;AI1941,0.5,0)</f>
        <v>0</v>
      </c>
      <c r="AG1941" s="120"/>
      <c r="AI1941" s="29">
        <f t="shared" si="878"/>
        <v>12.756097561000001</v>
      </c>
    </row>
    <row r="1942" spans="1:36" ht="16.5" thickBot="1" x14ac:dyDescent="0.3">
      <c r="A1942" s="48" t="s">
        <v>2114</v>
      </c>
      <c r="B1942" s="54" t="s">
        <v>165</v>
      </c>
      <c r="C1942" s="55" t="s">
        <v>166</v>
      </c>
      <c r="D1942" s="33"/>
      <c r="E1942" s="41"/>
      <c r="F1942" s="41"/>
      <c r="G1942" s="117">
        <v>0</v>
      </c>
      <c r="H1942" s="35"/>
      <c r="I1942" s="35"/>
      <c r="J1942" s="35"/>
      <c r="K1942" s="36">
        <f>SUM(K1943:K1947)</f>
        <v>1.5</v>
      </c>
      <c r="L1942" s="29">
        <f t="shared" si="872"/>
        <v>0</v>
      </c>
      <c r="M1942" s="29">
        <f t="shared" si="873"/>
        <v>0</v>
      </c>
      <c r="O1942" s="34"/>
      <c r="P1942" s="34"/>
      <c r="Q1942" s="34"/>
      <c r="R1942" s="117">
        <v>0</v>
      </c>
      <c r="S1942" s="35">
        <v>2</v>
      </c>
      <c r="T1942" s="35"/>
      <c r="U1942" s="37" t="s">
        <v>321</v>
      </c>
      <c r="V1942" s="35">
        <v>1</v>
      </c>
      <c r="W1942" s="6"/>
      <c r="X1942" s="29">
        <f t="shared" si="867"/>
        <v>0</v>
      </c>
      <c r="Y1942" s="6"/>
      <c r="AB1942" s="6"/>
      <c r="AC1942" s="29" t="str">
        <f>_xlfn.IFS(AND(Z1942=1,AA1942=1),1,AND(Z1942=1,AA1942=0),0,Z1942=0,"не применяется")</f>
        <v>не применяется</v>
      </c>
      <c r="AF1942" s="6"/>
    </row>
    <row r="1943" spans="1:36" ht="16.5" thickBot="1" x14ac:dyDescent="0.3">
      <c r="A1943" s="48" t="s">
        <v>2121</v>
      </c>
      <c r="B1943" s="54" t="s">
        <v>165</v>
      </c>
      <c r="C1943" s="55" t="s">
        <v>166</v>
      </c>
      <c r="D1943" s="44">
        <v>21</v>
      </c>
      <c r="E1943" s="41">
        <v>6</v>
      </c>
      <c r="F1943" s="41">
        <v>19</v>
      </c>
      <c r="G1943" s="117">
        <v>0.31578947400000001</v>
      </c>
      <c r="H1943" s="42" t="s">
        <v>12</v>
      </c>
      <c r="I1943" s="13">
        <v>0</v>
      </c>
      <c r="J1943" s="42" t="s">
        <v>12</v>
      </c>
      <c r="K1943" s="29">
        <f>IF(V1943=1,MAX(AE1943:AG1943),0)</f>
        <v>0</v>
      </c>
      <c r="L1943" s="29">
        <f t="shared" si="872"/>
        <v>0</v>
      </c>
      <c r="M1943" s="29">
        <f t="shared" si="873"/>
        <v>0</v>
      </c>
      <c r="N1943" s="29">
        <f>IF(AND(F1943=0,V1943=1),2,V1943)</f>
        <v>1</v>
      </c>
      <c r="O1943" s="34"/>
      <c r="P1943" s="41">
        <v>0</v>
      </c>
      <c r="Q1943" s="41">
        <v>16</v>
      </c>
      <c r="R1943" s="117">
        <v>0</v>
      </c>
      <c r="S1943" s="45">
        <v>0</v>
      </c>
      <c r="T1943" s="45"/>
      <c r="U1943" s="43" t="s">
        <v>335</v>
      </c>
      <c r="V1943" s="34">
        <v>1</v>
      </c>
      <c r="W1943" s="29">
        <v>1</v>
      </c>
      <c r="X1943" s="29">
        <f t="shared" si="867"/>
        <v>1</v>
      </c>
      <c r="Z1943" s="6">
        <f>N1943</f>
        <v>1</v>
      </c>
      <c r="AA1943" s="6">
        <f>IF(K1943&lt;=0,0,1)</f>
        <v>0</v>
      </c>
      <c r="AB1943" s="29"/>
      <c r="AC1943" s="29">
        <f>_xlfn.IFS(AND(Z1943=1,AA1943=1),1,AND(Z1943=1,AA1943=0),0,Z1943=0,"не применяется")</f>
        <v>0</v>
      </c>
      <c r="AE1943" s="120">
        <f>IF(N1943=1,IF(OR(I1943&lt;5,I1943=""),0,IF(I1943&gt;=10,1,0.5)),0)</f>
        <v>0</v>
      </c>
      <c r="AF1943" s="120">
        <f>IF(G1943&gt;AI1943,0.5,0)</f>
        <v>0</v>
      </c>
      <c r="AG1943" s="120">
        <f>IF(G1943=AJ1943,1,0)</f>
        <v>0</v>
      </c>
      <c r="AI1943" s="29">
        <f>ROUND(SUMIFS(E:E,D:D,D1943,N:N,1)/SUMIFS(F:F,D:D,D1943,N:N,1),9)</f>
        <v>0.40586932399999998</v>
      </c>
      <c r="AJ1943" s="29">
        <f>_xlfn.MAXIFS($G$7:$G$2383,$N$7:$N$2383,1,$D$7:$D$2383,21)</f>
        <v>1</v>
      </c>
    </row>
    <row r="1944" spans="1:36" ht="16.5" thickBot="1" x14ac:dyDescent="0.3">
      <c r="A1944" s="48" t="s">
        <v>2122</v>
      </c>
      <c r="B1944" s="54" t="s">
        <v>165</v>
      </c>
      <c r="C1944" s="55" t="s">
        <v>166</v>
      </c>
      <c r="D1944" s="44">
        <v>22</v>
      </c>
      <c r="E1944" s="41">
        <v>38</v>
      </c>
      <c r="F1944" s="41">
        <v>60</v>
      </c>
      <c r="G1944" s="117">
        <v>0.63333333300000005</v>
      </c>
      <c r="H1944" s="45">
        <v>1</v>
      </c>
      <c r="I1944" s="42" t="s">
        <v>12</v>
      </c>
      <c r="J1944" s="13">
        <v>0.63333333300000005</v>
      </c>
      <c r="K1944" s="29">
        <f>IF(V1944=1,MAX(AE1944:AG1944),0)</f>
        <v>0.5</v>
      </c>
      <c r="L1944" s="29">
        <f t="shared" si="872"/>
        <v>0</v>
      </c>
      <c r="M1944" s="29">
        <f t="shared" si="873"/>
        <v>1</v>
      </c>
      <c r="N1944" s="29">
        <f>IF(AND(F1944=0,V1944=1),2,V1944)</f>
        <v>1</v>
      </c>
      <c r="O1944" s="34"/>
      <c r="P1944" s="41">
        <v>0</v>
      </c>
      <c r="Q1944" s="41">
        <v>0</v>
      </c>
      <c r="R1944" s="117">
        <v>0</v>
      </c>
      <c r="S1944" s="42">
        <v>1</v>
      </c>
      <c r="T1944" s="42"/>
      <c r="U1944" s="43" t="s">
        <v>337</v>
      </c>
      <c r="V1944" s="34">
        <v>1</v>
      </c>
      <c r="W1944" s="29">
        <v>1</v>
      </c>
      <c r="X1944" s="29">
        <f t="shared" si="867"/>
        <v>1</v>
      </c>
      <c r="Z1944" s="6">
        <f>N1944</f>
        <v>1</v>
      </c>
      <c r="AA1944" s="6">
        <f>IF(K1944&lt;=0,0,1)</f>
        <v>1</v>
      </c>
      <c r="AB1944" s="29"/>
      <c r="AC1944" s="29">
        <f>_xlfn.IFS(AND(Z1944=1,AA1944=1),1,AND(Z1944=1,AA1944=0),0,Z1944=0,"не применяется")</f>
        <v>1</v>
      </c>
      <c r="AE1944" s="120">
        <f>IF(AND(J1944&gt;=1,N1944=1),1,0)</f>
        <v>0</v>
      </c>
      <c r="AF1944" s="120">
        <f>IF(G1944&gt;AI1944,0.5,0)</f>
        <v>0.5</v>
      </c>
      <c r="AG1944" s="120"/>
      <c r="AI1944" s="29">
        <f>ROUND(SUMIFS(E:E,D:D,D1944,N:N,1)/SUMIFS(F:F,D:D,D1944,N:N,1),9)</f>
        <v>0.59924209900000003</v>
      </c>
    </row>
    <row r="1945" spans="1:36" ht="16.5" thickBot="1" x14ac:dyDescent="0.3">
      <c r="A1945" s="48" t="s">
        <v>2123</v>
      </c>
      <c r="B1945" s="54" t="s">
        <v>165</v>
      </c>
      <c r="C1945" s="55" t="s">
        <v>166</v>
      </c>
      <c r="D1945" s="44">
        <v>23</v>
      </c>
      <c r="E1945" s="41">
        <v>0</v>
      </c>
      <c r="F1945" s="41">
        <v>0</v>
      </c>
      <c r="G1945" s="117">
        <v>0</v>
      </c>
      <c r="H1945" s="42" t="s">
        <v>12</v>
      </c>
      <c r="I1945" s="13">
        <v>0</v>
      </c>
      <c r="J1945" s="42" t="s">
        <v>12</v>
      </c>
      <c r="K1945" s="29">
        <f>IF(V1945=1,MAX(AE1945:AG1945),0)</f>
        <v>0</v>
      </c>
      <c r="L1945" s="29">
        <f t="shared" si="872"/>
        <v>0</v>
      </c>
      <c r="M1945" s="29">
        <f t="shared" si="873"/>
        <v>0</v>
      </c>
      <c r="N1945" s="29">
        <f>IF(AND(F1945=0,V1945=1),2,V1945)</f>
        <v>2</v>
      </c>
      <c r="O1945" s="34"/>
      <c r="P1945" s="41">
        <v>0</v>
      </c>
      <c r="Q1945" s="41">
        <v>0</v>
      </c>
      <c r="R1945" s="117">
        <v>0</v>
      </c>
      <c r="S1945" s="45">
        <v>0</v>
      </c>
      <c r="T1945" s="45"/>
      <c r="U1945" s="43" t="s">
        <v>339</v>
      </c>
      <c r="V1945" s="34">
        <v>1</v>
      </c>
      <c r="W1945" s="29">
        <v>1</v>
      </c>
      <c r="X1945" s="29">
        <f t="shared" si="867"/>
        <v>1</v>
      </c>
      <c r="Z1945" s="6">
        <f>N1945</f>
        <v>2</v>
      </c>
      <c r="AA1945" s="6">
        <f>IF(K1945&lt;=0,0,1)</f>
        <v>0</v>
      </c>
      <c r="AB1945" s="29"/>
      <c r="AC1945" s="29" t="str">
        <f>_xlfn.IFS(AND(Z1945=1,AA1945=1),1,AND(Z1945=1,AA1945=0),0,Z1945=0,"не применяется",Z1945=2,"не применяется")</f>
        <v>не применяется</v>
      </c>
      <c r="AE1945" s="120">
        <f>IF(N1945=1,IF(OR(I1945&lt;5,I1945=""),0,IF(I1945&gt;=10,1,0.5)),0)</f>
        <v>0</v>
      </c>
      <c r="AF1945" s="120">
        <f>IF(G1945&gt;AI1945,0.5,0)</f>
        <v>0</v>
      </c>
      <c r="AG1945" s="120">
        <f>IF(AND(G4372&lt;&gt;0,G1945=AJ1945),1,0)</f>
        <v>0</v>
      </c>
      <c r="AI1945" s="29">
        <f>ROUND(SUMIFS(E:E,D:D,D1945,N:N,1)/SUMIFS(F:F,D:D,D1945,N:N,1),9)</f>
        <v>0.46666666699999998</v>
      </c>
      <c r="AJ1945" s="29">
        <f>_xlfn.MAXIFS($G$7:$G$2383,$N$7:$N$2383,1,$D$7:$D$2383,23)</f>
        <v>6</v>
      </c>
    </row>
    <row r="1946" spans="1:36" ht="16.5" thickBot="1" x14ac:dyDescent="0.3">
      <c r="A1946" s="48" t="s">
        <v>2124</v>
      </c>
      <c r="B1946" s="54" t="s">
        <v>165</v>
      </c>
      <c r="C1946" s="55" t="s">
        <v>166</v>
      </c>
      <c r="D1946" s="44">
        <v>24</v>
      </c>
      <c r="E1946" s="41">
        <v>0</v>
      </c>
      <c r="F1946" s="41">
        <v>0</v>
      </c>
      <c r="G1946" s="117">
        <v>0</v>
      </c>
      <c r="H1946" s="42" t="s">
        <v>12</v>
      </c>
      <c r="I1946" s="13">
        <v>0</v>
      </c>
      <c r="J1946" s="42" t="s">
        <v>12</v>
      </c>
      <c r="K1946" s="29">
        <f>IF(V1946=1,MAX(AE1946:AG1946),0)</f>
        <v>0</v>
      </c>
      <c r="L1946" s="29">
        <f t="shared" si="872"/>
        <v>0</v>
      </c>
      <c r="M1946" s="29">
        <f t="shared" si="873"/>
        <v>0</v>
      </c>
      <c r="N1946" s="29">
        <f>IF(AND(F1946=0,V1946=1),2,V1946)</f>
        <v>2</v>
      </c>
      <c r="O1946" s="34"/>
      <c r="P1946" s="41">
        <v>0</v>
      </c>
      <c r="Q1946" s="41">
        <v>0</v>
      </c>
      <c r="R1946" s="117">
        <v>0</v>
      </c>
      <c r="S1946" s="45">
        <v>0</v>
      </c>
      <c r="T1946" s="45"/>
      <c r="U1946" s="43" t="s">
        <v>341</v>
      </c>
      <c r="V1946" s="34">
        <v>1</v>
      </c>
      <c r="W1946" s="29">
        <v>1</v>
      </c>
      <c r="X1946" s="29">
        <f t="shared" si="867"/>
        <v>1</v>
      </c>
      <c r="Z1946" s="6">
        <f>N1946</f>
        <v>2</v>
      </c>
      <c r="AA1946" s="6">
        <f>IF(K1946&lt;=0,0,1)</f>
        <v>0</v>
      </c>
      <c r="AB1946" s="29"/>
      <c r="AC1946" s="29" t="str">
        <f>_xlfn.IFS(AND(Z1946=1,AA1946=1),1,AND(Z1946=1,AA1946=0),0,Z1946=0,"не применяется",Z1946=2,"не применяется")</f>
        <v>не применяется</v>
      </c>
      <c r="AE1946" s="120">
        <f>IF(N1946=1,IF(OR(I1946&lt;5,I1946=""),0,IF(I1946&gt;=10,1,0.5)),0)</f>
        <v>0</v>
      </c>
      <c r="AF1946" s="120">
        <f>IF(G1946&gt;AI1946,0.5,0)</f>
        <v>0</v>
      </c>
      <c r="AG1946" s="120">
        <f>IF(G1946=AJ1946,1,0)</f>
        <v>0</v>
      </c>
      <c r="AI1946" s="29">
        <f>ROUND(SUMIFS(E:E,D:D,D1946,N:N,1)/SUMIFS(F:F,D:D,D1946,N:N,1),9)</f>
        <v>0.91379310300000005</v>
      </c>
      <c r="AJ1946" s="29">
        <f>_xlfn.MAXIFS($G$7:$G$2383,$N$7:$N$2383,1,$D$7:$D$2383,24)</f>
        <v>10</v>
      </c>
    </row>
    <row r="1947" spans="1:36" ht="16.5" thickBot="1" x14ac:dyDescent="0.3">
      <c r="A1947" s="48" t="s">
        <v>2125</v>
      </c>
      <c r="B1947" s="54" t="s">
        <v>165</v>
      </c>
      <c r="C1947" s="55" t="s">
        <v>166</v>
      </c>
      <c r="D1947" s="44">
        <v>25</v>
      </c>
      <c r="E1947" s="41">
        <v>177</v>
      </c>
      <c r="F1947" s="41">
        <v>180</v>
      </c>
      <c r="G1947" s="117">
        <v>0.98333333300000003</v>
      </c>
      <c r="H1947" s="45">
        <v>1</v>
      </c>
      <c r="I1947" s="42" t="s">
        <v>12</v>
      </c>
      <c r="J1947" s="13">
        <v>0.98333333300000003</v>
      </c>
      <c r="K1947" s="29">
        <f>IF(V1947=1,MAX(AE1947:AG1947),0)</f>
        <v>1</v>
      </c>
      <c r="L1947" s="29">
        <f t="shared" si="872"/>
        <v>0</v>
      </c>
      <c r="M1947" s="29">
        <f t="shared" si="873"/>
        <v>1</v>
      </c>
      <c r="N1947" s="29">
        <f>IF(AND(F1947=0,V1947=1),2,V1947)</f>
        <v>1</v>
      </c>
      <c r="O1947" s="34"/>
      <c r="P1947" s="41">
        <v>0</v>
      </c>
      <c r="Q1947" s="41">
        <v>0</v>
      </c>
      <c r="R1947" s="117">
        <v>0</v>
      </c>
      <c r="S1947" s="42">
        <v>1</v>
      </c>
      <c r="T1947" s="42"/>
      <c r="U1947" s="43" t="s">
        <v>343</v>
      </c>
      <c r="V1947" s="34">
        <v>1</v>
      </c>
      <c r="W1947" s="29">
        <v>2</v>
      </c>
      <c r="X1947" s="29">
        <f t="shared" si="867"/>
        <v>2</v>
      </c>
      <c r="Z1947" s="6">
        <f>N1947</f>
        <v>1</v>
      </c>
      <c r="AA1947" s="6">
        <f>IF(K1947&lt;=0,0,1)</f>
        <v>1</v>
      </c>
      <c r="AB1947" s="29"/>
      <c r="AC1947" s="29">
        <f>_xlfn.IFS(AND(Z1947=1,AA1947=1),1,AND(Z1947=1,AA1947=0),0,Z1947=0,"не применяется")</f>
        <v>1</v>
      </c>
      <c r="AE1947" s="120">
        <f>IF(AND(J1947&gt;=1,N1947=1),2,0)</f>
        <v>0</v>
      </c>
      <c r="AF1947" s="120">
        <f>IF(G1947&gt;AI1947,1,0)</f>
        <v>1</v>
      </c>
      <c r="AG1947" s="120"/>
      <c r="AI1947" s="29">
        <f>ROUND(SUMIFS(E:E,D:D,D1947,N:N,1)/SUMIFS(F:F,D:D,D1947,N:N,1),9)</f>
        <v>0.97028108999999996</v>
      </c>
    </row>
    <row r="1948" spans="1:36" ht="16.5" thickBot="1" x14ac:dyDescent="0.3">
      <c r="A1948" s="48" t="s">
        <v>2126</v>
      </c>
      <c r="B1948" s="54" t="s">
        <v>165</v>
      </c>
      <c r="C1948" s="55" t="s">
        <v>166</v>
      </c>
      <c r="D1948" s="51">
        <v>33</v>
      </c>
      <c r="E1948" s="41"/>
      <c r="F1948" s="41"/>
      <c r="G1948" s="117">
        <v>0</v>
      </c>
      <c r="H1948" s="45"/>
      <c r="I1948" s="45"/>
      <c r="J1948" s="45"/>
      <c r="K1948" s="45">
        <f>K1920+K1935+K1942</f>
        <v>17.5</v>
      </c>
      <c r="L1948" s="29">
        <f t="shared" si="872"/>
        <v>0</v>
      </c>
      <c r="M1948" s="29">
        <f t="shared" si="873"/>
        <v>0</v>
      </c>
      <c r="O1948" s="34"/>
      <c r="P1948" s="34"/>
      <c r="Q1948" s="34"/>
      <c r="R1948" s="117">
        <v>0</v>
      </c>
      <c r="S1948" s="45">
        <v>20</v>
      </c>
      <c r="T1948" s="45"/>
      <c r="U1948" s="43" t="s">
        <v>321</v>
      </c>
      <c r="V1948" s="45">
        <v>1</v>
      </c>
      <c r="X1948" s="29">
        <f>SUM(X1920:X1947)</f>
        <v>32</v>
      </c>
      <c r="Y1948" s="53">
        <f>K1948/X1948</f>
        <v>0.546875</v>
      </c>
      <c r="Z1948" s="6">
        <f>SUM(Z1920:Z1947)</f>
        <v>32</v>
      </c>
      <c r="AA1948" s="6">
        <f>SUM(AA1920:AA1947)</f>
        <v>15</v>
      </c>
      <c r="AB1948" s="53">
        <f>AA1948/Z1948</f>
        <v>0.46875</v>
      </c>
      <c r="AC1948" s="29">
        <f>AB1948</f>
        <v>0.46875</v>
      </c>
      <c r="AF1948" s="6"/>
    </row>
    <row r="1949" spans="1:36" ht="16.5" thickBot="1" x14ac:dyDescent="0.25">
      <c r="A1949" s="48" t="s">
        <v>233</v>
      </c>
      <c r="B1949" s="49" t="s">
        <v>111</v>
      </c>
      <c r="C1949" s="50" t="s">
        <v>112</v>
      </c>
      <c r="D1949" s="33">
        <v>0</v>
      </c>
      <c r="E1949" s="122"/>
      <c r="F1949" s="122"/>
      <c r="G1949" s="117">
        <v>0</v>
      </c>
      <c r="H1949" s="35"/>
      <c r="I1949" s="35"/>
      <c r="J1949" s="35"/>
      <c r="K1949" s="36">
        <f>SUM(K1950:K1963)</f>
        <v>13.5</v>
      </c>
      <c r="L1949" s="29">
        <f t="shared" si="872"/>
        <v>0</v>
      </c>
      <c r="M1949" s="29">
        <f t="shared" si="873"/>
        <v>0</v>
      </c>
      <c r="O1949" s="34"/>
      <c r="P1949" s="67"/>
      <c r="Q1949" s="67"/>
      <c r="R1949" s="117">
        <v>0</v>
      </c>
      <c r="S1949" s="34">
        <v>12</v>
      </c>
      <c r="T1949" s="34"/>
      <c r="U1949" s="43" t="s">
        <v>321</v>
      </c>
      <c r="V1949" s="35">
        <v>1</v>
      </c>
      <c r="W1949" s="6"/>
      <c r="X1949" s="6"/>
      <c r="Y1949" s="6"/>
      <c r="AB1949" s="6"/>
      <c r="AC1949" s="6"/>
      <c r="AF1949" s="6"/>
    </row>
    <row r="1950" spans="1:36" ht="16.5" thickBot="1" x14ac:dyDescent="0.3">
      <c r="A1950" s="48" t="s">
        <v>2127</v>
      </c>
      <c r="B1950" s="54" t="s">
        <v>111</v>
      </c>
      <c r="C1950" s="55" t="s">
        <v>112</v>
      </c>
      <c r="D1950" s="41">
        <v>1</v>
      </c>
      <c r="E1950" s="41">
        <v>93779</v>
      </c>
      <c r="F1950" s="41">
        <v>275634.90000000002</v>
      </c>
      <c r="G1950" s="117">
        <v>0.34022904900000001</v>
      </c>
      <c r="H1950" s="42" t="s">
        <v>12</v>
      </c>
      <c r="I1950" s="13">
        <v>12.136980231000001</v>
      </c>
      <c r="J1950" s="42" t="s">
        <v>12</v>
      </c>
      <c r="K1950" s="29">
        <f t="shared" ref="K1950:K1961" si="879">IF(V1950=1,MAX(AE1950:AG1950),0)</f>
        <v>1</v>
      </c>
      <c r="L1950" s="29">
        <f t="shared" si="872"/>
        <v>0</v>
      </c>
      <c r="M1950" s="29">
        <f t="shared" si="873"/>
        <v>1</v>
      </c>
      <c r="N1950" s="29">
        <f t="shared" ref="N1950:N1963" si="880">IF(AND(F1950=0,V1950=1),2,V1950)</f>
        <v>1</v>
      </c>
      <c r="O1950" s="34"/>
      <c r="P1950" s="41">
        <v>65981</v>
      </c>
      <c r="Q1950" s="41">
        <v>217468.5</v>
      </c>
      <c r="R1950" s="117">
        <v>0.30340486100000003</v>
      </c>
      <c r="S1950" s="34">
        <v>1</v>
      </c>
      <c r="T1950" s="34"/>
      <c r="U1950" s="43" t="s">
        <v>293</v>
      </c>
      <c r="V1950" s="34">
        <v>1</v>
      </c>
      <c r="W1950" s="29">
        <v>1</v>
      </c>
      <c r="X1950" s="29">
        <f t="shared" ref="X1950:X1976" si="881">IF(V1950=1,W1950,0)</f>
        <v>1</v>
      </c>
      <c r="Z1950" s="6">
        <f t="shared" ref="Z1950:Z1963" si="882">N1950</f>
        <v>1</v>
      </c>
      <c r="AA1950" s="6">
        <f t="shared" ref="AA1950:AA1963" si="883">IF(K1950&lt;=0,0,1)</f>
        <v>1</v>
      </c>
      <c r="AB1950" s="29"/>
      <c r="AC1950" s="29">
        <f t="shared" ref="AC1950:AC1965" si="884">_xlfn.IFS(AND(Z1950=1,AA1950=1),1,AND(Z1950=1,AA1950=0),0,Z1950=0,"не применяется")</f>
        <v>1</v>
      </c>
      <c r="AE1950" s="120">
        <f>IF(N1950=1,IF(OR(I1950&lt;3,I1950=""),0,IF(I1950&gt;=7,1,0.5)),0)</f>
        <v>1</v>
      </c>
      <c r="AF1950" s="120">
        <f>IF(G1950&gt;AI1950,0.5,0)</f>
        <v>0.5</v>
      </c>
      <c r="AG1950" s="120">
        <f>IF(G1950=AJ1950,1,0)</f>
        <v>0</v>
      </c>
      <c r="AI1950" s="29">
        <f t="shared" ref="AI1950:AI1963" si="885">ROUND(SUMIFS(E:E,D:D,D1950,N:N,1)/SUMIFS(F:F,D:D,D1950,N:N,1),9)</f>
        <v>0.26994277300000002</v>
      </c>
      <c r="AJ1950" s="29">
        <f>ROUND(_xlfn.MAXIFS($G$7:$G$2383,$D$7:$D$2383,1,$V$7:$V$2383,1),9)</f>
        <v>0.87050933799999997</v>
      </c>
    </row>
    <row r="1951" spans="1:36" ht="16.5" thickBot="1" x14ac:dyDescent="0.3">
      <c r="A1951" s="48" t="s">
        <v>2128</v>
      </c>
      <c r="B1951" s="54" t="s">
        <v>111</v>
      </c>
      <c r="C1951" s="55" t="s">
        <v>112</v>
      </c>
      <c r="D1951" s="44">
        <v>2</v>
      </c>
      <c r="E1951" s="41">
        <v>459</v>
      </c>
      <c r="F1951" s="41">
        <v>493</v>
      </c>
      <c r="G1951" s="117">
        <v>0.93103448300000002</v>
      </c>
      <c r="H1951" s="42" t="s">
        <v>12</v>
      </c>
      <c r="I1951" s="13">
        <v>68.302387421999995</v>
      </c>
      <c r="J1951" s="42" t="s">
        <v>12</v>
      </c>
      <c r="K1951" s="29">
        <f t="shared" si="879"/>
        <v>2</v>
      </c>
      <c r="L1951" s="29">
        <f t="shared" si="872"/>
        <v>0</v>
      </c>
      <c r="M1951" s="29">
        <f t="shared" si="873"/>
        <v>0</v>
      </c>
      <c r="N1951" s="29">
        <f t="shared" si="880"/>
        <v>1</v>
      </c>
      <c r="O1951" s="34"/>
      <c r="P1951" s="41">
        <v>468</v>
      </c>
      <c r="Q1951" s="41">
        <v>846</v>
      </c>
      <c r="R1951" s="117">
        <v>0.55319148900000004</v>
      </c>
      <c r="S1951" s="34">
        <v>2</v>
      </c>
      <c r="T1951" s="34"/>
      <c r="U1951" s="43" t="s">
        <v>295</v>
      </c>
      <c r="V1951" s="34">
        <v>1</v>
      </c>
      <c r="W1951" s="29">
        <v>2</v>
      </c>
      <c r="X1951" s="29">
        <f t="shared" si="881"/>
        <v>2</v>
      </c>
      <c r="Z1951" s="6">
        <f t="shared" si="882"/>
        <v>1</v>
      </c>
      <c r="AA1951" s="6">
        <f t="shared" si="883"/>
        <v>1</v>
      </c>
      <c r="AB1951" s="29"/>
      <c r="AC1951" s="29">
        <f t="shared" si="884"/>
        <v>1</v>
      </c>
      <c r="AE1951" s="120">
        <f>IF(N1951=1,IF(OR(I1951&lt;5,I1951=""),0,IF(I1951&gt;=10,2,1)),0)</f>
        <v>2</v>
      </c>
      <c r="AF1951" s="120">
        <f>IF(G1951&gt;AI1951,1,0)</f>
        <v>0</v>
      </c>
      <c r="AG1951" s="120">
        <f>IF(G1951=AJ1951,2,0)</f>
        <v>0</v>
      </c>
      <c r="AI1951" s="29">
        <f t="shared" si="885"/>
        <v>0.94268468299999997</v>
      </c>
      <c r="AJ1951" s="29">
        <f>ROUND(_xlfn.MAXIFS($G$7:$G$2383,$N$7:$N$2383,1,$D$7:$D$2383,2),9)</f>
        <v>0.994897959</v>
      </c>
    </row>
    <row r="1952" spans="1:36" ht="16.5" thickBot="1" x14ac:dyDescent="0.3">
      <c r="A1952" s="48" t="s">
        <v>2129</v>
      </c>
      <c r="B1952" s="54" t="s">
        <v>111</v>
      </c>
      <c r="C1952" s="55" t="s">
        <v>112</v>
      </c>
      <c r="D1952" s="44">
        <v>3</v>
      </c>
      <c r="E1952" s="41">
        <v>2</v>
      </c>
      <c r="F1952" s="41">
        <v>11</v>
      </c>
      <c r="G1952" s="117">
        <v>0.18181818199999999</v>
      </c>
      <c r="H1952" s="42" t="s">
        <v>12</v>
      </c>
      <c r="I1952" s="13">
        <v>-81.818181800000005</v>
      </c>
      <c r="J1952" s="42" t="s">
        <v>12</v>
      </c>
      <c r="K1952" s="29">
        <f t="shared" si="879"/>
        <v>0</v>
      </c>
      <c r="L1952" s="29">
        <f t="shared" si="872"/>
        <v>0</v>
      </c>
      <c r="M1952" s="29">
        <f t="shared" si="873"/>
        <v>0</v>
      </c>
      <c r="N1952" s="29">
        <f t="shared" si="880"/>
        <v>1</v>
      </c>
      <c r="O1952" s="34"/>
      <c r="P1952" s="41">
        <v>3</v>
      </c>
      <c r="Q1952" s="41">
        <v>3</v>
      </c>
      <c r="R1952" s="117">
        <v>1</v>
      </c>
      <c r="S1952" s="34">
        <v>1</v>
      </c>
      <c r="T1952" s="34"/>
      <c r="U1952" s="43" t="s">
        <v>297</v>
      </c>
      <c r="V1952" s="34">
        <v>1</v>
      </c>
      <c r="W1952" s="29">
        <v>1</v>
      </c>
      <c r="X1952" s="29">
        <f t="shared" si="881"/>
        <v>1</v>
      </c>
      <c r="Z1952" s="6">
        <f t="shared" si="882"/>
        <v>1</v>
      </c>
      <c r="AA1952" s="6">
        <f t="shared" si="883"/>
        <v>0</v>
      </c>
      <c r="AB1952" s="29"/>
      <c r="AC1952" s="29">
        <f t="shared" si="884"/>
        <v>0</v>
      </c>
      <c r="AE1952" s="120">
        <f>IF(N1952=1,IF(OR(I1952&lt;5,I1952=""),0,IF(I1952&gt;=10,1,0.5)),0)</f>
        <v>0</v>
      </c>
      <c r="AF1952" s="120">
        <f>IF(G1952&gt;AI1952,0.5,0)</f>
        <v>0</v>
      </c>
      <c r="AG1952" s="120">
        <f>IF(G1952=AJ1952,1,0)</f>
        <v>0</v>
      </c>
      <c r="AI1952" s="29">
        <f t="shared" si="885"/>
        <v>0.630237826</v>
      </c>
      <c r="AJ1952" s="29">
        <f>_xlfn.MAXIFS($G$7:$G$2383,$N$7:$N$2383,1,$D$7:$D$2383,3)</f>
        <v>1</v>
      </c>
    </row>
    <row r="1953" spans="1:36" ht="16.5" thickBot="1" x14ac:dyDescent="0.3">
      <c r="A1953" s="48" t="s">
        <v>2130</v>
      </c>
      <c r="B1953" s="54" t="s">
        <v>111</v>
      </c>
      <c r="C1953" s="55" t="s">
        <v>112</v>
      </c>
      <c r="D1953" s="44">
        <v>4</v>
      </c>
      <c r="E1953" s="41">
        <v>53</v>
      </c>
      <c r="F1953" s="41">
        <v>55</v>
      </c>
      <c r="G1953" s="117">
        <v>0.96363636399999997</v>
      </c>
      <c r="H1953" s="42" t="s">
        <v>12</v>
      </c>
      <c r="I1953" s="13">
        <v>6.0000000509999998</v>
      </c>
      <c r="J1953" s="42" t="s">
        <v>12</v>
      </c>
      <c r="K1953" s="29">
        <f t="shared" si="879"/>
        <v>0.5</v>
      </c>
      <c r="L1953" s="29">
        <f t="shared" si="872"/>
        <v>0</v>
      </c>
      <c r="M1953" s="29">
        <f t="shared" si="873"/>
        <v>1</v>
      </c>
      <c r="N1953" s="29">
        <f t="shared" si="880"/>
        <v>1</v>
      </c>
      <c r="O1953" s="34"/>
      <c r="P1953" s="41">
        <v>140</v>
      </c>
      <c r="Q1953" s="41">
        <v>154</v>
      </c>
      <c r="R1953" s="117">
        <v>0.909090909</v>
      </c>
      <c r="S1953" s="34">
        <v>1</v>
      </c>
      <c r="T1953" s="34"/>
      <c r="U1953" s="43" t="s">
        <v>299</v>
      </c>
      <c r="V1953" s="34">
        <v>1</v>
      </c>
      <c r="W1953" s="29">
        <v>1</v>
      </c>
      <c r="X1953" s="29">
        <f t="shared" si="881"/>
        <v>1</v>
      </c>
      <c r="Z1953" s="6">
        <f t="shared" si="882"/>
        <v>1</v>
      </c>
      <c r="AA1953" s="6">
        <f t="shared" si="883"/>
        <v>1</v>
      </c>
      <c r="AB1953" s="29"/>
      <c r="AC1953" s="29">
        <f t="shared" si="884"/>
        <v>1</v>
      </c>
      <c r="AE1953" s="120">
        <f>IF(N1953=1,IF(OR(I1953&lt;5,I1953=""),0,IF(I1953&gt;=10,1,0.5)),0)</f>
        <v>0.5</v>
      </c>
      <c r="AF1953" s="120">
        <f>IF(G1953&gt;AI1953,0.5,0)</f>
        <v>0.5</v>
      </c>
      <c r="AG1953" s="120">
        <f>IF(G1953=AJ1953,1,0)</f>
        <v>0</v>
      </c>
      <c r="AI1953" s="29">
        <f t="shared" si="885"/>
        <v>0.88328075699999997</v>
      </c>
      <c r="AJ1953" s="29">
        <f>_xlfn.MAXIFS($G$7:$G$2383,$N$7:$N$2383,1,$D$7:$D$2383,4)</f>
        <v>1</v>
      </c>
    </row>
    <row r="1954" spans="1:36" ht="16.5" thickBot="1" x14ac:dyDescent="0.3">
      <c r="A1954" s="48" t="s">
        <v>2131</v>
      </c>
      <c r="B1954" s="54" t="s">
        <v>111</v>
      </c>
      <c r="C1954" s="55" t="s">
        <v>112</v>
      </c>
      <c r="D1954" s="44">
        <v>5</v>
      </c>
      <c r="E1954" s="41">
        <v>72</v>
      </c>
      <c r="F1954" s="41">
        <v>76</v>
      </c>
      <c r="G1954" s="117">
        <v>0.94736842099999996</v>
      </c>
      <c r="H1954" s="42" t="s">
        <v>12</v>
      </c>
      <c r="I1954" s="13">
        <v>1247.3684209779999</v>
      </c>
      <c r="J1954" s="42" t="s">
        <v>12</v>
      </c>
      <c r="K1954" s="29">
        <f t="shared" si="879"/>
        <v>1</v>
      </c>
      <c r="L1954" s="29">
        <f t="shared" si="872"/>
        <v>0</v>
      </c>
      <c r="M1954" s="29">
        <f t="shared" si="873"/>
        <v>1</v>
      </c>
      <c r="N1954" s="29">
        <f t="shared" si="880"/>
        <v>1</v>
      </c>
      <c r="O1954" s="34"/>
      <c r="P1954" s="41">
        <v>9</v>
      </c>
      <c r="Q1954" s="41">
        <v>128</v>
      </c>
      <c r="R1954" s="117">
        <v>7.03125E-2</v>
      </c>
      <c r="S1954" s="34">
        <v>0</v>
      </c>
      <c r="T1954" s="34"/>
      <c r="U1954" s="43" t="s">
        <v>301</v>
      </c>
      <c r="V1954" s="34">
        <v>1</v>
      </c>
      <c r="W1954" s="29">
        <v>1</v>
      </c>
      <c r="X1954" s="29">
        <f t="shared" si="881"/>
        <v>1</v>
      </c>
      <c r="Z1954" s="6">
        <f t="shared" si="882"/>
        <v>1</v>
      </c>
      <c r="AA1954" s="6">
        <f t="shared" si="883"/>
        <v>1</v>
      </c>
      <c r="AB1954" s="29"/>
      <c r="AC1954" s="29">
        <f t="shared" si="884"/>
        <v>1</v>
      </c>
      <c r="AE1954" s="120">
        <f>IF(N1954=1,IF(OR(I1954&lt;5,I1954=""),0,IF(I1954&gt;=10,1,0.5)),0)</f>
        <v>1</v>
      </c>
      <c r="AF1954" s="120">
        <f>IF(G1954&gt;AI1954,0.5,0)</f>
        <v>0.5</v>
      </c>
      <c r="AG1954" s="120">
        <f>IF(G1954=AJ1954,1,0)</f>
        <v>0</v>
      </c>
      <c r="AI1954" s="29">
        <f t="shared" si="885"/>
        <v>0.78056112200000005</v>
      </c>
      <c r="AJ1954" s="29">
        <f>_xlfn.MAXIFS($G$7:$G$2383,$N$7:$N$2383,1,$D$7:$D$2383,5)</f>
        <v>1</v>
      </c>
    </row>
    <row r="1955" spans="1:36" ht="16.5" thickBot="1" x14ac:dyDescent="0.3">
      <c r="A1955" s="48" t="s">
        <v>2132</v>
      </c>
      <c r="B1955" s="54" t="s">
        <v>111</v>
      </c>
      <c r="C1955" s="55" t="s">
        <v>112</v>
      </c>
      <c r="D1955" s="44">
        <v>6</v>
      </c>
      <c r="E1955" s="41">
        <v>2105</v>
      </c>
      <c r="F1955" s="41">
        <v>2100</v>
      </c>
      <c r="G1955" s="117">
        <v>1.002380952</v>
      </c>
      <c r="H1955" s="45">
        <v>1</v>
      </c>
      <c r="I1955" s="42" t="s">
        <v>12</v>
      </c>
      <c r="J1955" s="13">
        <v>1.002380952</v>
      </c>
      <c r="K1955" s="29">
        <f t="shared" si="879"/>
        <v>2</v>
      </c>
      <c r="L1955" s="29">
        <f t="shared" si="872"/>
        <v>0</v>
      </c>
      <c r="M1955" s="29">
        <f t="shared" si="873"/>
        <v>1</v>
      </c>
      <c r="N1955" s="29">
        <f t="shared" si="880"/>
        <v>1</v>
      </c>
      <c r="O1955" s="34"/>
      <c r="P1955" s="41">
        <v>0</v>
      </c>
      <c r="Q1955" s="41">
        <v>0</v>
      </c>
      <c r="R1955" s="117">
        <v>0</v>
      </c>
      <c r="S1955" s="42">
        <v>2</v>
      </c>
      <c r="T1955" s="42"/>
      <c r="U1955" s="43" t="s">
        <v>303</v>
      </c>
      <c r="V1955" s="34">
        <v>1</v>
      </c>
      <c r="W1955" s="29">
        <v>2</v>
      </c>
      <c r="X1955" s="29">
        <f t="shared" si="881"/>
        <v>2</v>
      </c>
      <c r="Z1955" s="6">
        <f t="shared" si="882"/>
        <v>1</v>
      </c>
      <c r="AA1955" s="6">
        <f t="shared" si="883"/>
        <v>1</v>
      </c>
      <c r="AB1955" s="29"/>
      <c r="AC1955" s="29">
        <f t="shared" si="884"/>
        <v>1</v>
      </c>
      <c r="AE1955" s="120">
        <f>IF(N1955=1,IF(J1955&gt;=1,2,0),0)</f>
        <v>2</v>
      </c>
      <c r="AF1955" s="120">
        <f>IF(G1955&gt;AI1955,1,0)</f>
        <v>1</v>
      </c>
      <c r="AG1955" s="120"/>
      <c r="AI1955" s="29">
        <f t="shared" si="885"/>
        <v>1.0014544569999999</v>
      </c>
    </row>
    <row r="1956" spans="1:36" ht="16.5" thickBot="1" x14ac:dyDescent="0.3">
      <c r="A1956" s="48" t="s">
        <v>2133</v>
      </c>
      <c r="B1956" s="54" t="s">
        <v>111</v>
      </c>
      <c r="C1956" s="55" t="s">
        <v>112</v>
      </c>
      <c r="D1956" s="44">
        <v>7</v>
      </c>
      <c r="E1956" s="41">
        <v>647</v>
      </c>
      <c r="F1956" s="41">
        <v>721</v>
      </c>
      <c r="G1956" s="117">
        <v>0.89736477100000001</v>
      </c>
      <c r="H1956" s="42" t="s">
        <v>12</v>
      </c>
      <c r="I1956" s="13">
        <v>37.615044824000002</v>
      </c>
      <c r="J1956" s="42" t="s">
        <v>12</v>
      </c>
      <c r="K1956" s="29">
        <f t="shared" si="879"/>
        <v>2</v>
      </c>
      <c r="L1956" s="29">
        <f t="shared" si="872"/>
        <v>0</v>
      </c>
      <c r="M1956" s="29">
        <f t="shared" si="873"/>
        <v>1</v>
      </c>
      <c r="N1956" s="29">
        <f t="shared" si="880"/>
        <v>1</v>
      </c>
      <c r="O1956" s="34"/>
      <c r="P1956" s="41">
        <v>313</v>
      </c>
      <c r="Q1956" s="41">
        <v>480</v>
      </c>
      <c r="R1956" s="117">
        <v>0.65208333299999999</v>
      </c>
      <c r="S1956" s="34">
        <v>0</v>
      </c>
      <c r="T1956" s="34"/>
      <c r="U1956" s="43" t="s">
        <v>305</v>
      </c>
      <c r="V1956" s="34">
        <v>1</v>
      </c>
      <c r="W1956" s="29">
        <v>2</v>
      </c>
      <c r="X1956" s="29">
        <f t="shared" si="881"/>
        <v>2</v>
      </c>
      <c r="Z1956" s="6">
        <f t="shared" si="882"/>
        <v>1</v>
      </c>
      <c r="AA1956" s="6">
        <f t="shared" si="883"/>
        <v>1</v>
      </c>
      <c r="AB1956" s="29"/>
      <c r="AC1956" s="29">
        <f t="shared" si="884"/>
        <v>1</v>
      </c>
      <c r="AE1956" s="120">
        <f>IF(N1956=1,IF(OR(I1956&lt;3,I1956=""),0,IF(I1956&gt;=7,2,1)),0)</f>
        <v>2</v>
      </c>
      <c r="AF1956" s="120">
        <f>IF(G1956&gt;AI1956,1,0)</f>
        <v>1</v>
      </c>
      <c r="AG1956" s="120">
        <f>IF(G1956=AJ1956,2,0)</f>
        <v>0</v>
      </c>
      <c r="AI1956" s="29">
        <f t="shared" si="885"/>
        <v>0.78831324000000003</v>
      </c>
      <c r="AJ1956" s="29">
        <f>_xlfn.MAXIFS($G$7:$G$2383,$N$7:$N$2383,1,$D$7:$D$2383,7)</f>
        <v>0.964028777</v>
      </c>
    </row>
    <row r="1957" spans="1:36" ht="16.5" thickBot="1" x14ac:dyDescent="0.3">
      <c r="A1957" s="48" t="s">
        <v>2134</v>
      </c>
      <c r="B1957" s="54" t="s">
        <v>111</v>
      </c>
      <c r="C1957" s="55" t="s">
        <v>112</v>
      </c>
      <c r="D1957" s="44">
        <v>8</v>
      </c>
      <c r="E1957" s="41">
        <v>182</v>
      </c>
      <c r="F1957" s="41">
        <v>721</v>
      </c>
      <c r="G1957" s="117">
        <v>0.25242718400000003</v>
      </c>
      <c r="H1957" s="42" t="s">
        <v>12</v>
      </c>
      <c r="I1957" s="13">
        <v>-52.854066830999997</v>
      </c>
      <c r="J1957" s="42" t="s">
        <v>12</v>
      </c>
      <c r="K1957" s="29">
        <f t="shared" si="879"/>
        <v>1</v>
      </c>
      <c r="L1957" s="29">
        <f t="shared" si="872"/>
        <v>0</v>
      </c>
      <c r="M1957" s="29">
        <f t="shared" si="873"/>
        <v>1</v>
      </c>
      <c r="N1957" s="29">
        <f t="shared" si="880"/>
        <v>1</v>
      </c>
      <c r="O1957" s="34"/>
      <c r="P1957" s="41">
        <v>257</v>
      </c>
      <c r="Q1957" s="41">
        <v>480</v>
      </c>
      <c r="R1957" s="117">
        <v>0.53541666700000001</v>
      </c>
      <c r="S1957" s="34">
        <v>0</v>
      </c>
      <c r="T1957" s="34"/>
      <c r="U1957" s="43" t="s">
        <v>307</v>
      </c>
      <c r="V1957" s="34">
        <v>1</v>
      </c>
      <c r="W1957" s="29">
        <v>1</v>
      </c>
      <c r="X1957" s="29">
        <f t="shared" si="881"/>
        <v>1</v>
      </c>
      <c r="Z1957" s="6">
        <f t="shared" si="882"/>
        <v>1</v>
      </c>
      <c r="AA1957" s="6">
        <f t="shared" si="883"/>
        <v>1</v>
      </c>
      <c r="AB1957" s="29"/>
      <c r="AC1957" s="29">
        <f t="shared" si="884"/>
        <v>1</v>
      </c>
      <c r="AE1957" s="120">
        <f>IF(N1957=1,IF(OR(I1957&gt;-5,I1957=""),0,IF(I1957&gt;=-10,0.5,1)),0)</f>
        <v>1</v>
      </c>
      <c r="AF1957" s="120">
        <f>IF(G1957&lt;AI1957,0.5,0)</f>
        <v>0.5</v>
      </c>
      <c r="AG1957" s="120">
        <f>IF(G1957=AJ1957,1,0)</f>
        <v>0</v>
      </c>
      <c r="AI1957" s="29">
        <f t="shared" si="885"/>
        <v>0.38070670899999998</v>
      </c>
      <c r="AJ1957" s="29">
        <f>_xlfn.MINIFS($G$6:$G$2383,$N$6:$N$2383,1,$D$6:$D$2383,8)</f>
        <v>1.9047618999999998E-2</v>
      </c>
    </row>
    <row r="1958" spans="1:36" ht="16.5" thickBot="1" x14ac:dyDescent="0.3">
      <c r="A1958" s="48" t="s">
        <v>2135</v>
      </c>
      <c r="B1958" s="54" t="s">
        <v>111</v>
      </c>
      <c r="C1958" s="55" t="s">
        <v>112</v>
      </c>
      <c r="D1958" s="44">
        <v>9</v>
      </c>
      <c r="E1958" s="41">
        <v>2835</v>
      </c>
      <c r="F1958" s="41">
        <v>493</v>
      </c>
      <c r="G1958" s="117">
        <v>5.750507099</v>
      </c>
      <c r="H1958" s="45">
        <v>1</v>
      </c>
      <c r="I1958" s="42" t="s">
        <v>12</v>
      </c>
      <c r="J1958" s="13">
        <v>5.750507099</v>
      </c>
      <c r="K1958" s="29">
        <f t="shared" si="879"/>
        <v>1</v>
      </c>
      <c r="L1958" s="29">
        <f t="shared" si="872"/>
        <v>0</v>
      </c>
      <c r="M1958" s="29">
        <f t="shared" si="873"/>
        <v>0</v>
      </c>
      <c r="N1958" s="29">
        <f t="shared" si="880"/>
        <v>1</v>
      </c>
      <c r="O1958" s="34"/>
      <c r="P1958" s="41">
        <v>2129</v>
      </c>
      <c r="Q1958" s="41">
        <v>846</v>
      </c>
      <c r="R1958" s="117">
        <v>2.5165484629999999</v>
      </c>
      <c r="S1958" s="42">
        <v>1</v>
      </c>
      <c r="T1958" s="42"/>
      <c r="U1958" s="43" t="s">
        <v>309</v>
      </c>
      <c r="V1958" s="34">
        <v>1</v>
      </c>
      <c r="W1958" s="29">
        <v>1</v>
      </c>
      <c r="X1958" s="29">
        <f t="shared" si="881"/>
        <v>1</v>
      </c>
      <c r="Z1958" s="6">
        <f t="shared" si="882"/>
        <v>1</v>
      </c>
      <c r="AA1958" s="6">
        <f t="shared" si="883"/>
        <v>1</v>
      </c>
      <c r="AB1958" s="29"/>
      <c r="AC1958" s="29">
        <f t="shared" si="884"/>
        <v>1</v>
      </c>
      <c r="AE1958" s="120">
        <f>IF(N1958=1,IF(J1958&gt;=1,1,0),0)</f>
        <v>1</v>
      </c>
      <c r="AF1958" s="120">
        <f>IF(G1958&gt;AI1958,0.5,0)</f>
        <v>0</v>
      </c>
      <c r="AG1958" s="120"/>
      <c r="AI1958" s="29">
        <f t="shared" si="885"/>
        <v>6.5856960899999999</v>
      </c>
    </row>
    <row r="1959" spans="1:36" ht="16.5" thickBot="1" x14ac:dyDescent="0.3">
      <c r="A1959" s="48" t="s">
        <v>2136</v>
      </c>
      <c r="B1959" s="54" t="s">
        <v>111</v>
      </c>
      <c r="C1959" s="55" t="s">
        <v>112</v>
      </c>
      <c r="D1959" s="44">
        <v>10</v>
      </c>
      <c r="E1959" s="41">
        <v>81</v>
      </c>
      <c r="F1959" s="41">
        <v>55</v>
      </c>
      <c r="G1959" s="117">
        <v>1.4727272730000001</v>
      </c>
      <c r="H1959" s="45">
        <v>1</v>
      </c>
      <c r="I1959" s="42" t="s">
        <v>12</v>
      </c>
      <c r="J1959" s="13">
        <v>1.4727272730000001</v>
      </c>
      <c r="K1959" s="29">
        <f t="shared" si="879"/>
        <v>1</v>
      </c>
      <c r="L1959" s="29">
        <f t="shared" si="872"/>
        <v>0</v>
      </c>
      <c r="M1959" s="29">
        <f t="shared" si="873"/>
        <v>0</v>
      </c>
      <c r="N1959" s="29">
        <f t="shared" si="880"/>
        <v>1</v>
      </c>
      <c r="O1959" s="34"/>
      <c r="P1959" s="41">
        <v>114</v>
      </c>
      <c r="Q1959" s="41">
        <v>154</v>
      </c>
      <c r="R1959" s="117">
        <v>0.74025974000000005</v>
      </c>
      <c r="S1959" s="42">
        <v>0</v>
      </c>
      <c r="T1959" s="42"/>
      <c r="U1959" s="43" t="s">
        <v>311</v>
      </c>
      <c r="V1959" s="34">
        <v>1</v>
      </c>
      <c r="W1959" s="29">
        <v>1</v>
      </c>
      <c r="X1959" s="29">
        <f t="shared" si="881"/>
        <v>1</v>
      </c>
      <c r="Z1959" s="6">
        <f t="shared" si="882"/>
        <v>1</v>
      </c>
      <c r="AA1959" s="6">
        <f t="shared" si="883"/>
        <v>1</v>
      </c>
      <c r="AB1959" s="29"/>
      <c r="AC1959" s="29">
        <f t="shared" si="884"/>
        <v>1</v>
      </c>
      <c r="AE1959" s="120">
        <f>IF(N1959=1,IF(J1959&gt;=1,1,0),0)</f>
        <v>1</v>
      </c>
      <c r="AF1959" s="120">
        <f>IF(G1959&gt;AI1959,0.5,0)</f>
        <v>0</v>
      </c>
      <c r="AG1959" s="120"/>
      <c r="AI1959" s="29">
        <f t="shared" si="885"/>
        <v>8.2854889590000003</v>
      </c>
    </row>
    <row r="1960" spans="1:36" ht="16.5" thickBot="1" x14ac:dyDescent="0.3">
      <c r="A1960" s="48" t="s">
        <v>2137</v>
      </c>
      <c r="B1960" s="54" t="s">
        <v>111</v>
      </c>
      <c r="C1960" s="55" t="s">
        <v>112</v>
      </c>
      <c r="D1960" s="44">
        <v>11</v>
      </c>
      <c r="E1960" s="41">
        <v>289</v>
      </c>
      <c r="F1960" s="41">
        <v>76</v>
      </c>
      <c r="G1960" s="117">
        <v>3.8026315789999998</v>
      </c>
      <c r="H1960" s="45">
        <v>1</v>
      </c>
      <c r="I1960" s="42" t="s">
        <v>12</v>
      </c>
      <c r="J1960" s="13">
        <v>3.8026315789999998</v>
      </c>
      <c r="K1960" s="29">
        <f t="shared" si="879"/>
        <v>2</v>
      </c>
      <c r="L1960" s="29">
        <f t="shared" si="872"/>
        <v>0</v>
      </c>
      <c r="M1960" s="29">
        <f t="shared" si="873"/>
        <v>0</v>
      </c>
      <c r="N1960" s="29">
        <f t="shared" si="880"/>
        <v>1</v>
      </c>
      <c r="O1960" s="34"/>
      <c r="P1960" s="41">
        <v>216</v>
      </c>
      <c r="Q1960" s="41">
        <v>128</v>
      </c>
      <c r="R1960" s="117">
        <v>1.6875</v>
      </c>
      <c r="S1960" s="42">
        <v>2</v>
      </c>
      <c r="T1960" s="42"/>
      <c r="U1960" s="43" t="s">
        <v>313</v>
      </c>
      <c r="V1960" s="34">
        <v>1</v>
      </c>
      <c r="W1960" s="29">
        <v>2</v>
      </c>
      <c r="X1960" s="29">
        <f t="shared" si="881"/>
        <v>2</v>
      </c>
      <c r="Z1960" s="6">
        <f t="shared" si="882"/>
        <v>1</v>
      </c>
      <c r="AA1960" s="6">
        <f t="shared" si="883"/>
        <v>1</v>
      </c>
      <c r="AB1960" s="29"/>
      <c r="AC1960" s="29">
        <f t="shared" si="884"/>
        <v>1</v>
      </c>
      <c r="AE1960" s="120">
        <f>IF(N1960=1,IF(J1960&gt;=1,2,0),0)</f>
        <v>2</v>
      </c>
      <c r="AF1960" s="120">
        <f>IF(G1960&gt;AI1960,1,0)</f>
        <v>0</v>
      </c>
      <c r="AG1960" s="120"/>
      <c r="AI1960" s="29">
        <f t="shared" si="885"/>
        <v>8.5951903810000001</v>
      </c>
    </row>
    <row r="1961" spans="1:36" ht="16.5" thickBot="1" x14ac:dyDescent="0.3">
      <c r="A1961" s="48" t="s">
        <v>2138</v>
      </c>
      <c r="B1961" s="54" t="s">
        <v>111</v>
      </c>
      <c r="C1961" s="55" t="s">
        <v>112</v>
      </c>
      <c r="D1961" s="44">
        <v>12</v>
      </c>
      <c r="E1961" s="41">
        <v>906</v>
      </c>
      <c r="F1961" s="41">
        <v>17786</v>
      </c>
      <c r="G1961" s="117">
        <v>5.0938941000000001E-2</v>
      </c>
      <c r="H1961" s="42" t="s">
        <v>12</v>
      </c>
      <c r="I1961" s="13">
        <v>30.097489843000002</v>
      </c>
      <c r="J1961" s="42" t="s">
        <v>12</v>
      </c>
      <c r="K1961" s="29">
        <f t="shared" si="879"/>
        <v>0</v>
      </c>
      <c r="L1961" s="29">
        <f t="shared" si="872"/>
        <v>0</v>
      </c>
      <c r="M1961" s="29">
        <f t="shared" si="873"/>
        <v>0</v>
      </c>
      <c r="N1961" s="29">
        <f t="shared" si="880"/>
        <v>1</v>
      </c>
      <c r="O1961" s="34"/>
      <c r="P1961" s="41">
        <v>539</v>
      </c>
      <c r="Q1961" s="41">
        <v>13766</v>
      </c>
      <c r="R1961" s="117">
        <v>3.9154438E-2</v>
      </c>
      <c r="S1961" s="34">
        <v>1</v>
      </c>
      <c r="T1961" s="34"/>
      <c r="U1961" s="43" t="s">
        <v>315</v>
      </c>
      <c r="V1961" s="34">
        <v>1</v>
      </c>
      <c r="W1961" s="29">
        <v>1</v>
      </c>
      <c r="X1961" s="29">
        <f t="shared" si="881"/>
        <v>1</v>
      </c>
      <c r="Z1961" s="6">
        <f t="shared" si="882"/>
        <v>1</v>
      </c>
      <c r="AA1961" s="6">
        <f t="shared" si="883"/>
        <v>0</v>
      </c>
      <c r="AB1961" s="29"/>
      <c r="AC1961" s="29">
        <f t="shared" si="884"/>
        <v>0</v>
      </c>
      <c r="AE1961" s="120">
        <f>IF(N1961=1,IF(OR(I1961&gt;-5,I1961=""),0,IF(I1961&gt;=-10,0.5,1)),0)</f>
        <v>0</v>
      </c>
      <c r="AF1961" s="120">
        <f>IF(G1961&lt;AI1961,0.5,0)</f>
        <v>0</v>
      </c>
      <c r="AG1961" s="120">
        <f>IF(G1961=AJ1961,1,0)</f>
        <v>0</v>
      </c>
      <c r="AI1961" s="29">
        <f t="shared" si="885"/>
        <v>4.0696577999999997E-2</v>
      </c>
      <c r="AJ1961" s="29">
        <f>_xlfn.MINIFS($G$6:$G$2383,$N$6:$N$2383,1,$D$6:$D$2383,12)</f>
        <v>5.6550419999999999E-3</v>
      </c>
    </row>
    <row r="1962" spans="1:36" ht="16.5" thickBot="1" x14ac:dyDescent="0.3">
      <c r="A1962" s="48" t="s">
        <v>2139</v>
      </c>
      <c r="B1962" s="54" t="s">
        <v>111</v>
      </c>
      <c r="C1962" s="55" t="s">
        <v>112</v>
      </c>
      <c r="D1962" s="44">
        <v>13</v>
      </c>
      <c r="E1962" s="41">
        <v>241</v>
      </c>
      <c r="F1962" s="41">
        <v>736</v>
      </c>
      <c r="G1962" s="117">
        <v>0.32744565199999998</v>
      </c>
      <c r="H1962" s="42" t="s">
        <v>12</v>
      </c>
      <c r="I1962" s="13">
        <v>9.5249250399999994</v>
      </c>
      <c r="J1962" s="42" t="s">
        <v>12</v>
      </c>
      <c r="K1962" s="29">
        <f>_xlfn.IFS(AND(R1962=0,G1962=0),0,V1962=0,0,V1962=1,MAX(AE1962:AG1962))</f>
        <v>0</v>
      </c>
      <c r="L1962" s="29">
        <f t="shared" si="872"/>
        <v>1</v>
      </c>
      <c r="M1962" s="29">
        <f t="shared" si="873"/>
        <v>0</v>
      </c>
      <c r="N1962" s="29">
        <f t="shared" si="880"/>
        <v>1</v>
      </c>
      <c r="O1962" s="34"/>
      <c r="P1962" s="41">
        <v>261</v>
      </c>
      <c r="Q1962" s="41">
        <v>873</v>
      </c>
      <c r="R1962" s="117">
        <v>0.298969072</v>
      </c>
      <c r="S1962" s="34">
        <v>1</v>
      </c>
      <c r="T1962" s="34"/>
      <c r="U1962" s="43" t="s">
        <v>317</v>
      </c>
      <c r="V1962" s="34">
        <v>1</v>
      </c>
      <c r="W1962" s="29">
        <v>2</v>
      </c>
      <c r="X1962" s="29">
        <f t="shared" si="881"/>
        <v>2</v>
      </c>
      <c r="Z1962" s="6">
        <f t="shared" si="882"/>
        <v>1</v>
      </c>
      <c r="AA1962" s="6">
        <f t="shared" si="883"/>
        <v>0</v>
      </c>
      <c r="AB1962" s="29"/>
      <c r="AC1962" s="29">
        <f t="shared" si="884"/>
        <v>0</v>
      </c>
      <c r="AE1962" s="120">
        <f>IF(N1962=1,IF(OR(I1962&gt;-3,I1962=""),0,IF(I1962&gt;=-7,1,2)),0)</f>
        <v>0</v>
      </c>
      <c r="AF1962" s="120">
        <f>IF(G1962&lt;AI1962,1,0)</f>
        <v>0</v>
      </c>
      <c r="AG1962" s="120">
        <f>IF(G1962=AJ1962,2,0)</f>
        <v>0</v>
      </c>
      <c r="AI1962" s="29">
        <f t="shared" si="885"/>
        <v>0.30394431599999999</v>
      </c>
      <c r="AJ1962" s="29">
        <f>_xlfn.MINIFS($G$6:$G$2383,$N$6:$N$2383,1,$D$6:$D$2383,13)</f>
        <v>0.11</v>
      </c>
    </row>
    <row r="1963" spans="1:36" ht="16.5" thickBot="1" x14ac:dyDescent="0.3">
      <c r="A1963" s="48" t="s">
        <v>2140</v>
      </c>
      <c r="B1963" s="54" t="s">
        <v>111</v>
      </c>
      <c r="C1963" s="55" t="s">
        <v>112</v>
      </c>
      <c r="D1963" s="44">
        <v>14</v>
      </c>
      <c r="E1963" s="41">
        <v>0</v>
      </c>
      <c r="F1963" s="41">
        <v>1633</v>
      </c>
      <c r="G1963" s="117">
        <v>0</v>
      </c>
      <c r="H1963" s="42" t="s">
        <v>12</v>
      </c>
      <c r="I1963" s="13">
        <v>0</v>
      </c>
      <c r="J1963" s="42" t="s">
        <v>12</v>
      </c>
      <c r="K1963" s="29">
        <f>_xlfn.IFS(AND(R1963=0,G1963=0),0,V1963=0,0,V1963=1,MAX(AE1963:AG1963))</f>
        <v>0</v>
      </c>
      <c r="L1963" s="29">
        <f t="shared" si="872"/>
        <v>0</v>
      </c>
      <c r="M1963" s="29">
        <f t="shared" si="873"/>
        <v>1</v>
      </c>
      <c r="N1963" s="29">
        <f t="shared" si="880"/>
        <v>1</v>
      </c>
      <c r="O1963" s="34"/>
      <c r="P1963" s="41">
        <v>0</v>
      </c>
      <c r="Q1963" s="41">
        <v>1409</v>
      </c>
      <c r="R1963" s="117">
        <v>0</v>
      </c>
      <c r="S1963" s="34">
        <v>0</v>
      </c>
      <c r="T1963" s="34"/>
      <c r="U1963" s="43" t="s">
        <v>319</v>
      </c>
      <c r="V1963" s="34">
        <v>1</v>
      </c>
      <c r="W1963" s="29">
        <v>1</v>
      </c>
      <c r="X1963" s="29">
        <f t="shared" si="881"/>
        <v>1</v>
      </c>
      <c r="Z1963" s="6">
        <f t="shared" si="882"/>
        <v>1</v>
      </c>
      <c r="AA1963" s="6">
        <f t="shared" si="883"/>
        <v>0</v>
      </c>
      <c r="AB1963" s="29"/>
      <c r="AC1963" s="29">
        <f t="shared" si="884"/>
        <v>0</v>
      </c>
      <c r="AE1963" s="120">
        <f>IF(N1963=1,IF(OR(I1963&gt;-5,I1963=""),0,IF(I1963&gt;=-10,0.5,1)),0)</f>
        <v>0</v>
      </c>
      <c r="AF1963" s="120">
        <f>IF(G1963&lt;AI1963,0.5,0)</f>
        <v>0.5</v>
      </c>
      <c r="AG1963" s="120">
        <f>IF(G1963=AJ1963,1,0)</f>
        <v>1</v>
      </c>
      <c r="AI1963" s="29">
        <f t="shared" si="885"/>
        <v>4.1435990000000004E-3</v>
      </c>
      <c r="AJ1963" s="29">
        <f>_xlfn.MINIFS($G$6:$G$2383,$N$6:$N$2383,1,$D$6:$D$2383,14)</f>
        <v>0</v>
      </c>
    </row>
    <row r="1964" spans="1:36" ht="16.5" thickBot="1" x14ac:dyDescent="0.3">
      <c r="A1964" s="48" t="s">
        <v>2141</v>
      </c>
      <c r="B1964" s="54" t="s">
        <v>111</v>
      </c>
      <c r="C1964" s="55" t="s">
        <v>112</v>
      </c>
      <c r="D1964" s="33"/>
      <c r="E1964" s="41"/>
      <c r="F1964" s="41"/>
      <c r="G1964" s="117">
        <v>0</v>
      </c>
      <c r="H1964" s="35"/>
      <c r="I1964" s="35"/>
      <c r="J1964" s="35"/>
      <c r="K1964" s="36">
        <f>SUM(K1965:K1970)</f>
        <v>0.5</v>
      </c>
      <c r="L1964" s="29">
        <f t="shared" si="872"/>
        <v>0</v>
      </c>
      <c r="M1964" s="29">
        <f t="shared" si="873"/>
        <v>0</v>
      </c>
      <c r="O1964" s="34"/>
      <c r="P1964" s="34"/>
      <c r="Q1964" s="34"/>
      <c r="R1964" s="117">
        <v>0</v>
      </c>
      <c r="S1964" s="35">
        <v>5.5</v>
      </c>
      <c r="T1964" s="35"/>
      <c r="U1964" s="37" t="s">
        <v>321</v>
      </c>
      <c r="V1964" s="35">
        <v>1</v>
      </c>
      <c r="W1964" s="6"/>
      <c r="X1964" s="29">
        <f t="shared" si="881"/>
        <v>0</v>
      </c>
      <c r="Y1964" s="6"/>
      <c r="AB1964" s="6"/>
      <c r="AC1964" s="29" t="str">
        <f t="shared" si="884"/>
        <v>не применяется</v>
      </c>
      <c r="AF1964" s="6"/>
    </row>
    <row r="1965" spans="1:36" ht="16.5" thickBot="1" x14ac:dyDescent="0.3">
      <c r="A1965" s="48" t="s">
        <v>2142</v>
      </c>
      <c r="B1965" s="54" t="s">
        <v>111</v>
      </c>
      <c r="C1965" s="55" t="s">
        <v>112</v>
      </c>
      <c r="D1965" s="44">
        <v>15</v>
      </c>
      <c r="E1965" s="41">
        <v>11450</v>
      </c>
      <c r="F1965" s="41">
        <v>11636</v>
      </c>
      <c r="G1965" s="117">
        <v>0.98401512499999999</v>
      </c>
      <c r="H1965" s="45">
        <v>1</v>
      </c>
      <c r="I1965" s="42" t="s">
        <v>12</v>
      </c>
      <c r="J1965" s="13">
        <v>0.98401512499999999</v>
      </c>
      <c r="K1965" s="29">
        <f t="shared" ref="K1965:K1970" si="886">IF(V1965=1,MAX(AE1965:AG1965),0)</f>
        <v>0.5</v>
      </c>
      <c r="L1965" s="29">
        <f t="shared" si="872"/>
        <v>0</v>
      </c>
      <c r="M1965" s="29">
        <f t="shared" si="873"/>
        <v>1</v>
      </c>
      <c r="N1965" s="29">
        <f t="shared" ref="N1965:N1970" si="887">IF(AND(F1965=0,V1965=1),2,V1965)</f>
        <v>1</v>
      </c>
      <c r="O1965" s="34"/>
      <c r="P1965" s="41">
        <v>0</v>
      </c>
      <c r="Q1965" s="41">
        <v>0</v>
      </c>
      <c r="R1965" s="117">
        <v>0</v>
      </c>
      <c r="S1965" s="42">
        <v>0.5</v>
      </c>
      <c r="T1965" s="42"/>
      <c r="U1965" s="43" t="s">
        <v>323</v>
      </c>
      <c r="V1965" s="34">
        <v>1</v>
      </c>
      <c r="W1965" s="29">
        <v>1</v>
      </c>
      <c r="X1965" s="29">
        <f t="shared" si="881"/>
        <v>1</v>
      </c>
      <c r="Z1965" s="6">
        <f t="shared" ref="Z1965:Z1970" si="888">N1965</f>
        <v>1</v>
      </c>
      <c r="AA1965" s="6">
        <f t="shared" ref="AA1965:AA1970" si="889">IF(K1965&lt;=0,0,1)</f>
        <v>1</v>
      </c>
      <c r="AB1965" s="29"/>
      <c r="AC1965" s="29">
        <f t="shared" si="884"/>
        <v>1</v>
      </c>
      <c r="AE1965" s="120">
        <f>IF(AND(J1965&gt;=1,N1965=1),1,0)</f>
        <v>0</v>
      </c>
      <c r="AF1965" s="121">
        <f>IF(G1965&gt;AI1965,0.5,0)</f>
        <v>0.5</v>
      </c>
      <c r="AG1965" s="120"/>
      <c r="AI1965" s="29">
        <f t="shared" ref="AI1965:AI1970" si="890">ROUND(SUMIFS(E:E,D:D,D1965,N:N,1)/SUMIFS(F:F,D:D,D1965,N:N,1),9)</f>
        <v>0.955452521</v>
      </c>
    </row>
    <row r="1966" spans="1:36" ht="16.5" thickBot="1" x14ac:dyDescent="0.3">
      <c r="A1966" s="48" t="s">
        <v>2143</v>
      </c>
      <c r="B1966" s="54" t="s">
        <v>111</v>
      </c>
      <c r="C1966" s="55" t="s">
        <v>112</v>
      </c>
      <c r="D1966" s="44">
        <v>16</v>
      </c>
      <c r="E1966" s="41">
        <v>16</v>
      </c>
      <c r="F1966" s="41">
        <v>0</v>
      </c>
      <c r="G1966" s="117">
        <v>0</v>
      </c>
      <c r="H1966" s="45">
        <v>1</v>
      </c>
      <c r="I1966" s="42" t="s">
        <v>12</v>
      </c>
      <c r="J1966" s="13">
        <v>0</v>
      </c>
      <c r="K1966" s="29">
        <f t="shared" si="886"/>
        <v>0</v>
      </c>
      <c r="L1966" s="29">
        <f t="shared" si="872"/>
        <v>0</v>
      </c>
      <c r="M1966" s="29">
        <f t="shared" si="873"/>
        <v>0</v>
      </c>
      <c r="N1966" s="29">
        <f t="shared" si="887"/>
        <v>2</v>
      </c>
      <c r="O1966" s="34"/>
      <c r="P1966" s="41">
        <v>7</v>
      </c>
      <c r="Q1966" s="41">
        <v>5</v>
      </c>
      <c r="R1966" s="117">
        <v>1.4</v>
      </c>
      <c r="S1966" s="42">
        <v>1</v>
      </c>
      <c r="T1966" s="42"/>
      <c r="U1966" s="43" t="s">
        <v>325</v>
      </c>
      <c r="V1966" s="34">
        <v>1</v>
      </c>
      <c r="W1966" s="29">
        <v>1</v>
      </c>
      <c r="X1966" s="29">
        <f t="shared" si="881"/>
        <v>1</v>
      </c>
      <c r="Z1966" s="6">
        <f t="shared" si="888"/>
        <v>2</v>
      </c>
      <c r="AA1966" s="6">
        <f t="shared" si="889"/>
        <v>0</v>
      </c>
      <c r="AB1966" s="29"/>
      <c r="AC1966" s="29" t="str">
        <f>_xlfn.IFS(AND(Z1966=1,AA1966=1),1,AND(Z1966=1,AA1966=0),0,Z1966=0,"не применяется",N1966=2,"не применяется")</f>
        <v>не применяется</v>
      </c>
      <c r="AE1966" s="120">
        <f>IF(AND(J1966&gt;=1,N1966=1),1,0)</f>
        <v>0</v>
      </c>
      <c r="AF1966" s="120">
        <f>IF(G1966&gt;AI1966,0.5,0)</f>
        <v>0</v>
      </c>
      <c r="AG1966" s="120"/>
      <c r="AI1966" s="29">
        <f t="shared" si="890"/>
        <v>27.65</v>
      </c>
    </row>
    <row r="1967" spans="1:36" ht="16.5" thickBot="1" x14ac:dyDescent="0.3">
      <c r="A1967" s="48" t="s">
        <v>2144</v>
      </c>
      <c r="B1967" s="54" t="s">
        <v>111</v>
      </c>
      <c r="C1967" s="55" t="s">
        <v>112</v>
      </c>
      <c r="D1967" s="44">
        <v>17</v>
      </c>
      <c r="E1967" s="41">
        <v>708</v>
      </c>
      <c r="F1967" s="41">
        <v>0</v>
      </c>
      <c r="G1967" s="117">
        <v>0</v>
      </c>
      <c r="H1967" s="45">
        <v>1</v>
      </c>
      <c r="I1967" s="42" t="s">
        <v>12</v>
      </c>
      <c r="J1967" s="13">
        <v>0</v>
      </c>
      <c r="K1967" s="29">
        <f t="shared" si="886"/>
        <v>0</v>
      </c>
      <c r="L1967" s="29">
        <f t="shared" si="872"/>
        <v>0</v>
      </c>
      <c r="M1967" s="29">
        <f t="shared" si="873"/>
        <v>0</v>
      </c>
      <c r="N1967" s="29">
        <f t="shared" si="887"/>
        <v>2</v>
      </c>
      <c r="O1967" s="34"/>
      <c r="P1967" s="41">
        <v>101</v>
      </c>
      <c r="Q1967" s="41">
        <v>186</v>
      </c>
      <c r="R1967" s="117">
        <v>0.54301075300000001</v>
      </c>
      <c r="S1967" s="42">
        <v>0</v>
      </c>
      <c r="T1967" s="42"/>
      <c r="U1967" s="43" t="s">
        <v>327</v>
      </c>
      <c r="V1967" s="34">
        <v>1</v>
      </c>
      <c r="W1967" s="29">
        <v>1</v>
      </c>
      <c r="X1967" s="29">
        <f t="shared" si="881"/>
        <v>1</v>
      </c>
      <c r="Z1967" s="6">
        <f t="shared" si="888"/>
        <v>2</v>
      </c>
      <c r="AA1967" s="6">
        <f t="shared" si="889"/>
        <v>0</v>
      </c>
      <c r="AB1967" s="29"/>
      <c r="AC1967" s="29" t="str">
        <f>_xlfn.IFS(AND(Z1967=1,AA1967=1),1,AND(Z1967=1,AA1967=0),0,Z1967=0,"не применяется",N1967=2,"не применяется")</f>
        <v>не применяется</v>
      </c>
      <c r="AE1967" s="120">
        <f>IF(AND(J1967&gt;=1,N1967=1),1,0)</f>
        <v>0</v>
      </c>
      <c r="AF1967" s="120">
        <f>IF(G1967&gt;AI1967,0.5,0)</f>
        <v>0</v>
      </c>
      <c r="AG1967" s="120"/>
      <c r="AI1967" s="29">
        <f t="shared" si="890"/>
        <v>77.588235294</v>
      </c>
    </row>
    <row r="1968" spans="1:36" ht="16.5" thickBot="1" x14ac:dyDescent="0.3">
      <c r="A1968" s="48" t="s">
        <v>2145</v>
      </c>
      <c r="B1968" s="54" t="s">
        <v>111</v>
      </c>
      <c r="C1968" s="55" t="s">
        <v>112</v>
      </c>
      <c r="D1968" s="44">
        <v>18</v>
      </c>
      <c r="E1968" s="41">
        <v>76</v>
      </c>
      <c r="F1968" s="41">
        <v>0</v>
      </c>
      <c r="G1968" s="117">
        <v>0</v>
      </c>
      <c r="H1968" s="45">
        <v>1</v>
      </c>
      <c r="I1968" s="42" t="s">
        <v>12</v>
      </c>
      <c r="J1968" s="13">
        <v>0</v>
      </c>
      <c r="K1968" s="29">
        <f t="shared" si="886"/>
        <v>0</v>
      </c>
      <c r="L1968" s="29">
        <f t="shared" si="872"/>
        <v>0</v>
      </c>
      <c r="M1968" s="29">
        <f t="shared" si="873"/>
        <v>0</v>
      </c>
      <c r="N1968" s="29">
        <f t="shared" si="887"/>
        <v>2</v>
      </c>
      <c r="O1968" s="34"/>
      <c r="P1968" s="41">
        <v>38</v>
      </c>
      <c r="Q1968" s="41">
        <v>8</v>
      </c>
      <c r="R1968" s="117">
        <v>4.75</v>
      </c>
      <c r="S1968" s="42">
        <v>1</v>
      </c>
      <c r="T1968" s="42"/>
      <c r="U1968" s="43" t="s">
        <v>329</v>
      </c>
      <c r="V1968" s="34">
        <v>1</v>
      </c>
      <c r="W1968" s="29">
        <v>1</v>
      </c>
      <c r="X1968" s="29">
        <f t="shared" si="881"/>
        <v>1</v>
      </c>
      <c r="Z1968" s="6">
        <f t="shared" si="888"/>
        <v>2</v>
      </c>
      <c r="AA1968" s="6">
        <f t="shared" si="889"/>
        <v>0</v>
      </c>
      <c r="AB1968" s="29"/>
      <c r="AC1968" s="29" t="str">
        <f>_xlfn.IFS(AND(Z1968=1,AA1968=1),1,AND(Z1968=1,AA1968=0),0,Z1968=0,"не применяется",N1968=2,"не применяется")</f>
        <v>не применяется</v>
      </c>
      <c r="AE1968" s="120">
        <f>IF(AND(J1968&gt;=1,N1968=1),1,0)</f>
        <v>0</v>
      </c>
      <c r="AF1968" s="120">
        <f>IF(G1968&gt;AI1968,0.5,0)</f>
        <v>0</v>
      </c>
      <c r="AG1968" s="120"/>
      <c r="AI1968" s="29">
        <f t="shared" si="890"/>
        <v>48.1875</v>
      </c>
    </row>
    <row r="1969" spans="1:36" ht="16.5" thickBot="1" x14ac:dyDescent="0.3">
      <c r="A1969" s="48" t="s">
        <v>2146</v>
      </c>
      <c r="B1969" s="54" t="s">
        <v>111</v>
      </c>
      <c r="C1969" s="55" t="s">
        <v>112</v>
      </c>
      <c r="D1969" s="44">
        <v>19</v>
      </c>
      <c r="E1969" s="41">
        <v>27</v>
      </c>
      <c r="F1969" s="41">
        <v>0</v>
      </c>
      <c r="G1969" s="117">
        <v>0</v>
      </c>
      <c r="H1969" s="45">
        <v>1</v>
      </c>
      <c r="I1969" s="42" t="s">
        <v>12</v>
      </c>
      <c r="J1969" s="13">
        <v>0</v>
      </c>
      <c r="K1969" s="29">
        <f t="shared" si="886"/>
        <v>0</v>
      </c>
      <c r="L1969" s="29">
        <f t="shared" si="872"/>
        <v>0</v>
      </c>
      <c r="M1969" s="29">
        <f t="shared" si="873"/>
        <v>0</v>
      </c>
      <c r="N1969" s="29">
        <f t="shared" si="887"/>
        <v>2</v>
      </c>
      <c r="O1969" s="34"/>
      <c r="P1969" s="41">
        <v>22</v>
      </c>
      <c r="Q1969" s="41">
        <v>9</v>
      </c>
      <c r="R1969" s="117">
        <v>2.4444444440000002</v>
      </c>
      <c r="S1969" s="42">
        <v>2</v>
      </c>
      <c r="T1969" s="42"/>
      <c r="U1969" s="43" t="s">
        <v>331</v>
      </c>
      <c r="V1969" s="34">
        <v>1</v>
      </c>
      <c r="W1969" s="29">
        <v>2</v>
      </c>
      <c r="X1969" s="29">
        <f t="shared" si="881"/>
        <v>2</v>
      </c>
      <c r="Z1969" s="6">
        <f t="shared" si="888"/>
        <v>2</v>
      </c>
      <c r="AA1969" s="6">
        <f t="shared" si="889"/>
        <v>0</v>
      </c>
      <c r="AB1969" s="29"/>
      <c r="AC1969" s="29" t="str">
        <f>_xlfn.IFS(AND(Z1969=1,AA1969=1),1,AND(Z1969=1,AA1969=0),0,Z1969=0,"не применяется",N1969=2,"не применяется")</f>
        <v>не применяется</v>
      </c>
      <c r="AE1969" s="120">
        <f>IF(AND(J1969&gt;=1,N1969=1),2,0)</f>
        <v>0</v>
      </c>
      <c r="AF1969" s="120">
        <f>IF(G1969&gt;AI1969,1,0)</f>
        <v>0</v>
      </c>
      <c r="AG1969" s="120"/>
      <c r="AI1969" s="29">
        <f t="shared" si="890"/>
        <v>45.237288135999997</v>
      </c>
    </row>
    <row r="1970" spans="1:36" ht="16.5" thickBot="1" x14ac:dyDescent="0.3">
      <c r="A1970" s="48" t="s">
        <v>2147</v>
      </c>
      <c r="B1970" s="54" t="s">
        <v>111</v>
      </c>
      <c r="C1970" s="55" t="s">
        <v>112</v>
      </c>
      <c r="D1970" s="44">
        <v>20</v>
      </c>
      <c r="E1970" s="41">
        <v>7</v>
      </c>
      <c r="F1970" s="41">
        <v>0</v>
      </c>
      <c r="G1970" s="117">
        <v>0</v>
      </c>
      <c r="H1970" s="45">
        <v>1</v>
      </c>
      <c r="I1970" s="42" t="s">
        <v>12</v>
      </c>
      <c r="J1970" s="13">
        <v>0</v>
      </c>
      <c r="K1970" s="29">
        <f t="shared" si="886"/>
        <v>0</v>
      </c>
      <c r="L1970" s="29">
        <f t="shared" si="872"/>
        <v>0</v>
      </c>
      <c r="M1970" s="29">
        <f t="shared" si="873"/>
        <v>0</v>
      </c>
      <c r="N1970" s="29">
        <f t="shared" si="887"/>
        <v>2</v>
      </c>
      <c r="O1970" s="34"/>
      <c r="P1970" s="41">
        <v>12</v>
      </c>
      <c r="Q1970" s="41">
        <v>4</v>
      </c>
      <c r="R1970" s="117">
        <v>3</v>
      </c>
      <c r="S1970" s="42">
        <v>1</v>
      </c>
      <c r="T1970" s="42"/>
      <c r="U1970" s="43" t="s">
        <v>333</v>
      </c>
      <c r="V1970" s="34">
        <v>1</v>
      </c>
      <c r="W1970" s="29">
        <v>1</v>
      </c>
      <c r="X1970" s="29">
        <f t="shared" si="881"/>
        <v>1</v>
      </c>
      <c r="Z1970" s="6">
        <f t="shared" si="888"/>
        <v>2</v>
      </c>
      <c r="AA1970" s="6">
        <f t="shared" si="889"/>
        <v>0</v>
      </c>
      <c r="AB1970" s="29"/>
      <c r="AC1970" s="29" t="str">
        <f>_xlfn.IFS(AND(Z1970=1,AA1970=1),1,AND(Z1970=1,AA1970=0),0,Z1970=0,"не применяется",N1970=2,"не применяется")</f>
        <v>не применяется</v>
      </c>
      <c r="AE1970" s="120">
        <f>IF(AND(J1970&gt;=1,N1970=1),1,0)</f>
        <v>0</v>
      </c>
      <c r="AF1970" s="120">
        <f>IF(G1970&gt;AI1970,0.5,0)</f>
        <v>0</v>
      </c>
      <c r="AG1970" s="120"/>
      <c r="AI1970" s="29">
        <f t="shared" si="890"/>
        <v>12.756097561000001</v>
      </c>
    </row>
    <row r="1971" spans="1:36" ht="16.5" thickBot="1" x14ac:dyDescent="0.3">
      <c r="A1971" s="48" t="s">
        <v>2141</v>
      </c>
      <c r="B1971" s="54" t="s">
        <v>111</v>
      </c>
      <c r="C1971" s="55" t="s">
        <v>112</v>
      </c>
      <c r="D1971" s="33"/>
      <c r="E1971" s="41"/>
      <c r="F1971" s="41"/>
      <c r="G1971" s="117">
        <v>0</v>
      </c>
      <c r="H1971" s="35"/>
      <c r="I1971" s="35"/>
      <c r="J1971" s="35"/>
      <c r="K1971" s="36">
        <f>SUM(K1972:K1976)</f>
        <v>1.5</v>
      </c>
      <c r="L1971" s="29">
        <f t="shared" si="872"/>
        <v>0</v>
      </c>
      <c r="M1971" s="29">
        <f t="shared" si="873"/>
        <v>0</v>
      </c>
      <c r="O1971" s="34"/>
      <c r="P1971" s="34"/>
      <c r="Q1971" s="34"/>
      <c r="R1971" s="117">
        <v>0</v>
      </c>
      <c r="S1971" s="35">
        <v>2</v>
      </c>
      <c r="T1971" s="35"/>
      <c r="U1971" s="37" t="s">
        <v>321</v>
      </c>
      <c r="V1971" s="35">
        <v>1</v>
      </c>
      <c r="W1971" s="6"/>
      <c r="X1971" s="29">
        <f t="shared" si="881"/>
        <v>0</v>
      </c>
      <c r="Y1971" s="6"/>
      <c r="AB1971" s="6"/>
      <c r="AC1971" s="29" t="str">
        <f>_xlfn.IFS(AND(Z1971=1,AA1971=1),1,AND(Z1971=1,AA1971=0),0,Z1971=0,"не применяется")</f>
        <v>не применяется</v>
      </c>
      <c r="AF1971" s="6"/>
    </row>
    <row r="1972" spans="1:36" ht="16.5" thickBot="1" x14ac:dyDescent="0.3">
      <c r="A1972" s="48" t="s">
        <v>2148</v>
      </c>
      <c r="B1972" s="54" t="s">
        <v>111</v>
      </c>
      <c r="C1972" s="55" t="s">
        <v>112</v>
      </c>
      <c r="D1972" s="44">
        <v>21</v>
      </c>
      <c r="E1972" s="41">
        <v>12</v>
      </c>
      <c r="F1972" s="41">
        <v>90</v>
      </c>
      <c r="G1972" s="117">
        <v>0.133333333</v>
      </c>
      <c r="H1972" s="42" t="s">
        <v>12</v>
      </c>
      <c r="I1972" s="13">
        <v>0</v>
      </c>
      <c r="J1972" s="42" t="s">
        <v>12</v>
      </c>
      <c r="K1972" s="29">
        <f>IF(V1972=1,MAX(AE1972:AG1972),0)</f>
        <v>0</v>
      </c>
      <c r="L1972" s="29">
        <f t="shared" si="872"/>
        <v>0</v>
      </c>
      <c r="M1972" s="29">
        <f t="shared" si="873"/>
        <v>0</v>
      </c>
      <c r="N1972" s="29">
        <f>IF(AND(F1972=0,V1972=1),2,V1972)</f>
        <v>1</v>
      </c>
      <c r="O1972" s="34"/>
      <c r="P1972" s="41">
        <v>0</v>
      </c>
      <c r="Q1972" s="41">
        <v>68</v>
      </c>
      <c r="R1972" s="117">
        <v>0</v>
      </c>
      <c r="S1972" s="45">
        <v>0</v>
      </c>
      <c r="T1972" s="45"/>
      <c r="U1972" s="43" t="s">
        <v>335</v>
      </c>
      <c r="V1972" s="34">
        <v>1</v>
      </c>
      <c r="W1972" s="29">
        <v>1</v>
      </c>
      <c r="X1972" s="29">
        <f t="shared" si="881"/>
        <v>1</v>
      </c>
      <c r="Z1972" s="6">
        <f>N1972</f>
        <v>1</v>
      </c>
      <c r="AA1972" s="6">
        <f>IF(K1972&lt;=0,0,1)</f>
        <v>0</v>
      </c>
      <c r="AB1972" s="29"/>
      <c r="AC1972" s="29">
        <f>_xlfn.IFS(AND(Z1972=1,AA1972=1),1,AND(Z1972=1,AA1972=0),0,Z1972=0,"не применяется")</f>
        <v>0</v>
      </c>
      <c r="AE1972" s="120">
        <f>IF(N1972=1,IF(OR(I1972&lt;5,I1972=""),0,IF(I1972&gt;=10,1,0.5)),0)</f>
        <v>0</v>
      </c>
      <c r="AF1972" s="120">
        <f>IF(G1972&gt;AI1972,0.5,0)</f>
        <v>0</v>
      </c>
      <c r="AG1972" s="120">
        <f>IF(G1972=AJ1972,1,0)</f>
        <v>0</v>
      </c>
      <c r="AI1972" s="29">
        <f>ROUND(SUMIFS(E:E,D:D,D1972,N:N,1)/SUMIFS(F:F,D:D,D1972,N:N,1),9)</f>
        <v>0.40586932399999998</v>
      </c>
      <c r="AJ1972" s="29">
        <f>_xlfn.MAXIFS($G$7:$G$2383,$N$7:$N$2383,1,$D$7:$D$2383,21)</f>
        <v>1</v>
      </c>
    </row>
    <row r="1973" spans="1:36" ht="16.5" thickBot="1" x14ac:dyDescent="0.3">
      <c r="A1973" s="48" t="s">
        <v>2149</v>
      </c>
      <c r="B1973" s="54" t="s">
        <v>111</v>
      </c>
      <c r="C1973" s="55" t="s">
        <v>112</v>
      </c>
      <c r="D1973" s="44">
        <v>22</v>
      </c>
      <c r="E1973" s="41">
        <v>123</v>
      </c>
      <c r="F1973" s="41">
        <v>196</v>
      </c>
      <c r="G1973" s="117">
        <v>0.62755101999999996</v>
      </c>
      <c r="H1973" s="45">
        <v>1</v>
      </c>
      <c r="I1973" s="42" t="s">
        <v>12</v>
      </c>
      <c r="J1973" s="13">
        <v>0.62755101999999996</v>
      </c>
      <c r="K1973" s="29">
        <f>IF(V1973=1,MAX(AE1973:AG1973),0)</f>
        <v>0.5</v>
      </c>
      <c r="L1973" s="29">
        <f t="shared" si="872"/>
        <v>0</v>
      </c>
      <c r="M1973" s="29">
        <f t="shared" si="873"/>
        <v>1</v>
      </c>
      <c r="N1973" s="29">
        <f>IF(AND(F1973=0,V1973=1),2,V1973)</f>
        <v>1</v>
      </c>
      <c r="O1973" s="34"/>
      <c r="P1973" s="41">
        <v>0</v>
      </c>
      <c r="Q1973" s="41">
        <v>0</v>
      </c>
      <c r="R1973" s="117">
        <v>0</v>
      </c>
      <c r="S1973" s="42">
        <v>1</v>
      </c>
      <c r="T1973" s="42"/>
      <c r="U1973" s="43" t="s">
        <v>337</v>
      </c>
      <c r="V1973" s="34">
        <v>1</v>
      </c>
      <c r="W1973" s="29">
        <v>1</v>
      </c>
      <c r="X1973" s="29">
        <f t="shared" si="881"/>
        <v>1</v>
      </c>
      <c r="Z1973" s="6">
        <f>N1973</f>
        <v>1</v>
      </c>
      <c r="AA1973" s="6">
        <f>IF(K1973&lt;=0,0,1)</f>
        <v>1</v>
      </c>
      <c r="AB1973" s="29"/>
      <c r="AC1973" s="29">
        <f>_xlfn.IFS(AND(Z1973=1,AA1973=1),1,AND(Z1973=1,AA1973=0),0,Z1973=0,"не применяется")</f>
        <v>1</v>
      </c>
      <c r="AE1973" s="120">
        <f>IF(AND(J1973&gt;=1,N1973=1),1,0)</f>
        <v>0</v>
      </c>
      <c r="AF1973" s="120">
        <f>IF(G1973&gt;AI1973,0.5,0)</f>
        <v>0.5</v>
      </c>
      <c r="AG1973" s="120"/>
      <c r="AI1973" s="29">
        <f>ROUND(SUMIFS(E:E,D:D,D1973,N:N,1)/SUMIFS(F:F,D:D,D1973,N:N,1),9)</f>
        <v>0.59924209900000003</v>
      </c>
    </row>
    <row r="1974" spans="1:36" ht="16.5" thickBot="1" x14ac:dyDescent="0.3">
      <c r="A1974" s="48" t="s">
        <v>2150</v>
      </c>
      <c r="B1974" s="54" t="s">
        <v>111</v>
      </c>
      <c r="C1974" s="55" t="s">
        <v>112</v>
      </c>
      <c r="D1974" s="44">
        <v>23</v>
      </c>
      <c r="E1974" s="41">
        <v>0</v>
      </c>
      <c r="F1974" s="41">
        <v>0</v>
      </c>
      <c r="G1974" s="117">
        <v>0</v>
      </c>
      <c r="H1974" s="42" t="s">
        <v>12</v>
      </c>
      <c r="I1974" s="13">
        <v>0</v>
      </c>
      <c r="J1974" s="42" t="s">
        <v>12</v>
      </c>
      <c r="K1974" s="29">
        <f>IF(V1974=1,MAX(AE1974:AG1974),0)</f>
        <v>0</v>
      </c>
      <c r="L1974" s="29">
        <f t="shared" si="872"/>
        <v>0</v>
      </c>
      <c r="M1974" s="29">
        <f t="shared" si="873"/>
        <v>0</v>
      </c>
      <c r="N1974" s="29">
        <f>IF(AND(F1974=0,V1974=1),2,V1974)</f>
        <v>2</v>
      </c>
      <c r="O1974" s="34"/>
      <c r="P1974" s="41">
        <v>0</v>
      </c>
      <c r="Q1974" s="41">
        <v>0</v>
      </c>
      <c r="R1974" s="117">
        <v>0</v>
      </c>
      <c r="S1974" s="45">
        <v>0</v>
      </c>
      <c r="T1974" s="45"/>
      <c r="U1974" s="43" t="s">
        <v>339</v>
      </c>
      <c r="V1974" s="34">
        <v>1</v>
      </c>
      <c r="W1974" s="29">
        <v>1</v>
      </c>
      <c r="X1974" s="29">
        <f t="shared" si="881"/>
        <v>1</v>
      </c>
      <c r="Z1974" s="6">
        <f>N1974</f>
        <v>2</v>
      </c>
      <c r="AA1974" s="6">
        <f>IF(K1974&lt;=0,0,1)</f>
        <v>0</v>
      </c>
      <c r="AB1974" s="29"/>
      <c r="AC1974" s="29" t="str">
        <f>_xlfn.IFS(AND(Z1974=1,AA1974=1),1,AND(Z1974=1,AA1974=0),0,Z1974=0,"не применяется",Z1974=2,"не применяется")</f>
        <v>не применяется</v>
      </c>
      <c r="AE1974" s="120">
        <f>IF(N1974=1,IF(OR(I1974&lt;5,I1974=""),0,IF(I1974&gt;=10,1,0.5)),0)</f>
        <v>0</v>
      </c>
      <c r="AF1974" s="120">
        <f>IF(G1974&gt;AI1974,0.5,0)</f>
        <v>0</v>
      </c>
      <c r="AG1974" s="120">
        <f>IF(AND(G4401&lt;&gt;0,G1974=AJ1974),1,0)</f>
        <v>0</v>
      </c>
      <c r="AI1974" s="29">
        <f>ROUND(SUMIFS(E:E,D:D,D1974,N:N,1)/SUMIFS(F:F,D:D,D1974,N:N,1),9)</f>
        <v>0.46666666699999998</v>
      </c>
      <c r="AJ1974" s="29">
        <f>_xlfn.MAXIFS($G$7:$G$2383,$N$7:$N$2383,1,$D$7:$D$2383,23)</f>
        <v>6</v>
      </c>
    </row>
    <row r="1975" spans="1:36" ht="16.5" thickBot="1" x14ac:dyDescent="0.3">
      <c r="A1975" s="48" t="s">
        <v>2151</v>
      </c>
      <c r="B1975" s="54" t="s">
        <v>111</v>
      </c>
      <c r="C1975" s="55" t="s">
        <v>112</v>
      </c>
      <c r="D1975" s="44">
        <v>24</v>
      </c>
      <c r="E1975" s="41">
        <v>1</v>
      </c>
      <c r="F1975" s="41">
        <v>0</v>
      </c>
      <c r="G1975" s="117">
        <v>0</v>
      </c>
      <c r="H1975" s="42" t="s">
        <v>12</v>
      </c>
      <c r="I1975" s="13">
        <v>0</v>
      </c>
      <c r="J1975" s="42" t="s">
        <v>12</v>
      </c>
      <c r="K1975" s="29">
        <f>IF(V1975=1,MAX(AE1975:AG1975),0)</f>
        <v>0</v>
      </c>
      <c r="L1975" s="29">
        <f t="shared" si="872"/>
        <v>0</v>
      </c>
      <c r="M1975" s="29">
        <f t="shared" si="873"/>
        <v>0</v>
      </c>
      <c r="N1975" s="29">
        <f>IF(AND(F1975=0,V1975=1),2,V1975)</f>
        <v>2</v>
      </c>
      <c r="O1975" s="34"/>
      <c r="P1975" s="41">
        <v>0</v>
      </c>
      <c r="Q1975" s="41">
        <v>1</v>
      </c>
      <c r="R1975" s="117">
        <v>0</v>
      </c>
      <c r="S1975" s="45">
        <v>0</v>
      </c>
      <c r="T1975" s="45"/>
      <c r="U1975" s="43" t="s">
        <v>341</v>
      </c>
      <c r="V1975" s="34">
        <v>1</v>
      </c>
      <c r="W1975" s="29">
        <v>1</v>
      </c>
      <c r="X1975" s="29">
        <f t="shared" si="881"/>
        <v>1</v>
      </c>
      <c r="Z1975" s="6">
        <f>N1975</f>
        <v>2</v>
      </c>
      <c r="AA1975" s="6">
        <f>IF(K1975&lt;=0,0,1)</f>
        <v>0</v>
      </c>
      <c r="AB1975" s="29"/>
      <c r="AC1975" s="29" t="str">
        <f>_xlfn.IFS(AND(Z1975=1,AA1975=1),1,AND(Z1975=1,AA1975=0),0,Z1975=0,"не применяется",N1975=2,"не применяется")</f>
        <v>не применяется</v>
      </c>
      <c r="AE1975" s="120">
        <f>IF(N1975=1,IF(OR(I1975&lt;5,I1975=""),0,IF(I1975&gt;=10,1,0.5)),0)</f>
        <v>0</v>
      </c>
      <c r="AF1975" s="120">
        <f>IF(G1975&gt;AI1975,0.5,0)</f>
        <v>0</v>
      </c>
      <c r="AG1975" s="120">
        <f>IF(G1975=AJ1975,1,0)</f>
        <v>0</v>
      </c>
      <c r="AI1975" s="29">
        <f>ROUND(SUMIFS(E:E,D:D,D1975,N:N,1)/SUMIFS(F:F,D:D,D1975,N:N,1),9)</f>
        <v>0.91379310300000005</v>
      </c>
      <c r="AJ1975" s="29">
        <f>_xlfn.MAXIFS($G$7:$G$2383,$N$7:$N$2383,1,$D$7:$D$2383,24)</f>
        <v>10</v>
      </c>
    </row>
    <row r="1976" spans="1:36" ht="16.5" thickBot="1" x14ac:dyDescent="0.3">
      <c r="A1976" s="48" t="s">
        <v>2152</v>
      </c>
      <c r="B1976" s="54" t="s">
        <v>111</v>
      </c>
      <c r="C1976" s="55" t="s">
        <v>112</v>
      </c>
      <c r="D1976" s="44">
        <v>25</v>
      </c>
      <c r="E1976" s="41">
        <v>291</v>
      </c>
      <c r="F1976" s="41">
        <v>297</v>
      </c>
      <c r="G1976" s="117">
        <v>0.97979797999999996</v>
      </c>
      <c r="H1976" s="45">
        <v>1</v>
      </c>
      <c r="I1976" s="42" t="s">
        <v>12</v>
      </c>
      <c r="J1976" s="13">
        <v>0.97979797999999996</v>
      </c>
      <c r="K1976" s="29">
        <f>IF(V1976=1,MAX(AE1976:AG1976),0)</f>
        <v>1</v>
      </c>
      <c r="L1976" s="29">
        <f t="shared" si="872"/>
        <v>0</v>
      </c>
      <c r="M1976" s="29">
        <f t="shared" si="873"/>
        <v>1</v>
      </c>
      <c r="N1976" s="29">
        <f>IF(AND(F1976=0,V1976=1),2,V1976)</f>
        <v>1</v>
      </c>
      <c r="O1976" s="34"/>
      <c r="P1976" s="41">
        <v>0</v>
      </c>
      <c r="Q1976" s="41">
        <v>0</v>
      </c>
      <c r="R1976" s="117">
        <v>0</v>
      </c>
      <c r="S1976" s="42">
        <v>1</v>
      </c>
      <c r="T1976" s="42"/>
      <c r="U1976" s="43" t="s">
        <v>343</v>
      </c>
      <c r="V1976" s="34">
        <v>1</v>
      </c>
      <c r="W1976" s="29">
        <v>2</v>
      </c>
      <c r="X1976" s="29">
        <f t="shared" si="881"/>
        <v>2</v>
      </c>
      <c r="Z1976" s="6">
        <f>N1976</f>
        <v>1</v>
      </c>
      <c r="AA1976" s="6">
        <f>IF(K1976&lt;=0,0,1)</f>
        <v>1</v>
      </c>
      <c r="AB1976" s="29"/>
      <c r="AC1976" s="29">
        <f>_xlfn.IFS(AND(Z1976=1,AA1976=1),1,AND(Z1976=1,AA1976=0),0,Z1976=0,"не применяется")</f>
        <v>1</v>
      </c>
      <c r="AE1976" s="120">
        <f>IF(AND(J1976&gt;=1,N1976=1),2,0)</f>
        <v>0</v>
      </c>
      <c r="AF1976" s="120">
        <f>IF(G1976&gt;AI1976,1,0)</f>
        <v>1</v>
      </c>
      <c r="AG1976" s="120"/>
      <c r="AI1976" s="29">
        <f>ROUND(SUMIFS(E:E,D:D,D1976,N:N,1)/SUMIFS(F:F,D:D,D1976,N:N,1),9)</f>
        <v>0.97028108999999996</v>
      </c>
    </row>
    <row r="1977" spans="1:36" s="112" customFormat="1" ht="16.5" thickBot="1" x14ac:dyDescent="0.3">
      <c r="A1977" s="127" t="s">
        <v>2153</v>
      </c>
      <c r="B1977" s="126" t="s">
        <v>111</v>
      </c>
      <c r="C1977" s="125" t="s">
        <v>112</v>
      </c>
      <c r="D1977" s="51">
        <v>33</v>
      </c>
      <c r="E1977" s="41"/>
      <c r="F1977" s="41"/>
      <c r="G1977" s="117">
        <v>0</v>
      </c>
      <c r="H1977" s="46"/>
      <c r="I1977" s="46"/>
      <c r="J1977" s="46"/>
      <c r="K1977" s="45">
        <f>K1949+K1964+K1971</f>
        <v>15.5</v>
      </c>
      <c r="L1977" s="29">
        <f t="shared" si="872"/>
        <v>0</v>
      </c>
      <c r="M1977" s="29">
        <f t="shared" si="873"/>
        <v>0</v>
      </c>
      <c r="N1977" s="29"/>
      <c r="O1977" s="117"/>
      <c r="P1977" s="34"/>
      <c r="Q1977" s="34"/>
      <c r="R1977" s="117">
        <v>0</v>
      </c>
      <c r="S1977" s="46">
        <v>19.5</v>
      </c>
      <c r="T1977" s="46"/>
      <c r="U1977" s="124" t="s">
        <v>321</v>
      </c>
      <c r="V1977" s="46">
        <v>1</v>
      </c>
      <c r="X1977" s="112">
        <f>SUM(X1949:X1976)</f>
        <v>32</v>
      </c>
      <c r="Y1977" s="123">
        <f>K1977/X1977</f>
        <v>0.484375</v>
      </c>
      <c r="Z1977" s="6">
        <f>SUM(Z1949:Z1976)</f>
        <v>32</v>
      </c>
      <c r="AA1977" s="6">
        <f>SUM(AA1949:AA1976)</f>
        <v>13</v>
      </c>
      <c r="AB1977" s="53">
        <f>AA1977/Z1977</f>
        <v>0.40625</v>
      </c>
      <c r="AC1977" s="29">
        <f>AB1977</f>
        <v>0.40625</v>
      </c>
      <c r="AE1977" s="6"/>
      <c r="AF1977" s="6"/>
      <c r="AG1977" s="6"/>
      <c r="AI1977" s="29"/>
      <c r="AJ1977" s="29"/>
    </row>
    <row r="1978" spans="1:36" ht="16.5" thickBot="1" x14ac:dyDescent="0.25">
      <c r="A1978" s="48" t="s">
        <v>209</v>
      </c>
      <c r="B1978" s="49" t="s">
        <v>159</v>
      </c>
      <c r="C1978" s="50" t="s">
        <v>160</v>
      </c>
      <c r="D1978" s="33">
        <v>0</v>
      </c>
      <c r="E1978" s="122"/>
      <c r="F1978" s="122"/>
      <c r="G1978" s="117">
        <v>0</v>
      </c>
      <c r="H1978" s="35"/>
      <c r="I1978" s="35"/>
      <c r="J1978" s="35"/>
      <c r="K1978" s="36">
        <f>SUM(K1979:K1992)</f>
        <v>16.5</v>
      </c>
      <c r="L1978" s="29">
        <f t="shared" si="872"/>
        <v>0</v>
      </c>
      <c r="M1978" s="29">
        <f t="shared" si="873"/>
        <v>0</v>
      </c>
      <c r="O1978" s="34"/>
      <c r="P1978" s="67"/>
      <c r="Q1978" s="67"/>
      <c r="R1978" s="117">
        <v>0</v>
      </c>
      <c r="S1978" s="34">
        <v>13.5</v>
      </c>
      <c r="T1978" s="34"/>
      <c r="U1978" s="43" t="s">
        <v>321</v>
      </c>
      <c r="V1978" s="35">
        <v>1</v>
      </c>
      <c r="W1978" s="6"/>
      <c r="X1978" s="6"/>
      <c r="Y1978" s="6"/>
      <c r="AB1978" s="6"/>
      <c r="AC1978" s="6"/>
      <c r="AF1978" s="6"/>
    </row>
    <row r="1979" spans="1:36" ht="16.5" thickBot="1" x14ac:dyDescent="0.3">
      <c r="A1979" s="48" t="s">
        <v>2154</v>
      </c>
      <c r="B1979" s="54" t="s">
        <v>159</v>
      </c>
      <c r="C1979" s="55" t="s">
        <v>160</v>
      </c>
      <c r="D1979" s="41">
        <v>1</v>
      </c>
      <c r="E1979" s="41">
        <v>36711</v>
      </c>
      <c r="F1979" s="41">
        <v>125758.8</v>
      </c>
      <c r="G1979" s="117">
        <v>0.29191595300000001</v>
      </c>
      <c r="H1979" s="42" t="s">
        <v>12</v>
      </c>
      <c r="I1979" s="13">
        <v>5.7691658710000002</v>
      </c>
      <c r="J1979" s="42" t="s">
        <v>12</v>
      </c>
      <c r="K1979" s="29">
        <f t="shared" ref="K1979:K1990" si="891">IF(V1979=1,MAX(AE1979:AG1979),0)</f>
        <v>0.5</v>
      </c>
      <c r="L1979" s="29">
        <f t="shared" si="872"/>
        <v>0</v>
      </c>
      <c r="M1979" s="29">
        <f t="shared" si="873"/>
        <v>1</v>
      </c>
      <c r="N1979" s="29">
        <f t="shared" ref="N1979:N1992" si="892">IF(AND(F1979=0,V1979=1),2,V1979)</f>
        <v>1</v>
      </c>
      <c r="O1979" s="34"/>
      <c r="P1979" s="41">
        <v>29341</v>
      </c>
      <c r="Q1979" s="41">
        <v>106310.5</v>
      </c>
      <c r="R1979" s="117">
        <v>0.27599343399999998</v>
      </c>
      <c r="S1979" s="34">
        <v>1</v>
      </c>
      <c r="T1979" s="34"/>
      <c r="U1979" s="43" t="s">
        <v>293</v>
      </c>
      <c r="V1979" s="34">
        <v>1</v>
      </c>
      <c r="W1979" s="29">
        <v>1</v>
      </c>
      <c r="X1979" s="29">
        <f t="shared" ref="X1979:X2005" si="893">IF(V1979=1,W1979,0)</f>
        <v>1</v>
      </c>
      <c r="Z1979" s="6">
        <f t="shared" ref="Z1979:Z1992" si="894">N1979</f>
        <v>1</v>
      </c>
      <c r="AA1979" s="6">
        <f t="shared" ref="AA1979:AA1992" si="895">IF(K1979&lt;=0,0,1)</f>
        <v>1</v>
      </c>
      <c r="AB1979" s="29"/>
      <c r="AC1979" s="29">
        <f t="shared" ref="AC1979:AC1994" si="896">_xlfn.IFS(AND(Z1979=1,AA1979=1),1,AND(Z1979=1,AA1979=0),0,Z1979=0,"не применяется")</f>
        <v>1</v>
      </c>
      <c r="AE1979" s="120">
        <f>IF(N1979=1,IF(OR(I1979&lt;3,I1979=""),0,IF(I1979&gt;=7,1,0.5)),0)</f>
        <v>0.5</v>
      </c>
      <c r="AF1979" s="120">
        <f>IF(G1979&gt;AI1979,0.5,0)</f>
        <v>0.5</v>
      </c>
      <c r="AG1979" s="120">
        <f>IF(G1979=AJ1979,1,0)</f>
        <v>0</v>
      </c>
      <c r="AI1979" s="29">
        <f t="shared" ref="AI1979:AI1992" si="897">ROUND(SUMIFS(E:E,D:D,D1979,N:N,1)/SUMIFS(F:F,D:D,D1979,N:N,1),9)</f>
        <v>0.26994277300000002</v>
      </c>
      <c r="AJ1979" s="29">
        <f>ROUND(_xlfn.MAXIFS($G$7:$G$2383,$D$7:$D$2383,1,$V$7:$V$2383,1),9)</f>
        <v>0.87050933799999997</v>
      </c>
    </row>
    <row r="1980" spans="1:36" ht="16.5" thickBot="1" x14ac:dyDescent="0.3">
      <c r="A1980" s="48" t="s">
        <v>2155</v>
      </c>
      <c r="B1980" s="54" t="s">
        <v>159</v>
      </c>
      <c r="C1980" s="55" t="s">
        <v>160</v>
      </c>
      <c r="D1980" s="44">
        <v>2</v>
      </c>
      <c r="E1980" s="41">
        <v>133</v>
      </c>
      <c r="F1980" s="41">
        <v>141</v>
      </c>
      <c r="G1980" s="117">
        <v>0.94326241099999997</v>
      </c>
      <c r="H1980" s="42" t="s">
        <v>12</v>
      </c>
      <c r="I1980" s="13">
        <v>256.86761164400002</v>
      </c>
      <c r="J1980" s="42" t="s">
        <v>12</v>
      </c>
      <c r="K1980" s="29">
        <f t="shared" si="891"/>
        <v>2</v>
      </c>
      <c r="L1980" s="29">
        <f t="shared" si="872"/>
        <v>0</v>
      </c>
      <c r="M1980" s="29">
        <f t="shared" si="873"/>
        <v>1</v>
      </c>
      <c r="N1980" s="29">
        <f t="shared" si="892"/>
        <v>1</v>
      </c>
      <c r="O1980" s="34"/>
      <c r="P1980" s="41">
        <v>60</v>
      </c>
      <c r="Q1980" s="41">
        <v>227</v>
      </c>
      <c r="R1980" s="117">
        <v>0.26431718100000001</v>
      </c>
      <c r="S1980" s="34">
        <v>2</v>
      </c>
      <c r="T1980" s="34"/>
      <c r="U1980" s="43" t="s">
        <v>295</v>
      </c>
      <c r="V1980" s="34">
        <v>1</v>
      </c>
      <c r="W1980" s="29">
        <v>2</v>
      </c>
      <c r="X1980" s="29">
        <f t="shared" si="893"/>
        <v>2</v>
      </c>
      <c r="Z1980" s="6">
        <f t="shared" si="894"/>
        <v>1</v>
      </c>
      <c r="AA1980" s="6">
        <f t="shared" si="895"/>
        <v>1</v>
      </c>
      <c r="AB1980" s="29"/>
      <c r="AC1980" s="29">
        <f t="shared" si="896"/>
        <v>1</v>
      </c>
      <c r="AE1980" s="120">
        <f>IF(N1980=1,IF(OR(I1980&lt;5,I1980=""),0,IF(I1980&gt;=10,2,1)),0)</f>
        <v>2</v>
      </c>
      <c r="AF1980" s="120">
        <f>IF(G1980&gt;AI1980,1,0)</f>
        <v>1</v>
      </c>
      <c r="AG1980" s="120">
        <f>IF(G1980=AJ1980,2,0)</f>
        <v>0</v>
      </c>
      <c r="AI1980" s="29">
        <f t="shared" si="897"/>
        <v>0.94268468299999997</v>
      </c>
      <c r="AJ1980" s="29">
        <f>ROUND(_xlfn.MAXIFS($G$7:$G$2383,$N$7:$N$2383,1,$D$7:$D$2383,2),9)</f>
        <v>0.994897959</v>
      </c>
    </row>
    <row r="1981" spans="1:36" ht="16.5" thickBot="1" x14ac:dyDescent="0.3">
      <c r="A1981" s="48" t="s">
        <v>2156</v>
      </c>
      <c r="B1981" s="54" t="s">
        <v>159</v>
      </c>
      <c r="C1981" s="55" t="s">
        <v>160</v>
      </c>
      <c r="D1981" s="44">
        <v>3</v>
      </c>
      <c r="E1981" s="41">
        <v>6</v>
      </c>
      <c r="F1981" s="41">
        <v>8</v>
      </c>
      <c r="G1981" s="117">
        <v>0.75</v>
      </c>
      <c r="H1981" s="42" t="s">
        <v>12</v>
      </c>
      <c r="I1981" s="13">
        <v>200</v>
      </c>
      <c r="J1981" s="42" t="s">
        <v>12</v>
      </c>
      <c r="K1981" s="29">
        <f t="shared" si="891"/>
        <v>1</v>
      </c>
      <c r="L1981" s="29">
        <f t="shared" si="872"/>
        <v>0</v>
      </c>
      <c r="M1981" s="29">
        <f t="shared" si="873"/>
        <v>1</v>
      </c>
      <c r="N1981" s="29">
        <f t="shared" si="892"/>
        <v>1</v>
      </c>
      <c r="O1981" s="34"/>
      <c r="P1981" s="41">
        <v>1</v>
      </c>
      <c r="Q1981" s="41">
        <v>4</v>
      </c>
      <c r="R1981" s="117">
        <v>0.25</v>
      </c>
      <c r="S1981" s="34">
        <v>0</v>
      </c>
      <c r="T1981" s="34"/>
      <c r="U1981" s="43" t="s">
        <v>297</v>
      </c>
      <c r="V1981" s="34">
        <v>1</v>
      </c>
      <c r="W1981" s="29">
        <v>1</v>
      </c>
      <c r="X1981" s="29">
        <f t="shared" si="893"/>
        <v>1</v>
      </c>
      <c r="Z1981" s="6">
        <f t="shared" si="894"/>
        <v>1</v>
      </c>
      <c r="AA1981" s="6">
        <f t="shared" si="895"/>
        <v>1</v>
      </c>
      <c r="AB1981" s="29"/>
      <c r="AC1981" s="29">
        <f t="shared" si="896"/>
        <v>1</v>
      </c>
      <c r="AE1981" s="120">
        <f>IF(N1981=1,IF(OR(I1981&lt;5,I1981=""),0,IF(I1981&gt;=10,1,0.5)),0)</f>
        <v>1</v>
      </c>
      <c r="AF1981" s="120">
        <f>IF(G1981&gt;AI1981,0.5,0)</f>
        <v>0.5</v>
      </c>
      <c r="AG1981" s="120">
        <f>IF(G1981=AJ1981,1,0)</f>
        <v>0</v>
      </c>
      <c r="AI1981" s="29">
        <f t="shared" si="897"/>
        <v>0.630237826</v>
      </c>
      <c r="AJ1981" s="29">
        <f>_xlfn.MAXIFS($G$7:$G$2383,$N$7:$N$2383,1,$D$7:$D$2383,3)</f>
        <v>1</v>
      </c>
    </row>
    <row r="1982" spans="1:36" ht="16.5" thickBot="1" x14ac:dyDescent="0.3">
      <c r="A1982" s="48" t="s">
        <v>2157</v>
      </c>
      <c r="B1982" s="54" t="s">
        <v>159</v>
      </c>
      <c r="C1982" s="55" t="s">
        <v>160</v>
      </c>
      <c r="D1982" s="44">
        <v>4</v>
      </c>
      <c r="E1982" s="41">
        <v>6</v>
      </c>
      <c r="F1982" s="41">
        <v>7</v>
      </c>
      <c r="G1982" s="117">
        <v>0.85714285700000004</v>
      </c>
      <c r="H1982" s="42" t="s">
        <v>12</v>
      </c>
      <c r="I1982" s="13">
        <v>199.99999965000001</v>
      </c>
      <c r="J1982" s="42" t="s">
        <v>12</v>
      </c>
      <c r="K1982" s="29">
        <f t="shared" si="891"/>
        <v>1</v>
      </c>
      <c r="L1982" s="29">
        <f t="shared" si="872"/>
        <v>1</v>
      </c>
      <c r="M1982" s="29">
        <f t="shared" si="873"/>
        <v>0</v>
      </c>
      <c r="N1982" s="29">
        <f t="shared" si="892"/>
        <v>1</v>
      </c>
      <c r="O1982" s="34"/>
      <c r="P1982" s="41">
        <v>2</v>
      </c>
      <c r="Q1982" s="41">
        <v>7</v>
      </c>
      <c r="R1982" s="117">
        <v>0.28571428599999998</v>
      </c>
      <c r="S1982" s="34">
        <v>0.5</v>
      </c>
      <c r="T1982" s="34"/>
      <c r="U1982" s="43" t="s">
        <v>299</v>
      </c>
      <c r="V1982" s="34">
        <v>1</v>
      </c>
      <c r="W1982" s="29">
        <v>1</v>
      </c>
      <c r="X1982" s="29">
        <f t="shared" si="893"/>
        <v>1</v>
      </c>
      <c r="Z1982" s="6">
        <f t="shared" si="894"/>
        <v>1</v>
      </c>
      <c r="AA1982" s="6">
        <f t="shared" si="895"/>
        <v>1</v>
      </c>
      <c r="AB1982" s="29"/>
      <c r="AC1982" s="29">
        <f t="shared" si="896"/>
        <v>1</v>
      </c>
      <c r="AE1982" s="120">
        <f>IF(N1982=1,IF(OR(I1982&lt;5,I1982=""),0,IF(I1982&gt;=10,1,0.5)),0)</f>
        <v>1</v>
      </c>
      <c r="AF1982" s="120">
        <f>IF(G1982&gt;AI1982,0.5,0)</f>
        <v>0</v>
      </c>
      <c r="AG1982" s="120">
        <f>IF(G1982=AJ1982,1,0)</f>
        <v>0</v>
      </c>
      <c r="AI1982" s="29">
        <f t="shared" si="897"/>
        <v>0.88328075699999997</v>
      </c>
      <c r="AJ1982" s="29">
        <f>_xlfn.MAXIFS($G$7:$G$2383,$N$7:$N$2383,1,$D$7:$D$2383,4)</f>
        <v>1</v>
      </c>
    </row>
    <row r="1983" spans="1:36" ht="16.5" thickBot="1" x14ac:dyDescent="0.3">
      <c r="A1983" s="48" t="s">
        <v>2158</v>
      </c>
      <c r="B1983" s="54" t="s">
        <v>159</v>
      </c>
      <c r="C1983" s="55" t="s">
        <v>160</v>
      </c>
      <c r="D1983" s="44">
        <v>5</v>
      </c>
      <c r="E1983" s="41">
        <v>12</v>
      </c>
      <c r="F1983" s="41">
        <v>12</v>
      </c>
      <c r="G1983" s="117">
        <v>1</v>
      </c>
      <c r="H1983" s="42" t="s">
        <v>12</v>
      </c>
      <c r="I1983" s="13">
        <v>328.57142918400001</v>
      </c>
      <c r="J1983" s="42" t="s">
        <v>12</v>
      </c>
      <c r="K1983" s="29">
        <f t="shared" si="891"/>
        <v>1</v>
      </c>
      <c r="L1983" s="29">
        <f t="shared" si="872"/>
        <v>0</v>
      </c>
      <c r="M1983" s="29">
        <f t="shared" si="873"/>
        <v>1</v>
      </c>
      <c r="N1983" s="29">
        <f t="shared" si="892"/>
        <v>1</v>
      </c>
      <c r="O1983" s="34"/>
      <c r="P1983" s="41">
        <v>7</v>
      </c>
      <c r="Q1983" s="41">
        <v>30</v>
      </c>
      <c r="R1983" s="117">
        <v>0.233333333</v>
      </c>
      <c r="S1983" s="34">
        <v>1</v>
      </c>
      <c r="T1983" s="34"/>
      <c r="U1983" s="43" t="s">
        <v>301</v>
      </c>
      <c r="V1983" s="34">
        <v>1</v>
      </c>
      <c r="W1983" s="29">
        <v>1</v>
      </c>
      <c r="X1983" s="29">
        <f t="shared" si="893"/>
        <v>1</v>
      </c>
      <c r="Z1983" s="6">
        <f t="shared" si="894"/>
        <v>1</v>
      </c>
      <c r="AA1983" s="6">
        <f t="shared" si="895"/>
        <v>1</v>
      </c>
      <c r="AB1983" s="29"/>
      <c r="AC1983" s="29">
        <f t="shared" si="896"/>
        <v>1</v>
      </c>
      <c r="AE1983" s="120">
        <f>IF(N1983=1,IF(OR(I1983&lt;5,I1983=""),0,IF(I1983&gt;=10,1,0.5)),0)</f>
        <v>1</v>
      </c>
      <c r="AF1983" s="120">
        <f>IF(G1983&gt;AI1983,0.5,0)</f>
        <v>0.5</v>
      </c>
      <c r="AG1983" s="120">
        <f>IF(G1983=AJ1983,1,0)</f>
        <v>1</v>
      </c>
      <c r="AI1983" s="29">
        <f t="shared" si="897"/>
        <v>0.78056112200000005</v>
      </c>
      <c r="AJ1983" s="29">
        <f>_xlfn.MAXIFS($G$7:$G$2383,$N$7:$N$2383,1,$D$7:$D$2383,5)</f>
        <v>1</v>
      </c>
    </row>
    <row r="1984" spans="1:36" ht="16.5" thickBot="1" x14ac:dyDescent="0.3">
      <c r="A1984" s="48" t="s">
        <v>2159</v>
      </c>
      <c r="B1984" s="54" t="s">
        <v>159</v>
      </c>
      <c r="C1984" s="55" t="s">
        <v>160</v>
      </c>
      <c r="D1984" s="44">
        <v>6</v>
      </c>
      <c r="E1984" s="41">
        <v>2263</v>
      </c>
      <c r="F1984" s="41">
        <v>2260</v>
      </c>
      <c r="G1984" s="117">
        <v>1.001327434</v>
      </c>
      <c r="H1984" s="45">
        <v>1</v>
      </c>
      <c r="I1984" s="42" t="s">
        <v>12</v>
      </c>
      <c r="J1984" s="13">
        <v>1.001327434</v>
      </c>
      <c r="K1984" s="29">
        <f t="shared" si="891"/>
        <v>2</v>
      </c>
      <c r="L1984" s="29">
        <f t="shared" si="872"/>
        <v>0</v>
      </c>
      <c r="M1984" s="29">
        <f t="shared" si="873"/>
        <v>0</v>
      </c>
      <c r="N1984" s="29">
        <f t="shared" si="892"/>
        <v>1</v>
      </c>
      <c r="O1984" s="34"/>
      <c r="P1984" s="41">
        <v>0</v>
      </c>
      <c r="Q1984" s="41">
        <v>0</v>
      </c>
      <c r="R1984" s="117">
        <v>0</v>
      </c>
      <c r="S1984" s="42">
        <v>2</v>
      </c>
      <c r="T1984" s="42"/>
      <c r="U1984" s="43" t="s">
        <v>303</v>
      </c>
      <c r="V1984" s="34">
        <v>1</v>
      </c>
      <c r="W1984" s="29">
        <v>2</v>
      </c>
      <c r="X1984" s="29">
        <f t="shared" si="893"/>
        <v>2</v>
      </c>
      <c r="Z1984" s="6">
        <f t="shared" si="894"/>
        <v>1</v>
      </c>
      <c r="AA1984" s="6">
        <f t="shared" si="895"/>
        <v>1</v>
      </c>
      <c r="AB1984" s="29"/>
      <c r="AC1984" s="29">
        <f t="shared" si="896"/>
        <v>1</v>
      </c>
      <c r="AE1984" s="120">
        <f>IF(N1984=1,IF(J1984&gt;=1,2,0),0)</f>
        <v>2</v>
      </c>
      <c r="AF1984" s="120">
        <f>IF(G1984&gt;AI1984,1,0)</f>
        <v>0</v>
      </c>
      <c r="AG1984" s="120"/>
      <c r="AI1984" s="29">
        <f t="shared" si="897"/>
        <v>1.0014544569999999</v>
      </c>
    </row>
    <row r="1985" spans="1:36" ht="16.5" thickBot="1" x14ac:dyDescent="0.3">
      <c r="A1985" s="48" t="s">
        <v>2160</v>
      </c>
      <c r="B1985" s="54" t="s">
        <v>159</v>
      </c>
      <c r="C1985" s="55" t="s">
        <v>160</v>
      </c>
      <c r="D1985" s="44">
        <v>7</v>
      </c>
      <c r="E1985" s="41">
        <v>309</v>
      </c>
      <c r="F1985" s="41">
        <v>350</v>
      </c>
      <c r="G1985" s="117">
        <v>0.88285714299999996</v>
      </c>
      <c r="H1985" s="42" t="s">
        <v>12</v>
      </c>
      <c r="I1985" s="13">
        <v>11.222689103</v>
      </c>
      <c r="J1985" s="42" t="s">
        <v>12</v>
      </c>
      <c r="K1985" s="29">
        <f t="shared" si="891"/>
        <v>2</v>
      </c>
      <c r="L1985" s="29">
        <f t="shared" si="872"/>
        <v>0</v>
      </c>
      <c r="M1985" s="29">
        <f t="shared" si="873"/>
        <v>1</v>
      </c>
      <c r="N1985" s="29">
        <f t="shared" si="892"/>
        <v>1</v>
      </c>
      <c r="O1985" s="34"/>
      <c r="P1985" s="41">
        <v>204</v>
      </c>
      <c r="Q1985" s="41">
        <v>257</v>
      </c>
      <c r="R1985" s="117">
        <v>0.79377431899999995</v>
      </c>
      <c r="S1985" s="34">
        <v>1</v>
      </c>
      <c r="T1985" s="34"/>
      <c r="U1985" s="43" t="s">
        <v>305</v>
      </c>
      <c r="V1985" s="34">
        <v>1</v>
      </c>
      <c r="W1985" s="29">
        <v>2</v>
      </c>
      <c r="X1985" s="29">
        <f t="shared" si="893"/>
        <v>2</v>
      </c>
      <c r="Z1985" s="6">
        <f t="shared" si="894"/>
        <v>1</v>
      </c>
      <c r="AA1985" s="6">
        <f t="shared" si="895"/>
        <v>1</v>
      </c>
      <c r="AB1985" s="29"/>
      <c r="AC1985" s="29">
        <f t="shared" si="896"/>
        <v>1</v>
      </c>
      <c r="AE1985" s="120">
        <f>IF(N1985=1,IF(OR(I1985&lt;3,I1985=""),0,IF(I1985&gt;=7,2,1)),0)</f>
        <v>2</v>
      </c>
      <c r="AF1985" s="120">
        <f>IF(G1985&gt;AI1985,1,0)</f>
        <v>1</v>
      </c>
      <c r="AG1985" s="120">
        <f>IF(G1985=AJ1985,2,0)</f>
        <v>0</v>
      </c>
      <c r="AI1985" s="29">
        <f t="shared" si="897"/>
        <v>0.78831324000000003</v>
      </c>
      <c r="AJ1985" s="29">
        <f>_xlfn.MAXIFS($G$7:$G$2383,$N$7:$N$2383,1,$D$7:$D$2383,7)</f>
        <v>0.964028777</v>
      </c>
    </row>
    <row r="1986" spans="1:36" ht="16.5" thickBot="1" x14ac:dyDescent="0.3">
      <c r="A1986" s="48" t="s">
        <v>2161</v>
      </c>
      <c r="B1986" s="54" t="s">
        <v>159</v>
      </c>
      <c r="C1986" s="55" t="s">
        <v>160</v>
      </c>
      <c r="D1986" s="44">
        <v>8</v>
      </c>
      <c r="E1986" s="41">
        <v>144</v>
      </c>
      <c r="F1986" s="41">
        <v>350</v>
      </c>
      <c r="G1986" s="117">
        <v>0.41142857100000002</v>
      </c>
      <c r="H1986" s="42" t="s">
        <v>12</v>
      </c>
      <c r="I1986" s="13">
        <v>-11.885714370000001</v>
      </c>
      <c r="J1986" s="42" t="s">
        <v>12</v>
      </c>
      <c r="K1986" s="29">
        <f t="shared" si="891"/>
        <v>1</v>
      </c>
      <c r="L1986" s="29">
        <f t="shared" si="872"/>
        <v>0</v>
      </c>
      <c r="M1986" s="29">
        <f t="shared" si="873"/>
        <v>0</v>
      </c>
      <c r="N1986" s="29">
        <f t="shared" si="892"/>
        <v>1</v>
      </c>
      <c r="O1986" s="34"/>
      <c r="P1986" s="41">
        <v>120</v>
      </c>
      <c r="Q1986" s="41">
        <v>257</v>
      </c>
      <c r="R1986" s="117">
        <v>0.46692607000000003</v>
      </c>
      <c r="S1986" s="34">
        <v>0</v>
      </c>
      <c r="T1986" s="34"/>
      <c r="U1986" s="43" t="s">
        <v>307</v>
      </c>
      <c r="V1986" s="34">
        <v>1</v>
      </c>
      <c r="W1986" s="29">
        <v>1</v>
      </c>
      <c r="X1986" s="29">
        <f t="shared" si="893"/>
        <v>1</v>
      </c>
      <c r="Z1986" s="6">
        <f t="shared" si="894"/>
        <v>1</v>
      </c>
      <c r="AA1986" s="6">
        <f t="shared" si="895"/>
        <v>1</v>
      </c>
      <c r="AB1986" s="29"/>
      <c r="AC1986" s="29">
        <f t="shared" si="896"/>
        <v>1</v>
      </c>
      <c r="AE1986" s="120">
        <f>IF(N1986=1,IF(OR(I1986&gt;-5,I1986=""),0,IF(I1986&gt;=-10,0.5,1)),0)</f>
        <v>1</v>
      </c>
      <c r="AF1986" s="120">
        <f>IF(G1986&lt;AI1986,0.5,0)</f>
        <v>0</v>
      </c>
      <c r="AG1986" s="120">
        <f>IF(G1986=AJ1986,1,0)</f>
        <v>0</v>
      </c>
      <c r="AI1986" s="29">
        <f t="shared" si="897"/>
        <v>0.38070670899999998</v>
      </c>
      <c r="AJ1986" s="29">
        <f>_xlfn.MINIFS($G$6:$G$2383,$N$6:$N$2383,1,$D$6:$D$2383,8)</f>
        <v>1.9047618999999998E-2</v>
      </c>
    </row>
    <row r="1987" spans="1:36" ht="16.5" thickBot="1" x14ac:dyDescent="0.3">
      <c r="A1987" s="48" t="s">
        <v>2162</v>
      </c>
      <c r="B1987" s="54" t="s">
        <v>159</v>
      </c>
      <c r="C1987" s="55" t="s">
        <v>160</v>
      </c>
      <c r="D1987" s="44">
        <v>9</v>
      </c>
      <c r="E1987" s="41">
        <v>942</v>
      </c>
      <c r="F1987" s="41">
        <v>141</v>
      </c>
      <c r="G1987" s="117">
        <v>6.6808510639999996</v>
      </c>
      <c r="H1987" s="45">
        <v>1</v>
      </c>
      <c r="I1987" s="42" t="s">
        <v>12</v>
      </c>
      <c r="J1987" s="13">
        <v>6.6808510639999996</v>
      </c>
      <c r="K1987" s="29">
        <f t="shared" si="891"/>
        <v>1</v>
      </c>
      <c r="L1987" s="29">
        <f t="shared" si="872"/>
        <v>0</v>
      </c>
      <c r="M1987" s="29">
        <f t="shared" si="873"/>
        <v>1</v>
      </c>
      <c r="N1987" s="29">
        <f t="shared" si="892"/>
        <v>1</v>
      </c>
      <c r="O1987" s="34"/>
      <c r="P1987" s="41">
        <v>720</v>
      </c>
      <c r="Q1987" s="41">
        <v>227</v>
      </c>
      <c r="R1987" s="117">
        <v>3.1718061670000002</v>
      </c>
      <c r="S1987" s="42">
        <v>1</v>
      </c>
      <c r="T1987" s="42"/>
      <c r="U1987" s="43" t="s">
        <v>309</v>
      </c>
      <c r="V1987" s="34">
        <v>1</v>
      </c>
      <c r="W1987" s="29">
        <v>1</v>
      </c>
      <c r="X1987" s="29">
        <f t="shared" si="893"/>
        <v>1</v>
      </c>
      <c r="Z1987" s="6">
        <f t="shared" si="894"/>
        <v>1</v>
      </c>
      <c r="AA1987" s="6">
        <f t="shared" si="895"/>
        <v>1</v>
      </c>
      <c r="AB1987" s="29"/>
      <c r="AC1987" s="29">
        <f t="shared" si="896"/>
        <v>1</v>
      </c>
      <c r="AE1987" s="120">
        <f>IF(N1987=1,IF(J1987&gt;=1,1,0),0)</f>
        <v>1</v>
      </c>
      <c r="AF1987" s="120">
        <f>IF(G1987&gt;AI1987,0.5,0)</f>
        <v>0.5</v>
      </c>
      <c r="AG1987" s="120"/>
      <c r="AI1987" s="29">
        <f t="shared" si="897"/>
        <v>6.5856960899999999</v>
      </c>
    </row>
    <row r="1988" spans="1:36" ht="16.5" thickBot="1" x14ac:dyDescent="0.3">
      <c r="A1988" s="48" t="s">
        <v>2163</v>
      </c>
      <c r="B1988" s="54" t="s">
        <v>159</v>
      </c>
      <c r="C1988" s="55" t="s">
        <v>160</v>
      </c>
      <c r="D1988" s="44">
        <v>10</v>
      </c>
      <c r="E1988" s="41">
        <v>60</v>
      </c>
      <c r="F1988" s="41">
        <v>7</v>
      </c>
      <c r="G1988" s="117">
        <v>8.5714285710000002</v>
      </c>
      <c r="H1988" s="45">
        <v>1</v>
      </c>
      <c r="I1988" s="42" t="s">
        <v>12</v>
      </c>
      <c r="J1988" s="13">
        <v>8.5714285710000002</v>
      </c>
      <c r="K1988" s="29">
        <f t="shared" si="891"/>
        <v>1</v>
      </c>
      <c r="L1988" s="29">
        <f t="shared" si="872"/>
        <v>0</v>
      </c>
      <c r="M1988" s="29">
        <f t="shared" si="873"/>
        <v>1</v>
      </c>
      <c r="N1988" s="29">
        <f t="shared" si="892"/>
        <v>1</v>
      </c>
      <c r="O1988" s="34"/>
      <c r="P1988" s="41">
        <v>20</v>
      </c>
      <c r="Q1988" s="41">
        <v>7</v>
      </c>
      <c r="R1988" s="117">
        <v>2.8571428569999999</v>
      </c>
      <c r="S1988" s="42">
        <v>1</v>
      </c>
      <c r="T1988" s="42"/>
      <c r="U1988" s="43" t="s">
        <v>311</v>
      </c>
      <c r="V1988" s="34">
        <v>1</v>
      </c>
      <c r="W1988" s="29">
        <v>1</v>
      </c>
      <c r="X1988" s="29">
        <f t="shared" si="893"/>
        <v>1</v>
      </c>
      <c r="Z1988" s="6">
        <f t="shared" si="894"/>
        <v>1</v>
      </c>
      <c r="AA1988" s="6">
        <f t="shared" si="895"/>
        <v>1</v>
      </c>
      <c r="AB1988" s="29"/>
      <c r="AC1988" s="29">
        <f t="shared" si="896"/>
        <v>1</v>
      </c>
      <c r="AE1988" s="120">
        <f>IF(N1988=1,IF(J1988&gt;=1,1,0),0)</f>
        <v>1</v>
      </c>
      <c r="AF1988" s="120">
        <f>IF(G1988&gt;AI1988,0.5,0)</f>
        <v>0.5</v>
      </c>
      <c r="AG1988" s="120"/>
      <c r="AI1988" s="29">
        <f t="shared" si="897"/>
        <v>8.2854889590000003</v>
      </c>
    </row>
    <row r="1989" spans="1:36" ht="16.5" thickBot="1" x14ac:dyDescent="0.3">
      <c r="A1989" s="48" t="s">
        <v>2164</v>
      </c>
      <c r="B1989" s="54" t="s">
        <v>159</v>
      </c>
      <c r="C1989" s="55" t="s">
        <v>160</v>
      </c>
      <c r="D1989" s="44">
        <v>11</v>
      </c>
      <c r="E1989" s="41">
        <v>118</v>
      </c>
      <c r="F1989" s="41">
        <v>12</v>
      </c>
      <c r="G1989" s="117">
        <v>9.8333333330000006</v>
      </c>
      <c r="H1989" s="45">
        <v>1</v>
      </c>
      <c r="I1989" s="42" t="s">
        <v>12</v>
      </c>
      <c r="J1989" s="13">
        <v>9.8333333330000006</v>
      </c>
      <c r="K1989" s="29">
        <f t="shared" si="891"/>
        <v>2</v>
      </c>
      <c r="L1989" s="29">
        <f t="shared" si="872"/>
        <v>0</v>
      </c>
      <c r="M1989" s="29">
        <f t="shared" si="873"/>
        <v>1</v>
      </c>
      <c r="N1989" s="29">
        <f t="shared" si="892"/>
        <v>1</v>
      </c>
      <c r="O1989" s="34"/>
      <c r="P1989" s="41">
        <v>83</v>
      </c>
      <c r="Q1989" s="41">
        <v>30</v>
      </c>
      <c r="R1989" s="117">
        <v>2.766666667</v>
      </c>
      <c r="S1989" s="42">
        <v>2</v>
      </c>
      <c r="T1989" s="42"/>
      <c r="U1989" s="43" t="s">
        <v>313</v>
      </c>
      <c r="V1989" s="34">
        <v>1</v>
      </c>
      <c r="W1989" s="29">
        <v>2</v>
      </c>
      <c r="X1989" s="29">
        <f t="shared" si="893"/>
        <v>2</v>
      </c>
      <c r="Z1989" s="6">
        <f t="shared" si="894"/>
        <v>1</v>
      </c>
      <c r="AA1989" s="6">
        <f t="shared" si="895"/>
        <v>1</v>
      </c>
      <c r="AB1989" s="29"/>
      <c r="AC1989" s="29">
        <f t="shared" si="896"/>
        <v>1</v>
      </c>
      <c r="AE1989" s="120">
        <f>IF(N1989=1,IF(J1989&gt;=1,2,0),0)</f>
        <v>2</v>
      </c>
      <c r="AF1989" s="120">
        <f>IF(G1989&gt;AI1989,1,0)</f>
        <v>1</v>
      </c>
      <c r="AG1989" s="120"/>
      <c r="AI1989" s="29">
        <f t="shared" si="897"/>
        <v>8.5951903810000001</v>
      </c>
    </row>
    <row r="1990" spans="1:36" ht="16.5" thickBot="1" x14ac:dyDescent="0.3">
      <c r="A1990" s="48" t="s">
        <v>2165</v>
      </c>
      <c r="B1990" s="54" t="s">
        <v>159</v>
      </c>
      <c r="C1990" s="55" t="s">
        <v>160</v>
      </c>
      <c r="D1990" s="44">
        <v>12</v>
      </c>
      <c r="E1990" s="41">
        <v>463</v>
      </c>
      <c r="F1990" s="41">
        <v>9394</v>
      </c>
      <c r="G1990" s="117">
        <v>4.9286779000000003E-2</v>
      </c>
      <c r="H1990" s="42" t="s">
        <v>12</v>
      </c>
      <c r="I1990" s="13">
        <v>110.366083101</v>
      </c>
      <c r="J1990" s="42" t="s">
        <v>12</v>
      </c>
      <c r="K1990" s="29">
        <f t="shared" si="891"/>
        <v>0</v>
      </c>
      <c r="L1990" s="29">
        <f t="shared" si="872"/>
        <v>0</v>
      </c>
      <c r="M1990" s="29">
        <f t="shared" si="873"/>
        <v>0</v>
      </c>
      <c r="N1990" s="29">
        <f t="shared" si="892"/>
        <v>1</v>
      </c>
      <c r="O1990" s="34"/>
      <c r="P1990" s="41">
        <v>195</v>
      </c>
      <c r="Q1990" s="41">
        <v>8323</v>
      </c>
      <c r="R1990" s="117">
        <v>2.3429051999999999E-2</v>
      </c>
      <c r="S1990" s="34">
        <v>1</v>
      </c>
      <c r="T1990" s="34"/>
      <c r="U1990" s="43" t="s">
        <v>315</v>
      </c>
      <c r="V1990" s="34">
        <v>1</v>
      </c>
      <c r="W1990" s="29">
        <v>1</v>
      </c>
      <c r="X1990" s="29">
        <f t="shared" si="893"/>
        <v>1</v>
      </c>
      <c r="Z1990" s="6">
        <f t="shared" si="894"/>
        <v>1</v>
      </c>
      <c r="AA1990" s="6">
        <f t="shared" si="895"/>
        <v>0</v>
      </c>
      <c r="AB1990" s="29"/>
      <c r="AC1990" s="29">
        <f t="shared" si="896"/>
        <v>0</v>
      </c>
      <c r="AE1990" s="120">
        <f>IF(N1990=1,IF(OR(I1990&gt;-5,I1990=""),0,IF(I1990&gt;=-10,0.5,1)),0)</f>
        <v>0</v>
      </c>
      <c r="AF1990" s="120">
        <f>IF(G1990&lt;AI1990,0.5,0)</f>
        <v>0</v>
      </c>
      <c r="AG1990" s="120">
        <f>IF(G1990=AJ1990,1,0)</f>
        <v>0</v>
      </c>
      <c r="AI1990" s="29">
        <f t="shared" si="897"/>
        <v>4.0696577999999997E-2</v>
      </c>
      <c r="AJ1990" s="29">
        <f>_xlfn.MINIFS($G$6:$G$2383,$N$6:$N$2383,1,$D$6:$D$2383,12)</f>
        <v>5.6550419999999999E-3</v>
      </c>
    </row>
    <row r="1991" spans="1:36" ht="16.5" thickBot="1" x14ac:dyDescent="0.3">
      <c r="A1991" s="48" t="s">
        <v>2166</v>
      </c>
      <c r="B1991" s="54" t="s">
        <v>159</v>
      </c>
      <c r="C1991" s="55" t="s">
        <v>160</v>
      </c>
      <c r="D1991" s="44">
        <v>13</v>
      </c>
      <c r="E1991" s="41">
        <v>53</v>
      </c>
      <c r="F1991" s="41">
        <v>345</v>
      </c>
      <c r="G1991" s="117">
        <v>0.15362318799999999</v>
      </c>
      <c r="H1991" s="42" t="s">
        <v>12</v>
      </c>
      <c r="I1991" s="13">
        <v>-45.427191217000001</v>
      </c>
      <c r="J1991" s="42" t="s">
        <v>12</v>
      </c>
      <c r="K1991" s="29">
        <f>_xlfn.IFS(AND(R1991=0,G1991=0),0,V1991=0,0,V1991=1,MAX(AE1991:AG1991))</f>
        <v>2</v>
      </c>
      <c r="L1991" s="29">
        <f t="shared" ref="L1991:L2054" si="898">IF(AG1992=0,0,1)</f>
        <v>1</v>
      </c>
      <c r="M1991" s="29">
        <f t="shared" ref="M1991:M2054" si="899">IF(AF1991=0,0,1)</f>
        <v>1</v>
      </c>
      <c r="N1991" s="29">
        <f t="shared" si="892"/>
        <v>1</v>
      </c>
      <c r="O1991" s="34"/>
      <c r="P1991" s="41">
        <v>105</v>
      </c>
      <c r="Q1991" s="41">
        <v>373</v>
      </c>
      <c r="R1991" s="117">
        <v>0.28150133999999999</v>
      </c>
      <c r="S1991" s="34">
        <v>1</v>
      </c>
      <c r="T1991" s="34"/>
      <c r="U1991" s="43" t="s">
        <v>317</v>
      </c>
      <c r="V1991" s="34">
        <v>1</v>
      </c>
      <c r="W1991" s="29">
        <v>2</v>
      </c>
      <c r="X1991" s="29">
        <f t="shared" si="893"/>
        <v>2</v>
      </c>
      <c r="Z1991" s="6">
        <f t="shared" si="894"/>
        <v>1</v>
      </c>
      <c r="AA1991" s="6">
        <f t="shared" si="895"/>
        <v>1</v>
      </c>
      <c r="AB1991" s="29"/>
      <c r="AC1991" s="29">
        <f t="shared" si="896"/>
        <v>1</v>
      </c>
      <c r="AE1991" s="120">
        <f>IF(N1991=1,IF(OR(I1991&gt;-3,I1991=""),0,IF(I1991&gt;=-7,1,2)),0)</f>
        <v>2</v>
      </c>
      <c r="AF1991" s="120">
        <f>IF(G1991&lt;AI1991,1,0)</f>
        <v>1</v>
      </c>
      <c r="AG1991" s="120">
        <f>IF(G1991=AJ1991,2,0)</f>
        <v>0</v>
      </c>
      <c r="AI1991" s="29">
        <f t="shared" si="897"/>
        <v>0.30394431599999999</v>
      </c>
      <c r="AJ1991" s="29">
        <f>_xlfn.MINIFS($G$6:$G$2383,$N$6:$N$2383,1,$D$6:$D$2383,13)</f>
        <v>0.11</v>
      </c>
    </row>
    <row r="1992" spans="1:36" ht="16.5" thickBot="1" x14ac:dyDescent="0.3">
      <c r="A1992" s="48" t="s">
        <v>2167</v>
      </c>
      <c r="B1992" s="54" t="s">
        <v>159</v>
      </c>
      <c r="C1992" s="55" t="s">
        <v>160</v>
      </c>
      <c r="D1992" s="44">
        <v>14</v>
      </c>
      <c r="E1992" s="41">
        <v>0</v>
      </c>
      <c r="F1992" s="41">
        <v>720</v>
      </c>
      <c r="G1992" s="117">
        <v>0</v>
      </c>
      <c r="H1992" s="42" t="s">
        <v>12</v>
      </c>
      <c r="I1992" s="13">
        <v>0</v>
      </c>
      <c r="J1992" s="42" t="s">
        <v>12</v>
      </c>
      <c r="K1992" s="29">
        <f>_xlfn.IFS(AND(R1992=0,G1992=0),0,V1992=0,0,V1992=1,MAX(AE1992:AG1992))</f>
        <v>0</v>
      </c>
      <c r="L1992" s="29">
        <f t="shared" si="898"/>
        <v>0</v>
      </c>
      <c r="M1992" s="29">
        <f t="shared" si="899"/>
        <v>1</v>
      </c>
      <c r="N1992" s="29">
        <f t="shared" si="892"/>
        <v>1</v>
      </c>
      <c r="O1992" s="34"/>
      <c r="P1992" s="41">
        <v>0</v>
      </c>
      <c r="Q1992" s="41">
        <v>617</v>
      </c>
      <c r="R1992" s="117">
        <v>0</v>
      </c>
      <c r="S1992" s="34">
        <v>0</v>
      </c>
      <c r="T1992" s="34"/>
      <c r="U1992" s="43" t="s">
        <v>319</v>
      </c>
      <c r="V1992" s="34">
        <v>1</v>
      </c>
      <c r="W1992" s="29">
        <v>1</v>
      </c>
      <c r="X1992" s="29">
        <f t="shared" si="893"/>
        <v>1</v>
      </c>
      <c r="Z1992" s="6">
        <f t="shared" si="894"/>
        <v>1</v>
      </c>
      <c r="AA1992" s="6">
        <f t="shared" si="895"/>
        <v>0</v>
      </c>
      <c r="AB1992" s="29"/>
      <c r="AC1992" s="29">
        <f t="shared" si="896"/>
        <v>0</v>
      </c>
      <c r="AE1992" s="120">
        <f>IF(N1992=1,IF(OR(I1992&gt;-5,I1992=""),0,IF(I1992&gt;=-10,0.5,1)),0)</f>
        <v>0</v>
      </c>
      <c r="AF1992" s="120">
        <f>IF(G1992&lt;AI1992,0.5,0)</f>
        <v>0.5</v>
      </c>
      <c r="AG1992" s="120">
        <f>IF(G1992=AJ1992,1,0)</f>
        <v>1</v>
      </c>
      <c r="AI1992" s="29">
        <f t="shared" si="897"/>
        <v>4.1435990000000004E-3</v>
      </c>
      <c r="AJ1992" s="29">
        <f>_xlfn.MINIFS($G$6:$G$2383,$N$6:$N$2383,1,$D$6:$D$2383,14)</f>
        <v>0</v>
      </c>
    </row>
    <row r="1993" spans="1:36" ht="16.5" thickBot="1" x14ac:dyDescent="0.3">
      <c r="A1993" s="48" t="s">
        <v>2168</v>
      </c>
      <c r="B1993" s="54" t="s">
        <v>159</v>
      </c>
      <c r="C1993" s="55" t="s">
        <v>160</v>
      </c>
      <c r="D1993" s="33"/>
      <c r="E1993" s="41"/>
      <c r="F1993" s="41"/>
      <c r="G1993" s="117">
        <v>0</v>
      </c>
      <c r="H1993" s="35"/>
      <c r="I1993" s="35"/>
      <c r="J1993" s="35"/>
      <c r="K1993" s="36">
        <f>SUM(K1994:K1999)</f>
        <v>0</v>
      </c>
      <c r="L1993" s="29">
        <f t="shared" si="898"/>
        <v>0</v>
      </c>
      <c r="M1993" s="29">
        <f t="shared" si="899"/>
        <v>0</v>
      </c>
      <c r="O1993" s="34"/>
      <c r="P1993" s="34"/>
      <c r="Q1993" s="34"/>
      <c r="R1993" s="117">
        <v>0</v>
      </c>
      <c r="S1993" s="35">
        <v>3</v>
      </c>
      <c r="T1993" s="35"/>
      <c r="U1993" s="37" t="s">
        <v>321</v>
      </c>
      <c r="V1993" s="35">
        <v>1</v>
      </c>
      <c r="W1993" s="6"/>
      <c r="X1993" s="29">
        <f t="shared" si="893"/>
        <v>0</v>
      </c>
      <c r="Y1993" s="6"/>
      <c r="AB1993" s="6"/>
      <c r="AC1993" s="29" t="str">
        <f t="shared" si="896"/>
        <v>не применяется</v>
      </c>
      <c r="AF1993" s="6"/>
    </row>
    <row r="1994" spans="1:36" ht="16.5" thickBot="1" x14ac:dyDescent="0.3">
      <c r="A1994" s="48" t="s">
        <v>2169</v>
      </c>
      <c r="B1994" s="54" t="s">
        <v>159</v>
      </c>
      <c r="C1994" s="55" t="s">
        <v>160</v>
      </c>
      <c r="D1994" s="44">
        <v>15</v>
      </c>
      <c r="E1994" s="41">
        <v>2268</v>
      </c>
      <c r="F1994" s="41">
        <v>3313</v>
      </c>
      <c r="G1994" s="117">
        <v>0.68457591299999998</v>
      </c>
      <c r="H1994" s="45">
        <v>1</v>
      </c>
      <c r="I1994" s="42" t="s">
        <v>12</v>
      </c>
      <c r="J1994" s="13">
        <v>0.68457591299999998</v>
      </c>
      <c r="K1994" s="29">
        <f t="shared" ref="K1994:K1999" si="900">IF(V1994=1,MAX(AE1994:AG1994),0)</f>
        <v>0</v>
      </c>
      <c r="L1994" s="29">
        <f t="shared" si="898"/>
        <v>0</v>
      </c>
      <c r="M1994" s="29">
        <f t="shared" si="899"/>
        <v>0</v>
      </c>
      <c r="N1994" s="29">
        <f t="shared" ref="N1994:N1999" si="901">IF(AND(F1994=0,V1994=1),2,V1994)</f>
        <v>1</v>
      </c>
      <c r="O1994" s="34"/>
      <c r="P1994" s="41">
        <v>0</v>
      </c>
      <c r="Q1994" s="41">
        <v>0</v>
      </c>
      <c r="R1994" s="117">
        <v>0</v>
      </c>
      <c r="S1994" s="42">
        <v>0</v>
      </c>
      <c r="T1994" s="42"/>
      <c r="U1994" s="43" t="s">
        <v>323</v>
      </c>
      <c r="V1994" s="34">
        <v>1</v>
      </c>
      <c r="W1994" s="29">
        <v>1</v>
      </c>
      <c r="X1994" s="29">
        <f t="shared" si="893"/>
        <v>1</v>
      </c>
      <c r="Z1994" s="6">
        <f t="shared" ref="Z1994:Z1999" si="902">N1994</f>
        <v>1</v>
      </c>
      <c r="AA1994" s="6">
        <f t="shared" ref="AA1994:AA1999" si="903">IF(K1994&lt;=0,0,1)</f>
        <v>0</v>
      </c>
      <c r="AB1994" s="29"/>
      <c r="AC1994" s="29">
        <f t="shared" si="896"/>
        <v>0</v>
      </c>
      <c r="AE1994" s="120">
        <f>IF(AND(J1994&gt;=1,N1994=1),1,0)</f>
        <v>0</v>
      </c>
      <c r="AF1994" s="121">
        <f>IF(G1994&gt;AI1994,0.5,0)</f>
        <v>0</v>
      </c>
      <c r="AG1994" s="120"/>
      <c r="AI1994" s="29">
        <f t="shared" ref="AI1994:AI1999" si="904">ROUND(SUMIFS(E:E,D:D,D1994,N:N,1)/SUMIFS(F:F,D:D,D1994,N:N,1),9)</f>
        <v>0.955452521</v>
      </c>
    </row>
    <row r="1995" spans="1:36" ht="16.5" thickBot="1" x14ac:dyDescent="0.3">
      <c r="A1995" s="48" t="s">
        <v>2170</v>
      </c>
      <c r="B1995" s="54" t="s">
        <v>159</v>
      </c>
      <c r="C1995" s="55" t="s">
        <v>160</v>
      </c>
      <c r="D1995" s="44">
        <v>16</v>
      </c>
      <c r="E1995" s="41">
        <v>3</v>
      </c>
      <c r="F1995" s="41">
        <v>0</v>
      </c>
      <c r="G1995" s="117">
        <v>0</v>
      </c>
      <c r="H1995" s="45">
        <v>1</v>
      </c>
      <c r="I1995" s="42" t="s">
        <v>12</v>
      </c>
      <c r="J1995" s="13">
        <v>0</v>
      </c>
      <c r="K1995" s="29">
        <f t="shared" si="900"/>
        <v>0</v>
      </c>
      <c r="L1995" s="29">
        <f t="shared" si="898"/>
        <v>0</v>
      </c>
      <c r="M1995" s="29">
        <f t="shared" si="899"/>
        <v>0</v>
      </c>
      <c r="N1995" s="29">
        <f t="shared" si="901"/>
        <v>2</v>
      </c>
      <c r="O1995" s="34"/>
      <c r="P1995" s="41">
        <v>0</v>
      </c>
      <c r="Q1995" s="41">
        <v>3</v>
      </c>
      <c r="R1995" s="117">
        <v>0</v>
      </c>
      <c r="S1995" s="42">
        <v>0</v>
      </c>
      <c r="T1995" s="42"/>
      <c r="U1995" s="43" t="s">
        <v>325</v>
      </c>
      <c r="V1995" s="34">
        <v>1</v>
      </c>
      <c r="W1995" s="29">
        <v>1</v>
      </c>
      <c r="X1995" s="29">
        <f t="shared" si="893"/>
        <v>1</v>
      </c>
      <c r="Z1995" s="6">
        <f t="shared" si="902"/>
        <v>2</v>
      </c>
      <c r="AA1995" s="6">
        <f t="shared" si="903"/>
        <v>0</v>
      </c>
      <c r="AB1995" s="29"/>
      <c r="AC1995" s="29" t="str">
        <f>_xlfn.IFS(AND(Z1995=1,AA1995=1),1,AND(Z1995=1,AA1995=0),0,Z1995=0,"не применяется",N1995=2,"не применяется")</f>
        <v>не применяется</v>
      </c>
      <c r="AE1995" s="120">
        <f>IF(AND(J1995&gt;=1,N1995=1),1,0)</f>
        <v>0</v>
      </c>
      <c r="AF1995" s="120">
        <f>IF(G1995&gt;AI1995,0.5,0)</f>
        <v>0</v>
      </c>
      <c r="AG1995" s="120"/>
      <c r="AI1995" s="29">
        <f t="shared" si="904"/>
        <v>27.65</v>
      </c>
    </row>
    <row r="1996" spans="1:36" ht="16.5" thickBot="1" x14ac:dyDescent="0.3">
      <c r="A1996" s="48" t="s">
        <v>2171</v>
      </c>
      <c r="B1996" s="54" t="s">
        <v>159</v>
      </c>
      <c r="C1996" s="55" t="s">
        <v>160</v>
      </c>
      <c r="D1996" s="44">
        <v>17</v>
      </c>
      <c r="E1996" s="41">
        <v>17</v>
      </c>
      <c r="F1996" s="41">
        <v>0</v>
      </c>
      <c r="G1996" s="117">
        <v>0</v>
      </c>
      <c r="H1996" s="45">
        <v>1</v>
      </c>
      <c r="I1996" s="42" t="s">
        <v>12</v>
      </c>
      <c r="J1996" s="13">
        <v>0</v>
      </c>
      <c r="K1996" s="29">
        <f t="shared" si="900"/>
        <v>0</v>
      </c>
      <c r="L1996" s="29">
        <f t="shared" si="898"/>
        <v>0</v>
      </c>
      <c r="M1996" s="29">
        <f t="shared" si="899"/>
        <v>0</v>
      </c>
      <c r="N1996" s="29">
        <f t="shared" si="901"/>
        <v>2</v>
      </c>
      <c r="O1996" s="34"/>
      <c r="P1996" s="41">
        <v>0</v>
      </c>
      <c r="Q1996" s="41">
        <v>9</v>
      </c>
      <c r="R1996" s="117">
        <v>0</v>
      </c>
      <c r="S1996" s="42">
        <v>0</v>
      </c>
      <c r="T1996" s="42"/>
      <c r="U1996" s="43" t="s">
        <v>327</v>
      </c>
      <c r="V1996" s="34">
        <v>1</v>
      </c>
      <c r="W1996" s="29">
        <v>1</v>
      </c>
      <c r="X1996" s="29">
        <f t="shared" si="893"/>
        <v>1</v>
      </c>
      <c r="Z1996" s="6">
        <f t="shared" si="902"/>
        <v>2</v>
      </c>
      <c r="AA1996" s="6">
        <f t="shared" si="903"/>
        <v>0</v>
      </c>
      <c r="AB1996" s="29"/>
      <c r="AC1996" s="29" t="str">
        <f>_xlfn.IFS(AND(Z1996=1,AA1996=1),1,AND(Z1996=1,AA1996=0),0,Z1996=0,"не применяется",N1996=2,"не применяется")</f>
        <v>не применяется</v>
      </c>
      <c r="AE1996" s="120">
        <f>IF(AND(J1996&gt;=1,N1996=1),1,0)</f>
        <v>0</v>
      </c>
      <c r="AF1996" s="120">
        <f>IF(G1996&gt;AI1996,0.5,0)</f>
        <v>0</v>
      </c>
      <c r="AG1996" s="120"/>
      <c r="AI1996" s="29">
        <f t="shared" si="904"/>
        <v>77.588235294</v>
      </c>
    </row>
    <row r="1997" spans="1:36" ht="16.5" thickBot="1" x14ac:dyDescent="0.3">
      <c r="A1997" s="48" t="s">
        <v>2172</v>
      </c>
      <c r="B1997" s="54" t="s">
        <v>159</v>
      </c>
      <c r="C1997" s="55" t="s">
        <v>160</v>
      </c>
      <c r="D1997" s="44">
        <v>18</v>
      </c>
      <c r="E1997" s="41">
        <v>13</v>
      </c>
      <c r="F1997" s="41">
        <v>0</v>
      </c>
      <c r="G1997" s="117">
        <v>0</v>
      </c>
      <c r="H1997" s="45">
        <v>1</v>
      </c>
      <c r="I1997" s="42" t="s">
        <v>12</v>
      </c>
      <c r="J1997" s="13">
        <v>0</v>
      </c>
      <c r="K1997" s="29">
        <f t="shared" si="900"/>
        <v>0</v>
      </c>
      <c r="L1997" s="29">
        <f t="shared" si="898"/>
        <v>0</v>
      </c>
      <c r="M1997" s="29">
        <f t="shared" si="899"/>
        <v>0</v>
      </c>
      <c r="N1997" s="29">
        <f t="shared" si="901"/>
        <v>2</v>
      </c>
      <c r="O1997" s="34"/>
      <c r="P1997" s="41">
        <v>4</v>
      </c>
      <c r="Q1997" s="41">
        <v>1</v>
      </c>
      <c r="R1997" s="117">
        <v>4</v>
      </c>
      <c r="S1997" s="42">
        <v>1</v>
      </c>
      <c r="T1997" s="42"/>
      <c r="U1997" s="43" t="s">
        <v>329</v>
      </c>
      <c r="V1997" s="34">
        <v>1</v>
      </c>
      <c r="W1997" s="29">
        <v>1</v>
      </c>
      <c r="X1997" s="29">
        <f t="shared" si="893"/>
        <v>1</v>
      </c>
      <c r="Z1997" s="6">
        <f t="shared" si="902"/>
        <v>2</v>
      </c>
      <c r="AA1997" s="6">
        <f t="shared" si="903"/>
        <v>0</v>
      </c>
      <c r="AB1997" s="29"/>
      <c r="AC1997" s="29" t="str">
        <f>_xlfn.IFS(AND(Z1997=1,AA1997=1),1,AND(Z1997=1,AA1997=0),0,Z1997=0,"не применяется",N1997=2,"не применяется")</f>
        <v>не применяется</v>
      </c>
      <c r="AE1997" s="120">
        <f>IF(AND(J1997&gt;=1,N1997=1),1,0)</f>
        <v>0</v>
      </c>
      <c r="AF1997" s="120">
        <f>IF(G1997&gt;AI1997,0.5,0)</f>
        <v>0</v>
      </c>
      <c r="AG1997" s="120"/>
      <c r="AI1997" s="29">
        <f t="shared" si="904"/>
        <v>48.1875</v>
      </c>
    </row>
    <row r="1998" spans="1:36" ht="16.5" thickBot="1" x14ac:dyDescent="0.3">
      <c r="A1998" s="48" t="s">
        <v>2173</v>
      </c>
      <c r="B1998" s="54" t="s">
        <v>159</v>
      </c>
      <c r="C1998" s="55" t="s">
        <v>160</v>
      </c>
      <c r="D1998" s="44">
        <v>19</v>
      </c>
      <c r="E1998" s="41">
        <v>3</v>
      </c>
      <c r="F1998" s="41">
        <v>0</v>
      </c>
      <c r="G1998" s="117">
        <v>0</v>
      </c>
      <c r="H1998" s="45">
        <v>1</v>
      </c>
      <c r="I1998" s="42" t="s">
        <v>12</v>
      </c>
      <c r="J1998" s="13">
        <v>0</v>
      </c>
      <c r="K1998" s="29">
        <f t="shared" si="900"/>
        <v>0</v>
      </c>
      <c r="L1998" s="29">
        <f t="shared" si="898"/>
        <v>0</v>
      </c>
      <c r="M1998" s="29">
        <f t="shared" si="899"/>
        <v>0</v>
      </c>
      <c r="N1998" s="29">
        <f t="shared" si="901"/>
        <v>2</v>
      </c>
      <c r="O1998" s="34"/>
      <c r="P1998" s="41">
        <v>3</v>
      </c>
      <c r="Q1998" s="41">
        <v>1</v>
      </c>
      <c r="R1998" s="117">
        <v>3</v>
      </c>
      <c r="S1998" s="42">
        <v>2</v>
      </c>
      <c r="T1998" s="42"/>
      <c r="U1998" s="43" t="s">
        <v>331</v>
      </c>
      <c r="V1998" s="34">
        <v>1</v>
      </c>
      <c r="W1998" s="29">
        <v>2</v>
      </c>
      <c r="X1998" s="29">
        <f t="shared" si="893"/>
        <v>2</v>
      </c>
      <c r="Z1998" s="6">
        <f t="shared" si="902"/>
        <v>2</v>
      </c>
      <c r="AA1998" s="6">
        <f t="shared" si="903"/>
        <v>0</v>
      </c>
      <c r="AB1998" s="29"/>
      <c r="AC1998" s="29" t="str">
        <f>_xlfn.IFS(AND(Z1998=1,AA1998=1),1,AND(Z1998=1,AA1998=0),0,Z1998=0,"не применяется",N1998=2,"не применяется")</f>
        <v>не применяется</v>
      </c>
      <c r="AE1998" s="120">
        <f>IF(AND(J1998&gt;=1,N1998=1),2,0)</f>
        <v>0</v>
      </c>
      <c r="AF1998" s="120">
        <f>IF(G1998&gt;AI1998,1,0)</f>
        <v>0</v>
      </c>
      <c r="AG1998" s="120"/>
      <c r="AI1998" s="29">
        <f t="shared" si="904"/>
        <v>45.237288135999997</v>
      </c>
    </row>
    <row r="1999" spans="1:36" ht="16.5" thickBot="1" x14ac:dyDescent="0.3">
      <c r="A1999" s="48" t="s">
        <v>2174</v>
      </c>
      <c r="B1999" s="54" t="s">
        <v>159</v>
      </c>
      <c r="C1999" s="55" t="s">
        <v>160</v>
      </c>
      <c r="D1999" s="44">
        <v>20</v>
      </c>
      <c r="E1999" s="41">
        <v>0</v>
      </c>
      <c r="F1999" s="41">
        <v>0</v>
      </c>
      <c r="G1999" s="117">
        <v>0</v>
      </c>
      <c r="H1999" s="45">
        <v>1</v>
      </c>
      <c r="I1999" s="42" t="s">
        <v>12</v>
      </c>
      <c r="J1999" s="13">
        <v>0</v>
      </c>
      <c r="K1999" s="29">
        <f t="shared" si="900"/>
        <v>0</v>
      </c>
      <c r="L1999" s="29">
        <f t="shared" si="898"/>
        <v>0</v>
      </c>
      <c r="M1999" s="29">
        <f t="shared" si="899"/>
        <v>0</v>
      </c>
      <c r="N1999" s="29">
        <f t="shared" si="901"/>
        <v>2</v>
      </c>
      <c r="O1999" s="34"/>
      <c r="P1999" s="41">
        <v>0</v>
      </c>
      <c r="Q1999" s="41">
        <v>1</v>
      </c>
      <c r="R1999" s="117">
        <v>0</v>
      </c>
      <c r="S1999" s="42">
        <v>0</v>
      </c>
      <c r="T1999" s="42"/>
      <c r="U1999" s="43" t="s">
        <v>333</v>
      </c>
      <c r="V1999" s="34">
        <v>1</v>
      </c>
      <c r="W1999" s="29">
        <v>1</v>
      </c>
      <c r="X1999" s="29">
        <f t="shared" si="893"/>
        <v>1</v>
      </c>
      <c r="Z1999" s="6">
        <f t="shared" si="902"/>
        <v>2</v>
      </c>
      <c r="AA1999" s="6">
        <f t="shared" si="903"/>
        <v>0</v>
      </c>
      <c r="AB1999" s="29"/>
      <c r="AC1999" s="29" t="str">
        <f>_xlfn.IFS(AND(Z1999=1,AA1999=1),1,AND(Z1999=1,AA1999=0),0,Z1999=0,"не применяется",N1999=2,"не применяется")</f>
        <v>не применяется</v>
      </c>
      <c r="AE1999" s="120">
        <f>IF(AND(J1999&gt;=1,N1999=1),1,0)</f>
        <v>0</v>
      </c>
      <c r="AF1999" s="120">
        <f>IF(G1999&gt;AI1999,0.5,0)</f>
        <v>0</v>
      </c>
      <c r="AG1999" s="120"/>
      <c r="AI1999" s="29">
        <f t="shared" si="904"/>
        <v>12.756097561000001</v>
      </c>
    </row>
    <row r="2000" spans="1:36" ht="16.5" thickBot="1" x14ac:dyDescent="0.3">
      <c r="A2000" s="48" t="s">
        <v>2168</v>
      </c>
      <c r="B2000" s="54" t="s">
        <v>159</v>
      </c>
      <c r="C2000" s="55" t="s">
        <v>160</v>
      </c>
      <c r="D2000" s="33"/>
      <c r="E2000" s="41"/>
      <c r="F2000" s="41"/>
      <c r="G2000" s="117">
        <v>0</v>
      </c>
      <c r="H2000" s="35"/>
      <c r="I2000" s="35"/>
      <c r="J2000" s="35"/>
      <c r="K2000" s="36">
        <f>SUM(K2001:K2005)</f>
        <v>0.5</v>
      </c>
      <c r="L2000" s="29">
        <f t="shared" si="898"/>
        <v>0</v>
      </c>
      <c r="M2000" s="29">
        <f t="shared" si="899"/>
        <v>0</v>
      </c>
      <c r="O2000" s="34"/>
      <c r="P2000" s="34"/>
      <c r="Q2000" s="34"/>
      <c r="R2000" s="117">
        <v>0</v>
      </c>
      <c r="S2000" s="35">
        <v>1</v>
      </c>
      <c r="T2000" s="35"/>
      <c r="U2000" s="37" t="s">
        <v>321</v>
      </c>
      <c r="V2000" s="35">
        <v>1</v>
      </c>
      <c r="W2000" s="6"/>
      <c r="X2000" s="29">
        <f t="shared" si="893"/>
        <v>0</v>
      </c>
      <c r="Y2000" s="6"/>
      <c r="AB2000" s="6"/>
      <c r="AC2000" s="29" t="str">
        <f>_xlfn.IFS(AND(Z2000=1,AA2000=1),1,AND(Z2000=1,AA2000=0),0,Z2000=0,"не применяется")</f>
        <v>не применяется</v>
      </c>
      <c r="AF2000" s="6"/>
    </row>
    <row r="2001" spans="1:36" ht="16.5" thickBot="1" x14ac:dyDescent="0.3">
      <c r="A2001" s="48" t="s">
        <v>2175</v>
      </c>
      <c r="B2001" s="54" t="s">
        <v>159</v>
      </c>
      <c r="C2001" s="55" t="s">
        <v>160</v>
      </c>
      <c r="D2001" s="44">
        <v>21</v>
      </c>
      <c r="E2001" s="41">
        <v>0</v>
      </c>
      <c r="F2001" s="41">
        <v>0</v>
      </c>
      <c r="G2001" s="117">
        <v>0</v>
      </c>
      <c r="H2001" s="42" t="s">
        <v>12</v>
      </c>
      <c r="I2001" s="13">
        <v>0</v>
      </c>
      <c r="J2001" s="42" t="s">
        <v>12</v>
      </c>
      <c r="K2001" s="29">
        <f>IF(V2001=1,MAX(AE2001:AG2001),0)</f>
        <v>0</v>
      </c>
      <c r="L2001" s="29">
        <f t="shared" si="898"/>
        <v>0</v>
      </c>
      <c r="M2001" s="29">
        <f t="shared" si="899"/>
        <v>0</v>
      </c>
      <c r="N2001" s="29">
        <f>IF(AND(F2001=0,V2001=1),2,V2001)</f>
        <v>2</v>
      </c>
      <c r="O2001" s="34"/>
      <c r="P2001" s="41">
        <v>0</v>
      </c>
      <c r="Q2001" s="41">
        <v>0</v>
      </c>
      <c r="R2001" s="117">
        <v>0</v>
      </c>
      <c r="S2001" s="45">
        <v>0</v>
      </c>
      <c r="T2001" s="45"/>
      <c r="U2001" s="43" t="s">
        <v>335</v>
      </c>
      <c r="V2001" s="34">
        <v>1</v>
      </c>
      <c r="W2001" s="29">
        <v>1</v>
      </c>
      <c r="X2001" s="29">
        <f t="shared" si="893"/>
        <v>1</v>
      </c>
      <c r="Z2001" s="6">
        <f>N2001</f>
        <v>2</v>
      </c>
      <c r="AA2001" s="6">
        <f>IF(K2001&lt;=0,0,1)</f>
        <v>0</v>
      </c>
      <c r="AB2001" s="29"/>
      <c r="AC2001" s="29" t="str">
        <f>_xlfn.IFS(AND(Z2001=1,AA2001=1),1,AND(Z2001=1,AA2001=0),0,Z2001=0,"не применяется",Z2001=2,"не применяется")</f>
        <v>не применяется</v>
      </c>
      <c r="AE2001" s="120">
        <f>IF(N2001=1,IF(OR(I2001&lt;5,I2001=""),0,IF(I2001&gt;=10,1,0.5)),0)</f>
        <v>0</v>
      </c>
      <c r="AF2001" s="120">
        <f>IF(G2001&gt;AI2001,0.5,0)</f>
        <v>0</v>
      </c>
      <c r="AG2001" s="120">
        <f>IF(G2001=AJ2001,1,0)</f>
        <v>0</v>
      </c>
      <c r="AI2001" s="29">
        <f>ROUND(SUMIFS(E:E,D:D,D2001,N:N,1)/SUMIFS(F:F,D:D,D2001,N:N,1),9)</f>
        <v>0.40586932399999998</v>
      </c>
      <c r="AJ2001" s="29">
        <f>_xlfn.MAXIFS($G$7:$G$2383,$N$7:$N$2383,1,$D$7:$D$2383,21)</f>
        <v>1</v>
      </c>
    </row>
    <row r="2002" spans="1:36" ht="16.5" thickBot="1" x14ac:dyDescent="0.3">
      <c r="A2002" s="48" t="s">
        <v>2176</v>
      </c>
      <c r="B2002" s="54" t="s">
        <v>159</v>
      </c>
      <c r="C2002" s="55" t="s">
        <v>160</v>
      </c>
      <c r="D2002" s="44">
        <v>22</v>
      </c>
      <c r="E2002" s="41">
        <v>57</v>
      </c>
      <c r="F2002" s="41">
        <v>80</v>
      </c>
      <c r="G2002" s="117">
        <v>0.71250000000000002</v>
      </c>
      <c r="H2002" s="45">
        <v>1</v>
      </c>
      <c r="I2002" s="42" t="s">
        <v>12</v>
      </c>
      <c r="J2002" s="13">
        <v>0.71250000000000002</v>
      </c>
      <c r="K2002" s="29">
        <f>IF(V2002=1,MAX(AE2002:AG2002),0)</f>
        <v>0.5</v>
      </c>
      <c r="L2002" s="29">
        <f t="shared" si="898"/>
        <v>0</v>
      </c>
      <c r="M2002" s="29">
        <f t="shared" si="899"/>
        <v>1</v>
      </c>
      <c r="N2002" s="29">
        <f>IF(AND(F2002=0,V2002=1),2,V2002)</f>
        <v>1</v>
      </c>
      <c r="O2002" s="34"/>
      <c r="P2002" s="41">
        <v>0</v>
      </c>
      <c r="Q2002" s="41">
        <v>0</v>
      </c>
      <c r="R2002" s="117">
        <v>0</v>
      </c>
      <c r="S2002" s="42">
        <v>1</v>
      </c>
      <c r="T2002" s="42"/>
      <c r="U2002" s="43" t="s">
        <v>337</v>
      </c>
      <c r="V2002" s="34">
        <v>1</v>
      </c>
      <c r="W2002" s="29">
        <v>1</v>
      </c>
      <c r="X2002" s="29">
        <f t="shared" si="893"/>
        <v>1</v>
      </c>
      <c r="Z2002" s="6">
        <f>N2002</f>
        <v>1</v>
      </c>
      <c r="AA2002" s="6">
        <f>IF(K2002&lt;=0,0,1)</f>
        <v>1</v>
      </c>
      <c r="AB2002" s="29"/>
      <c r="AC2002" s="29">
        <f>_xlfn.IFS(AND(Z2002=1,AA2002=1),1,AND(Z2002=1,AA2002=0),0,Z2002=0,"не применяется")</f>
        <v>1</v>
      </c>
      <c r="AE2002" s="120">
        <f>IF(AND(J2002&gt;=1,N2002=1),1,0)</f>
        <v>0</v>
      </c>
      <c r="AF2002" s="120">
        <f>IF(G2002&gt;AI2002,0.5,0)</f>
        <v>0.5</v>
      </c>
      <c r="AG2002" s="120"/>
      <c r="AI2002" s="29">
        <f>ROUND(SUMIFS(E:E,D:D,D2002,N:N,1)/SUMIFS(F:F,D:D,D2002,N:N,1),9)</f>
        <v>0.59924209900000003</v>
      </c>
    </row>
    <row r="2003" spans="1:36" ht="16.5" thickBot="1" x14ac:dyDescent="0.3">
      <c r="A2003" s="48" t="s">
        <v>2177</v>
      </c>
      <c r="B2003" s="54" t="s">
        <v>159</v>
      </c>
      <c r="C2003" s="55" t="s">
        <v>160</v>
      </c>
      <c r="D2003" s="44">
        <v>23</v>
      </c>
      <c r="E2003" s="41">
        <v>0</v>
      </c>
      <c r="F2003" s="41">
        <v>0</v>
      </c>
      <c r="G2003" s="117">
        <v>0</v>
      </c>
      <c r="H2003" s="42" t="s">
        <v>12</v>
      </c>
      <c r="I2003" s="13">
        <v>0</v>
      </c>
      <c r="J2003" s="42" t="s">
        <v>12</v>
      </c>
      <c r="K2003" s="29">
        <f>IF(V2003=1,MAX(AE2003:AG2003),0)</f>
        <v>0</v>
      </c>
      <c r="L2003" s="29">
        <f t="shared" si="898"/>
        <v>0</v>
      </c>
      <c r="M2003" s="29">
        <f t="shared" si="899"/>
        <v>0</v>
      </c>
      <c r="N2003" s="29">
        <f>IF(AND(F2003=0,V2003=1),2,V2003)</f>
        <v>2</v>
      </c>
      <c r="O2003" s="34"/>
      <c r="P2003" s="41">
        <v>0</v>
      </c>
      <c r="Q2003" s="41">
        <v>0</v>
      </c>
      <c r="R2003" s="117">
        <v>0</v>
      </c>
      <c r="S2003" s="45">
        <v>0</v>
      </c>
      <c r="T2003" s="45"/>
      <c r="U2003" s="43" t="s">
        <v>339</v>
      </c>
      <c r="V2003" s="34">
        <v>1</v>
      </c>
      <c r="W2003" s="29">
        <v>1</v>
      </c>
      <c r="X2003" s="29">
        <f t="shared" si="893"/>
        <v>1</v>
      </c>
      <c r="Z2003" s="6">
        <f>N2003</f>
        <v>2</v>
      </c>
      <c r="AA2003" s="6">
        <f>IF(K2003&lt;=0,0,1)</f>
        <v>0</v>
      </c>
      <c r="AB2003" s="29"/>
      <c r="AC2003" s="29" t="str">
        <f>_xlfn.IFS(AND(Z2003=1,AA2003=1),1,AND(Z2003=1,AA2003=0),0,Z2003=0,"не применяется",Z2003=2,"не применяется")</f>
        <v>не применяется</v>
      </c>
      <c r="AE2003" s="120">
        <f>IF(N2003=1,IF(OR(I2003&lt;5,I2003=""),0,IF(I2003&gt;=10,1,0.5)),0)</f>
        <v>0</v>
      </c>
      <c r="AF2003" s="120">
        <f>IF(G2003&gt;AI2003,0.5,0)</f>
        <v>0</v>
      </c>
      <c r="AG2003" s="120">
        <f>IF(AND(G4430&lt;&gt;0,G2003=AJ2003),1,0)</f>
        <v>0</v>
      </c>
      <c r="AI2003" s="29">
        <f>ROUND(SUMIFS(E:E,D:D,D2003,N:N,1)/SUMIFS(F:F,D:D,D2003,N:N,1),9)</f>
        <v>0.46666666699999998</v>
      </c>
      <c r="AJ2003" s="29">
        <f>_xlfn.MAXIFS($G$7:$G$2383,$N$7:$N$2383,1,$D$7:$D$2383,23)</f>
        <v>6</v>
      </c>
    </row>
    <row r="2004" spans="1:36" ht="16.5" thickBot="1" x14ac:dyDescent="0.3">
      <c r="A2004" s="48" t="s">
        <v>2178</v>
      </c>
      <c r="B2004" s="54" t="s">
        <v>159</v>
      </c>
      <c r="C2004" s="55" t="s">
        <v>160</v>
      </c>
      <c r="D2004" s="44">
        <v>24</v>
      </c>
      <c r="E2004" s="41">
        <v>1</v>
      </c>
      <c r="F2004" s="41">
        <v>0</v>
      </c>
      <c r="G2004" s="117">
        <v>0</v>
      </c>
      <c r="H2004" s="42" t="s">
        <v>12</v>
      </c>
      <c r="I2004" s="13">
        <v>0</v>
      </c>
      <c r="J2004" s="42" t="s">
        <v>12</v>
      </c>
      <c r="K2004" s="29">
        <f>IF(V2004=1,MAX(AE2004:AG2004),0)</f>
        <v>0</v>
      </c>
      <c r="L2004" s="29">
        <f t="shared" si="898"/>
        <v>0</v>
      </c>
      <c r="M2004" s="29">
        <f t="shared" si="899"/>
        <v>0</v>
      </c>
      <c r="N2004" s="29">
        <f>IF(AND(F2004=0,V2004=1),2,V2004)</f>
        <v>2</v>
      </c>
      <c r="O2004" s="34"/>
      <c r="P2004" s="41">
        <v>1</v>
      </c>
      <c r="Q2004" s="41">
        <v>0</v>
      </c>
      <c r="R2004" s="117">
        <v>0</v>
      </c>
      <c r="S2004" s="45">
        <v>0</v>
      </c>
      <c r="T2004" s="45"/>
      <c r="U2004" s="43" t="s">
        <v>341</v>
      </c>
      <c r="V2004" s="34">
        <v>1</v>
      </c>
      <c r="W2004" s="29">
        <v>1</v>
      </c>
      <c r="X2004" s="29">
        <f t="shared" si="893"/>
        <v>1</v>
      </c>
      <c r="Z2004" s="6">
        <f>N2004</f>
        <v>2</v>
      </c>
      <c r="AA2004" s="6">
        <f>IF(K2004&lt;=0,0,1)</f>
        <v>0</v>
      </c>
      <c r="AB2004" s="29"/>
      <c r="AC2004" s="29" t="str">
        <f>_xlfn.IFS(AND(Z2004=1,AA2004=1),1,AND(Z2004=1,AA2004=0),0,Z2004=0,"не применяется",Z2004=2,"не применяется")</f>
        <v>не применяется</v>
      </c>
      <c r="AE2004" s="120">
        <f>IF(N2004=1,IF(OR(I2004&lt;5,I2004=""),0,IF(I2004&gt;=10,1,0.5)),0)</f>
        <v>0</v>
      </c>
      <c r="AF2004" s="120">
        <f>IF(G2004&gt;AI2004,0.5,0)</f>
        <v>0</v>
      </c>
      <c r="AG2004" s="120">
        <f>IF(G2004=AJ2004,1,0)</f>
        <v>0</v>
      </c>
      <c r="AI2004" s="29">
        <f>ROUND(SUMIFS(E:E,D:D,D2004,N:N,1)/SUMIFS(F:F,D:D,D2004,N:N,1),9)</f>
        <v>0.91379310300000005</v>
      </c>
      <c r="AJ2004" s="29">
        <f>_xlfn.MAXIFS($G$7:$G$2383,$N$7:$N$2383,1,$D$7:$D$2383,24)</f>
        <v>10</v>
      </c>
    </row>
    <row r="2005" spans="1:36" ht="16.5" thickBot="1" x14ac:dyDescent="0.3">
      <c r="A2005" s="48" t="s">
        <v>2179</v>
      </c>
      <c r="B2005" s="54" t="s">
        <v>159</v>
      </c>
      <c r="C2005" s="55" t="s">
        <v>160</v>
      </c>
      <c r="D2005" s="44">
        <v>25</v>
      </c>
      <c r="E2005" s="41">
        <v>148</v>
      </c>
      <c r="F2005" s="41">
        <v>192</v>
      </c>
      <c r="G2005" s="117">
        <v>0.77083333300000001</v>
      </c>
      <c r="H2005" s="45">
        <v>1</v>
      </c>
      <c r="I2005" s="42" t="s">
        <v>12</v>
      </c>
      <c r="J2005" s="13">
        <v>0.77083333300000001</v>
      </c>
      <c r="K2005" s="29">
        <f>IF(V2005=1,MAX(AE2005:AG2005),0)</f>
        <v>0</v>
      </c>
      <c r="L2005" s="29">
        <f t="shared" si="898"/>
        <v>0</v>
      </c>
      <c r="M2005" s="29">
        <f t="shared" si="899"/>
        <v>0</v>
      </c>
      <c r="N2005" s="29">
        <f>IF(AND(F2005=0,V2005=1),2,V2005)</f>
        <v>1</v>
      </c>
      <c r="O2005" s="34"/>
      <c r="P2005" s="41">
        <v>0</v>
      </c>
      <c r="Q2005" s="41">
        <v>0</v>
      </c>
      <c r="R2005" s="117">
        <v>0</v>
      </c>
      <c r="S2005" s="42">
        <v>0</v>
      </c>
      <c r="T2005" s="42"/>
      <c r="U2005" s="43" t="s">
        <v>343</v>
      </c>
      <c r="V2005" s="34">
        <v>1</v>
      </c>
      <c r="W2005" s="29">
        <v>2</v>
      </c>
      <c r="X2005" s="29">
        <f t="shared" si="893"/>
        <v>2</v>
      </c>
      <c r="Z2005" s="6">
        <f>N2005</f>
        <v>1</v>
      </c>
      <c r="AA2005" s="6">
        <f>IF(K2005&lt;=0,0,1)</f>
        <v>0</v>
      </c>
      <c r="AB2005" s="29"/>
      <c r="AC2005" s="29">
        <f>_xlfn.IFS(AND(Z2005=1,AA2005=1),1,AND(Z2005=1,AA2005=0),0,Z2005=0,"не применяется")</f>
        <v>0</v>
      </c>
      <c r="AE2005" s="120">
        <f>IF(AND(J2005&gt;=1,N2005=1),2,0)</f>
        <v>0</v>
      </c>
      <c r="AF2005" s="120">
        <f>IF(G2005&gt;AI2005,1,0)</f>
        <v>0</v>
      </c>
      <c r="AG2005" s="120"/>
      <c r="AI2005" s="29">
        <f>ROUND(SUMIFS(E:E,D:D,D2005,N:N,1)/SUMIFS(F:F,D:D,D2005,N:N,1),9)</f>
        <v>0.97028108999999996</v>
      </c>
    </row>
    <row r="2006" spans="1:36" ht="16.5" thickBot="1" x14ac:dyDescent="0.3">
      <c r="A2006" s="48" t="s">
        <v>2180</v>
      </c>
      <c r="B2006" s="54" t="s">
        <v>159</v>
      </c>
      <c r="C2006" s="55" t="s">
        <v>160</v>
      </c>
      <c r="D2006" s="51">
        <v>33</v>
      </c>
      <c r="E2006" s="41"/>
      <c r="F2006" s="41"/>
      <c r="G2006" s="117">
        <v>0</v>
      </c>
      <c r="H2006" s="45"/>
      <c r="I2006" s="45"/>
      <c r="J2006" s="45"/>
      <c r="K2006" s="45">
        <f>K1978+K1993+K2000</f>
        <v>17</v>
      </c>
      <c r="L2006" s="29">
        <f t="shared" si="898"/>
        <v>0</v>
      </c>
      <c r="M2006" s="29">
        <f t="shared" si="899"/>
        <v>0</v>
      </c>
      <c r="O2006" s="34"/>
      <c r="P2006" s="34"/>
      <c r="Q2006" s="34"/>
      <c r="R2006" s="117">
        <v>0</v>
      </c>
      <c r="S2006" s="45">
        <v>17.5</v>
      </c>
      <c r="T2006" s="45"/>
      <c r="U2006" s="43" t="s">
        <v>321</v>
      </c>
      <c r="V2006" s="45">
        <v>1</v>
      </c>
      <c r="X2006" s="29">
        <f>SUM(X1978:X2005)</f>
        <v>32</v>
      </c>
      <c r="Y2006" s="53">
        <f>K2006/X2006</f>
        <v>0.53125</v>
      </c>
      <c r="Z2006" s="6">
        <f>SUM(Z1978:Z2005)</f>
        <v>33</v>
      </c>
      <c r="AA2006" s="6">
        <f>SUM(AA1978:AA2005)</f>
        <v>13</v>
      </c>
      <c r="AB2006" s="53">
        <f>AA2006/Z2006</f>
        <v>0.39393939393939392</v>
      </c>
      <c r="AC2006" s="29">
        <f>AB2006</f>
        <v>0.39393939393939392</v>
      </c>
      <c r="AF2006" s="6"/>
    </row>
    <row r="2007" spans="1:36" ht="16.5" thickBot="1" x14ac:dyDescent="0.25">
      <c r="A2007" s="48" t="s">
        <v>241</v>
      </c>
      <c r="B2007" s="49" t="s">
        <v>95</v>
      </c>
      <c r="C2007" s="50" t="s">
        <v>96</v>
      </c>
      <c r="D2007" s="33">
        <v>0</v>
      </c>
      <c r="E2007" s="122"/>
      <c r="F2007" s="122"/>
      <c r="G2007" s="117">
        <v>0</v>
      </c>
      <c r="H2007" s="35"/>
      <c r="I2007" s="35"/>
      <c r="J2007" s="35"/>
      <c r="K2007" s="36">
        <f>SUM(K2008:K2021)</f>
        <v>17</v>
      </c>
      <c r="L2007" s="29">
        <f t="shared" si="898"/>
        <v>0</v>
      </c>
      <c r="M2007" s="29">
        <f t="shared" si="899"/>
        <v>0</v>
      </c>
      <c r="O2007" s="34"/>
      <c r="P2007" s="67"/>
      <c r="Q2007" s="67"/>
      <c r="R2007" s="117">
        <v>0</v>
      </c>
      <c r="S2007" s="34">
        <v>14</v>
      </c>
      <c r="T2007" s="34"/>
      <c r="U2007" s="43" t="s">
        <v>321</v>
      </c>
      <c r="V2007" s="35">
        <v>1</v>
      </c>
      <c r="W2007" s="6"/>
      <c r="X2007" s="6"/>
      <c r="Y2007" s="6"/>
      <c r="AB2007" s="6"/>
      <c r="AC2007" s="6"/>
      <c r="AF2007" s="6"/>
    </row>
    <row r="2008" spans="1:36" ht="16.5" thickBot="1" x14ac:dyDescent="0.3">
      <c r="A2008" s="48" t="s">
        <v>2181</v>
      </c>
      <c r="B2008" s="54" t="s">
        <v>95</v>
      </c>
      <c r="C2008" s="55" t="s">
        <v>96</v>
      </c>
      <c r="D2008" s="41">
        <v>1</v>
      </c>
      <c r="E2008" s="41">
        <v>60647</v>
      </c>
      <c r="F2008" s="41">
        <v>169378.8</v>
      </c>
      <c r="G2008" s="117">
        <v>0.358055436</v>
      </c>
      <c r="H2008" s="42" t="s">
        <v>12</v>
      </c>
      <c r="I2008" s="13">
        <v>13.569810541000001</v>
      </c>
      <c r="J2008" s="42" t="s">
        <v>12</v>
      </c>
      <c r="K2008" s="29">
        <f t="shared" ref="K2008:K2019" si="905">IF(V2008=1,MAX(AE2008:AG2008),0)</f>
        <v>1</v>
      </c>
      <c r="L2008" s="29">
        <f t="shared" si="898"/>
        <v>0</v>
      </c>
      <c r="M2008" s="29">
        <f t="shared" si="899"/>
        <v>1</v>
      </c>
      <c r="N2008" s="29">
        <f t="shared" ref="N2008:N2021" si="906">IF(AND(F2008=0,V2008=1),2,V2008)</f>
        <v>1</v>
      </c>
      <c r="O2008" s="34"/>
      <c r="P2008" s="41">
        <v>57570</v>
      </c>
      <c r="Q2008" s="41">
        <v>182603.40000000002</v>
      </c>
      <c r="R2008" s="117">
        <v>0.31527342899999999</v>
      </c>
      <c r="S2008" s="34">
        <v>0.5</v>
      </c>
      <c r="T2008" s="34"/>
      <c r="U2008" s="43" t="s">
        <v>293</v>
      </c>
      <c r="V2008" s="34">
        <v>1</v>
      </c>
      <c r="W2008" s="29">
        <v>1</v>
      </c>
      <c r="X2008" s="29">
        <f t="shared" ref="X2008:X2034" si="907">IF(V2008=1,W2008,0)</f>
        <v>1</v>
      </c>
      <c r="Z2008" s="6">
        <f t="shared" ref="Z2008:Z2021" si="908">N2008</f>
        <v>1</v>
      </c>
      <c r="AA2008" s="6">
        <f t="shared" ref="AA2008:AA2021" si="909">IF(K2008&lt;=0,0,1)</f>
        <v>1</v>
      </c>
      <c r="AB2008" s="29"/>
      <c r="AC2008" s="29">
        <f t="shared" ref="AC2008:AC2023" si="910">_xlfn.IFS(AND(Z2008=1,AA2008=1),1,AND(Z2008=1,AA2008=0),0,Z2008=0,"не применяется")</f>
        <v>1</v>
      </c>
      <c r="AE2008" s="120">
        <f>IF(N2008=1,IF(OR(I2008&lt;3,I2008=""),0,IF(I2008&gt;=7,1,0.5)),0)</f>
        <v>1</v>
      </c>
      <c r="AF2008" s="120">
        <f>IF(G2008&gt;AI2008,0.5,0)</f>
        <v>0.5</v>
      </c>
      <c r="AG2008" s="120">
        <f>IF(G2008=AJ2008,1,0)</f>
        <v>0</v>
      </c>
      <c r="AI2008" s="29">
        <f t="shared" ref="AI2008:AI2021" si="911">ROUND(SUMIFS(E:E,D:D,D2008,N:N,1)/SUMIFS(F:F,D:D,D2008,N:N,1),9)</f>
        <v>0.26994277300000002</v>
      </c>
      <c r="AJ2008" s="29">
        <f>ROUND(_xlfn.MAXIFS($G$7:$G$2383,$D$7:$D$2383,1,$V$7:$V$2383,1),9)</f>
        <v>0.87050933799999997</v>
      </c>
    </row>
    <row r="2009" spans="1:36" ht="16.5" thickBot="1" x14ac:dyDescent="0.3">
      <c r="A2009" s="48" t="s">
        <v>2182</v>
      </c>
      <c r="B2009" s="54" t="s">
        <v>95</v>
      </c>
      <c r="C2009" s="55" t="s">
        <v>96</v>
      </c>
      <c r="D2009" s="44">
        <v>2</v>
      </c>
      <c r="E2009" s="41">
        <v>483</v>
      </c>
      <c r="F2009" s="41">
        <v>493</v>
      </c>
      <c r="G2009" s="117">
        <v>0.97971602400000002</v>
      </c>
      <c r="H2009" s="42" t="s">
        <v>12</v>
      </c>
      <c r="I2009" s="13">
        <v>254.88649575599999</v>
      </c>
      <c r="J2009" s="42" t="s">
        <v>12</v>
      </c>
      <c r="K2009" s="29">
        <f t="shared" si="905"/>
        <v>2</v>
      </c>
      <c r="L2009" s="29">
        <f t="shared" si="898"/>
        <v>0</v>
      </c>
      <c r="M2009" s="29">
        <f t="shared" si="899"/>
        <v>1</v>
      </c>
      <c r="N2009" s="29">
        <f t="shared" si="906"/>
        <v>1</v>
      </c>
      <c r="O2009" s="34"/>
      <c r="P2009" s="41">
        <v>188</v>
      </c>
      <c r="Q2009" s="41">
        <v>681</v>
      </c>
      <c r="R2009" s="117">
        <v>0.27606461100000002</v>
      </c>
      <c r="S2009" s="34">
        <v>0</v>
      </c>
      <c r="T2009" s="34"/>
      <c r="U2009" s="43" t="s">
        <v>295</v>
      </c>
      <c r="V2009" s="34">
        <v>1</v>
      </c>
      <c r="W2009" s="29">
        <v>2</v>
      </c>
      <c r="X2009" s="29">
        <f t="shared" si="907"/>
        <v>2</v>
      </c>
      <c r="Z2009" s="6">
        <f t="shared" si="908"/>
        <v>1</v>
      </c>
      <c r="AA2009" s="6">
        <f t="shared" si="909"/>
        <v>1</v>
      </c>
      <c r="AB2009" s="29"/>
      <c r="AC2009" s="29">
        <f t="shared" si="910"/>
        <v>1</v>
      </c>
      <c r="AE2009" s="120">
        <f>IF(N2009=1,IF(OR(I2009&lt;5,I2009=""),0,IF(I2009&gt;=10,2,1)),0)</f>
        <v>2</v>
      </c>
      <c r="AF2009" s="120">
        <f>IF(G2009&gt;AI2009,1,0)</f>
        <v>1</v>
      </c>
      <c r="AG2009" s="120">
        <f>IF(G2009=AJ2009,2,0)</f>
        <v>0</v>
      </c>
      <c r="AI2009" s="29">
        <f t="shared" si="911"/>
        <v>0.94268468299999997</v>
      </c>
      <c r="AJ2009" s="29">
        <f>ROUND(_xlfn.MAXIFS($G$7:$G$2383,$N$7:$N$2383,1,$D$7:$D$2383,2),9)</f>
        <v>0.994897959</v>
      </c>
    </row>
    <row r="2010" spans="1:36" ht="16.5" thickBot="1" x14ac:dyDescent="0.3">
      <c r="A2010" s="48" t="s">
        <v>2183</v>
      </c>
      <c r="B2010" s="54" t="s">
        <v>95</v>
      </c>
      <c r="C2010" s="55" t="s">
        <v>96</v>
      </c>
      <c r="D2010" s="44">
        <v>3</v>
      </c>
      <c r="E2010" s="41">
        <v>53</v>
      </c>
      <c r="F2010" s="41">
        <v>56</v>
      </c>
      <c r="G2010" s="117">
        <v>0.946428571</v>
      </c>
      <c r="H2010" s="42" t="s">
        <v>12</v>
      </c>
      <c r="I2010" s="13">
        <v>89.285714200000001</v>
      </c>
      <c r="J2010" s="42" t="s">
        <v>12</v>
      </c>
      <c r="K2010" s="29">
        <f t="shared" si="905"/>
        <v>1</v>
      </c>
      <c r="L2010" s="29">
        <f t="shared" si="898"/>
        <v>0</v>
      </c>
      <c r="M2010" s="29">
        <f t="shared" si="899"/>
        <v>1</v>
      </c>
      <c r="N2010" s="29">
        <f t="shared" si="906"/>
        <v>1</v>
      </c>
      <c r="O2010" s="34"/>
      <c r="P2010" s="41">
        <v>7</v>
      </c>
      <c r="Q2010" s="41">
        <v>14</v>
      </c>
      <c r="R2010" s="117">
        <v>0.5</v>
      </c>
      <c r="S2010" s="34">
        <v>0</v>
      </c>
      <c r="T2010" s="34"/>
      <c r="U2010" s="43" t="s">
        <v>297</v>
      </c>
      <c r="V2010" s="34">
        <v>1</v>
      </c>
      <c r="W2010" s="29">
        <v>1</v>
      </c>
      <c r="X2010" s="29">
        <f t="shared" si="907"/>
        <v>1</v>
      </c>
      <c r="Z2010" s="6">
        <f t="shared" si="908"/>
        <v>1</v>
      </c>
      <c r="AA2010" s="6">
        <f t="shared" si="909"/>
        <v>1</v>
      </c>
      <c r="AB2010" s="29"/>
      <c r="AC2010" s="29">
        <f t="shared" si="910"/>
        <v>1</v>
      </c>
      <c r="AE2010" s="120">
        <f>IF(N2010=1,IF(OR(I2010&lt;5,I2010=""),0,IF(I2010&gt;=10,1,0.5)),0)</f>
        <v>1</v>
      </c>
      <c r="AF2010" s="120">
        <f>IF(G2010&gt;AI2010,0.5,0)</f>
        <v>0.5</v>
      </c>
      <c r="AG2010" s="120">
        <f>IF(G2010=AJ2010,1,0)</f>
        <v>0</v>
      </c>
      <c r="AI2010" s="29">
        <f t="shared" si="911"/>
        <v>0.630237826</v>
      </c>
      <c r="AJ2010" s="29">
        <f>_xlfn.MAXIFS($G$7:$G$2383,$N$7:$N$2383,1,$D$7:$D$2383,3)</f>
        <v>1</v>
      </c>
    </row>
    <row r="2011" spans="1:36" ht="16.5" thickBot="1" x14ac:dyDescent="0.3">
      <c r="A2011" s="48" t="s">
        <v>2184</v>
      </c>
      <c r="B2011" s="54" t="s">
        <v>95</v>
      </c>
      <c r="C2011" s="55" t="s">
        <v>96</v>
      </c>
      <c r="D2011" s="44">
        <v>4</v>
      </c>
      <c r="E2011" s="41">
        <v>14</v>
      </c>
      <c r="F2011" s="41">
        <v>16</v>
      </c>
      <c r="G2011" s="117">
        <v>0.875</v>
      </c>
      <c r="H2011" s="42" t="s">
        <v>12</v>
      </c>
      <c r="I2011" s="13">
        <v>87.499999865999996</v>
      </c>
      <c r="J2011" s="42" t="s">
        <v>12</v>
      </c>
      <c r="K2011" s="29">
        <f t="shared" si="905"/>
        <v>1</v>
      </c>
      <c r="L2011" s="29">
        <f t="shared" si="898"/>
        <v>0</v>
      </c>
      <c r="M2011" s="29">
        <f t="shared" si="899"/>
        <v>0</v>
      </c>
      <c r="N2011" s="29">
        <f t="shared" si="906"/>
        <v>1</v>
      </c>
      <c r="O2011" s="34"/>
      <c r="P2011" s="41">
        <v>7</v>
      </c>
      <c r="Q2011" s="41">
        <v>15</v>
      </c>
      <c r="R2011" s="117">
        <v>0.46666666699999998</v>
      </c>
      <c r="S2011" s="34">
        <v>1</v>
      </c>
      <c r="T2011" s="34"/>
      <c r="U2011" s="43" t="s">
        <v>299</v>
      </c>
      <c r="V2011" s="34">
        <v>1</v>
      </c>
      <c r="W2011" s="29">
        <v>1</v>
      </c>
      <c r="X2011" s="29">
        <f t="shared" si="907"/>
        <v>1</v>
      </c>
      <c r="Z2011" s="6">
        <f t="shared" si="908"/>
        <v>1</v>
      </c>
      <c r="AA2011" s="6">
        <f t="shared" si="909"/>
        <v>1</v>
      </c>
      <c r="AB2011" s="29"/>
      <c r="AC2011" s="29">
        <f t="shared" si="910"/>
        <v>1</v>
      </c>
      <c r="AE2011" s="120">
        <f>IF(N2011=1,IF(OR(I2011&lt;5,I2011=""),0,IF(I2011&gt;=10,1,0.5)),0)</f>
        <v>1</v>
      </c>
      <c r="AF2011" s="120">
        <f>IF(G2011&gt;AI2011,0.5,0)</f>
        <v>0</v>
      </c>
      <c r="AG2011" s="120">
        <f>IF(G2011=AJ2011,1,0)</f>
        <v>0</v>
      </c>
      <c r="AI2011" s="29">
        <f t="shared" si="911"/>
        <v>0.88328075699999997</v>
      </c>
      <c r="AJ2011" s="29">
        <f>_xlfn.MAXIFS($G$7:$G$2383,$N$7:$N$2383,1,$D$7:$D$2383,4)</f>
        <v>1</v>
      </c>
    </row>
    <row r="2012" spans="1:36" ht="16.5" thickBot="1" x14ac:dyDescent="0.3">
      <c r="A2012" s="48" t="s">
        <v>2185</v>
      </c>
      <c r="B2012" s="54" t="s">
        <v>95</v>
      </c>
      <c r="C2012" s="55" t="s">
        <v>96</v>
      </c>
      <c r="D2012" s="44">
        <v>5</v>
      </c>
      <c r="E2012" s="41">
        <v>43</v>
      </c>
      <c r="F2012" s="41">
        <v>56</v>
      </c>
      <c r="G2012" s="117">
        <v>0.76785714299999996</v>
      </c>
      <c r="H2012" s="42" t="s">
        <v>12</v>
      </c>
      <c r="I2012" s="13">
        <v>556.16882902400005</v>
      </c>
      <c r="J2012" s="42" t="s">
        <v>12</v>
      </c>
      <c r="K2012" s="29">
        <f t="shared" si="905"/>
        <v>1</v>
      </c>
      <c r="L2012" s="29">
        <f t="shared" si="898"/>
        <v>0</v>
      </c>
      <c r="M2012" s="29">
        <f t="shared" si="899"/>
        <v>0</v>
      </c>
      <c r="N2012" s="29">
        <f t="shared" si="906"/>
        <v>1</v>
      </c>
      <c r="O2012" s="34"/>
      <c r="P2012" s="41">
        <v>11</v>
      </c>
      <c r="Q2012" s="41">
        <v>94</v>
      </c>
      <c r="R2012" s="117">
        <v>0.11702127700000001</v>
      </c>
      <c r="S2012" s="34">
        <v>1</v>
      </c>
      <c r="T2012" s="34"/>
      <c r="U2012" s="43" t="s">
        <v>301</v>
      </c>
      <c r="V2012" s="34">
        <v>1</v>
      </c>
      <c r="W2012" s="29">
        <v>1</v>
      </c>
      <c r="X2012" s="29">
        <f t="shared" si="907"/>
        <v>1</v>
      </c>
      <c r="Z2012" s="6">
        <f t="shared" si="908"/>
        <v>1</v>
      </c>
      <c r="AA2012" s="6">
        <f t="shared" si="909"/>
        <v>1</v>
      </c>
      <c r="AB2012" s="29"/>
      <c r="AC2012" s="29">
        <f t="shared" si="910"/>
        <v>1</v>
      </c>
      <c r="AE2012" s="120">
        <f>IF(N2012=1,IF(OR(I2012&lt;5,I2012=""),0,IF(I2012&gt;=10,1,0.5)),0)</f>
        <v>1</v>
      </c>
      <c r="AF2012" s="120">
        <f>IF(G2012&gt;AI2012,0.5,0)</f>
        <v>0</v>
      </c>
      <c r="AG2012" s="120">
        <f>IF(G2012=AJ2012,1,0)</f>
        <v>0</v>
      </c>
      <c r="AI2012" s="29">
        <f t="shared" si="911"/>
        <v>0.78056112200000005</v>
      </c>
      <c r="AJ2012" s="29">
        <f>_xlfn.MAXIFS($G$7:$G$2383,$N$7:$N$2383,1,$D$7:$D$2383,5)</f>
        <v>1</v>
      </c>
    </row>
    <row r="2013" spans="1:36" ht="16.5" thickBot="1" x14ac:dyDescent="0.3">
      <c r="A2013" s="48" t="s">
        <v>2186</v>
      </c>
      <c r="B2013" s="54" t="s">
        <v>95</v>
      </c>
      <c r="C2013" s="55" t="s">
        <v>96</v>
      </c>
      <c r="D2013" s="44">
        <v>6</v>
      </c>
      <c r="E2013" s="41">
        <v>1178</v>
      </c>
      <c r="F2013" s="41">
        <v>1175</v>
      </c>
      <c r="G2013" s="117">
        <v>1.0025531910000001</v>
      </c>
      <c r="H2013" s="45">
        <v>1</v>
      </c>
      <c r="I2013" s="42" t="s">
        <v>12</v>
      </c>
      <c r="J2013" s="13">
        <v>1.0025531910000001</v>
      </c>
      <c r="K2013" s="29">
        <f t="shared" si="905"/>
        <v>2</v>
      </c>
      <c r="L2013" s="29">
        <f t="shared" si="898"/>
        <v>0</v>
      </c>
      <c r="M2013" s="29">
        <f t="shared" si="899"/>
        <v>1</v>
      </c>
      <c r="N2013" s="29">
        <f t="shared" si="906"/>
        <v>1</v>
      </c>
      <c r="O2013" s="34"/>
      <c r="P2013" s="41">
        <v>0</v>
      </c>
      <c r="Q2013" s="41">
        <v>0</v>
      </c>
      <c r="R2013" s="117">
        <v>0</v>
      </c>
      <c r="S2013" s="42">
        <v>2</v>
      </c>
      <c r="T2013" s="42"/>
      <c r="U2013" s="43" t="s">
        <v>303</v>
      </c>
      <c r="V2013" s="34">
        <v>1</v>
      </c>
      <c r="W2013" s="29">
        <v>2</v>
      </c>
      <c r="X2013" s="29">
        <f t="shared" si="907"/>
        <v>2</v>
      </c>
      <c r="Z2013" s="6">
        <f t="shared" si="908"/>
        <v>1</v>
      </c>
      <c r="AA2013" s="6">
        <f t="shared" si="909"/>
        <v>1</v>
      </c>
      <c r="AB2013" s="29"/>
      <c r="AC2013" s="29">
        <f t="shared" si="910"/>
        <v>1</v>
      </c>
      <c r="AE2013" s="120">
        <f>IF(N2013=1,IF(J2013&gt;=1,2,0),0)</f>
        <v>2</v>
      </c>
      <c r="AF2013" s="120">
        <f>IF(G2013&gt;AI2013,1,0)</f>
        <v>1</v>
      </c>
      <c r="AG2013" s="120"/>
      <c r="AI2013" s="29">
        <f t="shared" si="911"/>
        <v>1.0014544569999999</v>
      </c>
    </row>
    <row r="2014" spans="1:36" ht="16.5" thickBot="1" x14ac:dyDescent="0.3">
      <c r="A2014" s="48" t="s">
        <v>2187</v>
      </c>
      <c r="B2014" s="54" t="s">
        <v>95</v>
      </c>
      <c r="C2014" s="55" t="s">
        <v>96</v>
      </c>
      <c r="D2014" s="44">
        <v>7</v>
      </c>
      <c r="E2014" s="41">
        <v>777</v>
      </c>
      <c r="F2014" s="41">
        <v>827</v>
      </c>
      <c r="G2014" s="117">
        <v>0.939540508</v>
      </c>
      <c r="H2014" s="42" t="s">
        <v>12</v>
      </c>
      <c r="I2014" s="13">
        <v>14.563326474</v>
      </c>
      <c r="J2014" s="42" t="s">
        <v>12</v>
      </c>
      <c r="K2014" s="29">
        <f t="shared" si="905"/>
        <v>2</v>
      </c>
      <c r="L2014" s="29">
        <f t="shared" si="898"/>
        <v>0</v>
      </c>
      <c r="M2014" s="29">
        <f t="shared" si="899"/>
        <v>1</v>
      </c>
      <c r="N2014" s="29">
        <f t="shared" si="906"/>
        <v>1</v>
      </c>
      <c r="O2014" s="34"/>
      <c r="P2014" s="41">
        <v>620</v>
      </c>
      <c r="Q2014" s="41">
        <v>756</v>
      </c>
      <c r="R2014" s="117">
        <v>0.82010581999999999</v>
      </c>
      <c r="S2014" s="34">
        <v>1</v>
      </c>
      <c r="T2014" s="34"/>
      <c r="U2014" s="43" t="s">
        <v>305</v>
      </c>
      <c r="V2014" s="34">
        <v>1</v>
      </c>
      <c r="W2014" s="29">
        <v>2</v>
      </c>
      <c r="X2014" s="29">
        <f t="shared" si="907"/>
        <v>2</v>
      </c>
      <c r="Z2014" s="6">
        <f t="shared" si="908"/>
        <v>1</v>
      </c>
      <c r="AA2014" s="6">
        <f t="shared" si="909"/>
        <v>1</v>
      </c>
      <c r="AB2014" s="29"/>
      <c r="AC2014" s="29">
        <f t="shared" si="910"/>
        <v>1</v>
      </c>
      <c r="AE2014" s="120">
        <f>IF(N2014=1,IF(OR(I2014&lt;3,I2014=""),0,IF(I2014&gt;=7,2,1)),0)</f>
        <v>2</v>
      </c>
      <c r="AF2014" s="120">
        <f>IF(G2014&gt;AI2014,1,0)</f>
        <v>1</v>
      </c>
      <c r="AG2014" s="120">
        <f>IF(G2014=AJ2014,2,0)</f>
        <v>0</v>
      </c>
      <c r="AI2014" s="29">
        <f t="shared" si="911"/>
        <v>0.78831324000000003</v>
      </c>
      <c r="AJ2014" s="29">
        <f>_xlfn.MAXIFS($G$7:$G$2383,$N$7:$N$2383,1,$D$7:$D$2383,7)</f>
        <v>0.964028777</v>
      </c>
    </row>
    <row r="2015" spans="1:36" ht="16.5" thickBot="1" x14ac:dyDescent="0.3">
      <c r="A2015" s="48" t="s">
        <v>2188</v>
      </c>
      <c r="B2015" s="54" t="s">
        <v>95</v>
      </c>
      <c r="C2015" s="55" t="s">
        <v>96</v>
      </c>
      <c r="D2015" s="44">
        <v>8</v>
      </c>
      <c r="E2015" s="41">
        <v>158</v>
      </c>
      <c r="F2015" s="41">
        <v>827</v>
      </c>
      <c r="G2015" s="117">
        <v>0.191051995</v>
      </c>
      <c r="H2015" s="42" t="s">
        <v>12</v>
      </c>
      <c r="I2015" s="13">
        <v>-49.498143937999998</v>
      </c>
      <c r="J2015" s="42" t="s">
        <v>12</v>
      </c>
      <c r="K2015" s="29">
        <f t="shared" si="905"/>
        <v>1</v>
      </c>
      <c r="L2015" s="29">
        <f t="shared" si="898"/>
        <v>0</v>
      </c>
      <c r="M2015" s="29">
        <f t="shared" si="899"/>
        <v>1</v>
      </c>
      <c r="N2015" s="29">
        <f t="shared" si="906"/>
        <v>1</v>
      </c>
      <c r="O2015" s="34"/>
      <c r="P2015" s="41">
        <v>286</v>
      </c>
      <c r="Q2015" s="41">
        <v>756</v>
      </c>
      <c r="R2015" s="117">
        <v>0.37830687800000001</v>
      </c>
      <c r="S2015" s="34">
        <v>1</v>
      </c>
      <c r="T2015" s="34"/>
      <c r="U2015" s="43" t="s">
        <v>307</v>
      </c>
      <c r="V2015" s="34">
        <v>1</v>
      </c>
      <c r="W2015" s="29">
        <v>1</v>
      </c>
      <c r="X2015" s="29">
        <f t="shared" si="907"/>
        <v>1</v>
      </c>
      <c r="Z2015" s="6">
        <f t="shared" si="908"/>
        <v>1</v>
      </c>
      <c r="AA2015" s="6">
        <f t="shared" si="909"/>
        <v>1</v>
      </c>
      <c r="AB2015" s="29"/>
      <c r="AC2015" s="29">
        <f t="shared" si="910"/>
        <v>1</v>
      </c>
      <c r="AE2015" s="120">
        <f>IF(N2015=1,IF(OR(I2015&gt;-5,I2015=""),0,IF(I2015&gt;=-10,0.5,1)),0)</f>
        <v>1</v>
      </c>
      <c r="AF2015" s="120">
        <f>IF(G2015&lt;AI2015,0.5,0)</f>
        <v>0.5</v>
      </c>
      <c r="AG2015" s="120">
        <f>IF(G2015=AJ2015,1,0)</f>
        <v>0</v>
      </c>
      <c r="AI2015" s="29">
        <f t="shared" si="911"/>
        <v>0.38070670899999998</v>
      </c>
      <c r="AJ2015" s="29">
        <f>_xlfn.MINIFS($G$6:$G$2383,$N$6:$N$2383,1,$D$6:$D$2383,8)</f>
        <v>1.9047618999999998E-2</v>
      </c>
    </row>
    <row r="2016" spans="1:36" ht="16.5" thickBot="1" x14ac:dyDescent="0.3">
      <c r="A2016" s="48" t="s">
        <v>2189</v>
      </c>
      <c r="B2016" s="54" t="s">
        <v>95</v>
      </c>
      <c r="C2016" s="55" t="s">
        <v>96</v>
      </c>
      <c r="D2016" s="44">
        <v>9</v>
      </c>
      <c r="E2016" s="41">
        <v>1614</v>
      </c>
      <c r="F2016" s="41">
        <v>493</v>
      </c>
      <c r="G2016" s="117">
        <v>3.2738336709999998</v>
      </c>
      <c r="H2016" s="45">
        <v>1</v>
      </c>
      <c r="I2016" s="42" t="s">
        <v>12</v>
      </c>
      <c r="J2016" s="13">
        <v>3.2738336709999998</v>
      </c>
      <c r="K2016" s="29">
        <f t="shared" si="905"/>
        <v>1</v>
      </c>
      <c r="L2016" s="29">
        <f t="shared" si="898"/>
        <v>0</v>
      </c>
      <c r="M2016" s="29">
        <f t="shared" si="899"/>
        <v>0</v>
      </c>
      <c r="N2016" s="29">
        <f t="shared" si="906"/>
        <v>1</v>
      </c>
      <c r="O2016" s="34"/>
      <c r="P2016" s="41">
        <v>1400</v>
      </c>
      <c r="Q2016" s="41">
        <v>681</v>
      </c>
      <c r="R2016" s="117">
        <v>2.055800294</v>
      </c>
      <c r="S2016" s="42">
        <v>1</v>
      </c>
      <c r="T2016" s="42"/>
      <c r="U2016" s="43" t="s">
        <v>309</v>
      </c>
      <c r="V2016" s="34">
        <v>1</v>
      </c>
      <c r="W2016" s="29">
        <v>1</v>
      </c>
      <c r="X2016" s="29">
        <f t="shared" si="907"/>
        <v>1</v>
      </c>
      <c r="Z2016" s="6">
        <f t="shared" si="908"/>
        <v>1</v>
      </c>
      <c r="AA2016" s="6">
        <f t="shared" si="909"/>
        <v>1</v>
      </c>
      <c r="AB2016" s="29"/>
      <c r="AC2016" s="29">
        <f t="shared" si="910"/>
        <v>1</v>
      </c>
      <c r="AE2016" s="120">
        <f>IF(N2016=1,IF(J2016&gt;=1,1,0),0)</f>
        <v>1</v>
      </c>
      <c r="AF2016" s="120">
        <f>IF(G2016&gt;AI2016,0.5,0)</f>
        <v>0</v>
      </c>
      <c r="AG2016" s="120"/>
      <c r="AI2016" s="29">
        <f t="shared" si="911"/>
        <v>6.5856960899999999</v>
      </c>
    </row>
    <row r="2017" spans="1:36" ht="16.5" thickBot="1" x14ac:dyDescent="0.3">
      <c r="A2017" s="48" t="s">
        <v>2190</v>
      </c>
      <c r="B2017" s="54" t="s">
        <v>95</v>
      </c>
      <c r="C2017" s="55" t="s">
        <v>96</v>
      </c>
      <c r="D2017" s="44">
        <v>10</v>
      </c>
      <c r="E2017" s="41">
        <v>57</v>
      </c>
      <c r="F2017" s="41">
        <v>16</v>
      </c>
      <c r="G2017" s="117">
        <v>3.5625</v>
      </c>
      <c r="H2017" s="45">
        <v>1</v>
      </c>
      <c r="I2017" s="42" t="s">
        <v>12</v>
      </c>
      <c r="J2017" s="13">
        <v>3.5625</v>
      </c>
      <c r="K2017" s="29">
        <f t="shared" si="905"/>
        <v>1</v>
      </c>
      <c r="L2017" s="29">
        <f t="shared" si="898"/>
        <v>0</v>
      </c>
      <c r="M2017" s="29">
        <f t="shared" si="899"/>
        <v>0</v>
      </c>
      <c r="N2017" s="29">
        <f t="shared" si="906"/>
        <v>1</v>
      </c>
      <c r="O2017" s="34"/>
      <c r="P2017" s="41">
        <v>30</v>
      </c>
      <c r="Q2017" s="41">
        <v>15</v>
      </c>
      <c r="R2017" s="117">
        <v>2</v>
      </c>
      <c r="S2017" s="42">
        <v>1</v>
      </c>
      <c r="T2017" s="42"/>
      <c r="U2017" s="43" t="s">
        <v>311</v>
      </c>
      <c r="V2017" s="34">
        <v>1</v>
      </c>
      <c r="W2017" s="29">
        <v>1</v>
      </c>
      <c r="X2017" s="29">
        <f t="shared" si="907"/>
        <v>1</v>
      </c>
      <c r="Z2017" s="6">
        <f t="shared" si="908"/>
        <v>1</v>
      </c>
      <c r="AA2017" s="6">
        <f t="shared" si="909"/>
        <v>1</v>
      </c>
      <c r="AB2017" s="29"/>
      <c r="AC2017" s="29">
        <f t="shared" si="910"/>
        <v>1</v>
      </c>
      <c r="AE2017" s="120">
        <f>IF(N2017=1,IF(J2017&gt;=1,1,0),0)</f>
        <v>1</v>
      </c>
      <c r="AF2017" s="120">
        <f>IF(G2017&gt;AI2017,0.5,0)</f>
        <v>0</v>
      </c>
      <c r="AG2017" s="120"/>
      <c r="AI2017" s="29">
        <f t="shared" si="911"/>
        <v>8.2854889590000003</v>
      </c>
    </row>
    <row r="2018" spans="1:36" ht="16.5" thickBot="1" x14ac:dyDescent="0.3">
      <c r="A2018" s="48" t="s">
        <v>2191</v>
      </c>
      <c r="B2018" s="54" t="s">
        <v>95</v>
      </c>
      <c r="C2018" s="55" t="s">
        <v>96</v>
      </c>
      <c r="D2018" s="44">
        <v>11</v>
      </c>
      <c r="E2018" s="41">
        <v>170</v>
      </c>
      <c r="F2018" s="41">
        <v>56</v>
      </c>
      <c r="G2018" s="117">
        <v>3.0357142860000002</v>
      </c>
      <c r="H2018" s="45">
        <v>1</v>
      </c>
      <c r="I2018" s="42" t="s">
        <v>12</v>
      </c>
      <c r="J2018" s="13">
        <v>3.0357142860000002</v>
      </c>
      <c r="K2018" s="29">
        <f t="shared" si="905"/>
        <v>2</v>
      </c>
      <c r="L2018" s="29">
        <f t="shared" si="898"/>
        <v>0</v>
      </c>
      <c r="M2018" s="29">
        <f t="shared" si="899"/>
        <v>0</v>
      </c>
      <c r="N2018" s="29">
        <f t="shared" si="906"/>
        <v>1</v>
      </c>
      <c r="O2018" s="34"/>
      <c r="P2018" s="41">
        <v>113</v>
      </c>
      <c r="Q2018" s="41">
        <v>94</v>
      </c>
      <c r="R2018" s="117">
        <v>1.2021276599999999</v>
      </c>
      <c r="S2018" s="42">
        <v>2</v>
      </c>
      <c r="T2018" s="42"/>
      <c r="U2018" s="43" t="s">
        <v>313</v>
      </c>
      <c r="V2018" s="34">
        <v>1</v>
      </c>
      <c r="W2018" s="29">
        <v>2</v>
      </c>
      <c r="X2018" s="29">
        <f t="shared" si="907"/>
        <v>2</v>
      </c>
      <c r="Z2018" s="6">
        <f t="shared" si="908"/>
        <v>1</v>
      </c>
      <c r="AA2018" s="6">
        <f t="shared" si="909"/>
        <v>1</v>
      </c>
      <c r="AB2018" s="29"/>
      <c r="AC2018" s="29">
        <f t="shared" si="910"/>
        <v>1</v>
      </c>
      <c r="AE2018" s="120">
        <f>IF(N2018=1,IF(J2018&gt;=1,2,0),0)</f>
        <v>2</v>
      </c>
      <c r="AF2018" s="120">
        <f>IF(G2018&gt;AI2018,1,0)</f>
        <v>0</v>
      </c>
      <c r="AG2018" s="120"/>
      <c r="AI2018" s="29">
        <f t="shared" si="911"/>
        <v>8.5951903810000001</v>
      </c>
    </row>
    <row r="2019" spans="1:36" ht="16.5" thickBot="1" x14ac:dyDescent="0.3">
      <c r="A2019" s="48" t="s">
        <v>2192</v>
      </c>
      <c r="B2019" s="54" t="s">
        <v>95</v>
      </c>
      <c r="C2019" s="55" t="s">
        <v>96</v>
      </c>
      <c r="D2019" s="44">
        <v>12</v>
      </c>
      <c r="E2019" s="41">
        <v>974</v>
      </c>
      <c r="F2019" s="41">
        <v>11214</v>
      </c>
      <c r="G2019" s="117">
        <v>8.6855715999999999E-2</v>
      </c>
      <c r="H2019" s="42" t="s">
        <v>12</v>
      </c>
      <c r="I2019" s="13">
        <v>77.388790318000005</v>
      </c>
      <c r="J2019" s="42" t="s">
        <v>12</v>
      </c>
      <c r="K2019" s="29">
        <f t="shared" si="905"/>
        <v>0</v>
      </c>
      <c r="L2019" s="29">
        <f t="shared" si="898"/>
        <v>0</v>
      </c>
      <c r="M2019" s="29">
        <f t="shared" si="899"/>
        <v>0</v>
      </c>
      <c r="N2019" s="29">
        <f t="shared" si="906"/>
        <v>1</v>
      </c>
      <c r="O2019" s="34"/>
      <c r="P2019" s="41">
        <v>496</v>
      </c>
      <c r="Q2019" s="41">
        <v>10130</v>
      </c>
      <c r="R2019" s="117">
        <v>4.8963474999999999E-2</v>
      </c>
      <c r="S2019" s="34">
        <v>0.5</v>
      </c>
      <c r="T2019" s="34"/>
      <c r="U2019" s="43" t="s">
        <v>315</v>
      </c>
      <c r="V2019" s="34">
        <v>1</v>
      </c>
      <c r="W2019" s="29">
        <v>1</v>
      </c>
      <c r="X2019" s="29">
        <f t="shared" si="907"/>
        <v>1</v>
      </c>
      <c r="Z2019" s="6">
        <f t="shared" si="908"/>
        <v>1</v>
      </c>
      <c r="AA2019" s="6">
        <f t="shared" si="909"/>
        <v>0</v>
      </c>
      <c r="AB2019" s="29"/>
      <c r="AC2019" s="29">
        <f t="shared" si="910"/>
        <v>0</v>
      </c>
      <c r="AE2019" s="120">
        <f>IF(N2019=1,IF(OR(I2019&gt;-5,I2019=""),0,IF(I2019&gt;=-10,0.5,1)),0)</f>
        <v>0</v>
      </c>
      <c r="AF2019" s="120">
        <f>IF(G2019&lt;AI2019,0.5,0)</f>
        <v>0</v>
      </c>
      <c r="AG2019" s="120">
        <f>IF(G2019=AJ2019,1,0)</f>
        <v>0</v>
      </c>
      <c r="AI2019" s="29">
        <f t="shared" si="911"/>
        <v>4.0696577999999997E-2</v>
      </c>
      <c r="AJ2019" s="29">
        <f>_xlfn.MINIFS($G$6:$G$2383,$N$6:$N$2383,1,$D$6:$D$2383,12)</f>
        <v>5.6550419999999999E-3</v>
      </c>
    </row>
    <row r="2020" spans="1:36" ht="16.5" thickBot="1" x14ac:dyDescent="0.3">
      <c r="A2020" s="48" t="s">
        <v>2193</v>
      </c>
      <c r="B2020" s="54" t="s">
        <v>95</v>
      </c>
      <c r="C2020" s="55" t="s">
        <v>96</v>
      </c>
      <c r="D2020" s="44">
        <v>13</v>
      </c>
      <c r="E2020" s="41">
        <v>130</v>
      </c>
      <c r="F2020" s="41">
        <v>666</v>
      </c>
      <c r="G2020" s="117">
        <v>0.19519519499999999</v>
      </c>
      <c r="H2020" s="42" t="s">
        <v>12</v>
      </c>
      <c r="I2020" s="13">
        <v>-22.931552267000001</v>
      </c>
      <c r="J2020" s="42" t="s">
        <v>12</v>
      </c>
      <c r="K2020" s="29">
        <f>_xlfn.IFS(AND(R2020=0,G2020=0),0,V2020=0,0,V2020=1,MAX(AE2020:AG2020))</f>
        <v>2</v>
      </c>
      <c r="L2020" s="29">
        <f t="shared" si="898"/>
        <v>1</v>
      </c>
      <c r="M2020" s="29">
        <f t="shared" si="899"/>
        <v>1</v>
      </c>
      <c r="N2020" s="29">
        <f t="shared" si="906"/>
        <v>1</v>
      </c>
      <c r="O2020" s="34"/>
      <c r="P2020" s="41">
        <v>174</v>
      </c>
      <c r="Q2020" s="41">
        <v>687</v>
      </c>
      <c r="R2020" s="117">
        <v>0.253275109</v>
      </c>
      <c r="S2020" s="34">
        <v>2</v>
      </c>
      <c r="T2020" s="34"/>
      <c r="U2020" s="43" t="s">
        <v>317</v>
      </c>
      <c r="V2020" s="34">
        <v>1</v>
      </c>
      <c r="W2020" s="29">
        <v>2</v>
      </c>
      <c r="X2020" s="29">
        <f t="shared" si="907"/>
        <v>2</v>
      </c>
      <c r="Z2020" s="6">
        <f t="shared" si="908"/>
        <v>1</v>
      </c>
      <c r="AA2020" s="6">
        <f t="shared" si="909"/>
        <v>1</v>
      </c>
      <c r="AB2020" s="29"/>
      <c r="AC2020" s="29">
        <f t="shared" si="910"/>
        <v>1</v>
      </c>
      <c r="AE2020" s="120">
        <f>IF(N2020=1,IF(OR(I2020&gt;-3,I2020=""),0,IF(I2020&gt;=-7,1,2)),0)</f>
        <v>2</v>
      </c>
      <c r="AF2020" s="120">
        <f>IF(G2020&lt;AI2020,1,0)</f>
        <v>1</v>
      </c>
      <c r="AG2020" s="120">
        <f>IF(G2020=AJ2020,2,0)</f>
        <v>0</v>
      </c>
      <c r="AI2020" s="29">
        <f t="shared" si="911"/>
        <v>0.30394431599999999</v>
      </c>
      <c r="AJ2020" s="29">
        <f>_xlfn.MINIFS($G$6:$G$2383,$N$6:$N$2383,1,$D$6:$D$2383,13)</f>
        <v>0.11</v>
      </c>
    </row>
    <row r="2021" spans="1:36" ht="16.5" thickBot="1" x14ac:dyDescent="0.3">
      <c r="A2021" s="48" t="s">
        <v>2194</v>
      </c>
      <c r="B2021" s="54" t="s">
        <v>95</v>
      </c>
      <c r="C2021" s="55" t="s">
        <v>96</v>
      </c>
      <c r="D2021" s="44">
        <v>14</v>
      </c>
      <c r="E2021" s="41">
        <v>0</v>
      </c>
      <c r="F2021" s="41">
        <v>1195</v>
      </c>
      <c r="G2021" s="117">
        <v>0</v>
      </c>
      <c r="H2021" s="42" t="s">
        <v>12</v>
      </c>
      <c r="I2021" s="13">
        <v>0</v>
      </c>
      <c r="J2021" s="42" t="s">
        <v>12</v>
      </c>
      <c r="K2021" s="29">
        <f>_xlfn.IFS(AND(R2021=0,G2021=0),0,V2021=0,0,V2021=1,MAX(AE2021:AG2021))</f>
        <v>0</v>
      </c>
      <c r="L2021" s="29">
        <f t="shared" si="898"/>
        <v>0</v>
      </c>
      <c r="M2021" s="29">
        <f t="shared" si="899"/>
        <v>1</v>
      </c>
      <c r="N2021" s="29">
        <f t="shared" si="906"/>
        <v>1</v>
      </c>
      <c r="O2021" s="34"/>
      <c r="P2021" s="41">
        <v>0</v>
      </c>
      <c r="Q2021" s="41">
        <v>1042</v>
      </c>
      <c r="R2021" s="117">
        <v>0</v>
      </c>
      <c r="S2021" s="34">
        <v>1</v>
      </c>
      <c r="T2021" s="34"/>
      <c r="U2021" s="43" t="s">
        <v>319</v>
      </c>
      <c r="V2021" s="34">
        <v>1</v>
      </c>
      <c r="W2021" s="29">
        <v>1</v>
      </c>
      <c r="X2021" s="29">
        <f t="shared" si="907"/>
        <v>1</v>
      </c>
      <c r="Z2021" s="6">
        <f t="shared" si="908"/>
        <v>1</v>
      </c>
      <c r="AA2021" s="6">
        <f t="shared" si="909"/>
        <v>0</v>
      </c>
      <c r="AB2021" s="29"/>
      <c r="AC2021" s="29">
        <f t="shared" si="910"/>
        <v>0</v>
      </c>
      <c r="AE2021" s="120">
        <f>IF(N2021=1,IF(OR(I2021&gt;-5,I2021=""),0,IF(I2021&gt;=-10,0.5,1)),0)</f>
        <v>0</v>
      </c>
      <c r="AF2021" s="120">
        <f>IF(G2021&lt;AI2021,0.5,0)</f>
        <v>0.5</v>
      </c>
      <c r="AG2021" s="120">
        <f>IF(G2021=AJ2021,1,0)</f>
        <v>1</v>
      </c>
      <c r="AI2021" s="29">
        <f t="shared" si="911"/>
        <v>4.1435990000000004E-3</v>
      </c>
      <c r="AJ2021" s="29">
        <f>_xlfn.MINIFS($G$6:$G$2383,$N$6:$N$2383,1,$D$6:$D$2383,14)</f>
        <v>0</v>
      </c>
    </row>
    <row r="2022" spans="1:36" ht="16.5" thickBot="1" x14ac:dyDescent="0.3">
      <c r="A2022" s="48" t="s">
        <v>2195</v>
      </c>
      <c r="B2022" s="54" t="s">
        <v>95</v>
      </c>
      <c r="C2022" s="55" t="s">
        <v>96</v>
      </c>
      <c r="D2022" s="33"/>
      <c r="E2022" s="41"/>
      <c r="F2022" s="41"/>
      <c r="G2022" s="117">
        <v>0</v>
      </c>
      <c r="H2022" s="35"/>
      <c r="I2022" s="35"/>
      <c r="J2022" s="35"/>
      <c r="K2022" s="36">
        <f>SUM(K2023:K2028)</f>
        <v>2</v>
      </c>
      <c r="L2022" s="29">
        <f t="shared" si="898"/>
        <v>0</v>
      </c>
      <c r="M2022" s="29">
        <f t="shared" si="899"/>
        <v>0</v>
      </c>
      <c r="O2022" s="34"/>
      <c r="P2022" s="34"/>
      <c r="Q2022" s="34"/>
      <c r="R2022" s="117">
        <v>0</v>
      </c>
      <c r="S2022" s="35">
        <v>4</v>
      </c>
      <c r="T2022" s="35"/>
      <c r="U2022" s="37" t="s">
        <v>321</v>
      </c>
      <c r="V2022" s="35">
        <v>1</v>
      </c>
      <c r="W2022" s="6"/>
      <c r="X2022" s="29">
        <f t="shared" si="907"/>
        <v>0</v>
      </c>
      <c r="Y2022" s="6"/>
      <c r="AB2022" s="6"/>
      <c r="AC2022" s="29" t="str">
        <f t="shared" si="910"/>
        <v>не применяется</v>
      </c>
      <c r="AF2022" s="6"/>
    </row>
    <row r="2023" spans="1:36" ht="16.5" thickBot="1" x14ac:dyDescent="0.3">
      <c r="A2023" s="48" t="s">
        <v>2196</v>
      </c>
      <c r="B2023" s="54" t="s">
        <v>95</v>
      </c>
      <c r="C2023" s="55" t="s">
        <v>96</v>
      </c>
      <c r="D2023" s="44">
        <v>15</v>
      </c>
      <c r="E2023" s="41">
        <v>2882</v>
      </c>
      <c r="F2023" s="41">
        <v>3153</v>
      </c>
      <c r="G2023" s="117">
        <v>0.914050111</v>
      </c>
      <c r="H2023" s="45">
        <v>1</v>
      </c>
      <c r="I2023" s="42" t="s">
        <v>12</v>
      </c>
      <c r="J2023" s="13">
        <v>0.914050111</v>
      </c>
      <c r="K2023" s="29">
        <f t="shared" ref="K2023:K2028" si="912">IF(V2023=1,MAX(AE2023:AG2023),0)</f>
        <v>0</v>
      </c>
      <c r="L2023" s="29">
        <f t="shared" si="898"/>
        <v>0</v>
      </c>
      <c r="M2023" s="29">
        <f t="shared" si="899"/>
        <v>0</v>
      </c>
      <c r="N2023" s="29">
        <f t="shared" ref="N2023:N2028" si="913">IF(AND(F2023=0,V2023=1),2,V2023)</f>
        <v>1</v>
      </c>
      <c r="O2023" s="34"/>
      <c r="P2023" s="41">
        <v>0</v>
      </c>
      <c r="Q2023" s="41">
        <v>0</v>
      </c>
      <c r="R2023" s="117">
        <v>0</v>
      </c>
      <c r="S2023" s="42">
        <v>0</v>
      </c>
      <c r="T2023" s="42"/>
      <c r="U2023" s="43" t="s">
        <v>323</v>
      </c>
      <c r="V2023" s="34">
        <v>1</v>
      </c>
      <c r="W2023" s="29">
        <v>1</v>
      </c>
      <c r="X2023" s="29">
        <f t="shared" si="907"/>
        <v>1</v>
      </c>
      <c r="Z2023" s="6">
        <f t="shared" ref="Z2023:Z2028" si="914">N2023</f>
        <v>1</v>
      </c>
      <c r="AA2023" s="6">
        <f t="shared" ref="AA2023:AA2028" si="915">IF(K2023&lt;=0,0,1)</f>
        <v>0</v>
      </c>
      <c r="AB2023" s="29"/>
      <c r="AC2023" s="29">
        <f t="shared" si="910"/>
        <v>0</v>
      </c>
      <c r="AE2023" s="120">
        <f>IF(AND(J2023&gt;=1,N2023=1),1,0)</f>
        <v>0</v>
      </c>
      <c r="AF2023" s="121">
        <f>IF(G2023&gt;AI2023,0.5,0)</f>
        <v>0</v>
      </c>
      <c r="AG2023" s="120"/>
      <c r="AI2023" s="29">
        <f t="shared" ref="AI2023:AI2028" si="916">ROUND(SUMIFS(E:E,D:D,D2023,N:N,1)/SUMIFS(F:F,D:D,D2023,N:N,1),9)</f>
        <v>0.955452521</v>
      </c>
    </row>
    <row r="2024" spans="1:36" ht="16.5" thickBot="1" x14ac:dyDescent="0.3">
      <c r="A2024" s="48" t="s">
        <v>2197</v>
      </c>
      <c r="B2024" s="54" t="s">
        <v>95</v>
      </c>
      <c r="C2024" s="55" t="s">
        <v>96</v>
      </c>
      <c r="D2024" s="44">
        <v>16</v>
      </c>
      <c r="E2024" s="41">
        <v>5</v>
      </c>
      <c r="F2024" s="41">
        <v>0</v>
      </c>
      <c r="G2024" s="117">
        <v>0</v>
      </c>
      <c r="H2024" s="45">
        <v>1</v>
      </c>
      <c r="I2024" s="42" t="s">
        <v>12</v>
      </c>
      <c r="J2024" s="13">
        <v>0</v>
      </c>
      <c r="K2024" s="29">
        <f t="shared" si="912"/>
        <v>0</v>
      </c>
      <c r="L2024" s="29">
        <f t="shared" si="898"/>
        <v>0</v>
      </c>
      <c r="M2024" s="29">
        <f t="shared" si="899"/>
        <v>0</v>
      </c>
      <c r="N2024" s="29">
        <f t="shared" si="913"/>
        <v>2</v>
      </c>
      <c r="O2024" s="34"/>
      <c r="P2024" s="41">
        <v>0</v>
      </c>
      <c r="Q2024" s="41">
        <v>2</v>
      </c>
      <c r="R2024" s="117">
        <v>0</v>
      </c>
      <c r="S2024" s="42">
        <v>0</v>
      </c>
      <c r="T2024" s="42"/>
      <c r="U2024" s="43" t="s">
        <v>325</v>
      </c>
      <c r="V2024" s="34">
        <v>1</v>
      </c>
      <c r="W2024" s="29">
        <v>1</v>
      </c>
      <c r="X2024" s="29">
        <f t="shared" si="907"/>
        <v>1</v>
      </c>
      <c r="Z2024" s="6">
        <f t="shared" si="914"/>
        <v>2</v>
      </c>
      <c r="AA2024" s="6">
        <f t="shared" si="915"/>
        <v>0</v>
      </c>
      <c r="AB2024" s="29"/>
      <c r="AC2024" s="29" t="str">
        <f>_xlfn.IFS(AND(Z2024=1,AA2024=1),1,AND(Z2024=1,AA2024=0),0,Z2024=0,"не применяется",N2024=2,"не применяется")</f>
        <v>не применяется</v>
      </c>
      <c r="AE2024" s="120">
        <f>IF(AND(J2024&gt;=1,N2024=1),1,0)</f>
        <v>0</v>
      </c>
      <c r="AF2024" s="120">
        <f>IF(G2024&gt;AI2024,0.5,0)</f>
        <v>0</v>
      </c>
      <c r="AG2024" s="120"/>
      <c r="AI2024" s="29">
        <f t="shared" si="916"/>
        <v>27.65</v>
      </c>
    </row>
    <row r="2025" spans="1:36" ht="16.5" thickBot="1" x14ac:dyDescent="0.3">
      <c r="A2025" s="48" t="s">
        <v>2198</v>
      </c>
      <c r="B2025" s="54" t="s">
        <v>95</v>
      </c>
      <c r="C2025" s="55" t="s">
        <v>96</v>
      </c>
      <c r="D2025" s="44">
        <v>17</v>
      </c>
      <c r="E2025" s="41">
        <v>136</v>
      </c>
      <c r="F2025" s="41">
        <v>0</v>
      </c>
      <c r="G2025" s="117">
        <v>0</v>
      </c>
      <c r="H2025" s="45">
        <v>1</v>
      </c>
      <c r="I2025" s="42" t="s">
        <v>12</v>
      </c>
      <c r="J2025" s="13">
        <v>0</v>
      </c>
      <c r="K2025" s="29">
        <f t="shared" si="912"/>
        <v>0</v>
      </c>
      <c r="L2025" s="29">
        <f t="shared" si="898"/>
        <v>0</v>
      </c>
      <c r="M2025" s="29">
        <f t="shared" si="899"/>
        <v>0</v>
      </c>
      <c r="N2025" s="29">
        <f t="shared" si="913"/>
        <v>2</v>
      </c>
      <c r="O2025" s="34"/>
      <c r="P2025" s="41">
        <v>12</v>
      </c>
      <c r="Q2025" s="41">
        <v>13</v>
      </c>
      <c r="R2025" s="117">
        <v>0.92307692299999999</v>
      </c>
      <c r="S2025" s="42">
        <v>0</v>
      </c>
      <c r="T2025" s="42"/>
      <c r="U2025" s="43" t="s">
        <v>327</v>
      </c>
      <c r="V2025" s="34">
        <v>1</v>
      </c>
      <c r="W2025" s="29">
        <v>1</v>
      </c>
      <c r="X2025" s="29">
        <f t="shared" si="907"/>
        <v>1</v>
      </c>
      <c r="Z2025" s="6">
        <f t="shared" si="914"/>
        <v>2</v>
      </c>
      <c r="AA2025" s="6">
        <f t="shared" si="915"/>
        <v>0</v>
      </c>
      <c r="AB2025" s="29"/>
      <c r="AC2025" s="29" t="str">
        <f>_xlfn.IFS(AND(Z2025=1,AA2025=1),1,AND(Z2025=1,AA2025=0),0,Z2025=0,"не применяется",N2025=2,"не применяется")</f>
        <v>не применяется</v>
      </c>
      <c r="AE2025" s="120">
        <f>IF(AND(J2025&gt;=1,N2025=1),1,0)</f>
        <v>0</v>
      </c>
      <c r="AF2025" s="120">
        <f>IF(G2025&gt;AI2025,0.5,0)</f>
        <v>0</v>
      </c>
      <c r="AG2025" s="120"/>
      <c r="AI2025" s="29">
        <f t="shared" si="916"/>
        <v>77.588235294</v>
      </c>
    </row>
    <row r="2026" spans="1:36" ht="16.5" thickBot="1" x14ac:dyDescent="0.3">
      <c r="A2026" s="48" t="s">
        <v>2199</v>
      </c>
      <c r="B2026" s="54" t="s">
        <v>95</v>
      </c>
      <c r="C2026" s="55" t="s">
        <v>96</v>
      </c>
      <c r="D2026" s="44">
        <v>18</v>
      </c>
      <c r="E2026" s="41">
        <v>28</v>
      </c>
      <c r="F2026" s="41">
        <v>0</v>
      </c>
      <c r="G2026" s="117">
        <v>0</v>
      </c>
      <c r="H2026" s="45">
        <v>1</v>
      </c>
      <c r="I2026" s="42" t="s">
        <v>12</v>
      </c>
      <c r="J2026" s="13">
        <v>0</v>
      </c>
      <c r="K2026" s="29">
        <f t="shared" si="912"/>
        <v>0</v>
      </c>
      <c r="L2026" s="29">
        <f t="shared" si="898"/>
        <v>0</v>
      </c>
      <c r="M2026" s="29">
        <f t="shared" si="899"/>
        <v>0</v>
      </c>
      <c r="N2026" s="29">
        <f t="shared" si="913"/>
        <v>2</v>
      </c>
      <c r="O2026" s="34"/>
      <c r="P2026" s="41">
        <v>40</v>
      </c>
      <c r="Q2026" s="41">
        <v>23</v>
      </c>
      <c r="R2026" s="117">
        <v>1.7391304350000001</v>
      </c>
      <c r="S2026" s="42">
        <v>1</v>
      </c>
      <c r="T2026" s="42"/>
      <c r="U2026" s="43" t="s">
        <v>329</v>
      </c>
      <c r="V2026" s="34">
        <v>1</v>
      </c>
      <c r="W2026" s="29">
        <v>1</v>
      </c>
      <c r="X2026" s="29">
        <f t="shared" si="907"/>
        <v>1</v>
      </c>
      <c r="Z2026" s="6">
        <f t="shared" si="914"/>
        <v>2</v>
      </c>
      <c r="AA2026" s="6">
        <f t="shared" si="915"/>
        <v>0</v>
      </c>
      <c r="AB2026" s="29"/>
      <c r="AC2026" s="29" t="str">
        <f>_xlfn.IFS(AND(Z2026=1,AA2026=1),1,AND(Z2026=1,AA2026=0),0,Z2026=0,"не применяется",N2026=2,"не применяется")</f>
        <v>не применяется</v>
      </c>
      <c r="AE2026" s="120">
        <f>IF(AND(J2026&gt;=1,N2026=1),1,0)</f>
        <v>0</v>
      </c>
      <c r="AF2026" s="120">
        <f>IF(G2026&gt;AI2026,0.5,0)</f>
        <v>0</v>
      </c>
      <c r="AG2026" s="120"/>
      <c r="AI2026" s="29">
        <f t="shared" si="916"/>
        <v>48.1875</v>
      </c>
    </row>
    <row r="2027" spans="1:36" ht="16.5" thickBot="1" x14ac:dyDescent="0.3">
      <c r="A2027" s="48" t="s">
        <v>2200</v>
      </c>
      <c r="B2027" s="54" t="s">
        <v>95</v>
      </c>
      <c r="C2027" s="55" t="s">
        <v>96</v>
      </c>
      <c r="D2027" s="44">
        <v>19</v>
      </c>
      <c r="E2027" s="41">
        <v>43</v>
      </c>
      <c r="F2027" s="41">
        <v>2</v>
      </c>
      <c r="G2027" s="117">
        <v>21.5</v>
      </c>
      <c r="H2027" s="45">
        <v>1</v>
      </c>
      <c r="I2027" s="42" t="s">
        <v>12</v>
      </c>
      <c r="J2027" s="13">
        <v>21.5</v>
      </c>
      <c r="K2027" s="29">
        <f t="shared" si="912"/>
        <v>2</v>
      </c>
      <c r="L2027" s="29">
        <f t="shared" si="898"/>
        <v>0</v>
      </c>
      <c r="M2027" s="29">
        <f t="shared" si="899"/>
        <v>0</v>
      </c>
      <c r="N2027" s="29">
        <f t="shared" si="913"/>
        <v>1</v>
      </c>
      <c r="O2027" s="34"/>
      <c r="P2027" s="41">
        <v>23</v>
      </c>
      <c r="Q2027" s="41">
        <v>7</v>
      </c>
      <c r="R2027" s="117">
        <v>3.2857142860000002</v>
      </c>
      <c r="S2027" s="42">
        <v>2</v>
      </c>
      <c r="T2027" s="42"/>
      <c r="U2027" s="43" t="s">
        <v>331</v>
      </c>
      <c r="V2027" s="34">
        <v>1</v>
      </c>
      <c r="W2027" s="29">
        <v>2</v>
      </c>
      <c r="X2027" s="29">
        <f t="shared" si="907"/>
        <v>2</v>
      </c>
      <c r="Z2027" s="6">
        <f t="shared" si="914"/>
        <v>1</v>
      </c>
      <c r="AA2027" s="6">
        <f t="shared" si="915"/>
        <v>1</v>
      </c>
      <c r="AB2027" s="29"/>
      <c r="AC2027" s="29">
        <f>_xlfn.IFS(AND(Z2027=1,AA2027=1),1,AND(Z2027=1,AA2027=0),0,Z2027=0,"не применяется")</f>
        <v>1</v>
      </c>
      <c r="AE2027" s="120">
        <f>IF(AND(J2027&gt;=1,N2027=1),2,0)</f>
        <v>2</v>
      </c>
      <c r="AF2027" s="120">
        <f>IF(G2027&gt;AI2027,1,0)</f>
        <v>0</v>
      </c>
      <c r="AG2027" s="120"/>
      <c r="AI2027" s="29">
        <f t="shared" si="916"/>
        <v>45.237288135999997</v>
      </c>
    </row>
    <row r="2028" spans="1:36" ht="16.5" thickBot="1" x14ac:dyDescent="0.3">
      <c r="A2028" s="48" t="s">
        <v>2201</v>
      </c>
      <c r="B2028" s="54" t="s">
        <v>95</v>
      </c>
      <c r="C2028" s="55" t="s">
        <v>96</v>
      </c>
      <c r="D2028" s="44">
        <v>20</v>
      </c>
      <c r="E2028" s="41">
        <v>1</v>
      </c>
      <c r="F2028" s="41">
        <v>0</v>
      </c>
      <c r="G2028" s="117">
        <v>0</v>
      </c>
      <c r="H2028" s="45">
        <v>1</v>
      </c>
      <c r="I2028" s="42" t="s">
        <v>12</v>
      </c>
      <c r="J2028" s="13">
        <v>0</v>
      </c>
      <c r="K2028" s="29">
        <f t="shared" si="912"/>
        <v>0</v>
      </c>
      <c r="L2028" s="29">
        <f t="shared" si="898"/>
        <v>0</v>
      </c>
      <c r="M2028" s="29">
        <f t="shared" si="899"/>
        <v>0</v>
      </c>
      <c r="N2028" s="29">
        <f t="shared" si="913"/>
        <v>2</v>
      </c>
      <c r="O2028" s="34"/>
      <c r="P2028" s="41">
        <v>10</v>
      </c>
      <c r="Q2028" s="41">
        <v>4</v>
      </c>
      <c r="R2028" s="117">
        <v>2.5</v>
      </c>
      <c r="S2028" s="42">
        <v>1</v>
      </c>
      <c r="T2028" s="42"/>
      <c r="U2028" s="43" t="s">
        <v>333</v>
      </c>
      <c r="V2028" s="34">
        <v>1</v>
      </c>
      <c r="W2028" s="29">
        <v>1</v>
      </c>
      <c r="X2028" s="29">
        <f t="shared" si="907"/>
        <v>1</v>
      </c>
      <c r="Z2028" s="6">
        <f t="shared" si="914"/>
        <v>2</v>
      </c>
      <c r="AA2028" s="6">
        <f t="shared" si="915"/>
        <v>0</v>
      </c>
      <c r="AB2028" s="29"/>
      <c r="AC2028" s="29" t="str">
        <f>_xlfn.IFS(AND(Z2028=1,AA2028=1),1,AND(Z2028=1,AA2028=0),0,Z2028=0,"не применяется",N2028=2,"не применяется")</f>
        <v>не применяется</v>
      </c>
      <c r="AE2028" s="120">
        <f>IF(AND(J2028&gt;=1,N2028=1),1,0)</f>
        <v>0</v>
      </c>
      <c r="AF2028" s="120">
        <f>IF(G2028&gt;AI2028,0.5,0)</f>
        <v>0</v>
      </c>
      <c r="AG2028" s="120"/>
      <c r="AI2028" s="29">
        <f t="shared" si="916"/>
        <v>12.756097561000001</v>
      </c>
    </row>
    <row r="2029" spans="1:36" ht="16.5" thickBot="1" x14ac:dyDescent="0.3">
      <c r="A2029" s="48" t="s">
        <v>2195</v>
      </c>
      <c r="B2029" s="54" t="s">
        <v>95</v>
      </c>
      <c r="C2029" s="55" t="s">
        <v>96</v>
      </c>
      <c r="D2029" s="33"/>
      <c r="E2029" s="41"/>
      <c r="F2029" s="41"/>
      <c r="G2029" s="117">
        <v>0</v>
      </c>
      <c r="H2029" s="35"/>
      <c r="I2029" s="35"/>
      <c r="J2029" s="35"/>
      <c r="K2029" s="36">
        <f>SUM(K2030:K2034)</f>
        <v>2.5</v>
      </c>
      <c r="L2029" s="29">
        <f t="shared" si="898"/>
        <v>0</v>
      </c>
      <c r="M2029" s="29">
        <f t="shared" si="899"/>
        <v>0</v>
      </c>
      <c r="O2029" s="34"/>
      <c r="P2029" s="34"/>
      <c r="Q2029" s="34"/>
      <c r="R2029" s="117">
        <v>0</v>
      </c>
      <c r="S2029" s="35">
        <v>2.5</v>
      </c>
      <c r="T2029" s="35"/>
      <c r="U2029" s="37" t="s">
        <v>321</v>
      </c>
      <c r="V2029" s="35">
        <v>1</v>
      </c>
      <c r="W2029" s="6"/>
      <c r="X2029" s="29">
        <f t="shared" si="907"/>
        <v>0</v>
      </c>
      <c r="Y2029" s="6"/>
      <c r="AB2029" s="6"/>
      <c r="AC2029" s="29" t="str">
        <f>_xlfn.IFS(AND(Z2029=1,AA2029=1),1,AND(Z2029=1,AA2029=0),0,Z2029=0,"не применяется")</f>
        <v>не применяется</v>
      </c>
      <c r="AF2029" s="6"/>
    </row>
    <row r="2030" spans="1:36" ht="16.5" thickBot="1" x14ac:dyDescent="0.3">
      <c r="A2030" s="48" t="s">
        <v>2202</v>
      </c>
      <c r="B2030" s="54" t="s">
        <v>95</v>
      </c>
      <c r="C2030" s="55" t="s">
        <v>96</v>
      </c>
      <c r="D2030" s="44">
        <v>21</v>
      </c>
      <c r="E2030" s="41">
        <v>7</v>
      </c>
      <c r="F2030" s="41">
        <v>8</v>
      </c>
      <c r="G2030" s="117">
        <v>0.875</v>
      </c>
      <c r="H2030" s="42" t="s">
        <v>12</v>
      </c>
      <c r="I2030" s="13">
        <v>16.666666667000001</v>
      </c>
      <c r="J2030" s="42" t="s">
        <v>12</v>
      </c>
      <c r="K2030" s="29">
        <f>IF(V2030=1,MAX(AE2030:AG2030),0)</f>
        <v>1</v>
      </c>
      <c r="L2030" s="29">
        <f t="shared" si="898"/>
        <v>0</v>
      </c>
      <c r="M2030" s="29">
        <f t="shared" si="899"/>
        <v>1</v>
      </c>
      <c r="N2030" s="29">
        <f>IF(AND(F2030=0,V2030=1),2,V2030)</f>
        <v>1</v>
      </c>
      <c r="O2030" s="34"/>
      <c r="P2030" s="41">
        <v>6</v>
      </c>
      <c r="Q2030" s="41">
        <v>8</v>
      </c>
      <c r="R2030" s="117">
        <v>0.75</v>
      </c>
      <c r="S2030" s="45">
        <v>0.5</v>
      </c>
      <c r="T2030" s="45"/>
      <c r="U2030" s="43" t="s">
        <v>335</v>
      </c>
      <c r="V2030" s="34">
        <v>1</v>
      </c>
      <c r="W2030" s="29">
        <v>1</v>
      </c>
      <c r="X2030" s="29">
        <f t="shared" si="907"/>
        <v>1</v>
      </c>
      <c r="Z2030" s="6">
        <f>N2030</f>
        <v>1</v>
      </c>
      <c r="AA2030" s="6">
        <f>IF(K2030&lt;=0,0,1)</f>
        <v>1</v>
      </c>
      <c r="AB2030" s="29"/>
      <c r="AC2030" s="29">
        <f>_xlfn.IFS(AND(Z2030=1,AA2030=1),1,AND(Z2030=1,AA2030=0),0,Z2030=0,"не применяется")</f>
        <v>1</v>
      </c>
      <c r="AE2030" s="120">
        <f>IF(N2030=1,IF(OR(I2030&lt;5,I2030=""),0,IF(I2030&gt;=10,1,0.5)),0)</f>
        <v>1</v>
      </c>
      <c r="AF2030" s="120">
        <f>IF(G2030&gt;AI2030,0.5,0)</f>
        <v>0.5</v>
      </c>
      <c r="AG2030" s="120">
        <f>IF(G2030=AJ2030,1,0)</f>
        <v>0</v>
      </c>
      <c r="AI2030" s="29">
        <f>ROUND(SUMIFS(E:E,D:D,D2030,N:N,1)/SUMIFS(F:F,D:D,D2030,N:N,1),9)</f>
        <v>0.40586932399999998</v>
      </c>
      <c r="AJ2030" s="29">
        <f>_xlfn.MAXIFS($G$7:$G$2383,$N$7:$N$2383,1,$D$7:$D$2383,21)</f>
        <v>1</v>
      </c>
    </row>
    <row r="2031" spans="1:36" ht="16.5" thickBot="1" x14ac:dyDescent="0.3">
      <c r="A2031" s="48" t="s">
        <v>2203</v>
      </c>
      <c r="B2031" s="54" t="s">
        <v>95</v>
      </c>
      <c r="C2031" s="55" t="s">
        <v>96</v>
      </c>
      <c r="D2031" s="44">
        <v>22</v>
      </c>
      <c r="E2031" s="41">
        <v>13</v>
      </c>
      <c r="F2031" s="41">
        <v>67</v>
      </c>
      <c r="G2031" s="117">
        <v>0.194029851</v>
      </c>
      <c r="H2031" s="45">
        <v>1</v>
      </c>
      <c r="I2031" s="42" t="s">
        <v>12</v>
      </c>
      <c r="J2031" s="13">
        <v>0.194029851</v>
      </c>
      <c r="K2031" s="29">
        <f>IF(V2031=1,MAX(AE2031:AG2031),0)</f>
        <v>0</v>
      </c>
      <c r="L2031" s="29">
        <f t="shared" si="898"/>
        <v>0</v>
      </c>
      <c r="M2031" s="29">
        <f t="shared" si="899"/>
        <v>0</v>
      </c>
      <c r="N2031" s="29">
        <f>IF(AND(F2031=0,V2031=1),2,V2031)</f>
        <v>1</v>
      </c>
      <c r="O2031" s="34"/>
      <c r="P2031" s="41">
        <v>0</v>
      </c>
      <c r="Q2031" s="41">
        <v>0</v>
      </c>
      <c r="R2031" s="117">
        <v>0</v>
      </c>
      <c r="S2031" s="42">
        <v>1</v>
      </c>
      <c r="T2031" s="42"/>
      <c r="U2031" s="43" t="s">
        <v>337</v>
      </c>
      <c r="V2031" s="34">
        <v>1</v>
      </c>
      <c r="W2031" s="29">
        <v>1</v>
      </c>
      <c r="X2031" s="29">
        <f t="shared" si="907"/>
        <v>1</v>
      </c>
      <c r="Z2031" s="6">
        <f>N2031</f>
        <v>1</v>
      </c>
      <c r="AA2031" s="6">
        <f>IF(K2031&lt;=0,0,1)</f>
        <v>0</v>
      </c>
      <c r="AB2031" s="29"/>
      <c r="AC2031" s="29">
        <f>_xlfn.IFS(AND(Z2031=1,AA2031=1),1,AND(Z2031=1,AA2031=0),0,Z2031=0,"не применяется")</f>
        <v>0</v>
      </c>
      <c r="AE2031" s="120">
        <f>IF(AND(J2031&gt;=1,N2031=1),1,0)</f>
        <v>0</v>
      </c>
      <c r="AF2031" s="120">
        <f>IF(G2031&gt;AI2031,0.5,0)</f>
        <v>0</v>
      </c>
      <c r="AG2031" s="120"/>
      <c r="AI2031" s="29">
        <f>ROUND(SUMIFS(E:E,D:D,D2031,N:N,1)/SUMIFS(F:F,D:D,D2031,N:N,1),9)</f>
        <v>0.59924209900000003</v>
      </c>
    </row>
    <row r="2032" spans="1:36" ht="16.5" thickBot="1" x14ac:dyDescent="0.3">
      <c r="A2032" s="48" t="s">
        <v>2204</v>
      </c>
      <c r="B2032" s="54" t="s">
        <v>95</v>
      </c>
      <c r="C2032" s="55" t="s">
        <v>96</v>
      </c>
      <c r="D2032" s="44">
        <v>23</v>
      </c>
      <c r="E2032" s="41">
        <v>0</v>
      </c>
      <c r="F2032" s="41">
        <v>0</v>
      </c>
      <c r="G2032" s="117">
        <v>0</v>
      </c>
      <c r="H2032" s="42" t="s">
        <v>12</v>
      </c>
      <c r="I2032" s="13">
        <v>0</v>
      </c>
      <c r="J2032" s="42" t="s">
        <v>12</v>
      </c>
      <c r="K2032" s="29">
        <f>IF(V2032=1,MAX(AE2032:AG2032),0)</f>
        <v>0</v>
      </c>
      <c r="L2032" s="29">
        <f t="shared" si="898"/>
        <v>0</v>
      </c>
      <c r="M2032" s="29">
        <f t="shared" si="899"/>
        <v>0</v>
      </c>
      <c r="N2032" s="29">
        <f>IF(AND(F2032=0,V2032=1),2,V2032)</f>
        <v>2</v>
      </c>
      <c r="O2032" s="34"/>
      <c r="P2032" s="41">
        <v>0</v>
      </c>
      <c r="Q2032" s="41">
        <v>3</v>
      </c>
      <c r="R2032" s="117">
        <v>0</v>
      </c>
      <c r="S2032" s="45">
        <v>0</v>
      </c>
      <c r="T2032" s="45"/>
      <c r="U2032" s="43" t="s">
        <v>339</v>
      </c>
      <c r="V2032" s="34">
        <v>1</v>
      </c>
      <c r="W2032" s="29">
        <v>1</v>
      </c>
      <c r="X2032" s="29">
        <f t="shared" si="907"/>
        <v>1</v>
      </c>
      <c r="Z2032" s="6">
        <f>N2032</f>
        <v>2</v>
      </c>
      <c r="AA2032" s="6">
        <f>IF(K2032&lt;=0,0,1)</f>
        <v>0</v>
      </c>
      <c r="AB2032" s="29"/>
      <c r="AC2032" s="29" t="str">
        <f>_xlfn.IFS(AND(Z2032=1,AA2032=1),1,AND(Z2032=1,AA2032=0),0,Z2032=0,"не применяется",N2032=2,"не применяется")</f>
        <v>не применяется</v>
      </c>
      <c r="AE2032" s="120">
        <f>IF(N2032=1,IF(OR(I2032&lt;5,I2032=""),0,IF(I2032&gt;=10,1,0.5)),0)</f>
        <v>0</v>
      </c>
      <c r="AF2032" s="120">
        <f>IF(G2032&gt;AI2032,0.5,0)</f>
        <v>0</v>
      </c>
      <c r="AG2032" s="120">
        <f>IF(AND(G4459&lt;&gt;0,G2032=AJ2032),1,0)</f>
        <v>0</v>
      </c>
      <c r="AI2032" s="29">
        <f>ROUND(SUMIFS(E:E,D:D,D2032,N:N,1)/SUMIFS(F:F,D:D,D2032,N:N,1),9)</f>
        <v>0.46666666699999998</v>
      </c>
      <c r="AJ2032" s="29">
        <f>_xlfn.MAXIFS($G$7:$G$2383,$N$7:$N$2383,1,$D$7:$D$2383,23)</f>
        <v>6</v>
      </c>
    </row>
    <row r="2033" spans="1:36" ht="16.5" thickBot="1" x14ac:dyDescent="0.3">
      <c r="A2033" s="48" t="s">
        <v>2205</v>
      </c>
      <c r="B2033" s="54" t="s">
        <v>95</v>
      </c>
      <c r="C2033" s="55" t="s">
        <v>96</v>
      </c>
      <c r="D2033" s="44">
        <v>24</v>
      </c>
      <c r="E2033" s="41">
        <v>3</v>
      </c>
      <c r="F2033" s="41">
        <v>1</v>
      </c>
      <c r="G2033" s="117">
        <v>3</v>
      </c>
      <c r="H2033" s="42" t="s">
        <v>12</v>
      </c>
      <c r="I2033" s="13">
        <v>0</v>
      </c>
      <c r="J2033" s="42" t="s">
        <v>12</v>
      </c>
      <c r="K2033" s="29">
        <f>IF(V2033=1,MAX(AE2033:AG2033),0)</f>
        <v>0.5</v>
      </c>
      <c r="L2033" s="29">
        <f t="shared" si="898"/>
        <v>0</v>
      </c>
      <c r="M2033" s="29">
        <f t="shared" si="899"/>
        <v>1</v>
      </c>
      <c r="N2033" s="29">
        <f>IF(AND(F2033=0,V2033=1),2,V2033)</f>
        <v>1</v>
      </c>
      <c r="O2033" s="34"/>
      <c r="P2033" s="41">
        <v>0</v>
      </c>
      <c r="Q2033" s="41">
        <v>4</v>
      </c>
      <c r="R2033" s="117">
        <v>0</v>
      </c>
      <c r="S2033" s="45">
        <v>0</v>
      </c>
      <c r="T2033" s="45"/>
      <c r="U2033" s="43" t="s">
        <v>341</v>
      </c>
      <c r="V2033" s="34">
        <v>1</v>
      </c>
      <c r="W2033" s="29">
        <v>1</v>
      </c>
      <c r="X2033" s="29">
        <f t="shared" si="907"/>
        <v>1</v>
      </c>
      <c r="Z2033" s="6">
        <f>N2033</f>
        <v>1</v>
      </c>
      <c r="AA2033" s="6">
        <f>IF(K2033&lt;=0,0,1)</f>
        <v>1</v>
      </c>
      <c r="AB2033" s="29"/>
      <c r="AC2033" s="29">
        <f>_xlfn.IFS(AND(Z2033=1,AA2033=1),1,AND(Z2033=1,AA2033=0),0,Z2033=0,"не применяется")</f>
        <v>1</v>
      </c>
      <c r="AE2033" s="120">
        <f>IF(N2033=1,IF(OR(I2033&lt;5,I2033=""),0,IF(I2033&gt;=10,1,0.5)),0)</f>
        <v>0</v>
      </c>
      <c r="AF2033" s="120">
        <f>IF(G2033&gt;AI2033,0.5,0)</f>
        <v>0.5</v>
      </c>
      <c r="AG2033" s="120">
        <f>IF(G2033=AJ2033,1,0)</f>
        <v>0</v>
      </c>
      <c r="AI2033" s="29">
        <f>ROUND(SUMIFS(E:E,D:D,D2033,N:N,1)/SUMIFS(F:F,D:D,D2033,N:N,1),9)</f>
        <v>0.91379310300000005</v>
      </c>
      <c r="AJ2033" s="29">
        <f>_xlfn.MAXIFS($G$7:$G$2383,$N$7:$N$2383,1,$D$7:$D$2383,24)</f>
        <v>10</v>
      </c>
    </row>
    <row r="2034" spans="1:36" ht="16.5" thickBot="1" x14ac:dyDescent="0.3">
      <c r="A2034" s="48" t="s">
        <v>2206</v>
      </c>
      <c r="B2034" s="54" t="s">
        <v>95</v>
      </c>
      <c r="C2034" s="55" t="s">
        <v>96</v>
      </c>
      <c r="D2034" s="44">
        <v>25</v>
      </c>
      <c r="E2034" s="41">
        <v>98</v>
      </c>
      <c r="F2034" s="41">
        <v>99</v>
      </c>
      <c r="G2034" s="117">
        <v>0.98989899000000003</v>
      </c>
      <c r="H2034" s="45">
        <v>1</v>
      </c>
      <c r="I2034" s="42" t="s">
        <v>12</v>
      </c>
      <c r="J2034" s="13">
        <v>0.98989899000000003</v>
      </c>
      <c r="K2034" s="29">
        <f>IF(V2034=1,MAX(AE2034:AG2034),0)</f>
        <v>1</v>
      </c>
      <c r="L2034" s="29">
        <f t="shared" si="898"/>
        <v>0</v>
      </c>
      <c r="M2034" s="29">
        <f t="shared" si="899"/>
        <v>1</v>
      </c>
      <c r="N2034" s="29">
        <f>IF(AND(F2034=0,V2034=1),2,V2034)</f>
        <v>1</v>
      </c>
      <c r="O2034" s="34"/>
      <c r="P2034" s="41">
        <v>0</v>
      </c>
      <c r="Q2034" s="41">
        <v>0</v>
      </c>
      <c r="R2034" s="117">
        <v>0</v>
      </c>
      <c r="S2034" s="42">
        <v>1</v>
      </c>
      <c r="T2034" s="42"/>
      <c r="U2034" s="43" t="s">
        <v>343</v>
      </c>
      <c r="V2034" s="34">
        <v>1</v>
      </c>
      <c r="W2034" s="29">
        <v>2</v>
      </c>
      <c r="X2034" s="29">
        <f t="shared" si="907"/>
        <v>2</v>
      </c>
      <c r="Z2034" s="6">
        <f>N2034</f>
        <v>1</v>
      </c>
      <c r="AA2034" s="6">
        <f>IF(K2034&lt;=0,0,1)</f>
        <v>1</v>
      </c>
      <c r="AB2034" s="29"/>
      <c r="AC2034" s="29">
        <f>_xlfn.IFS(AND(Z2034=1,AA2034=1),1,AND(Z2034=1,AA2034=0),0,Z2034=0,"не применяется")</f>
        <v>1</v>
      </c>
      <c r="AE2034" s="120">
        <f>IF(AND(J2034&gt;=1,N2034=1),2,0)</f>
        <v>0</v>
      </c>
      <c r="AF2034" s="120">
        <f>IF(G2034&gt;AI2034,1,0)</f>
        <v>1</v>
      </c>
      <c r="AG2034" s="120"/>
      <c r="AI2034" s="29">
        <f>ROUND(SUMIFS(E:E,D:D,D2034,N:N,1)/SUMIFS(F:F,D:D,D2034,N:N,1),9)</f>
        <v>0.97028108999999996</v>
      </c>
    </row>
    <row r="2035" spans="1:36" ht="16.5" thickBot="1" x14ac:dyDescent="0.3">
      <c r="A2035" s="48" t="s">
        <v>2207</v>
      </c>
      <c r="B2035" s="54" t="s">
        <v>95</v>
      </c>
      <c r="C2035" s="55" t="s">
        <v>96</v>
      </c>
      <c r="D2035" s="51">
        <v>33</v>
      </c>
      <c r="E2035" s="41"/>
      <c r="F2035" s="41"/>
      <c r="G2035" s="117">
        <v>0</v>
      </c>
      <c r="H2035" s="45"/>
      <c r="I2035" s="45"/>
      <c r="J2035" s="45"/>
      <c r="K2035" s="45">
        <f>K2007+K2022+K2029</f>
        <v>21.5</v>
      </c>
      <c r="L2035" s="29">
        <f t="shared" si="898"/>
        <v>0</v>
      </c>
      <c r="M2035" s="29">
        <f t="shared" si="899"/>
        <v>0</v>
      </c>
      <c r="O2035" s="34"/>
      <c r="P2035" s="34"/>
      <c r="Q2035" s="34"/>
      <c r="R2035" s="117">
        <v>0</v>
      </c>
      <c r="S2035" s="45">
        <v>20.5</v>
      </c>
      <c r="T2035" s="45"/>
      <c r="U2035" s="43" t="s">
        <v>321</v>
      </c>
      <c r="V2035" s="45">
        <v>1</v>
      </c>
      <c r="X2035" s="29">
        <f>SUM(X2007:X2034)</f>
        <v>32</v>
      </c>
      <c r="Y2035" s="53">
        <f>K2035/X2035</f>
        <v>0.671875</v>
      </c>
      <c r="Z2035" s="6">
        <f>SUM(Z2007:Z2034)</f>
        <v>30</v>
      </c>
      <c r="AA2035" s="6">
        <f>SUM(AA2007:AA2034)</f>
        <v>16</v>
      </c>
      <c r="AB2035" s="53">
        <f>AA2035/Z2035</f>
        <v>0.53333333333333333</v>
      </c>
      <c r="AC2035" s="29">
        <f>AB2035</f>
        <v>0.53333333333333333</v>
      </c>
      <c r="AF2035" s="6"/>
    </row>
    <row r="2036" spans="1:36" ht="16.5" thickBot="1" x14ac:dyDescent="0.25">
      <c r="A2036" s="48" t="s">
        <v>234</v>
      </c>
      <c r="B2036" s="49" t="s">
        <v>109</v>
      </c>
      <c r="C2036" s="50" t="s">
        <v>110</v>
      </c>
      <c r="D2036" s="33">
        <v>0</v>
      </c>
      <c r="E2036" s="122"/>
      <c r="F2036" s="122"/>
      <c r="G2036" s="117">
        <v>0</v>
      </c>
      <c r="H2036" s="35"/>
      <c r="I2036" s="35"/>
      <c r="J2036" s="35"/>
      <c r="K2036" s="36">
        <f>SUM(K2037:K2050)</f>
        <v>13.5</v>
      </c>
      <c r="L2036" s="29">
        <f t="shared" si="898"/>
        <v>0</v>
      </c>
      <c r="M2036" s="29">
        <f t="shared" si="899"/>
        <v>0</v>
      </c>
      <c r="O2036" s="34"/>
      <c r="P2036" s="67"/>
      <c r="Q2036" s="67"/>
      <c r="R2036" s="117">
        <v>0</v>
      </c>
      <c r="S2036" s="34">
        <v>12</v>
      </c>
      <c r="T2036" s="34"/>
      <c r="U2036" s="43" t="s">
        <v>321</v>
      </c>
      <c r="V2036" s="35">
        <v>1</v>
      </c>
      <c r="W2036" s="6"/>
      <c r="X2036" s="6"/>
      <c r="Y2036" s="6"/>
      <c r="AB2036" s="6"/>
      <c r="AC2036" s="6"/>
      <c r="AF2036" s="6"/>
    </row>
    <row r="2037" spans="1:36" ht="16.5" thickBot="1" x14ac:dyDescent="0.3">
      <c r="A2037" s="48" t="s">
        <v>2208</v>
      </c>
      <c r="B2037" s="54" t="s">
        <v>109</v>
      </c>
      <c r="C2037" s="55" t="s">
        <v>110</v>
      </c>
      <c r="D2037" s="41">
        <v>1</v>
      </c>
      <c r="E2037" s="41">
        <v>89819</v>
      </c>
      <c r="F2037" s="41">
        <v>324230.7</v>
      </c>
      <c r="G2037" s="117">
        <v>0.27702188599999999</v>
      </c>
      <c r="H2037" s="42" t="s">
        <v>12</v>
      </c>
      <c r="I2037" s="13">
        <v>1.3497995039999999</v>
      </c>
      <c r="J2037" s="42" t="s">
        <v>12</v>
      </c>
      <c r="K2037" s="29">
        <f t="shared" ref="K2037:K2048" si="917">IF(V2037=1,MAX(AE2037:AG2037),0)</f>
        <v>0.5</v>
      </c>
      <c r="L2037" s="29">
        <f t="shared" si="898"/>
        <v>0</v>
      </c>
      <c r="M2037" s="29">
        <f t="shared" si="899"/>
        <v>1</v>
      </c>
      <c r="N2037" s="29">
        <f t="shared" ref="N2037:N2050" si="918">IF(AND(F2037=0,V2037=1),2,V2037)</f>
        <v>1</v>
      </c>
      <c r="O2037" s="34"/>
      <c r="P2037" s="41">
        <v>69650</v>
      </c>
      <c r="Q2037" s="41">
        <v>254817.90000000002</v>
      </c>
      <c r="R2037" s="117">
        <v>0.27333244600000001</v>
      </c>
      <c r="S2037" s="34">
        <v>0.5</v>
      </c>
      <c r="T2037" s="34"/>
      <c r="U2037" s="43" t="s">
        <v>293</v>
      </c>
      <c r="V2037" s="34">
        <v>1</v>
      </c>
      <c r="W2037" s="29">
        <v>1</v>
      </c>
      <c r="X2037" s="29">
        <f t="shared" ref="X2037:X2063" si="919">IF(V2037=1,W2037,0)</f>
        <v>1</v>
      </c>
      <c r="Z2037" s="6">
        <f t="shared" ref="Z2037:Z2050" si="920">N2037</f>
        <v>1</v>
      </c>
      <c r="AA2037" s="6">
        <f t="shared" ref="AA2037:AA2050" si="921">IF(K2037&lt;=0,0,1)</f>
        <v>1</v>
      </c>
      <c r="AB2037" s="29"/>
      <c r="AC2037" s="29">
        <f t="shared" ref="AC2037:AC2053" si="922">_xlfn.IFS(AND(Z2037=1,AA2037=1),1,AND(Z2037=1,AA2037=0),0,Z2037=0,"не применяется")</f>
        <v>1</v>
      </c>
      <c r="AE2037" s="120">
        <f>IF(N2037=1,IF(OR(I2037&lt;3,I2037=""),0,IF(I2037&gt;=7,1,0.5)),0)</f>
        <v>0</v>
      </c>
      <c r="AF2037" s="120">
        <f>IF(G2037&gt;AI2037,0.5,0)</f>
        <v>0.5</v>
      </c>
      <c r="AG2037" s="120">
        <f>IF(G2037=AJ2037,1,0)</f>
        <v>0</v>
      </c>
      <c r="AI2037" s="29">
        <f t="shared" ref="AI2037:AI2050" si="923">ROUND(SUMIFS(E:E,D:D,D2037,N:N,1)/SUMIFS(F:F,D:D,D2037,N:N,1),9)</f>
        <v>0.26994277300000002</v>
      </c>
      <c r="AJ2037" s="29">
        <f>ROUND(_xlfn.MAXIFS($G$7:$G$2383,$D$7:$D$2383,1,$V$7:$V$2383,1),9)</f>
        <v>0.87050933799999997</v>
      </c>
    </row>
    <row r="2038" spans="1:36" ht="16.5" thickBot="1" x14ac:dyDescent="0.3">
      <c r="A2038" s="48" t="s">
        <v>2209</v>
      </c>
      <c r="B2038" s="54" t="s">
        <v>109</v>
      </c>
      <c r="C2038" s="55" t="s">
        <v>110</v>
      </c>
      <c r="D2038" s="44">
        <v>2</v>
      </c>
      <c r="E2038" s="41">
        <v>244</v>
      </c>
      <c r="F2038" s="41">
        <v>253</v>
      </c>
      <c r="G2038" s="117">
        <v>0.96442687699999996</v>
      </c>
      <c r="H2038" s="42" t="s">
        <v>12</v>
      </c>
      <c r="I2038" s="13">
        <v>215.128017761</v>
      </c>
      <c r="J2038" s="42" t="s">
        <v>12</v>
      </c>
      <c r="K2038" s="29">
        <f t="shared" si="917"/>
        <v>2</v>
      </c>
      <c r="L2038" s="29">
        <f t="shared" si="898"/>
        <v>0</v>
      </c>
      <c r="M2038" s="29">
        <f t="shared" si="899"/>
        <v>1</v>
      </c>
      <c r="N2038" s="29">
        <f t="shared" si="918"/>
        <v>1</v>
      </c>
      <c r="O2038" s="34"/>
      <c r="P2038" s="41">
        <v>157</v>
      </c>
      <c r="Q2038" s="41">
        <v>513</v>
      </c>
      <c r="R2038" s="117">
        <v>0.30604288499999999</v>
      </c>
      <c r="S2038" s="34">
        <v>2</v>
      </c>
      <c r="T2038" s="34"/>
      <c r="U2038" s="43" t="s">
        <v>295</v>
      </c>
      <c r="V2038" s="34">
        <v>1</v>
      </c>
      <c r="W2038" s="29">
        <v>2</v>
      </c>
      <c r="X2038" s="29">
        <f t="shared" si="919"/>
        <v>2</v>
      </c>
      <c r="Z2038" s="6">
        <f t="shared" si="920"/>
        <v>1</v>
      </c>
      <c r="AA2038" s="6">
        <f t="shared" si="921"/>
        <v>1</v>
      </c>
      <c r="AB2038" s="29"/>
      <c r="AC2038" s="29">
        <f t="shared" si="922"/>
        <v>1</v>
      </c>
      <c r="AE2038" s="120">
        <f>IF(N2038=1,IF(OR(I2038&lt;5,I2038=""),0,IF(I2038&gt;=10,2,1)),0)</f>
        <v>2</v>
      </c>
      <c r="AF2038" s="120">
        <f>IF(G2038&gt;AI2038,1,0)</f>
        <v>1</v>
      </c>
      <c r="AG2038" s="120">
        <f>IF(G2038=AJ2038,2,0)</f>
        <v>0</v>
      </c>
      <c r="AI2038" s="29">
        <f t="shared" si="923"/>
        <v>0.94268468299999997</v>
      </c>
      <c r="AJ2038" s="29">
        <f>ROUND(_xlfn.MAXIFS($G$7:$G$2383,$N$7:$N$2383,1,$D$7:$D$2383,2),9)</f>
        <v>0.994897959</v>
      </c>
    </row>
    <row r="2039" spans="1:36" ht="16.5" thickBot="1" x14ac:dyDescent="0.3">
      <c r="A2039" s="48" t="s">
        <v>2210</v>
      </c>
      <c r="B2039" s="54" t="s">
        <v>109</v>
      </c>
      <c r="C2039" s="55" t="s">
        <v>110</v>
      </c>
      <c r="D2039" s="44">
        <v>3</v>
      </c>
      <c r="E2039" s="41">
        <v>0</v>
      </c>
      <c r="F2039" s="41">
        <v>18</v>
      </c>
      <c r="G2039" s="117">
        <v>0</v>
      </c>
      <c r="H2039" s="42" t="s">
        <v>12</v>
      </c>
      <c r="I2039" s="13">
        <v>0</v>
      </c>
      <c r="J2039" s="42" t="s">
        <v>12</v>
      </c>
      <c r="K2039" s="29">
        <f t="shared" si="917"/>
        <v>0</v>
      </c>
      <c r="L2039" s="29">
        <f t="shared" si="898"/>
        <v>1</v>
      </c>
      <c r="M2039" s="29">
        <f t="shared" si="899"/>
        <v>0</v>
      </c>
      <c r="N2039" s="29">
        <f t="shared" si="918"/>
        <v>1</v>
      </c>
      <c r="O2039" s="34"/>
      <c r="P2039" s="41">
        <v>0</v>
      </c>
      <c r="Q2039" s="41">
        <v>82</v>
      </c>
      <c r="R2039" s="117">
        <v>0</v>
      </c>
      <c r="S2039" s="34">
        <v>0</v>
      </c>
      <c r="T2039" s="34"/>
      <c r="U2039" s="43" t="s">
        <v>297</v>
      </c>
      <c r="V2039" s="34">
        <v>1</v>
      </c>
      <c r="W2039" s="29">
        <v>1</v>
      </c>
      <c r="X2039" s="29">
        <f t="shared" si="919"/>
        <v>1</v>
      </c>
      <c r="Z2039" s="6">
        <f t="shared" si="920"/>
        <v>1</v>
      </c>
      <c r="AA2039" s="6">
        <f t="shared" si="921"/>
        <v>0</v>
      </c>
      <c r="AB2039" s="29"/>
      <c r="AC2039" s="29">
        <f t="shared" si="922"/>
        <v>0</v>
      </c>
      <c r="AE2039" s="120">
        <f>IF(N2039=1,IF(OR(I2039&lt;5,I2039=""),0,IF(I2039&gt;=10,1,0.5)),0)</f>
        <v>0</v>
      </c>
      <c r="AF2039" s="120">
        <f>IF(G2039&gt;AI2039,0.5,0)</f>
        <v>0</v>
      </c>
      <c r="AG2039" s="120">
        <f>IF(G2039=AJ2039,1,0)</f>
        <v>0</v>
      </c>
      <c r="AI2039" s="29">
        <f t="shared" si="923"/>
        <v>0.630237826</v>
      </c>
      <c r="AJ2039" s="29">
        <f>_xlfn.MAXIFS($G$7:$G$2383,$N$7:$N$2383,1,$D$7:$D$2383,3)</f>
        <v>1</v>
      </c>
    </row>
    <row r="2040" spans="1:36" ht="16.5" thickBot="1" x14ac:dyDescent="0.3">
      <c r="A2040" s="48" t="s">
        <v>2211</v>
      </c>
      <c r="B2040" s="54" t="s">
        <v>109</v>
      </c>
      <c r="C2040" s="55" t="s">
        <v>110</v>
      </c>
      <c r="D2040" s="44">
        <v>4</v>
      </c>
      <c r="E2040" s="41">
        <v>3</v>
      </c>
      <c r="F2040" s="41">
        <v>3</v>
      </c>
      <c r="G2040" s="117">
        <v>1</v>
      </c>
      <c r="H2040" s="42" t="s">
        <v>12</v>
      </c>
      <c r="I2040" s="13">
        <v>100</v>
      </c>
      <c r="J2040" s="42" t="s">
        <v>12</v>
      </c>
      <c r="K2040" s="29">
        <f t="shared" si="917"/>
        <v>1</v>
      </c>
      <c r="L2040" s="29">
        <f t="shared" si="898"/>
        <v>0</v>
      </c>
      <c r="M2040" s="29">
        <f t="shared" si="899"/>
        <v>1</v>
      </c>
      <c r="N2040" s="29">
        <f t="shared" si="918"/>
        <v>1</v>
      </c>
      <c r="O2040" s="34"/>
      <c r="P2040" s="41">
        <v>4</v>
      </c>
      <c r="Q2040" s="41">
        <v>8</v>
      </c>
      <c r="R2040" s="117">
        <v>0.5</v>
      </c>
      <c r="S2040" s="34">
        <v>1</v>
      </c>
      <c r="T2040" s="34"/>
      <c r="U2040" s="43" t="s">
        <v>299</v>
      </c>
      <c r="V2040" s="34">
        <v>1</v>
      </c>
      <c r="W2040" s="29">
        <v>1</v>
      </c>
      <c r="X2040" s="29">
        <f t="shared" si="919"/>
        <v>1</v>
      </c>
      <c r="Z2040" s="6">
        <f t="shared" si="920"/>
        <v>1</v>
      </c>
      <c r="AA2040" s="6">
        <f t="shared" si="921"/>
        <v>1</v>
      </c>
      <c r="AB2040" s="29"/>
      <c r="AC2040" s="29">
        <f t="shared" si="922"/>
        <v>1</v>
      </c>
      <c r="AE2040" s="120">
        <f>IF(N2040=1,IF(OR(I2040&lt;5,I2040=""),0,IF(I2040&gt;=10,1,0.5)),0)</f>
        <v>1</v>
      </c>
      <c r="AF2040" s="120">
        <f>IF(G2040&gt;AI2040,0.5,0)</f>
        <v>0.5</v>
      </c>
      <c r="AG2040" s="120">
        <f>IF(G2040=AJ2040,1,0)</f>
        <v>1</v>
      </c>
      <c r="AI2040" s="29">
        <f t="shared" si="923"/>
        <v>0.88328075699999997</v>
      </c>
      <c r="AJ2040" s="29">
        <f>_xlfn.MAXIFS($G$7:$G$2383,$N$7:$N$2383,1,$D$7:$D$2383,4)</f>
        <v>1</v>
      </c>
    </row>
    <row r="2041" spans="1:36" ht="16.5" thickBot="1" x14ac:dyDescent="0.3">
      <c r="A2041" s="48" t="s">
        <v>2212</v>
      </c>
      <c r="B2041" s="54" t="s">
        <v>109</v>
      </c>
      <c r="C2041" s="55" t="s">
        <v>110</v>
      </c>
      <c r="D2041" s="44">
        <v>5</v>
      </c>
      <c r="E2041" s="41">
        <v>11</v>
      </c>
      <c r="F2041" s="41">
        <v>19</v>
      </c>
      <c r="G2041" s="117">
        <v>0.57894736800000002</v>
      </c>
      <c r="H2041" s="42" t="s">
        <v>12</v>
      </c>
      <c r="I2041" s="13">
        <v>358.70445395500002</v>
      </c>
      <c r="J2041" s="42" t="s">
        <v>12</v>
      </c>
      <c r="K2041" s="29">
        <f t="shared" si="917"/>
        <v>1</v>
      </c>
      <c r="L2041" s="29">
        <f t="shared" si="898"/>
        <v>0</v>
      </c>
      <c r="M2041" s="29">
        <f t="shared" si="899"/>
        <v>0</v>
      </c>
      <c r="N2041" s="29">
        <f t="shared" si="918"/>
        <v>1</v>
      </c>
      <c r="O2041" s="34"/>
      <c r="P2041" s="41">
        <v>13</v>
      </c>
      <c r="Q2041" s="41">
        <v>103</v>
      </c>
      <c r="R2041" s="117">
        <v>0.12621359200000001</v>
      </c>
      <c r="S2041" s="34">
        <v>1</v>
      </c>
      <c r="T2041" s="34"/>
      <c r="U2041" s="43" t="s">
        <v>301</v>
      </c>
      <c r="V2041" s="34">
        <v>1</v>
      </c>
      <c r="W2041" s="29">
        <v>1</v>
      </c>
      <c r="X2041" s="29">
        <f t="shared" si="919"/>
        <v>1</v>
      </c>
      <c r="Z2041" s="6">
        <f t="shared" si="920"/>
        <v>1</v>
      </c>
      <c r="AA2041" s="6">
        <f t="shared" si="921"/>
        <v>1</v>
      </c>
      <c r="AB2041" s="29"/>
      <c r="AC2041" s="29">
        <f t="shared" si="922"/>
        <v>1</v>
      </c>
      <c r="AE2041" s="120">
        <f>IF(N2041=1,IF(OR(I2041&lt;5,I2041=""),0,IF(I2041&gt;=10,1,0.5)),0)</f>
        <v>1</v>
      </c>
      <c r="AF2041" s="120">
        <f>IF(G2041&gt;AI2041,0.5,0)</f>
        <v>0</v>
      </c>
      <c r="AG2041" s="120">
        <f>IF(G2041=AJ2041,1,0)</f>
        <v>0</v>
      </c>
      <c r="AI2041" s="29">
        <f t="shared" si="923"/>
        <v>0.78056112200000005</v>
      </c>
      <c r="AJ2041" s="29">
        <f>_xlfn.MAXIFS($G$7:$G$2383,$N$7:$N$2383,1,$D$7:$D$2383,5)</f>
        <v>1</v>
      </c>
    </row>
    <row r="2042" spans="1:36" ht="16.5" thickBot="1" x14ac:dyDescent="0.3">
      <c r="A2042" s="48" t="s">
        <v>2213</v>
      </c>
      <c r="B2042" s="54" t="s">
        <v>109</v>
      </c>
      <c r="C2042" s="55" t="s">
        <v>110</v>
      </c>
      <c r="D2042" s="44">
        <v>6</v>
      </c>
      <c r="E2042" s="41">
        <v>6145</v>
      </c>
      <c r="F2042" s="41">
        <v>6140</v>
      </c>
      <c r="G2042" s="117">
        <v>1.000814332</v>
      </c>
      <c r="H2042" s="45">
        <v>1</v>
      </c>
      <c r="I2042" s="42" t="s">
        <v>12</v>
      </c>
      <c r="J2042" s="13">
        <v>1.000814332</v>
      </c>
      <c r="K2042" s="29">
        <f t="shared" si="917"/>
        <v>2</v>
      </c>
      <c r="L2042" s="29">
        <f t="shared" si="898"/>
        <v>0</v>
      </c>
      <c r="M2042" s="29">
        <f t="shared" si="899"/>
        <v>0</v>
      </c>
      <c r="N2042" s="29">
        <f t="shared" si="918"/>
        <v>1</v>
      </c>
      <c r="O2042" s="34"/>
      <c r="P2042" s="41">
        <v>0</v>
      </c>
      <c r="Q2042" s="41">
        <v>0</v>
      </c>
      <c r="R2042" s="117">
        <v>0</v>
      </c>
      <c r="S2042" s="42">
        <v>2</v>
      </c>
      <c r="T2042" s="42"/>
      <c r="U2042" s="43" t="s">
        <v>303</v>
      </c>
      <c r="V2042" s="34">
        <v>1</v>
      </c>
      <c r="W2042" s="29">
        <v>2</v>
      </c>
      <c r="X2042" s="29">
        <f t="shared" si="919"/>
        <v>2</v>
      </c>
      <c r="Z2042" s="6">
        <f t="shared" si="920"/>
        <v>1</v>
      </c>
      <c r="AA2042" s="6">
        <f t="shared" si="921"/>
        <v>1</v>
      </c>
      <c r="AB2042" s="29"/>
      <c r="AC2042" s="29">
        <f t="shared" si="922"/>
        <v>1</v>
      </c>
      <c r="AE2042" s="120">
        <f>IF(N2042=1,IF(J2042&gt;=1,2,0),0)</f>
        <v>2</v>
      </c>
      <c r="AF2042" s="120">
        <f>IF(G2042&gt;AI2042,1,0)</f>
        <v>0</v>
      </c>
      <c r="AG2042" s="120"/>
      <c r="AI2042" s="29">
        <f t="shared" si="923"/>
        <v>1.0014544569999999</v>
      </c>
    </row>
    <row r="2043" spans="1:36" ht="16.5" thickBot="1" x14ac:dyDescent="0.3">
      <c r="A2043" s="48" t="s">
        <v>2214</v>
      </c>
      <c r="B2043" s="54" t="s">
        <v>109</v>
      </c>
      <c r="C2043" s="55" t="s">
        <v>110</v>
      </c>
      <c r="D2043" s="44">
        <v>7</v>
      </c>
      <c r="E2043" s="41">
        <v>489</v>
      </c>
      <c r="F2043" s="41">
        <v>563</v>
      </c>
      <c r="G2043" s="117">
        <v>0.86856127900000002</v>
      </c>
      <c r="H2043" s="42" t="s">
        <v>12</v>
      </c>
      <c r="I2043" s="13">
        <v>63.723801023999997</v>
      </c>
      <c r="J2043" s="42" t="s">
        <v>12</v>
      </c>
      <c r="K2043" s="29">
        <f t="shared" si="917"/>
        <v>2</v>
      </c>
      <c r="L2043" s="29">
        <f t="shared" si="898"/>
        <v>0</v>
      </c>
      <c r="M2043" s="29">
        <f t="shared" si="899"/>
        <v>1</v>
      </c>
      <c r="N2043" s="29">
        <f t="shared" si="918"/>
        <v>1</v>
      </c>
      <c r="O2043" s="34"/>
      <c r="P2043" s="41">
        <v>200</v>
      </c>
      <c r="Q2043" s="41">
        <v>377</v>
      </c>
      <c r="R2043" s="117">
        <v>0.53050397900000001</v>
      </c>
      <c r="S2043" s="34">
        <v>0</v>
      </c>
      <c r="T2043" s="34"/>
      <c r="U2043" s="43" t="s">
        <v>305</v>
      </c>
      <c r="V2043" s="34">
        <v>1</v>
      </c>
      <c r="W2043" s="29">
        <v>2</v>
      </c>
      <c r="X2043" s="29">
        <f t="shared" si="919"/>
        <v>2</v>
      </c>
      <c r="Z2043" s="6">
        <f t="shared" si="920"/>
        <v>1</v>
      </c>
      <c r="AA2043" s="6">
        <f t="shared" si="921"/>
        <v>1</v>
      </c>
      <c r="AB2043" s="29"/>
      <c r="AC2043" s="29">
        <f t="shared" si="922"/>
        <v>1</v>
      </c>
      <c r="AE2043" s="120">
        <f>IF(N2043=1,IF(OR(I2043&lt;3,I2043=""),0,IF(I2043&gt;=7,2,1)),0)</f>
        <v>2</v>
      </c>
      <c r="AF2043" s="120">
        <f>IF(G2043&gt;AI2043,1,0)</f>
        <v>1</v>
      </c>
      <c r="AG2043" s="120">
        <f>IF(G2043=AJ2043,2,0)</f>
        <v>0</v>
      </c>
      <c r="AI2043" s="29">
        <f t="shared" si="923"/>
        <v>0.78831324000000003</v>
      </c>
      <c r="AJ2043" s="29">
        <f>_xlfn.MAXIFS($G$7:$G$2383,$N$7:$N$2383,1,$D$7:$D$2383,7)</f>
        <v>0.964028777</v>
      </c>
    </row>
    <row r="2044" spans="1:36" ht="16.5" thickBot="1" x14ac:dyDescent="0.3">
      <c r="A2044" s="48" t="s">
        <v>2215</v>
      </c>
      <c r="B2044" s="54" t="s">
        <v>109</v>
      </c>
      <c r="C2044" s="55" t="s">
        <v>110</v>
      </c>
      <c r="D2044" s="44">
        <v>8</v>
      </c>
      <c r="E2044" s="41">
        <v>165</v>
      </c>
      <c r="F2044" s="41">
        <v>563</v>
      </c>
      <c r="G2044" s="117">
        <v>0.29307282400000001</v>
      </c>
      <c r="H2044" s="42" t="s">
        <v>12</v>
      </c>
      <c r="I2044" s="13">
        <v>-44.197750179000003</v>
      </c>
      <c r="J2044" s="42" t="s">
        <v>12</v>
      </c>
      <c r="K2044" s="29">
        <f t="shared" si="917"/>
        <v>1</v>
      </c>
      <c r="L2044" s="29">
        <f t="shared" si="898"/>
        <v>0</v>
      </c>
      <c r="M2044" s="29">
        <f t="shared" si="899"/>
        <v>1</v>
      </c>
      <c r="N2044" s="29">
        <f t="shared" si="918"/>
        <v>1</v>
      </c>
      <c r="O2044" s="34"/>
      <c r="P2044" s="41">
        <v>198</v>
      </c>
      <c r="Q2044" s="41">
        <v>377</v>
      </c>
      <c r="R2044" s="117">
        <v>0.52519893900000003</v>
      </c>
      <c r="S2044" s="34">
        <v>0</v>
      </c>
      <c r="T2044" s="34"/>
      <c r="U2044" s="43" t="s">
        <v>307</v>
      </c>
      <c r="V2044" s="34">
        <v>1</v>
      </c>
      <c r="W2044" s="29">
        <v>1</v>
      </c>
      <c r="X2044" s="29">
        <f t="shared" si="919"/>
        <v>1</v>
      </c>
      <c r="Z2044" s="6">
        <f t="shared" si="920"/>
        <v>1</v>
      </c>
      <c r="AA2044" s="6">
        <f t="shared" si="921"/>
        <v>1</v>
      </c>
      <c r="AB2044" s="29"/>
      <c r="AC2044" s="29">
        <f t="shared" si="922"/>
        <v>1</v>
      </c>
      <c r="AE2044" s="120">
        <f>IF(N2044=1,IF(OR(I2044&gt;-5,I2044=""),0,IF(I2044&gt;=-10,0.5,1)),0)</f>
        <v>1</v>
      </c>
      <c r="AF2044" s="120">
        <f>IF(G2044&lt;AI2044,0.5,0)</f>
        <v>0.5</v>
      </c>
      <c r="AG2044" s="120">
        <f>IF(G2044=AJ2044,1,0)</f>
        <v>0</v>
      </c>
      <c r="AI2044" s="29">
        <f t="shared" si="923"/>
        <v>0.38070670899999998</v>
      </c>
      <c r="AJ2044" s="29">
        <f>_xlfn.MINIFS($G$6:$G$2383,$N$6:$N$2383,1,$D$6:$D$2383,8)</f>
        <v>1.9047618999999998E-2</v>
      </c>
    </row>
    <row r="2045" spans="1:36" ht="16.5" thickBot="1" x14ac:dyDescent="0.3">
      <c r="A2045" s="48" t="s">
        <v>2216</v>
      </c>
      <c r="B2045" s="54" t="s">
        <v>109</v>
      </c>
      <c r="C2045" s="55" t="s">
        <v>110</v>
      </c>
      <c r="D2045" s="44">
        <v>9</v>
      </c>
      <c r="E2045" s="41">
        <v>3450</v>
      </c>
      <c r="F2045" s="41">
        <v>253</v>
      </c>
      <c r="G2045" s="117">
        <v>13.636363636</v>
      </c>
      <c r="H2045" s="45">
        <v>1</v>
      </c>
      <c r="I2045" s="42" t="s">
        <v>12</v>
      </c>
      <c r="J2045" s="13">
        <v>13.636363636</v>
      </c>
      <c r="K2045" s="29">
        <f t="shared" si="917"/>
        <v>1</v>
      </c>
      <c r="L2045" s="29">
        <f t="shared" si="898"/>
        <v>0</v>
      </c>
      <c r="M2045" s="29">
        <f t="shared" si="899"/>
        <v>1</v>
      </c>
      <c r="N2045" s="29">
        <f t="shared" si="918"/>
        <v>1</v>
      </c>
      <c r="O2045" s="34"/>
      <c r="P2045" s="41">
        <v>2131</v>
      </c>
      <c r="Q2045" s="41">
        <v>513</v>
      </c>
      <c r="R2045" s="117">
        <v>4.1539961009999997</v>
      </c>
      <c r="S2045" s="42">
        <v>1</v>
      </c>
      <c r="T2045" s="42"/>
      <c r="U2045" s="43" t="s">
        <v>309</v>
      </c>
      <c r="V2045" s="34">
        <v>1</v>
      </c>
      <c r="W2045" s="29">
        <v>1</v>
      </c>
      <c r="X2045" s="29">
        <f t="shared" si="919"/>
        <v>1</v>
      </c>
      <c r="Z2045" s="6">
        <f t="shared" si="920"/>
        <v>1</v>
      </c>
      <c r="AA2045" s="6">
        <f t="shared" si="921"/>
        <v>1</v>
      </c>
      <c r="AB2045" s="29"/>
      <c r="AC2045" s="29">
        <f t="shared" si="922"/>
        <v>1</v>
      </c>
      <c r="AE2045" s="120">
        <f>IF(N2045=1,IF(J2045&gt;=1,1,0),0)</f>
        <v>1</v>
      </c>
      <c r="AF2045" s="120">
        <f>IF(G2045&gt;AI2045,0.5,0)</f>
        <v>0.5</v>
      </c>
      <c r="AG2045" s="120"/>
      <c r="AI2045" s="29">
        <f t="shared" si="923"/>
        <v>6.5856960899999999</v>
      </c>
    </row>
    <row r="2046" spans="1:36" ht="16.5" thickBot="1" x14ac:dyDescent="0.3">
      <c r="A2046" s="48" t="s">
        <v>2217</v>
      </c>
      <c r="B2046" s="54" t="s">
        <v>109</v>
      </c>
      <c r="C2046" s="55" t="s">
        <v>110</v>
      </c>
      <c r="D2046" s="44">
        <v>10</v>
      </c>
      <c r="E2046" s="41">
        <v>53</v>
      </c>
      <c r="F2046" s="41">
        <v>3</v>
      </c>
      <c r="G2046" s="117">
        <v>17.666666667000001</v>
      </c>
      <c r="H2046" s="45">
        <v>1</v>
      </c>
      <c r="I2046" s="42" t="s">
        <v>12</v>
      </c>
      <c r="J2046" s="13">
        <v>17.666666667000001</v>
      </c>
      <c r="K2046" s="29">
        <f t="shared" si="917"/>
        <v>1</v>
      </c>
      <c r="L2046" s="29">
        <f t="shared" si="898"/>
        <v>0</v>
      </c>
      <c r="M2046" s="29">
        <f t="shared" si="899"/>
        <v>1</v>
      </c>
      <c r="N2046" s="29">
        <f t="shared" si="918"/>
        <v>1</v>
      </c>
      <c r="O2046" s="34"/>
      <c r="P2046" s="41">
        <v>16</v>
      </c>
      <c r="Q2046" s="41">
        <v>8</v>
      </c>
      <c r="R2046" s="117">
        <v>2</v>
      </c>
      <c r="S2046" s="42">
        <v>1</v>
      </c>
      <c r="T2046" s="42"/>
      <c r="U2046" s="43" t="s">
        <v>311</v>
      </c>
      <c r="V2046" s="34">
        <v>1</v>
      </c>
      <c r="W2046" s="29">
        <v>1</v>
      </c>
      <c r="X2046" s="29">
        <f t="shared" si="919"/>
        <v>1</v>
      </c>
      <c r="Z2046" s="6">
        <f t="shared" si="920"/>
        <v>1</v>
      </c>
      <c r="AA2046" s="6">
        <f t="shared" si="921"/>
        <v>1</v>
      </c>
      <c r="AB2046" s="29"/>
      <c r="AC2046" s="29">
        <f t="shared" si="922"/>
        <v>1</v>
      </c>
      <c r="AE2046" s="120">
        <f>IF(N2046=1,IF(J2046&gt;=1,1,0),0)</f>
        <v>1</v>
      </c>
      <c r="AF2046" s="120">
        <f>IF(G2046&gt;AI2046,0.5,0)</f>
        <v>0.5</v>
      </c>
      <c r="AG2046" s="120"/>
      <c r="AI2046" s="29">
        <f t="shared" si="923"/>
        <v>8.2854889590000003</v>
      </c>
    </row>
    <row r="2047" spans="1:36" ht="16.5" thickBot="1" x14ac:dyDescent="0.3">
      <c r="A2047" s="48" t="s">
        <v>2218</v>
      </c>
      <c r="B2047" s="54" t="s">
        <v>109</v>
      </c>
      <c r="C2047" s="55" t="s">
        <v>110</v>
      </c>
      <c r="D2047" s="44">
        <v>11</v>
      </c>
      <c r="E2047" s="41">
        <v>528</v>
      </c>
      <c r="F2047" s="41">
        <v>19</v>
      </c>
      <c r="G2047" s="117">
        <v>27.789473684000001</v>
      </c>
      <c r="H2047" s="45">
        <v>1</v>
      </c>
      <c r="I2047" s="42" t="s">
        <v>12</v>
      </c>
      <c r="J2047" s="13">
        <v>27.789473684000001</v>
      </c>
      <c r="K2047" s="29">
        <f t="shared" si="917"/>
        <v>2</v>
      </c>
      <c r="L2047" s="29">
        <f t="shared" si="898"/>
        <v>0</v>
      </c>
      <c r="M2047" s="29">
        <f t="shared" si="899"/>
        <v>1</v>
      </c>
      <c r="N2047" s="29">
        <f t="shared" si="918"/>
        <v>1</v>
      </c>
      <c r="O2047" s="34"/>
      <c r="P2047" s="41">
        <v>348</v>
      </c>
      <c r="Q2047" s="41">
        <v>103</v>
      </c>
      <c r="R2047" s="117">
        <v>3.3786407770000002</v>
      </c>
      <c r="S2047" s="42">
        <v>2</v>
      </c>
      <c r="T2047" s="42"/>
      <c r="U2047" s="43" t="s">
        <v>313</v>
      </c>
      <c r="V2047" s="34">
        <v>1</v>
      </c>
      <c r="W2047" s="29">
        <v>2</v>
      </c>
      <c r="X2047" s="29">
        <f t="shared" si="919"/>
        <v>2</v>
      </c>
      <c r="Z2047" s="6">
        <f t="shared" si="920"/>
        <v>1</v>
      </c>
      <c r="AA2047" s="6">
        <f t="shared" si="921"/>
        <v>1</v>
      </c>
      <c r="AB2047" s="29"/>
      <c r="AC2047" s="29">
        <f t="shared" si="922"/>
        <v>1</v>
      </c>
      <c r="AE2047" s="120">
        <f>IF(N2047=1,IF(J2047&gt;=1,2,0),0)</f>
        <v>2</v>
      </c>
      <c r="AF2047" s="120">
        <f>IF(G2047&gt;AI2047,1,0)</f>
        <v>1</v>
      </c>
      <c r="AG2047" s="120"/>
      <c r="AI2047" s="29">
        <f t="shared" si="923"/>
        <v>8.5951903810000001</v>
      </c>
    </row>
    <row r="2048" spans="1:36" ht="16.5" thickBot="1" x14ac:dyDescent="0.3">
      <c r="A2048" s="48" t="s">
        <v>2219</v>
      </c>
      <c r="B2048" s="54" t="s">
        <v>109</v>
      </c>
      <c r="C2048" s="55" t="s">
        <v>110</v>
      </c>
      <c r="D2048" s="44">
        <v>12</v>
      </c>
      <c r="E2048" s="41">
        <v>759</v>
      </c>
      <c r="F2048" s="41">
        <v>17793</v>
      </c>
      <c r="G2048" s="117">
        <v>4.2657225E-2</v>
      </c>
      <c r="H2048" s="42" t="s">
        <v>12</v>
      </c>
      <c r="I2048" s="13">
        <v>30.056559686</v>
      </c>
      <c r="J2048" s="42" t="s">
        <v>12</v>
      </c>
      <c r="K2048" s="29">
        <f t="shared" si="917"/>
        <v>0</v>
      </c>
      <c r="L2048" s="29">
        <f t="shared" si="898"/>
        <v>0</v>
      </c>
      <c r="M2048" s="29">
        <f t="shared" si="899"/>
        <v>0</v>
      </c>
      <c r="N2048" s="29">
        <f t="shared" si="918"/>
        <v>1</v>
      </c>
      <c r="O2048" s="34"/>
      <c r="P2048" s="41">
        <v>489</v>
      </c>
      <c r="Q2048" s="41">
        <v>14909</v>
      </c>
      <c r="R2048" s="117">
        <v>3.2798979999999998E-2</v>
      </c>
      <c r="S2048" s="34">
        <v>0.5</v>
      </c>
      <c r="T2048" s="34"/>
      <c r="U2048" s="43" t="s">
        <v>315</v>
      </c>
      <c r="V2048" s="34">
        <v>1</v>
      </c>
      <c r="W2048" s="29">
        <v>1</v>
      </c>
      <c r="X2048" s="29">
        <f t="shared" si="919"/>
        <v>1</v>
      </c>
      <c r="Z2048" s="6">
        <f t="shared" si="920"/>
        <v>1</v>
      </c>
      <c r="AA2048" s="6">
        <f t="shared" si="921"/>
        <v>0</v>
      </c>
      <c r="AB2048" s="29"/>
      <c r="AC2048" s="29">
        <f t="shared" si="922"/>
        <v>0</v>
      </c>
      <c r="AE2048" s="120">
        <f>IF(N2048=1,IF(OR(I2048&gt;-5,I2048=""),0,IF(I2048&gt;=-10,0.5,1)),0)</f>
        <v>0</v>
      </c>
      <c r="AF2048" s="120">
        <f>IF(G2048&lt;AI2048,0.5,0)</f>
        <v>0</v>
      </c>
      <c r="AG2048" s="120">
        <f>IF(G2048=AJ2048,1,0)</f>
        <v>0</v>
      </c>
      <c r="AI2048" s="29">
        <f t="shared" si="923"/>
        <v>4.0696577999999997E-2</v>
      </c>
      <c r="AJ2048" s="29">
        <f>_xlfn.MINIFS($G$6:$G$2383,$N$6:$N$2383,1,$D$6:$D$2383,12)</f>
        <v>5.6550419999999999E-3</v>
      </c>
    </row>
    <row r="2049" spans="1:36" ht="16.5" thickBot="1" x14ac:dyDescent="0.3">
      <c r="A2049" s="48" t="s">
        <v>2220</v>
      </c>
      <c r="B2049" s="54" t="s">
        <v>109</v>
      </c>
      <c r="C2049" s="55" t="s">
        <v>110</v>
      </c>
      <c r="D2049" s="44">
        <v>13</v>
      </c>
      <c r="E2049" s="41">
        <v>136</v>
      </c>
      <c r="F2049" s="41">
        <v>439</v>
      </c>
      <c r="G2049" s="117">
        <v>0.30979498900000002</v>
      </c>
      <c r="H2049" s="42" t="s">
        <v>12</v>
      </c>
      <c r="I2049" s="13">
        <v>2.8295416740000001</v>
      </c>
      <c r="J2049" s="42" t="s">
        <v>12</v>
      </c>
      <c r="K2049" s="29">
        <f>_xlfn.IFS(AND(R2049=0,G2049=0),0,V2049=0,0,V2049=1,MAX(AE2049:AG2049))</f>
        <v>0</v>
      </c>
      <c r="L2049" s="29">
        <f t="shared" si="898"/>
        <v>1</v>
      </c>
      <c r="M2049" s="29">
        <f t="shared" si="899"/>
        <v>0</v>
      </c>
      <c r="N2049" s="29">
        <f t="shared" si="918"/>
        <v>1</v>
      </c>
      <c r="O2049" s="34"/>
      <c r="P2049" s="41">
        <v>166</v>
      </c>
      <c r="Q2049" s="41">
        <v>551</v>
      </c>
      <c r="R2049" s="117">
        <v>0.30127041700000001</v>
      </c>
      <c r="S2049" s="34">
        <v>1</v>
      </c>
      <c r="T2049" s="34"/>
      <c r="U2049" s="43" t="s">
        <v>317</v>
      </c>
      <c r="V2049" s="34">
        <v>1</v>
      </c>
      <c r="W2049" s="29">
        <v>2</v>
      </c>
      <c r="X2049" s="29">
        <f t="shared" si="919"/>
        <v>2</v>
      </c>
      <c r="Z2049" s="6">
        <f t="shared" si="920"/>
        <v>1</v>
      </c>
      <c r="AA2049" s="6">
        <f t="shared" si="921"/>
        <v>0</v>
      </c>
      <c r="AB2049" s="29"/>
      <c r="AC2049" s="29">
        <f t="shared" si="922"/>
        <v>0</v>
      </c>
      <c r="AE2049" s="120">
        <f>IF(N2049=1,IF(OR(I2049&gt;-3,I2049=""),0,IF(I2049&gt;=-7,1,2)),0)</f>
        <v>0</v>
      </c>
      <c r="AF2049" s="120">
        <f>IF(G2049&lt;AI2049,1,0)</f>
        <v>0</v>
      </c>
      <c r="AG2049" s="120">
        <f>IF(G2049=AJ2049,2,0)</f>
        <v>0</v>
      </c>
      <c r="AI2049" s="29">
        <f t="shared" si="923"/>
        <v>0.30394431599999999</v>
      </c>
      <c r="AJ2049" s="29">
        <f>_xlfn.MINIFS($G$6:$G$2383,$N$6:$N$2383,1,$D$6:$D$2383,13)</f>
        <v>0.11</v>
      </c>
    </row>
    <row r="2050" spans="1:36" ht="16.5" thickBot="1" x14ac:dyDescent="0.3">
      <c r="A2050" s="48" t="s">
        <v>2221</v>
      </c>
      <c r="B2050" s="54" t="s">
        <v>109</v>
      </c>
      <c r="C2050" s="55" t="s">
        <v>110</v>
      </c>
      <c r="D2050" s="44">
        <v>14</v>
      </c>
      <c r="E2050" s="41">
        <v>0</v>
      </c>
      <c r="F2050" s="41">
        <v>2041</v>
      </c>
      <c r="G2050" s="117">
        <v>0</v>
      </c>
      <c r="H2050" s="42" t="s">
        <v>12</v>
      </c>
      <c r="I2050" s="13">
        <v>0</v>
      </c>
      <c r="J2050" s="42" t="s">
        <v>12</v>
      </c>
      <c r="K2050" s="29">
        <f>_xlfn.IFS(AND(R2050=0,G2050=0),0,V2050=0,0,V2050=1,MAX(AE2050:AG2050))</f>
        <v>0</v>
      </c>
      <c r="L2050" s="29">
        <f t="shared" si="898"/>
        <v>0</v>
      </c>
      <c r="M2050" s="29">
        <f t="shared" si="899"/>
        <v>1</v>
      </c>
      <c r="N2050" s="29">
        <f t="shared" si="918"/>
        <v>1</v>
      </c>
      <c r="O2050" s="34"/>
      <c r="P2050" s="41">
        <v>0</v>
      </c>
      <c r="Q2050" s="41">
        <v>1599</v>
      </c>
      <c r="R2050" s="117">
        <v>0</v>
      </c>
      <c r="S2050" s="34">
        <v>0</v>
      </c>
      <c r="T2050" s="34"/>
      <c r="U2050" s="43" t="s">
        <v>319</v>
      </c>
      <c r="V2050" s="34">
        <v>1</v>
      </c>
      <c r="W2050" s="29">
        <v>1</v>
      </c>
      <c r="X2050" s="29">
        <f t="shared" si="919"/>
        <v>1</v>
      </c>
      <c r="Z2050" s="6">
        <f t="shared" si="920"/>
        <v>1</v>
      </c>
      <c r="AA2050" s="6">
        <f t="shared" si="921"/>
        <v>0</v>
      </c>
      <c r="AB2050" s="29"/>
      <c r="AC2050" s="29">
        <f t="shared" si="922"/>
        <v>0</v>
      </c>
      <c r="AE2050" s="120">
        <f>IF(N2050=1,IF(OR(I2050&gt;-5,I2050=""),0,IF(I2050&gt;=-10,0.5,1)),0)</f>
        <v>0</v>
      </c>
      <c r="AF2050" s="120">
        <f>IF(G2050&lt;AI2050,0.5,0)</f>
        <v>0.5</v>
      </c>
      <c r="AG2050" s="120">
        <f>IF(G2050=AJ2050,1,0)</f>
        <v>1</v>
      </c>
      <c r="AI2050" s="29">
        <f t="shared" si="923"/>
        <v>4.1435990000000004E-3</v>
      </c>
      <c r="AJ2050" s="29">
        <f>_xlfn.MINIFS($G$6:$G$2383,$N$6:$N$2383,1,$D$6:$D$2383,14)</f>
        <v>0</v>
      </c>
    </row>
    <row r="2051" spans="1:36" ht="16.5" thickBot="1" x14ac:dyDescent="0.3">
      <c r="A2051" s="48" t="s">
        <v>2222</v>
      </c>
      <c r="B2051" s="54" t="s">
        <v>109</v>
      </c>
      <c r="C2051" s="55" t="s">
        <v>110</v>
      </c>
      <c r="D2051" s="33"/>
      <c r="E2051" s="41"/>
      <c r="F2051" s="41"/>
      <c r="G2051" s="117">
        <v>0</v>
      </c>
      <c r="H2051" s="35"/>
      <c r="I2051" s="35"/>
      <c r="J2051" s="35"/>
      <c r="K2051" s="36">
        <f>SUM(K2052:K2057)</f>
        <v>3</v>
      </c>
      <c r="L2051" s="29">
        <f t="shared" si="898"/>
        <v>0</v>
      </c>
      <c r="M2051" s="29">
        <f t="shared" si="899"/>
        <v>0</v>
      </c>
      <c r="O2051" s="34"/>
      <c r="P2051" s="34"/>
      <c r="Q2051" s="34"/>
      <c r="R2051" s="117">
        <v>0</v>
      </c>
      <c r="S2051" s="35">
        <v>4</v>
      </c>
      <c r="T2051" s="35"/>
      <c r="U2051" s="37" t="s">
        <v>321</v>
      </c>
      <c r="V2051" s="35">
        <v>1</v>
      </c>
      <c r="W2051" s="6"/>
      <c r="X2051" s="29">
        <f t="shared" si="919"/>
        <v>0</v>
      </c>
      <c r="Y2051" s="6"/>
      <c r="AB2051" s="6"/>
      <c r="AC2051" s="29" t="str">
        <f t="shared" si="922"/>
        <v>не применяется</v>
      </c>
      <c r="AF2051" s="6"/>
    </row>
    <row r="2052" spans="1:36" ht="16.5" thickBot="1" x14ac:dyDescent="0.3">
      <c r="A2052" s="48" t="s">
        <v>2223</v>
      </c>
      <c r="B2052" s="54" t="s">
        <v>109</v>
      </c>
      <c r="C2052" s="55" t="s">
        <v>110</v>
      </c>
      <c r="D2052" s="44">
        <v>15</v>
      </c>
      <c r="E2052" s="41">
        <v>5807</v>
      </c>
      <c r="F2052" s="41">
        <v>5789</v>
      </c>
      <c r="G2052" s="117">
        <v>1.0031093449999999</v>
      </c>
      <c r="H2052" s="45">
        <v>1</v>
      </c>
      <c r="I2052" s="42" t="s">
        <v>12</v>
      </c>
      <c r="J2052" s="13">
        <v>1.0031093449999999</v>
      </c>
      <c r="K2052" s="29">
        <f t="shared" ref="K2052:K2057" si="924">IF(V2052=1,MAX(AE2052:AG2052),0)</f>
        <v>1</v>
      </c>
      <c r="L2052" s="29">
        <f t="shared" si="898"/>
        <v>0</v>
      </c>
      <c r="M2052" s="29">
        <f t="shared" si="899"/>
        <v>1</v>
      </c>
      <c r="N2052" s="29">
        <f t="shared" ref="N2052:N2057" si="925">IF(AND(F2052=0,V2052=1),2,V2052)</f>
        <v>1</v>
      </c>
      <c r="O2052" s="34"/>
      <c r="P2052" s="41">
        <v>0</v>
      </c>
      <c r="Q2052" s="41">
        <v>0</v>
      </c>
      <c r="R2052" s="117">
        <v>0</v>
      </c>
      <c r="S2052" s="42">
        <v>1</v>
      </c>
      <c r="T2052" s="42"/>
      <c r="U2052" s="43" t="s">
        <v>323</v>
      </c>
      <c r="V2052" s="34">
        <v>1</v>
      </c>
      <c r="W2052" s="29">
        <v>1</v>
      </c>
      <c r="X2052" s="29">
        <f t="shared" si="919"/>
        <v>1</v>
      </c>
      <c r="Z2052" s="6">
        <f t="shared" ref="Z2052:Z2057" si="926">N2052</f>
        <v>1</v>
      </c>
      <c r="AA2052" s="6">
        <f t="shared" ref="AA2052:AA2057" si="927">IF(K2052&lt;=0,0,1)</f>
        <v>1</v>
      </c>
      <c r="AB2052" s="29"/>
      <c r="AC2052" s="29">
        <f t="shared" si="922"/>
        <v>1</v>
      </c>
      <c r="AE2052" s="120">
        <f>IF(AND(J2052&gt;=1,N2052=1),1,0)</f>
        <v>1</v>
      </c>
      <c r="AF2052" s="121">
        <f>IF(G2052&gt;AI2052,0.5,0)</f>
        <v>0.5</v>
      </c>
      <c r="AG2052" s="120"/>
      <c r="AI2052" s="29">
        <f t="shared" ref="AI2052:AI2057" si="928">ROUND(SUMIFS(E:E,D:D,D2052,N:N,1)/SUMIFS(F:F,D:D,D2052,N:N,1),9)</f>
        <v>0.955452521</v>
      </c>
    </row>
    <row r="2053" spans="1:36" ht="16.5" thickBot="1" x14ac:dyDescent="0.3">
      <c r="A2053" s="48" t="s">
        <v>2224</v>
      </c>
      <c r="B2053" s="54" t="s">
        <v>109</v>
      </c>
      <c r="C2053" s="55" t="s">
        <v>110</v>
      </c>
      <c r="D2053" s="44">
        <v>16</v>
      </c>
      <c r="E2053" s="41">
        <v>29</v>
      </c>
      <c r="F2053" s="41">
        <v>8</v>
      </c>
      <c r="G2053" s="117">
        <v>3.625</v>
      </c>
      <c r="H2053" s="45">
        <v>1</v>
      </c>
      <c r="I2053" s="42" t="s">
        <v>12</v>
      </c>
      <c r="J2053" s="13">
        <v>3.625</v>
      </c>
      <c r="K2053" s="29">
        <f t="shared" si="924"/>
        <v>1</v>
      </c>
      <c r="L2053" s="29">
        <f t="shared" si="898"/>
        <v>0</v>
      </c>
      <c r="M2053" s="29">
        <f t="shared" si="899"/>
        <v>0</v>
      </c>
      <c r="N2053" s="29">
        <f t="shared" si="925"/>
        <v>1</v>
      </c>
      <c r="O2053" s="34"/>
      <c r="P2053" s="41">
        <v>5</v>
      </c>
      <c r="Q2053" s="41">
        <v>124</v>
      </c>
      <c r="R2053" s="117">
        <v>4.0322581000000003E-2</v>
      </c>
      <c r="S2053" s="42">
        <v>0</v>
      </c>
      <c r="T2053" s="42"/>
      <c r="U2053" s="43" t="s">
        <v>325</v>
      </c>
      <c r="V2053" s="34">
        <v>1</v>
      </c>
      <c r="W2053" s="29">
        <v>1</v>
      </c>
      <c r="X2053" s="29">
        <f t="shared" si="919"/>
        <v>1</v>
      </c>
      <c r="Z2053" s="6">
        <f t="shared" si="926"/>
        <v>1</v>
      </c>
      <c r="AA2053" s="6">
        <f t="shared" si="927"/>
        <v>1</v>
      </c>
      <c r="AB2053" s="29"/>
      <c r="AC2053" s="29">
        <f t="shared" si="922"/>
        <v>1</v>
      </c>
      <c r="AE2053" s="120">
        <f>IF(AND(J2053&gt;=1,N2053=1),1,0)</f>
        <v>1</v>
      </c>
      <c r="AF2053" s="120">
        <f>IF(G2053&gt;AI2053,0.5,0)</f>
        <v>0</v>
      </c>
      <c r="AG2053" s="120"/>
      <c r="AI2053" s="29">
        <f t="shared" si="928"/>
        <v>27.65</v>
      </c>
    </row>
    <row r="2054" spans="1:36" ht="16.5" thickBot="1" x14ac:dyDescent="0.3">
      <c r="A2054" s="48" t="s">
        <v>2225</v>
      </c>
      <c r="B2054" s="54" t="s">
        <v>109</v>
      </c>
      <c r="C2054" s="55" t="s">
        <v>110</v>
      </c>
      <c r="D2054" s="44">
        <v>17</v>
      </c>
      <c r="E2054" s="41">
        <v>1074</v>
      </c>
      <c r="F2054" s="41">
        <v>0</v>
      </c>
      <c r="G2054" s="117">
        <v>0</v>
      </c>
      <c r="H2054" s="45">
        <v>1</v>
      </c>
      <c r="I2054" s="42" t="s">
        <v>12</v>
      </c>
      <c r="J2054" s="13">
        <v>0</v>
      </c>
      <c r="K2054" s="29">
        <f t="shared" si="924"/>
        <v>0</v>
      </c>
      <c r="L2054" s="29">
        <f t="shared" si="898"/>
        <v>0</v>
      </c>
      <c r="M2054" s="29">
        <f t="shared" si="899"/>
        <v>0</v>
      </c>
      <c r="N2054" s="29">
        <f t="shared" si="925"/>
        <v>2</v>
      </c>
      <c r="O2054" s="34"/>
      <c r="P2054" s="41">
        <v>188</v>
      </c>
      <c r="Q2054" s="41">
        <v>205</v>
      </c>
      <c r="R2054" s="117">
        <v>0.91707317099999996</v>
      </c>
      <c r="S2054" s="42">
        <v>0</v>
      </c>
      <c r="T2054" s="42"/>
      <c r="U2054" s="43" t="s">
        <v>327</v>
      </c>
      <c r="V2054" s="34">
        <v>1</v>
      </c>
      <c r="W2054" s="29">
        <v>1</v>
      </c>
      <c r="X2054" s="29">
        <f t="shared" si="919"/>
        <v>1</v>
      </c>
      <c r="Z2054" s="6">
        <f t="shared" si="926"/>
        <v>2</v>
      </c>
      <c r="AA2054" s="6">
        <f t="shared" si="927"/>
        <v>0</v>
      </c>
      <c r="AB2054" s="29"/>
      <c r="AC2054" s="29" t="str">
        <f>_xlfn.IFS(AND(Z2054=1,AA2054=1),1,AND(Z2054=1,AA2054=0),0,Z2054=0,"не применяется",N2054=2,"не применяется")</f>
        <v>не применяется</v>
      </c>
      <c r="AE2054" s="120">
        <f>IF(AND(J2054&gt;=1,N2054=1),1,0)</f>
        <v>0</v>
      </c>
      <c r="AF2054" s="120">
        <f>IF(G2054&gt;AI2054,0.5,0)</f>
        <v>0</v>
      </c>
      <c r="AG2054" s="120"/>
      <c r="AI2054" s="29">
        <f t="shared" si="928"/>
        <v>77.588235294</v>
      </c>
    </row>
    <row r="2055" spans="1:36" ht="16.5" thickBot="1" x14ac:dyDescent="0.3">
      <c r="A2055" s="48" t="s">
        <v>2226</v>
      </c>
      <c r="B2055" s="54" t="s">
        <v>109</v>
      </c>
      <c r="C2055" s="55" t="s">
        <v>110</v>
      </c>
      <c r="D2055" s="44">
        <v>18</v>
      </c>
      <c r="E2055" s="41">
        <v>49</v>
      </c>
      <c r="F2055" s="41">
        <v>0</v>
      </c>
      <c r="G2055" s="117">
        <v>0</v>
      </c>
      <c r="H2055" s="45">
        <v>1</v>
      </c>
      <c r="I2055" s="42" t="s">
        <v>12</v>
      </c>
      <c r="J2055" s="13">
        <v>0</v>
      </c>
      <c r="K2055" s="29">
        <f t="shared" si="924"/>
        <v>0</v>
      </c>
      <c r="L2055" s="29">
        <f t="shared" ref="L2055:L2118" si="929">IF(AG2056=0,0,1)</f>
        <v>0</v>
      </c>
      <c r="M2055" s="29">
        <f t="shared" ref="M2055:M2118" si="930">IF(AF2055=0,0,1)</f>
        <v>0</v>
      </c>
      <c r="N2055" s="29">
        <f t="shared" si="925"/>
        <v>2</v>
      </c>
      <c r="O2055" s="34"/>
      <c r="P2055" s="41">
        <v>9</v>
      </c>
      <c r="Q2055" s="41">
        <v>4</v>
      </c>
      <c r="R2055" s="117">
        <v>2.25</v>
      </c>
      <c r="S2055" s="42">
        <v>1</v>
      </c>
      <c r="T2055" s="42"/>
      <c r="U2055" s="43" t="s">
        <v>329</v>
      </c>
      <c r="V2055" s="34">
        <v>1</v>
      </c>
      <c r="W2055" s="29">
        <v>1</v>
      </c>
      <c r="X2055" s="29">
        <f t="shared" si="919"/>
        <v>1</v>
      </c>
      <c r="Z2055" s="6">
        <f t="shared" si="926"/>
        <v>2</v>
      </c>
      <c r="AA2055" s="6">
        <f t="shared" si="927"/>
        <v>0</v>
      </c>
      <c r="AB2055" s="29"/>
      <c r="AC2055" s="29" t="str">
        <f>_xlfn.IFS(AND(Z2055=1,AA2055=1),1,AND(Z2055=1,AA2055=0),0,Z2055=0,"не применяется",N2055=2,"не применяется")</f>
        <v>не применяется</v>
      </c>
      <c r="AE2055" s="120">
        <f>IF(AND(J2055&gt;=1,N2055=1),1,0)</f>
        <v>0</v>
      </c>
      <c r="AF2055" s="120">
        <f>IF(G2055&gt;AI2055,0.5,0)</f>
        <v>0</v>
      </c>
      <c r="AG2055" s="120"/>
      <c r="AI2055" s="29">
        <f t="shared" si="928"/>
        <v>48.1875</v>
      </c>
    </row>
    <row r="2056" spans="1:36" ht="16.5" thickBot="1" x14ac:dyDescent="0.3">
      <c r="A2056" s="48" t="s">
        <v>2227</v>
      </c>
      <c r="B2056" s="54" t="s">
        <v>109</v>
      </c>
      <c r="C2056" s="55" t="s">
        <v>110</v>
      </c>
      <c r="D2056" s="44">
        <v>19</v>
      </c>
      <c r="E2056" s="41">
        <v>56</v>
      </c>
      <c r="F2056" s="41">
        <v>0</v>
      </c>
      <c r="G2056" s="117">
        <v>0</v>
      </c>
      <c r="H2056" s="45">
        <v>1</v>
      </c>
      <c r="I2056" s="42" t="s">
        <v>12</v>
      </c>
      <c r="J2056" s="13">
        <v>0</v>
      </c>
      <c r="K2056" s="29">
        <f t="shared" si="924"/>
        <v>0</v>
      </c>
      <c r="L2056" s="29">
        <f t="shared" si="929"/>
        <v>0</v>
      </c>
      <c r="M2056" s="29">
        <f t="shared" si="930"/>
        <v>0</v>
      </c>
      <c r="N2056" s="29">
        <f t="shared" si="925"/>
        <v>2</v>
      </c>
      <c r="O2056" s="34"/>
      <c r="P2056" s="41">
        <v>45</v>
      </c>
      <c r="Q2056" s="41">
        <v>7</v>
      </c>
      <c r="R2056" s="117">
        <v>6.4285714289999998</v>
      </c>
      <c r="S2056" s="42">
        <v>2</v>
      </c>
      <c r="T2056" s="42"/>
      <c r="U2056" s="43" t="s">
        <v>331</v>
      </c>
      <c r="V2056" s="34">
        <v>1</v>
      </c>
      <c r="W2056" s="29">
        <v>2</v>
      </c>
      <c r="X2056" s="29">
        <f t="shared" si="919"/>
        <v>2</v>
      </c>
      <c r="Z2056" s="6">
        <f t="shared" si="926"/>
        <v>2</v>
      </c>
      <c r="AA2056" s="6">
        <f t="shared" si="927"/>
        <v>0</v>
      </c>
      <c r="AB2056" s="29"/>
      <c r="AC2056" s="29" t="str">
        <f>_xlfn.IFS(AND(Z2056=1,AA2056=1),1,AND(Z2056=1,AA2056=0),0,Z2056=0,"не применяется",N2056=2,"не применяется")</f>
        <v>не применяется</v>
      </c>
      <c r="AE2056" s="120">
        <f>IF(AND(J2056&gt;=1,N2056=1),2,0)</f>
        <v>0</v>
      </c>
      <c r="AF2056" s="120">
        <f>IF(G2056&gt;AI2056,1,0)</f>
        <v>0</v>
      </c>
      <c r="AG2056" s="120"/>
      <c r="AI2056" s="29">
        <f t="shared" si="928"/>
        <v>45.237288135999997</v>
      </c>
    </row>
    <row r="2057" spans="1:36" ht="16.5" thickBot="1" x14ac:dyDescent="0.3">
      <c r="A2057" s="48" t="s">
        <v>2228</v>
      </c>
      <c r="B2057" s="54" t="s">
        <v>109</v>
      </c>
      <c r="C2057" s="55" t="s">
        <v>110</v>
      </c>
      <c r="D2057" s="44">
        <v>20</v>
      </c>
      <c r="E2057" s="41">
        <v>34</v>
      </c>
      <c r="F2057" s="41">
        <v>1</v>
      </c>
      <c r="G2057" s="117">
        <v>34</v>
      </c>
      <c r="H2057" s="45">
        <v>1</v>
      </c>
      <c r="I2057" s="42" t="s">
        <v>12</v>
      </c>
      <c r="J2057" s="13">
        <v>34</v>
      </c>
      <c r="K2057" s="29">
        <f t="shared" si="924"/>
        <v>1</v>
      </c>
      <c r="L2057" s="29">
        <f t="shared" si="929"/>
        <v>0</v>
      </c>
      <c r="M2057" s="29">
        <f t="shared" si="930"/>
        <v>1</v>
      </c>
      <c r="N2057" s="29">
        <f t="shared" si="925"/>
        <v>1</v>
      </c>
      <c r="O2057" s="34"/>
      <c r="P2057" s="41">
        <v>11</v>
      </c>
      <c r="Q2057" s="41">
        <v>27</v>
      </c>
      <c r="R2057" s="117">
        <v>0.407407407</v>
      </c>
      <c r="S2057" s="42">
        <v>0</v>
      </c>
      <c r="T2057" s="42"/>
      <c r="U2057" s="43" t="s">
        <v>333</v>
      </c>
      <c r="V2057" s="34">
        <v>1</v>
      </c>
      <c r="W2057" s="29">
        <v>1</v>
      </c>
      <c r="X2057" s="29">
        <f t="shared" si="919"/>
        <v>1</v>
      </c>
      <c r="Z2057" s="6">
        <f t="shared" si="926"/>
        <v>1</v>
      </c>
      <c r="AA2057" s="6">
        <f t="shared" si="927"/>
        <v>1</v>
      </c>
      <c r="AB2057" s="29"/>
      <c r="AC2057" s="29">
        <f>_xlfn.IFS(AND(Z2057=1,AA2057=1),1,AND(Z2057=1,AA2057=0),0,Z2057=0,"не применяется")</f>
        <v>1</v>
      </c>
      <c r="AE2057" s="120">
        <f>IF(AND(J2057&gt;=1,N2057=1),1,0)</f>
        <v>1</v>
      </c>
      <c r="AF2057" s="120">
        <f>IF(G2057&gt;AI2057,0.5,0)</f>
        <v>0.5</v>
      </c>
      <c r="AG2057" s="120"/>
      <c r="AI2057" s="29">
        <f t="shared" si="928"/>
        <v>12.756097561000001</v>
      </c>
    </row>
    <row r="2058" spans="1:36" ht="16.5" thickBot="1" x14ac:dyDescent="0.3">
      <c r="A2058" s="48" t="s">
        <v>2222</v>
      </c>
      <c r="B2058" s="54" t="s">
        <v>109</v>
      </c>
      <c r="C2058" s="55" t="s">
        <v>110</v>
      </c>
      <c r="D2058" s="33"/>
      <c r="E2058" s="41"/>
      <c r="F2058" s="41"/>
      <c r="G2058" s="117">
        <v>0</v>
      </c>
      <c r="H2058" s="35"/>
      <c r="I2058" s="35"/>
      <c r="J2058" s="35"/>
      <c r="K2058" s="36">
        <f>SUM(K2059:K2063)</f>
        <v>2</v>
      </c>
      <c r="L2058" s="29">
        <f t="shared" si="929"/>
        <v>0</v>
      </c>
      <c r="M2058" s="29">
        <f t="shared" si="930"/>
        <v>0</v>
      </c>
      <c r="O2058" s="34"/>
      <c r="P2058" s="34"/>
      <c r="Q2058" s="34"/>
      <c r="R2058" s="117">
        <v>0</v>
      </c>
      <c r="S2058" s="35">
        <v>0.5</v>
      </c>
      <c r="T2058" s="35"/>
      <c r="U2058" s="37" t="s">
        <v>321</v>
      </c>
      <c r="V2058" s="35">
        <v>1</v>
      </c>
      <c r="W2058" s="6"/>
      <c r="X2058" s="29">
        <f t="shared" si="919"/>
        <v>0</v>
      </c>
      <c r="Y2058" s="6"/>
      <c r="AB2058" s="6"/>
      <c r="AC2058" s="29" t="str">
        <f>_xlfn.IFS(AND(Z2058=1,AA2058=1),1,AND(Z2058=1,AA2058=0),0,Z2058=0,"не применяется")</f>
        <v>не применяется</v>
      </c>
      <c r="AF2058" s="6"/>
    </row>
    <row r="2059" spans="1:36" ht="16.5" thickBot="1" x14ac:dyDescent="0.3">
      <c r="A2059" s="48" t="s">
        <v>2229</v>
      </c>
      <c r="B2059" s="54" t="s">
        <v>109</v>
      </c>
      <c r="C2059" s="55" t="s">
        <v>110</v>
      </c>
      <c r="D2059" s="44">
        <v>21</v>
      </c>
      <c r="E2059" s="41">
        <v>6</v>
      </c>
      <c r="F2059" s="41">
        <v>51</v>
      </c>
      <c r="G2059" s="117">
        <v>0.117647059</v>
      </c>
      <c r="H2059" s="42" t="s">
        <v>12</v>
      </c>
      <c r="I2059" s="13">
        <v>84.313726442000004</v>
      </c>
      <c r="J2059" s="42" t="s">
        <v>12</v>
      </c>
      <c r="K2059" s="29">
        <f>IF(V2059=1,MAX(AE2059:AG2059),0)</f>
        <v>1</v>
      </c>
      <c r="L2059" s="29">
        <f t="shared" si="929"/>
        <v>0</v>
      </c>
      <c r="M2059" s="29">
        <f t="shared" si="930"/>
        <v>0</v>
      </c>
      <c r="N2059" s="29">
        <f>IF(AND(F2059=0,V2059=1),2,V2059)</f>
        <v>1</v>
      </c>
      <c r="O2059" s="34"/>
      <c r="P2059" s="41">
        <v>3</v>
      </c>
      <c r="Q2059" s="41">
        <v>47</v>
      </c>
      <c r="R2059" s="117">
        <v>6.3829786999999999E-2</v>
      </c>
      <c r="S2059" s="45">
        <v>0.5</v>
      </c>
      <c r="T2059" s="45"/>
      <c r="U2059" s="43" t="s">
        <v>335</v>
      </c>
      <c r="V2059" s="34">
        <v>1</v>
      </c>
      <c r="W2059" s="29">
        <v>1</v>
      </c>
      <c r="X2059" s="29">
        <f t="shared" si="919"/>
        <v>1</v>
      </c>
      <c r="Z2059" s="6">
        <f>N2059</f>
        <v>1</v>
      </c>
      <c r="AA2059" s="6">
        <f>IF(K2059&lt;=0,0,1)</f>
        <v>1</v>
      </c>
      <c r="AB2059" s="29"/>
      <c r="AC2059" s="29">
        <f>_xlfn.IFS(AND(Z2059=1,AA2059=1),1,AND(Z2059=1,AA2059=0),0,Z2059=0,"не применяется")</f>
        <v>1</v>
      </c>
      <c r="AE2059" s="120">
        <f>IF(N2059=1,IF(OR(I2059&lt;5,I2059=""),0,IF(I2059&gt;=10,1,0.5)),0)</f>
        <v>1</v>
      </c>
      <c r="AF2059" s="120">
        <f>IF(G2059&gt;AI2059,0.5,0)</f>
        <v>0</v>
      </c>
      <c r="AG2059" s="120">
        <f>IF(G2059=AJ2059,1,0)</f>
        <v>0</v>
      </c>
      <c r="AI2059" s="29">
        <f>ROUND(SUMIFS(E:E,D:D,D2059,N:N,1)/SUMIFS(F:F,D:D,D2059,N:N,1),9)</f>
        <v>0.40586932399999998</v>
      </c>
      <c r="AJ2059" s="29">
        <f>_xlfn.MAXIFS($G$7:$G$2383,$N$7:$N$2383,1,$D$7:$D$2383,21)</f>
        <v>1</v>
      </c>
    </row>
    <row r="2060" spans="1:36" ht="16.5" thickBot="1" x14ac:dyDescent="0.3">
      <c r="A2060" s="48" t="s">
        <v>2230</v>
      </c>
      <c r="B2060" s="54" t="s">
        <v>109</v>
      </c>
      <c r="C2060" s="55" t="s">
        <v>110</v>
      </c>
      <c r="D2060" s="44">
        <v>22</v>
      </c>
      <c r="E2060" s="41">
        <v>210</v>
      </c>
      <c r="F2060" s="41">
        <v>270</v>
      </c>
      <c r="G2060" s="117">
        <v>0.77777777800000003</v>
      </c>
      <c r="H2060" s="45">
        <v>1</v>
      </c>
      <c r="I2060" s="42" t="s">
        <v>12</v>
      </c>
      <c r="J2060" s="13">
        <v>0.77777777800000003</v>
      </c>
      <c r="K2060" s="29">
        <f>IF(V2060=1,MAX(AE2060:AG2060),0)</f>
        <v>0.5</v>
      </c>
      <c r="L2060" s="29">
        <f t="shared" si="929"/>
        <v>0</v>
      </c>
      <c r="M2060" s="29">
        <f t="shared" si="930"/>
        <v>1</v>
      </c>
      <c r="N2060" s="29">
        <f>IF(AND(F2060=0,V2060=1),2,V2060)</f>
        <v>1</v>
      </c>
      <c r="O2060" s="34"/>
      <c r="P2060" s="41">
        <v>0</v>
      </c>
      <c r="Q2060" s="41">
        <v>0</v>
      </c>
      <c r="R2060" s="117">
        <v>0</v>
      </c>
      <c r="S2060" s="42">
        <v>0</v>
      </c>
      <c r="T2060" s="42"/>
      <c r="U2060" s="43" t="s">
        <v>337</v>
      </c>
      <c r="V2060" s="34">
        <v>1</v>
      </c>
      <c r="W2060" s="29">
        <v>1</v>
      </c>
      <c r="X2060" s="29">
        <f t="shared" si="919"/>
        <v>1</v>
      </c>
      <c r="Z2060" s="6">
        <f>N2060</f>
        <v>1</v>
      </c>
      <c r="AA2060" s="6">
        <f>IF(K2060&lt;=0,0,1)</f>
        <v>1</v>
      </c>
      <c r="AB2060" s="29"/>
      <c r="AC2060" s="29">
        <f>_xlfn.IFS(AND(Z2060=1,AA2060=1),1,AND(Z2060=1,AA2060=0),0,Z2060=0,"не применяется")</f>
        <v>1</v>
      </c>
      <c r="AE2060" s="120">
        <f>IF(AND(J2060&gt;=1,N2060=1),1,0)</f>
        <v>0</v>
      </c>
      <c r="AF2060" s="120">
        <f>IF(G2060&gt;AI2060,0.5,0)</f>
        <v>0.5</v>
      </c>
      <c r="AG2060" s="120"/>
      <c r="AI2060" s="29">
        <f>ROUND(SUMIFS(E:E,D:D,D2060,N:N,1)/SUMIFS(F:F,D:D,D2060,N:N,1),9)</f>
        <v>0.59924209900000003</v>
      </c>
    </row>
    <row r="2061" spans="1:36" ht="16.5" thickBot="1" x14ac:dyDescent="0.3">
      <c r="A2061" s="48" t="s">
        <v>2231</v>
      </c>
      <c r="B2061" s="54" t="s">
        <v>109</v>
      </c>
      <c r="C2061" s="55" t="s">
        <v>110</v>
      </c>
      <c r="D2061" s="44">
        <v>23</v>
      </c>
      <c r="E2061" s="41">
        <v>0</v>
      </c>
      <c r="F2061" s="41">
        <v>0</v>
      </c>
      <c r="G2061" s="117">
        <v>0</v>
      </c>
      <c r="H2061" s="42" t="s">
        <v>12</v>
      </c>
      <c r="I2061" s="13">
        <v>0</v>
      </c>
      <c r="J2061" s="42" t="s">
        <v>12</v>
      </c>
      <c r="K2061" s="29">
        <f>IF(V2061=1,MAX(AE2061:AG2061),0)</f>
        <v>0</v>
      </c>
      <c r="L2061" s="29">
        <f t="shared" si="929"/>
        <v>0</v>
      </c>
      <c r="M2061" s="29">
        <f t="shared" si="930"/>
        <v>0</v>
      </c>
      <c r="N2061" s="29">
        <f>IF(AND(F2061=0,V2061=1),2,V2061)</f>
        <v>2</v>
      </c>
      <c r="O2061" s="34"/>
      <c r="P2061" s="41">
        <v>0</v>
      </c>
      <c r="Q2061" s="41">
        <v>0</v>
      </c>
      <c r="R2061" s="117">
        <v>0</v>
      </c>
      <c r="S2061" s="45">
        <v>0</v>
      </c>
      <c r="T2061" s="45"/>
      <c r="U2061" s="43" t="s">
        <v>339</v>
      </c>
      <c r="V2061" s="34">
        <v>1</v>
      </c>
      <c r="W2061" s="29">
        <v>1</v>
      </c>
      <c r="X2061" s="29">
        <f t="shared" si="919"/>
        <v>1</v>
      </c>
      <c r="Z2061" s="6">
        <f>N2061</f>
        <v>2</v>
      </c>
      <c r="AA2061" s="6">
        <f>IF(K2061&lt;=0,0,1)</f>
        <v>0</v>
      </c>
      <c r="AB2061" s="29"/>
      <c r="AC2061" s="29" t="str">
        <f>_xlfn.IFS(AND(Z2061=1,AA2061=1),1,AND(Z2061=1,AA2061=0),0,Z2061=0,"не применяется",Z2061=2,"не применяется")</f>
        <v>не применяется</v>
      </c>
      <c r="AE2061" s="120">
        <f>IF(N2061=1,IF(OR(I2061&lt;5,I2061=""),0,IF(I2061&gt;=10,1,0.5)),0)</f>
        <v>0</v>
      </c>
      <c r="AF2061" s="120">
        <f>IF(G2061&gt;AI2061,0.5,0)</f>
        <v>0</v>
      </c>
      <c r="AG2061" s="120">
        <f>IF(AND(G4488&lt;&gt;0,G2061=AJ2061),1,0)</f>
        <v>0</v>
      </c>
      <c r="AI2061" s="29">
        <f>ROUND(SUMIFS(E:E,D:D,D2061,N:N,1)/SUMIFS(F:F,D:D,D2061,N:N,1),9)</f>
        <v>0.46666666699999998</v>
      </c>
      <c r="AJ2061" s="29">
        <f>_xlfn.MAXIFS($G$7:$G$2383,$N$7:$N$2383,1,$D$7:$D$2383,23)</f>
        <v>6</v>
      </c>
    </row>
    <row r="2062" spans="1:36" ht="16.5" thickBot="1" x14ac:dyDescent="0.3">
      <c r="A2062" s="48" t="s">
        <v>2232</v>
      </c>
      <c r="B2062" s="54" t="s">
        <v>109</v>
      </c>
      <c r="C2062" s="55" t="s">
        <v>110</v>
      </c>
      <c r="D2062" s="44">
        <v>24</v>
      </c>
      <c r="E2062" s="41">
        <v>5</v>
      </c>
      <c r="F2062" s="41">
        <v>1</v>
      </c>
      <c r="G2062" s="117">
        <v>5</v>
      </c>
      <c r="H2062" s="42" t="s">
        <v>12</v>
      </c>
      <c r="I2062" s="13">
        <v>0</v>
      </c>
      <c r="J2062" s="42" t="s">
        <v>12</v>
      </c>
      <c r="K2062" s="29">
        <f>IF(V2062=1,MAX(AE2062:AG2062),0)</f>
        <v>0.5</v>
      </c>
      <c r="L2062" s="29">
        <f t="shared" si="929"/>
        <v>0</v>
      </c>
      <c r="M2062" s="29">
        <f t="shared" si="930"/>
        <v>1</v>
      </c>
      <c r="N2062" s="29">
        <f>IF(AND(F2062=0,V2062=1),2,V2062)</f>
        <v>1</v>
      </c>
      <c r="O2062" s="34"/>
      <c r="P2062" s="41">
        <v>0</v>
      </c>
      <c r="Q2062" s="41">
        <v>7</v>
      </c>
      <c r="R2062" s="117">
        <v>0</v>
      </c>
      <c r="S2062" s="45">
        <v>0</v>
      </c>
      <c r="T2062" s="45"/>
      <c r="U2062" s="43" t="s">
        <v>341</v>
      </c>
      <c r="V2062" s="34">
        <v>1</v>
      </c>
      <c r="W2062" s="29">
        <v>1</v>
      </c>
      <c r="X2062" s="29">
        <f t="shared" si="919"/>
        <v>1</v>
      </c>
      <c r="Z2062" s="6">
        <f>N2062</f>
        <v>1</v>
      </c>
      <c r="AA2062" s="6">
        <f>IF(K2062&lt;=0,0,1)</f>
        <v>1</v>
      </c>
      <c r="AB2062" s="29"/>
      <c r="AC2062" s="29">
        <f>_xlfn.IFS(AND(Z2062=1,AA2062=1),1,AND(Z2062=1,AA2062=0),0,Z2062=0,"не применяется")</f>
        <v>1</v>
      </c>
      <c r="AE2062" s="120">
        <f>IF(N2062=1,IF(OR(I2062&lt;5,I2062=""),0,IF(I2062&gt;=10,1,0.5)),0)</f>
        <v>0</v>
      </c>
      <c r="AF2062" s="120">
        <f>IF(G2062&gt;AI2062,0.5,0)</f>
        <v>0.5</v>
      </c>
      <c r="AG2062" s="120">
        <f>IF(G2062=AJ2062,1,0)</f>
        <v>0</v>
      </c>
      <c r="AI2062" s="29">
        <f>ROUND(SUMIFS(E:E,D:D,D2062,N:N,1)/SUMIFS(F:F,D:D,D2062,N:N,1),9)</f>
        <v>0.91379310300000005</v>
      </c>
      <c r="AJ2062" s="29">
        <f>_xlfn.MAXIFS($G$7:$G$2383,$N$7:$N$2383,1,$D$7:$D$2383,24)</f>
        <v>10</v>
      </c>
    </row>
    <row r="2063" spans="1:36" ht="16.5" thickBot="1" x14ac:dyDescent="0.3">
      <c r="A2063" s="48" t="s">
        <v>2233</v>
      </c>
      <c r="B2063" s="54" t="s">
        <v>109</v>
      </c>
      <c r="C2063" s="55" t="s">
        <v>110</v>
      </c>
      <c r="D2063" s="44">
        <v>25</v>
      </c>
      <c r="E2063" s="41">
        <v>351</v>
      </c>
      <c r="F2063" s="41">
        <v>364</v>
      </c>
      <c r="G2063" s="117">
        <v>0.96428571399999996</v>
      </c>
      <c r="H2063" s="45">
        <v>1</v>
      </c>
      <c r="I2063" s="42" t="s">
        <v>12</v>
      </c>
      <c r="J2063" s="13">
        <v>0.96428571399999996</v>
      </c>
      <c r="K2063" s="29">
        <f>IF(V2063=1,MAX(AE2063:AG2063),0)</f>
        <v>0</v>
      </c>
      <c r="L2063" s="29">
        <f t="shared" si="929"/>
        <v>0</v>
      </c>
      <c r="M2063" s="29">
        <f t="shared" si="930"/>
        <v>0</v>
      </c>
      <c r="N2063" s="29">
        <f>IF(AND(F2063=0,V2063=1),2,V2063)</f>
        <v>1</v>
      </c>
      <c r="O2063" s="34"/>
      <c r="P2063" s="41">
        <v>0</v>
      </c>
      <c r="Q2063" s="41">
        <v>0</v>
      </c>
      <c r="R2063" s="117">
        <v>0</v>
      </c>
      <c r="S2063" s="42">
        <v>0</v>
      </c>
      <c r="T2063" s="42"/>
      <c r="U2063" s="43" t="s">
        <v>343</v>
      </c>
      <c r="V2063" s="34">
        <v>1</v>
      </c>
      <c r="W2063" s="29">
        <v>2</v>
      </c>
      <c r="X2063" s="29">
        <f t="shared" si="919"/>
        <v>2</v>
      </c>
      <c r="Z2063" s="6">
        <f>N2063</f>
        <v>1</v>
      </c>
      <c r="AA2063" s="6">
        <f>IF(K2063&lt;=0,0,1)</f>
        <v>0</v>
      </c>
      <c r="AB2063" s="29"/>
      <c r="AC2063" s="29">
        <f>_xlfn.IFS(AND(Z2063=1,AA2063=1),1,AND(Z2063=1,AA2063=0),0,Z2063=0,"не применяется")</f>
        <v>0</v>
      </c>
      <c r="AE2063" s="120">
        <f>IF(AND(J2063&gt;=1,N2063=1),2,0)</f>
        <v>0</v>
      </c>
      <c r="AF2063" s="120">
        <f>IF(G2063&gt;AI2063,1,0)</f>
        <v>0</v>
      </c>
      <c r="AG2063" s="120"/>
      <c r="AI2063" s="29">
        <f>ROUND(SUMIFS(E:E,D:D,D2063,N:N,1)/SUMIFS(F:F,D:D,D2063,N:N,1),9)</f>
        <v>0.97028108999999996</v>
      </c>
    </row>
    <row r="2064" spans="1:36" ht="16.5" thickBot="1" x14ac:dyDescent="0.3">
      <c r="A2064" s="48" t="s">
        <v>2234</v>
      </c>
      <c r="B2064" s="54" t="s">
        <v>109</v>
      </c>
      <c r="C2064" s="55" t="s">
        <v>110</v>
      </c>
      <c r="D2064" s="51">
        <v>33</v>
      </c>
      <c r="E2064" s="41"/>
      <c r="F2064" s="41"/>
      <c r="G2064" s="117">
        <v>0</v>
      </c>
      <c r="H2064" s="45"/>
      <c r="I2064" s="45"/>
      <c r="J2064" s="45"/>
      <c r="K2064" s="45">
        <f>K2036+K2051+K2058</f>
        <v>18.5</v>
      </c>
      <c r="L2064" s="29">
        <f t="shared" si="929"/>
        <v>0</v>
      </c>
      <c r="M2064" s="29">
        <f t="shared" si="930"/>
        <v>0</v>
      </c>
      <c r="O2064" s="34"/>
      <c r="P2064" s="34"/>
      <c r="Q2064" s="34"/>
      <c r="R2064" s="117">
        <v>0</v>
      </c>
      <c r="S2064" s="45">
        <v>16.5</v>
      </c>
      <c r="T2064" s="45"/>
      <c r="U2064" s="43" t="s">
        <v>321</v>
      </c>
      <c r="V2064" s="45">
        <v>1</v>
      </c>
      <c r="X2064" s="29">
        <f>SUM(X2036:X2063)</f>
        <v>32</v>
      </c>
      <c r="Y2064" s="53">
        <f>K2064/X2064</f>
        <v>0.578125</v>
      </c>
      <c r="Z2064" s="6">
        <f>SUM(Z2036:Z2063)</f>
        <v>29</v>
      </c>
      <c r="AA2064" s="6">
        <f>SUM(AA2036:AA2063)</f>
        <v>16</v>
      </c>
      <c r="AB2064" s="53">
        <f>AA2064/Z2064</f>
        <v>0.55172413793103448</v>
      </c>
      <c r="AC2064" s="29">
        <f>AB2064</f>
        <v>0.55172413793103448</v>
      </c>
      <c r="AF2064" s="6"/>
    </row>
    <row r="2065" spans="1:36" ht="16.5" thickBot="1" x14ac:dyDescent="0.25">
      <c r="A2065" s="48" t="s">
        <v>230</v>
      </c>
      <c r="B2065" s="49" t="s">
        <v>117</v>
      </c>
      <c r="C2065" s="50" t="s">
        <v>118</v>
      </c>
      <c r="D2065" s="33">
        <v>0</v>
      </c>
      <c r="E2065" s="122"/>
      <c r="F2065" s="122"/>
      <c r="G2065" s="117">
        <v>0</v>
      </c>
      <c r="H2065" s="35"/>
      <c r="I2065" s="35"/>
      <c r="J2065" s="35"/>
      <c r="K2065" s="36">
        <f>SUM(K2066:K2079)</f>
        <v>16.5</v>
      </c>
      <c r="L2065" s="29">
        <f t="shared" si="929"/>
        <v>0</v>
      </c>
      <c r="M2065" s="29">
        <f t="shared" si="930"/>
        <v>0</v>
      </c>
      <c r="O2065" s="34"/>
      <c r="P2065" s="67"/>
      <c r="Q2065" s="67"/>
      <c r="R2065" s="117">
        <v>0</v>
      </c>
      <c r="S2065" s="34">
        <v>13.5</v>
      </c>
      <c r="T2065" s="34"/>
      <c r="U2065" s="43" t="s">
        <v>321</v>
      </c>
      <c r="V2065" s="35">
        <v>1</v>
      </c>
      <c r="W2065" s="6"/>
      <c r="X2065" s="6"/>
      <c r="Y2065" s="6"/>
      <c r="AB2065" s="6"/>
      <c r="AC2065" s="6"/>
      <c r="AF2065" s="6"/>
    </row>
    <row r="2066" spans="1:36" ht="16.5" thickBot="1" x14ac:dyDescent="0.3">
      <c r="A2066" s="48" t="s">
        <v>2235</v>
      </c>
      <c r="B2066" s="54" t="s">
        <v>117</v>
      </c>
      <c r="C2066" s="55" t="s">
        <v>118</v>
      </c>
      <c r="D2066" s="41">
        <v>1</v>
      </c>
      <c r="E2066" s="41">
        <v>69623</v>
      </c>
      <c r="F2066" s="41">
        <v>162624.79999999999</v>
      </c>
      <c r="G2066" s="117">
        <v>0.42812043399999999</v>
      </c>
      <c r="H2066" s="42" t="s">
        <v>12</v>
      </c>
      <c r="I2066" s="13">
        <v>-2.8260309669999999</v>
      </c>
      <c r="J2066" s="42" t="s">
        <v>12</v>
      </c>
      <c r="K2066" s="29">
        <f t="shared" ref="K2066:K2077" si="931">IF(V2066=1,MAX(AE2066:AG2066),0)</f>
        <v>0.5</v>
      </c>
      <c r="L2066" s="29">
        <f t="shared" si="929"/>
        <v>0</v>
      </c>
      <c r="M2066" s="29">
        <f t="shared" si="930"/>
        <v>1</v>
      </c>
      <c r="N2066" s="29">
        <f t="shared" ref="N2066:N2079" si="932">IF(AND(F2066=0,V2066=1),2,V2066)</f>
        <v>1</v>
      </c>
      <c r="O2066" s="34"/>
      <c r="P2066" s="41">
        <v>74159</v>
      </c>
      <c r="Q2066" s="41">
        <v>168324.7</v>
      </c>
      <c r="R2066" s="117">
        <v>0.44057110999999999</v>
      </c>
      <c r="S2066" s="34">
        <v>1</v>
      </c>
      <c r="T2066" s="34"/>
      <c r="U2066" s="43" t="s">
        <v>293</v>
      </c>
      <c r="V2066" s="34">
        <v>1</v>
      </c>
      <c r="W2066" s="29">
        <v>1</v>
      </c>
      <c r="X2066" s="29">
        <f t="shared" ref="X2066:X2092" si="933">IF(V2066=1,W2066,0)</f>
        <v>1</v>
      </c>
      <c r="Z2066" s="6">
        <f t="shared" ref="Z2066:Z2079" si="934">N2066</f>
        <v>1</v>
      </c>
      <c r="AA2066" s="6">
        <f t="shared" ref="AA2066:AA2079" si="935">IF(K2066&lt;=0,0,1)</f>
        <v>1</v>
      </c>
      <c r="AB2066" s="29"/>
      <c r="AC2066" s="29">
        <f t="shared" ref="AC2066:AC2081" si="936">_xlfn.IFS(AND(Z2066=1,AA2066=1),1,AND(Z2066=1,AA2066=0),0,Z2066=0,"не применяется")</f>
        <v>1</v>
      </c>
      <c r="AE2066" s="120">
        <f>IF(N2066=1,IF(OR(I2066&lt;3,I2066=""),0,IF(I2066&gt;=7,1,0.5)),0)</f>
        <v>0</v>
      </c>
      <c r="AF2066" s="120">
        <f>IF(G2066&gt;AI2066,0.5,0)</f>
        <v>0.5</v>
      </c>
      <c r="AG2066" s="120">
        <f>IF(G2066=AJ2066,1,0)</f>
        <v>0</v>
      </c>
      <c r="AI2066" s="29">
        <f t="shared" ref="AI2066:AI2079" si="937">ROUND(SUMIFS(E:E,D:D,D2066,N:N,1)/SUMIFS(F:F,D:D,D2066,N:N,1),9)</f>
        <v>0.26994277300000002</v>
      </c>
      <c r="AJ2066" s="29">
        <f>ROUND(_xlfn.MAXIFS($G$7:$G$2383,$D$7:$D$2383,1,$V$7:$V$2383,1),9)</f>
        <v>0.87050933799999997</v>
      </c>
    </row>
    <row r="2067" spans="1:36" ht="16.5" thickBot="1" x14ac:dyDescent="0.3">
      <c r="A2067" s="48" t="s">
        <v>2236</v>
      </c>
      <c r="B2067" s="54" t="s">
        <v>117</v>
      </c>
      <c r="C2067" s="55" t="s">
        <v>118</v>
      </c>
      <c r="D2067" s="44">
        <v>2</v>
      </c>
      <c r="E2067" s="41">
        <v>359</v>
      </c>
      <c r="F2067" s="41">
        <v>370</v>
      </c>
      <c r="G2067" s="117">
        <v>0.97027026999999999</v>
      </c>
      <c r="H2067" s="42" t="s">
        <v>12</v>
      </c>
      <c r="I2067" s="13">
        <v>199.727053442</v>
      </c>
      <c r="J2067" s="42" t="s">
        <v>12</v>
      </c>
      <c r="K2067" s="29">
        <f t="shared" si="931"/>
        <v>2</v>
      </c>
      <c r="L2067" s="29">
        <f t="shared" si="929"/>
        <v>0</v>
      </c>
      <c r="M2067" s="29">
        <f t="shared" si="930"/>
        <v>1</v>
      </c>
      <c r="N2067" s="29">
        <f t="shared" si="932"/>
        <v>1</v>
      </c>
      <c r="O2067" s="34"/>
      <c r="P2067" s="41">
        <v>101</v>
      </c>
      <c r="Q2067" s="41">
        <v>312</v>
      </c>
      <c r="R2067" s="117">
        <v>0.323717949</v>
      </c>
      <c r="S2067" s="34">
        <v>2</v>
      </c>
      <c r="T2067" s="34"/>
      <c r="U2067" s="43" t="s">
        <v>295</v>
      </c>
      <c r="V2067" s="34">
        <v>1</v>
      </c>
      <c r="W2067" s="29">
        <v>2</v>
      </c>
      <c r="X2067" s="29">
        <f t="shared" si="933"/>
        <v>2</v>
      </c>
      <c r="Z2067" s="6">
        <f t="shared" si="934"/>
        <v>1</v>
      </c>
      <c r="AA2067" s="6">
        <f t="shared" si="935"/>
        <v>1</v>
      </c>
      <c r="AB2067" s="29"/>
      <c r="AC2067" s="29">
        <f t="shared" si="936"/>
        <v>1</v>
      </c>
      <c r="AE2067" s="120">
        <f>IF(N2067=1,IF(OR(I2067&lt;5,I2067=""),0,IF(I2067&gt;=10,2,1)),0)</f>
        <v>2</v>
      </c>
      <c r="AF2067" s="120">
        <f>IF(G2067&gt;AI2067,1,0)</f>
        <v>1</v>
      </c>
      <c r="AG2067" s="120">
        <f>IF(G2067=AJ2067,2,0)</f>
        <v>0</v>
      </c>
      <c r="AI2067" s="29">
        <f t="shared" si="937"/>
        <v>0.94268468299999997</v>
      </c>
      <c r="AJ2067" s="29">
        <f>ROUND(_xlfn.MAXIFS($G$7:$G$2383,$N$7:$N$2383,1,$D$7:$D$2383,2),9)</f>
        <v>0.994897959</v>
      </c>
    </row>
    <row r="2068" spans="1:36" ht="16.5" thickBot="1" x14ac:dyDescent="0.3">
      <c r="A2068" s="48" t="s">
        <v>2237</v>
      </c>
      <c r="B2068" s="54" t="s">
        <v>117</v>
      </c>
      <c r="C2068" s="55" t="s">
        <v>118</v>
      </c>
      <c r="D2068" s="44">
        <v>3</v>
      </c>
      <c r="E2068" s="41">
        <v>0</v>
      </c>
      <c r="F2068" s="41">
        <v>1</v>
      </c>
      <c r="G2068" s="117">
        <v>0</v>
      </c>
      <c r="H2068" s="42" t="s">
        <v>12</v>
      </c>
      <c r="I2068" s="13">
        <v>-100</v>
      </c>
      <c r="J2068" s="42" t="s">
        <v>12</v>
      </c>
      <c r="K2068" s="29">
        <f t="shared" si="931"/>
        <v>0</v>
      </c>
      <c r="L2068" s="29">
        <f t="shared" si="929"/>
        <v>1</v>
      </c>
      <c r="M2068" s="29">
        <f t="shared" si="930"/>
        <v>0</v>
      </c>
      <c r="N2068" s="29">
        <f t="shared" si="932"/>
        <v>1</v>
      </c>
      <c r="O2068" s="34"/>
      <c r="P2068" s="41">
        <v>2</v>
      </c>
      <c r="Q2068" s="41">
        <v>4</v>
      </c>
      <c r="R2068" s="117">
        <v>0.5</v>
      </c>
      <c r="S2068" s="34">
        <v>0</v>
      </c>
      <c r="T2068" s="34"/>
      <c r="U2068" s="43" t="s">
        <v>297</v>
      </c>
      <c r="V2068" s="34">
        <v>1</v>
      </c>
      <c r="W2068" s="29">
        <v>1</v>
      </c>
      <c r="X2068" s="29">
        <f t="shared" si="933"/>
        <v>1</v>
      </c>
      <c r="Z2068" s="6">
        <f t="shared" si="934"/>
        <v>1</v>
      </c>
      <c r="AA2068" s="6">
        <f t="shared" si="935"/>
        <v>0</v>
      </c>
      <c r="AB2068" s="29"/>
      <c r="AC2068" s="29">
        <f t="shared" si="936"/>
        <v>0</v>
      </c>
      <c r="AE2068" s="120">
        <f>IF(N2068=1,IF(OR(I2068&lt;5,I2068=""),0,IF(I2068&gt;=10,1,0.5)),0)</f>
        <v>0</v>
      </c>
      <c r="AF2068" s="120">
        <f>IF(G2068&gt;AI2068,0.5,0)</f>
        <v>0</v>
      </c>
      <c r="AG2068" s="120">
        <f>IF(G2068=AJ2068,1,0)</f>
        <v>0</v>
      </c>
      <c r="AI2068" s="29">
        <f t="shared" si="937"/>
        <v>0.630237826</v>
      </c>
      <c r="AJ2068" s="29">
        <f>_xlfn.MAXIFS($G$7:$G$2383,$N$7:$N$2383,1,$D$7:$D$2383,3)</f>
        <v>1</v>
      </c>
    </row>
    <row r="2069" spans="1:36" ht="16.5" thickBot="1" x14ac:dyDescent="0.3">
      <c r="A2069" s="48" t="s">
        <v>2238</v>
      </c>
      <c r="B2069" s="54" t="s">
        <v>117</v>
      </c>
      <c r="C2069" s="55" t="s">
        <v>118</v>
      </c>
      <c r="D2069" s="44">
        <v>4</v>
      </c>
      <c r="E2069" s="41">
        <v>10</v>
      </c>
      <c r="F2069" s="41">
        <v>10</v>
      </c>
      <c r="G2069" s="117">
        <v>1</v>
      </c>
      <c r="H2069" s="42" t="s">
        <v>12</v>
      </c>
      <c r="I2069" s="13">
        <v>599.99999930000001</v>
      </c>
      <c r="J2069" s="42" t="s">
        <v>12</v>
      </c>
      <c r="K2069" s="29">
        <f t="shared" si="931"/>
        <v>1</v>
      </c>
      <c r="L2069" s="29">
        <f t="shared" si="929"/>
        <v>0</v>
      </c>
      <c r="M2069" s="29">
        <f t="shared" si="930"/>
        <v>1</v>
      </c>
      <c r="N2069" s="29">
        <f t="shared" si="932"/>
        <v>1</v>
      </c>
      <c r="O2069" s="34"/>
      <c r="P2069" s="41">
        <v>1</v>
      </c>
      <c r="Q2069" s="41">
        <v>7</v>
      </c>
      <c r="R2069" s="117">
        <v>0.14285714299999999</v>
      </c>
      <c r="S2069" s="34">
        <v>0</v>
      </c>
      <c r="T2069" s="34"/>
      <c r="U2069" s="43" t="s">
        <v>299</v>
      </c>
      <c r="V2069" s="34">
        <v>1</v>
      </c>
      <c r="W2069" s="29">
        <v>1</v>
      </c>
      <c r="X2069" s="29">
        <f t="shared" si="933"/>
        <v>1</v>
      </c>
      <c r="Z2069" s="6">
        <f t="shared" si="934"/>
        <v>1</v>
      </c>
      <c r="AA2069" s="6">
        <f t="shared" si="935"/>
        <v>1</v>
      </c>
      <c r="AB2069" s="29"/>
      <c r="AC2069" s="29">
        <f t="shared" si="936"/>
        <v>1</v>
      </c>
      <c r="AE2069" s="120">
        <f>IF(N2069=1,IF(OR(I2069&lt;5,I2069=""),0,IF(I2069&gt;=10,1,0.5)),0)</f>
        <v>1</v>
      </c>
      <c r="AF2069" s="120">
        <f>IF(G2069&gt;AI2069,0.5,0)</f>
        <v>0.5</v>
      </c>
      <c r="AG2069" s="120">
        <f>IF(G2069=AJ2069,1,0)</f>
        <v>1</v>
      </c>
      <c r="AI2069" s="29">
        <f t="shared" si="937"/>
        <v>0.88328075699999997</v>
      </c>
      <c r="AJ2069" s="29">
        <f>_xlfn.MAXIFS($G$7:$G$2383,$N$7:$N$2383,1,$D$7:$D$2383,4)</f>
        <v>1</v>
      </c>
    </row>
    <row r="2070" spans="1:36" ht="16.5" thickBot="1" x14ac:dyDescent="0.3">
      <c r="A2070" s="48" t="s">
        <v>2239</v>
      </c>
      <c r="B2070" s="54" t="s">
        <v>117</v>
      </c>
      <c r="C2070" s="55" t="s">
        <v>118</v>
      </c>
      <c r="D2070" s="44">
        <v>5</v>
      </c>
      <c r="E2070" s="41">
        <v>42</v>
      </c>
      <c r="F2070" s="41">
        <v>43</v>
      </c>
      <c r="G2070" s="117">
        <v>0.97674418600000001</v>
      </c>
      <c r="H2070" s="42" t="s">
        <v>12</v>
      </c>
      <c r="I2070" s="13">
        <v>398.13953580600003</v>
      </c>
      <c r="J2070" s="42" t="s">
        <v>12</v>
      </c>
      <c r="K2070" s="29">
        <f t="shared" si="931"/>
        <v>1</v>
      </c>
      <c r="L2070" s="29">
        <f t="shared" si="929"/>
        <v>0</v>
      </c>
      <c r="M2070" s="29">
        <f t="shared" si="930"/>
        <v>1</v>
      </c>
      <c r="N2070" s="29">
        <f t="shared" si="932"/>
        <v>1</v>
      </c>
      <c r="O2070" s="34"/>
      <c r="P2070" s="41">
        <v>20</v>
      </c>
      <c r="Q2070" s="41">
        <v>102</v>
      </c>
      <c r="R2070" s="117">
        <v>0.196078431</v>
      </c>
      <c r="S2070" s="34">
        <v>1</v>
      </c>
      <c r="T2070" s="34"/>
      <c r="U2070" s="43" t="s">
        <v>301</v>
      </c>
      <c r="V2070" s="34">
        <v>1</v>
      </c>
      <c r="W2070" s="29">
        <v>1</v>
      </c>
      <c r="X2070" s="29">
        <f t="shared" si="933"/>
        <v>1</v>
      </c>
      <c r="Z2070" s="6">
        <f t="shared" si="934"/>
        <v>1</v>
      </c>
      <c r="AA2070" s="6">
        <f t="shared" si="935"/>
        <v>1</v>
      </c>
      <c r="AB2070" s="29"/>
      <c r="AC2070" s="29">
        <f t="shared" si="936"/>
        <v>1</v>
      </c>
      <c r="AE2070" s="120">
        <f>IF(N2070=1,IF(OR(I2070&lt;5,I2070=""),0,IF(I2070&gt;=10,1,0.5)),0)</f>
        <v>1</v>
      </c>
      <c r="AF2070" s="120">
        <f>IF(G2070&gt;AI2070,0.5,0)</f>
        <v>0.5</v>
      </c>
      <c r="AG2070" s="120">
        <f>IF(G2070=AJ2070,1,0)</f>
        <v>0</v>
      </c>
      <c r="AI2070" s="29">
        <f t="shared" si="937"/>
        <v>0.78056112200000005</v>
      </c>
      <c r="AJ2070" s="29">
        <f>_xlfn.MAXIFS($G$7:$G$2383,$N$7:$N$2383,1,$D$7:$D$2383,5)</f>
        <v>1</v>
      </c>
    </row>
    <row r="2071" spans="1:36" ht="16.5" thickBot="1" x14ac:dyDescent="0.3">
      <c r="A2071" s="48" t="s">
        <v>2240</v>
      </c>
      <c r="B2071" s="54" t="s">
        <v>117</v>
      </c>
      <c r="C2071" s="55" t="s">
        <v>118</v>
      </c>
      <c r="D2071" s="44">
        <v>6</v>
      </c>
      <c r="E2071" s="41">
        <v>2049</v>
      </c>
      <c r="F2071" s="41">
        <v>2045</v>
      </c>
      <c r="G2071" s="117">
        <v>1.0019559899999999</v>
      </c>
      <c r="H2071" s="45">
        <v>1</v>
      </c>
      <c r="I2071" s="42" t="s">
        <v>12</v>
      </c>
      <c r="J2071" s="13">
        <v>1.0019559899999999</v>
      </c>
      <c r="K2071" s="29">
        <f t="shared" si="931"/>
        <v>2</v>
      </c>
      <c r="L2071" s="29">
        <f t="shared" si="929"/>
        <v>0</v>
      </c>
      <c r="M2071" s="29">
        <f t="shared" si="930"/>
        <v>1</v>
      </c>
      <c r="N2071" s="29">
        <f t="shared" si="932"/>
        <v>1</v>
      </c>
      <c r="O2071" s="34"/>
      <c r="P2071" s="41">
        <v>0</v>
      </c>
      <c r="Q2071" s="41">
        <v>0</v>
      </c>
      <c r="R2071" s="117">
        <v>0</v>
      </c>
      <c r="S2071" s="42">
        <v>2</v>
      </c>
      <c r="T2071" s="42"/>
      <c r="U2071" s="43" t="s">
        <v>303</v>
      </c>
      <c r="V2071" s="34">
        <v>1</v>
      </c>
      <c r="W2071" s="29">
        <v>2</v>
      </c>
      <c r="X2071" s="29">
        <f t="shared" si="933"/>
        <v>2</v>
      </c>
      <c r="Z2071" s="6">
        <f t="shared" si="934"/>
        <v>1</v>
      </c>
      <c r="AA2071" s="6">
        <f t="shared" si="935"/>
        <v>1</v>
      </c>
      <c r="AB2071" s="29"/>
      <c r="AC2071" s="29">
        <f t="shared" si="936"/>
        <v>1</v>
      </c>
      <c r="AE2071" s="120">
        <f>IF(N2071=1,IF(J2071&gt;=1,2,0),0)</f>
        <v>2</v>
      </c>
      <c r="AF2071" s="120">
        <f>IF(G2071&gt;AI2071,1,0)</f>
        <v>1</v>
      </c>
      <c r="AG2071" s="120"/>
      <c r="AI2071" s="29">
        <f t="shared" si="937"/>
        <v>1.0014544569999999</v>
      </c>
    </row>
    <row r="2072" spans="1:36" ht="16.5" thickBot="1" x14ac:dyDescent="0.3">
      <c r="A2072" s="48" t="s">
        <v>2241</v>
      </c>
      <c r="B2072" s="54" t="s">
        <v>117</v>
      </c>
      <c r="C2072" s="55" t="s">
        <v>118</v>
      </c>
      <c r="D2072" s="44">
        <v>7</v>
      </c>
      <c r="E2072" s="41">
        <v>344</v>
      </c>
      <c r="F2072" s="41">
        <v>480</v>
      </c>
      <c r="G2072" s="117">
        <v>0.71666666700000003</v>
      </c>
      <c r="H2072" s="42" t="s">
        <v>12</v>
      </c>
      <c r="I2072" s="13">
        <v>39.704641412000001</v>
      </c>
      <c r="J2072" s="42" t="s">
        <v>12</v>
      </c>
      <c r="K2072" s="29">
        <f t="shared" si="931"/>
        <v>2</v>
      </c>
      <c r="L2072" s="29">
        <f t="shared" si="929"/>
        <v>0</v>
      </c>
      <c r="M2072" s="29">
        <f t="shared" si="930"/>
        <v>0</v>
      </c>
      <c r="N2072" s="29">
        <f t="shared" si="932"/>
        <v>1</v>
      </c>
      <c r="O2072" s="34"/>
      <c r="P2072" s="41">
        <v>237</v>
      </c>
      <c r="Q2072" s="41">
        <v>462</v>
      </c>
      <c r="R2072" s="117">
        <v>0.51298701300000005</v>
      </c>
      <c r="S2072" s="34">
        <v>2</v>
      </c>
      <c r="T2072" s="34"/>
      <c r="U2072" s="43" t="s">
        <v>305</v>
      </c>
      <c r="V2072" s="34">
        <v>1</v>
      </c>
      <c r="W2072" s="29">
        <v>2</v>
      </c>
      <c r="X2072" s="29">
        <f t="shared" si="933"/>
        <v>2</v>
      </c>
      <c r="Z2072" s="6">
        <f t="shared" si="934"/>
        <v>1</v>
      </c>
      <c r="AA2072" s="6">
        <f t="shared" si="935"/>
        <v>1</v>
      </c>
      <c r="AB2072" s="29"/>
      <c r="AC2072" s="29">
        <f t="shared" si="936"/>
        <v>1</v>
      </c>
      <c r="AE2072" s="120">
        <f>IF(N2072=1,IF(OR(I2072&lt;3,I2072=""),0,IF(I2072&gt;=7,2,1)),0)</f>
        <v>2</v>
      </c>
      <c r="AF2072" s="120">
        <f>IF(G2072&gt;AI2072,1,0)</f>
        <v>0</v>
      </c>
      <c r="AG2072" s="120">
        <f>IF(G2072=AJ2072,2,0)</f>
        <v>0</v>
      </c>
      <c r="AI2072" s="29">
        <f t="shared" si="937"/>
        <v>0.78831324000000003</v>
      </c>
      <c r="AJ2072" s="29">
        <f>_xlfn.MAXIFS($G$7:$G$2383,$N$7:$N$2383,1,$D$7:$D$2383,7)</f>
        <v>0.964028777</v>
      </c>
    </row>
    <row r="2073" spans="1:36" ht="16.5" thickBot="1" x14ac:dyDescent="0.3">
      <c r="A2073" s="48" t="s">
        <v>2242</v>
      </c>
      <c r="B2073" s="54" t="s">
        <v>117</v>
      </c>
      <c r="C2073" s="55" t="s">
        <v>118</v>
      </c>
      <c r="D2073" s="44">
        <v>8</v>
      </c>
      <c r="E2073" s="41">
        <v>157</v>
      </c>
      <c r="F2073" s="41">
        <v>480</v>
      </c>
      <c r="G2073" s="117">
        <v>0.32708333299999998</v>
      </c>
      <c r="H2073" s="42" t="s">
        <v>12</v>
      </c>
      <c r="I2073" s="13">
        <v>-41.655405506000001</v>
      </c>
      <c r="J2073" s="42" t="s">
        <v>12</v>
      </c>
      <c r="K2073" s="29">
        <f t="shared" si="931"/>
        <v>1</v>
      </c>
      <c r="L2073" s="29">
        <f t="shared" si="929"/>
        <v>0</v>
      </c>
      <c r="M2073" s="29">
        <f t="shared" si="930"/>
        <v>1</v>
      </c>
      <c r="N2073" s="29">
        <f t="shared" si="932"/>
        <v>1</v>
      </c>
      <c r="O2073" s="34"/>
      <c r="P2073" s="41">
        <v>259</v>
      </c>
      <c r="Q2073" s="41">
        <v>462</v>
      </c>
      <c r="R2073" s="117">
        <v>0.56060606099999999</v>
      </c>
      <c r="S2073" s="34">
        <v>1</v>
      </c>
      <c r="T2073" s="34"/>
      <c r="U2073" s="43" t="s">
        <v>307</v>
      </c>
      <c r="V2073" s="34">
        <v>1</v>
      </c>
      <c r="W2073" s="29">
        <v>1</v>
      </c>
      <c r="X2073" s="29">
        <f t="shared" si="933"/>
        <v>1</v>
      </c>
      <c r="Z2073" s="6">
        <f t="shared" si="934"/>
        <v>1</v>
      </c>
      <c r="AA2073" s="6">
        <f t="shared" si="935"/>
        <v>1</v>
      </c>
      <c r="AB2073" s="29"/>
      <c r="AC2073" s="29">
        <f t="shared" si="936"/>
        <v>1</v>
      </c>
      <c r="AE2073" s="120">
        <f>IF(N2073=1,IF(OR(I2073&gt;-5,I2073=""),0,IF(I2073&gt;=-10,0.5,1)),0)</f>
        <v>1</v>
      </c>
      <c r="AF2073" s="120">
        <f>IF(G2073&lt;AI2073,0.5,0)</f>
        <v>0.5</v>
      </c>
      <c r="AG2073" s="120">
        <f>IF(G2073=AJ2073,1,0)</f>
        <v>0</v>
      </c>
      <c r="AI2073" s="29">
        <f t="shared" si="937"/>
        <v>0.38070670899999998</v>
      </c>
      <c r="AJ2073" s="29">
        <f>_xlfn.MINIFS($G$6:$G$2383,$N$6:$N$2383,1,$D$6:$D$2383,8)</f>
        <v>1.9047618999999998E-2</v>
      </c>
    </row>
    <row r="2074" spans="1:36" ht="16.5" thickBot="1" x14ac:dyDescent="0.3">
      <c r="A2074" s="48" t="s">
        <v>2243</v>
      </c>
      <c r="B2074" s="54" t="s">
        <v>117</v>
      </c>
      <c r="C2074" s="55" t="s">
        <v>118</v>
      </c>
      <c r="D2074" s="44">
        <v>9</v>
      </c>
      <c r="E2074" s="41">
        <v>2064</v>
      </c>
      <c r="F2074" s="41">
        <v>370</v>
      </c>
      <c r="G2074" s="117">
        <v>5.578378378</v>
      </c>
      <c r="H2074" s="45">
        <v>1</v>
      </c>
      <c r="I2074" s="42" t="s">
        <v>12</v>
      </c>
      <c r="J2074" s="13">
        <v>5.578378378</v>
      </c>
      <c r="K2074" s="29">
        <f t="shared" si="931"/>
        <v>1</v>
      </c>
      <c r="L2074" s="29">
        <f t="shared" si="929"/>
        <v>0</v>
      </c>
      <c r="M2074" s="29">
        <f t="shared" si="930"/>
        <v>0</v>
      </c>
      <c r="N2074" s="29">
        <f t="shared" si="932"/>
        <v>1</v>
      </c>
      <c r="O2074" s="34"/>
      <c r="P2074" s="41">
        <v>1287</v>
      </c>
      <c r="Q2074" s="41">
        <v>312</v>
      </c>
      <c r="R2074" s="117">
        <v>4.125</v>
      </c>
      <c r="S2074" s="42">
        <v>1</v>
      </c>
      <c r="T2074" s="42"/>
      <c r="U2074" s="43" t="s">
        <v>309</v>
      </c>
      <c r="V2074" s="34">
        <v>1</v>
      </c>
      <c r="W2074" s="29">
        <v>1</v>
      </c>
      <c r="X2074" s="29">
        <f t="shared" si="933"/>
        <v>1</v>
      </c>
      <c r="Z2074" s="6">
        <f t="shared" si="934"/>
        <v>1</v>
      </c>
      <c r="AA2074" s="6">
        <f t="shared" si="935"/>
        <v>1</v>
      </c>
      <c r="AB2074" s="29"/>
      <c r="AC2074" s="29">
        <f t="shared" si="936"/>
        <v>1</v>
      </c>
      <c r="AE2074" s="120">
        <f>IF(N2074=1,IF(J2074&gt;=1,1,0),0)</f>
        <v>1</v>
      </c>
      <c r="AF2074" s="120">
        <f>IF(G2074&gt;AI2074,0.5,0)</f>
        <v>0</v>
      </c>
      <c r="AG2074" s="120"/>
      <c r="AI2074" s="29">
        <f t="shared" si="937"/>
        <v>6.5856960899999999</v>
      </c>
    </row>
    <row r="2075" spans="1:36" ht="16.5" thickBot="1" x14ac:dyDescent="0.3">
      <c r="A2075" s="48" t="s">
        <v>2244</v>
      </c>
      <c r="B2075" s="54" t="s">
        <v>117</v>
      </c>
      <c r="C2075" s="55" t="s">
        <v>118</v>
      </c>
      <c r="D2075" s="44">
        <v>10</v>
      </c>
      <c r="E2075" s="41">
        <v>94</v>
      </c>
      <c r="F2075" s="41">
        <v>10</v>
      </c>
      <c r="G2075" s="117">
        <v>9.4</v>
      </c>
      <c r="H2075" s="45">
        <v>1</v>
      </c>
      <c r="I2075" s="42" t="s">
        <v>12</v>
      </c>
      <c r="J2075" s="13">
        <v>9.4</v>
      </c>
      <c r="K2075" s="29">
        <f t="shared" si="931"/>
        <v>1</v>
      </c>
      <c r="L2075" s="29">
        <f t="shared" si="929"/>
        <v>0</v>
      </c>
      <c r="M2075" s="29">
        <f t="shared" si="930"/>
        <v>1</v>
      </c>
      <c r="N2075" s="29">
        <f t="shared" si="932"/>
        <v>1</v>
      </c>
      <c r="O2075" s="34"/>
      <c r="P2075" s="41">
        <v>34</v>
      </c>
      <c r="Q2075" s="41">
        <v>7</v>
      </c>
      <c r="R2075" s="117">
        <v>4.8571428570000004</v>
      </c>
      <c r="S2075" s="42">
        <v>1</v>
      </c>
      <c r="T2075" s="42"/>
      <c r="U2075" s="43" t="s">
        <v>311</v>
      </c>
      <c r="V2075" s="34">
        <v>1</v>
      </c>
      <c r="W2075" s="29">
        <v>1</v>
      </c>
      <c r="X2075" s="29">
        <f t="shared" si="933"/>
        <v>1</v>
      </c>
      <c r="Z2075" s="6">
        <f t="shared" si="934"/>
        <v>1</v>
      </c>
      <c r="AA2075" s="6">
        <f t="shared" si="935"/>
        <v>1</v>
      </c>
      <c r="AB2075" s="29"/>
      <c r="AC2075" s="29">
        <f t="shared" si="936"/>
        <v>1</v>
      </c>
      <c r="AE2075" s="120">
        <f>IF(N2075=1,IF(J2075&gt;=1,1,0),0)</f>
        <v>1</v>
      </c>
      <c r="AF2075" s="120">
        <f>IF(G2075&gt;AI2075,0.5,0)</f>
        <v>0.5</v>
      </c>
      <c r="AG2075" s="120"/>
      <c r="AI2075" s="29">
        <f t="shared" si="937"/>
        <v>8.2854889590000003</v>
      </c>
    </row>
    <row r="2076" spans="1:36" ht="16.5" thickBot="1" x14ac:dyDescent="0.3">
      <c r="A2076" s="48" t="s">
        <v>2245</v>
      </c>
      <c r="B2076" s="54" t="s">
        <v>117</v>
      </c>
      <c r="C2076" s="55" t="s">
        <v>118</v>
      </c>
      <c r="D2076" s="44">
        <v>11</v>
      </c>
      <c r="E2076" s="41">
        <v>216</v>
      </c>
      <c r="F2076" s="41">
        <v>43</v>
      </c>
      <c r="G2076" s="117">
        <v>5.0232558139999997</v>
      </c>
      <c r="H2076" s="45">
        <v>1</v>
      </c>
      <c r="I2076" s="42" t="s">
        <v>12</v>
      </c>
      <c r="J2076" s="13">
        <v>5.0232558139999997</v>
      </c>
      <c r="K2076" s="29">
        <f t="shared" si="931"/>
        <v>2</v>
      </c>
      <c r="L2076" s="29">
        <f t="shared" si="929"/>
        <v>0</v>
      </c>
      <c r="M2076" s="29">
        <f t="shared" si="930"/>
        <v>0</v>
      </c>
      <c r="N2076" s="29">
        <f t="shared" si="932"/>
        <v>1</v>
      </c>
      <c r="O2076" s="34"/>
      <c r="P2076" s="41">
        <v>199</v>
      </c>
      <c r="Q2076" s="41">
        <v>102</v>
      </c>
      <c r="R2076" s="117">
        <v>1.950980392</v>
      </c>
      <c r="S2076" s="42">
        <v>2</v>
      </c>
      <c r="T2076" s="42"/>
      <c r="U2076" s="43" t="s">
        <v>313</v>
      </c>
      <c r="V2076" s="34">
        <v>1</v>
      </c>
      <c r="W2076" s="29">
        <v>2</v>
      </c>
      <c r="X2076" s="29">
        <f t="shared" si="933"/>
        <v>2</v>
      </c>
      <c r="Z2076" s="6">
        <f t="shared" si="934"/>
        <v>1</v>
      </c>
      <c r="AA2076" s="6">
        <f t="shared" si="935"/>
        <v>1</v>
      </c>
      <c r="AB2076" s="29"/>
      <c r="AC2076" s="29">
        <f t="shared" si="936"/>
        <v>1</v>
      </c>
      <c r="AE2076" s="120">
        <f>IF(N2076=1,IF(J2076&gt;=1,2,0),0)</f>
        <v>2</v>
      </c>
      <c r="AF2076" s="120">
        <f>IF(G2076&gt;AI2076,1,0)</f>
        <v>0</v>
      </c>
      <c r="AG2076" s="120"/>
      <c r="AI2076" s="29">
        <f t="shared" si="937"/>
        <v>8.5951903810000001</v>
      </c>
    </row>
    <row r="2077" spans="1:36" ht="16.5" thickBot="1" x14ac:dyDescent="0.3">
      <c r="A2077" s="48" t="s">
        <v>2246</v>
      </c>
      <c r="B2077" s="54" t="s">
        <v>117</v>
      </c>
      <c r="C2077" s="55" t="s">
        <v>118</v>
      </c>
      <c r="D2077" s="44">
        <v>12</v>
      </c>
      <c r="E2077" s="41">
        <v>698</v>
      </c>
      <c r="F2077" s="41">
        <v>14442</v>
      </c>
      <c r="G2077" s="117">
        <v>4.8331256000000003E-2</v>
      </c>
      <c r="H2077" s="42" t="s">
        <v>12</v>
      </c>
      <c r="I2077" s="13">
        <v>10.265496582000001</v>
      </c>
      <c r="J2077" s="42" t="s">
        <v>12</v>
      </c>
      <c r="K2077" s="29">
        <f t="shared" si="931"/>
        <v>0</v>
      </c>
      <c r="L2077" s="29">
        <f t="shared" si="929"/>
        <v>0</v>
      </c>
      <c r="M2077" s="29">
        <f t="shared" si="930"/>
        <v>0</v>
      </c>
      <c r="N2077" s="29">
        <f t="shared" si="932"/>
        <v>1</v>
      </c>
      <c r="O2077" s="34"/>
      <c r="P2077" s="41">
        <v>523</v>
      </c>
      <c r="Q2077" s="41">
        <v>11932</v>
      </c>
      <c r="R2077" s="117">
        <v>4.3831713000000001E-2</v>
      </c>
      <c r="S2077" s="34">
        <v>0.5</v>
      </c>
      <c r="T2077" s="34"/>
      <c r="U2077" s="43" t="s">
        <v>315</v>
      </c>
      <c r="V2077" s="34">
        <v>1</v>
      </c>
      <c r="W2077" s="29">
        <v>1</v>
      </c>
      <c r="X2077" s="29">
        <f t="shared" si="933"/>
        <v>1</v>
      </c>
      <c r="Z2077" s="6">
        <f t="shared" si="934"/>
        <v>1</v>
      </c>
      <c r="AA2077" s="6">
        <f t="shared" si="935"/>
        <v>0</v>
      </c>
      <c r="AB2077" s="29"/>
      <c r="AC2077" s="29">
        <f t="shared" si="936"/>
        <v>0</v>
      </c>
      <c r="AE2077" s="120">
        <f>IF(N2077=1,IF(OR(I2077&gt;-5,I2077=""),0,IF(I2077&gt;=-10,0.5,1)),0)</f>
        <v>0</v>
      </c>
      <c r="AF2077" s="120">
        <f>IF(G2077&lt;AI2077,0.5,0)</f>
        <v>0</v>
      </c>
      <c r="AG2077" s="120">
        <f>IF(G2077=AJ2077,1,0)</f>
        <v>0</v>
      </c>
      <c r="AI2077" s="29">
        <f t="shared" si="937"/>
        <v>4.0696577999999997E-2</v>
      </c>
      <c r="AJ2077" s="29">
        <f>_xlfn.MINIFS($G$6:$G$2383,$N$6:$N$2383,1,$D$6:$D$2383,12)</f>
        <v>5.6550419999999999E-3</v>
      </c>
    </row>
    <row r="2078" spans="1:36" ht="16.5" thickBot="1" x14ac:dyDescent="0.3">
      <c r="A2078" s="48" t="s">
        <v>2247</v>
      </c>
      <c r="B2078" s="54" t="s">
        <v>117</v>
      </c>
      <c r="C2078" s="55" t="s">
        <v>118</v>
      </c>
      <c r="D2078" s="44">
        <v>13</v>
      </c>
      <c r="E2078" s="41">
        <v>141</v>
      </c>
      <c r="F2078" s="41">
        <v>541</v>
      </c>
      <c r="G2078" s="117">
        <v>0.260628466</v>
      </c>
      <c r="H2078" s="42" t="s">
        <v>12</v>
      </c>
      <c r="I2078" s="13">
        <v>-29.890942666000001</v>
      </c>
      <c r="J2078" s="42" t="s">
        <v>12</v>
      </c>
      <c r="K2078" s="29">
        <f>_xlfn.IFS(AND(R2078=0,G2078=0),0,V2078=0,0,V2078=1,MAX(AE2078:AG2078))</f>
        <v>2</v>
      </c>
      <c r="L2078" s="29">
        <f t="shared" si="929"/>
        <v>0</v>
      </c>
      <c r="M2078" s="29">
        <f t="shared" si="930"/>
        <v>1</v>
      </c>
      <c r="N2078" s="29">
        <f t="shared" si="932"/>
        <v>1</v>
      </c>
      <c r="O2078" s="34"/>
      <c r="P2078" s="41">
        <v>200</v>
      </c>
      <c r="Q2078" s="41">
        <v>538</v>
      </c>
      <c r="R2078" s="117">
        <v>0.37174721199999999</v>
      </c>
      <c r="S2078" s="34">
        <v>0</v>
      </c>
      <c r="T2078" s="34"/>
      <c r="U2078" s="43" t="s">
        <v>317</v>
      </c>
      <c r="V2078" s="34">
        <v>1</v>
      </c>
      <c r="W2078" s="29">
        <v>2</v>
      </c>
      <c r="X2078" s="29">
        <f t="shared" si="933"/>
        <v>2</v>
      </c>
      <c r="Z2078" s="6">
        <f t="shared" si="934"/>
        <v>1</v>
      </c>
      <c r="AA2078" s="6">
        <f t="shared" si="935"/>
        <v>1</v>
      </c>
      <c r="AB2078" s="29"/>
      <c r="AC2078" s="29">
        <f t="shared" si="936"/>
        <v>1</v>
      </c>
      <c r="AE2078" s="120">
        <f>IF(N2078=1,IF(OR(I2078&gt;-3,I2078=""),0,IF(I2078&gt;=-7,1,2)),0)</f>
        <v>2</v>
      </c>
      <c r="AF2078" s="120">
        <f>IF(G2078&lt;AI2078,1,0)</f>
        <v>1</v>
      </c>
      <c r="AG2078" s="120">
        <f>IF(G2078=AJ2078,2,0)</f>
        <v>0</v>
      </c>
      <c r="AI2078" s="29">
        <f t="shared" si="937"/>
        <v>0.30394431599999999</v>
      </c>
      <c r="AJ2078" s="29">
        <f>_xlfn.MINIFS($G$6:$G$2383,$N$6:$N$2383,1,$D$6:$D$2383,13)</f>
        <v>0.11</v>
      </c>
    </row>
    <row r="2079" spans="1:36" ht="16.5" thickBot="1" x14ac:dyDescent="0.3">
      <c r="A2079" s="48" t="s">
        <v>2248</v>
      </c>
      <c r="B2079" s="54" t="s">
        <v>117</v>
      </c>
      <c r="C2079" s="55" t="s">
        <v>118</v>
      </c>
      <c r="D2079" s="44">
        <v>14</v>
      </c>
      <c r="E2079" s="41">
        <v>1</v>
      </c>
      <c r="F2079" s="41">
        <v>1774</v>
      </c>
      <c r="G2079" s="117">
        <v>5.6369799999999996E-4</v>
      </c>
      <c r="H2079" s="42" t="s">
        <v>12</v>
      </c>
      <c r="I2079" s="13">
        <v>-53.466728633999999</v>
      </c>
      <c r="J2079" s="42" t="s">
        <v>12</v>
      </c>
      <c r="K2079" s="29">
        <f>_xlfn.IFS(AND(R2079=0,G2079=0),0,V2079=0,0,V2079=1,MAX(AE2079:AG2079))</f>
        <v>1</v>
      </c>
      <c r="L2079" s="29">
        <f t="shared" si="929"/>
        <v>0</v>
      </c>
      <c r="M2079" s="29">
        <f t="shared" si="930"/>
        <v>1</v>
      </c>
      <c r="N2079" s="29">
        <f t="shared" si="932"/>
        <v>1</v>
      </c>
      <c r="O2079" s="34"/>
      <c r="P2079" s="41">
        <v>2</v>
      </c>
      <c r="Q2079" s="41">
        <v>1651</v>
      </c>
      <c r="R2079" s="117">
        <v>1.211387E-3</v>
      </c>
      <c r="S2079" s="34">
        <v>0</v>
      </c>
      <c r="T2079" s="34"/>
      <c r="U2079" s="43" t="s">
        <v>319</v>
      </c>
      <c r="V2079" s="34">
        <v>1</v>
      </c>
      <c r="W2079" s="29">
        <v>1</v>
      </c>
      <c r="X2079" s="29">
        <f t="shared" si="933"/>
        <v>1</v>
      </c>
      <c r="Z2079" s="6">
        <f t="shared" si="934"/>
        <v>1</v>
      </c>
      <c r="AA2079" s="6">
        <f t="shared" si="935"/>
        <v>1</v>
      </c>
      <c r="AB2079" s="29"/>
      <c r="AC2079" s="29">
        <f t="shared" si="936"/>
        <v>1</v>
      </c>
      <c r="AE2079" s="120">
        <f>IF(N2079=1,IF(OR(I2079&gt;-5,I2079=""),0,IF(I2079&gt;=-10,0.5,1)),0)</f>
        <v>1</v>
      </c>
      <c r="AF2079" s="120">
        <f>IF(G2079&lt;AI2079,0.5,0)</f>
        <v>0.5</v>
      </c>
      <c r="AG2079" s="120">
        <f>IF(G2079=AJ2079,1,0)</f>
        <v>0</v>
      </c>
      <c r="AI2079" s="29">
        <f t="shared" si="937"/>
        <v>4.1435990000000004E-3</v>
      </c>
      <c r="AJ2079" s="29">
        <f>_xlfn.MINIFS($G$6:$G$2383,$N$6:$N$2383,1,$D$6:$D$2383,14)</f>
        <v>0</v>
      </c>
    </row>
    <row r="2080" spans="1:36" ht="16.5" thickBot="1" x14ac:dyDescent="0.3">
      <c r="A2080" s="48" t="s">
        <v>2249</v>
      </c>
      <c r="B2080" s="54" t="s">
        <v>117</v>
      </c>
      <c r="C2080" s="55" t="s">
        <v>118</v>
      </c>
      <c r="D2080" s="33"/>
      <c r="E2080" s="41"/>
      <c r="F2080" s="41"/>
      <c r="G2080" s="117">
        <v>0</v>
      </c>
      <c r="H2080" s="35"/>
      <c r="I2080" s="35"/>
      <c r="J2080" s="35"/>
      <c r="K2080" s="36">
        <f>SUM(K2081:K2086)</f>
        <v>5</v>
      </c>
      <c r="L2080" s="29">
        <f t="shared" si="929"/>
        <v>0</v>
      </c>
      <c r="M2080" s="29">
        <f t="shared" si="930"/>
        <v>0</v>
      </c>
      <c r="O2080" s="34"/>
      <c r="P2080" s="34"/>
      <c r="Q2080" s="34"/>
      <c r="R2080" s="117">
        <v>0</v>
      </c>
      <c r="S2080" s="35">
        <v>5.5</v>
      </c>
      <c r="T2080" s="35"/>
      <c r="U2080" s="37" t="s">
        <v>321</v>
      </c>
      <c r="V2080" s="35">
        <v>1</v>
      </c>
      <c r="W2080" s="6"/>
      <c r="X2080" s="29">
        <f t="shared" si="933"/>
        <v>0</v>
      </c>
      <c r="Y2080" s="6"/>
      <c r="AB2080" s="6"/>
      <c r="AC2080" s="29" t="str">
        <f t="shared" si="936"/>
        <v>не применяется</v>
      </c>
      <c r="AF2080" s="6"/>
    </row>
    <row r="2081" spans="1:36" ht="16.5" thickBot="1" x14ac:dyDescent="0.3">
      <c r="A2081" s="48" t="s">
        <v>2250</v>
      </c>
      <c r="B2081" s="54" t="s">
        <v>117</v>
      </c>
      <c r="C2081" s="55" t="s">
        <v>118</v>
      </c>
      <c r="D2081" s="44">
        <v>15</v>
      </c>
      <c r="E2081" s="41">
        <v>454</v>
      </c>
      <c r="F2081" s="41">
        <v>421</v>
      </c>
      <c r="G2081" s="117">
        <v>1.0783847980000001</v>
      </c>
      <c r="H2081" s="45">
        <v>1</v>
      </c>
      <c r="I2081" s="42" t="s">
        <v>12</v>
      </c>
      <c r="J2081" s="13">
        <v>1.0783847980000001</v>
      </c>
      <c r="K2081" s="29">
        <f t="shared" ref="K2081:K2086" si="938">IF(V2081=1,MAX(AE2081:AG2081),0)</f>
        <v>1</v>
      </c>
      <c r="L2081" s="29">
        <f t="shared" si="929"/>
        <v>0</v>
      </c>
      <c r="M2081" s="29">
        <f t="shared" si="930"/>
        <v>1</v>
      </c>
      <c r="N2081" s="29">
        <f t="shared" ref="N2081:N2086" si="939">IF(AND(F2081=0,V2081=1),2,V2081)</f>
        <v>1</v>
      </c>
      <c r="O2081" s="34"/>
      <c r="P2081" s="41">
        <v>0</v>
      </c>
      <c r="Q2081" s="41">
        <v>0</v>
      </c>
      <c r="R2081" s="117">
        <v>0</v>
      </c>
      <c r="S2081" s="42">
        <v>1</v>
      </c>
      <c r="T2081" s="42"/>
      <c r="U2081" s="43" t="s">
        <v>323</v>
      </c>
      <c r="V2081" s="34">
        <v>1</v>
      </c>
      <c r="W2081" s="29">
        <v>1</v>
      </c>
      <c r="X2081" s="29">
        <f t="shared" si="933"/>
        <v>1</v>
      </c>
      <c r="Z2081" s="6">
        <f t="shared" ref="Z2081:Z2086" si="940">N2081</f>
        <v>1</v>
      </c>
      <c r="AA2081" s="6">
        <f t="shared" ref="AA2081:AA2086" si="941">IF(K2081&lt;=0,0,1)</f>
        <v>1</v>
      </c>
      <c r="AB2081" s="29"/>
      <c r="AC2081" s="29">
        <f t="shared" si="936"/>
        <v>1</v>
      </c>
      <c r="AE2081" s="120">
        <f>IF(AND(J2081&gt;=1,N2081=1),1,0)</f>
        <v>1</v>
      </c>
      <c r="AF2081" s="121">
        <f>IF(G2081&gt;AI2081,0.5,0)</f>
        <v>0.5</v>
      </c>
      <c r="AG2081" s="120"/>
      <c r="AI2081" s="29">
        <f t="shared" ref="AI2081:AI2086" si="942">ROUND(SUMIFS(E:E,D:D,D2081,N:N,1)/SUMIFS(F:F,D:D,D2081,N:N,1),9)</f>
        <v>0.955452521</v>
      </c>
    </row>
    <row r="2082" spans="1:36" ht="16.5" thickBot="1" x14ac:dyDescent="0.3">
      <c r="A2082" s="48" t="s">
        <v>2251</v>
      </c>
      <c r="B2082" s="54" t="s">
        <v>117</v>
      </c>
      <c r="C2082" s="55" t="s">
        <v>118</v>
      </c>
      <c r="D2082" s="44">
        <v>16</v>
      </c>
      <c r="E2082" s="41">
        <v>46</v>
      </c>
      <c r="F2082" s="41">
        <v>0</v>
      </c>
      <c r="G2082" s="117">
        <v>0</v>
      </c>
      <c r="H2082" s="45">
        <v>1</v>
      </c>
      <c r="I2082" s="42" t="s">
        <v>12</v>
      </c>
      <c r="J2082" s="13">
        <v>0</v>
      </c>
      <c r="K2082" s="29">
        <f t="shared" si="938"/>
        <v>0</v>
      </c>
      <c r="L2082" s="29">
        <f t="shared" si="929"/>
        <v>0</v>
      </c>
      <c r="M2082" s="29">
        <f t="shared" si="930"/>
        <v>0</v>
      </c>
      <c r="N2082" s="29">
        <f t="shared" si="939"/>
        <v>2</v>
      </c>
      <c r="O2082" s="34"/>
      <c r="P2082" s="41">
        <v>11</v>
      </c>
      <c r="Q2082" s="41">
        <v>17</v>
      </c>
      <c r="R2082" s="117">
        <v>0.64705882400000003</v>
      </c>
      <c r="S2082" s="42">
        <v>0.5</v>
      </c>
      <c r="T2082" s="42"/>
      <c r="U2082" s="43" t="s">
        <v>325</v>
      </c>
      <c r="V2082" s="34">
        <v>1</v>
      </c>
      <c r="W2082" s="29">
        <v>1</v>
      </c>
      <c r="X2082" s="29">
        <f t="shared" si="933"/>
        <v>1</v>
      </c>
      <c r="Z2082" s="6">
        <f t="shared" si="940"/>
        <v>2</v>
      </c>
      <c r="AA2082" s="6">
        <f t="shared" si="941"/>
        <v>0</v>
      </c>
      <c r="AB2082" s="29"/>
      <c r="AC2082" s="29" t="str">
        <f>_xlfn.IFS(AND(Z2082=1,AA2082=1),1,AND(Z2082=1,AA2082=0),0,Z2082=0,"не применяется",N2082=2,"не применяется")</f>
        <v>не применяется</v>
      </c>
      <c r="AE2082" s="120">
        <f>IF(AND(J2082&gt;=1,N2082=1),1,0)</f>
        <v>0</v>
      </c>
      <c r="AF2082" s="120">
        <f>IF(G2082&gt;AI2082,0.5,0)</f>
        <v>0</v>
      </c>
      <c r="AG2082" s="120"/>
      <c r="AI2082" s="29">
        <f t="shared" si="942"/>
        <v>27.65</v>
      </c>
    </row>
    <row r="2083" spans="1:36" ht="16.5" thickBot="1" x14ac:dyDescent="0.3">
      <c r="A2083" s="48" t="s">
        <v>2252</v>
      </c>
      <c r="B2083" s="54" t="s">
        <v>117</v>
      </c>
      <c r="C2083" s="55" t="s">
        <v>118</v>
      </c>
      <c r="D2083" s="44">
        <v>17</v>
      </c>
      <c r="E2083" s="41">
        <v>475</v>
      </c>
      <c r="F2083" s="41">
        <v>0</v>
      </c>
      <c r="G2083" s="117">
        <v>0</v>
      </c>
      <c r="H2083" s="45">
        <v>1</v>
      </c>
      <c r="I2083" s="42" t="s">
        <v>12</v>
      </c>
      <c r="J2083" s="13">
        <v>0</v>
      </c>
      <c r="K2083" s="29">
        <f t="shared" si="938"/>
        <v>0</v>
      </c>
      <c r="L2083" s="29">
        <f t="shared" si="929"/>
        <v>0</v>
      </c>
      <c r="M2083" s="29">
        <f t="shared" si="930"/>
        <v>0</v>
      </c>
      <c r="N2083" s="29">
        <f t="shared" si="939"/>
        <v>2</v>
      </c>
      <c r="O2083" s="34"/>
      <c r="P2083" s="41">
        <v>601</v>
      </c>
      <c r="Q2083" s="41">
        <v>33</v>
      </c>
      <c r="R2083" s="117">
        <v>18.212121212</v>
      </c>
      <c r="S2083" s="42">
        <v>1</v>
      </c>
      <c r="T2083" s="42"/>
      <c r="U2083" s="43" t="s">
        <v>327</v>
      </c>
      <c r="V2083" s="34">
        <v>1</v>
      </c>
      <c r="W2083" s="29">
        <v>1</v>
      </c>
      <c r="X2083" s="29">
        <f t="shared" si="933"/>
        <v>1</v>
      </c>
      <c r="Z2083" s="6">
        <f t="shared" si="940"/>
        <v>2</v>
      </c>
      <c r="AA2083" s="6">
        <f t="shared" si="941"/>
        <v>0</v>
      </c>
      <c r="AB2083" s="29"/>
      <c r="AC2083" s="29" t="str">
        <f>_xlfn.IFS(AND(Z2083=1,AA2083=1),1,AND(Z2083=1,AA2083=0),0,Z2083=0,"не применяется",N2083=2,"не применяется")</f>
        <v>не применяется</v>
      </c>
      <c r="AE2083" s="120">
        <f>IF(AND(J2083&gt;=1,N2083=1),1,0)</f>
        <v>0</v>
      </c>
      <c r="AF2083" s="120">
        <f>IF(G2083&gt;AI2083,0.5,0)</f>
        <v>0</v>
      </c>
      <c r="AG2083" s="120"/>
      <c r="AI2083" s="29">
        <f t="shared" si="942"/>
        <v>77.588235294</v>
      </c>
    </row>
    <row r="2084" spans="1:36" ht="16.5" thickBot="1" x14ac:dyDescent="0.3">
      <c r="A2084" s="48" t="s">
        <v>2253</v>
      </c>
      <c r="B2084" s="54" t="s">
        <v>117</v>
      </c>
      <c r="C2084" s="55" t="s">
        <v>118</v>
      </c>
      <c r="D2084" s="44">
        <v>18</v>
      </c>
      <c r="E2084" s="41">
        <v>30</v>
      </c>
      <c r="F2084" s="41">
        <v>1</v>
      </c>
      <c r="G2084" s="117">
        <v>30</v>
      </c>
      <c r="H2084" s="45">
        <v>1</v>
      </c>
      <c r="I2084" s="42" t="s">
        <v>12</v>
      </c>
      <c r="J2084" s="13">
        <v>30</v>
      </c>
      <c r="K2084" s="29">
        <f t="shared" si="938"/>
        <v>1</v>
      </c>
      <c r="L2084" s="29">
        <f t="shared" si="929"/>
        <v>0</v>
      </c>
      <c r="M2084" s="29">
        <f t="shared" si="930"/>
        <v>0</v>
      </c>
      <c r="N2084" s="29">
        <f t="shared" si="939"/>
        <v>1</v>
      </c>
      <c r="O2084" s="34"/>
      <c r="P2084" s="41">
        <v>16</v>
      </c>
      <c r="Q2084" s="41">
        <v>8</v>
      </c>
      <c r="R2084" s="117">
        <v>2</v>
      </c>
      <c r="S2084" s="42">
        <v>1</v>
      </c>
      <c r="T2084" s="42"/>
      <c r="U2084" s="43" t="s">
        <v>329</v>
      </c>
      <c r="V2084" s="34">
        <v>1</v>
      </c>
      <c r="W2084" s="29">
        <v>1</v>
      </c>
      <c r="X2084" s="29">
        <f t="shared" si="933"/>
        <v>1</v>
      </c>
      <c r="Z2084" s="6">
        <f t="shared" si="940"/>
        <v>1</v>
      </c>
      <c r="AA2084" s="6">
        <f t="shared" si="941"/>
        <v>1</v>
      </c>
      <c r="AB2084" s="29"/>
      <c r="AC2084" s="29">
        <f t="shared" ref="AC2084:AC2089" si="943">_xlfn.IFS(AND(Z2084=1,AA2084=1),1,AND(Z2084=1,AA2084=0),0,Z2084=0,"не применяется")</f>
        <v>1</v>
      </c>
      <c r="AE2084" s="120">
        <f>IF(AND(J2084&gt;=1,N2084=1),1,0)</f>
        <v>1</v>
      </c>
      <c r="AF2084" s="120">
        <f>IF(G2084&gt;AI2084,0.5,0)</f>
        <v>0</v>
      </c>
      <c r="AG2084" s="120"/>
      <c r="AI2084" s="29">
        <f t="shared" si="942"/>
        <v>48.1875</v>
      </c>
    </row>
    <row r="2085" spans="1:36" ht="16.5" thickBot="1" x14ac:dyDescent="0.3">
      <c r="A2085" s="48" t="s">
        <v>2254</v>
      </c>
      <c r="B2085" s="54" t="s">
        <v>117</v>
      </c>
      <c r="C2085" s="55" t="s">
        <v>118</v>
      </c>
      <c r="D2085" s="44">
        <v>19</v>
      </c>
      <c r="E2085" s="41">
        <v>16</v>
      </c>
      <c r="F2085" s="41">
        <v>2</v>
      </c>
      <c r="G2085" s="117">
        <v>8</v>
      </c>
      <c r="H2085" s="45">
        <v>1</v>
      </c>
      <c r="I2085" s="42" t="s">
        <v>12</v>
      </c>
      <c r="J2085" s="13">
        <v>8</v>
      </c>
      <c r="K2085" s="29">
        <f t="shared" si="938"/>
        <v>2</v>
      </c>
      <c r="L2085" s="29">
        <f t="shared" si="929"/>
        <v>0</v>
      </c>
      <c r="M2085" s="29">
        <f t="shared" si="930"/>
        <v>0</v>
      </c>
      <c r="N2085" s="29">
        <f t="shared" si="939"/>
        <v>1</v>
      </c>
      <c r="O2085" s="34"/>
      <c r="P2085" s="41">
        <v>15</v>
      </c>
      <c r="Q2085" s="41">
        <v>6</v>
      </c>
      <c r="R2085" s="117">
        <v>2.5</v>
      </c>
      <c r="S2085" s="42">
        <v>2</v>
      </c>
      <c r="T2085" s="42"/>
      <c r="U2085" s="43" t="s">
        <v>331</v>
      </c>
      <c r="V2085" s="34">
        <v>1</v>
      </c>
      <c r="W2085" s="29">
        <v>2</v>
      </c>
      <c r="X2085" s="29">
        <f t="shared" si="933"/>
        <v>2</v>
      </c>
      <c r="Z2085" s="6">
        <f t="shared" si="940"/>
        <v>1</v>
      </c>
      <c r="AA2085" s="6">
        <f t="shared" si="941"/>
        <v>1</v>
      </c>
      <c r="AB2085" s="29"/>
      <c r="AC2085" s="29">
        <f t="shared" si="943"/>
        <v>1</v>
      </c>
      <c r="AE2085" s="120">
        <f>IF(AND(J2085&gt;=1,N2085=1),2,0)</f>
        <v>2</v>
      </c>
      <c r="AF2085" s="120">
        <f>IF(G2085&gt;AI2085,1,0)</f>
        <v>0</v>
      </c>
      <c r="AG2085" s="120"/>
      <c r="AI2085" s="29">
        <f t="shared" si="942"/>
        <v>45.237288135999997</v>
      </c>
    </row>
    <row r="2086" spans="1:36" ht="16.5" thickBot="1" x14ac:dyDescent="0.3">
      <c r="A2086" s="48" t="s">
        <v>2255</v>
      </c>
      <c r="B2086" s="54" t="s">
        <v>117</v>
      </c>
      <c r="C2086" s="55" t="s">
        <v>118</v>
      </c>
      <c r="D2086" s="44">
        <v>20</v>
      </c>
      <c r="E2086" s="41">
        <v>2</v>
      </c>
      <c r="F2086" s="41">
        <v>1</v>
      </c>
      <c r="G2086" s="117">
        <v>2</v>
      </c>
      <c r="H2086" s="45">
        <v>1</v>
      </c>
      <c r="I2086" s="42" t="s">
        <v>12</v>
      </c>
      <c r="J2086" s="13">
        <v>2</v>
      </c>
      <c r="K2086" s="29">
        <f t="shared" si="938"/>
        <v>1</v>
      </c>
      <c r="L2086" s="29">
        <f t="shared" si="929"/>
        <v>0</v>
      </c>
      <c r="M2086" s="29">
        <f t="shared" si="930"/>
        <v>0</v>
      </c>
      <c r="N2086" s="29">
        <f t="shared" si="939"/>
        <v>1</v>
      </c>
      <c r="O2086" s="34"/>
      <c r="P2086" s="41">
        <v>2</v>
      </c>
      <c r="Q2086" s="41">
        <v>3</v>
      </c>
      <c r="R2086" s="117">
        <v>0.66666666699999999</v>
      </c>
      <c r="S2086" s="42">
        <v>0</v>
      </c>
      <c r="T2086" s="42"/>
      <c r="U2086" s="43" t="s">
        <v>333</v>
      </c>
      <c r="V2086" s="34">
        <v>1</v>
      </c>
      <c r="W2086" s="29">
        <v>1</v>
      </c>
      <c r="X2086" s="29">
        <f t="shared" si="933"/>
        <v>1</v>
      </c>
      <c r="Z2086" s="6">
        <f t="shared" si="940"/>
        <v>1</v>
      </c>
      <c r="AA2086" s="6">
        <f t="shared" si="941"/>
        <v>1</v>
      </c>
      <c r="AB2086" s="29"/>
      <c r="AC2086" s="29">
        <f t="shared" si="943"/>
        <v>1</v>
      </c>
      <c r="AE2086" s="120">
        <f>IF(AND(J2086&gt;=1,N2086=1),1,0)</f>
        <v>1</v>
      </c>
      <c r="AF2086" s="120">
        <f>IF(G2086&gt;AI2086,0.5,0)</f>
        <v>0</v>
      </c>
      <c r="AG2086" s="120"/>
      <c r="AI2086" s="29">
        <f t="shared" si="942"/>
        <v>12.756097561000001</v>
      </c>
    </row>
    <row r="2087" spans="1:36" ht="16.5" thickBot="1" x14ac:dyDescent="0.3">
      <c r="A2087" s="48" t="s">
        <v>2249</v>
      </c>
      <c r="B2087" s="54" t="s">
        <v>117</v>
      </c>
      <c r="C2087" s="55" t="s">
        <v>118</v>
      </c>
      <c r="D2087" s="33"/>
      <c r="E2087" s="41"/>
      <c r="F2087" s="41"/>
      <c r="G2087" s="117">
        <v>0</v>
      </c>
      <c r="H2087" s="35"/>
      <c r="I2087" s="35"/>
      <c r="J2087" s="35"/>
      <c r="K2087" s="36">
        <f>SUM(K2088:K2092)</f>
        <v>0.5</v>
      </c>
      <c r="L2087" s="29">
        <f t="shared" si="929"/>
        <v>0</v>
      </c>
      <c r="M2087" s="29">
        <f t="shared" si="930"/>
        <v>0</v>
      </c>
      <c r="O2087" s="34"/>
      <c r="P2087" s="34"/>
      <c r="Q2087" s="34"/>
      <c r="R2087" s="117">
        <v>0</v>
      </c>
      <c r="S2087" s="35">
        <v>2</v>
      </c>
      <c r="T2087" s="35"/>
      <c r="U2087" s="37" t="s">
        <v>321</v>
      </c>
      <c r="V2087" s="35">
        <v>1</v>
      </c>
      <c r="W2087" s="6"/>
      <c r="X2087" s="29">
        <f t="shared" si="933"/>
        <v>0</v>
      </c>
      <c r="Y2087" s="6"/>
      <c r="AB2087" s="6"/>
      <c r="AC2087" s="29" t="str">
        <f t="shared" si="943"/>
        <v>не применяется</v>
      </c>
      <c r="AF2087" s="6"/>
    </row>
    <row r="2088" spans="1:36" ht="16.5" thickBot="1" x14ac:dyDescent="0.3">
      <c r="A2088" s="48" t="s">
        <v>2256</v>
      </c>
      <c r="B2088" s="54" t="s">
        <v>117</v>
      </c>
      <c r="C2088" s="55" t="s">
        <v>118</v>
      </c>
      <c r="D2088" s="44">
        <v>21</v>
      </c>
      <c r="E2088" s="41">
        <v>2</v>
      </c>
      <c r="F2088" s="41">
        <v>4</v>
      </c>
      <c r="G2088" s="117">
        <v>0.5</v>
      </c>
      <c r="H2088" s="42" t="s">
        <v>12</v>
      </c>
      <c r="I2088" s="13">
        <v>0</v>
      </c>
      <c r="J2088" s="42" t="s">
        <v>12</v>
      </c>
      <c r="K2088" s="29">
        <f>IF(V2088=1,MAX(AE2088:AG2088),0)</f>
        <v>0.5</v>
      </c>
      <c r="L2088" s="29">
        <f t="shared" si="929"/>
        <v>0</v>
      </c>
      <c r="M2088" s="29">
        <f t="shared" si="930"/>
        <v>1</v>
      </c>
      <c r="N2088" s="29">
        <f>IF(AND(F2088=0,V2088=1),2,V2088)</f>
        <v>1</v>
      </c>
      <c r="O2088" s="34"/>
      <c r="P2088" s="41">
        <v>0</v>
      </c>
      <c r="Q2088" s="41">
        <v>4</v>
      </c>
      <c r="R2088" s="117">
        <v>0</v>
      </c>
      <c r="S2088" s="45">
        <v>0</v>
      </c>
      <c r="T2088" s="45"/>
      <c r="U2088" s="43" t="s">
        <v>335</v>
      </c>
      <c r="V2088" s="34">
        <v>1</v>
      </c>
      <c r="W2088" s="29">
        <v>1</v>
      </c>
      <c r="X2088" s="29">
        <f t="shared" si="933"/>
        <v>1</v>
      </c>
      <c r="Z2088" s="6">
        <f>N2088</f>
        <v>1</v>
      </c>
      <c r="AA2088" s="6">
        <f>IF(K2088&lt;=0,0,1)</f>
        <v>1</v>
      </c>
      <c r="AB2088" s="29"/>
      <c r="AC2088" s="29">
        <f t="shared" si="943"/>
        <v>1</v>
      </c>
      <c r="AE2088" s="120">
        <f>IF(N2088=1,IF(OR(I2088&lt;5,I2088=""),0,IF(I2088&gt;=10,1,0.5)),0)</f>
        <v>0</v>
      </c>
      <c r="AF2088" s="120">
        <f>IF(G2088&gt;AI2088,0.5,0)</f>
        <v>0.5</v>
      </c>
      <c r="AG2088" s="120">
        <f>IF(G2088=AJ2088,1,0)</f>
        <v>0</v>
      </c>
      <c r="AI2088" s="29">
        <f>ROUND(SUMIFS(E:E,D:D,D2088,N:N,1)/SUMIFS(F:F,D:D,D2088,N:N,1),9)</f>
        <v>0.40586932399999998</v>
      </c>
      <c r="AJ2088" s="29">
        <f>_xlfn.MAXIFS($G$7:$G$2383,$N$7:$N$2383,1,$D$7:$D$2383,21)</f>
        <v>1</v>
      </c>
    </row>
    <row r="2089" spans="1:36" ht="16.5" thickBot="1" x14ac:dyDescent="0.3">
      <c r="A2089" s="48" t="s">
        <v>2257</v>
      </c>
      <c r="B2089" s="54" t="s">
        <v>117</v>
      </c>
      <c r="C2089" s="55" t="s">
        <v>118</v>
      </c>
      <c r="D2089" s="44">
        <v>22</v>
      </c>
      <c r="E2089" s="41">
        <v>78</v>
      </c>
      <c r="F2089" s="41">
        <v>180</v>
      </c>
      <c r="G2089" s="117">
        <v>0.43333333299999999</v>
      </c>
      <c r="H2089" s="45">
        <v>1</v>
      </c>
      <c r="I2089" s="42" t="s">
        <v>12</v>
      </c>
      <c r="J2089" s="13">
        <v>0.43333333299999999</v>
      </c>
      <c r="K2089" s="29">
        <f>IF(V2089=1,MAX(AE2089:AG2089),0)</f>
        <v>0</v>
      </c>
      <c r="L2089" s="29">
        <f t="shared" si="929"/>
        <v>0</v>
      </c>
      <c r="M2089" s="29">
        <f t="shared" si="930"/>
        <v>0</v>
      </c>
      <c r="N2089" s="29">
        <f>IF(AND(F2089=0,V2089=1),2,V2089)</f>
        <v>1</v>
      </c>
      <c r="O2089" s="34"/>
      <c r="P2089" s="41">
        <v>0</v>
      </c>
      <c r="Q2089" s="41">
        <v>0</v>
      </c>
      <c r="R2089" s="117">
        <v>0</v>
      </c>
      <c r="S2089" s="42">
        <v>1</v>
      </c>
      <c r="T2089" s="42"/>
      <c r="U2089" s="43" t="s">
        <v>337</v>
      </c>
      <c r="V2089" s="34">
        <v>1</v>
      </c>
      <c r="W2089" s="29">
        <v>1</v>
      </c>
      <c r="X2089" s="29">
        <f t="shared" si="933"/>
        <v>1</v>
      </c>
      <c r="Z2089" s="6">
        <f>N2089</f>
        <v>1</v>
      </c>
      <c r="AA2089" s="6">
        <f>IF(K2089&lt;=0,0,1)</f>
        <v>0</v>
      </c>
      <c r="AB2089" s="29"/>
      <c r="AC2089" s="29">
        <f t="shared" si="943"/>
        <v>0</v>
      </c>
      <c r="AE2089" s="120">
        <f>IF(AND(J2089&gt;=1,N2089=1),1,0)</f>
        <v>0</v>
      </c>
      <c r="AF2089" s="120">
        <f>IF(G2089&gt;AI2089,0.5,0)</f>
        <v>0</v>
      </c>
      <c r="AG2089" s="120"/>
      <c r="AI2089" s="29">
        <f>ROUND(SUMIFS(E:E,D:D,D2089,N:N,1)/SUMIFS(F:F,D:D,D2089,N:N,1),9)</f>
        <v>0.59924209900000003</v>
      </c>
    </row>
    <row r="2090" spans="1:36" ht="16.5" thickBot="1" x14ac:dyDescent="0.3">
      <c r="A2090" s="48" t="s">
        <v>2258</v>
      </c>
      <c r="B2090" s="54" t="s">
        <v>117</v>
      </c>
      <c r="C2090" s="55" t="s">
        <v>118</v>
      </c>
      <c r="D2090" s="44">
        <v>23</v>
      </c>
      <c r="E2090" s="41">
        <v>0</v>
      </c>
      <c r="F2090" s="41">
        <v>0</v>
      </c>
      <c r="G2090" s="117">
        <v>0</v>
      </c>
      <c r="H2090" s="42" t="s">
        <v>12</v>
      </c>
      <c r="I2090" s="13">
        <v>0</v>
      </c>
      <c r="J2090" s="42" t="s">
        <v>12</v>
      </c>
      <c r="K2090" s="29">
        <f>IF(V2090=1,MAX(AE2090:AG2090),0)</f>
        <v>0</v>
      </c>
      <c r="L2090" s="29">
        <f t="shared" si="929"/>
        <v>0</v>
      </c>
      <c r="M2090" s="29">
        <f t="shared" si="930"/>
        <v>0</v>
      </c>
      <c r="N2090" s="29">
        <f>IF(AND(F2090=0,V2090=1),2,V2090)</f>
        <v>2</v>
      </c>
      <c r="O2090" s="34"/>
      <c r="P2090" s="41">
        <v>1</v>
      </c>
      <c r="Q2090" s="41">
        <v>0</v>
      </c>
      <c r="R2090" s="117">
        <v>0</v>
      </c>
      <c r="S2090" s="45">
        <v>0</v>
      </c>
      <c r="T2090" s="45"/>
      <c r="U2090" s="43" t="s">
        <v>339</v>
      </c>
      <c r="V2090" s="34">
        <v>1</v>
      </c>
      <c r="W2090" s="29">
        <v>1</v>
      </c>
      <c r="X2090" s="29">
        <f t="shared" si="933"/>
        <v>1</v>
      </c>
      <c r="Z2090" s="6">
        <f>N2090</f>
        <v>2</v>
      </c>
      <c r="AA2090" s="6">
        <f>IF(K2090&lt;=0,0,1)</f>
        <v>0</v>
      </c>
      <c r="AB2090" s="29"/>
      <c r="AC2090" s="29" t="str">
        <f>_xlfn.IFS(AND(Z2090=1,AA2090=1),1,AND(Z2090=1,AA2090=0),0,Z2090=0,"не применяется",Z2090=2,"не применяется")</f>
        <v>не применяется</v>
      </c>
      <c r="AE2090" s="120">
        <f>IF(N2090=1,IF(OR(I2090&lt;5,I2090=""),0,IF(I2090&gt;=10,1,0.5)),0)</f>
        <v>0</v>
      </c>
      <c r="AF2090" s="120">
        <f>IF(G2090&gt;AI2090,0.5,0)</f>
        <v>0</v>
      </c>
      <c r="AG2090" s="120">
        <f>IF(AND(G4517&lt;&gt;0,G2090=AJ2090),1,0)</f>
        <v>0</v>
      </c>
      <c r="AI2090" s="29">
        <f>ROUND(SUMIFS(E:E,D:D,D2090,N:N,1)/SUMIFS(F:F,D:D,D2090,N:N,1),9)</f>
        <v>0.46666666699999998</v>
      </c>
      <c r="AJ2090" s="29">
        <f>_xlfn.MAXIFS($G$7:$G$2383,$N$7:$N$2383,1,$D$7:$D$2383,23)</f>
        <v>6</v>
      </c>
    </row>
    <row r="2091" spans="1:36" ht="16.5" thickBot="1" x14ac:dyDescent="0.3">
      <c r="A2091" s="48" t="s">
        <v>2259</v>
      </c>
      <c r="B2091" s="54" t="s">
        <v>117</v>
      </c>
      <c r="C2091" s="55" t="s">
        <v>118</v>
      </c>
      <c r="D2091" s="44">
        <v>24</v>
      </c>
      <c r="E2091" s="41">
        <v>6</v>
      </c>
      <c r="F2091" s="41">
        <v>0</v>
      </c>
      <c r="G2091" s="117">
        <v>0</v>
      </c>
      <c r="H2091" s="42" t="s">
        <v>12</v>
      </c>
      <c r="I2091" s="13">
        <v>0</v>
      </c>
      <c r="J2091" s="42" t="s">
        <v>12</v>
      </c>
      <c r="K2091" s="29">
        <f>IF(V2091=1,MAX(AE2091:AG2091),0)</f>
        <v>0</v>
      </c>
      <c r="L2091" s="29">
        <f t="shared" si="929"/>
        <v>0</v>
      </c>
      <c r="M2091" s="29">
        <f t="shared" si="930"/>
        <v>0</v>
      </c>
      <c r="N2091" s="29">
        <f>IF(AND(F2091=0,V2091=1),2,V2091)</f>
        <v>2</v>
      </c>
      <c r="O2091" s="34"/>
      <c r="P2091" s="41">
        <v>7</v>
      </c>
      <c r="Q2091" s="41">
        <v>0</v>
      </c>
      <c r="R2091" s="117">
        <v>0</v>
      </c>
      <c r="S2091" s="45">
        <v>0</v>
      </c>
      <c r="T2091" s="45"/>
      <c r="U2091" s="43" t="s">
        <v>341</v>
      </c>
      <c r="V2091" s="34">
        <v>1</v>
      </c>
      <c r="W2091" s="29">
        <v>1</v>
      </c>
      <c r="X2091" s="29">
        <f t="shared" si="933"/>
        <v>1</v>
      </c>
      <c r="Z2091" s="6">
        <f>N2091</f>
        <v>2</v>
      </c>
      <c r="AA2091" s="6">
        <f>IF(K2091&lt;=0,0,1)</f>
        <v>0</v>
      </c>
      <c r="AB2091" s="29"/>
      <c r="AC2091" s="29" t="str">
        <f>_xlfn.IFS(AND(Z2091=1,AA2091=1),1,AND(Z2091=1,AA2091=0),0,Z2091=0,"не применяется",Z2091=2,"не применяется")</f>
        <v>не применяется</v>
      </c>
      <c r="AE2091" s="120">
        <f>IF(N2091=1,IF(OR(I2091&lt;5,I2091=""),0,IF(I2091&gt;=10,1,0.5)),0)</f>
        <v>0</v>
      </c>
      <c r="AF2091" s="120">
        <f>IF(G2091&gt;AI2091,0.5,0)</f>
        <v>0</v>
      </c>
      <c r="AG2091" s="120">
        <f>IF(G2091=AJ2091,1,0)</f>
        <v>0</v>
      </c>
      <c r="AI2091" s="29">
        <f>ROUND(SUMIFS(E:E,D:D,D2091,N:N,1)/SUMIFS(F:F,D:D,D2091,N:N,1),9)</f>
        <v>0.91379310300000005</v>
      </c>
      <c r="AJ2091" s="29">
        <f>_xlfn.MAXIFS($G$7:$G$2383,$N$7:$N$2383,1,$D$7:$D$2383,24)</f>
        <v>10</v>
      </c>
    </row>
    <row r="2092" spans="1:36" ht="16.5" thickBot="1" x14ac:dyDescent="0.3">
      <c r="A2092" s="48" t="s">
        <v>2260</v>
      </c>
      <c r="B2092" s="54" t="s">
        <v>117</v>
      </c>
      <c r="C2092" s="55" t="s">
        <v>118</v>
      </c>
      <c r="D2092" s="44">
        <v>25</v>
      </c>
      <c r="E2092" s="41">
        <v>255</v>
      </c>
      <c r="F2092" s="41">
        <v>264</v>
      </c>
      <c r="G2092" s="117">
        <v>0.965909091</v>
      </c>
      <c r="H2092" s="45">
        <v>1</v>
      </c>
      <c r="I2092" s="42" t="s">
        <v>12</v>
      </c>
      <c r="J2092" s="13">
        <v>0.965909091</v>
      </c>
      <c r="K2092" s="29">
        <f>IF(V2092=1,MAX(AE2092:AG2092),0)</f>
        <v>0</v>
      </c>
      <c r="L2092" s="29">
        <f t="shared" si="929"/>
        <v>0</v>
      </c>
      <c r="M2092" s="29">
        <f t="shared" si="930"/>
        <v>0</v>
      </c>
      <c r="N2092" s="29">
        <f>IF(AND(F2092=0,V2092=1),2,V2092)</f>
        <v>1</v>
      </c>
      <c r="O2092" s="34"/>
      <c r="P2092" s="41">
        <v>0</v>
      </c>
      <c r="Q2092" s="41">
        <v>0</v>
      </c>
      <c r="R2092" s="117">
        <v>0</v>
      </c>
      <c r="S2092" s="42">
        <v>1</v>
      </c>
      <c r="T2092" s="42"/>
      <c r="U2092" s="43" t="s">
        <v>343</v>
      </c>
      <c r="V2092" s="34">
        <v>1</v>
      </c>
      <c r="W2092" s="29">
        <v>2</v>
      </c>
      <c r="X2092" s="29">
        <f t="shared" si="933"/>
        <v>2</v>
      </c>
      <c r="Z2092" s="6">
        <f>N2092</f>
        <v>1</v>
      </c>
      <c r="AA2092" s="6">
        <f>IF(K2092&lt;=0,0,1)</f>
        <v>0</v>
      </c>
      <c r="AB2092" s="29"/>
      <c r="AC2092" s="29">
        <f>_xlfn.IFS(AND(Z2092=1,AA2092=1),1,AND(Z2092=1,AA2092=0),0,Z2092=0,"не применяется")</f>
        <v>0</v>
      </c>
      <c r="AE2092" s="120">
        <f>IF(AND(J2092&gt;=1,N2092=1),2,0)</f>
        <v>0</v>
      </c>
      <c r="AF2092" s="120">
        <f>IF(G2092&gt;AI2092,1,0)</f>
        <v>0</v>
      </c>
      <c r="AG2092" s="120"/>
      <c r="AI2092" s="29">
        <f>ROUND(SUMIFS(E:E,D:D,D2092,N:N,1)/SUMIFS(F:F,D:D,D2092,N:N,1),9)</f>
        <v>0.97028108999999996</v>
      </c>
    </row>
    <row r="2093" spans="1:36" s="112" customFormat="1" ht="16.5" thickBot="1" x14ac:dyDescent="0.3">
      <c r="A2093" s="127" t="s">
        <v>2261</v>
      </c>
      <c r="B2093" s="126" t="s">
        <v>117</v>
      </c>
      <c r="C2093" s="125" t="s">
        <v>118</v>
      </c>
      <c r="D2093" s="51">
        <v>33</v>
      </c>
      <c r="E2093" s="41"/>
      <c r="F2093" s="41"/>
      <c r="G2093" s="117">
        <v>0</v>
      </c>
      <c r="H2093" s="46"/>
      <c r="I2093" s="46"/>
      <c r="J2093" s="46"/>
      <c r="K2093" s="45">
        <f>K2065+K2080+K2087</f>
        <v>22</v>
      </c>
      <c r="L2093" s="29">
        <f t="shared" si="929"/>
        <v>0</v>
      </c>
      <c r="M2093" s="29">
        <f t="shared" si="930"/>
        <v>0</v>
      </c>
      <c r="N2093" s="29"/>
      <c r="O2093" s="117"/>
      <c r="P2093" s="34"/>
      <c r="Q2093" s="34"/>
      <c r="R2093" s="117">
        <v>0</v>
      </c>
      <c r="S2093" s="46">
        <v>21</v>
      </c>
      <c r="T2093" s="46"/>
      <c r="U2093" s="124" t="s">
        <v>321</v>
      </c>
      <c r="V2093" s="46">
        <v>1</v>
      </c>
      <c r="X2093" s="112">
        <f>SUM(X2065:X2092)</f>
        <v>32</v>
      </c>
      <c r="Y2093" s="123">
        <f>K2093/X2093</f>
        <v>0.6875</v>
      </c>
      <c r="Z2093" s="6">
        <f>SUM(Z2065:Z2092)</f>
        <v>29</v>
      </c>
      <c r="AA2093" s="6">
        <f>SUM(AA2065:AA2092)</f>
        <v>17</v>
      </c>
      <c r="AB2093" s="53">
        <f>AA2093/Z2093</f>
        <v>0.58620689655172409</v>
      </c>
      <c r="AC2093" s="29">
        <f>AB2093</f>
        <v>0.58620689655172409</v>
      </c>
      <c r="AE2093" s="6"/>
      <c r="AF2093" s="6"/>
      <c r="AG2093" s="6"/>
      <c r="AI2093" s="29"/>
      <c r="AJ2093" s="29"/>
    </row>
    <row r="2094" spans="1:36" ht="16.5" thickBot="1" x14ac:dyDescent="0.25">
      <c r="A2094" s="48" t="s">
        <v>207</v>
      </c>
      <c r="B2094" s="49" t="s">
        <v>163</v>
      </c>
      <c r="C2094" s="50" t="s">
        <v>164</v>
      </c>
      <c r="D2094" s="33">
        <v>0</v>
      </c>
      <c r="E2094" s="122"/>
      <c r="F2094" s="122"/>
      <c r="G2094" s="117">
        <v>0</v>
      </c>
      <c r="H2094" s="35"/>
      <c r="I2094" s="35"/>
      <c r="J2094" s="35"/>
      <c r="K2094" s="36">
        <f>SUM(K2095:K2108)</f>
        <v>16</v>
      </c>
      <c r="L2094" s="29">
        <f t="shared" si="929"/>
        <v>0</v>
      </c>
      <c r="M2094" s="29">
        <f t="shared" si="930"/>
        <v>0</v>
      </c>
      <c r="O2094" s="34"/>
      <c r="P2094" s="67"/>
      <c r="Q2094" s="67"/>
      <c r="R2094" s="117">
        <v>0</v>
      </c>
      <c r="S2094" s="34">
        <v>10.5</v>
      </c>
      <c r="T2094" s="34"/>
      <c r="U2094" s="43" t="s">
        <v>321</v>
      </c>
      <c r="V2094" s="35">
        <v>1</v>
      </c>
      <c r="W2094" s="6"/>
      <c r="X2094" s="6"/>
      <c r="Y2094" s="6"/>
      <c r="AB2094" s="6"/>
      <c r="AC2094" s="6"/>
      <c r="AF2094" s="6"/>
    </row>
    <row r="2095" spans="1:36" ht="16.5" thickBot="1" x14ac:dyDescent="0.3">
      <c r="A2095" s="48" t="s">
        <v>2262</v>
      </c>
      <c r="B2095" s="54" t="s">
        <v>163</v>
      </c>
      <c r="C2095" s="55" t="s">
        <v>164</v>
      </c>
      <c r="D2095" s="41">
        <v>1</v>
      </c>
      <c r="E2095" s="41">
        <v>25037</v>
      </c>
      <c r="F2095" s="41">
        <v>76722.100000000006</v>
      </c>
      <c r="G2095" s="117">
        <v>0.326333612</v>
      </c>
      <c r="H2095" s="42" t="s">
        <v>12</v>
      </c>
      <c r="I2095" s="13">
        <v>14.944717602000001</v>
      </c>
      <c r="J2095" s="42" t="s">
        <v>12</v>
      </c>
      <c r="K2095" s="29">
        <f t="shared" ref="K2095:K2106" si="944">IF(V2095=1,MAX(AE2095:AG2095),0)</f>
        <v>1</v>
      </c>
      <c r="L2095" s="29">
        <f t="shared" si="929"/>
        <v>0</v>
      </c>
      <c r="M2095" s="29">
        <f t="shared" si="930"/>
        <v>1</v>
      </c>
      <c r="N2095" s="29">
        <f t="shared" ref="N2095:N2108" si="945">IF(AND(F2095=0,V2095=1),2,V2095)</f>
        <v>1</v>
      </c>
      <c r="O2095" s="34"/>
      <c r="P2095" s="41">
        <v>23190</v>
      </c>
      <c r="Q2095" s="41">
        <v>81682.3</v>
      </c>
      <c r="R2095" s="117">
        <v>0.28390483599999999</v>
      </c>
      <c r="S2095" s="34">
        <v>1</v>
      </c>
      <c r="T2095" s="34"/>
      <c r="U2095" s="43" t="s">
        <v>293</v>
      </c>
      <c r="V2095" s="34">
        <v>1</v>
      </c>
      <c r="W2095" s="29">
        <v>1</v>
      </c>
      <c r="X2095" s="29">
        <f t="shared" ref="X2095:X2121" si="946">IF(V2095=1,W2095,0)</f>
        <v>1</v>
      </c>
      <c r="Z2095" s="6">
        <f t="shared" ref="Z2095:Z2108" si="947">N2095</f>
        <v>1</v>
      </c>
      <c r="AA2095" s="6">
        <f t="shared" ref="AA2095:AA2108" si="948">IF(K2095&lt;=0,0,1)</f>
        <v>1</v>
      </c>
      <c r="AB2095" s="29"/>
      <c r="AC2095" s="29">
        <f t="shared" ref="AC2095:AC2110" si="949">_xlfn.IFS(AND(Z2095=1,AA2095=1),1,AND(Z2095=1,AA2095=0),0,Z2095=0,"не применяется")</f>
        <v>1</v>
      </c>
      <c r="AE2095" s="120">
        <f>IF(N2095=1,IF(OR(I2095&lt;3,I2095=""),0,IF(I2095&gt;=7,1,0.5)),0)</f>
        <v>1</v>
      </c>
      <c r="AF2095" s="120">
        <f>IF(G2095&gt;AI2095,0.5,0)</f>
        <v>0.5</v>
      </c>
      <c r="AG2095" s="120">
        <f>IF(G2095=AJ2095,1,0)</f>
        <v>0</v>
      </c>
      <c r="AI2095" s="29">
        <f t="shared" ref="AI2095:AI2108" si="950">ROUND(SUMIFS(E:E,D:D,D2095,N:N,1)/SUMIFS(F:F,D:D,D2095,N:N,1),9)</f>
        <v>0.26994277300000002</v>
      </c>
      <c r="AJ2095" s="29">
        <f>ROUND(_xlfn.MAXIFS($G$7:$G$2383,$D$7:$D$2383,1,$V$7:$V$2383,1),9)</f>
        <v>0.87050933799999997</v>
      </c>
    </row>
    <row r="2096" spans="1:36" ht="16.5" thickBot="1" x14ac:dyDescent="0.3">
      <c r="A2096" s="48" t="s">
        <v>2263</v>
      </c>
      <c r="B2096" s="54" t="s">
        <v>163</v>
      </c>
      <c r="C2096" s="55" t="s">
        <v>164</v>
      </c>
      <c r="D2096" s="44">
        <v>2</v>
      </c>
      <c r="E2096" s="41">
        <v>159</v>
      </c>
      <c r="F2096" s="41">
        <v>165</v>
      </c>
      <c r="G2096" s="117">
        <v>0.96363636399999997</v>
      </c>
      <c r="H2096" s="42" t="s">
        <v>12</v>
      </c>
      <c r="I2096" s="13">
        <v>302.66233834600001</v>
      </c>
      <c r="J2096" s="42" t="s">
        <v>12</v>
      </c>
      <c r="K2096" s="29">
        <f t="shared" si="944"/>
        <v>2</v>
      </c>
      <c r="L2096" s="29">
        <f t="shared" si="929"/>
        <v>0</v>
      </c>
      <c r="M2096" s="29">
        <f t="shared" si="930"/>
        <v>1</v>
      </c>
      <c r="N2096" s="29">
        <f t="shared" si="945"/>
        <v>1</v>
      </c>
      <c r="O2096" s="34"/>
      <c r="P2096" s="41">
        <v>56</v>
      </c>
      <c r="Q2096" s="41">
        <v>234</v>
      </c>
      <c r="R2096" s="117">
        <v>0.23931623899999999</v>
      </c>
      <c r="S2096" s="34">
        <v>0</v>
      </c>
      <c r="T2096" s="34"/>
      <c r="U2096" s="43" t="s">
        <v>295</v>
      </c>
      <c r="V2096" s="34">
        <v>1</v>
      </c>
      <c r="W2096" s="29">
        <v>2</v>
      </c>
      <c r="X2096" s="29">
        <f t="shared" si="946"/>
        <v>2</v>
      </c>
      <c r="Z2096" s="6">
        <f t="shared" si="947"/>
        <v>1</v>
      </c>
      <c r="AA2096" s="6">
        <f t="shared" si="948"/>
        <v>1</v>
      </c>
      <c r="AB2096" s="29"/>
      <c r="AC2096" s="29">
        <f t="shared" si="949"/>
        <v>1</v>
      </c>
      <c r="AE2096" s="120">
        <f>IF(N2096=1,IF(OR(I2096&lt;5,I2096=""),0,IF(I2096&gt;=10,2,1)),0)</f>
        <v>2</v>
      </c>
      <c r="AF2096" s="120">
        <f>IF(G2096&gt;AI2096,1,0)</f>
        <v>1</v>
      </c>
      <c r="AG2096" s="120">
        <f>IF(G2096=AJ2096,2,0)</f>
        <v>0</v>
      </c>
      <c r="AI2096" s="29">
        <f t="shared" si="950"/>
        <v>0.94268468299999997</v>
      </c>
      <c r="AJ2096" s="29">
        <f>ROUND(_xlfn.MAXIFS($G$7:$G$2383,$N$7:$N$2383,1,$D$7:$D$2383,2),9)</f>
        <v>0.994897959</v>
      </c>
    </row>
    <row r="2097" spans="1:36" ht="16.5" thickBot="1" x14ac:dyDescent="0.3">
      <c r="A2097" s="48" t="s">
        <v>2264</v>
      </c>
      <c r="B2097" s="54" t="s">
        <v>163</v>
      </c>
      <c r="C2097" s="55" t="s">
        <v>164</v>
      </c>
      <c r="D2097" s="44">
        <v>3</v>
      </c>
      <c r="E2097" s="41">
        <v>8</v>
      </c>
      <c r="F2097" s="41">
        <v>12</v>
      </c>
      <c r="G2097" s="117">
        <v>0.66666666699999999</v>
      </c>
      <c r="H2097" s="42" t="s">
        <v>12</v>
      </c>
      <c r="I2097" s="13">
        <v>-33.3333333</v>
      </c>
      <c r="J2097" s="42" t="s">
        <v>12</v>
      </c>
      <c r="K2097" s="29">
        <f t="shared" si="944"/>
        <v>0.5</v>
      </c>
      <c r="L2097" s="29">
        <f t="shared" si="929"/>
        <v>0</v>
      </c>
      <c r="M2097" s="29">
        <f t="shared" si="930"/>
        <v>1</v>
      </c>
      <c r="N2097" s="29">
        <f t="shared" si="945"/>
        <v>1</v>
      </c>
      <c r="O2097" s="34"/>
      <c r="P2097" s="41">
        <v>7</v>
      </c>
      <c r="Q2097" s="41">
        <v>7</v>
      </c>
      <c r="R2097" s="117">
        <v>1</v>
      </c>
      <c r="S2097" s="34">
        <v>1</v>
      </c>
      <c r="T2097" s="34"/>
      <c r="U2097" s="43" t="s">
        <v>297</v>
      </c>
      <c r="V2097" s="34">
        <v>1</v>
      </c>
      <c r="W2097" s="29">
        <v>1</v>
      </c>
      <c r="X2097" s="29">
        <f t="shared" si="946"/>
        <v>1</v>
      </c>
      <c r="Z2097" s="6">
        <f t="shared" si="947"/>
        <v>1</v>
      </c>
      <c r="AA2097" s="6">
        <f t="shared" si="948"/>
        <v>1</v>
      </c>
      <c r="AB2097" s="29"/>
      <c r="AC2097" s="29">
        <f t="shared" si="949"/>
        <v>1</v>
      </c>
      <c r="AE2097" s="120">
        <f>IF(N2097=1,IF(OR(I2097&lt;5,I2097=""),0,IF(I2097&gt;=10,1,0.5)),0)</f>
        <v>0</v>
      </c>
      <c r="AF2097" s="120">
        <f>IF(G2097&gt;AI2097,0.5,0)</f>
        <v>0.5</v>
      </c>
      <c r="AG2097" s="120">
        <f>IF(G2097=AJ2097,1,0)</f>
        <v>0</v>
      </c>
      <c r="AI2097" s="29">
        <f t="shared" si="950"/>
        <v>0.630237826</v>
      </c>
      <c r="AJ2097" s="29">
        <f>_xlfn.MAXIFS($G$7:$G$2383,$N$7:$N$2383,1,$D$7:$D$2383,3)</f>
        <v>1</v>
      </c>
    </row>
    <row r="2098" spans="1:36" ht="16.5" thickBot="1" x14ac:dyDescent="0.3">
      <c r="A2098" s="48" t="s">
        <v>2265</v>
      </c>
      <c r="B2098" s="54" t="s">
        <v>163</v>
      </c>
      <c r="C2098" s="55" t="s">
        <v>164</v>
      </c>
      <c r="D2098" s="44">
        <v>4</v>
      </c>
      <c r="E2098" s="41">
        <v>3</v>
      </c>
      <c r="F2098" s="41">
        <v>4</v>
      </c>
      <c r="G2098" s="117">
        <v>0.75</v>
      </c>
      <c r="H2098" s="42" t="s">
        <v>12</v>
      </c>
      <c r="I2098" s="13">
        <v>325.00000056699997</v>
      </c>
      <c r="J2098" s="42" t="s">
        <v>12</v>
      </c>
      <c r="K2098" s="29">
        <f t="shared" si="944"/>
        <v>1</v>
      </c>
      <c r="L2098" s="29">
        <f t="shared" si="929"/>
        <v>0</v>
      </c>
      <c r="M2098" s="29">
        <f t="shared" si="930"/>
        <v>0</v>
      </c>
      <c r="N2098" s="29">
        <f t="shared" si="945"/>
        <v>1</v>
      </c>
      <c r="O2098" s="34"/>
      <c r="P2098" s="41">
        <v>3</v>
      </c>
      <c r="Q2098" s="41">
        <v>17</v>
      </c>
      <c r="R2098" s="117">
        <v>0.17647058800000001</v>
      </c>
      <c r="S2098" s="34">
        <v>0</v>
      </c>
      <c r="T2098" s="34"/>
      <c r="U2098" s="43" t="s">
        <v>299</v>
      </c>
      <c r="V2098" s="34">
        <v>1</v>
      </c>
      <c r="W2098" s="29">
        <v>1</v>
      </c>
      <c r="X2098" s="29">
        <f t="shared" si="946"/>
        <v>1</v>
      </c>
      <c r="Z2098" s="6">
        <f t="shared" si="947"/>
        <v>1</v>
      </c>
      <c r="AA2098" s="6">
        <f t="shared" si="948"/>
        <v>1</v>
      </c>
      <c r="AB2098" s="29"/>
      <c r="AC2098" s="29">
        <f t="shared" si="949"/>
        <v>1</v>
      </c>
      <c r="AE2098" s="120">
        <f>IF(N2098=1,IF(OR(I2098&lt;5,I2098=""),0,IF(I2098&gt;=10,1,0.5)),0)</f>
        <v>1</v>
      </c>
      <c r="AF2098" s="120">
        <f>IF(G2098&gt;AI2098,0.5,0)</f>
        <v>0</v>
      </c>
      <c r="AG2098" s="120">
        <f>IF(G2098=AJ2098,1,0)</f>
        <v>0</v>
      </c>
      <c r="AI2098" s="29">
        <f t="shared" si="950"/>
        <v>0.88328075699999997</v>
      </c>
      <c r="AJ2098" s="29">
        <f>_xlfn.MAXIFS($G$7:$G$2383,$N$7:$N$2383,1,$D$7:$D$2383,4)</f>
        <v>1</v>
      </c>
    </row>
    <row r="2099" spans="1:36" ht="16.5" thickBot="1" x14ac:dyDescent="0.3">
      <c r="A2099" s="48" t="s">
        <v>2266</v>
      </c>
      <c r="B2099" s="54" t="s">
        <v>163</v>
      </c>
      <c r="C2099" s="55" t="s">
        <v>164</v>
      </c>
      <c r="D2099" s="44">
        <v>5</v>
      </c>
      <c r="E2099" s="41">
        <v>12</v>
      </c>
      <c r="F2099" s="41">
        <v>17</v>
      </c>
      <c r="G2099" s="117">
        <v>0.70588235300000002</v>
      </c>
      <c r="H2099" s="42" t="s">
        <v>12</v>
      </c>
      <c r="I2099" s="13">
        <v>278.60962563099997</v>
      </c>
      <c r="J2099" s="42" t="s">
        <v>12</v>
      </c>
      <c r="K2099" s="29">
        <f t="shared" si="944"/>
        <v>1</v>
      </c>
      <c r="L2099" s="29">
        <f t="shared" si="929"/>
        <v>0</v>
      </c>
      <c r="M2099" s="29">
        <f t="shared" si="930"/>
        <v>0</v>
      </c>
      <c r="N2099" s="29">
        <f t="shared" si="945"/>
        <v>1</v>
      </c>
      <c r="O2099" s="34"/>
      <c r="P2099" s="41">
        <v>11</v>
      </c>
      <c r="Q2099" s="41">
        <v>59</v>
      </c>
      <c r="R2099" s="117">
        <v>0.186440678</v>
      </c>
      <c r="S2099" s="34">
        <v>0.5</v>
      </c>
      <c r="T2099" s="34"/>
      <c r="U2099" s="43" t="s">
        <v>301</v>
      </c>
      <c r="V2099" s="34">
        <v>1</v>
      </c>
      <c r="W2099" s="29">
        <v>1</v>
      </c>
      <c r="X2099" s="29">
        <f t="shared" si="946"/>
        <v>1</v>
      </c>
      <c r="Z2099" s="6">
        <f t="shared" si="947"/>
        <v>1</v>
      </c>
      <c r="AA2099" s="6">
        <f t="shared" si="948"/>
        <v>1</v>
      </c>
      <c r="AB2099" s="29"/>
      <c r="AC2099" s="29">
        <f t="shared" si="949"/>
        <v>1</v>
      </c>
      <c r="AE2099" s="120">
        <f>IF(N2099=1,IF(OR(I2099&lt;5,I2099=""),0,IF(I2099&gt;=10,1,0.5)),0)</f>
        <v>1</v>
      </c>
      <c r="AF2099" s="120">
        <f>IF(G2099&gt;AI2099,0.5,0)</f>
        <v>0</v>
      </c>
      <c r="AG2099" s="120">
        <f>IF(G2099=AJ2099,1,0)</f>
        <v>0</v>
      </c>
      <c r="AI2099" s="29">
        <f t="shared" si="950"/>
        <v>0.78056112200000005</v>
      </c>
      <c r="AJ2099" s="29">
        <f>_xlfn.MAXIFS($G$7:$G$2383,$N$7:$N$2383,1,$D$7:$D$2383,5)</f>
        <v>1</v>
      </c>
    </row>
    <row r="2100" spans="1:36" ht="16.5" thickBot="1" x14ac:dyDescent="0.3">
      <c r="A2100" s="48" t="s">
        <v>2267</v>
      </c>
      <c r="B2100" s="54" t="s">
        <v>163</v>
      </c>
      <c r="C2100" s="55" t="s">
        <v>164</v>
      </c>
      <c r="D2100" s="44">
        <v>6</v>
      </c>
      <c r="E2100" s="41">
        <v>1699</v>
      </c>
      <c r="F2100" s="41">
        <v>1695</v>
      </c>
      <c r="G2100" s="117">
        <v>1.0023598819999999</v>
      </c>
      <c r="H2100" s="45">
        <v>1</v>
      </c>
      <c r="I2100" s="42" t="s">
        <v>12</v>
      </c>
      <c r="J2100" s="13">
        <v>1.0023598819999999</v>
      </c>
      <c r="K2100" s="29">
        <f t="shared" si="944"/>
        <v>2</v>
      </c>
      <c r="L2100" s="29">
        <f t="shared" si="929"/>
        <v>0</v>
      </c>
      <c r="M2100" s="29">
        <f t="shared" si="930"/>
        <v>1</v>
      </c>
      <c r="N2100" s="29">
        <f t="shared" si="945"/>
        <v>1</v>
      </c>
      <c r="O2100" s="34"/>
      <c r="P2100" s="41">
        <v>0</v>
      </c>
      <c r="Q2100" s="41">
        <v>0</v>
      </c>
      <c r="R2100" s="117">
        <v>0</v>
      </c>
      <c r="S2100" s="42">
        <v>2</v>
      </c>
      <c r="T2100" s="42"/>
      <c r="U2100" s="43" t="s">
        <v>303</v>
      </c>
      <c r="V2100" s="34">
        <v>1</v>
      </c>
      <c r="W2100" s="29">
        <v>2</v>
      </c>
      <c r="X2100" s="29">
        <f t="shared" si="946"/>
        <v>2</v>
      </c>
      <c r="Z2100" s="6">
        <f t="shared" si="947"/>
        <v>1</v>
      </c>
      <c r="AA2100" s="6">
        <f t="shared" si="948"/>
        <v>1</v>
      </c>
      <c r="AB2100" s="29"/>
      <c r="AC2100" s="29">
        <f t="shared" si="949"/>
        <v>1</v>
      </c>
      <c r="AE2100" s="120">
        <f>IF(N2100=1,IF(J2100&gt;=1,2,0),0)</f>
        <v>2</v>
      </c>
      <c r="AF2100" s="120">
        <f>IF(G2100&gt;AI2100,1,0)</f>
        <v>1</v>
      </c>
      <c r="AG2100" s="120"/>
      <c r="AI2100" s="29">
        <f t="shared" si="950"/>
        <v>1.0014544569999999</v>
      </c>
    </row>
    <row r="2101" spans="1:36" ht="16.5" thickBot="1" x14ac:dyDescent="0.3">
      <c r="A2101" s="48" t="s">
        <v>2268</v>
      </c>
      <c r="B2101" s="54" t="s">
        <v>163</v>
      </c>
      <c r="C2101" s="55" t="s">
        <v>164</v>
      </c>
      <c r="D2101" s="44">
        <v>7</v>
      </c>
      <c r="E2101" s="41">
        <v>129</v>
      </c>
      <c r="F2101" s="41">
        <v>156</v>
      </c>
      <c r="G2101" s="117">
        <v>0.82692307700000001</v>
      </c>
      <c r="H2101" s="42" t="s">
        <v>12</v>
      </c>
      <c r="I2101" s="13">
        <v>8.5336538429999997</v>
      </c>
      <c r="J2101" s="42" t="s">
        <v>12</v>
      </c>
      <c r="K2101" s="29">
        <f t="shared" si="944"/>
        <v>2</v>
      </c>
      <c r="L2101" s="29">
        <f t="shared" si="929"/>
        <v>0</v>
      </c>
      <c r="M2101" s="29">
        <f t="shared" si="930"/>
        <v>1</v>
      </c>
      <c r="N2101" s="29">
        <f t="shared" si="945"/>
        <v>1</v>
      </c>
      <c r="O2101" s="34"/>
      <c r="P2101" s="41">
        <v>128</v>
      </c>
      <c r="Q2101" s="41">
        <v>168</v>
      </c>
      <c r="R2101" s="117">
        <v>0.76190476200000001</v>
      </c>
      <c r="S2101" s="34">
        <v>1</v>
      </c>
      <c r="T2101" s="34"/>
      <c r="U2101" s="43" t="s">
        <v>305</v>
      </c>
      <c r="V2101" s="34">
        <v>1</v>
      </c>
      <c r="W2101" s="29">
        <v>2</v>
      </c>
      <c r="X2101" s="29">
        <f t="shared" si="946"/>
        <v>2</v>
      </c>
      <c r="Z2101" s="6">
        <f t="shared" si="947"/>
        <v>1</v>
      </c>
      <c r="AA2101" s="6">
        <f t="shared" si="948"/>
        <v>1</v>
      </c>
      <c r="AB2101" s="29"/>
      <c r="AC2101" s="29">
        <f t="shared" si="949"/>
        <v>1</v>
      </c>
      <c r="AE2101" s="120">
        <f>IF(N2101=1,IF(OR(I2101&lt;3,I2101=""),0,IF(I2101&gt;=7,2,1)),0)</f>
        <v>2</v>
      </c>
      <c r="AF2101" s="120">
        <f>IF(G2101&gt;AI2101,1,0)</f>
        <v>1</v>
      </c>
      <c r="AG2101" s="120">
        <f>IF(G2101=AJ2101,2,0)</f>
        <v>0</v>
      </c>
      <c r="AI2101" s="29">
        <f t="shared" si="950"/>
        <v>0.78831324000000003</v>
      </c>
      <c r="AJ2101" s="29">
        <f>_xlfn.MAXIFS($G$7:$G$2383,$N$7:$N$2383,1,$D$7:$D$2383,7)</f>
        <v>0.964028777</v>
      </c>
    </row>
    <row r="2102" spans="1:36" ht="16.5" thickBot="1" x14ac:dyDescent="0.3">
      <c r="A2102" s="48" t="s">
        <v>2269</v>
      </c>
      <c r="B2102" s="54" t="s">
        <v>163</v>
      </c>
      <c r="C2102" s="55" t="s">
        <v>164</v>
      </c>
      <c r="D2102" s="44">
        <v>8</v>
      </c>
      <c r="E2102" s="41">
        <v>78</v>
      </c>
      <c r="F2102" s="41">
        <v>156</v>
      </c>
      <c r="G2102" s="117">
        <v>0.5</v>
      </c>
      <c r="H2102" s="42" t="s">
        <v>12</v>
      </c>
      <c r="I2102" s="13">
        <v>0</v>
      </c>
      <c r="J2102" s="42" t="s">
        <v>12</v>
      </c>
      <c r="K2102" s="29">
        <f t="shared" si="944"/>
        <v>0</v>
      </c>
      <c r="L2102" s="29">
        <f t="shared" si="929"/>
        <v>0</v>
      </c>
      <c r="M2102" s="29">
        <f t="shared" si="930"/>
        <v>0</v>
      </c>
      <c r="N2102" s="29">
        <f t="shared" si="945"/>
        <v>1</v>
      </c>
      <c r="O2102" s="34"/>
      <c r="P2102" s="41">
        <v>84</v>
      </c>
      <c r="Q2102" s="41">
        <v>168</v>
      </c>
      <c r="R2102" s="117">
        <v>0.5</v>
      </c>
      <c r="S2102" s="34">
        <v>0</v>
      </c>
      <c r="T2102" s="34"/>
      <c r="U2102" s="43" t="s">
        <v>307</v>
      </c>
      <c r="V2102" s="34">
        <v>1</v>
      </c>
      <c r="W2102" s="29">
        <v>1</v>
      </c>
      <c r="X2102" s="29">
        <f t="shared" si="946"/>
        <v>1</v>
      </c>
      <c r="Z2102" s="6">
        <f t="shared" si="947"/>
        <v>1</v>
      </c>
      <c r="AA2102" s="6">
        <f t="shared" si="948"/>
        <v>0</v>
      </c>
      <c r="AB2102" s="29"/>
      <c r="AC2102" s="29">
        <f t="shared" si="949"/>
        <v>0</v>
      </c>
      <c r="AE2102" s="120">
        <f>IF(N2102=1,IF(OR(I2102&gt;-5,I2102=""),0,IF(I2102&gt;=-10,0.5,1)),0)</f>
        <v>0</v>
      </c>
      <c r="AF2102" s="120">
        <f>IF(G2102&lt;AI2102,0.5,0)</f>
        <v>0</v>
      </c>
      <c r="AG2102" s="120">
        <f>IF(G2102=AJ2102,1,0)</f>
        <v>0</v>
      </c>
      <c r="AI2102" s="29">
        <f t="shared" si="950"/>
        <v>0.38070670899999998</v>
      </c>
      <c r="AJ2102" s="29">
        <f>_xlfn.MINIFS($G$6:$G$2383,$N$6:$N$2383,1,$D$6:$D$2383,8)</f>
        <v>1.9047618999999998E-2</v>
      </c>
    </row>
    <row r="2103" spans="1:36" ht="16.5" thickBot="1" x14ac:dyDescent="0.3">
      <c r="A2103" s="48" t="s">
        <v>2270</v>
      </c>
      <c r="B2103" s="54" t="s">
        <v>163</v>
      </c>
      <c r="C2103" s="55" t="s">
        <v>164</v>
      </c>
      <c r="D2103" s="44">
        <v>9</v>
      </c>
      <c r="E2103" s="41">
        <v>856</v>
      </c>
      <c r="F2103" s="41">
        <v>165</v>
      </c>
      <c r="G2103" s="117">
        <v>5.1878787879999999</v>
      </c>
      <c r="H2103" s="45">
        <v>1</v>
      </c>
      <c r="I2103" s="42" t="s">
        <v>12</v>
      </c>
      <c r="J2103" s="13">
        <v>5.1878787879999999</v>
      </c>
      <c r="K2103" s="29">
        <f t="shared" si="944"/>
        <v>1</v>
      </c>
      <c r="L2103" s="29">
        <f t="shared" si="929"/>
        <v>0</v>
      </c>
      <c r="M2103" s="29">
        <f t="shared" si="930"/>
        <v>0</v>
      </c>
      <c r="N2103" s="29">
        <f t="shared" si="945"/>
        <v>1</v>
      </c>
      <c r="O2103" s="34"/>
      <c r="P2103" s="41">
        <v>589</v>
      </c>
      <c r="Q2103" s="41">
        <v>234</v>
      </c>
      <c r="R2103" s="117">
        <v>2.5170940169999998</v>
      </c>
      <c r="S2103" s="42">
        <v>1</v>
      </c>
      <c r="T2103" s="42"/>
      <c r="U2103" s="43" t="s">
        <v>309</v>
      </c>
      <c r="V2103" s="34">
        <v>1</v>
      </c>
      <c r="W2103" s="29">
        <v>1</v>
      </c>
      <c r="X2103" s="29">
        <f t="shared" si="946"/>
        <v>1</v>
      </c>
      <c r="Z2103" s="6">
        <f t="shared" si="947"/>
        <v>1</v>
      </c>
      <c r="AA2103" s="6">
        <f t="shared" si="948"/>
        <v>1</v>
      </c>
      <c r="AB2103" s="29"/>
      <c r="AC2103" s="29">
        <f t="shared" si="949"/>
        <v>1</v>
      </c>
      <c r="AE2103" s="120">
        <f>IF(N2103=1,IF(J2103&gt;=1,1,0),0)</f>
        <v>1</v>
      </c>
      <c r="AF2103" s="120">
        <f>IF(G2103&gt;AI2103,0.5,0)</f>
        <v>0</v>
      </c>
      <c r="AG2103" s="120"/>
      <c r="AI2103" s="29">
        <f t="shared" si="950"/>
        <v>6.5856960899999999</v>
      </c>
    </row>
    <row r="2104" spans="1:36" ht="16.5" thickBot="1" x14ac:dyDescent="0.3">
      <c r="A2104" s="48" t="s">
        <v>2271</v>
      </c>
      <c r="B2104" s="54" t="s">
        <v>163</v>
      </c>
      <c r="C2104" s="55" t="s">
        <v>164</v>
      </c>
      <c r="D2104" s="44">
        <v>10</v>
      </c>
      <c r="E2104" s="41">
        <v>25</v>
      </c>
      <c r="F2104" s="41">
        <v>4</v>
      </c>
      <c r="G2104" s="117">
        <v>6.25</v>
      </c>
      <c r="H2104" s="45">
        <v>1</v>
      </c>
      <c r="I2104" s="42" t="s">
        <v>12</v>
      </c>
      <c r="J2104" s="13">
        <v>6.25</v>
      </c>
      <c r="K2104" s="29">
        <f t="shared" si="944"/>
        <v>1</v>
      </c>
      <c r="L2104" s="29">
        <f t="shared" si="929"/>
        <v>0</v>
      </c>
      <c r="M2104" s="29">
        <f t="shared" si="930"/>
        <v>0</v>
      </c>
      <c r="N2104" s="29">
        <f t="shared" si="945"/>
        <v>1</v>
      </c>
      <c r="O2104" s="34"/>
      <c r="P2104" s="41">
        <v>23</v>
      </c>
      <c r="Q2104" s="41">
        <v>17</v>
      </c>
      <c r="R2104" s="117">
        <v>1.3529411760000001</v>
      </c>
      <c r="S2104" s="42">
        <v>1</v>
      </c>
      <c r="T2104" s="42"/>
      <c r="U2104" s="43" t="s">
        <v>311</v>
      </c>
      <c r="V2104" s="34">
        <v>1</v>
      </c>
      <c r="W2104" s="29">
        <v>1</v>
      </c>
      <c r="X2104" s="29">
        <f t="shared" si="946"/>
        <v>1</v>
      </c>
      <c r="Z2104" s="6">
        <f t="shared" si="947"/>
        <v>1</v>
      </c>
      <c r="AA2104" s="6">
        <f t="shared" si="948"/>
        <v>1</v>
      </c>
      <c r="AB2104" s="29"/>
      <c r="AC2104" s="29">
        <f t="shared" si="949"/>
        <v>1</v>
      </c>
      <c r="AE2104" s="120">
        <f>IF(N2104=1,IF(J2104&gt;=1,1,0),0)</f>
        <v>1</v>
      </c>
      <c r="AF2104" s="120">
        <f>IF(G2104&gt;AI2104,0.5,0)</f>
        <v>0</v>
      </c>
      <c r="AG2104" s="120"/>
      <c r="AI2104" s="29">
        <f t="shared" si="950"/>
        <v>8.2854889590000003</v>
      </c>
    </row>
    <row r="2105" spans="1:36" ht="16.5" thickBot="1" x14ac:dyDescent="0.3">
      <c r="A2105" s="48" t="s">
        <v>2272</v>
      </c>
      <c r="B2105" s="54" t="s">
        <v>163</v>
      </c>
      <c r="C2105" s="55" t="s">
        <v>164</v>
      </c>
      <c r="D2105" s="44">
        <v>11</v>
      </c>
      <c r="E2105" s="41">
        <v>70</v>
      </c>
      <c r="F2105" s="41">
        <v>17</v>
      </c>
      <c r="G2105" s="117">
        <v>4.1176470590000003</v>
      </c>
      <c r="H2105" s="45">
        <v>1</v>
      </c>
      <c r="I2105" s="42" t="s">
        <v>12</v>
      </c>
      <c r="J2105" s="13">
        <v>4.1176470590000003</v>
      </c>
      <c r="K2105" s="29">
        <f t="shared" si="944"/>
        <v>2</v>
      </c>
      <c r="L2105" s="29">
        <f t="shared" si="929"/>
        <v>0</v>
      </c>
      <c r="M2105" s="29">
        <f t="shared" si="930"/>
        <v>0</v>
      </c>
      <c r="N2105" s="29">
        <f t="shared" si="945"/>
        <v>1</v>
      </c>
      <c r="O2105" s="34"/>
      <c r="P2105" s="41">
        <v>76</v>
      </c>
      <c r="Q2105" s="41">
        <v>59</v>
      </c>
      <c r="R2105" s="117">
        <v>1.288135593</v>
      </c>
      <c r="S2105" s="42">
        <v>2</v>
      </c>
      <c r="T2105" s="42"/>
      <c r="U2105" s="43" t="s">
        <v>313</v>
      </c>
      <c r="V2105" s="34">
        <v>1</v>
      </c>
      <c r="W2105" s="29">
        <v>2</v>
      </c>
      <c r="X2105" s="29">
        <f t="shared" si="946"/>
        <v>2</v>
      </c>
      <c r="Z2105" s="6">
        <f t="shared" si="947"/>
        <v>1</v>
      </c>
      <c r="AA2105" s="6">
        <f t="shared" si="948"/>
        <v>1</v>
      </c>
      <c r="AB2105" s="29"/>
      <c r="AC2105" s="29">
        <f t="shared" si="949"/>
        <v>1</v>
      </c>
      <c r="AE2105" s="120">
        <f>IF(N2105=1,IF(J2105&gt;=1,2,0),0)</f>
        <v>2</v>
      </c>
      <c r="AF2105" s="120">
        <f>IF(G2105&gt;AI2105,1,0)</f>
        <v>0</v>
      </c>
      <c r="AG2105" s="120"/>
      <c r="AI2105" s="29">
        <f t="shared" si="950"/>
        <v>8.5951903810000001</v>
      </c>
    </row>
    <row r="2106" spans="1:36" ht="16.5" thickBot="1" x14ac:dyDescent="0.3">
      <c r="A2106" s="48" t="s">
        <v>2273</v>
      </c>
      <c r="B2106" s="54" t="s">
        <v>163</v>
      </c>
      <c r="C2106" s="55" t="s">
        <v>164</v>
      </c>
      <c r="D2106" s="44">
        <v>12</v>
      </c>
      <c r="E2106" s="41">
        <v>440</v>
      </c>
      <c r="F2106" s="41">
        <v>5847</v>
      </c>
      <c r="G2106" s="117">
        <v>7.5252265999999998E-2</v>
      </c>
      <c r="H2106" s="42" t="s">
        <v>12</v>
      </c>
      <c r="I2106" s="13">
        <v>98.241481096000001</v>
      </c>
      <c r="J2106" s="42" t="s">
        <v>12</v>
      </c>
      <c r="K2106" s="29">
        <f t="shared" si="944"/>
        <v>0</v>
      </c>
      <c r="L2106" s="29">
        <f t="shared" si="929"/>
        <v>0</v>
      </c>
      <c r="M2106" s="29">
        <f t="shared" si="930"/>
        <v>0</v>
      </c>
      <c r="N2106" s="29">
        <f t="shared" si="945"/>
        <v>1</v>
      </c>
      <c r="O2106" s="34"/>
      <c r="P2106" s="41">
        <v>195</v>
      </c>
      <c r="Q2106" s="41">
        <v>5137</v>
      </c>
      <c r="R2106" s="117">
        <v>3.7959898999999998E-2</v>
      </c>
      <c r="S2106" s="34">
        <v>0</v>
      </c>
      <c r="T2106" s="34"/>
      <c r="U2106" s="43" t="s">
        <v>315</v>
      </c>
      <c r="V2106" s="34">
        <v>1</v>
      </c>
      <c r="W2106" s="29">
        <v>1</v>
      </c>
      <c r="X2106" s="29">
        <f t="shared" si="946"/>
        <v>1</v>
      </c>
      <c r="Z2106" s="6">
        <f t="shared" si="947"/>
        <v>1</v>
      </c>
      <c r="AA2106" s="6">
        <f t="shared" si="948"/>
        <v>0</v>
      </c>
      <c r="AB2106" s="29"/>
      <c r="AC2106" s="29">
        <f t="shared" si="949"/>
        <v>0</v>
      </c>
      <c r="AE2106" s="120">
        <f>IF(N2106=1,IF(OR(I2106&gt;-5,I2106=""),0,IF(I2106&gt;=-10,0.5,1)),0)</f>
        <v>0</v>
      </c>
      <c r="AF2106" s="120">
        <f>IF(G2106&lt;AI2106,0.5,0)</f>
        <v>0</v>
      </c>
      <c r="AG2106" s="120">
        <f>IF(G2106=AJ2106,1,0)</f>
        <v>0</v>
      </c>
      <c r="AI2106" s="29">
        <f t="shared" si="950"/>
        <v>4.0696577999999997E-2</v>
      </c>
      <c r="AJ2106" s="29">
        <f>_xlfn.MINIFS($G$6:$G$2383,$N$6:$N$2383,1,$D$6:$D$2383,12)</f>
        <v>5.6550419999999999E-3</v>
      </c>
    </row>
    <row r="2107" spans="1:36" ht="16.5" thickBot="1" x14ac:dyDescent="0.3">
      <c r="A2107" s="48" t="s">
        <v>2274</v>
      </c>
      <c r="B2107" s="54" t="s">
        <v>163</v>
      </c>
      <c r="C2107" s="55" t="s">
        <v>164</v>
      </c>
      <c r="D2107" s="44">
        <v>13</v>
      </c>
      <c r="E2107" s="41">
        <v>36</v>
      </c>
      <c r="F2107" s="41">
        <v>262</v>
      </c>
      <c r="G2107" s="117">
        <v>0.13740458</v>
      </c>
      <c r="H2107" s="42" t="s">
        <v>12</v>
      </c>
      <c r="I2107" s="13">
        <v>-26.504527078999999</v>
      </c>
      <c r="J2107" s="42" t="s">
        <v>12</v>
      </c>
      <c r="K2107" s="29">
        <f>_xlfn.IFS(AND(R2107=0,G2107=0),0,V2107=0,0,V2107=1,MAX(AE2107:AG2107))</f>
        <v>2</v>
      </c>
      <c r="L2107" s="29">
        <f t="shared" si="929"/>
        <v>0</v>
      </c>
      <c r="M2107" s="29">
        <f t="shared" si="930"/>
        <v>1</v>
      </c>
      <c r="N2107" s="29">
        <f t="shared" si="945"/>
        <v>1</v>
      </c>
      <c r="O2107" s="34"/>
      <c r="P2107" s="41">
        <v>43</v>
      </c>
      <c r="Q2107" s="41">
        <v>230</v>
      </c>
      <c r="R2107" s="117">
        <v>0.18695652200000001</v>
      </c>
      <c r="S2107" s="34">
        <v>1</v>
      </c>
      <c r="T2107" s="34"/>
      <c r="U2107" s="43" t="s">
        <v>317</v>
      </c>
      <c r="V2107" s="34">
        <v>1</v>
      </c>
      <c r="W2107" s="29">
        <v>2</v>
      </c>
      <c r="X2107" s="29">
        <f t="shared" si="946"/>
        <v>2</v>
      </c>
      <c r="Z2107" s="6">
        <f t="shared" si="947"/>
        <v>1</v>
      </c>
      <c r="AA2107" s="6">
        <f t="shared" si="948"/>
        <v>1</v>
      </c>
      <c r="AB2107" s="29"/>
      <c r="AC2107" s="29">
        <f t="shared" si="949"/>
        <v>1</v>
      </c>
      <c r="AE2107" s="120">
        <f>IF(N2107=1,IF(OR(I2107&gt;-3,I2107=""),0,IF(I2107&gt;=-7,1,2)),0)</f>
        <v>2</v>
      </c>
      <c r="AF2107" s="120">
        <f>IF(G2107&lt;AI2107,1,0)</f>
        <v>1</v>
      </c>
      <c r="AG2107" s="120">
        <f>IF(G2107=AJ2107,2,0)</f>
        <v>0</v>
      </c>
      <c r="AI2107" s="29">
        <f t="shared" si="950"/>
        <v>0.30394431599999999</v>
      </c>
      <c r="AJ2107" s="29">
        <f>_xlfn.MINIFS($G$6:$G$2383,$N$6:$N$2383,1,$D$6:$D$2383,13)</f>
        <v>0.11</v>
      </c>
    </row>
    <row r="2108" spans="1:36" ht="16.5" thickBot="1" x14ac:dyDescent="0.3">
      <c r="A2108" s="48" t="s">
        <v>2275</v>
      </c>
      <c r="B2108" s="54" t="s">
        <v>163</v>
      </c>
      <c r="C2108" s="55" t="s">
        <v>164</v>
      </c>
      <c r="D2108" s="44">
        <v>14</v>
      </c>
      <c r="E2108" s="41">
        <v>1</v>
      </c>
      <c r="F2108" s="41">
        <v>550</v>
      </c>
      <c r="G2108" s="117">
        <v>1.818182E-3</v>
      </c>
      <c r="H2108" s="42" t="s">
        <v>12</v>
      </c>
      <c r="I2108" s="13">
        <v>0</v>
      </c>
      <c r="J2108" s="42" t="s">
        <v>12</v>
      </c>
      <c r="K2108" s="29">
        <f>_xlfn.IFS(AND(R2108=0,G2108=0),0,V2108=0,0,V2108=1,MAX(AE2108:AG2108))</f>
        <v>0.5</v>
      </c>
      <c r="L2108" s="29">
        <f t="shared" si="929"/>
        <v>0</v>
      </c>
      <c r="M2108" s="29">
        <f t="shared" si="930"/>
        <v>1</v>
      </c>
      <c r="N2108" s="29">
        <f t="shared" si="945"/>
        <v>1</v>
      </c>
      <c r="O2108" s="34"/>
      <c r="P2108" s="41">
        <v>0</v>
      </c>
      <c r="Q2108" s="41">
        <v>489</v>
      </c>
      <c r="R2108" s="117">
        <v>0</v>
      </c>
      <c r="S2108" s="34">
        <v>0</v>
      </c>
      <c r="T2108" s="34"/>
      <c r="U2108" s="43" t="s">
        <v>319</v>
      </c>
      <c r="V2108" s="34">
        <v>1</v>
      </c>
      <c r="W2108" s="29">
        <v>1</v>
      </c>
      <c r="X2108" s="29">
        <f t="shared" si="946"/>
        <v>1</v>
      </c>
      <c r="Z2108" s="6">
        <f t="shared" si="947"/>
        <v>1</v>
      </c>
      <c r="AA2108" s="6">
        <f t="shared" si="948"/>
        <v>1</v>
      </c>
      <c r="AB2108" s="29"/>
      <c r="AC2108" s="29">
        <f t="shared" si="949"/>
        <v>1</v>
      </c>
      <c r="AE2108" s="120">
        <f>IF(N2108=1,IF(OR(I2108&gt;-5,I2108=""),0,IF(I2108&gt;=-10,0.5,1)),0)</f>
        <v>0</v>
      </c>
      <c r="AF2108" s="120">
        <f>IF(G2108&lt;AI2108,0.5,0)</f>
        <v>0.5</v>
      </c>
      <c r="AG2108" s="120">
        <f>IF(G2108=AJ2108,1,0)</f>
        <v>0</v>
      </c>
      <c r="AI2108" s="29">
        <f t="shared" si="950"/>
        <v>4.1435990000000004E-3</v>
      </c>
      <c r="AJ2108" s="29">
        <f>_xlfn.MINIFS($G$6:$G$2383,$N$6:$N$2383,1,$D$6:$D$2383,14)</f>
        <v>0</v>
      </c>
    </row>
    <row r="2109" spans="1:36" ht="16.5" thickBot="1" x14ac:dyDescent="0.3">
      <c r="A2109" s="48" t="s">
        <v>2276</v>
      </c>
      <c r="B2109" s="54" t="s">
        <v>163</v>
      </c>
      <c r="C2109" s="55" t="s">
        <v>164</v>
      </c>
      <c r="D2109" s="33"/>
      <c r="E2109" s="41"/>
      <c r="F2109" s="41"/>
      <c r="G2109" s="117">
        <v>0</v>
      </c>
      <c r="H2109" s="35"/>
      <c r="I2109" s="35"/>
      <c r="J2109" s="35"/>
      <c r="K2109" s="36">
        <f>SUM(K2110:K2115)</f>
        <v>1</v>
      </c>
      <c r="L2109" s="29">
        <f t="shared" si="929"/>
        <v>0</v>
      </c>
      <c r="M2109" s="29">
        <f t="shared" si="930"/>
        <v>0</v>
      </c>
      <c r="O2109" s="34"/>
      <c r="P2109" s="34"/>
      <c r="Q2109" s="34"/>
      <c r="R2109" s="117">
        <v>0</v>
      </c>
      <c r="S2109" s="35">
        <v>4</v>
      </c>
      <c r="T2109" s="35"/>
      <c r="U2109" s="37" t="s">
        <v>321</v>
      </c>
      <c r="V2109" s="35">
        <v>1</v>
      </c>
      <c r="W2109" s="6"/>
      <c r="X2109" s="29">
        <f t="shared" si="946"/>
        <v>0</v>
      </c>
      <c r="Y2109" s="6"/>
      <c r="AB2109" s="6"/>
      <c r="AC2109" s="29" t="str">
        <f t="shared" si="949"/>
        <v>не применяется</v>
      </c>
      <c r="AF2109" s="6"/>
    </row>
    <row r="2110" spans="1:36" ht="16.5" thickBot="1" x14ac:dyDescent="0.3">
      <c r="A2110" s="48" t="s">
        <v>2277</v>
      </c>
      <c r="B2110" s="54" t="s">
        <v>163</v>
      </c>
      <c r="C2110" s="55" t="s">
        <v>164</v>
      </c>
      <c r="D2110" s="44">
        <v>15</v>
      </c>
      <c r="E2110" s="41">
        <v>1780</v>
      </c>
      <c r="F2110" s="41">
        <v>1718</v>
      </c>
      <c r="G2110" s="117">
        <v>1.0360884749999999</v>
      </c>
      <c r="H2110" s="45">
        <v>1</v>
      </c>
      <c r="I2110" s="42" t="s">
        <v>12</v>
      </c>
      <c r="J2110" s="13">
        <v>1.0360884749999999</v>
      </c>
      <c r="K2110" s="29">
        <f t="shared" ref="K2110:K2115" si="951">IF(V2110=1,MAX(AE2110:AG2110),0)</f>
        <v>1</v>
      </c>
      <c r="L2110" s="29">
        <f t="shared" si="929"/>
        <v>0</v>
      </c>
      <c r="M2110" s="29">
        <f t="shared" si="930"/>
        <v>1</v>
      </c>
      <c r="N2110" s="29">
        <f t="shared" ref="N2110:N2115" si="952">IF(AND(F2110=0,V2110=1),2,V2110)</f>
        <v>1</v>
      </c>
      <c r="O2110" s="34"/>
      <c r="P2110" s="41">
        <v>0</v>
      </c>
      <c r="Q2110" s="41">
        <v>0</v>
      </c>
      <c r="R2110" s="117">
        <v>0</v>
      </c>
      <c r="S2110" s="42">
        <v>1</v>
      </c>
      <c r="T2110" s="42"/>
      <c r="U2110" s="43" t="s">
        <v>323</v>
      </c>
      <c r="V2110" s="34">
        <v>1</v>
      </c>
      <c r="W2110" s="29">
        <v>1</v>
      </c>
      <c r="X2110" s="29">
        <f t="shared" si="946"/>
        <v>1</v>
      </c>
      <c r="Z2110" s="6">
        <f t="shared" ref="Z2110:Z2115" si="953">N2110</f>
        <v>1</v>
      </c>
      <c r="AA2110" s="6">
        <f t="shared" ref="AA2110:AA2115" si="954">IF(K2110&lt;=0,0,1)</f>
        <v>1</v>
      </c>
      <c r="AB2110" s="29"/>
      <c r="AC2110" s="29">
        <f t="shared" si="949"/>
        <v>1</v>
      </c>
      <c r="AE2110" s="120">
        <f>IF(AND(J2110&gt;=1,N2110=1),1,0)</f>
        <v>1</v>
      </c>
      <c r="AF2110" s="121">
        <f>IF(G2110&gt;AI2110,0.5,0)</f>
        <v>0.5</v>
      </c>
      <c r="AG2110" s="120"/>
      <c r="AI2110" s="29">
        <f t="shared" ref="AI2110:AI2115" si="955">ROUND(SUMIFS(E:E,D:D,D2110,N:N,1)/SUMIFS(F:F,D:D,D2110,N:N,1),9)</f>
        <v>0.955452521</v>
      </c>
    </row>
    <row r="2111" spans="1:36" ht="16.5" thickBot="1" x14ac:dyDescent="0.3">
      <c r="A2111" s="48" t="s">
        <v>2278</v>
      </c>
      <c r="B2111" s="54" t="s">
        <v>163</v>
      </c>
      <c r="C2111" s="55" t="s">
        <v>164</v>
      </c>
      <c r="D2111" s="44">
        <v>16</v>
      </c>
      <c r="E2111" s="41">
        <v>6</v>
      </c>
      <c r="F2111" s="41">
        <v>0</v>
      </c>
      <c r="G2111" s="117">
        <v>0</v>
      </c>
      <c r="H2111" s="45">
        <v>1</v>
      </c>
      <c r="I2111" s="42" t="s">
        <v>12</v>
      </c>
      <c r="J2111" s="13">
        <v>0</v>
      </c>
      <c r="K2111" s="29">
        <f t="shared" si="951"/>
        <v>0</v>
      </c>
      <c r="L2111" s="29">
        <f t="shared" si="929"/>
        <v>0</v>
      </c>
      <c r="M2111" s="29">
        <f t="shared" si="930"/>
        <v>0</v>
      </c>
      <c r="N2111" s="29">
        <f t="shared" si="952"/>
        <v>2</v>
      </c>
      <c r="O2111" s="34"/>
      <c r="P2111" s="41">
        <v>3</v>
      </c>
      <c r="Q2111" s="41">
        <v>6</v>
      </c>
      <c r="R2111" s="117">
        <v>0.5</v>
      </c>
      <c r="S2111" s="42">
        <v>0</v>
      </c>
      <c r="T2111" s="42"/>
      <c r="U2111" s="43" t="s">
        <v>325</v>
      </c>
      <c r="V2111" s="34">
        <v>1</v>
      </c>
      <c r="W2111" s="29">
        <v>1</v>
      </c>
      <c r="X2111" s="29">
        <f t="shared" si="946"/>
        <v>1</v>
      </c>
      <c r="Z2111" s="6">
        <f t="shared" si="953"/>
        <v>2</v>
      </c>
      <c r="AA2111" s="6">
        <f t="shared" si="954"/>
        <v>0</v>
      </c>
      <c r="AB2111" s="29"/>
      <c r="AC2111" s="29" t="str">
        <f>_xlfn.IFS(AND(Z2111=1,AA2111=1),1,AND(Z2111=1,AA2111=0),0,Z2111=0,"не применяется",N2111=2,"не применяется")</f>
        <v>не применяется</v>
      </c>
      <c r="AE2111" s="120">
        <f>IF(AND(J2111&gt;=1,N2111=1),1,0)</f>
        <v>0</v>
      </c>
      <c r="AF2111" s="120">
        <f>IF(G2111&gt;AI2111,0.5,0)</f>
        <v>0</v>
      </c>
      <c r="AG2111" s="120"/>
      <c r="AI2111" s="29">
        <f t="shared" si="955"/>
        <v>27.65</v>
      </c>
    </row>
    <row r="2112" spans="1:36" ht="16.5" thickBot="1" x14ac:dyDescent="0.3">
      <c r="A2112" s="48" t="s">
        <v>2279</v>
      </c>
      <c r="B2112" s="54" t="s">
        <v>163</v>
      </c>
      <c r="C2112" s="55" t="s">
        <v>164</v>
      </c>
      <c r="D2112" s="44">
        <v>17</v>
      </c>
      <c r="E2112" s="41">
        <v>32</v>
      </c>
      <c r="F2112" s="41">
        <v>0</v>
      </c>
      <c r="G2112" s="117">
        <v>0</v>
      </c>
      <c r="H2112" s="45">
        <v>1</v>
      </c>
      <c r="I2112" s="42" t="s">
        <v>12</v>
      </c>
      <c r="J2112" s="13">
        <v>0</v>
      </c>
      <c r="K2112" s="29">
        <f t="shared" si="951"/>
        <v>0</v>
      </c>
      <c r="L2112" s="29">
        <f t="shared" si="929"/>
        <v>0</v>
      </c>
      <c r="M2112" s="29">
        <f t="shared" si="930"/>
        <v>0</v>
      </c>
      <c r="N2112" s="29">
        <f t="shared" si="952"/>
        <v>2</v>
      </c>
      <c r="O2112" s="34"/>
      <c r="P2112" s="41">
        <v>0</v>
      </c>
      <c r="Q2112" s="41">
        <v>0</v>
      </c>
      <c r="R2112" s="117">
        <v>0</v>
      </c>
      <c r="S2112" s="42">
        <v>0</v>
      </c>
      <c r="T2112" s="42"/>
      <c r="U2112" s="43" t="s">
        <v>327</v>
      </c>
      <c r="V2112" s="34">
        <v>1</v>
      </c>
      <c r="W2112" s="29">
        <v>1</v>
      </c>
      <c r="X2112" s="29">
        <f t="shared" si="946"/>
        <v>1</v>
      </c>
      <c r="Z2112" s="6">
        <f t="shared" si="953"/>
        <v>2</v>
      </c>
      <c r="AA2112" s="6">
        <f t="shared" si="954"/>
        <v>0</v>
      </c>
      <c r="AB2112" s="29"/>
      <c r="AC2112" s="29" t="str">
        <f>_xlfn.IFS(AND(Z2112=1,AA2112=1),1,AND(Z2112=1,AA2112=0),0,Z2112=0,"не применяется",Z2112=2,"не применяется")</f>
        <v>не применяется</v>
      </c>
      <c r="AE2112" s="120">
        <f>IF(AND(J2112&gt;=1,N2112=1),1,0)</f>
        <v>0</v>
      </c>
      <c r="AF2112" s="120">
        <f>IF(G2112&gt;AI2112,0.5,0)</f>
        <v>0</v>
      </c>
      <c r="AG2112" s="120"/>
      <c r="AI2112" s="29">
        <f t="shared" si="955"/>
        <v>77.588235294</v>
      </c>
    </row>
    <row r="2113" spans="1:36" ht="16.5" thickBot="1" x14ac:dyDescent="0.3">
      <c r="A2113" s="48" t="s">
        <v>2280</v>
      </c>
      <c r="B2113" s="54" t="s">
        <v>163</v>
      </c>
      <c r="C2113" s="55" t="s">
        <v>164</v>
      </c>
      <c r="D2113" s="44">
        <v>18</v>
      </c>
      <c r="E2113" s="41">
        <v>2</v>
      </c>
      <c r="F2113" s="41">
        <v>0</v>
      </c>
      <c r="G2113" s="117">
        <v>0</v>
      </c>
      <c r="H2113" s="45">
        <v>1</v>
      </c>
      <c r="I2113" s="42" t="s">
        <v>12</v>
      </c>
      <c r="J2113" s="13">
        <v>0</v>
      </c>
      <c r="K2113" s="29">
        <f t="shared" si="951"/>
        <v>0</v>
      </c>
      <c r="L2113" s="29">
        <f t="shared" si="929"/>
        <v>0</v>
      </c>
      <c r="M2113" s="29">
        <f t="shared" si="930"/>
        <v>0</v>
      </c>
      <c r="N2113" s="29">
        <f t="shared" si="952"/>
        <v>2</v>
      </c>
      <c r="O2113" s="34"/>
      <c r="P2113" s="41">
        <v>2</v>
      </c>
      <c r="Q2113" s="41">
        <v>1</v>
      </c>
      <c r="R2113" s="117">
        <v>2</v>
      </c>
      <c r="S2113" s="42">
        <v>1</v>
      </c>
      <c r="T2113" s="42"/>
      <c r="U2113" s="43" t="s">
        <v>329</v>
      </c>
      <c r="V2113" s="34">
        <v>1</v>
      </c>
      <c r="W2113" s="29">
        <v>1</v>
      </c>
      <c r="X2113" s="29">
        <f t="shared" si="946"/>
        <v>1</v>
      </c>
      <c r="Z2113" s="6">
        <f t="shared" si="953"/>
        <v>2</v>
      </c>
      <c r="AA2113" s="6">
        <f t="shared" si="954"/>
        <v>0</v>
      </c>
      <c r="AB2113" s="29"/>
      <c r="AC2113" s="29" t="str">
        <f>_xlfn.IFS(AND(Z2113=1,AA2113=1),1,AND(Z2113=1,AA2113=0),0,Z2113=0,"не применяется",N2113=2,"не применяется")</f>
        <v>не применяется</v>
      </c>
      <c r="AE2113" s="120">
        <f>IF(AND(J2113&gt;=1,N2113=1),1,0)</f>
        <v>0</v>
      </c>
      <c r="AF2113" s="120">
        <f>IF(G2113&gt;AI2113,0.5,0)</f>
        <v>0</v>
      </c>
      <c r="AG2113" s="120"/>
      <c r="AI2113" s="29">
        <f t="shared" si="955"/>
        <v>48.1875</v>
      </c>
    </row>
    <row r="2114" spans="1:36" ht="16.5" thickBot="1" x14ac:dyDescent="0.3">
      <c r="A2114" s="48" t="s">
        <v>2281</v>
      </c>
      <c r="B2114" s="54" t="s">
        <v>163</v>
      </c>
      <c r="C2114" s="55" t="s">
        <v>164</v>
      </c>
      <c r="D2114" s="44">
        <v>19</v>
      </c>
      <c r="E2114" s="41">
        <v>6</v>
      </c>
      <c r="F2114" s="41">
        <v>0</v>
      </c>
      <c r="G2114" s="117">
        <v>0</v>
      </c>
      <c r="H2114" s="45">
        <v>1</v>
      </c>
      <c r="I2114" s="42" t="s">
        <v>12</v>
      </c>
      <c r="J2114" s="13">
        <v>0</v>
      </c>
      <c r="K2114" s="29">
        <f t="shared" si="951"/>
        <v>0</v>
      </c>
      <c r="L2114" s="29">
        <f t="shared" si="929"/>
        <v>0</v>
      </c>
      <c r="M2114" s="29">
        <f t="shared" si="930"/>
        <v>0</v>
      </c>
      <c r="N2114" s="29">
        <f t="shared" si="952"/>
        <v>2</v>
      </c>
      <c r="O2114" s="34"/>
      <c r="P2114" s="41">
        <v>11</v>
      </c>
      <c r="Q2114" s="41">
        <v>7</v>
      </c>
      <c r="R2114" s="117">
        <v>1.571428571</v>
      </c>
      <c r="S2114" s="42">
        <v>2</v>
      </c>
      <c r="T2114" s="42"/>
      <c r="U2114" s="43" t="s">
        <v>331</v>
      </c>
      <c r="V2114" s="34">
        <v>1</v>
      </c>
      <c r="W2114" s="29">
        <v>2</v>
      </c>
      <c r="X2114" s="29">
        <f t="shared" si="946"/>
        <v>2</v>
      </c>
      <c r="Z2114" s="6">
        <f t="shared" si="953"/>
        <v>2</v>
      </c>
      <c r="AA2114" s="6">
        <f t="shared" si="954"/>
        <v>0</v>
      </c>
      <c r="AB2114" s="29"/>
      <c r="AC2114" s="29" t="str">
        <f>_xlfn.IFS(AND(Z2114=1,AA2114=1),1,AND(Z2114=1,AA2114=0),0,Z2114=0,"не применяется",N2114=2,"не применяется")</f>
        <v>не применяется</v>
      </c>
      <c r="AE2114" s="120">
        <f>IF(AND(J2114&gt;=1,N2114=1),2,0)</f>
        <v>0</v>
      </c>
      <c r="AF2114" s="120">
        <f>IF(G2114&gt;AI2114,1,0)</f>
        <v>0</v>
      </c>
      <c r="AG2114" s="120"/>
      <c r="AI2114" s="29">
        <f t="shared" si="955"/>
        <v>45.237288135999997</v>
      </c>
    </row>
    <row r="2115" spans="1:36" ht="16.5" thickBot="1" x14ac:dyDescent="0.3">
      <c r="A2115" s="48" t="s">
        <v>2282</v>
      </c>
      <c r="B2115" s="54" t="s">
        <v>163</v>
      </c>
      <c r="C2115" s="55" t="s">
        <v>164</v>
      </c>
      <c r="D2115" s="44">
        <v>20</v>
      </c>
      <c r="E2115" s="41">
        <v>2</v>
      </c>
      <c r="F2115" s="41">
        <v>0</v>
      </c>
      <c r="G2115" s="117">
        <v>0</v>
      </c>
      <c r="H2115" s="45">
        <v>1</v>
      </c>
      <c r="I2115" s="42" t="s">
        <v>12</v>
      </c>
      <c r="J2115" s="13">
        <v>0</v>
      </c>
      <c r="K2115" s="29">
        <f t="shared" si="951"/>
        <v>0</v>
      </c>
      <c r="L2115" s="29">
        <f t="shared" si="929"/>
        <v>0</v>
      </c>
      <c r="M2115" s="29">
        <f t="shared" si="930"/>
        <v>0</v>
      </c>
      <c r="N2115" s="29">
        <f t="shared" si="952"/>
        <v>2</v>
      </c>
      <c r="O2115" s="34"/>
      <c r="P2115" s="41">
        <v>1</v>
      </c>
      <c r="Q2115" s="41">
        <v>13</v>
      </c>
      <c r="R2115" s="117">
        <v>7.6923077000000006E-2</v>
      </c>
      <c r="S2115" s="42">
        <v>0</v>
      </c>
      <c r="T2115" s="42"/>
      <c r="U2115" s="43" t="s">
        <v>333</v>
      </c>
      <c r="V2115" s="34">
        <v>1</v>
      </c>
      <c r="W2115" s="29">
        <v>1</v>
      </c>
      <c r="X2115" s="29">
        <f t="shared" si="946"/>
        <v>1</v>
      </c>
      <c r="Z2115" s="6">
        <f t="shared" si="953"/>
        <v>2</v>
      </c>
      <c r="AA2115" s="6">
        <f t="shared" si="954"/>
        <v>0</v>
      </c>
      <c r="AB2115" s="29"/>
      <c r="AC2115" s="29" t="str">
        <f>_xlfn.IFS(AND(Z2115=1,AA2115=1),1,AND(Z2115=1,AA2115=0),0,Z2115=0,"не применяется",N2115=2,"не применяется")</f>
        <v>не применяется</v>
      </c>
      <c r="AE2115" s="120">
        <f>IF(AND(J2115&gt;=1,N2115=1),1,0)</f>
        <v>0</v>
      </c>
      <c r="AF2115" s="120">
        <f>IF(G2115&gt;AI2115,0.5,0)</f>
        <v>0</v>
      </c>
      <c r="AG2115" s="120"/>
      <c r="AI2115" s="29">
        <f t="shared" si="955"/>
        <v>12.756097561000001</v>
      </c>
    </row>
    <row r="2116" spans="1:36" ht="16.5" thickBot="1" x14ac:dyDescent="0.3">
      <c r="A2116" s="48" t="s">
        <v>2276</v>
      </c>
      <c r="B2116" s="54" t="s">
        <v>163</v>
      </c>
      <c r="C2116" s="55" t="s">
        <v>164</v>
      </c>
      <c r="D2116" s="33"/>
      <c r="E2116" s="41"/>
      <c r="F2116" s="41"/>
      <c r="G2116" s="117">
        <v>0</v>
      </c>
      <c r="H2116" s="35"/>
      <c r="I2116" s="35"/>
      <c r="J2116" s="35"/>
      <c r="K2116" s="36">
        <f>SUM(K2117:K2121)</f>
        <v>1</v>
      </c>
      <c r="L2116" s="29">
        <f t="shared" si="929"/>
        <v>0</v>
      </c>
      <c r="M2116" s="29">
        <f t="shared" si="930"/>
        <v>0</v>
      </c>
      <c r="O2116" s="34"/>
      <c r="P2116" s="34"/>
      <c r="Q2116" s="34"/>
      <c r="R2116" s="117">
        <v>0</v>
      </c>
      <c r="S2116" s="35">
        <v>2.5</v>
      </c>
      <c r="T2116" s="35"/>
      <c r="U2116" s="37" t="s">
        <v>321</v>
      </c>
      <c r="V2116" s="35">
        <v>1</v>
      </c>
      <c r="W2116" s="6"/>
      <c r="X2116" s="29">
        <f t="shared" si="946"/>
        <v>0</v>
      </c>
      <c r="Y2116" s="6"/>
      <c r="AB2116" s="6"/>
      <c r="AC2116" s="29" t="str">
        <f>_xlfn.IFS(AND(Z2116=1,AA2116=1),1,AND(Z2116=1,AA2116=0),0,Z2116=0,"не применяется")</f>
        <v>не применяется</v>
      </c>
      <c r="AF2116" s="6"/>
    </row>
    <row r="2117" spans="1:36" ht="16.5" thickBot="1" x14ac:dyDescent="0.3">
      <c r="A2117" s="48" t="s">
        <v>2283</v>
      </c>
      <c r="B2117" s="54" t="s">
        <v>163</v>
      </c>
      <c r="C2117" s="55" t="s">
        <v>164</v>
      </c>
      <c r="D2117" s="44">
        <v>21</v>
      </c>
      <c r="E2117" s="41">
        <v>1</v>
      </c>
      <c r="F2117" s="41">
        <v>3</v>
      </c>
      <c r="G2117" s="117">
        <v>0.33333333300000001</v>
      </c>
      <c r="H2117" s="42" t="s">
        <v>12</v>
      </c>
      <c r="I2117" s="13">
        <v>0</v>
      </c>
      <c r="J2117" s="42" t="s">
        <v>12</v>
      </c>
      <c r="K2117" s="29">
        <f>IF(V2117=1,MAX(AE2117:AG2117),0)</f>
        <v>0</v>
      </c>
      <c r="L2117" s="29">
        <f t="shared" si="929"/>
        <v>0</v>
      </c>
      <c r="M2117" s="29">
        <f t="shared" si="930"/>
        <v>0</v>
      </c>
      <c r="N2117" s="29">
        <f>IF(AND(F2117=0,V2117=1),2,V2117)</f>
        <v>1</v>
      </c>
      <c r="O2117" s="34"/>
      <c r="P2117" s="41">
        <v>0</v>
      </c>
      <c r="Q2117" s="41">
        <v>0</v>
      </c>
      <c r="R2117" s="117">
        <v>0</v>
      </c>
      <c r="S2117" s="45">
        <v>0</v>
      </c>
      <c r="T2117" s="45"/>
      <c r="U2117" s="43" t="s">
        <v>335</v>
      </c>
      <c r="V2117" s="34">
        <v>1</v>
      </c>
      <c r="W2117" s="29">
        <v>1</v>
      </c>
      <c r="X2117" s="29">
        <f t="shared" si="946"/>
        <v>1</v>
      </c>
      <c r="Z2117" s="6">
        <f>N2117</f>
        <v>1</v>
      </c>
      <c r="AA2117" s="6">
        <f>IF(K2117&lt;=0,0,1)</f>
        <v>0</v>
      </c>
      <c r="AB2117" s="29"/>
      <c r="AC2117" s="29">
        <f>_xlfn.IFS(AND(Z2117=1,AA2117=1),1,AND(Z2117=1,AA2117=0),0,Z2117=0,"не применяется",Z2117=2,"не применяется")</f>
        <v>0</v>
      </c>
      <c r="AE2117" s="120">
        <f>IF(N2117=1,IF(OR(I2117&lt;5,I2117=""),0,IF(I2117&gt;=10,1,0.5)),0)</f>
        <v>0</v>
      </c>
      <c r="AF2117" s="120">
        <f>IF(G2117&gt;AI2117,0.5,0)</f>
        <v>0</v>
      </c>
      <c r="AG2117" s="120">
        <f>IF(G2117=AJ2117,1,0)</f>
        <v>0</v>
      </c>
      <c r="AI2117" s="29">
        <f>ROUND(SUMIFS(E:E,D:D,D2117,N:N,1)/SUMIFS(F:F,D:D,D2117,N:N,1),9)</f>
        <v>0.40586932399999998</v>
      </c>
      <c r="AJ2117" s="29">
        <f>_xlfn.MAXIFS($G$7:$G$2383,$N$7:$N$2383,1,$D$7:$D$2383,21)</f>
        <v>1</v>
      </c>
    </row>
    <row r="2118" spans="1:36" ht="16.5" thickBot="1" x14ac:dyDescent="0.3">
      <c r="A2118" s="48" t="s">
        <v>2284</v>
      </c>
      <c r="B2118" s="54" t="s">
        <v>163</v>
      </c>
      <c r="C2118" s="55" t="s">
        <v>164</v>
      </c>
      <c r="D2118" s="44">
        <v>22</v>
      </c>
      <c r="E2118" s="41">
        <v>16</v>
      </c>
      <c r="F2118" s="41">
        <v>74</v>
      </c>
      <c r="G2118" s="117">
        <v>0.21621621599999999</v>
      </c>
      <c r="H2118" s="45">
        <v>1</v>
      </c>
      <c r="I2118" s="42" t="s">
        <v>12</v>
      </c>
      <c r="J2118" s="13">
        <v>0.21621621599999999</v>
      </c>
      <c r="K2118" s="29">
        <f>IF(V2118=1,MAX(AE2118:AG2118),0)</f>
        <v>0</v>
      </c>
      <c r="L2118" s="29">
        <f t="shared" si="929"/>
        <v>0</v>
      </c>
      <c r="M2118" s="29">
        <f t="shared" si="930"/>
        <v>0</v>
      </c>
      <c r="N2118" s="29">
        <f>IF(AND(F2118=0,V2118=1),2,V2118)</f>
        <v>1</v>
      </c>
      <c r="O2118" s="34"/>
      <c r="P2118" s="41">
        <v>0</v>
      </c>
      <c r="Q2118" s="41">
        <v>0</v>
      </c>
      <c r="R2118" s="117">
        <v>0</v>
      </c>
      <c r="S2118" s="42">
        <v>1</v>
      </c>
      <c r="T2118" s="42"/>
      <c r="U2118" s="43" t="s">
        <v>337</v>
      </c>
      <c r="V2118" s="34">
        <v>1</v>
      </c>
      <c r="W2118" s="29">
        <v>1</v>
      </c>
      <c r="X2118" s="29">
        <f t="shared" si="946"/>
        <v>1</v>
      </c>
      <c r="Z2118" s="6">
        <f>N2118</f>
        <v>1</v>
      </c>
      <c r="AA2118" s="6">
        <f>IF(K2118&lt;=0,0,1)</f>
        <v>0</v>
      </c>
      <c r="AB2118" s="29"/>
      <c r="AC2118" s="29">
        <f>_xlfn.IFS(AND(Z2118=1,AA2118=1),1,AND(Z2118=1,AA2118=0),0,Z2118=0,"не применяется")</f>
        <v>0</v>
      </c>
      <c r="AE2118" s="120">
        <f>IF(AND(J2118&gt;=1,N2118=1),1,0)</f>
        <v>0</v>
      </c>
      <c r="AF2118" s="120">
        <f>IF(G2118&gt;AI2118,0.5,0)</f>
        <v>0</v>
      </c>
      <c r="AG2118" s="120"/>
      <c r="AI2118" s="29">
        <f>ROUND(SUMIFS(E:E,D:D,D2118,N:N,1)/SUMIFS(F:F,D:D,D2118,N:N,1),9)</f>
        <v>0.59924209900000003</v>
      </c>
    </row>
    <row r="2119" spans="1:36" s="62" customFormat="1" ht="16.5" thickBot="1" x14ac:dyDescent="0.3">
      <c r="A2119" s="56" t="s">
        <v>2285</v>
      </c>
      <c r="B2119" s="57" t="s">
        <v>163</v>
      </c>
      <c r="C2119" s="58" t="s">
        <v>164</v>
      </c>
      <c r="D2119" s="44">
        <v>23</v>
      </c>
      <c r="E2119" s="41">
        <v>1</v>
      </c>
      <c r="F2119" s="41">
        <v>0</v>
      </c>
      <c r="G2119" s="117">
        <v>0</v>
      </c>
      <c r="H2119" s="128" t="s">
        <v>12</v>
      </c>
      <c r="I2119" s="13">
        <v>-100</v>
      </c>
      <c r="J2119" s="128" t="s">
        <v>12</v>
      </c>
      <c r="K2119" s="62">
        <f>IF(V2119=1,MAX(AE2119:AG2119),0)</f>
        <v>0</v>
      </c>
      <c r="L2119" s="29">
        <f t="shared" ref="L2119:L2182" si="956">IF(AG2120=0,0,1)</f>
        <v>0</v>
      </c>
      <c r="M2119" s="29">
        <f t="shared" ref="M2119:M2182" si="957">IF(AF2119=0,0,1)</f>
        <v>0</v>
      </c>
      <c r="N2119" s="29">
        <f>IF(AND(F2119=0,V2119=1),2,V2119)</f>
        <v>2</v>
      </c>
      <c r="O2119" s="60"/>
      <c r="P2119" s="41">
        <v>1</v>
      </c>
      <c r="Q2119" s="41">
        <v>2</v>
      </c>
      <c r="R2119" s="117">
        <v>0.5</v>
      </c>
      <c r="S2119" s="59">
        <v>0.5</v>
      </c>
      <c r="T2119" s="59"/>
      <c r="U2119" s="61" t="s">
        <v>339</v>
      </c>
      <c r="V2119" s="60">
        <v>1</v>
      </c>
      <c r="W2119" s="62">
        <v>1</v>
      </c>
      <c r="X2119" s="62">
        <f t="shared" si="946"/>
        <v>1</v>
      </c>
      <c r="Z2119" s="62">
        <f>N2119</f>
        <v>2</v>
      </c>
      <c r="AA2119" s="62">
        <f>IF(K2119&lt;=0,0,1)</f>
        <v>0</v>
      </c>
      <c r="AC2119" s="29" t="str">
        <f>_xlfn.IFS(AND(Z2119=1,AA2119=1),1,AND(Z2119=1,AA2119=0),0,Z2119=0,"не применяется",N2119=2,"не применяется")</f>
        <v>не применяется</v>
      </c>
      <c r="AE2119" s="120">
        <f>IF(N2119=1,IF(OR(I2119&lt;5,I2119=""),0,IF(I2119&gt;=10,1,0.5)),0)</f>
        <v>0</v>
      </c>
      <c r="AF2119" s="120">
        <f>IF(G2119&gt;AI2119,0.5,0)</f>
        <v>0</v>
      </c>
      <c r="AG2119" s="120">
        <f>IF(AND(G4546&lt;&gt;0,G2119=AJ2119),1,0)</f>
        <v>0</v>
      </c>
      <c r="AH2119" s="29"/>
      <c r="AI2119" s="29">
        <f>ROUND(SUMIFS(E:E,D:D,D2119,N:N,1)/SUMIFS(F:F,D:D,D2119,N:N,1),9)</f>
        <v>0.46666666699999998</v>
      </c>
      <c r="AJ2119" s="29">
        <f>_xlfn.MAXIFS($G$7:$G$2383,$N$7:$N$2383,1,$D$7:$D$2383,23)</f>
        <v>6</v>
      </c>
    </row>
    <row r="2120" spans="1:36" ht="16.5" thickBot="1" x14ac:dyDescent="0.3">
      <c r="A2120" s="48" t="s">
        <v>2286</v>
      </c>
      <c r="B2120" s="54" t="s">
        <v>163</v>
      </c>
      <c r="C2120" s="55" t="s">
        <v>164</v>
      </c>
      <c r="D2120" s="44">
        <v>24</v>
      </c>
      <c r="E2120" s="41">
        <v>2</v>
      </c>
      <c r="F2120" s="41">
        <v>0</v>
      </c>
      <c r="G2120" s="117">
        <v>0</v>
      </c>
      <c r="H2120" s="42" t="s">
        <v>12</v>
      </c>
      <c r="I2120" s="13">
        <v>0</v>
      </c>
      <c r="J2120" s="42" t="s">
        <v>12</v>
      </c>
      <c r="K2120" s="29">
        <f>IF(V2120=1,MAX(AE2120:AG2120),0)</f>
        <v>0</v>
      </c>
      <c r="L2120" s="29">
        <f t="shared" si="956"/>
        <v>0</v>
      </c>
      <c r="M2120" s="29">
        <f t="shared" si="957"/>
        <v>0</v>
      </c>
      <c r="N2120" s="29">
        <f>IF(AND(F2120=0,V2120=1),2,V2120)</f>
        <v>2</v>
      </c>
      <c r="O2120" s="34"/>
      <c r="P2120" s="41">
        <v>0</v>
      </c>
      <c r="Q2120" s="41">
        <v>0</v>
      </c>
      <c r="R2120" s="117">
        <v>0</v>
      </c>
      <c r="S2120" s="45">
        <v>0</v>
      </c>
      <c r="T2120" s="45"/>
      <c r="U2120" s="43" t="s">
        <v>341</v>
      </c>
      <c r="V2120" s="34">
        <v>1</v>
      </c>
      <c r="W2120" s="29">
        <v>1</v>
      </c>
      <c r="X2120" s="29">
        <f t="shared" si="946"/>
        <v>1</v>
      </c>
      <c r="Z2120" s="6">
        <f>N2120</f>
        <v>2</v>
      </c>
      <c r="AA2120" s="6">
        <f>IF(K2120&lt;=0,0,1)</f>
        <v>0</v>
      </c>
      <c r="AB2120" s="29"/>
      <c r="AC2120" s="29" t="str">
        <f>_xlfn.IFS(AND(Z2120=1,AA2120=1),1,AND(Z2120=1,AA2120=0),0,Z2120=0,"не применяется",Z2120=2,"не применяется")</f>
        <v>не применяется</v>
      </c>
      <c r="AE2120" s="120">
        <f>IF(N2120=1,IF(OR(I2120&lt;5,I2120=""),0,IF(I2120&gt;=10,1,0.5)),0)</f>
        <v>0</v>
      </c>
      <c r="AF2120" s="120">
        <f>IF(G2120&gt;AI2120,0.5,0)</f>
        <v>0</v>
      </c>
      <c r="AG2120" s="120">
        <f>IF(G2120=AJ2120,1,0)</f>
        <v>0</v>
      </c>
      <c r="AI2120" s="29">
        <f>ROUND(SUMIFS(E:E,D:D,D2120,N:N,1)/SUMIFS(F:F,D:D,D2120,N:N,1),9)</f>
        <v>0.91379310300000005</v>
      </c>
      <c r="AJ2120" s="29">
        <f>_xlfn.MAXIFS($G$7:$G$2383,$N$7:$N$2383,1,$D$7:$D$2383,24)</f>
        <v>10</v>
      </c>
    </row>
    <row r="2121" spans="1:36" ht="16.5" thickBot="1" x14ac:dyDescent="0.3">
      <c r="A2121" s="48" t="s">
        <v>2287</v>
      </c>
      <c r="B2121" s="54" t="s">
        <v>163</v>
      </c>
      <c r="C2121" s="55" t="s">
        <v>164</v>
      </c>
      <c r="D2121" s="44">
        <v>25</v>
      </c>
      <c r="E2121" s="41">
        <v>98</v>
      </c>
      <c r="F2121" s="41">
        <v>100</v>
      </c>
      <c r="G2121" s="117">
        <v>0.98</v>
      </c>
      <c r="H2121" s="45">
        <v>1</v>
      </c>
      <c r="I2121" s="42" t="s">
        <v>12</v>
      </c>
      <c r="J2121" s="13">
        <v>0.98</v>
      </c>
      <c r="K2121" s="29">
        <f>IF(V2121=1,MAX(AE2121:AG2121),0)</f>
        <v>1</v>
      </c>
      <c r="L2121" s="29">
        <f t="shared" si="956"/>
        <v>0</v>
      </c>
      <c r="M2121" s="29">
        <f t="shared" si="957"/>
        <v>1</v>
      </c>
      <c r="N2121" s="29">
        <f>IF(AND(F2121=0,V2121=1),2,V2121)</f>
        <v>1</v>
      </c>
      <c r="O2121" s="34"/>
      <c r="P2121" s="41">
        <v>0</v>
      </c>
      <c r="Q2121" s="41">
        <v>0</v>
      </c>
      <c r="R2121" s="117">
        <v>0</v>
      </c>
      <c r="S2121" s="42">
        <v>1</v>
      </c>
      <c r="T2121" s="42"/>
      <c r="U2121" s="43" t="s">
        <v>343</v>
      </c>
      <c r="V2121" s="34">
        <v>1</v>
      </c>
      <c r="W2121" s="29">
        <v>2</v>
      </c>
      <c r="X2121" s="29">
        <f t="shared" si="946"/>
        <v>2</v>
      </c>
      <c r="Z2121" s="6">
        <f>N2121</f>
        <v>1</v>
      </c>
      <c r="AA2121" s="6">
        <f>IF(K2121&lt;=0,0,1)</f>
        <v>1</v>
      </c>
      <c r="AB2121" s="29"/>
      <c r="AC2121" s="29">
        <f>_xlfn.IFS(AND(Z2121=1,AA2121=1),1,AND(Z2121=1,AA2121=0),0,Z2121=0,"не применяется")</f>
        <v>1</v>
      </c>
      <c r="AE2121" s="120">
        <f>IF(AND(J2121&gt;=1,N2121=1),2,0)</f>
        <v>0</v>
      </c>
      <c r="AF2121" s="120">
        <f>IF(G2121&gt;AI2121,1,0)</f>
        <v>1</v>
      </c>
      <c r="AG2121" s="120"/>
      <c r="AI2121" s="29">
        <f>ROUND(SUMIFS(E:E,D:D,D2121,N:N,1)/SUMIFS(F:F,D:D,D2121,N:N,1),9)</f>
        <v>0.97028108999999996</v>
      </c>
    </row>
    <row r="2122" spans="1:36" ht="16.5" thickBot="1" x14ac:dyDescent="0.3">
      <c r="A2122" s="48" t="s">
        <v>2288</v>
      </c>
      <c r="B2122" s="54" t="s">
        <v>163</v>
      </c>
      <c r="C2122" s="55" t="s">
        <v>164</v>
      </c>
      <c r="D2122" s="51">
        <v>33</v>
      </c>
      <c r="E2122" s="41"/>
      <c r="F2122" s="41"/>
      <c r="G2122" s="117">
        <v>0</v>
      </c>
      <c r="H2122" s="45"/>
      <c r="I2122" s="45"/>
      <c r="J2122" s="45"/>
      <c r="K2122" s="45">
        <f>K2094+K2109+K2116</f>
        <v>18</v>
      </c>
      <c r="L2122" s="29">
        <f t="shared" si="956"/>
        <v>0</v>
      </c>
      <c r="M2122" s="29">
        <f t="shared" si="957"/>
        <v>0</v>
      </c>
      <c r="O2122" s="34"/>
      <c r="P2122" s="34"/>
      <c r="Q2122" s="34"/>
      <c r="R2122" s="117">
        <v>0</v>
      </c>
      <c r="S2122" s="45">
        <v>17</v>
      </c>
      <c r="T2122" s="45"/>
      <c r="U2122" s="43" t="s">
        <v>321</v>
      </c>
      <c r="V2122" s="45">
        <v>1</v>
      </c>
      <c r="X2122" s="29">
        <f>SUM(X2094:X2121)</f>
        <v>32</v>
      </c>
      <c r="Y2122" s="53">
        <f>K2122/X2122</f>
        <v>0.5625</v>
      </c>
      <c r="Z2122" s="6">
        <f>SUM(Z2094:Z2121)</f>
        <v>32</v>
      </c>
      <c r="AA2122" s="6">
        <f>SUM(AA2094:AA2121)</f>
        <v>14</v>
      </c>
      <c r="AB2122" s="53">
        <f>AA2122/Z2122</f>
        <v>0.4375</v>
      </c>
      <c r="AC2122" s="29">
        <f>AB2122</f>
        <v>0.4375</v>
      </c>
      <c r="AF2122" s="6"/>
    </row>
    <row r="2123" spans="1:36" ht="16.5" thickBot="1" x14ac:dyDescent="0.25">
      <c r="A2123" s="48" t="s">
        <v>229</v>
      </c>
      <c r="B2123" s="49" t="s">
        <v>119</v>
      </c>
      <c r="C2123" s="50" t="s">
        <v>120</v>
      </c>
      <c r="D2123" s="33">
        <v>0</v>
      </c>
      <c r="E2123" s="122"/>
      <c r="F2123" s="122"/>
      <c r="G2123" s="117">
        <v>0</v>
      </c>
      <c r="H2123" s="35"/>
      <c r="I2123" s="35"/>
      <c r="J2123" s="35"/>
      <c r="K2123" s="36">
        <f>SUM(K2124:K2137)</f>
        <v>16</v>
      </c>
      <c r="L2123" s="29">
        <f t="shared" si="956"/>
        <v>0</v>
      </c>
      <c r="M2123" s="29">
        <f t="shared" si="957"/>
        <v>0</v>
      </c>
      <c r="O2123" s="34"/>
      <c r="P2123" s="67"/>
      <c r="Q2123" s="67"/>
      <c r="R2123" s="117">
        <v>0</v>
      </c>
      <c r="S2123" s="34">
        <v>12.5</v>
      </c>
      <c r="T2123" s="34"/>
      <c r="U2123" s="43" t="s">
        <v>321</v>
      </c>
      <c r="V2123" s="35">
        <v>1</v>
      </c>
      <c r="W2123" s="6"/>
      <c r="X2123" s="6"/>
      <c r="Y2123" s="6"/>
      <c r="AB2123" s="6"/>
      <c r="AC2123" s="6"/>
      <c r="AF2123" s="6"/>
    </row>
    <row r="2124" spans="1:36" ht="16.5" thickBot="1" x14ac:dyDescent="0.3">
      <c r="A2124" s="48" t="s">
        <v>2289</v>
      </c>
      <c r="B2124" s="54" t="s">
        <v>119</v>
      </c>
      <c r="C2124" s="55" t="s">
        <v>120</v>
      </c>
      <c r="D2124" s="41">
        <v>1</v>
      </c>
      <c r="E2124" s="41">
        <v>42843</v>
      </c>
      <c r="F2124" s="41">
        <v>142771.79999999999</v>
      </c>
      <c r="G2124" s="117">
        <v>0.30008026799999998</v>
      </c>
      <c r="H2124" s="42" t="s">
        <v>12</v>
      </c>
      <c r="I2124" s="13">
        <v>14.613822194999999</v>
      </c>
      <c r="J2124" s="42" t="s">
        <v>12</v>
      </c>
      <c r="K2124" s="29">
        <f t="shared" ref="K2124:K2135" si="958">IF(V2124=1,MAX(AE2124:AG2124),0)</f>
        <v>1</v>
      </c>
      <c r="L2124" s="29">
        <f t="shared" si="956"/>
        <v>0</v>
      </c>
      <c r="M2124" s="29">
        <f t="shared" si="957"/>
        <v>1</v>
      </c>
      <c r="N2124" s="29">
        <f t="shared" ref="N2124:N2137" si="959">IF(AND(F2124=0,V2124=1),2,V2124)</f>
        <v>1</v>
      </c>
      <c r="O2124" s="34"/>
      <c r="P2124" s="41">
        <v>39951</v>
      </c>
      <c r="Q2124" s="41">
        <v>152590.40000000002</v>
      </c>
      <c r="R2124" s="117">
        <v>0.26181856799999997</v>
      </c>
      <c r="S2124" s="34">
        <v>1</v>
      </c>
      <c r="T2124" s="34"/>
      <c r="U2124" s="43" t="s">
        <v>293</v>
      </c>
      <c r="V2124" s="34">
        <v>1</v>
      </c>
      <c r="W2124" s="29">
        <v>1</v>
      </c>
      <c r="X2124" s="29">
        <f t="shared" ref="X2124:X2150" si="960">IF(V2124=1,W2124,0)</f>
        <v>1</v>
      </c>
      <c r="Z2124" s="6">
        <f t="shared" ref="Z2124:Z2137" si="961">N2124</f>
        <v>1</v>
      </c>
      <c r="AA2124" s="6">
        <f t="shared" ref="AA2124:AA2137" si="962">IF(K2124&lt;=0,0,1)</f>
        <v>1</v>
      </c>
      <c r="AB2124" s="29"/>
      <c r="AC2124" s="29">
        <f t="shared" ref="AC2124:AC2139" si="963">_xlfn.IFS(AND(Z2124=1,AA2124=1),1,AND(Z2124=1,AA2124=0),0,Z2124=0,"не применяется")</f>
        <v>1</v>
      </c>
      <c r="AE2124" s="120">
        <f>IF(N2124=1,IF(OR(I2124&lt;3,I2124=""),0,IF(I2124&gt;=7,1,0.5)),0)</f>
        <v>1</v>
      </c>
      <c r="AF2124" s="120">
        <f>IF(G2124&gt;AI2124,0.5,0)</f>
        <v>0.5</v>
      </c>
      <c r="AG2124" s="120">
        <f>IF(G2124=AJ2124,1,0)</f>
        <v>0</v>
      </c>
      <c r="AI2124" s="29">
        <f t="shared" ref="AI2124:AI2137" si="964">ROUND(SUMIFS(E:E,D:D,D2124,N:N,1)/SUMIFS(F:F,D:D,D2124,N:N,1),9)</f>
        <v>0.26994277300000002</v>
      </c>
      <c r="AJ2124" s="29">
        <f>ROUND(_xlfn.MAXIFS($G$7:$G$2383,$D$7:$D$2383,1,$V$7:$V$2383,1),9)</f>
        <v>0.87050933799999997</v>
      </c>
    </row>
    <row r="2125" spans="1:36" ht="16.5" thickBot="1" x14ac:dyDescent="0.3">
      <c r="A2125" s="48" t="s">
        <v>2290</v>
      </c>
      <c r="B2125" s="54" t="s">
        <v>119</v>
      </c>
      <c r="C2125" s="55" t="s">
        <v>120</v>
      </c>
      <c r="D2125" s="44">
        <v>2</v>
      </c>
      <c r="E2125" s="41">
        <v>297</v>
      </c>
      <c r="F2125" s="41">
        <v>328</v>
      </c>
      <c r="G2125" s="117">
        <v>0.90548780500000003</v>
      </c>
      <c r="H2125" s="42" t="s">
        <v>12</v>
      </c>
      <c r="I2125" s="13">
        <v>51.570784852000003</v>
      </c>
      <c r="J2125" s="42" t="s">
        <v>12</v>
      </c>
      <c r="K2125" s="29">
        <f t="shared" si="958"/>
        <v>2</v>
      </c>
      <c r="L2125" s="29">
        <f t="shared" si="956"/>
        <v>1</v>
      </c>
      <c r="M2125" s="29">
        <f t="shared" si="957"/>
        <v>0</v>
      </c>
      <c r="N2125" s="29">
        <f t="shared" si="959"/>
        <v>1</v>
      </c>
      <c r="O2125" s="34"/>
      <c r="P2125" s="41">
        <v>276</v>
      </c>
      <c r="Q2125" s="41">
        <v>462</v>
      </c>
      <c r="R2125" s="117">
        <v>0.59740259699999998</v>
      </c>
      <c r="S2125" s="34">
        <v>1</v>
      </c>
      <c r="T2125" s="34"/>
      <c r="U2125" s="43" t="s">
        <v>295</v>
      </c>
      <c r="V2125" s="34">
        <v>1</v>
      </c>
      <c r="W2125" s="29">
        <v>2</v>
      </c>
      <c r="X2125" s="29">
        <f t="shared" si="960"/>
        <v>2</v>
      </c>
      <c r="Z2125" s="6">
        <f t="shared" si="961"/>
        <v>1</v>
      </c>
      <c r="AA2125" s="6">
        <f t="shared" si="962"/>
        <v>1</v>
      </c>
      <c r="AB2125" s="29"/>
      <c r="AC2125" s="29">
        <f t="shared" si="963"/>
        <v>1</v>
      </c>
      <c r="AE2125" s="120">
        <f>IF(N2125=1,IF(OR(I2125&lt;5,I2125=""),0,IF(I2125&gt;=10,2,1)),0)</f>
        <v>2</v>
      </c>
      <c r="AF2125" s="120">
        <f>IF(G2125&gt;AI2125,1,0)</f>
        <v>0</v>
      </c>
      <c r="AG2125" s="120">
        <f>IF(G2125=AJ2125,2,0)</f>
        <v>0</v>
      </c>
      <c r="AI2125" s="29">
        <f t="shared" si="964"/>
        <v>0.94268468299999997</v>
      </c>
      <c r="AJ2125" s="29">
        <f>ROUND(_xlfn.MAXIFS($G$7:$G$2383,$N$7:$N$2383,1,$D$7:$D$2383,2),9)</f>
        <v>0.994897959</v>
      </c>
    </row>
    <row r="2126" spans="1:36" ht="16.5" thickBot="1" x14ac:dyDescent="0.3">
      <c r="A2126" s="48" t="s">
        <v>2291</v>
      </c>
      <c r="B2126" s="54" t="s">
        <v>119</v>
      </c>
      <c r="C2126" s="55" t="s">
        <v>120</v>
      </c>
      <c r="D2126" s="44">
        <v>3</v>
      </c>
      <c r="E2126" s="41">
        <v>13</v>
      </c>
      <c r="F2126" s="41">
        <v>13</v>
      </c>
      <c r="G2126" s="117">
        <v>1</v>
      </c>
      <c r="H2126" s="42" t="s">
        <v>12</v>
      </c>
      <c r="I2126" s="13">
        <v>0</v>
      </c>
      <c r="J2126" s="42" t="s">
        <v>12</v>
      </c>
      <c r="K2126" s="29">
        <f t="shared" si="958"/>
        <v>1</v>
      </c>
      <c r="L2126" s="29">
        <f t="shared" si="956"/>
        <v>0</v>
      </c>
      <c r="M2126" s="29">
        <f t="shared" si="957"/>
        <v>1</v>
      </c>
      <c r="N2126" s="29">
        <f t="shared" si="959"/>
        <v>1</v>
      </c>
      <c r="O2126" s="34"/>
      <c r="P2126" s="41">
        <v>0</v>
      </c>
      <c r="Q2126" s="41">
        <v>2</v>
      </c>
      <c r="R2126" s="117">
        <v>0</v>
      </c>
      <c r="S2126" s="34">
        <v>0</v>
      </c>
      <c r="T2126" s="34"/>
      <c r="U2126" s="43" t="s">
        <v>297</v>
      </c>
      <c r="V2126" s="34">
        <v>1</v>
      </c>
      <c r="W2126" s="29">
        <v>1</v>
      </c>
      <c r="X2126" s="29">
        <f t="shared" si="960"/>
        <v>1</v>
      </c>
      <c r="Z2126" s="6">
        <f t="shared" si="961"/>
        <v>1</v>
      </c>
      <c r="AA2126" s="6">
        <f t="shared" si="962"/>
        <v>1</v>
      </c>
      <c r="AB2126" s="29"/>
      <c r="AC2126" s="29">
        <f t="shared" si="963"/>
        <v>1</v>
      </c>
      <c r="AE2126" s="120">
        <f>IF(N2126=1,IF(OR(I2126&lt;5,I2126=""),0,IF(I2126&gt;=10,1,0.5)),0)</f>
        <v>0</v>
      </c>
      <c r="AF2126" s="120">
        <f>IF(G2126&gt;AI2126,0.5,0)</f>
        <v>0.5</v>
      </c>
      <c r="AG2126" s="120">
        <f>IF(G2126=AJ2126,1,0)</f>
        <v>1</v>
      </c>
      <c r="AI2126" s="29">
        <f t="shared" si="964"/>
        <v>0.630237826</v>
      </c>
      <c r="AJ2126" s="29">
        <f>_xlfn.MAXIFS($G$7:$G$2383,$N$7:$N$2383,1,$D$7:$D$2383,3)</f>
        <v>1</v>
      </c>
    </row>
    <row r="2127" spans="1:36" ht="16.5" thickBot="1" x14ac:dyDescent="0.3">
      <c r="A2127" s="48" t="s">
        <v>2292</v>
      </c>
      <c r="B2127" s="54" t="s">
        <v>119</v>
      </c>
      <c r="C2127" s="55" t="s">
        <v>120</v>
      </c>
      <c r="D2127" s="44">
        <v>4</v>
      </c>
      <c r="E2127" s="41">
        <v>3</v>
      </c>
      <c r="F2127" s="41">
        <v>4</v>
      </c>
      <c r="G2127" s="117">
        <v>0.75</v>
      </c>
      <c r="H2127" s="42" t="s">
        <v>12</v>
      </c>
      <c r="I2127" s="13">
        <v>0</v>
      </c>
      <c r="J2127" s="42" t="s">
        <v>12</v>
      </c>
      <c r="K2127" s="29">
        <f t="shared" si="958"/>
        <v>0</v>
      </c>
      <c r="L2127" s="29">
        <f t="shared" si="956"/>
        <v>0</v>
      </c>
      <c r="M2127" s="29">
        <f t="shared" si="957"/>
        <v>0</v>
      </c>
      <c r="N2127" s="29">
        <f t="shared" si="959"/>
        <v>1</v>
      </c>
      <c r="O2127" s="34"/>
      <c r="P2127" s="41">
        <v>6</v>
      </c>
      <c r="Q2127" s="41">
        <v>8</v>
      </c>
      <c r="R2127" s="117">
        <v>0.75</v>
      </c>
      <c r="S2127" s="34">
        <v>1</v>
      </c>
      <c r="T2127" s="34"/>
      <c r="U2127" s="43" t="s">
        <v>299</v>
      </c>
      <c r="V2127" s="34">
        <v>1</v>
      </c>
      <c r="W2127" s="29">
        <v>1</v>
      </c>
      <c r="X2127" s="29">
        <f t="shared" si="960"/>
        <v>1</v>
      </c>
      <c r="Z2127" s="6">
        <f t="shared" si="961"/>
        <v>1</v>
      </c>
      <c r="AA2127" s="6">
        <f t="shared" si="962"/>
        <v>0</v>
      </c>
      <c r="AB2127" s="29"/>
      <c r="AC2127" s="29">
        <f t="shared" si="963"/>
        <v>0</v>
      </c>
      <c r="AE2127" s="120">
        <f>IF(N2127=1,IF(OR(I2127&lt;5,I2127=""),0,IF(I2127&gt;=10,1,0.5)),0)</f>
        <v>0</v>
      </c>
      <c r="AF2127" s="120">
        <f>IF(G2127&gt;AI2127,0.5,0)</f>
        <v>0</v>
      </c>
      <c r="AG2127" s="120">
        <f>IF(G2127=AJ2127,1,0)</f>
        <v>0</v>
      </c>
      <c r="AI2127" s="29">
        <f t="shared" si="964"/>
        <v>0.88328075699999997</v>
      </c>
      <c r="AJ2127" s="29">
        <f>_xlfn.MAXIFS($G$7:$G$2383,$N$7:$N$2383,1,$D$7:$D$2383,4)</f>
        <v>1</v>
      </c>
    </row>
    <row r="2128" spans="1:36" ht="16.5" thickBot="1" x14ac:dyDescent="0.3">
      <c r="A2128" s="48" t="s">
        <v>2293</v>
      </c>
      <c r="B2128" s="54" t="s">
        <v>119</v>
      </c>
      <c r="C2128" s="55" t="s">
        <v>120</v>
      </c>
      <c r="D2128" s="44">
        <v>5</v>
      </c>
      <c r="E2128" s="41">
        <v>35</v>
      </c>
      <c r="F2128" s="41">
        <v>36</v>
      </c>
      <c r="G2128" s="117">
        <v>0.97222222199999997</v>
      </c>
      <c r="H2128" s="42" t="s">
        <v>12</v>
      </c>
      <c r="I2128" s="13">
        <v>322.542734166</v>
      </c>
      <c r="J2128" s="42" t="s">
        <v>12</v>
      </c>
      <c r="K2128" s="29">
        <f t="shared" si="958"/>
        <v>1</v>
      </c>
      <c r="L2128" s="29">
        <f t="shared" si="956"/>
        <v>0</v>
      </c>
      <c r="M2128" s="29">
        <f t="shared" si="957"/>
        <v>1</v>
      </c>
      <c r="N2128" s="29">
        <f t="shared" si="959"/>
        <v>1</v>
      </c>
      <c r="O2128" s="34"/>
      <c r="P2128" s="41">
        <v>26</v>
      </c>
      <c r="Q2128" s="41">
        <v>113</v>
      </c>
      <c r="R2128" s="117">
        <v>0.230088496</v>
      </c>
      <c r="S2128" s="34">
        <v>0.5</v>
      </c>
      <c r="T2128" s="34"/>
      <c r="U2128" s="43" t="s">
        <v>301</v>
      </c>
      <c r="V2128" s="34">
        <v>1</v>
      </c>
      <c r="W2128" s="29">
        <v>1</v>
      </c>
      <c r="X2128" s="29">
        <f t="shared" si="960"/>
        <v>1</v>
      </c>
      <c r="Z2128" s="6">
        <f t="shared" si="961"/>
        <v>1</v>
      </c>
      <c r="AA2128" s="6">
        <f t="shared" si="962"/>
        <v>1</v>
      </c>
      <c r="AB2128" s="29"/>
      <c r="AC2128" s="29">
        <f t="shared" si="963"/>
        <v>1</v>
      </c>
      <c r="AE2128" s="120">
        <f>IF(N2128=1,IF(OR(I2128&lt;5,I2128=""),0,IF(I2128&gt;=10,1,0.5)),0)</f>
        <v>1</v>
      </c>
      <c r="AF2128" s="120">
        <f>IF(G2128&gt;AI2128,0.5,0)</f>
        <v>0.5</v>
      </c>
      <c r="AG2128" s="120">
        <f>IF(G2128=AJ2128,1,0)</f>
        <v>0</v>
      </c>
      <c r="AI2128" s="29">
        <f t="shared" si="964"/>
        <v>0.78056112200000005</v>
      </c>
      <c r="AJ2128" s="29">
        <f>_xlfn.MAXIFS($G$7:$G$2383,$N$7:$N$2383,1,$D$7:$D$2383,5)</f>
        <v>1</v>
      </c>
    </row>
    <row r="2129" spans="1:36" ht="16.5" thickBot="1" x14ac:dyDescent="0.3">
      <c r="A2129" s="48" t="s">
        <v>2294</v>
      </c>
      <c r="B2129" s="54" t="s">
        <v>119</v>
      </c>
      <c r="C2129" s="55" t="s">
        <v>120</v>
      </c>
      <c r="D2129" s="44">
        <v>6</v>
      </c>
      <c r="E2129" s="41">
        <v>1168</v>
      </c>
      <c r="F2129" s="41">
        <v>1165</v>
      </c>
      <c r="G2129" s="117">
        <v>1.002575107</v>
      </c>
      <c r="H2129" s="45">
        <v>1</v>
      </c>
      <c r="I2129" s="42" t="s">
        <v>12</v>
      </c>
      <c r="J2129" s="13">
        <v>1.002575107</v>
      </c>
      <c r="K2129" s="29">
        <f t="shared" si="958"/>
        <v>2</v>
      </c>
      <c r="L2129" s="29">
        <f t="shared" si="956"/>
        <v>0</v>
      </c>
      <c r="M2129" s="29">
        <f t="shared" si="957"/>
        <v>1</v>
      </c>
      <c r="N2129" s="29">
        <f t="shared" si="959"/>
        <v>1</v>
      </c>
      <c r="O2129" s="34"/>
      <c r="P2129" s="41">
        <v>0</v>
      </c>
      <c r="Q2129" s="41">
        <v>0</v>
      </c>
      <c r="R2129" s="117">
        <v>0</v>
      </c>
      <c r="S2129" s="42">
        <v>2</v>
      </c>
      <c r="T2129" s="42"/>
      <c r="U2129" s="43" t="s">
        <v>303</v>
      </c>
      <c r="V2129" s="34">
        <v>1</v>
      </c>
      <c r="W2129" s="29">
        <v>2</v>
      </c>
      <c r="X2129" s="29">
        <f t="shared" si="960"/>
        <v>2</v>
      </c>
      <c r="Z2129" s="6">
        <f t="shared" si="961"/>
        <v>1</v>
      </c>
      <c r="AA2129" s="6">
        <f t="shared" si="962"/>
        <v>1</v>
      </c>
      <c r="AB2129" s="29"/>
      <c r="AC2129" s="29">
        <f t="shared" si="963"/>
        <v>1</v>
      </c>
      <c r="AE2129" s="120">
        <f>IF(N2129=1,IF(J2129&gt;=1,2,0),0)</f>
        <v>2</v>
      </c>
      <c r="AF2129" s="120">
        <f>IF(G2129&gt;AI2129,1,0)</f>
        <v>1</v>
      </c>
      <c r="AG2129" s="120"/>
      <c r="AI2129" s="29">
        <f t="shared" si="964"/>
        <v>1.0014544569999999</v>
      </c>
    </row>
    <row r="2130" spans="1:36" ht="16.5" thickBot="1" x14ac:dyDescent="0.3">
      <c r="A2130" s="48" t="s">
        <v>2295</v>
      </c>
      <c r="B2130" s="54" t="s">
        <v>119</v>
      </c>
      <c r="C2130" s="55" t="s">
        <v>120</v>
      </c>
      <c r="D2130" s="44">
        <v>7</v>
      </c>
      <c r="E2130" s="41">
        <v>297</v>
      </c>
      <c r="F2130" s="41">
        <v>351</v>
      </c>
      <c r="G2130" s="117">
        <v>0.84615384599999999</v>
      </c>
      <c r="H2130" s="42" t="s">
        <v>12</v>
      </c>
      <c r="I2130" s="13">
        <v>19.952844138</v>
      </c>
      <c r="J2130" s="42" t="s">
        <v>12</v>
      </c>
      <c r="K2130" s="29">
        <f t="shared" si="958"/>
        <v>2</v>
      </c>
      <c r="L2130" s="29">
        <f t="shared" si="956"/>
        <v>0</v>
      </c>
      <c r="M2130" s="29">
        <f t="shared" si="957"/>
        <v>1</v>
      </c>
      <c r="N2130" s="29">
        <f t="shared" si="959"/>
        <v>1</v>
      </c>
      <c r="O2130" s="34"/>
      <c r="P2130" s="41">
        <v>261</v>
      </c>
      <c r="Q2130" s="41">
        <v>370</v>
      </c>
      <c r="R2130" s="117">
        <v>0.70540540500000004</v>
      </c>
      <c r="S2130" s="34">
        <v>1</v>
      </c>
      <c r="T2130" s="34"/>
      <c r="U2130" s="43" t="s">
        <v>305</v>
      </c>
      <c r="V2130" s="34">
        <v>1</v>
      </c>
      <c r="W2130" s="29">
        <v>2</v>
      </c>
      <c r="X2130" s="29">
        <f t="shared" si="960"/>
        <v>2</v>
      </c>
      <c r="Z2130" s="6">
        <f t="shared" si="961"/>
        <v>1</v>
      </c>
      <c r="AA2130" s="6">
        <f t="shared" si="962"/>
        <v>1</v>
      </c>
      <c r="AB2130" s="29"/>
      <c r="AC2130" s="29">
        <f t="shared" si="963"/>
        <v>1</v>
      </c>
      <c r="AE2130" s="120">
        <f>IF(N2130=1,IF(OR(I2130&lt;3,I2130=""),0,IF(I2130&gt;=7,2,1)),0)</f>
        <v>2</v>
      </c>
      <c r="AF2130" s="120">
        <f>IF(G2130&gt;AI2130,1,0)</f>
        <v>1</v>
      </c>
      <c r="AG2130" s="120">
        <f>IF(G2130=AJ2130,2,0)</f>
        <v>0</v>
      </c>
      <c r="AI2130" s="29">
        <f t="shared" si="964"/>
        <v>0.78831324000000003</v>
      </c>
      <c r="AJ2130" s="29">
        <f>_xlfn.MAXIFS($G$7:$G$2383,$N$7:$N$2383,1,$D$7:$D$2383,7)</f>
        <v>0.964028777</v>
      </c>
    </row>
    <row r="2131" spans="1:36" ht="16.5" thickBot="1" x14ac:dyDescent="0.3">
      <c r="A2131" s="48" t="s">
        <v>2296</v>
      </c>
      <c r="B2131" s="54" t="s">
        <v>119</v>
      </c>
      <c r="C2131" s="55" t="s">
        <v>120</v>
      </c>
      <c r="D2131" s="44">
        <v>8</v>
      </c>
      <c r="E2131" s="41">
        <v>177</v>
      </c>
      <c r="F2131" s="41">
        <v>351</v>
      </c>
      <c r="G2131" s="117">
        <v>0.50427350400000004</v>
      </c>
      <c r="H2131" s="42" t="s">
        <v>12</v>
      </c>
      <c r="I2131" s="13">
        <v>9.7536450979999998</v>
      </c>
      <c r="J2131" s="42" t="s">
        <v>12</v>
      </c>
      <c r="K2131" s="29">
        <f t="shared" si="958"/>
        <v>0</v>
      </c>
      <c r="L2131" s="29">
        <f t="shared" si="956"/>
        <v>0</v>
      </c>
      <c r="M2131" s="29">
        <f t="shared" si="957"/>
        <v>0</v>
      </c>
      <c r="N2131" s="29">
        <f t="shared" si="959"/>
        <v>1</v>
      </c>
      <c r="O2131" s="34"/>
      <c r="P2131" s="41">
        <v>170</v>
      </c>
      <c r="Q2131" s="41">
        <v>370</v>
      </c>
      <c r="R2131" s="117">
        <v>0.45945945900000001</v>
      </c>
      <c r="S2131" s="34">
        <v>1</v>
      </c>
      <c r="T2131" s="34"/>
      <c r="U2131" s="43" t="s">
        <v>307</v>
      </c>
      <c r="V2131" s="34">
        <v>1</v>
      </c>
      <c r="W2131" s="29">
        <v>1</v>
      </c>
      <c r="X2131" s="29">
        <f t="shared" si="960"/>
        <v>1</v>
      </c>
      <c r="Z2131" s="6">
        <f t="shared" si="961"/>
        <v>1</v>
      </c>
      <c r="AA2131" s="6">
        <f t="shared" si="962"/>
        <v>0</v>
      </c>
      <c r="AB2131" s="29"/>
      <c r="AC2131" s="29">
        <f t="shared" si="963"/>
        <v>0</v>
      </c>
      <c r="AE2131" s="120">
        <f>IF(N2131=1,IF(OR(I2131&gt;-5,I2131=""),0,IF(I2131&gt;=-10,0.5,1)),0)</f>
        <v>0</v>
      </c>
      <c r="AF2131" s="120">
        <f>IF(G2131&lt;AI2131,0.5,0)</f>
        <v>0</v>
      </c>
      <c r="AG2131" s="120">
        <f>IF(G2131=AJ2131,1,0)</f>
        <v>0</v>
      </c>
      <c r="AI2131" s="29">
        <f t="shared" si="964"/>
        <v>0.38070670899999998</v>
      </c>
      <c r="AJ2131" s="29">
        <f>_xlfn.MINIFS($G$6:$G$2383,$N$6:$N$2383,1,$D$6:$D$2383,8)</f>
        <v>1.9047618999999998E-2</v>
      </c>
    </row>
    <row r="2132" spans="1:36" ht="16.5" thickBot="1" x14ac:dyDescent="0.3">
      <c r="A2132" s="48" t="s">
        <v>2297</v>
      </c>
      <c r="B2132" s="54" t="s">
        <v>119</v>
      </c>
      <c r="C2132" s="55" t="s">
        <v>120</v>
      </c>
      <c r="D2132" s="44">
        <v>9</v>
      </c>
      <c r="E2132" s="41">
        <v>1588</v>
      </c>
      <c r="F2132" s="41">
        <v>328</v>
      </c>
      <c r="G2132" s="117">
        <v>4.8414634149999998</v>
      </c>
      <c r="H2132" s="45">
        <v>1</v>
      </c>
      <c r="I2132" s="42" t="s">
        <v>12</v>
      </c>
      <c r="J2132" s="13">
        <v>4.8414634149999998</v>
      </c>
      <c r="K2132" s="29">
        <f t="shared" si="958"/>
        <v>1</v>
      </c>
      <c r="L2132" s="29">
        <f t="shared" si="956"/>
        <v>0</v>
      </c>
      <c r="M2132" s="29">
        <f t="shared" si="957"/>
        <v>0</v>
      </c>
      <c r="N2132" s="29">
        <f t="shared" si="959"/>
        <v>1</v>
      </c>
      <c r="O2132" s="34"/>
      <c r="P2132" s="41">
        <v>1070</v>
      </c>
      <c r="Q2132" s="41">
        <v>462</v>
      </c>
      <c r="R2132" s="117">
        <v>2.3160173159999999</v>
      </c>
      <c r="S2132" s="42">
        <v>1</v>
      </c>
      <c r="T2132" s="42"/>
      <c r="U2132" s="43" t="s">
        <v>309</v>
      </c>
      <c r="V2132" s="34">
        <v>1</v>
      </c>
      <c r="W2132" s="29">
        <v>1</v>
      </c>
      <c r="X2132" s="29">
        <f t="shared" si="960"/>
        <v>1</v>
      </c>
      <c r="Z2132" s="6">
        <f t="shared" si="961"/>
        <v>1</v>
      </c>
      <c r="AA2132" s="6">
        <f t="shared" si="962"/>
        <v>1</v>
      </c>
      <c r="AB2132" s="29"/>
      <c r="AC2132" s="29">
        <f t="shared" si="963"/>
        <v>1</v>
      </c>
      <c r="AE2132" s="120">
        <f>IF(N2132=1,IF(J2132&gt;=1,1,0),0)</f>
        <v>1</v>
      </c>
      <c r="AF2132" s="120">
        <f>IF(G2132&gt;AI2132,0.5,0)</f>
        <v>0</v>
      </c>
      <c r="AG2132" s="120"/>
      <c r="AI2132" s="29">
        <f t="shared" si="964"/>
        <v>6.5856960899999999</v>
      </c>
    </row>
    <row r="2133" spans="1:36" ht="16.5" thickBot="1" x14ac:dyDescent="0.3">
      <c r="A2133" s="48" t="s">
        <v>2298</v>
      </c>
      <c r="B2133" s="54" t="s">
        <v>119</v>
      </c>
      <c r="C2133" s="55" t="s">
        <v>120</v>
      </c>
      <c r="D2133" s="44">
        <v>10</v>
      </c>
      <c r="E2133" s="41">
        <v>43</v>
      </c>
      <c r="F2133" s="41">
        <v>4</v>
      </c>
      <c r="G2133" s="117">
        <v>10.75</v>
      </c>
      <c r="H2133" s="45">
        <v>1</v>
      </c>
      <c r="I2133" s="42" t="s">
        <v>12</v>
      </c>
      <c r="J2133" s="13">
        <v>10.75</v>
      </c>
      <c r="K2133" s="29">
        <f t="shared" si="958"/>
        <v>1</v>
      </c>
      <c r="L2133" s="29">
        <f t="shared" si="956"/>
        <v>0</v>
      </c>
      <c r="M2133" s="29">
        <f t="shared" si="957"/>
        <v>1</v>
      </c>
      <c r="N2133" s="29">
        <f t="shared" si="959"/>
        <v>1</v>
      </c>
      <c r="O2133" s="34"/>
      <c r="P2133" s="41">
        <v>26</v>
      </c>
      <c r="Q2133" s="41">
        <v>8</v>
      </c>
      <c r="R2133" s="117">
        <v>3.25</v>
      </c>
      <c r="S2133" s="42">
        <v>1</v>
      </c>
      <c r="T2133" s="42"/>
      <c r="U2133" s="43" t="s">
        <v>311</v>
      </c>
      <c r="V2133" s="34">
        <v>1</v>
      </c>
      <c r="W2133" s="29">
        <v>1</v>
      </c>
      <c r="X2133" s="29">
        <f t="shared" si="960"/>
        <v>1</v>
      </c>
      <c r="Z2133" s="6">
        <f t="shared" si="961"/>
        <v>1</v>
      </c>
      <c r="AA2133" s="6">
        <f t="shared" si="962"/>
        <v>1</v>
      </c>
      <c r="AB2133" s="29"/>
      <c r="AC2133" s="29">
        <f t="shared" si="963"/>
        <v>1</v>
      </c>
      <c r="AE2133" s="120">
        <f>IF(N2133=1,IF(J2133&gt;=1,1,0),0)</f>
        <v>1</v>
      </c>
      <c r="AF2133" s="120">
        <f>IF(G2133&gt;AI2133,0.5,0)</f>
        <v>0.5</v>
      </c>
      <c r="AG2133" s="120"/>
      <c r="AI2133" s="29">
        <f t="shared" si="964"/>
        <v>8.2854889590000003</v>
      </c>
    </row>
    <row r="2134" spans="1:36" ht="16.5" thickBot="1" x14ac:dyDescent="0.3">
      <c r="A2134" s="48" t="s">
        <v>2299</v>
      </c>
      <c r="B2134" s="54" t="s">
        <v>119</v>
      </c>
      <c r="C2134" s="55" t="s">
        <v>120</v>
      </c>
      <c r="D2134" s="44">
        <v>11</v>
      </c>
      <c r="E2134" s="41">
        <v>224</v>
      </c>
      <c r="F2134" s="41">
        <v>36</v>
      </c>
      <c r="G2134" s="117">
        <v>6.2222222220000001</v>
      </c>
      <c r="H2134" s="45">
        <v>1</v>
      </c>
      <c r="I2134" s="42" t="s">
        <v>12</v>
      </c>
      <c r="J2134" s="13">
        <v>6.2222222220000001</v>
      </c>
      <c r="K2134" s="29">
        <f t="shared" si="958"/>
        <v>2</v>
      </c>
      <c r="L2134" s="29">
        <f t="shared" si="956"/>
        <v>0</v>
      </c>
      <c r="M2134" s="29">
        <f t="shared" si="957"/>
        <v>0</v>
      </c>
      <c r="N2134" s="29">
        <f t="shared" si="959"/>
        <v>1</v>
      </c>
      <c r="O2134" s="34"/>
      <c r="P2134" s="41">
        <v>147</v>
      </c>
      <c r="Q2134" s="41">
        <v>113</v>
      </c>
      <c r="R2134" s="117">
        <v>1.300884956</v>
      </c>
      <c r="S2134" s="42">
        <v>2</v>
      </c>
      <c r="T2134" s="42"/>
      <c r="U2134" s="43" t="s">
        <v>313</v>
      </c>
      <c r="V2134" s="34">
        <v>1</v>
      </c>
      <c r="W2134" s="29">
        <v>2</v>
      </c>
      <c r="X2134" s="29">
        <f t="shared" si="960"/>
        <v>2</v>
      </c>
      <c r="Z2134" s="6">
        <f t="shared" si="961"/>
        <v>1</v>
      </c>
      <c r="AA2134" s="6">
        <f t="shared" si="962"/>
        <v>1</v>
      </c>
      <c r="AB2134" s="29"/>
      <c r="AC2134" s="29">
        <f t="shared" si="963"/>
        <v>1</v>
      </c>
      <c r="AE2134" s="120">
        <f>IF(N2134=1,IF(J2134&gt;=1,2,0),0)</f>
        <v>2</v>
      </c>
      <c r="AF2134" s="120">
        <f>IF(G2134&gt;AI2134,1,0)</f>
        <v>0</v>
      </c>
      <c r="AG2134" s="120"/>
      <c r="AI2134" s="29">
        <f t="shared" si="964"/>
        <v>8.5951903810000001</v>
      </c>
    </row>
    <row r="2135" spans="1:36" ht="16.5" thickBot="1" x14ac:dyDescent="0.3">
      <c r="A2135" s="48" t="s">
        <v>2300</v>
      </c>
      <c r="B2135" s="54" t="s">
        <v>119</v>
      </c>
      <c r="C2135" s="55" t="s">
        <v>120</v>
      </c>
      <c r="D2135" s="44">
        <v>12</v>
      </c>
      <c r="E2135" s="41">
        <v>426</v>
      </c>
      <c r="F2135" s="41">
        <v>10758</v>
      </c>
      <c r="G2135" s="117">
        <v>3.9598438E-2</v>
      </c>
      <c r="H2135" s="42" t="s">
        <v>12</v>
      </c>
      <c r="I2135" s="13">
        <v>-3.5065259700000002</v>
      </c>
      <c r="J2135" s="42" t="s">
        <v>12</v>
      </c>
      <c r="K2135" s="29">
        <f t="shared" si="958"/>
        <v>0.5</v>
      </c>
      <c r="L2135" s="29">
        <f t="shared" si="956"/>
        <v>0</v>
      </c>
      <c r="M2135" s="29">
        <f t="shared" si="957"/>
        <v>1</v>
      </c>
      <c r="N2135" s="29">
        <f t="shared" si="959"/>
        <v>1</v>
      </c>
      <c r="O2135" s="34"/>
      <c r="P2135" s="41">
        <v>375</v>
      </c>
      <c r="Q2135" s="41">
        <v>9138</v>
      </c>
      <c r="R2135" s="117">
        <v>4.1037426000000002E-2</v>
      </c>
      <c r="S2135" s="34">
        <v>0</v>
      </c>
      <c r="T2135" s="34"/>
      <c r="U2135" s="43" t="s">
        <v>315</v>
      </c>
      <c r="V2135" s="34">
        <v>1</v>
      </c>
      <c r="W2135" s="29">
        <v>1</v>
      </c>
      <c r="X2135" s="29">
        <f t="shared" si="960"/>
        <v>1</v>
      </c>
      <c r="Z2135" s="6">
        <f t="shared" si="961"/>
        <v>1</v>
      </c>
      <c r="AA2135" s="6">
        <f t="shared" si="962"/>
        <v>1</v>
      </c>
      <c r="AB2135" s="29"/>
      <c r="AC2135" s="29">
        <f t="shared" si="963"/>
        <v>1</v>
      </c>
      <c r="AE2135" s="120">
        <f>IF(N2135=1,IF(OR(I2135&gt;-5,I2135=""),0,IF(I2135&gt;=-10,0.5,1)),0)</f>
        <v>0</v>
      </c>
      <c r="AF2135" s="120">
        <f>IF(G2135&lt;AI2135,0.5,0)</f>
        <v>0.5</v>
      </c>
      <c r="AG2135" s="120">
        <f>IF(G2135=AJ2135,1,0)</f>
        <v>0</v>
      </c>
      <c r="AI2135" s="29">
        <f t="shared" si="964"/>
        <v>4.0696577999999997E-2</v>
      </c>
      <c r="AJ2135" s="29">
        <f>_xlfn.MINIFS($G$6:$G$2383,$N$6:$N$2383,1,$D$6:$D$2383,12)</f>
        <v>5.6550419999999999E-3</v>
      </c>
    </row>
    <row r="2136" spans="1:36" ht="16.5" thickBot="1" x14ac:dyDescent="0.3">
      <c r="A2136" s="48" t="s">
        <v>2301</v>
      </c>
      <c r="B2136" s="54" t="s">
        <v>119</v>
      </c>
      <c r="C2136" s="55" t="s">
        <v>120</v>
      </c>
      <c r="D2136" s="44">
        <v>13</v>
      </c>
      <c r="E2136" s="41">
        <v>55</v>
      </c>
      <c r="F2136" s="41">
        <v>274</v>
      </c>
      <c r="G2136" s="117">
        <v>0.200729927</v>
      </c>
      <c r="H2136" s="42" t="s">
        <v>12</v>
      </c>
      <c r="I2136" s="13">
        <v>-9.6715327599999998</v>
      </c>
      <c r="J2136" s="42" t="s">
        <v>12</v>
      </c>
      <c r="K2136" s="29">
        <f>_xlfn.IFS(AND(R2136=0,G2136=0),0,V2136=0,0,V2136=1,MAX(AE2136:AG2136))</f>
        <v>2</v>
      </c>
      <c r="L2136" s="29">
        <f t="shared" si="956"/>
        <v>0</v>
      </c>
      <c r="M2136" s="29">
        <f t="shared" si="957"/>
        <v>1</v>
      </c>
      <c r="N2136" s="29">
        <f t="shared" si="959"/>
        <v>1</v>
      </c>
      <c r="O2136" s="34"/>
      <c r="P2136" s="41">
        <v>64</v>
      </c>
      <c r="Q2136" s="41">
        <v>288</v>
      </c>
      <c r="R2136" s="117">
        <v>0.222222222</v>
      </c>
      <c r="S2136" s="34">
        <v>1</v>
      </c>
      <c r="T2136" s="34"/>
      <c r="U2136" s="43" t="s">
        <v>317</v>
      </c>
      <c r="V2136" s="34">
        <v>1</v>
      </c>
      <c r="W2136" s="29">
        <v>2</v>
      </c>
      <c r="X2136" s="29">
        <f t="shared" si="960"/>
        <v>2</v>
      </c>
      <c r="Z2136" s="6">
        <f t="shared" si="961"/>
        <v>1</v>
      </c>
      <c r="AA2136" s="6">
        <f t="shared" si="962"/>
        <v>1</v>
      </c>
      <c r="AB2136" s="29"/>
      <c r="AC2136" s="29">
        <f t="shared" si="963"/>
        <v>1</v>
      </c>
      <c r="AE2136" s="120">
        <f>IF(N2136=1,IF(OR(I2136&gt;-3,I2136=""),0,IF(I2136&gt;=-7,1,2)),0)</f>
        <v>2</v>
      </c>
      <c r="AF2136" s="120">
        <f>IF(G2136&lt;AI2136,1,0)</f>
        <v>1</v>
      </c>
      <c r="AG2136" s="120">
        <f>IF(G2136=AJ2136,2,0)</f>
        <v>0</v>
      </c>
      <c r="AI2136" s="29">
        <f t="shared" si="964"/>
        <v>0.30394431599999999</v>
      </c>
      <c r="AJ2136" s="29">
        <f>_xlfn.MINIFS($G$6:$G$2383,$N$6:$N$2383,1,$D$6:$D$2383,13)</f>
        <v>0.11</v>
      </c>
    </row>
    <row r="2137" spans="1:36" ht="16.5" thickBot="1" x14ac:dyDescent="0.3">
      <c r="A2137" s="48" t="s">
        <v>2302</v>
      </c>
      <c r="B2137" s="54" t="s">
        <v>119</v>
      </c>
      <c r="C2137" s="55" t="s">
        <v>120</v>
      </c>
      <c r="D2137" s="44">
        <v>14</v>
      </c>
      <c r="E2137" s="41">
        <v>1</v>
      </c>
      <c r="F2137" s="41">
        <v>1175</v>
      </c>
      <c r="G2137" s="117">
        <v>8.5106400000000001E-4</v>
      </c>
      <c r="H2137" s="42" t="s">
        <v>12</v>
      </c>
      <c r="I2137" s="13">
        <v>0</v>
      </c>
      <c r="J2137" s="42" t="s">
        <v>12</v>
      </c>
      <c r="K2137" s="29">
        <f>_xlfn.IFS(AND(R2137=0,G2137=0),0,V2137=0,0,V2137=1,MAX(AE2137:AG2137))</f>
        <v>0.5</v>
      </c>
      <c r="L2137" s="29">
        <f t="shared" si="956"/>
        <v>0</v>
      </c>
      <c r="M2137" s="29">
        <f t="shared" si="957"/>
        <v>1</v>
      </c>
      <c r="N2137" s="29">
        <f t="shared" si="959"/>
        <v>1</v>
      </c>
      <c r="O2137" s="34"/>
      <c r="P2137" s="41">
        <v>0</v>
      </c>
      <c r="Q2137" s="41">
        <v>1001</v>
      </c>
      <c r="R2137" s="117">
        <v>0</v>
      </c>
      <c r="S2137" s="34">
        <v>0</v>
      </c>
      <c r="T2137" s="34"/>
      <c r="U2137" s="43" t="s">
        <v>319</v>
      </c>
      <c r="V2137" s="34">
        <v>1</v>
      </c>
      <c r="W2137" s="29">
        <v>1</v>
      </c>
      <c r="X2137" s="29">
        <f t="shared" si="960"/>
        <v>1</v>
      </c>
      <c r="Z2137" s="6">
        <f t="shared" si="961"/>
        <v>1</v>
      </c>
      <c r="AA2137" s="6">
        <f t="shared" si="962"/>
        <v>1</v>
      </c>
      <c r="AB2137" s="29"/>
      <c r="AC2137" s="29">
        <f t="shared" si="963"/>
        <v>1</v>
      </c>
      <c r="AE2137" s="120">
        <f>IF(N2137=1,IF(OR(I2137&gt;-5,I2137=""),0,IF(I2137&gt;=-10,0.5,1)),0)</f>
        <v>0</v>
      </c>
      <c r="AF2137" s="120">
        <f>IF(G2137&lt;AI2137,0.5,0)</f>
        <v>0.5</v>
      </c>
      <c r="AG2137" s="120">
        <f>IF(G2137=AJ2137,1,0)</f>
        <v>0</v>
      </c>
      <c r="AI2137" s="29">
        <f t="shared" si="964"/>
        <v>4.1435990000000004E-3</v>
      </c>
      <c r="AJ2137" s="29">
        <f>_xlfn.MINIFS($G$6:$G$2383,$N$6:$N$2383,1,$D$6:$D$2383,14)</f>
        <v>0</v>
      </c>
    </row>
    <row r="2138" spans="1:36" ht="16.5" thickBot="1" x14ac:dyDescent="0.3">
      <c r="A2138" s="48" t="s">
        <v>2303</v>
      </c>
      <c r="B2138" s="54" t="s">
        <v>119</v>
      </c>
      <c r="C2138" s="55" t="s">
        <v>120</v>
      </c>
      <c r="D2138" s="33"/>
      <c r="E2138" s="41"/>
      <c r="F2138" s="41"/>
      <c r="G2138" s="117">
        <v>0</v>
      </c>
      <c r="H2138" s="35"/>
      <c r="I2138" s="35"/>
      <c r="J2138" s="35"/>
      <c r="K2138" s="36">
        <f>SUM(K2139:K2144)</f>
        <v>2</v>
      </c>
      <c r="L2138" s="29">
        <f t="shared" si="956"/>
        <v>0</v>
      </c>
      <c r="M2138" s="29">
        <f t="shared" si="957"/>
        <v>0</v>
      </c>
      <c r="O2138" s="34"/>
      <c r="P2138" s="34"/>
      <c r="Q2138" s="34"/>
      <c r="R2138" s="117">
        <v>0</v>
      </c>
      <c r="S2138" s="35">
        <v>6</v>
      </c>
      <c r="T2138" s="35"/>
      <c r="U2138" s="37" t="s">
        <v>321</v>
      </c>
      <c r="V2138" s="35">
        <v>1</v>
      </c>
      <c r="W2138" s="6"/>
      <c r="X2138" s="29">
        <f t="shared" si="960"/>
        <v>0</v>
      </c>
      <c r="Y2138" s="6"/>
      <c r="AB2138" s="6"/>
      <c r="AC2138" s="29" t="str">
        <f t="shared" si="963"/>
        <v>не применяется</v>
      </c>
      <c r="AF2138" s="6"/>
    </row>
    <row r="2139" spans="1:36" ht="16.5" thickBot="1" x14ac:dyDescent="0.3">
      <c r="A2139" s="48" t="s">
        <v>2304</v>
      </c>
      <c r="B2139" s="54" t="s">
        <v>119</v>
      </c>
      <c r="C2139" s="55" t="s">
        <v>120</v>
      </c>
      <c r="D2139" s="44">
        <v>15</v>
      </c>
      <c r="E2139" s="41">
        <v>3929</v>
      </c>
      <c r="F2139" s="41">
        <v>3926</v>
      </c>
      <c r="G2139" s="117">
        <v>1.000764137</v>
      </c>
      <c r="H2139" s="45">
        <v>1</v>
      </c>
      <c r="I2139" s="42" t="s">
        <v>12</v>
      </c>
      <c r="J2139" s="13">
        <v>1.000764137</v>
      </c>
      <c r="K2139" s="29">
        <f t="shared" ref="K2139:K2144" si="965">IF(V2139=1,MAX(AE2139:AG2139),0)</f>
        <v>1</v>
      </c>
      <c r="L2139" s="29">
        <f t="shared" si="956"/>
        <v>0</v>
      </c>
      <c r="M2139" s="29">
        <f t="shared" si="957"/>
        <v>1</v>
      </c>
      <c r="N2139" s="29">
        <f t="shared" ref="N2139:N2144" si="966">IF(AND(F2139=0,V2139=1),2,V2139)</f>
        <v>1</v>
      </c>
      <c r="O2139" s="34"/>
      <c r="P2139" s="41">
        <v>0</v>
      </c>
      <c r="Q2139" s="41">
        <v>0</v>
      </c>
      <c r="R2139" s="117">
        <v>0</v>
      </c>
      <c r="S2139" s="42">
        <v>1</v>
      </c>
      <c r="T2139" s="42"/>
      <c r="U2139" s="43" t="s">
        <v>323</v>
      </c>
      <c r="V2139" s="34">
        <v>1</v>
      </c>
      <c r="W2139" s="29">
        <v>1</v>
      </c>
      <c r="X2139" s="29">
        <f t="shared" si="960"/>
        <v>1</v>
      </c>
      <c r="Z2139" s="6">
        <f t="shared" ref="Z2139:Z2144" si="967">N2139</f>
        <v>1</v>
      </c>
      <c r="AA2139" s="6">
        <f t="shared" ref="AA2139:AA2144" si="968">IF(K2139&lt;=0,0,1)</f>
        <v>1</v>
      </c>
      <c r="AB2139" s="29"/>
      <c r="AC2139" s="29">
        <f t="shared" si="963"/>
        <v>1</v>
      </c>
      <c r="AE2139" s="120">
        <f>IF(AND(J2139&gt;=1,N2139=1),1,0)</f>
        <v>1</v>
      </c>
      <c r="AF2139" s="121">
        <f>IF(G2139&gt;AI2139,0.5,0)</f>
        <v>0.5</v>
      </c>
      <c r="AG2139" s="120"/>
      <c r="AI2139" s="29">
        <f t="shared" ref="AI2139:AI2144" si="969">ROUND(SUMIFS(E:E,D:D,D2139,N:N,1)/SUMIFS(F:F,D:D,D2139,N:N,1),9)</f>
        <v>0.955452521</v>
      </c>
    </row>
    <row r="2140" spans="1:36" ht="16.5" thickBot="1" x14ac:dyDescent="0.3">
      <c r="A2140" s="48" t="s">
        <v>2305</v>
      </c>
      <c r="B2140" s="54" t="s">
        <v>119</v>
      </c>
      <c r="C2140" s="55" t="s">
        <v>120</v>
      </c>
      <c r="D2140" s="44">
        <v>16</v>
      </c>
      <c r="E2140" s="41">
        <v>5</v>
      </c>
      <c r="F2140" s="41">
        <v>0</v>
      </c>
      <c r="G2140" s="117">
        <v>0</v>
      </c>
      <c r="H2140" s="45">
        <v>1</v>
      </c>
      <c r="I2140" s="42" t="s">
        <v>12</v>
      </c>
      <c r="J2140" s="13">
        <v>0</v>
      </c>
      <c r="K2140" s="29">
        <f t="shared" si="965"/>
        <v>0</v>
      </c>
      <c r="L2140" s="29">
        <f t="shared" si="956"/>
        <v>0</v>
      </c>
      <c r="M2140" s="29">
        <f t="shared" si="957"/>
        <v>0</v>
      </c>
      <c r="N2140" s="29">
        <f t="shared" si="966"/>
        <v>2</v>
      </c>
      <c r="O2140" s="34"/>
      <c r="P2140" s="41">
        <v>11</v>
      </c>
      <c r="Q2140" s="41">
        <v>1</v>
      </c>
      <c r="R2140" s="117">
        <v>11</v>
      </c>
      <c r="S2140" s="42">
        <v>1</v>
      </c>
      <c r="T2140" s="42"/>
      <c r="U2140" s="43" t="s">
        <v>325</v>
      </c>
      <c r="V2140" s="34">
        <v>1</v>
      </c>
      <c r="W2140" s="29">
        <v>1</v>
      </c>
      <c r="X2140" s="29">
        <f t="shared" si="960"/>
        <v>1</v>
      </c>
      <c r="Z2140" s="6">
        <f t="shared" si="967"/>
        <v>2</v>
      </c>
      <c r="AA2140" s="6">
        <f t="shared" si="968"/>
        <v>0</v>
      </c>
      <c r="AB2140" s="29"/>
      <c r="AC2140" s="29" t="str">
        <f>_xlfn.IFS(AND(Z2140=1,AA2140=1),1,AND(Z2140=1,AA2140=0),0,Z2140=0,"не применяется",N2140=2,"не применяется")</f>
        <v>не применяется</v>
      </c>
      <c r="AE2140" s="120">
        <f>IF(AND(J2140&gt;=1,N2140=1),1,0)</f>
        <v>0</v>
      </c>
      <c r="AF2140" s="120">
        <f>IF(G2140&gt;AI2140,0.5,0)</f>
        <v>0</v>
      </c>
      <c r="AG2140" s="120"/>
      <c r="AI2140" s="29">
        <f t="shared" si="969"/>
        <v>27.65</v>
      </c>
    </row>
    <row r="2141" spans="1:36" ht="16.5" thickBot="1" x14ac:dyDescent="0.3">
      <c r="A2141" s="48" t="s">
        <v>2306</v>
      </c>
      <c r="B2141" s="54" t="s">
        <v>119</v>
      </c>
      <c r="C2141" s="55" t="s">
        <v>120</v>
      </c>
      <c r="D2141" s="44">
        <v>17</v>
      </c>
      <c r="E2141" s="41">
        <v>79</v>
      </c>
      <c r="F2141" s="41">
        <v>2</v>
      </c>
      <c r="G2141" s="117">
        <v>39.5</v>
      </c>
      <c r="H2141" s="45">
        <v>1</v>
      </c>
      <c r="I2141" s="42" t="s">
        <v>12</v>
      </c>
      <c r="J2141" s="13">
        <v>39.5</v>
      </c>
      <c r="K2141" s="29">
        <f t="shared" si="965"/>
        <v>1</v>
      </c>
      <c r="L2141" s="29">
        <f t="shared" si="956"/>
        <v>0</v>
      </c>
      <c r="M2141" s="29">
        <f t="shared" si="957"/>
        <v>0</v>
      </c>
      <c r="N2141" s="29">
        <f t="shared" si="966"/>
        <v>1</v>
      </c>
      <c r="O2141" s="34"/>
      <c r="P2141" s="41">
        <v>25</v>
      </c>
      <c r="Q2141" s="41">
        <v>7</v>
      </c>
      <c r="R2141" s="117">
        <v>3.5714285710000002</v>
      </c>
      <c r="S2141" s="42">
        <v>1</v>
      </c>
      <c r="T2141" s="42"/>
      <c r="U2141" s="43" t="s">
        <v>327</v>
      </c>
      <c r="V2141" s="34">
        <v>1</v>
      </c>
      <c r="W2141" s="29">
        <v>1</v>
      </c>
      <c r="X2141" s="29">
        <f t="shared" si="960"/>
        <v>1</v>
      </c>
      <c r="Z2141" s="6">
        <f t="shared" si="967"/>
        <v>1</v>
      </c>
      <c r="AA2141" s="6">
        <f t="shared" si="968"/>
        <v>1</v>
      </c>
      <c r="AB2141" s="29"/>
      <c r="AC2141" s="29">
        <f>_xlfn.IFS(AND(Z2141=1,AA2141=1),1,AND(Z2141=1,AA2141=0),0,Z2141=0,"не применяется")</f>
        <v>1</v>
      </c>
      <c r="AE2141" s="120">
        <f>IF(AND(J2141&gt;=1,N2141=1),1,0)</f>
        <v>1</v>
      </c>
      <c r="AF2141" s="120">
        <f>IF(G2141&gt;AI2141,0.5,0)</f>
        <v>0</v>
      </c>
      <c r="AG2141" s="120"/>
      <c r="AI2141" s="29">
        <f t="shared" si="969"/>
        <v>77.588235294</v>
      </c>
    </row>
    <row r="2142" spans="1:36" ht="16.5" thickBot="1" x14ac:dyDescent="0.3">
      <c r="A2142" s="48" t="s">
        <v>2307</v>
      </c>
      <c r="B2142" s="54" t="s">
        <v>119</v>
      </c>
      <c r="C2142" s="55" t="s">
        <v>120</v>
      </c>
      <c r="D2142" s="44">
        <v>18</v>
      </c>
      <c r="E2142" s="41">
        <v>23</v>
      </c>
      <c r="F2142" s="41">
        <v>0</v>
      </c>
      <c r="G2142" s="117">
        <v>0</v>
      </c>
      <c r="H2142" s="45">
        <v>1</v>
      </c>
      <c r="I2142" s="42" t="s">
        <v>12</v>
      </c>
      <c r="J2142" s="13">
        <v>0</v>
      </c>
      <c r="K2142" s="29">
        <f t="shared" si="965"/>
        <v>0</v>
      </c>
      <c r="L2142" s="29">
        <f t="shared" si="956"/>
        <v>0</v>
      </c>
      <c r="M2142" s="29">
        <f t="shared" si="957"/>
        <v>0</v>
      </c>
      <c r="N2142" s="29">
        <f t="shared" si="966"/>
        <v>2</v>
      </c>
      <c r="O2142" s="34"/>
      <c r="P2142" s="41">
        <v>19</v>
      </c>
      <c r="Q2142" s="41">
        <v>3</v>
      </c>
      <c r="R2142" s="117">
        <v>6.3333333329999997</v>
      </c>
      <c r="S2142" s="42">
        <v>1</v>
      </c>
      <c r="T2142" s="42"/>
      <c r="U2142" s="43" t="s">
        <v>329</v>
      </c>
      <c r="V2142" s="34">
        <v>1</v>
      </c>
      <c r="W2142" s="29">
        <v>1</v>
      </c>
      <c r="X2142" s="29">
        <f t="shared" si="960"/>
        <v>1</v>
      </c>
      <c r="Z2142" s="6">
        <f t="shared" si="967"/>
        <v>2</v>
      </c>
      <c r="AA2142" s="6">
        <f t="shared" si="968"/>
        <v>0</v>
      </c>
      <c r="AB2142" s="29"/>
      <c r="AC2142" s="29" t="str">
        <f>_xlfn.IFS(AND(Z2142=1,AA2142=1),1,AND(Z2142=1,AA2142=0),0,Z2142=0,"не применяется",N2142=2,"не применяется")</f>
        <v>не применяется</v>
      </c>
      <c r="AE2142" s="120">
        <f>IF(AND(J2142&gt;=1,N2142=1),1,0)</f>
        <v>0</v>
      </c>
      <c r="AF2142" s="120">
        <f>IF(G2142&gt;AI2142,0.5,0)</f>
        <v>0</v>
      </c>
      <c r="AG2142" s="120"/>
      <c r="AI2142" s="29">
        <f t="shared" si="969"/>
        <v>48.1875</v>
      </c>
    </row>
    <row r="2143" spans="1:36" ht="16.5" thickBot="1" x14ac:dyDescent="0.3">
      <c r="A2143" s="48" t="s">
        <v>2308</v>
      </c>
      <c r="B2143" s="54" t="s">
        <v>119</v>
      </c>
      <c r="C2143" s="55" t="s">
        <v>120</v>
      </c>
      <c r="D2143" s="44">
        <v>19</v>
      </c>
      <c r="E2143" s="41">
        <v>33</v>
      </c>
      <c r="F2143" s="41">
        <v>0</v>
      </c>
      <c r="G2143" s="117">
        <v>0</v>
      </c>
      <c r="H2143" s="45">
        <v>1</v>
      </c>
      <c r="I2143" s="42" t="s">
        <v>12</v>
      </c>
      <c r="J2143" s="13">
        <v>0</v>
      </c>
      <c r="K2143" s="29">
        <f t="shared" si="965"/>
        <v>0</v>
      </c>
      <c r="L2143" s="29">
        <f t="shared" si="956"/>
        <v>0</v>
      </c>
      <c r="M2143" s="29">
        <f t="shared" si="957"/>
        <v>0</v>
      </c>
      <c r="N2143" s="29">
        <f t="shared" si="966"/>
        <v>2</v>
      </c>
      <c r="O2143" s="34"/>
      <c r="P2143" s="41">
        <v>63</v>
      </c>
      <c r="Q2143" s="41">
        <v>23</v>
      </c>
      <c r="R2143" s="117">
        <v>2.7391304349999999</v>
      </c>
      <c r="S2143" s="42">
        <v>2</v>
      </c>
      <c r="T2143" s="42"/>
      <c r="U2143" s="43" t="s">
        <v>331</v>
      </c>
      <c r="V2143" s="34">
        <v>1</v>
      </c>
      <c r="W2143" s="29">
        <v>2</v>
      </c>
      <c r="X2143" s="29">
        <f t="shared" si="960"/>
        <v>2</v>
      </c>
      <c r="Z2143" s="6">
        <f t="shared" si="967"/>
        <v>2</v>
      </c>
      <c r="AA2143" s="6">
        <f t="shared" si="968"/>
        <v>0</v>
      </c>
      <c r="AB2143" s="29"/>
      <c r="AC2143" s="29" t="str">
        <f>_xlfn.IFS(AND(Z2143=1,AA2143=1),1,AND(Z2143=1,AA2143=0),0,Z2143=0,"не применяется",N2143=2,"не применяется")</f>
        <v>не применяется</v>
      </c>
      <c r="AE2143" s="120">
        <f>IF(AND(J2143&gt;=1,N2143=1),2,0)</f>
        <v>0</v>
      </c>
      <c r="AF2143" s="120">
        <f>IF(G2143&gt;AI2143,1,0)</f>
        <v>0</v>
      </c>
      <c r="AG2143" s="120"/>
      <c r="AI2143" s="29">
        <f t="shared" si="969"/>
        <v>45.237288135999997</v>
      </c>
    </row>
    <row r="2144" spans="1:36" ht="16.5" thickBot="1" x14ac:dyDescent="0.3">
      <c r="A2144" s="48" t="s">
        <v>2309</v>
      </c>
      <c r="B2144" s="54" t="s">
        <v>119</v>
      </c>
      <c r="C2144" s="55" t="s">
        <v>120</v>
      </c>
      <c r="D2144" s="44">
        <v>20</v>
      </c>
      <c r="E2144" s="41">
        <v>3</v>
      </c>
      <c r="F2144" s="41">
        <v>0</v>
      </c>
      <c r="G2144" s="117">
        <v>0</v>
      </c>
      <c r="H2144" s="45">
        <v>1</v>
      </c>
      <c r="I2144" s="42" t="s">
        <v>12</v>
      </c>
      <c r="J2144" s="13">
        <v>0</v>
      </c>
      <c r="K2144" s="29">
        <f t="shared" si="965"/>
        <v>0</v>
      </c>
      <c r="L2144" s="29">
        <f t="shared" si="956"/>
        <v>0</v>
      </c>
      <c r="M2144" s="29">
        <f t="shared" si="957"/>
        <v>0</v>
      </c>
      <c r="N2144" s="29">
        <f t="shared" si="966"/>
        <v>2</v>
      </c>
      <c r="O2144" s="34"/>
      <c r="P2144" s="41">
        <v>4</v>
      </c>
      <c r="Q2144" s="41">
        <v>0</v>
      </c>
      <c r="R2144" s="117">
        <v>0</v>
      </c>
      <c r="S2144" s="42">
        <v>0</v>
      </c>
      <c r="T2144" s="42"/>
      <c r="U2144" s="43" t="s">
        <v>333</v>
      </c>
      <c r="V2144" s="34">
        <v>1</v>
      </c>
      <c r="W2144" s="29">
        <v>1</v>
      </c>
      <c r="X2144" s="29">
        <f t="shared" si="960"/>
        <v>1</v>
      </c>
      <c r="Z2144" s="6">
        <f t="shared" si="967"/>
        <v>2</v>
      </c>
      <c r="AA2144" s="6">
        <f t="shared" si="968"/>
        <v>0</v>
      </c>
      <c r="AB2144" s="29"/>
      <c r="AC2144" s="29" t="str">
        <f>_xlfn.IFS(AND(Z2144=1,AA2144=1),1,AND(Z2144=1,AA2144=0),0,Z2144=0,"не применяется",Z2144=2,"не применяется")</f>
        <v>не применяется</v>
      </c>
      <c r="AE2144" s="120">
        <f>IF(AND(J2144&gt;=1,N2144=1),1,0)</f>
        <v>0</v>
      </c>
      <c r="AF2144" s="120">
        <f>IF(G2144&gt;AI2144,0.5,0)</f>
        <v>0</v>
      </c>
      <c r="AG2144" s="120"/>
      <c r="AI2144" s="29">
        <f t="shared" si="969"/>
        <v>12.756097561000001</v>
      </c>
    </row>
    <row r="2145" spans="1:36" ht="16.5" thickBot="1" x14ac:dyDescent="0.3">
      <c r="A2145" s="48" t="s">
        <v>2303</v>
      </c>
      <c r="B2145" s="54" t="s">
        <v>119</v>
      </c>
      <c r="C2145" s="55" t="s">
        <v>120</v>
      </c>
      <c r="D2145" s="33"/>
      <c r="E2145" s="41"/>
      <c r="F2145" s="41"/>
      <c r="G2145" s="117">
        <v>0</v>
      </c>
      <c r="H2145" s="35"/>
      <c r="I2145" s="35"/>
      <c r="J2145" s="35"/>
      <c r="K2145" s="36">
        <f>SUM(K2146:K2150)</f>
        <v>1.5</v>
      </c>
      <c r="L2145" s="29">
        <f t="shared" si="956"/>
        <v>0</v>
      </c>
      <c r="M2145" s="29">
        <f t="shared" si="957"/>
        <v>0</v>
      </c>
      <c r="O2145" s="34"/>
      <c r="P2145" s="34"/>
      <c r="Q2145" s="34"/>
      <c r="R2145" s="117">
        <v>0</v>
      </c>
      <c r="S2145" s="35">
        <v>2.5</v>
      </c>
      <c r="T2145" s="35"/>
      <c r="U2145" s="37" t="s">
        <v>321</v>
      </c>
      <c r="V2145" s="35">
        <v>1</v>
      </c>
      <c r="W2145" s="6"/>
      <c r="X2145" s="29">
        <f t="shared" si="960"/>
        <v>0</v>
      </c>
      <c r="Y2145" s="6"/>
      <c r="AB2145" s="6"/>
      <c r="AC2145" s="29" t="str">
        <f>_xlfn.IFS(AND(Z2145=1,AA2145=1),1,AND(Z2145=1,AA2145=0),0,Z2145=0,"не применяется")</f>
        <v>не применяется</v>
      </c>
      <c r="AF2145" s="6"/>
    </row>
    <row r="2146" spans="1:36" ht="16.5" thickBot="1" x14ac:dyDescent="0.3">
      <c r="A2146" s="48" t="s">
        <v>2310</v>
      </c>
      <c r="B2146" s="54" t="s">
        <v>119</v>
      </c>
      <c r="C2146" s="55" t="s">
        <v>120</v>
      </c>
      <c r="D2146" s="44">
        <v>21</v>
      </c>
      <c r="E2146" s="41">
        <v>13</v>
      </c>
      <c r="F2146" s="41">
        <v>28</v>
      </c>
      <c r="G2146" s="117">
        <v>0.46428571400000002</v>
      </c>
      <c r="H2146" s="42" t="s">
        <v>12</v>
      </c>
      <c r="I2146" s="13">
        <v>16.0714285</v>
      </c>
      <c r="J2146" s="42" t="s">
        <v>12</v>
      </c>
      <c r="K2146" s="29">
        <f>IF(V2146=1,MAX(AE2146:AG2146),0)</f>
        <v>1</v>
      </c>
      <c r="L2146" s="29">
        <f t="shared" si="956"/>
        <v>0</v>
      </c>
      <c r="M2146" s="29">
        <f t="shared" si="957"/>
        <v>1</v>
      </c>
      <c r="N2146" s="29">
        <f>IF(AND(F2146=0,V2146=1),2,V2146)</f>
        <v>1</v>
      </c>
      <c r="O2146" s="34"/>
      <c r="P2146" s="41">
        <v>4</v>
      </c>
      <c r="Q2146" s="41">
        <v>10</v>
      </c>
      <c r="R2146" s="117">
        <v>0.4</v>
      </c>
      <c r="S2146" s="45">
        <v>0.5</v>
      </c>
      <c r="T2146" s="45"/>
      <c r="U2146" s="43" t="s">
        <v>335</v>
      </c>
      <c r="V2146" s="34">
        <v>1</v>
      </c>
      <c r="W2146" s="29">
        <v>1</v>
      </c>
      <c r="X2146" s="29">
        <f t="shared" si="960"/>
        <v>1</v>
      </c>
      <c r="Z2146" s="6">
        <f>N2146</f>
        <v>1</v>
      </c>
      <c r="AA2146" s="6">
        <f>IF(K2146&lt;=0,0,1)</f>
        <v>1</v>
      </c>
      <c r="AB2146" s="29"/>
      <c r="AC2146" s="29">
        <f>_xlfn.IFS(AND(Z2146=1,AA2146=1),1,AND(Z2146=1,AA2146=0),0,Z2146=0,"не применяется")</f>
        <v>1</v>
      </c>
      <c r="AE2146" s="120">
        <f>IF(N2146=1,IF(OR(I2146&lt;5,I2146=""),0,IF(I2146&gt;=10,1,0.5)),0)</f>
        <v>1</v>
      </c>
      <c r="AF2146" s="120">
        <f>IF(G2146&gt;AI2146,0.5,0)</f>
        <v>0.5</v>
      </c>
      <c r="AG2146" s="120">
        <f>IF(G2146=AJ2146,1,0)</f>
        <v>0</v>
      </c>
      <c r="AI2146" s="29">
        <f>ROUND(SUMIFS(E:E,D:D,D2146,N:N,1)/SUMIFS(F:F,D:D,D2146,N:N,1),9)</f>
        <v>0.40586932399999998</v>
      </c>
      <c r="AJ2146" s="29">
        <f>_xlfn.MAXIFS($G$7:$G$2383,$N$7:$N$2383,1,$D$7:$D$2383,21)</f>
        <v>1</v>
      </c>
    </row>
    <row r="2147" spans="1:36" ht="16.5" thickBot="1" x14ac:dyDescent="0.3">
      <c r="A2147" s="48" t="s">
        <v>2311</v>
      </c>
      <c r="B2147" s="54" t="s">
        <v>119</v>
      </c>
      <c r="C2147" s="55" t="s">
        <v>120</v>
      </c>
      <c r="D2147" s="44">
        <v>22</v>
      </c>
      <c r="E2147" s="41">
        <v>77</v>
      </c>
      <c r="F2147" s="41">
        <v>90</v>
      </c>
      <c r="G2147" s="117">
        <v>0.85555555599999999</v>
      </c>
      <c r="H2147" s="45">
        <v>1</v>
      </c>
      <c r="I2147" s="42" t="s">
        <v>12</v>
      </c>
      <c r="J2147" s="13">
        <v>0.85555555599999999</v>
      </c>
      <c r="K2147" s="29">
        <f>IF(V2147=1,MAX(AE2147:AG2147),0)</f>
        <v>0.5</v>
      </c>
      <c r="L2147" s="29">
        <f t="shared" si="956"/>
        <v>0</v>
      </c>
      <c r="M2147" s="29">
        <f t="shared" si="957"/>
        <v>1</v>
      </c>
      <c r="N2147" s="29">
        <f>IF(AND(F2147=0,V2147=1),2,V2147)</f>
        <v>1</v>
      </c>
      <c r="O2147" s="34"/>
      <c r="P2147" s="41">
        <v>0</v>
      </c>
      <c r="Q2147" s="41">
        <v>0</v>
      </c>
      <c r="R2147" s="117">
        <v>0</v>
      </c>
      <c r="S2147" s="42">
        <v>1</v>
      </c>
      <c r="T2147" s="42"/>
      <c r="U2147" s="43" t="s">
        <v>337</v>
      </c>
      <c r="V2147" s="34">
        <v>1</v>
      </c>
      <c r="W2147" s="29">
        <v>1</v>
      </c>
      <c r="X2147" s="29">
        <f t="shared" si="960"/>
        <v>1</v>
      </c>
      <c r="Z2147" s="6">
        <f>N2147</f>
        <v>1</v>
      </c>
      <c r="AA2147" s="6">
        <f>IF(K2147&lt;=0,0,1)</f>
        <v>1</v>
      </c>
      <c r="AB2147" s="29"/>
      <c r="AC2147" s="29">
        <f>_xlfn.IFS(AND(Z2147=1,AA2147=1),1,AND(Z2147=1,AA2147=0),0,Z2147=0,"не применяется")</f>
        <v>1</v>
      </c>
      <c r="AE2147" s="120">
        <f>IF(AND(J2147&gt;=1,N2147=1),1,0)</f>
        <v>0</v>
      </c>
      <c r="AF2147" s="120">
        <f>IF(G2147&gt;AI2147,0.5,0)</f>
        <v>0.5</v>
      </c>
      <c r="AG2147" s="120"/>
      <c r="AI2147" s="29">
        <f>ROUND(SUMIFS(E:E,D:D,D2147,N:N,1)/SUMIFS(F:F,D:D,D2147,N:N,1),9)</f>
        <v>0.59924209900000003</v>
      </c>
    </row>
    <row r="2148" spans="1:36" ht="16.5" thickBot="1" x14ac:dyDescent="0.3">
      <c r="A2148" s="48" t="s">
        <v>2312</v>
      </c>
      <c r="B2148" s="54" t="s">
        <v>119</v>
      </c>
      <c r="C2148" s="55" t="s">
        <v>120</v>
      </c>
      <c r="D2148" s="44">
        <v>23</v>
      </c>
      <c r="E2148" s="41">
        <v>0</v>
      </c>
      <c r="F2148" s="41">
        <v>0</v>
      </c>
      <c r="G2148" s="117">
        <v>0</v>
      </c>
      <c r="H2148" s="42" t="s">
        <v>12</v>
      </c>
      <c r="I2148" s="13">
        <v>0</v>
      </c>
      <c r="J2148" s="42" t="s">
        <v>12</v>
      </c>
      <c r="K2148" s="29">
        <f>IF(V2148=1,MAX(AE2148:AG2148),0)</f>
        <v>0</v>
      </c>
      <c r="L2148" s="29">
        <f t="shared" si="956"/>
        <v>0</v>
      </c>
      <c r="M2148" s="29">
        <f t="shared" si="957"/>
        <v>0</v>
      </c>
      <c r="N2148" s="29">
        <f>IF(AND(F2148=0,V2148=1),2,V2148)</f>
        <v>2</v>
      </c>
      <c r="O2148" s="34"/>
      <c r="P2148" s="41">
        <v>0</v>
      </c>
      <c r="Q2148" s="41">
        <v>0</v>
      </c>
      <c r="R2148" s="117">
        <v>0</v>
      </c>
      <c r="S2148" s="45">
        <v>0</v>
      </c>
      <c r="T2148" s="45"/>
      <c r="U2148" s="43" t="s">
        <v>339</v>
      </c>
      <c r="V2148" s="34">
        <v>1</v>
      </c>
      <c r="W2148" s="29">
        <v>1</v>
      </c>
      <c r="X2148" s="29">
        <f t="shared" si="960"/>
        <v>1</v>
      </c>
      <c r="Z2148" s="6">
        <f>N2148</f>
        <v>2</v>
      </c>
      <c r="AA2148" s="6">
        <f>IF(K2148&lt;=0,0,1)</f>
        <v>0</v>
      </c>
      <c r="AB2148" s="29"/>
      <c r="AC2148" s="29" t="str">
        <f>_xlfn.IFS(AND(Z2148=1,AA2148=1),1,AND(Z2148=1,AA2148=0),0,Z2148=0,"не применяется",Z2148=2,"не применяется")</f>
        <v>не применяется</v>
      </c>
      <c r="AE2148" s="120">
        <f>IF(N2148=1,IF(OR(I2148&lt;5,I2148=""),0,IF(I2148&gt;=10,1,0.5)),0)</f>
        <v>0</v>
      </c>
      <c r="AF2148" s="120">
        <f>IF(G2148&gt;AI2148,0.5,0)</f>
        <v>0</v>
      </c>
      <c r="AG2148" s="120">
        <f>IF(AND(G4575&lt;&gt;0,G2148=AJ2148),1,0)</f>
        <v>0</v>
      </c>
      <c r="AI2148" s="29">
        <f>ROUND(SUMIFS(E:E,D:D,D2148,N:N,1)/SUMIFS(F:F,D:D,D2148,N:N,1),9)</f>
        <v>0.46666666699999998</v>
      </c>
      <c r="AJ2148" s="29">
        <f>_xlfn.MAXIFS($G$7:$G$2383,$N$7:$N$2383,1,$D$7:$D$2383,23)</f>
        <v>6</v>
      </c>
    </row>
    <row r="2149" spans="1:36" ht="16.5" thickBot="1" x14ac:dyDescent="0.3">
      <c r="A2149" s="48" t="s">
        <v>2313</v>
      </c>
      <c r="B2149" s="54" t="s">
        <v>119</v>
      </c>
      <c r="C2149" s="55" t="s">
        <v>120</v>
      </c>
      <c r="D2149" s="44">
        <v>24</v>
      </c>
      <c r="E2149" s="41">
        <v>3</v>
      </c>
      <c r="F2149" s="41">
        <v>0</v>
      </c>
      <c r="G2149" s="117">
        <v>0</v>
      </c>
      <c r="H2149" s="42" t="s">
        <v>12</v>
      </c>
      <c r="I2149" s="13">
        <v>-100</v>
      </c>
      <c r="J2149" s="42" t="s">
        <v>12</v>
      </c>
      <c r="K2149" s="29">
        <f>IF(V2149=1,MAX(AE2149:AG2149),0)</f>
        <v>0</v>
      </c>
      <c r="L2149" s="29">
        <f t="shared" si="956"/>
        <v>0</v>
      </c>
      <c r="M2149" s="29">
        <f t="shared" si="957"/>
        <v>0</v>
      </c>
      <c r="N2149" s="29">
        <f>IF(AND(F2149=0,V2149=1),2,V2149)</f>
        <v>2</v>
      </c>
      <c r="O2149" s="34"/>
      <c r="P2149" s="41">
        <v>1</v>
      </c>
      <c r="Q2149" s="41">
        <v>17</v>
      </c>
      <c r="R2149" s="117">
        <v>5.8823528999999999E-2</v>
      </c>
      <c r="S2149" s="45">
        <v>0</v>
      </c>
      <c r="T2149" s="45"/>
      <c r="U2149" s="43" t="s">
        <v>341</v>
      </c>
      <c r="V2149" s="34">
        <v>1</v>
      </c>
      <c r="W2149" s="29">
        <v>1</v>
      </c>
      <c r="X2149" s="29">
        <f t="shared" si="960"/>
        <v>1</v>
      </c>
      <c r="Z2149" s="6">
        <f>N2149</f>
        <v>2</v>
      </c>
      <c r="AA2149" s="6">
        <f>IF(K2149&lt;=0,0,1)</f>
        <v>0</v>
      </c>
      <c r="AB2149" s="29"/>
      <c r="AC2149" s="29" t="str">
        <f>_xlfn.IFS(AND(Z2149=1,AA2149=1),1,AND(Z2149=1,AA2149=0),0,Z2149=0,"не применяется",N2149=2,"не применяется")</f>
        <v>не применяется</v>
      </c>
      <c r="AE2149" s="120">
        <f>IF(N2149=1,IF(OR(I2149&lt;5,I2149=""),0,IF(I2149&gt;=10,1,0.5)),0)</f>
        <v>0</v>
      </c>
      <c r="AF2149" s="120">
        <f>IF(G2149&gt;AI2149,0.5,0)</f>
        <v>0</v>
      </c>
      <c r="AG2149" s="120">
        <f>IF(G2149=AJ2149,1,0)</f>
        <v>0</v>
      </c>
      <c r="AI2149" s="29">
        <f>ROUND(SUMIFS(E:E,D:D,D2149,N:N,1)/SUMIFS(F:F,D:D,D2149,N:N,1),9)</f>
        <v>0.91379310300000005</v>
      </c>
      <c r="AJ2149" s="29">
        <f>_xlfn.MAXIFS($G$7:$G$2383,$N$7:$N$2383,1,$D$7:$D$2383,24)</f>
        <v>10</v>
      </c>
    </row>
    <row r="2150" spans="1:36" ht="16.5" thickBot="1" x14ac:dyDescent="0.3">
      <c r="A2150" s="48" t="s">
        <v>2314</v>
      </c>
      <c r="B2150" s="54" t="s">
        <v>119</v>
      </c>
      <c r="C2150" s="55" t="s">
        <v>120</v>
      </c>
      <c r="D2150" s="44">
        <v>25</v>
      </c>
      <c r="E2150" s="41">
        <v>117</v>
      </c>
      <c r="F2150" s="41">
        <v>125</v>
      </c>
      <c r="G2150" s="117">
        <v>0.93600000000000005</v>
      </c>
      <c r="H2150" s="45">
        <v>1</v>
      </c>
      <c r="I2150" s="42" t="s">
        <v>12</v>
      </c>
      <c r="J2150" s="13">
        <v>0.93600000000000005</v>
      </c>
      <c r="K2150" s="29">
        <f>IF(V2150=1,MAX(AE2150:AG2150),0)</f>
        <v>0</v>
      </c>
      <c r="L2150" s="29">
        <f t="shared" si="956"/>
        <v>0</v>
      </c>
      <c r="M2150" s="29">
        <f t="shared" si="957"/>
        <v>0</v>
      </c>
      <c r="N2150" s="29">
        <f>IF(AND(F2150=0,V2150=1),2,V2150)</f>
        <v>1</v>
      </c>
      <c r="O2150" s="34"/>
      <c r="P2150" s="41">
        <v>0</v>
      </c>
      <c r="Q2150" s="41">
        <v>0</v>
      </c>
      <c r="R2150" s="117">
        <v>0</v>
      </c>
      <c r="S2150" s="42">
        <v>1</v>
      </c>
      <c r="T2150" s="42"/>
      <c r="U2150" s="43" t="s">
        <v>343</v>
      </c>
      <c r="V2150" s="34">
        <v>1</v>
      </c>
      <c r="W2150" s="29">
        <v>2</v>
      </c>
      <c r="X2150" s="29">
        <f t="shared" si="960"/>
        <v>2</v>
      </c>
      <c r="Z2150" s="6">
        <f>N2150</f>
        <v>1</v>
      </c>
      <c r="AA2150" s="6">
        <f>IF(K2150&lt;=0,0,1)</f>
        <v>0</v>
      </c>
      <c r="AB2150" s="29"/>
      <c r="AC2150" s="29">
        <f>_xlfn.IFS(AND(Z2150=1,AA2150=1),1,AND(Z2150=1,AA2150=0),0,Z2150=0,"не применяется")</f>
        <v>0</v>
      </c>
      <c r="AE2150" s="120">
        <f>IF(AND(J2150&gt;=1,N2150=1),2,0)</f>
        <v>0</v>
      </c>
      <c r="AF2150" s="120">
        <f>IF(G2150&gt;AI2150,1,0)</f>
        <v>0</v>
      </c>
      <c r="AG2150" s="120"/>
      <c r="AI2150" s="29">
        <f>ROUND(SUMIFS(E:E,D:D,D2150,N:N,1)/SUMIFS(F:F,D:D,D2150,N:N,1),9)</f>
        <v>0.97028108999999996</v>
      </c>
    </row>
    <row r="2151" spans="1:36" ht="16.5" thickBot="1" x14ac:dyDescent="0.3">
      <c r="A2151" s="48" t="s">
        <v>2315</v>
      </c>
      <c r="B2151" s="54" t="s">
        <v>119</v>
      </c>
      <c r="C2151" s="55" t="s">
        <v>120</v>
      </c>
      <c r="D2151" s="51">
        <v>33</v>
      </c>
      <c r="E2151" s="41"/>
      <c r="F2151" s="41"/>
      <c r="G2151" s="117">
        <v>0</v>
      </c>
      <c r="H2151" s="45"/>
      <c r="I2151" s="45"/>
      <c r="J2151" s="45"/>
      <c r="K2151" s="45">
        <f>K2123+K2138+K2145</f>
        <v>19.5</v>
      </c>
      <c r="L2151" s="29">
        <f t="shared" si="956"/>
        <v>0</v>
      </c>
      <c r="M2151" s="29">
        <f t="shared" si="957"/>
        <v>0</v>
      </c>
      <c r="O2151" s="34"/>
      <c r="P2151" s="34"/>
      <c r="Q2151" s="34"/>
      <c r="R2151" s="117">
        <v>0</v>
      </c>
      <c r="S2151" s="45">
        <v>21</v>
      </c>
      <c r="T2151" s="45"/>
      <c r="U2151" s="43" t="s">
        <v>321</v>
      </c>
      <c r="V2151" s="45">
        <v>1</v>
      </c>
      <c r="X2151" s="29">
        <f>SUM(X2123:X2150)</f>
        <v>32</v>
      </c>
      <c r="Y2151" s="53">
        <f>K2151/X2151</f>
        <v>0.609375</v>
      </c>
      <c r="Z2151" s="6">
        <f>SUM(Z2123:Z2150)</f>
        <v>31</v>
      </c>
      <c r="AA2151" s="6">
        <f>SUM(AA2123:AA2150)</f>
        <v>16</v>
      </c>
      <c r="AB2151" s="53">
        <f>AA2151/Z2151</f>
        <v>0.5161290322580645</v>
      </c>
      <c r="AC2151" s="29">
        <f>AB2151</f>
        <v>0.5161290322580645</v>
      </c>
      <c r="AF2151" s="6"/>
    </row>
    <row r="2152" spans="1:36" ht="16.5" thickBot="1" x14ac:dyDescent="0.25">
      <c r="A2152" s="48" t="s">
        <v>208</v>
      </c>
      <c r="B2152" s="49" t="s">
        <v>161</v>
      </c>
      <c r="C2152" s="50" t="s">
        <v>162</v>
      </c>
      <c r="D2152" s="33">
        <v>0</v>
      </c>
      <c r="E2152" s="122"/>
      <c r="F2152" s="122"/>
      <c r="G2152" s="117">
        <v>0</v>
      </c>
      <c r="H2152" s="35"/>
      <c r="I2152" s="35"/>
      <c r="J2152" s="35"/>
      <c r="K2152" s="36">
        <f>SUM(K2153:K2166)</f>
        <v>14.5</v>
      </c>
      <c r="L2152" s="29">
        <f t="shared" si="956"/>
        <v>0</v>
      </c>
      <c r="M2152" s="29">
        <f t="shared" si="957"/>
        <v>0</v>
      </c>
      <c r="O2152" s="34"/>
      <c r="P2152" s="67"/>
      <c r="Q2152" s="67"/>
      <c r="R2152" s="117">
        <v>0</v>
      </c>
      <c r="S2152" s="34">
        <v>14</v>
      </c>
      <c r="T2152" s="34"/>
      <c r="U2152" s="43" t="s">
        <v>321</v>
      </c>
      <c r="V2152" s="35">
        <v>1</v>
      </c>
      <c r="W2152" s="6"/>
      <c r="X2152" s="6"/>
      <c r="Y2152" s="6"/>
      <c r="AB2152" s="6"/>
      <c r="AC2152" s="6"/>
      <c r="AF2152" s="6"/>
    </row>
    <row r="2153" spans="1:36" ht="16.5" thickBot="1" x14ac:dyDescent="0.3">
      <c r="A2153" s="48" t="s">
        <v>2316</v>
      </c>
      <c r="B2153" s="54" t="s">
        <v>161</v>
      </c>
      <c r="C2153" s="55" t="s">
        <v>162</v>
      </c>
      <c r="D2153" s="41">
        <v>1</v>
      </c>
      <c r="E2153" s="41">
        <v>34825</v>
      </c>
      <c r="F2153" s="41">
        <v>124125.90000000001</v>
      </c>
      <c r="G2153" s="117">
        <v>0.280561913</v>
      </c>
      <c r="H2153" s="42" t="s">
        <v>12</v>
      </c>
      <c r="I2153" s="13">
        <v>-24.462068985999998</v>
      </c>
      <c r="J2153" s="42" t="s">
        <v>12</v>
      </c>
      <c r="K2153" s="29">
        <f t="shared" ref="K2153:K2164" si="970">IF(V2153=1,MAX(AE2153:AG2153),0)</f>
        <v>0.5</v>
      </c>
      <c r="L2153" s="29">
        <f t="shared" si="956"/>
        <v>0</v>
      </c>
      <c r="M2153" s="29">
        <f t="shared" si="957"/>
        <v>1</v>
      </c>
      <c r="N2153" s="29">
        <f t="shared" ref="N2153:N2166" si="971">IF(AND(F2153=0,V2153=1),2,V2153)</f>
        <v>1</v>
      </c>
      <c r="O2153" s="34"/>
      <c r="P2153" s="41">
        <v>35486</v>
      </c>
      <c r="Q2153" s="41">
        <v>95541.8</v>
      </c>
      <c r="R2153" s="117">
        <v>0.37141858300000002</v>
      </c>
      <c r="S2153" s="34">
        <v>0.5</v>
      </c>
      <c r="T2153" s="34"/>
      <c r="U2153" s="43" t="s">
        <v>293</v>
      </c>
      <c r="V2153" s="34">
        <v>1</v>
      </c>
      <c r="W2153" s="29">
        <v>1</v>
      </c>
      <c r="X2153" s="29">
        <f t="shared" ref="X2153:X2179" si="972">IF(V2153=1,W2153,0)</f>
        <v>1</v>
      </c>
      <c r="Z2153" s="6">
        <f t="shared" ref="Z2153:Z2166" si="973">N2153</f>
        <v>1</v>
      </c>
      <c r="AA2153" s="6">
        <f t="shared" ref="AA2153:AA2166" si="974">IF(K2153&lt;=0,0,1)</f>
        <v>1</v>
      </c>
      <c r="AB2153" s="29"/>
      <c r="AC2153" s="29">
        <f>_xlfn.IFS(AND(Z2153=1,AA2153=1),1,AND(Z2153=1,AA2153=0),0,Z2153=0,"не применяется")</f>
        <v>1</v>
      </c>
      <c r="AE2153" s="120">
        <f>IF(N2153=1,IF(OR(I2153&lt;3,I2153=""),0,IF(I2153&gt;=7,1,0.5)),0)</f>
        <v>0</v>
      </c>
      <c r="AF2153" s="120">
        <f>IF(G2153&gt;AI2153,0.5,0)</f>
        <v>0.5</v>
      </c>
      <c r="AG2153" s="120">
        <f>IF(G2153=AJ2153,1,0)</f>
        <v>0</v>
      </c>
      <c r="AI2153" s="29">
        <f t="shared" ref="AI2153:AI2166" si="975">ROUND(SUMIFS(E:E,D:D,D2153,N:N,1)/SUMIFS(F:F,D:D,D2153,N:N,1),9)</f>
        <v>0.26994277300000002</v>
      </c>
      <c r="AJ2153" s="29">
        <f>ROUND(_xlfn.MAXIFS($G$7:$G$2383,$D$7:$D$2383,1,$V$7:$V$2383,1),9)</f>
        <v>0.87050933799999997</v>
      </c>
    </row>
    <row r="2154" spans="1:36" ht="16.5" thickBot="1" x14ac:dyDescent="0.3">
      <c r="A2154" s="48" t="s">
        <v>2317</v>
      </c>
      <c r="B2154" s="54" t="s">
        <v>161</v>
      </c>
      <c r="C2154" s="55" t="s">
        <v>162</v>
      </c>
      <c r="D2154" s="44">
        <v>2</v>
      </c>
      <c r="E2154" s="41">
        <v>468</v>
      </c>
      <c r="F2154" s="41">
        <v>479</v>
      </c>
      <c r="G2154" s="117">
        <v>0.97703549099999998</v>
      </c>
      <c r="H2154" s="42" t="s">
        <v>12</v>
      </c>
      <c r="I2154" s="13">
        <v>382.98735672999999</v>
      </c>
      <c r="J2154" s="42" t="s">
        <v>12</v>
      </c>
      <c r="K2154" s="29">
        <f t="shared" si="970"/>
        <v>2</v>
      </c>
      <c r="L2154" s="29">
        <f t="shared" si="956"/>
        <v>0</v>
      </c>
      <c r="M2154" s="29">
        <f t="shared" si="957"/>
        <v>1</v>
      </c>
      <c r="N2154" s="29">
        <f t="shared" si="971"/>
        <v>1</v>
      </c>
      <c r="O2154" s="34"/>
      <c r="P2154" s="41">
        <v>53</v>
      </c>
      <c r="Q2154" s="41">
        <v>262</v>
      </c>
      <c r="R2154" s="117">
        <v>0.20229007600000001</v>
      </c>
      <c r="S2154" s="34">
        <v>2</v>
      </c>
      <c r="T2154" s="34"/>
      <c r="U2154" s="43" t="s">
        <v>295</v>
      </c>
      <c r="V2154" s="34">
        <v>1</v>
      </c>
      <c r="W2154" s="29">
        <v>2</v>
      </c>
      <c r="X2154" s="29">
        <f t="shared" si="972"/>
        <v>2</v>
      </c>
      <c r="Z2154" s="6">
        <f t="shared" si="973"/>
        <v>1</v>
      </c>
      <c r="AA2154" s="6">
        <f t="shared" si="974"/>
        <v>1</v>
      </c>
      <c r="AB2154" s="29"/>
      <c r="AC2154" s="29">
        <f>_xlfn.IFS(AND(Z2154=1,AA2154=1),1,AND(Z2154=1,AA2154=0),0,Z2154=0,"не применяется")</f>
        <v>1</v>
      </c>
      <c r="AE2154" s="120">
        <f>IF(N2154=1,IF(OR(I2154&lt;5,I2154=""),0,IF(I2154&gt;=10,2,1)),0)</f>
        <v>2</v>
      </c>
      <c r="AF2154" s="120">
        <f>IF(G2154&gt;AI2154,1,0)</f>
        <v>1</v>
      </c>
      <c r="AG2154" s="120">
        <f>IF(G2154=AJ2154,2,0)</f>
        <v>0</v>
      </c>
      <c r="AI2154" s="29">
        <f t="shared" si="975"/>
        <v>0.94268468299999997</v>
      </c>
      <c r="AJ2154" s="29">
        <f>ROUND(_xlfn.MAXIFS($G$7:$G$2383,$N$7:$N$2383,1,$D$7:$D$2383,2),9)</f>
        <v>0.994897959</v>
      </c>
    </row>
    <row r="2155" spans="1:36" ht="16.5" thickBot="1" x14ac:dyDescent="0.3">
      <c r="A2155" s="48" t="s">
        <v>2318</v>
      </c>
      <c r="B2155" s="54" t="s">
        <v>161</v>
      </c>
      <c r="C2155" s="55" t="s">
        <v>162</v>
      </c>
      <c r="D2155" s="44">
        <v>3</v>
      </c>
      <c r="E2155" s="41">
        <v>13</v>
      </c>
      <c r="F2155" s="41">
        <v>15</v>
      </c>
      <c r="G2155" s="117">
        <v>0.86666666699999995</v>
      </c>
      <c r="H2155" s="42" t="s">
        <v>12</v>
      </c>
      <c r="I2155" s="13">
        <v>0</v>
      </c>
      <c r="J2155" s="42" t="s">
        <v>12</v>
      </c>
      <c r="K2155" s="29">
        <f t="shared" si="970"/>
        <v>0.5</v>
      </c>
      <c r="L2155" s="29">
        <f t="shared" si="956"/>
        <v>0</v>
      </c>
      <c r="M2155" s="29">
        <f t="shared" si="957"/>
        <v>1</v>
      </c>
      <c r="N2155" s="29">
        <f t="shared" si="971"/>
        <v>1</v>
      </c>
      <c r="O2155" s="34"/>
      <c r="P2155" s="41">
        <v>0</v>
      </c>
      <c r="Q2155" s="41">
        <v>0</v>
      </c>
      <c r="R2155" s="117">
        <v>0</v>
      </c>
      <c r="S2155" s="34">
        <v>0</v>
      </c>
      <c r="T2155" s="34"/>
      <c r="U2155" s="43" t="s">
        <v>297</v>
      </c>
      <c r="V2155" s="34">
        <v>1</v>
      </c>
      <c r="W2155" s="29">
        <v>1</v>
      </c>
      <c r="X2155" s="29">
        <f t="shared" si="972"/>
        <v>1</v>
      </c>
      <c r="Z2155" s="6">
        <f t="shared" si="973"/>
        <v>1</v>
      </c>
      <c r="AA2155" s="6">
        <f t="shared" si="974"/>
        <v>1</v>
      </c>
      <c r="AB2155" s="29"/>
      <c r="AC2155" s="29">
        <f>_xlfn.IFS(AND(Z2155=1,AA2155=1),1,AND(Z2155=1,AA2155=0),0,Z2155=0,"не применяется",Z2155=2,"не применяется")</f>
        <v>1</v>
      </c>
      <c r="AE2155" s="120">
        <f>IF(N2155=1,IF(OR(I2155&lt;5,I2155=""),0,IF(I2155&gt;=10,1,0.5)),0)</f>
        <v>0</v>
      </c>
      <c r="AF2155" s="120">
        <f>IF(G2155&gt;AI2155,0.5,0)</f>
        <v>0.5</v>
      </c>
      <c r="AG2155" s="120">
        <f>IF(G2155=AJ2155,1,0)</f>
        <v>0</v>
      </c>
      <c r="AI2155" s="29">
        <f t="shared" si="975"/>
        <v>0.630237826</v>
      </c>
      <c r="AJ2155" s="29">
        <f>_xlfn.MAXIFS($G$7:$G$2383,$N$7:$N$2383,1,$D$7:$D$2383,3)</f>
        <v>1</v>
      </c>
    </row>
    <row r="2156" spans="1:36" ht="16.5" thickBot="1" x14ac:dyDescent="0.3">
      <c r="A2156" s="48" t="s">
        <v>2319</v>
      </c>
      <c r="B2156" s="54" t="s">
        <v>161</v>
      </c>
      <c r="C2156" s="55" t="s">
        <v>162</v>
      </c>
      <c r="D2156" s="44">
        <v>4</v>
      </c>
      <c r="E2156" s="41">
        <v>8</v>
      </c>
      <c r="F2156" s="41">
        <v>10</v>
      </c>
      <c r="G2156" s="117">
        <v>0.8</v>
      </c>
      <c r="H2156" s="42" t="s">
        <v>12</v>
      </c>
      <c r="I2156" s="13">
        <v>60</v>
      </c>
      <c r="J2156" s="42" t="s">
        <v>12</v>
      </c>
      <c r="K2156" s="29">
        <f t="shared" si="970"/>
        <v>1</v>
      </c>
      <c r="L2156" s="29">
        <f t="shared" si="956"/>
        <v>0</v>
      </c>
      <c r="M2156" s="29">
        <f t="shared" si="957"/>
        <v>0</v>
      </c>
      <c r="N2156" s="29">
        <f t="shared" si="971"/>
        <v>1</v>
      </c>
      <c r="O2156" s="34"/>
      <c r="P2156" s="41">
        <v>4</v>
      </c>
      <c r="Q2156" s="41">
        <v>8</v>
      </c>
      <c r="R2156" s="117">
        <v>0.5</v>
      </c>
      <c r="S2156" s="34">
        <v>1</v>
      </c>
      <c r="T2156" s="34"/>
      <c r="U2156" s="43" t="s">
        <v>299</v>
      </c>
      <c r="V2156" s="34">
        <v>1</v>
      </c>
      <c r="W2156" s="29">
        <v>1</v>
      </c>
      <c r="X2156" s="29">
        <f t="shared" si="972"/>
        <v>1</v>
      </c>
      <c r="Z2156" s="6">
        <f t="shared" si="973"/>
        <v>1</v>
      </c>
      <c r="AA2156" s="6">
        <f t="shared" si="974"/>
        <v>1</v>
      </c>
      <c r="AB2156" s="29"/>
      <c r="AC2156" s="29">
        <f t="shared" ref="AC2156:AC2168" si="976">_xlfn.IFS(AND(Z2156=1,AA2156=1),1,AND(Z2156=1,AA2156=0),0,Z2156=0,"не применяется")</f>
        <v>1</v>
      </c>
      <c r="AE2156" s="120">
        <f>IF(N2156=1,IF(OR(I2156&lt;5,I2156=""),0,IF(I2156&gt;=10,1,0.5)),0)</f>
        <v>1</v>
      </c>
      <c r="AF2156" s="120">
        <f>IF(G2156&gt;AI2156,0.5,0)</f>
        <v>0</v>
      </c>
      <c r="AG2156" s="120">
        <f>IF(G2156=AJ2156,1,0)</f>
        <v>0</v>
      </c>
      <c r="AI2156" s="29">
        <f t="shared" si="975"/>
        <v>0.88328075699999997</v>
      </c>
      <c r="AJ2156" s="29">
        <f>_xlfn.MAXIFS($G$7:$G$2383,$N$7:$N$2383,1,$D$7:$D$2383,4)</f>
        <v>1</v>
      </c>
    </row>
    <row r="2157" spans="1:36" ht="16.5" thickBot="1" x14ac:dyDescent="0.3">
      <c r="A2157" s="48" t="s">
        <v>2320</v>
      </c>
      <c r="B2157" s="54" t="s">
        <v>161</v>
      </c>
      <c r="C2157" s="55" t="s">
        <v>162</v>
      </c>
      <c r="D2157" s="44">
        <v>5</v>
      </c>
      <c r="E2157" s="41">
        <v>42</v>
      </c>
      <c r="F2157" s="41">
        <v>47</v>
      </c>
      <c r="G2157" s="117">
        <v>0.89361702099999996</v>
      </c>
      <c r="H2157" s="42" t="s">
        <v>12</v>
      </c>
      <c r="I2157" s="13">
        <v>552.34042709100004</v>
      </c>
      <c r="J2157" s="42" t="s">
        <v>12</v>
      </c>
      <c r="K2157" s="29">
        <f t="shared" si="970"/>
        <v>1</v>
      </c>
      <c r="L2157" s="29">
        <f t="shared" si="956"/>
        <v>0</v>
      </c>
      <c r="M2157" s="29">
        <f t="shared" si="957"/>
        <v>1</v>
      </c>
      <c r="N2157" s="29">
        <f t="shared" si="971"/>
        <v>1</v>
      </c>
      <c r="O2157" s="34"/>
      <c r="P2157" s="41">
        <v>10</v>
      </c>
      <c r="Q2157" s="41">
        <v>73</v>
      </c>
      <c r="R2157" s="117">
        <v>0.136986301</v>
      </c>
      <c r="S2157" s="34">
        <v>0.5</v>
      </c>
      <c r="T2157" s="34"/>
      <c r="U2157" s="43" t="s">
        <v>301</v>
      </c>
      <c r="V2157" s="34">
        <v>1</v>
      </c>
      <c r="W2157" s="29">
        <v>1</v>
      </c>
      <c r="X2157" s="29">
        <f t="shared" si="972"/>
        <v>1</v>
      </c>
      <c r="Z2157" s="6">
        <f t="shared" si="973"/>
        <v>1</v>
      </c>
      <c r="AA2157" s="6">
        <f t="shared" si="974"/>
        <v>1</v>
      </c>
      <c r="AB2157" s="29"/>
      <c r="AC2157" s="29">
        <f t="shared" si="976"/>
        <v>1</v>
      </c>
      <c r="AE2157" s="120">
        <f>IF(N2157=1,IF(OR(I2157&lt;5,I2157=""),0,IF(I2157&gt;=10,1,0.5)),0)</f>
        <v>1</v>
      </c>
      <c r="AF2157" s="120">
        <f>IF(G2157&gt;AI2157,0.5,0)</f>
        <v>0.5</v>
      </c>
      <c r="AG2157" s="120">
        <f>IF(G2157=AJ2157,1,0)</f>
        <v>0</v>
      </c>
      <c r="AI2157" s="29">
        <f t="shared" si="975"/>
        <v>0.78056112200000005</v>
      </c>
      <c r="AJ2157" s="29">
        <f>_xlfn.MAXIFS($G$7:$G$2383,$N$7:$N$2383,1,$D$7:$D$2383,5)</f>
        <v>1</v>
      </c>
    </row>
    <row r="2158" spans="1:36" ht="16.5" thickBot="1" x14ac:dyDescent="0.3">
      <c r="A2158" s="48" t="s">
        <v>2321</v>
      </c>
      <c r="B2158" s="54" t="s">
        <v>161</v>
      </c>
      <c r="C2158" s="55" t="s">
        <v>162</v>
      </c>
      <c r="D2158" s="44">
        <v>6</v>
      </c>
      <c r="E2158" s="41">
        <v>4338</v>
      </c>
      <c r="F2158" s="41">
        <v>4330</v>
      </c>
      <c r="G2158" s="117">
        <v>1.001847575</v>
      </c>
      <c r="H2158" s="45">
        <v>1</v>
      </c>
      <c r="I2158" s="42" t="s">
        <v>12</v>
      </c>
      <c r="J2158" s="13">
        <v>1.001847575</v>
      </c>
      <c r="K2158" s="29">
        <f t="shared" si="970"/>
        <v>2</v>
      </c>
      <c r="L2158" s="29">
        <f t="shared" si="956"/>
        <v>0</v>
      </c>
      <c r="M2158" s="29">
        <f t="shared" si="957"/>
        <v>1</v>
      </c>
      <c r="N2158" s="29">
        <f t="shared" si="971"/>
        <v>1</v>
      </c>
      <c r="O2158" s="34"/>
      <c r="P2158" s="41">
        <v>0</v>
      </c>
      <c r="Q2158" s="41">
        <v>0</v>
      </c>
      <c r="R2158" s="117">
        <v>0</v>
      </c>
      <c r="S2158" s="42">
        <v>2</v>
      </c>
      <c r="T2158" s="42"/>
      <c r="U2158" s="43" t="s">
        <v>303</v>
      </c>
      <c r="V2158" s="34">
        <v>1</v>
      </c>
      <c r="W2158" s="29">
        <v>2</v>
      </c>
      <c r="X2158" s="29">
        <f t="shared" si="972"/>
        <v>2</v>
      </c>
      <c r="Z2158" s="6">
        <f t="shared" si="973"/>
        <v>1</v>
      </c>
      <c r="AA2158" s="6">
        <f t="shared" si="974"/>
        <v>1</v>
      </c>
      <c r="AB2158" s="29"/>
      <c r="AC2158" s="29">
        <f t="shared" si="976"/>
        <v>1</v>
      </c>
      <c r="AE2158" s="120">
        <f>IF(N2158=1,IF(J2158&gt;=1,2,0),0)</f>
        <v>2</v>
      </c>
      <c r="AF2158" s="120">
        <f>IF(G2158&gt;AI2158,1,0)</f>
        <v>1</v>
      </c>
      <c r="AG2158" s="120"/>
      <c r="AI2158" s="29">
        <f t="shared" si="975"/>
        <v>1.0014544569999999</v>
      </c>
    </row>
    <row r="2159" spans="1:36" ht="16.5" thickBot="1" x14ac:dyDescent="0.3">
      <c r="A2159" s="48" t="s">
        <v>2322</v>
      </c>
      <c r="B2159" s="54" t="s">
        <v>161</v>
      </c>
      <c r="C2159" s="55" t="s">
        <v>162</v>
      </c>
      <c r="D2159" s="44">
        <v>7</v>
      </c>
      <c r="E2159" s="41">
        <v>200</v>
      </c>
      <c r="F2159" s="41">
        <v>257</v>
      </c>
      <c r="G2159" s="117">
        <v>0.77821011699999998</v>
      </c>
      <c r="H2159" s="42" t="s">
        <v>12</v>
      </c>
      <c r="I2159" s="13">
        <v>-1.187794375</v>
      </c>
      <c r="J2159" s="42" t="s">
        <v>12</v>
      </c>
      <c r="K2159" s="29">
        <f t="shared" si="970"/>
        <v>0</v>
      </c>
      <c r="L2159" s="29">
        <f t="shared" si="956"/>
        <v>0</v>
      </c>
      <c r="M2159" s="29">
        <f t="shared" si="957"/>
        <v>0</v>
      </c>
      <c r="N2159" s="29">
        <f t="shared" si="971"/>
        <v>1</v>
      </c>
      <c r="O2159" s="34"/>
      <c r="P2159" s="41">
        <v>152</v>
      </c>
      <c r="Q2159" s="41">
        <v>193</v>
      </c>
      <c r="R2159" s="117">
        <v>0.787564767</v>
      </c>
      <c r="S2159" s="34">
        <v>2</v>
      </c>
      <c r="T2159" s="34"/>
      <c r="U2159" s="43" t="s">
        <v>305</v>
      </c>
      <c r="V2159" s="34">
        <v>1</v>
      </c>
      <c r="W2159" s="29">
        <v>2</v>
      </c>
      <c r="X2159" s="29">
        <f t="shared" si="972"/>
        <v>2</v>
      </c>
      <c r="Z2159" s="6">
        <f t="shared" si="973"/>
        <v>1</v>
      </c>
      <c r="AA2159" s="6">
        <f t="shared" si="974"/>
        <v>0</v>
      </c>
      <c r="AB2159" s="29"/>
      <c r="AC2159" s="29">
        <f t="shared" si="976"/>
        <v>0</v>
      </c>
      <c r="AE2159" s="120">
        <f>IF(N2159=1,IF(OR(I2159&lt;3,I2159=""),0,IF(I2159&gt;=7,2,1)),0)</f>
        <v>0</v>
      </c>
      <c r="AF2159" s="120">
        <f>IF(G2159&gt;AI2159,1,0)</f>
        <v>0</v>
      </c>
      <c r="AG2159" s="120">
        <f>IF(G2159=AJ2159,2,0)</f>
        <v>0</v>
      </c>
      <c r="AI2159" s="29">
        <f t="shared" si="975"/>
        <v>0.78831324000000003</v>
      </c>
      <c r="AJ2159" s="29">
        <f>_xlfn.MAXIFS($G$7:$G$2383,$N$7:$N$2383,1,$D$7:$D$2383,7)</f>
        <v>0.964028777</v>
      </c>
    </row>
    <row r="2160" spans="1:36" ht="16.5" thickBot="1" x14ac:dyDescent="0.3">
      <c r="A2160" s="48" t="s">
        <v>2323</v>
      </c>
      <c r="B2160" s="54" t="s">
        <v>161</v>
      </c>
      <c r="C2160" s="55" t="s">
        <v>162</v>
      </c>
      <c r="D2160" s="44">
        <v>8</v>
      </c>
      <c r="E2160" s="41">
        <v>81</v>
      </c>
      <c r="F2160" s="41">
        <v>257</v>
      </c>
      <c r="G2160" s="117">
        <v>0.31517509700000002</v>
      </c>
      <c r="H2160" s="42" t="s">
        <v>12</v>
      </c>
      <c r="I2160" s="13">
        <v>-25.818544187000001</v>
      </c>
      <c r="J2160" s="42" t="s">
        <v>12</v>
      </c>
      <c r="K2160" s="29">
        <f t="shared" si="970"/>
        <v>1</v>
      </c>
      <c r="L2160" s="29">
        <f t="shared" si="956"/>
        <v>0</v>
      </c>
      <c r="M2160" s="29">
        <f t="shared" si="957"/>
        <v>1</v>
      </c>
      <c r="N2160" s="29">
        <f t="shared" si="971"/>
        <v>1</v>
      </c>
      <c r="O2160" s="34"/>
      <c r="P2160" s="41">
        <v>82</v>
      </c>
      <c r="Q2160" s="41">
        <v>193</v>
      </c>
      <c r="R2160" s="117">
        <v>0.424870466</v>
      </c>
      <c r="S2160" s="34">
        <v>0</v>
      </c>
      <c r="T2160" s="34"/>
      <c r="U2160" s="43" t="s">
        <v>307</v>
      </c>
      <c r="V2160" s="34">
        <v>1</v>
      </c>
      <c r="W2160" s="29">
        <v>1</v>
      </c>
      <c r="X2160" s="29">
        <f t="shared" si="972"/>
        <v>1</v>
      </c>
      <c r="Z2160" s="6">
        <f t="shared" si="973"/>
        <v>1</v>
      </c>
      <c r="AA2160" s="6">
        <f t="shared" si="974"/>
        <v>1</v>
      </c>
      <c r="AB2160" s="29"/>
      <c r="AC2160" s="29">
        <f t="shared" si="976"/>
        <v>1</v>
      </c>
      <c r="AE2160" s="120">
        <f>IF(N2160=1,IF(OR(I2160&gt;-5,I2160=""),0,IF(I2160&gt;=-10,0.5,1)),0)</f>
        <v>1</v>
      </c>
      <c r="AF2160" s="120">
        <f>IF(G2160&lt;AI2160,0.5,0)</f>
        <v>0.5</v>
      </c>
      <c r="AG2160" s="120">
        <f>IF(G2160=AJ2160,1,0)</f>
        <v>0</v>
      </c>
      <c r="AI2160" s="29">
        <f t="shared" si="975"/>
        <v>0.38070670899999998</v>
      </c>
      <c r="AJ2160" s="29">
        <f>_xlfn.MINIFS($G$6:$G$2383,$N$6:$N$2383,1,$D$6:$D$2383,8)</f>
        <v>1.9047618999999998E-2</v>
      </c>
    </row>
    <row r="2161" spans="1:36" ht="16.5" thickBot="1" x14ac:dyDescent="0.3">
      <c r="A2161" s="48" t="s">
        <v>2324</v>
      </c>
      <c r="B2161" s="54" t="s">
        <v>161</v>
      </c>
      <c r="C2161" s="55" t="s">
        <v>162</v>
      </c>
      <c r="D2161" s="44">
        <v>9</v>
      </c>
      <c r="E2161" s="41">
        <v>1231</v>
      </c>
      <c r="F2161" s="41">
        <v>479</v>
      </c>
      <c r="G2161" s="117">
        <v>2.5699373699999999</v>
      </c>
      <c r="H2161" s="45">
        <v>1</v>
      </c>
      <c r="I2161" s="42" t="s">
        <v>12</v>
      </c>
      <c r="J2161" s="13">
        <v>2.5699373699999999</v>
      </c>
      <c r="K2161" s="29">
        <f t="shared" si="970"/>
        <v>1</v>
      </c>
      <c r="L2161" s="29">
        <f t="shared" si="956"/>
        <v>0</v>
      </c>
      <c r="M2161" s="29">
        <f t="shared" si="957"/>
        <v>0</v>
      </c>
      <c r="N2161" s="29">
        <f t="shared" si="971"/>
        <v>1</v>
      </c>
      <c r="O2161" s="34"/>
      <c r="P2161" s="41">
        <v>673</v>
      </c>
      <c r="Q2161" s="41">
        <v>262</v>
      </c>
      <c r="R2161" s="117">
        <v>2.5687022900000001</v>
      </c>
      <c r="S2161" s="42">
        <v>1</v>
      </c>
      <c r="T2161" s="42"/>
      <c r="U2161" s="43" t="s">
        <v>309</v>
      </c>
      <c r="V2161" s="34">
        <v>1</v>
      </c>
      <c r="W2161" s="29">
        <v>1</v>
      </c>
      <c r="X2161" s="29">
        <f t="shared" si="972"/>
        <v>1</v>
      </c>
      <c r="Z2161" s="6">
        <f t="shared" si="973"/>
        <v>1</v>
      </c>
      <c r="AA2161" s="6">
        <f t="shared" si="974"/>
        <v>1</v>
      </c>
      <c r="AB2161" s="29"/>
      <c r="AC2161" s="29">
        <f t="shared" si="976"/>
        <v>1</v>
      </c>
      <c r="AE2161" s="120">
        <f>IF(N2161=1,IF(J2161&gt;=1,1,0),0)</f>
        <v>1</v>
      </c>
      <c r="AF2161" s="120">
        <f>IF(G2161&gt;AI2161,0.5,0)</f>
        <v>0</v>
      </c>
      <c r="AG2161" s="120"/>
      <c r="AI2161" s="29">
        <f t="shared" si="975"/>
        <v>6.5856960899999999</v>
      </c>
    </row>
    <row r="2162" spans="1:36" ht="16.5" thickBot="1" x14ac:dyDescent="0.3">
      <c r="A2162" s="48" t="s">
        <v>2325</v>
      </c>
      <c r="B2162" s="54" t="s">
        <v>161</v>
      </c>
      <c r="C2162" s="55" t="s">
        <v>162</v>
      </c>
      <c r="D2162" s="44">
        <v>10</v>
      </c>
      <c r="E2162" s="41">
        <v>28</v>
      </c>
      <c r="F2162" s="41">
        <v>10</v>
      </c>
      <c r="G2162" s="117">
        <v>2.8</v>
      </c>
      <c r="H2162" s="45">
        <v>1</v>
      </c>
      <c r="I2162" s="42" t="s">
        <v>12</v>
      </c>
      <c r="J2162" s="13">
        <v>2.8</v>
      </c>
      <c r="K2162" s="29">
        <f t="shared" si="970"/>
        <v>1</v>
      </c>
      <c r="L2162" s="29">
        <f t="shared" si="956"/>
        <v>0</v>
      </c>
      <c r="M2162" s="29">
        <f t="shared" si="957"/>
        <v>0</v>
      </c>
      <c r="N2162" s="29">
        <f t="shared" si="971"/>
        <v>1</v>
      </c>
      <c r="O2162" s="34"/>
      <c r="P2162" s="41">
        <v>13</v>
      </c>
      <c r="Q2162" s="41">
        <v>8</v>
      </c>
      <c r="R2162" s="117">
        <v>1.625</v>
      </c>
      <c r="S2162" s="42">
        <v>1</v>
      </c>
      <c r="T2162" s="42"/>
      <c r="U2162" s="43" t="s">
        <v>311</v>
      </c>
      <c r="V2162" s="34">
        <v>1</v>
      </c>
      <c r="W2162" s="29">
        <v>1</v>
      </c>
      <c r="X2162" s="29">
        <f t="shared" si="972"/>
        <v>1</v>
      </c>
      <c r="Z2162" s="6">
        <f t="shared" si="973"/>
        <v>1</v>
      </c>
      <c r="AA2162" s="6">
        <f t="shared" si="974"/>
        <v>1</v>
      </c>
      <c r="AB2162" s="29"/>
      <c r="AC2162" s="29">
        <f t="shared" si="976"/>
        <v>1</v>
      </c>
      <c r="AE2162" s="120">
        <f>IF(N2162=1,IF(J2162&gt;=1,1,0),0)</f>
        <v>1</v>
      </c>
      <c r="AF2162" s="120">
        <f>IF(G2162&gt;AI2162,0.5,0)</f>
        <v>0</v>
      </c>
      <c r="AG2162" s="120"/>
      <c r="AI2162" s="29">
        <f t="shared" si="975"/>
        <v>8.2854889590000003</v>
      </c>
    </row>
    <row r="2163" spans="1:36" ht="16.5" thickBot="1" x14ac:dyDescent="0.3">
      <c r="A2163" s="48" t="s">
        <v>2326</v>
      </c>
      <c r="B2163" s="54" t="s">
        <v>161</v>
      </c>
      <c r="C2163" s="55" t="s">
        <v>162</v>
      </c>
      <c r="D2163" s="44">
        <v>11</v>
      </c>
      <c r="E2163" s="41">
        <v>163</v>
      </c>
      <c r="F2163" s="41">
        <v>47</v>
      </c>
      <c r="G2163" s="117">
        <v>3.4680851060000002</v>
      </c>
      <c r="H2163" s="45">
        <v>1</v>
      </c>
      <c r="I2163" s="42" t="s">
        <v>12</v>
      </c>
      <c r="J2163" s="13">
        <v>3.4680851060000002</v>
      </c>
      <c r="K2163" s="29">
        <f t="shared" si="970"/>
        <v>2</v>
      </c>
      <c r="L2163" s="29">
        <f t="shared" si="956"/>
        <v>0</v>
      </c>
      <c r="M2163" s="29">
        <f t="shared" si="957"/>
        <v>0</v>
      </c>
      <c r="N2163" s="29">
        <f t="shared" si="971"/>
        <v>1</v>
      </c>
      <c r="O2163" s="34"/>
      <c r="P2163" s="41">
        <v>126</v>
      </c>
      <c r="Q2163" s="41">
        <v>73</v>
      </c>
      <c r="R2163" s="117">
        <v>1.726027397</v>
      </c>
      <c r="S2163" s="42">
        <v>2</v>
      </c>
      <c r="T2163" s="42"/>
      <c r="U2163" s="43" t="s">
        <v>313</v>
      </c>
      <c r="V2163" s="34">
        <v>1</v>
      </c>
      <c r="W2163" s="29">
        <v>2</v>
      </c>
      <c r="X2163" s="29">
        <f t="shared" si="972"/>
        <v>2</v>
      </c>
      <c r="Z2163" s="6">
        <f t="shared" si="973"/>
        <v>1</v>
      </c>
      <c r="AA2163" s="6">
        <f t="shared" si="974"/>
        <v>1</v>
      </c>
      <c r="AB2163" s="29"/>
      <c r="AC2163" s="29">
        <f t="shared" si="976"/>
        <v>1</v>
      </c>
      <c r="AE2163" s="120">
        <f>IF(N2163=1,IF(J2163&gt;=1,2,0),0)</f>
        <v>2</v>
      </c>
      <c r="AF2163" s="120">
        <f>IF(G2163&gt;AI2163,1,0)</f>
        <v>0</v>
      </c>
      <c r="AG2163" s="120"/>
      <c r="AI2163" s="29">
        <f t="shared" si="975"/>
        <v>8.5951903810000001</v>
      </c>
    </row>
    <row r="2164" spans="1:36" ht="16.5" thickBot="1" x14ac:dyDescent="0.3">
      <c r="A2164" s="48" t="s">
        <v>2327</v>
      </c>
      <c r="B2164" s="54" t="s">
        <v>161</v>
      </c>
      <c r="C2164" s="55" t="s">
        <v>162</v>
      </c>
      <c r="D2164" s="44">
        <v>12</v>
      </c>
      <c r="E2164" s="41">
        <v>606</v>
      </c>
      <c r="F2164" s="41">
        <v>8676</v>
      </c>
      <c r="G2164" s="117">
        <v>6.9847856E-2</v>
      </c>
      <c r="H2164" s="42" t="s">
        <v>12</v>
      </c>
      <c r="I2164" s="13">
        <v>102.091293906</v>
      </c>
      <c r="J2164" s="42" t="s">
        <v>12</v>
      </c>
      <c r="K2164" s="29">
        <f t="shared" si="970"/>
        <v>0</v>
      </c>
      <c r="L2164" s="29">
        <f t="shared" si="956"/>
        <v>1</v>
      </c>
      <c r="M2164" s="29">
        <f t="shared" si="957"/>
        <v>0</v>
      </c>
      <c r="N2164" s="29">
        <f t="shared" si="971"/>
        <v>1</v>
      </c>
      <c r="O2164" s="34"/>
      <c r="P2164" s="41">
        <v>254</v>
      </c>
      <c r="Q2164" s="41">
        <v>7349</v>
      </c>
      <c r="R2164" s="117">
        <v>3.4562526000000003E-2</v>
      </c>
      <c r="S2164" s="34">
        <v>0</v>
      </c>
      <c r="T2164" s="34"/>
      <c r="U2164" s="43" t="s">
        <v>315</v>
      </c>
      <c r="V2164" s="34">
        <v>1</v>
      </c>
      <c r="W2164" s="29">
        <v>1</v>
      </c>
      <c r="X2164" s="29">
        <f t="shared" si="972"/>
        <v>1</v>
      </c>
      <c r="Z2164" s="6">
        <f t="shared" si="973"/>
        <v>1</v>
      </c>
      <c r="AA2164" s="6">
        <f t="shared" si="974"/>
        <v>0</v>
      </c>
      <c r="AB2164" s="29"/>
      <c r="AC2164" s="29">
        <f t="shared" si="976"/>
        <v>0</v>
      </c>
      <c r="AE2164" s="120">
        <f>IF(N2164=1,IF(OR(I2164&gt;-5,I2164=""),0,IF(I2164&gt;=-10,0.5,1)),0)</f>
        <v>0</v>
      </c>
      <c r="AF2164" s="120">
        <f>IF(G2164&lt;AI2164,0.5,0)</f>
        <v>0</v>
      </c>
      <c r="AG2164" s="120">
        <f>IF(G2164=AJ2164,1,0)</f>
        <v>0</v>
      </c>
      <c r="AI2164" s="29">
        <f t="shared" si="975"/>
        <v>4.0696577999999997E-2</v>
      </c>
      <c r="AJ2164" s="29">
        <f>_xlfn.MINIFS($G$6:$G$2383,$N$6:$N$2383,1,$D$6:$D$2383,12)</f>
        <v>5.6550419999999999E-3</v>
      </c>
    </row>
    <row r="2165" spans="1:36" ht="16.5" thickBot="1" x14ac:dyDescent="0.3">
      <c r="A2165" s="48" t="s">
        <v>2328</v>
      </c>
      <c r="B2165" s="54" t="s">
        <v>161</v>
      </c>
      <c r="C2165" s="55" t="s">
        <v>162</v>
      </c>
      <c r="D2165" s="44">
        <v>13</v>
      </c>
      <c r="E2165" s="41">
        <v>88</v>
      </c>
      <c r="F2165" s="41">
        <v>800</v>
      </c>
      <c r="G2165" s="117">
        <v>0.11</v>
      </c>
      <c r="H2165" s="42" t="s">
        <v>12</v>
      </c>
      <c r="I2165" s="13">
        <v>-37.776119530000003</v>
      </c>
      <c r="J2165" s="42" t="s">
        <v>12</v>
      </c>
      <c r="K2165" s="29">
        <f>_xlfn.IFS(AND(R2165=0,G2165=0),0,V2165=0,0,V2165=1,MAX(AE2165:AG2165))</f>
        <v>2</v>
      </c>
      <c r="L2165" s="29">
        <f t="shared" si="956"/>
        <v>0</v>
      </c>
      <c r="M2165" s="29">
        <f t="shared" si="957"/>
        <v>1</v>
      </c>
      <c r="N2165" s="29">
        <f t="shared" si="971"/>
        <v>1</v>
      </c>
      <c r="O2165" s="34"/>
      <c r="P2165" s="41">
        <v>134</v>
      </c>
      <c r="Q2165" s="41">
        <v>758</v>
      </c>
      <c r="R2165" s="117">
        <v>0.17678100299999999</v>
      </c>
      <c r="S2165" s="34">
        <v>1</v>
      </c>
      <c r="T2165" s="34"/>
      <c r="U2165" s="43" t="s">
        <v>317</v>
      </c>
      <c r="V2165" s="34">
        <v>1</v>
      </c>
      <c r="W2165" s="29">
        <v>2</v>
      </c>
      <c r="X2165" s="29">
        <f t="shared" si="972"/>
        <v>2</v>
      </c>
      <c r="Z2165" s="6">
        <f t="shared" si="973"/>
        <v>1</v>
      </c>
      <c r="AA2165" s="6">
        <f t="shared" si="974"/>
        <v>1</v>
      </c>
      <c r="AB2165" s="29"/>
      <c r="AC2165" s="29">
        <f t="shared" si="976"/>
        <v>1</v>
      </c>
      <c r="AE2165" s="120">
        <f>IF(N2165=1,IF(OR(I2165&gt;-3,I2165=""),0,IF(I2165&gt;=-7,1,2)),0)</f>
        <v>2</v>
      </c>
      <c r="AF2165" s="120">
        <f>IF(G2165&lt;AI2165,1,0)</f>
        <v>1</v>
      </c>
      <c r="AG2165" s="120">
        <f>IF(G2165=AJ2165,2,0)</f>
        <v>2</v>
      </c>
      <c r="AI2165" s="29">
        <f t="shared" si="975"/>
        <v>0.30394431599999999</v>
      </c>
      <c r="AJ2165" s="29">
        <f>_xlfn.MINIFS($G$6:$G$2383,$N$6:$N$2383,1,$D$6:$D$2383,13)</f>
        <v>0.11</v>
      </c>
    </row>
    <row r="2166" spans="1:36" ht="16.5" thickBot="1" x14ac:dyDescent="0.3">
      <c r="A2166" s="48" t="s">
        <v>2329</v>
      </c>
      <c r="B2166" s="54" t="s">
        <v>161</v>
      </c>
      <c r="C2166" s="55" t="s">
        <v>162</v>
      </c>
      <c r="D2166" s="44">
        <v>14</v>
      </c>
      <c r="E2166" s="41">
        <v>2</v>
      </c>
      <c r="F2166" s="41">
        <v>926</v>
      </c>
      <c r="G2166" s="117">
        <v>2.159827E-3</v>
      </c>
      <c r="H2166" s="42" t="s">
        <v>12</v>
      </c>
      <c r="I2166" s="13">
        <v>0</v>
      </c>
      <c r="J2166" s="42" t="s">
        <v>12</v>
      </c>
      <c r="K2166" s="29">
        <f>_xlfn.IFS(AND(R2166=0,G2166=0),0,V2166=0,0,V2166=1,MAX(AE2166:AG2166))</f>
        <v>0.5</v>
      </c>
      <c r="L2166" s="29">
        <f t="shared" si="956"/>
        <v>0</v>
      </c>
      <c r="M2166" s="29">
        <f t="shared" si="957"/>
        <v>1</v>
      </c>
      <c r="N2166" s="29">
        <f t="shared" si="971"/>
        <v>1</v>
      </c>
      <c r="O2166" s="34"/>
      <c r="P2166" s="41">
        <v>0</v>
      </c>
      <c r="Q2166" s="41">
        <v>804</v>
      </c>
      <c r="R2166" s="117">
        <v>0</v>
      </c>
      <c r="S2166" s="34">
        <v>1</v>
      </c>
      <c r="T2166" s="34"/>
      <c r="U2166" s="43" t="s">
        <v>319</v>
      </c>
      <c r="V2166" s="34">
        <v>1</v>
      </c>
      <c r="W2166" s="29">
        <v>1</v>
      </c>
      <c r="X2166" s="29">
        <f t="shared" si="972"/>
        <v>1</v>
      </c>
      <c r="Z2166" s="6">
        <f t="shared" si="973"/>
        <v>1</v>
      </c>
      <c r="AA2166" s="6">
        <f t="shared" si="974"/>
        <v>1</v>
      </c>
      <c r="AB2166" s="29"/>
      <c r="AC2166" s="29">
        <f t="shared" si="976"/>
        <v>1</v>
      </c>
      <c r="AE2166" s="120">
        <f>IF(N2166=1,IF(OR(I2166&gt;-5,I2166=""),0,IF(I2166&gt;=-10,0.5,1)),0)</f>
        <v>0</v>
      </c>
      <c r="AF2166" s="120">
        <f>IF(G2166&lt;AI2166,0.5,0)</f>
        <v>0.5</v>
      </c>
      <c r="AG2166" s="120">
        <f>IF(G2166=AJ2166,1,0)</f>
        <v>0</v>
      </c>
      <c r="AI2166" s="29">
        <f t="shared" si="975"/>
        <v>4.1435990000000004E-3</v>
      </c>
      <c r="AJ2166" s="29">
        <f>_xlfn.MINIFS($G$6:$G$2383,$N$6:$N$2383,1,$D$6:$D$2383,14)</f>
        <v>0</v>
      </c>
    </row>
    <row r="2167" spans="1:36" ht="16.5" thickBot="1" x14ac:dyDescent="0.3">
      <c r="A2167" s="48" t="s">
        <v>2330</v>
      </c>
      <c r="B2167" s="54" t="s">
        <v>161</v>
      </c>
      <c r="C2167" s="55" t="s">
        <v>162</v>
      </c>
      <c r="D2167" s="33"/>
      <c r="E2167" s="41"/>
      <c r="F2167" s="41"/>
      <c r="G2167" s="117">
        <v>0</v>
      </c>
      <c r="H2167" s="35"/>
      <c r="I2167" s="35"/>
      <c r="J2167" s="35"/>
      <c r="K2167" s="36">
        <f>SUM(K2168:K2173)</f>
        <v>0</v>
      </c>
      <c r="L2167" s="29">
        <f t="shared" si="956"/>
        <v>0</v>
      </c>
      <c r="M2167" s="29">
        <f t="shared" si="957"/>
        <v>0</v>
      </c>
      <c r="O2167" s="34"/>
      <c r="P2167" s="34"/>
      <c r="Q2167" s="34"/>
      <c r="R2167" s="117">
        <v>0</v>
      </c>
      <c r="S2167" s="35">
        <v>3</v>
      </c>
      <c r="T2167" s="35"/>
      <c r="U2167" s="37" t="s">
        <v>321</v>
      </c>
      <c r="V2167" s="35">
        <v>1</v>
      </c>
      <c r="W2167" s="6"/>
      <c r="X2167" s="29">
        <f t="shared" si="972"/>
        <v>0</v>
      </c>
      <c r="Y2167" s="6"/>
      <c r="AB2167" s="6"/>
      <c r="AC2167" s="29" t="str">
        <f t="shared" si="976"/>
        <v>не применяется</v>
      </c>
      <c r="AF2167" s="6"/>
    </row>
    <row r="2168" spans="1:36" ht="16.5" thickBot="1" x14ac:dyDescent="0.3">
      <c r="A2168" s="48" t="s">
        <v>2331</v>
      </c>
      <c r="B2168" s="54" t="s">
        <v>161</v>
      </c>
      <c r="C2168" s="55" t="s">
        <v>162</v>
      </c>
      <c r="D2168" s="44">
        <v>15</v>
      </c>
      <c r="E2168" s="41">
        <v>4466</v>
      </c>
      <c r="F2168" s="41">
        <v>5080</v>
      </c>
      <c r="G2168" s="117">
        <v>0.87913385799999999</v>
      </c>
      <c r="H2168" s="45">
        <v>1</v>
      </c>
      <c r="I2168" s="42" t="s">
        <v>12</v>
      </c>
      <c r="J2168" s="13">
        <v>0.87913385799999999</v>
      </c>
      <c r="K2168" s="29">
        <f t="shared" ref="K2168:K2173" si="977">IF(V2168=1,MAX(AE2168:AG2168),0)</f>
        <v>0</v>
      </c>
      <c r="L2168" s="29">
        <f t="shared" si="956"/>
        <v>0</v>
      </c>
      <c r="M2168" s="29">
        <f t="shared" si="957"/>
        <v>0</v>
      </c>
      <c r="N2168" s="29">
        <f t="shared" ref="N2168:N2173" si="978">IF(AND(F2168=0,V2168=1),2,V2168)</f>
        <v>1</v>
      </c>
      <c r="O2168" s="34"/>
      <c r="P2168" s="41">
        <v>0</v>
      </c>
      <c r="Q2168" s="41">
        <v>0</v>
      </c>
      <c r="R2168" s="117">
        <v>0</v>
      </c>
      <c r="S2168" s="42">
        <v>0</v>
      </c>
      <c r="T2168" s="42"/>
      <c r="U2168" s="43" t="s">
        <v>323</v>
      </c>
      <c r="V2168" s="34">
        <v>1</v>
      </c>
      <c r="W2168" s="29">
        <v>1</v>
      </c>
      <c r="X2168" s="29">
        <f t="shared" si="972"/>
        <v>1</v>
      </c>
      <c r="Z2168" s="6">
        <f t="shared" ref="Z2168:Z2173" si="979">N2168</f>
        <v>1</v>
      </c>
      <c r="AA2168" s="6">
        <f t="shared" ref="AA2168:AA2173" si="980">IF(K2168&lt;=0,0,1)</f>
        <v>0</v>
      </c>
      <c r="AB2168" s="29"/>
      <c r="AC2168" s="29">
        <f t="shared" si="976"/>
        <v>0</v>
      </c>
      <c r="AE2168" s="120">
        <f>IF(AND(J2168&gt;=1,N2168=1),1,0)</f>
        <v>0</v>
      </c>
      <c r="AF2168" s="121">
        <f>IF(G2168&gt;AI2168,0.5,0)</f>
        <v>0</v>
      </c>
      <c r="AG2168" s="120"/>
      <c r="AI2168" s="29">
        <f t="shared" ref="AI2168:AI2173" si="981">ROUND(SUMIFS(E:E,D:D,D2168,N:N,1)/SUMIFS(F:F,D:D,D2168,N:N,1),9)</f>
        <v>0.955452521</v>
      </c>
    </row>
    <row r="2169" spans="1:36" ht="16.5" thickBot="1" x14ac:dyDescent="0.3">
      <c r="A2169" s="48" t="s">
        <v>2332</v>
      </c>
      <c r="B2169" s="54" t="s">
        <v>161</v>
      </c>
      <c r="C2169" s="55" t="s">
        <v>162</v>
      </c>
      <c r="D2169" s="44">
        <v>16</v>
      </c>
      <c r="E2169" s="41">
        <v>30</v>
      </c>
      <c r="F2169" s="41">
        <v>0</v>
      </c>
      <c r="G2169" s="117">
        <v>0</v>
      </c>
      <c r="H2169" s="45">
        <v>1</v>
      </c>
      <c r="I2169" s="42" t="s">
        <v>12</v>
      </c>
      <c r="J2169" s="13">
        <v>0</v>
      </c>
      <c r="K2169" s="29">
        <f t="shared" si="977"/>
        <v>0</v>
      </c>
      <c r="L2169" s="29">
        <f t="shared" si="956"/>
        <v>0</v>
      </c>
      <c r="M2169" s="29">
        <f t="shared" si="957"/>
        <v>0</v>
      </c>
      <c r="N2169" s="29">
        <f t="shared" si="978"/>
        <v>2</v>
      </c>
      <c r="O2169" s="34"/>
      <c r="P2169" s="41">
        <v>3</v>
      </c>
      <c r="Q2169" s="41">
        <v>3</v>
      </c>
      <c r="R2169" s="117">
        <v>1</v>
      </c>
      <c r="S2169" s="42">
        <v>1</v>
      </c>
      <c r="T2169" s="42"/>
      <c r="U2169" s="43" t="s">
        <v>325</v>
      </c>
      <c r="V2169" s="34">
        <v>1</v>
      </c>
      <c r="W2169" s="29">
        <v>1</v>
      </c>
      <c r="X2169" s="29">
        <f t="shared" si="972"/>
        <v>1</v>
      </c>
      <c r="Z2169" s="6">
        <f t="shared" si="979"/>
        <v>2</v>
      </c>
      <c r="AA2169" s="6">
        <f t="shared" si="980"/>
        <v>0</v>
      </c>
      <c r="AB2169" s="29"/>
      <c r="AC2169" s="29" t="str">
        <f>_xlfn.IFS(AND(Z2169=1,AA2169=1),1,AND(Z2169=1,AA2169=0),0,Z2169=0,"не применяется",N2169=2,"не применяется")</f>
        <v>не применяется</v>
      </c>
      <c r="AE2169" s="120">
        <f>IF(AND(J2169&gt;=1,N2169=1),1,0)</f>
        <v>0</v>
      </c>
      <c r="AF2169" s="120">
        <f>IF(G2169&gt;AI2169,0.5,0)</f>
        <v>0</v>
      </c>
      <c r="AG2169" s="120"/>
      <c r="AI2169" s="29">
        <f t="shared" si="981"/>
        <v>27.65</v>
      </c>
    </row>
    <row r="2170" spans="1:36" ht="16.5" thickBot="1" x14ac:dyDescent="0.3">
      <c r="A2170" s="48" t="s">
        <v>2333</v>
      </c>
      <c r="B2170" s="54" t="s">
        <v>161</v>
      </c>
      <c r="C2170" s="55" t="s">
        <v>162</v>
      </c>
      <c r="D2170" s="44">
        <v>17</v>
      </c>
      <c r="E2170" s="41">
        <v>80</v>
      </c>
      <c r="F2170" s="41">
        <v>0</v>
      </c>
      <c r="G2170" s="117">
        <v>0</v>
      </c>
      <c r="H2170" s="45">
        <v>1</v>
      </c>
      <c r="I2170" s="42" t="s">
        <v>12</v>
      </c>
      <c r="J2170" s="13">
        <v>0</v>
      </c>
      <c r="K2170" s="29">
        <f t="shared" si="977"/>
        <v>0</v>
      </c>
      <c r="L2170" s="29">
        <f t="shared" si="956"/>
        <v>0</v>
      </c>
      <c r="M2170" s="29">
        <f t="shared" si="957"/>
        <v>0</v>
      </c>
      <c r="N2170" s="29">
        <f t="shared" si="978"/>
        <v>2</v>
      </c>
      <c r="O2170" s="34"/>
      <c r="P2170" s="41">
        <v>0</v>
      </c>
      <c r="Q2170" s="41">
        <v>160</v>
      </c>
      <c r="R2170" s="117">
        <v>0</v>
      </c>
      <c r="S2170" s="42">
        <v>0</v>
      </c>
      <c r="T2170" s="42"/>
      <c r="U2170" s="43" t="s">
        <v>327</v>
      </c>
      <c r="V2170" s="34">
        <v>1</v>
      </c>
      <c r="W2170" s="29">
        <v>1</v>
      </c>
      <c r="X2170" s="29">
        <f t="shared" si="972"/>
        <v>1</v>
      </c>
      <c r="Z2170" s="6">
        <f t="shared" si="979"/>
        <v>2</v>
      </c>
      <c r="AA2170" s="6">
        <f t="shared" si="980"/>
        <v>0</v>
      </c>
      <c r="AB2170" s="29"/>
      <c r="AC2170" s="29" t="str">
        <f>_xlfn.IFS(AND(Z2170=1,AA2170=1),1,AND(Z2170=1,AA2170=0),0,Z2170=0,"не применяется",N2170=2,"не применяется")</f>
        <v>не применяется</v>
      </c>
      <c r="AE2170" s="120">
        <f>IF(AND(J2170&gt;=1,N2170=1),1,0)</f>
        <v>0</v>
      </c>
      <c r="AF2170" s="120">
        <f>IF(G2170&gt;AI2170,0.5,0)</f>
        <v>0</v>
      </c>
      <c r="AG2170" s="120"/>
      <c r="AI2170" s="29">
        <f t="shared" si="981"/>
        <v>77.588235294</v>
      </c>
    </row>
    <row r="2171" spans="1:36" ht="16.5" thickBot="1" x14ac:dyDescent="0.3">
      <c r="A2171" s="48" t="s">
        <v>2334</v>
      </c>
      <c r="B2171" s="54" t="s">
        <v>161</v>
      </c>
      <c r="C2171" s="55" t="s">
        <v>162</v>
      </c>
      <c r="D2171" s="44">
        <v>18</v>
      </c>
      <c r="E2171" s="41">
        <v>4</v>
      </c>
      <c r="F2171" s="41">
        <v>0</v>
      </c>
      <c r="G2171" s="117">
        <v>0</v>
      </c>
      <c r="H2171" s="45">
        <v>1</v>
      </c>
      <c r="I2171" s="42" t="s">
        <v>12</v>
      </c>
      <c r="J2171" s="13">
        <v>0</v>
      </c>
      <c r="K2171" s="29">
        <f t="shared" si="977"/>
        <v>0</v>
      </c>
      <c r="L2171" s="29">
        <f t="shared" si="956"/>
        <v>0</v>
      </c>
      <c r="M2171" s="29">
        <f t="shared" si="957"/>
        <v>0</v>
      </c>
      <c r="N2171" s="29">
        <f t="shared" si="978"/>
        <v>2</v>
      </c>
      <c r="O2171" s="34"/>
      <c r="P2171" s="41">
        <v>5</v>
      </c>
      <c r="Q2171" s="41">
        <v>0</v>
      </c>
      <c r="R2171" s="117">
        <v>0</v>
      </c>
      <c r="S2171" s="42">
        <v>0</v>
      </c>
      <c r="T2171" s="42"/>
      <c r="U2171" s="43" t="s">
        <v>329</v>
      </c>
      <c r="V2171" s="34">
        <v>1</v>
      </c>
      <c r="W2171" s="29">
        <v>1</v>
      </c>
      <c r="X2171" s="29">
        <f t="shared" si="972"/>
        <v>1</v>
      </c>
      <c r="Z2171" s="6">
        <f t="shared" si="979"/>
        <v>2</v>
      </c>
      <c r="AA2171" s="6">
        <f t="shared" si="980"/>
        <v>0</v>
      </c>
      <c r="AB2171" s="29"/>
      <c r="AC2171" s="29" t="str">
        <f>_xlfn.IFS(AND(Z2171=1,AA2171=1),1,AND(Z2171=1,AA2171=0),0,Z2171=0,"не применяется",Z2171=2,"не применяется")</f>
        <v>не применяется</v>
      </c>
      <c r="AE2171" s="120">
        <f>IF(AND(J2171&gt;=1,N2171=1),1,0)</f>
        <v>0</v>
      </c>
      <c r="AF2171" s="120">
        <f>IF(G2171&gt;AI2171,0.5,0)</f>
        <v>0</v>
      </c>
      <c r="AG2171" s="120"/>
      <c r="AI2171" s="29">
        <f t="shared" si="981"/>
        <v>48.1875</v>
      </c>
    </row>
    <row r="2172" spans="1:36" ht="16.5" thickBot="1" x14ac:dyDescent="0.3">
      <c r="A2172" s="48" t="s">
        <v>2335</v>
      </c>
      <c r="B2172" s="54" t="s">
        <v>161</v>
      </c>
      <c r="C2172" s="55" t="s">
        <v>162</v>
      </c>
      <c r="D2172" s="44">
        <v>19</v>
      </c>
      <c r="E2172" s="41">
        <v>45</v>
      </c>
      <c r="F2172" s="41">
        <v>0</v>
      </c>
      <c r="G2172" s="117">
        <v>0</v>
      </c>
      <c r="H2172" s="45">
        <v>1</v>
      </c>
      <c r="I2172" s="42" t="s">
        <v>12</v>
      </c>
      <c r="J2172" s="13">
        <v>0</v>
      </c>
      <c r="K2172" s="29">
        <f t="shared" si="977"/>
        <v>0</v>
      </c>
      <c r="L2172" s="29">
        <f t="shared" si="956"/>
        <v>0</v>
      </c>
      <c r="M2172" s="29">
        <f t="shared" si="957"/>
        <v>0</v>
      </c>
      <c r="N2172" s="29">
        <f t="shared" si="978"/>
        <v>2</v>
      </c>
      <c r="O2172" s="34"/>
      <c r="P2172" s="41">
        <v>41</v>
      </c>
      <c r="Q2172" s="41">
        <v>7</v>
      </c>
      <c r="R2172" s="117">
        <v>5.8571428570000004</v>
      </c>
      <c r="S2172" s="42">
        <v>2</v>
      </c>
      <c r="T2172" s="42"/>
      <c r="U2172" s="43" t="s">
        <v>331</v>
      </c>
      <c r="V2172" s="34">
        <v>1</v>
      </c>
      <c r="W2172" s="29">
        <v>2</v>
      </c>
      <c r="X2172" s="29">
        <f t="shared" si="972"/>
        <v>2</v>
      </c>
      <c r="Z2172" s="6">
        <f t="shared" si="979"/>
        <v>2</v>
      </c>
      <c r="AA2172" s="6">
        <f t="shared" si="980"/>
        <v>0</v>
      </c>
      <c r="AB2172" s="29"/>
      <c r="AC2172" s="29" t="str">
        <f>_xlfn.IFS(AND(Z2172=1,AA2172=1),1,AND(Z2172=1,AA2172=0),0,Z2172=0,"не применяется",N2172=2,"не применяется")</f>
        <v>не применяется</v>
      </c>
      <c r="AE2172" s="120">
        <f>IF(AND(J2172&gt;=1,N2172=1),2,0)</f>
        <v>0</v>
      </c>
      <c r="AF2172" s="120">
        <f>IF(G2172&gt;AI2172,1,0)</f>
        <v>0</v>
      </c>
      <c r="AG2172" s="120"/>
      <c r="AI2172" s="29">
        <f t="shared" si="981"/>
        <v>45.237288135999997</v>
      </c>
    </row>
    <row r="2173" spans="1:36" ht="16.5" thickBot="1" x14ac:dyDescent="0.3">
      <c r="A2173" s="48" t="s">
        <v>2336</v>
      </c>
      <c r="B2173" s="54" t="s">
        <v>161</v>
      </c>
      <c r="C2173" s="55" t="s">
        <v>162</v>
      </c>
      <c r="D2173" s="44">
        <v>20</v>
      </c>
      <c r="E2173" s="41">
        <v>2</v>
      </c>
      <c r="F2173" s="41">
        <v>0</v>
      </c>
      <c r="G2173" s="117">
        <v>0</v>
      </c>
      <c r="H2173" s="45">
        <v>1</v>
      </c>
      <c r="I2173" s="42" t="s">
        <v>12</v>
      </c>
      <c r="J2173" s="13">
        <v>0</v>
      </c>
      <c r="K2173" s="29">
        <f t="shared" si="977"/>
        <v>0</v>
      </c>
      <c r="L2173" s="29">
        <f t="shared" si="956"/>
        <v>0</v>
      </c>
      <c r="M2173" s="29">
        <f t="shared" si="957"/>
        <v>0</v>
      </c>
      <c r="N2173" s="29">
        <f t="shared" si="978"/>
        <v>2</v>
      </c>
      <c r="O2173" s="34"/>
      <c r="P2173" s="41">
        <v>1</v>
      </c>
      <c r="Q2173" s="41">
        <v>4</v>
      </c>
      <c r="R2173" s="117">
        <v>0.25</v>
      </c>
      <c r="S2173" s="42">
        <v>0</v>
      </c>
      <c r="T2173" s="42"/>
      <c r="U2173" s="43" t="s">
        <v>333</v>
      </c>
      <c r="V2173" s="34">
        <v>1</v>
      </c>
      <c r="W2173" s="29">
        <v>1</v>
      </c>
      <c r="X2173" s="29">
        <f t="shared" si="972"/>
        <v>1</v>
      </c>
      <c r="Z2173" s="6">
        <f t="shared" si="979"/>
        <v>2</v>
      </c>
      <c r="AA2173" s="6">
        <f t="shared" si="980"/>
        <v>0</v>
      </c>
      <c r="AB2173" s="29"/>
      <c r="AC2173" s="29" t="str">
        <f>_xlfn.IFS(AND(Z2173=1,AA2173=1),1,AND(Z2173=1,AA2173=0),0,Z2173=0,"не применяется",N2173=2,"не применяется")</f>
        <v>не применяется</v>
      </c>
      <c r="AE2173" s="120">
        <f>IF(AND(J2173&gt;=1,N2173=1),1,0)</f>
        <v>0</v>
      </c>
      <c r="AF2173" s="120">
        <f>IF(G2173&gt;AI2173,0.5,0)</f>
        <v>0</v>
      </c>
      <c r="AG2173" s="120"/>
      <c r="AI2173" s="29">
        <f t="shared" si="981"/>
        <v>12.756097561000001</v>
      </c>
    </row>
    <row r="2174" spans="1:36" ht="16.5" thickBot="1" x14ac:dyDescent="0.3">
      <c r="A2174" s="48" t="s">
        <v>2330</v>
      </c>
      <c r="B2174" s="54" t="s">
        <v>161</v>
      </c>
      <c r="C2174" s="55" t="s">
        <v>162</v>
      </c>
      <c r="D2174" s="33"/>
      <c r="E2174" s="41"/>
      <c r="F2174" s="41"/>
      <c r="G2174" s="117">
        <v>0</v>
      </c>
      <c r="H2174" s="35"/>
      <c r="I2174" s="35"/>
      <c r="J2174" s="35"/>
      <c r="K2174" s="36">
        <f>SUM(K2175:K2179)</f>
        <v>1.5</v>
      </c>
      <c r="L2174" s="29">
        <f t="shared" si="956"/>
        <v>0</v>
      </c>
      <c r="M2174" s="29">
        <f t="shared" si="957"/>
        <v>0</v>
      </c>
      <c r="O2174" s="34"/>
      <c r="P2174" s="34"/>
      <c r="Q2174" s="34"/>
      <c r="R2174" s="117">
        <v>0</v>
      </c>
      <c r="S2174" s="35">
        <v>1.5</v>
      </c>
      <c r="T2174" s="35"/>
      <c r="U2174" s="37" t="s">
        <v>321</v>
      </c>
      <c r="V2174" s="35">
        <v>1</v>
      </c>
      <c r="W2174" s="6"/>
      <c r="X2174" s="29">
        <f t="shared" si="972"/>
        <v>0</v>
      </c>
      <c r="Y2174" s="6"/>
      <c r="AB2174" s="6"/>
      <c r="AC2174" s="29" t="str">
        <f>_xlfn.IFS(AND(Z2174=1,AA2174=1),1,AND(Z2174=1,AA2174=0),0,Z2174=0,"не применяется")</f>
        <v>не применяется</v>
      </c>
      <c r="AF2174" s="6"/>
    </row>
    <row r="2175" spans="1:36" ht="16.5" thickBot="1" x14ac:dyDescent="0.3">
      <c r="A2175" s="48" t="s">
        <v>2337</v>
      </c>
      <c r="B2175" s="54" t="s">
        <v>161</v>
      </c>
      <c r="C2175" s="55" t="s">
        <v>162</v>
      </c>
      <c r="D2175" s="44">
        <v>21</v>
      </c>
      <c r="E2175" s="41">
        <v>0</v>
      </c>
      <c r="F2175" s="41">
        <v>0</v>
      </c>
      <c r="G2175" s="117">
        <v>0</v>
      </c>
      <c r="H2175" s="42" t="s">
        <v>12</v>
      </c>
      <c r="I2175" s="13">
        <v>0</v>
      </c>
      <c r="J2175" s="42" t="s">
        <v>12</v>
      </c>
      <c r="K2175" s="29">
        <f>IF(V2175=1,MAX(AE2175:AG2175),0)</f>
        <v>0</v>
      </c>
      <c r="L2175" s="29">
        <f t="shared" si="956"/>
        <v>0</v>
      </c>
      <c r="M2175" s="29">
        <f t="shared" si="957"/>
        <v>0</v>
      </c>
      <c r="N2175" s="29">
        <f>IF(AND(F2175=0,V2175=1),2,V2175)</f>
        <v>2</v>
      </c>
      <c r="O2175" s="34"/>
      <c r="P2175" s="41">
        <v>0</v>
      </c>
      <c r="Q2175" s="41">
        <v>0</v>
      </c>
      <c r="R2175" s="117">
        <v>0</v>
      </c>
      <c r="S2175" s="45">
        <v>0</v>
      </c>
      <c r="T2175" s="45"/>
      <c r="U2175" s="43" t="s">
        <v>335</v>
      </c>
      <c r="V2175" s="34">
        <v>1</v>
      </c>
      <c r="W2175" s="29">
        <v>1</v>
      </c>
      <c r="X2175" s="29">
        <f t="shared" si="972"/>
        <v>1</v>
      </c>
      <c r="Z2175" s="6">
        <f>N2175</f>
        <v>2</v>
      </c>
      <c r="AA2175" s="6">
        <f>IF(K2175&lt;=0,0,1)</f>
        <v>0</v>
      </c>
      <c r="AB2175" s="29"/>
      <c r="AC2175" s="29" t="str">
        <f>_xlfn.IFS(AND(Z2175=1,AA2175=1),1,AND(Z2175=1,AA2175=0),0,Z2175=0,"не применяется",Z2175=2,"не применяется")</f>
        <v>не применяется</v>
      </c>
      <c r="AE2175" s="120">
        <f>IF(N2175=1,IF(OR(I2175&lt;5,I2175=""),0,IF(I2175&gt;=10,1,0.5)),0)</f>
        <v>0</v>
      </c>
      <c r="AF2175" s="120">
        <f>IF(G2175&gt;AI2175,0.5,0)</f>
        <v>0</v>
      </c>
      <c r="AG2175" s="120">
        <f>IF(G2175=AJ2175,1,0)</f>
        <v>0</v>
      </c>
      <c r="AI2175" s="29">
        <f>ROUND(SUMIFS(E:E,D:D,D2175,N:N,1)/SUMIFS(F:F,D:D,D2175,N:N,1),9)</f>
        <v>0.40586932399999998</v>
      </c>
      <c r="AJ2175" s="29">
        <f>_xlfn.MAXIFS($G$7:$G$2383,$N$7:$N$2383,1,$D$7:$D$2383,21)</f>
        <v>1</v>
      </c>
    </row>
    <row r="2176" spans="1:36" ht="16.5" thickBot="1" x14ac:dyDescent="0.3">
      <c r="A2176" s="48" t="s">
        <v>2338</v>
      </c>
      <c r="B2176" s="54" t="s">
        <v>161</v>
      </c>
      <c r="C2176" s="55" t="s">
        <v>162</v>
      </c>
      <c r="D2176" s="44">
        <v>22</v>
      </c>
      <c r="E2176" s="41">
        <v>75</v>
      </c>
      <c r="F2176" s="41">
        <v>101</v>
      </c>
      <c r="G2176" s="117">
        <v>0.74257425700000002</v>
      </c>
      <c r="H2176" s="45">
        <v>1</v>
      </c>
      <c r="I2176" s="42" t="s">
        <v>12</v>
      </c>
      <c r="J2176" s="13">
        <v>0.74257425700000002</v>
      </c>
      <c r="K2176" s="29">
        <f>IF(V2176=1,MAX(AE2176:AG2176),0)</f>
        <v>0.5</v>
      </c>
      <c r="L2176" s="29">
        <f t="shared" si="956"/>
        <v>0</v>
      </c>
      <c r="M2176" s="29">
        <f t="shared" si="957"/>
        <v>1</v>
      </c>
      <c r="N2176" s="29">
        <f>IF(AND(F2176=0,V2176=1),2,V2176)</f>
        <v>1</v>
      </c>
      <c r="O2176" s="34"/>
      <c r="P2176" s="41">
        <v>0</v>
      </c>
      <c r="Q2176" s="41">
        <v>0</v>
      </c>
      <c r="R2176" s="117">
        <v>0</v>
      </c>
      <c r="S2176" s="42">
        <v>0</v>
      </c>
      <c r="T2176" s="42"/>
      <c r="U2176" s="43" t="s">
        <v>337</v>
      </c>
      <c r="V2176" s="34">
        <v>1</v>
      </c>
      <c r="W2176" s="29">
        <v>1</v>
      </c>
      <c r="X2176" s="29">
        <f t="shared" si="972"/>
        <v>1</v>
      </c>
      <c r="Z2176" s="6">
        <f>N2176</f>
        <v>1</v>
      </c>
      <c r="AA2176" s="6">
        <f>IF(K2176&lt;=0,0,1)</f>
        <v>1</v>
      </c>
      <c r="AB2176" s="29"/>
      <c r="AC2176" s="29">
        <f>_xlfn.IFS(AND(Z2176=1,AA2176=1),1,AND(Z2176=1,AA2176=0),0,Z2176=0,"не применяется")</f>
        <v>1</v>
      </c>
      <c r="AE2176" s="120">
        <f>IF(AND(J2176&gt;=1,N2176=1),1,0)</f>
        <v>0</v>
      </c>
      <c r="AF2176" s="120">
        <f>IF(G2176&gt;AI2176,0.5,0)</f>
        <v>0.5</v>
      </c>
      <c r="AG2176" s="120"/>
      <c r="AI2176" s="29">
        <f>ROUND(SUMIFS(E:E,D:D,D2176,N:N,1)/SUMIFS(F:F,D:D,D2176,N:N,1),9)</f>
        <v>0.59924209900000003</v>
      </c>
    </row>
    <row r="2177" spans="1:36" ht="16.5" thickBot="1" x14ac:dyDescent="0.3">
      <c r="A2177" s="48" t="s">
        <v>2339</v>
      </c>
      <c r="B2177" s="54" t="s">
        <v>161</v>
      </c>
      <c r="C2177" s="55" t="s">
        <v>162</v>
      </c>
      <c r="D2177" s="44">
        <v>23</v>
      </c>
      <c r="E2177" s="41">
        <v>0</v>
      </c>
      <c r="F2177" s="41">
        <v>0</v>
      </c>
      <c r="G2177" s="117">
        <v>0</v>
      </c>
      <c r="H2177" s="42" t="s">
        <v>12</v>
      </c>
      <c r="I2177" s="13">
        <v>0</v>
      </c>
      <c r="J2177" s="42" t="s">
        <v>12</v>
      </c>
      <c r="K2177" s="29">
        <f>IF(V2177=1,MAX(AE2177:AG2177),0)</f>
        <v>0</v>
      </c>
      <c r="L2177" s="29">
        <f t="shared" si="956"/>
        <v>0</v>
      </c>
      <c r="M2177" s="29">
        <f t="shared" si="957"/>
        <v>0</v>
      </c>
      <c r="N2177" s="29">
        <f>IF(AND(F2177=0,V2177=1),2,V2177)</f>
        <v>2</v>
      </c>
      <c r="O2177" s="34"/>
      <c r="P2177" s="41">
        <v>0</v>
      </c>
      <c r="Q2177" s="41">
        <v>2</v>
      </c>
      <c r="R2177" s="117">
        <v>0</v>
      </c>
      <c r="S2177" s="45">
        <v>0</v>
      </c>
      <c r="T2177" s="45"/>
      <c r="U2177" s="43" t="s">
        <v>339</v>
      </c>
      <c r="V2177" s="34">
        <v>1</v>
      </c>
      <c r="W2177" s="29">
        <v>1</v>
      </c>
      <c r="X2177" s="29">
        <f t="shared" si="972"/>
        <v>1</v>
      </c>
      <c r="Z2177" s="6">
        <f>N2177</f>
        <v>2</v>
      </c>
      <c r="AA2177" s="6">
        <f>IF(K2177&lt;=0,0,1)</f>
        <v>0</v>
      </c>
      <c r="AB2177" s="29"/>
      <c r="AC2177" s="29" t="str">
        <f>_xlfn.IFS(AND(Z2177=1,AA2177=1),1,AND(Z2177=1,AA2177=0),0,Z2177=0,"не применяется",N2177=2,"не применяется")</f>
        <v>не применяется</v>
      </c>
      <c r="AE2177" s="120">
        <f>IF(N2177=1,IF(OR(I2177&lt;5,I2177=""),0,IF(I2177&gt;=10,1,0.5)),0)</f>
        <v>0</v>
      </c>
      <c r="AF2177" s="120">
        <f>IF(G2177&gt;AI2177,0.5,0)</f>
        <v>0</v>
      </c>
      <c r="AG2177" s="120">
        <f>IF(AND(G4604&lt;&gt;0,G2177=AJ2177),1,0)</f>
        <v>0</v>
      </c>
      <c r="AI2177" s="29">
        <f>ROUND(SUMIFS(E:E,D:D,D2177,N:N,1)/SUMIFS(F:F,D:D,D2177,N:N,1),9)</f>
        <v>0.46666666699999998</v>
      </c>
      <c r="AJ2177" s="29">
        <f>_xlfn.MAXIFS($G$7:$G$2383,$N$7:$N$2383,1,$D$7:$D$2383,23)</f>
        <v>6</v>
      </c>
    </row>
    <row r="2178" spans="1:36" ht="16.5" thickBot="1" x14ac:dyDescent="0.3">
      <c r="A2178" s="48" t="s">
        <v>2340</v>
      </c>
      <c r="B2178" s="54" t="s">
        <v>161</v>
      </c>
      <c r="C2178" s="55" t="s">
        <v>162</v>
      </c>
      <c r="D2178" s="44">
        <v>24</v>
      </c>
      <c r="E2178" s="41">
        <v>2</v>
      </c>
      <c r="F2178" s="41">
        <v>0</v>
      </c>
      <c r="G2178" s="117">
        <v>0</v>
      </c>
      <c r="H2178" s="42" t="s">
        <v>12</v>
      </c>
      <c r="I2178" s="13">
        <v>-100</v>
      </c>
      <c r="J2178" s="42" t="s">
        <v>12</v>
      </c>
      <c r="K2178" s="29">
        <f>IF(V2178=1,MAX(AE2178:AG2178),0)</f>
        <v>0</v>
      </c>
      <c r="L2178" s="29">
        <f t="shared" si="956"/>
        <v>0</v>
      </c>
      <c r="M2178" s="29">
        <f t="shared" si="957"/>
        <v>0</v>
      </c>
      <c r="N2178" s="29">
        <f>IF(AND(F2178=0,V2178=1),2,V2178)</f>
        <v>2</v>
      </c>
      <c r="O2178" s="34"/>
      <c r="P2178" s="41">
        <v>1</v>
      </c>
      <c r="Q2178" s="41">
        <v>4</v>
      </c>
      <c r="R2178" s="117">
        <v>0.25</v>
      </c>
      <c r="S2178" s="45">
        <v>0.5</v>
      </c>
      <c r="T2178" s="45"/>
      <c r="U2178" s="43" t="s">
        <v>341</v>
      </c>
      <c r="V2178" s="34">
        <v>1</v>
      </c>
      <c r="W2178" s="29">
        <v>1</v>
      </c>
      <c r="X2178" s="29">
        <f t="shared" si="972"/>
        <v>1</v>
      </c>
      <c r="Z2178" s="6">
        <f>N2178</f>
        <v>2</v>
      </c>
      <c r="AA2178" s="6">
        <f>IF(K2178&lt;=0,0,1)</f>
        <v>0</v>
      </c>
      <c r="AB2178" s="29"/>
      <c r="AC2178" s="29" t="str">
        <f>_xlfn.IFS(AND(Z2178=1,AA2178=1),1,AND(Z2178=1,AA2178=0),0,Z2178=0,"не применяется",N2178=2,"не применяется")</f>
        <v>не применяется</v>
      </c>
      <c r="AE2178" s="120">
        <f>IF(N2178=1,IF(OR(I2178&lt;5,I2178=""),0,IF(I2178&gt;=10,1,0.5)),0)</f>
        <v>0</v>
      </c>
      <c r="AF2178" s="120">
        <f>IF(G2178&gt;AI2178,0.5,0)</f>
        <v>0</v>
      </c>
      <c r="AG2178" s="120">
        <f>IF(G2178=AJ2178,1,0)</f>
        <v>0</v>
      </c>
      <c r="AI2178" s="29">
        <f>ROUND(SUMIFS(E:E,D:D,D2178,N:N,1)/SUMIFS(F:F,D:D,D2178,N:N,1),9)</f>
        <v>0.91379310300000005</v>
      </c>
      <c r="AJ2178" s="29">
        <f>_xlfn.MAXIFS($G$7:$G$2383,$N$7:$N$2383,1,$D$7:$D$2383,24)</f>
        <v>10</v>
      </c>
    </row>
    <row r="2179" spans="1:36" ht="16.5" thickBot="1" x14ac:dyDescent="0.3">
      <c r="A2179" s="48" t="s">
        <v>2341</v>
      </c>
      <c r="B2179" s="54" t="s">
        <v>161</v>
      </c>
      <c r="C2179" s="55" t="s">
        <v>162</v>
      </c>
      <c r="D2179" s="44">
        <v>25</v>
      </c>
      <c r="E2179" s="41">
        <v>156</v>
      </c>
      <c r="F2179" s="41">
        <v>160</v>
      </c>
      <c r="G2179" s="117">
        <v>0.97499999999999998</v>
      </c>
      <c r="H2179" s="45">
        <v>1</v>
      </c>
      <c r="I2179" s="42" t="s">
        <v>12</v>
      </c>
      <c r="J2179" s="13">
        <v>0.97499999999999998</v>
      </c>
      <c r="K2179" s="29">
        <f>IF(V2179=1,MAX(AE2179:AG2179),0)</f>
        <v>1</v>
      </c>
      <c r="L2179" s="29">
        <f t="shared" si="956"/>
        <v>0</v>
      </c>
      <c r="M2179" s="29">
        <f t="shared" si="957"/>
        <v>1</v>
      </c>
      <c r="N2179" s="29">
        <f>IF(AND(F2179=0,V2179=1),2,V2179)</f>
        <v>1</v>
      </c>
      <c r="O2179" s="34"/>
      <c r="P2179" s="41">
        <v>0</v>
      </c>
      <c r="Q2179" s="41">
        <v>0</v>
      </c>
      <c r="R2179" s="117">
        <v>0</v>
      </c>
      <c r="S2179" s="42">
        <v>1</v>
      </c>
      <c r="T2179" s="42"/>
      <c r="U2179" s="43" t="s">
        <v>343</v>
      </c>
      <c r="V2179" s="34">
        <v>1</v>
      </c>
      <c r="W2179" s="29">
        <v>2</v>
      </c>
      <c r="X2179" s="29">
        <f t="shared" si="972"/>
        <v>2</v>
      </c>
      <c r="Z2179" s="6">
        <f>N2179</f>
        <v>1</v>
      </c>
      <c r="AA2179" s="6">
        <f>IF(K2179&lt;=0,0,1)</f>
        <v>1</v>
      </c>
      <c r="AB2179" s="29"/>
      <c r="AC2179" s="29">
        <f>_xlfn.IFS(AND(Z2179=1,AA2179=1),1,AND(Z2179=1,AA2179=0),0,Z2179=0,"не применяется")</f>
        <v>1</v>
      </c>
      <c r="AE2179" s="120">
        <f>IF(AND(J2179&gt;=1,N2179=1),2,0)</f>
        <v>0</v>
      </c>
      <c r="AF2179" s="120">
        <f>IF(G2179&gt;AI2179,1,0)</f>
        <v>1</v>
      </c>
      <c r="AG2179" s="120"/>
      <c r="AI2179" s="29">
        <f>ROUND(SUMIFS(E:E,D:D,D2179,N:N,1)/SUMIFS(F:F,D:D,D2179,N:N,1),9)</f>
        <v>0.97028108999999996</v>
      </c>
    </row>
    <row r="2180" spans="1:36" ht="16.5" thickBot="1" x14ac:dyDescent="0.3">
      <c r="A2180" s="48" t="s">
        <v>2342</v>
      </c>
      <c r="B2180" s="54" t="s">
        <v>161</v>
      </c>
      <c r="C2180" s="55" t="s">
        <v>162</v>
      </c>
      <c r="D2180" s="51">
        <v>33</v>
      </c>
      <c r="E2180" s="41"/>
      <c r="F2180" s="41"/>
      <c r="G2180" s="117">
        <v>0</v>
      </c>
      <c r="H2180" s="45"/>
      <c r="I2180" s="45"/>
      <c r="J2180" s="45"/>
      <c r="K2180" s="45">
        <f>K2152+K2167+K2174</f>
        <v>16</v>
      </c>
      <c r="L2180" s="29">
        <f t="shared" si="956"/>
        <v>0</v>
      </c>
      <c r="M2180" s="29">
        <f t="shared" si="957"/>
        <v>0</v>
      </c>
      <c r="O2180" s="34"/>
      <c r="P2180" s="34"/>
      <c r="Q2180" s="34"/>
      <c r="R2180" s="117">
        <v>0</v>
      </c>
      <c r="S2180" s="45">
        <v>18.5</v>
      </c>
      <c r="T2180" s="45"/>
      <c r="U2180" s="43" t="s">
        <v>321</v>
      </c>
      <c r="V2180" s="45">
        <v>1</v>
      </c>
      <c r="X2180" s="29">
        <f>SUM(X2152:X2179)</f>
        <v>32</v>
      </c>
      <c r="Y2180" s="53">
        <f>K2180/X2180</f>
        <v>0.5</v>
      </c>
      <c r="Z2180" s="6">
        <f>SUM(Z2152:Z2179)</f>
        <v>33</v>
      </c>
      <c r="AA2180" s="6">
        <f>SUM(AA2152:AA2179)</f>
        <v>14</v>
      </c>
      <c r="AB2180" s="53">
        <f>AA2180/Z2180</f>
        <v>0.42424242424242425</v>
      </c>
      <c r="AC2180" s="29">
        <f>AB2180</f>
        <v>0.42424242424242425</v>
      </c>
      <c r="AF2180" s="6"/>
    </row>
    <row r="2181" spans="1:36" ht="16.5" thickBot="1" x14ac:dyDescent="0.25">
      <c r="A2181" s="48" t="s">
        <v>210</v>
      </c>
      <c r="B2181" s="49" t="s">
        <v>157</v>
      </c>
      <c r="C2181" s="50" t="s">
        <v>158</v>
      </c>
      <c r="D2181" s="33">
        <v>0</v>
      </c>
      <c r="E2181" s="122"/>
      <c r="F2181" s="122"/>
      <c r="G2181" s="117">
        <v>0</v>
      </c>
      <c r="H2181" s="35"/>
      <c r="I2181" s="35"/>
      <c r="J2181" s="35"/>
      <c r="K2181" s="36">
        <f>SUM(K2182:K2195)</f>
        <v>12</v>
      </c>
      <c r="L2181" s="29">
        <f t="shared" si="956"/>
        <v>0</v>
      </c>
      <c r="M2181" s="29">
        <f t="shared" si="957"/>
        <v>0</v>
      </c>
      <c r="O2181" s="34"/>
      <c r="P2181" s="67"/>
      <c r="Q2181" s="67"/>
      <c r="R2181" s="117">
        <v>0</v>
      </c>
      <c r="S2181" s="34">
        <v>13</v>
      </c>
      <c r="T2181" s="34"/>
      <c r="U2181" s="43" t="s">
        <v>321</v>
      </c>
      <c r="V2181" s="35">
        <v>1</v>
      </c>
      <c r="W2181" s="6"/>
      <c r="X2181" s="6"/>
      <c r="Y2181" s="6"/>
      <c r="AB2181" s="6"/>
      <c r="AC2181" s="6"/>
      <c r="AF2181" s="6"/>
    </row>
    <row r="2182" spans="1:36" ht="16.5" thickBot="1" x14ac:dyDescent="0.3">
      <c r="A2182" s="48" t="s">
        <v>2343</v>
      </c>
      <c r="B2182" s="54" t="s">
        <v>157</v>
      </c>
      <c r="C2182" s="55" t="s">
        <v>158</v>
      </c>
      <c r="D2182" s="41">
        <v>1</v>
      </c>
      <c r="E2182" s="41">
        <v>53996</v>
      </c>
      <c r="F2182" s="41">
        <v>214496.5</v>
      </c>
      <c r="G2182" s="117">
        <v>0.25173371100000003</v>
      </c>
      <c r="H2182" s="42" t="s">
        <v>12</v>
      </c>
      <c r="I2182" s="13">
        <v>-6.9730744070000004</v>
      </c>
      <c r="J2182" s="42" t="s">
        <v>12</v>
      </c>
      <c r="K2182" s="29">
        <f t="shared" ref="K2182:K2193" si="982">IF(V2182=1,MAX(AE2182:AG2182),0)</f>
        <v>0</v>
      </c>
      <c r="L2182" s="29">
        <f t="shared" si="956"/>
        <v>0</v>
      </c>
      <c r="M2182" s="29">
        <f t="shared" si="957"/>
        <v>0</v>
      </c>
      <c r="N2182" s="29">
        <f t="shared" ref="N2182:N2195" si="983">IF(AND(F2182=0,V2182=1),2,V2182)</f>
        <v>1</v>
      </c>
      <c r="O2182" s="34"/>
      <c r="P2182" s="41">
        <v>53073</v>
      </c>
      <c r="Q2182" s="41">
        <v>196128.6</v>
      </c>
      <c r="R2182" s="117">
        <v>0.270603064</v>
      </c>
      <c r="S2182" s="34">
        <v>1</v>
      </c>
      <c r="T2182" s="34"/>
      <c r="U2182" s="43" t="s">
        <v>293</v>
      </c>
      <c r="V2182" s="34">
        <v>1</v>
      </c>
      <c r="W2182" s="29">
        <v>1</v>
      </c>
      <c r="X2182" s="29">
        <f t="shared" ref="X2182:X2208" si="984">IF(V2182=1,W2182,0)</f>
        <v>1</v>
      </c>
      <c r="Z2182" s="6">
        <f t="shared" ref="Z2182:Z2195" si="985">N2182</f>
        <v>1</v>
      </c>
      <c r="AA2182" s="6">
        <f t="shared" ref="AA2182:AA2195" si="986">IF(K2182&lt;=0,0,1)</f>
        <v>0</v>
      </c>
      <c r="AB2182" s="29"/>
      <c r="AC2182" s="29">
        <f>_xlfn.IFS(AND(Z2182=1,AA2182=1),1,AND(Z2182=1,AA2182=0),0,Z2182=0,"не применяется")</f>
        <v>0</v>
      </c>
      <c r="AE2182" s="120">
        <f>IF(N2182=1,IF(OR(I2182&lt;3,I2182=""),0,IF(I2182&gt;=7,1,0.5)),0)</f>
        <v>0</v>
      </c>
      <c r="AF2182" s="120">
        <f>IF(G2182&gt;AI2182,0.5,0)</f>
        <v>0</v>
      </c>
      <c r="AG2182" s="120">
        <f>IF(G2182=AJ2182,1,0)</f>
        <v>0</v>
      </c>
      <c r="AI2182" s="29">
        <f t="shared" ref="AI2182:AI2195" si="987">ROUND(SUMIFS(E:E,D:D,D2182,N:N,1)/SUMIFS(F:F,D:D,D2182,N:N,1),9)</f>
        <v>0.26994277300000002</v>
      </c>
      <c r="AJ2182" s="29">
        <f>ROUND(_xlfn.MAXIFS($G$7:$G$2383,$D$7:$D$2383,1,$V$7:$V$2383,1),9)</f>
        <v>0.87050933799999997</v>
      </c>
    </row>
    <row r="2183" spans="1:36" ht="16.5" thickBot="1" x14ac:dyDescent="0.3">
      <c r="A2183" s="48" t="s">
        <v>2344</v>
      </c>
      <c r="B2183" s="54" t="s">
        <v>157</v>
      </c>
      <c r="C2183" s="55" t="s">
        <v>158</v>
      </c>
      <c r="D2183" s="44">
        <v>2</v>
      </c>
      <c r="E2183" s="41">
        <v>190</v>
      </c>
      <c r="F2183" s="41">
        <v>210</v>
      </c>
      <c r="G2183" s="117">
        <v>0.90476190499999998</v>
      </c>
      <c r="H2183" s="42" t="s">
        <v>12</v>
      </c>
      <c r="I2183" s="13">
        <v>496.44013022600001</v>
      </c>
      <c r="J2183" s="42" t="s">
        <v>12</v>
      </c>
      <c r="K2183" s="29">
        <f t="shared" si="982"/>
        <v>2</v>
      </c>
      <c r="L2183" s="29">
        <f t="shared" ref="L2183:L2246" si="988">IF(AG2184=0,0,1)</f>
        <v>0</v>
      </c>
      <c r="M2183" s="29">
        <f t="shared" ref="M2183:M2246" si="989">IF(AF2183=0,0,1)</f>
        <v>0</v>
      </c>
      <c r="N2183" s="29">
        <f t="shared" si="983"/>
        <v>1</v>
      </c>
      <c r="O2183" s="34"/>
      <c r="P2183" s="41">
        <v>103</v>
      </c>
      <c r="Q2183" s="41">
        <v>679</v>
      </c>
      <c r="R2183" s="117">
        <v>0.151693667</v>
      </c>
      <c r="S2183" s="34">
        <v>2</v>
      </c>
      <c r="T2183" s="34"/>
      <c r="U2183" s="43" t="s">
        <v>295</v>
      </c>
      <c r="V2183" s="34">
        <v>1</v>
      </c>
      <c r="W2183" s="29">
        <v>2</v>
      </c>
      <c r="X2183" s="29">
        <f t="shared" si="984"/>
        <v>2</v>
      </c>
      <c r="Z2183" s="6">
        <f t="shared" si="985"/>
        <v>1</v>
      </c>
      <c r="AA2183" s="6">
        <f t="shared" si="986"/>
        <v>1</v>
      </c>
      <c r="AB2183" s="29"/>
      <c r="AC2183" s="29">
        <f>_xlfn.IFS(AND(Z2183=1,AA2183=1),1,AND(Z2183=1,AA2183=0),0,Z2183=0,"не применяется")</f>
        <v>1</v>
      </c>
      <c r="AE2183" s="120">
        <f>IF(N2183=1,IF(OR(I2183&lt;5,I2183=""),0,IF(I2183&gt;=10,2,1)),0)</f>
        <v>2</v>
      </c>
      <c r="AF2183" s="120">
        <f>IF(G2183&gt;AI2183,1,0)</f>
        <v>0</v>
      </c>
      <c r="AG2183" s="120">
        <f>IF(G2183=AJ2183,2,0)</f>
        <v>0</v>
      </c>
      <c r="AI2183" s="29">
        <f t="shared" si="987"/>
        <v>0.94268468299999997</v>
      </c>
      <c r="AJ2183" s="29">
        <f>ROUND(_xlfn.MAXIFS($G$7:$G$2383,$N$7:$N$2383,1,$D$7:$D$2383,2),9)</f>
        <v>0.994897959</v>
      </c>
    </row>
    <row r="2184" spans="1:36" ht="16.5" thickBot="1" x14ac:dyDescent="0.3">
      <c r="A2184" s="48" t="s">
        <v>2345</v>
      </c>
      <c r="B2184" s="54" t="s">
        <v>157</v>
      </c>
      <c r="C2184" s="55" t="s">
        <v>158</v>
      </c>
      <c r="D2184" s="44">
        <v>3</v>
      </c>
      <c r="E2184" s="41">
        <v>0</v>
      </c>
      <c r="F2184" s="41">
        <v>9</v>
      </c>
      <c r="G2184" s="117">
        <v>0</v>
      </c>
      <c r="H2184" s="42" t="s">
        <v>12</v>
      </c>
      <c r="I2184" s="13">
        <v>0</v>
      </c>
      <c r="J2184" s="42" t="s">
        <v>12</v>
      </c>
      <c r="K2184" s="29">
        <f t="shared" si="982"/>
        <v>0</v>
      </c>
      <c r="L2184" s="29">
        <f t="shared" si="988"/>
        <v>0</v>
      </c>
      <c r="M2184" s="29">
        <f t="shared" si="989"/>
        <v>0</v>
      </c>
      <c r="N2184" s="29">
        <f t="shared" si="983"/>
        <v>1</v>
      </c>
      <c r="O2184" s="34"/>
      <c r="P2184" s="41">
        <v>0</v>
      </c>
      <c r="Q2184" s="41">
        <v>14</v>
      </c>
      <c r="R2184" s="117">
        <v>0</v>
      </c>
      <c r="S2184" s="34">
        <v>0</v>
      </c>
      <c r="T2184" s="34"/>
      <c r="U2184" s="43" t="s">
        <v>297</v>
      </c>
      <c r="V2184" s="34">
        <v>1</v>
      </c>
      <c r="W2184" s="29">
        <v>1</v>
      </c>
      <c r="X2184" s="29">
        <f t="shared" si="984"/>
        <v>1</v>
      </c>
      <c r="Z2184" s="6">
        <f t="shared" si="985"/>
        <v>1</v>
      </c>
      <c r="AA2184" s="6">
        <f t="shared" si="986"/>
        <v>0</v>
      </c>
      <c r="AB2184" s="29"/>
      <c r="AC2184" s="29">
        <f>_xlfn.IFS(AND(Z2184=1,AA2184=1),1,AND(Z2184=1,AA2184=0),0,Z2184=0,"не применяется")</f>
        <v>0</v>
      </c>
      <c r="AE2184" s="120">
        <f>IF(N2184=1,IF(OR(I2184&lt;5,I2184=""),0,IF(I2184&gt;=10,1,0.5)),0)</f>
        <v>0</v>
      </c>
      <c r="AF2184" s="120">
        <f>IF(G2184&gt;AI2184,0.5,0)</f>
        <v>0</v>
      </c>
      <c r="AG2184" s="120">
        <f>IF(G2184=AJ2184,1,0)</f>
        <v>0</v>
      </c>
      <c r="AI2184" s="29">
        <f t="shared" si="987"/>
        <v>0.630237826</v>
      </c>
      <c r="AJ2184" s="29">
        <f>_xlfn.MAXIFS($G$7:$G$2383,$N$7:$N$2383,1,$D$7:$D$2383,3)</f>
        <v>1</v>
      </c>
    </row>
    <row r="2185" spans="1:36" ht="16.5" thickBot="1" x14ac:dyDescent="0.3">
      <c r="A2185" s="48" t="s">
        <v>2346</v>
      </c>
      <c r="B2185" s="54" t="s">
        <v>157</v>
      </c>
      <c r="C2185" s="55" t="s">
        <v>158</v>
      </c>
      <c r="D2185" s="44">
        <v>4</v>
      </c>
      <c r="E2185" s="41">
        <v>0</v>
      </c>
      <c r="F2185" s="41">
        <v>0</v>
      </c>
      <c r="G2185" s="117">
        <v>0</v>
      </c>
      <c r="H2185" s="42" t="s">
        <v>12</v>
      </c>
      <c r="I2185" s="13">
        <v>0</v>
      </c>
      <c r="J2185" s="42" t="s">
        <v>12</v>
      </c>
      <c r="K2185" s="29">
        <f t="shared" si="982"/>
        <v>0</v>
      </c>
      <c r="L2185" s="29">
        <f t="shared" si="988"/>
        <v>0</v>
      </c>
      <c r="M2185" s="29">
        <f t="shared" si="989"/>
        <v>0</v>
      </c>
      <c r="N2185" s="29">
        <f t="shared" si="983"/>
        <v>2</v>
      </c>
      <c r="O2185" s="34"/>
      <c r="P2185" s="41">
        <v>0</v>
      </c>
      <c r="Q2185" s="41">
        <v>6</v>
      </c>
      <c r="R2185" s="117">
        <v>0</v>
      </c>
      <c r="S2185" s="34">
        <v>0</v>
      </c>
      <c r="T2185" s="34"/>
      <c r="U2185" s="43" t="s">
        <v>299</v>
      </c>
      <c r="V2185" s="34">
        <v>1</v>
      </c>
      <c r="W2185" s="29">
        <v>1</v>
      </c>
      <c r="X2185" s="29">
        <f t="shared" si="984"/>
        <v>1</v>
      </c>
      <c r="Z2185" s="6">
        <f t="shared" si="985"/>
        <v>2</v>
      </c>
      <c r="AA2185" s="6">
        <f t="shared" si="986"/>
        <v>0</v>
      </c>
      <c r="AB2185" s="29"/>
      <c r="AC2185" s="29" t="str">
        <f>_xlfn.IFS(AND(Z2185=1,AA2185=1),1,AND(Z2185=1,AA2185=0),0,Z2185=0,"не применяется",N2185=2,"не применяется")</f>
        <v>не применяется</v>
      </c>
      <c r="AE2185" s="120">
        <f>IF(N2185=1,IF(OR(I2185&lt;5,I2185=""),0,IF(I2185&gt;=10,1,0.5)),0)</f>
        <v>0</v>
      </c>
      <c r="AF2185" s="120">
        <f>IF(G2185&gt;AI2185,0.5,0)</f>
        <v>0</v>
      </c>
      <c r="AG2185" s="120">
        <f>IF(G2185=AJ2185,1,0)</f>
        <v>0</v>
      </c>
      <c r="AI2185" s="29">
        <f t="shared" si="987"/>
        <v>0.88328075699999997</v>
      </c>
      <c r="AJ2185" s="29">
        <f>_xlfn.MAXIFS($G$7:$G$2383,$N$7:$N$2383,1,$D$7:$D$2383,4)</f>
        <v>1</v>
      </c>
    </row>
    <row r="2186" spans="1:36" ht="16.5" thickBot="1" x14ac:dyDescent="0.3">
      <c r="A2186" s="48" t="s">
        <v>2347</v>
      </c>
      <c r="B2186" s="54" t="s">
        <v>157</v>
      </c>
      <c r="C2186" s="55" t="s">
        <v>158</v>
      </c>
      <c r="D2186" s="44">
        <v>5</v>
      </c>
      <c r="E2186" s="41">
        <v>8</v>
      </c>
      <c r="F2186" s="41">
        <v>10</v>
      </c>
      <c r="G2186" s="117">
        <v>0.8</v>
      </c>
      <c r="H2186" s="42" t="s">
        <v>12</v>
      </c>
      <c r="I2186" s="13">
        <v>1700.000018</v>
      </c>
      <c r="J2186" s="42" t="s">
        <v>12</v>
      </c>
      <c r="K2186" s="29">
        <f t="shared" si="982"/>
        <v>1</v>
      </c>
      <c r="L2186" s="29">
        <f t="shared" si="988"/>
        <v>0</v>
      </c>
      <c r="M2186" s="29">
        <f t="shared" si="989"/>
        <v>1</v>
      </c>
      <c r="N2186" s="29">
        <f t="shared" si="983"/>
        <v>1</v>
      </c>
      <c r="O2186" s="34"/>
      <c r="P2186" s="41">
        <v>2</v>
      </c>
      <c r="Q2186" s="41">
        <v>45</v>
      </c>
      <c r="R2186" s="117">
        <v>4.4444444E-2</v>
      </c>
      <c r="S2186" s="34">
        <v>0</v>
      </c>
      <c r="T2186" s="34"/>
      <c r="U2186" s="43" t="s">
        <v>301</v>
      </c>
      <c r="V2186" s="34">
        <v>1</v>
      </c>
      <c r="W2186" s="29">
        <v>1</v>
      </c>
      <c r="X2186" s="29">
        <f t="shared" si="984"/>
        <v>1</v>
      </c>
      <c r="Z2186" s="6">
        <f t="shared" si="985"/>
        <v>1</v>
      </c>
      <c r="AA2186" s="6">
        <f t="shared" si="986"/>
        <v>1</v>
      </c>
      <c r="AB2186" s="29"/>
      <c r="AC2186" s="29">
        <f>_xlfn.IFS(AND(Z2186=1,AA2186=1),1,AND(Z2186=1,AA2186=0),0,Z2186=0,"не применяется")</f>
        <v>1</v>
      </c>
      <c r="AE2186" s="120">
        <f>IF(N2186=1,IF(OR(I2186&lt;5,I2186=""),0,IF(I2186&gt;=10,1,0.5)),0)</f>
        <v>1</v>
      </c>
      <c r="AF2186" s="120">
        <f>IF(G2186&gt;AI2186,0.5,0)</f>
        <v>0.5</v>
      </c>
      <c r="AG2186" s="120">
        <f>IF(G2186=AJ2186,1,0)</f>
        <v>0</v>
      </c>
      <c r="AI2186" s="29">
        <f t="shared" si="987"/>
        <v>0.78056112200000005</v>
      </c>
      <c r="AJ2186" s="29">
        <f>_xlfn.MAXIFS($G$7:$G$2383,$N$7:$N$2383,1,$D$7:$D$2383,5)</f>
        <v>1</v>
      </c>
    </row>
    <row r="2187" spans="1:36" ht="16.5" thickBot="1" x14ac:dyDescent="0.3">
      <c r="A2187" s="48" t="s">
        <v>2348</v>
      </c>
      <c r="B2187" s="54" t="s">
        <v>157</v>
      </c>
      <c r="C2187" s="55" t="s">
        <v>158</v>
      </c>
      <c r="D2187" s="44">
        <v>6</v>
      </c>
      <c r="E2187" s="41">
        <v>904</v>
      </c>
      <c r="F2187" s="41">
        <v>900</v>
      </c>
      <c r="G2187" s="117">
        <v>1.004444444</v>
      </c>
      <c r="H2187" s="45">
        <v>1</v>
      </c>
      <c r="I2187" s="42" t="s">
        <v>12</v>
      </c>
      <c r="J2187" s="13">
        <v>1.004444444</v>
      </c>
      <c r="K2187" s="29">
        <f t="shared" si="982"/>
        <v>2</v>
      </c>
      <c r="L2187" s="29">
        <f t="shared" si="988"/>
        <v>0</v>
      </c>
      <c r="M2187" s="29">
        <f t="shared" si="989"/>
        <v>1</v>
      </c>
      <c r="N2187" s="29">
        <f t="shared" si="983"/>
        <v>1</v>
      </c>
      <c r="O2187" s="34"/>
      <c r="P2187" s="41">
        <v>0</v>
      </c>
      <c r="Q2187" s="41">
        <v>0</v>
      </c>
      <c r="R2187" s="117">
        <v>0</v>
      </c>
      <c r="S2187" s="42">
        <v>2</v>
      </c>
      <c r="T2187" s="42"/>
      <c r="U2187" s="43" t="s">
        <v>303</v>
      </c>
      <c r="V2187" s="34">
        <v>1</v>
      </c>
      <c r="W2187" s="29">
        <v>2</v>
      </c>
      <c r="X2187" s="29">
        <f t="shared" si="984"/>
        <v>2</v>
      </c>
      <c r="Z2187" s="6">
        <f t="shared" si="985"/>
        <v>1</v>
      </c>
      <c r="AA2187" s="6">
        <f t="shared" si="986"/>
        <v>1</v>
      </c>
      <c r="AB2187" s="29"/>
      <c r="AC2187" s="29">
        <f>_xlfn.IFS(AND(Z2187=1,AA2187=1),1,AND(Z2187=1,AA2187=0),0,Z2187=0,"не применяется")</f>
        <v>1</v>
      </c>
      <c r="AE2187" s="120">
        <f>IF(N2187=1,IF(J2187&gt;=1,2,0),0)</f>
        <v>2</v>
      </c>
      <c r="AF2187" s="120">
        <f>IF(G2187&gt;AI2187,1,0)</f>
        <v>1</v>
      </c>
      <c r="AG2187" s="120"/>
      <c r="AI2187" s="29">
        <f t="shared" si="987"/>
        <v>1.0014544569999999</v>
      </c>
    </row>
    <row r="2188" spans="1:36" ht="16.5" thickBot="1" x14ac:dyDescent="0.3">
      <c r="A2188" s="48" t="s">
        <v>2349</v>
      </c>
      <c r="B2188" s="54" t="s">
        <v>157</v>
      </c>
      <c r="C2188" s="55" t="s">
        <v>158</v>
      </c>
      <c r="D2188" s="44">
        <v>7</v>
      </c>
      <c r="E2188" s="41">
        <v>291</v>
      </c>
      <c r="F2188" s="41">
        <v>601</v>
      </c>
      <c r="G2188" s="117">
        <v>0.48419301199999998</v>
      </c>
      <c r="H2188" s="42" t="s">
        <v>12</v>
      </c>
      <c r="I2188" s="13">
        <v>22.472350159000001</v>
      </c>
      <c r="J2188" s="42" t="s">
        <v>12</v>
      </c>
      <c r="K2188" s="29">
        <f t="shared" si="982"/>
        <v>2</v>
      </c>
      <c r="L2188" s="29">
        <f t="shared" si="988"/>
        <v>0</v>
      </c>
      <c r="M2188" s="29">
        <f t="shared" si="989"/>
        <v>0</v>
      </c>
      <c r="N2188" s="29">
        <f t="shared" si="983"/>
        <v>1</v>
      </c>
      <c r="O2188" s="34"/>
      <c r="P2188" s="41">
        <v>221</v>
      </c>
      <c r="Q2188" s="41">
        <v>559</v>
      </c>
      <c r="R2188" s="117">
        <v>0.39534883700000001</v>
      </c>
      <c r="S2188" s="34">
        <v>1</v>
      </c>
      <c r="T2188" s="34"/>
      <c r="U2188" s="43" t="s">
        <v>305</v>
      </c>
      <c r="V2188" s="34">
        <v>1</v>
      </c>
      <c r="W2188" s="29">
        <v>2</v>
      </c>
      <c r="X2188" s="29">
        <f t="shared" si="984"/>
        <v>2</v>
      </c>
      <c r="Z2188" s="6">
        <f t="shared" si="985"/>
        <v>1</v>
      </c>
      <c r="AA2188" s="6">
        <f t="shared" si="986"/>
        <v>1</v>
      </c>
      <c r="AB2188" s="29"/>
      <c r="AC2188" s="29">
        <f>_xlfn.IFS(AND(Z2188=1,AA2188=1),1,AND(Z2188=1,AA2188=0),0,Z2188=0,"не применяется")</f>
        <v>1</v>
      </c>
      <c r="AE2188" s="120">
        <f>IF(N2188=1,IF(OR(I2188&lt;3,I2188=""),0,IF(I2188&gt;=7,2,1)),0)</f>
        <v>2</v>
      </c>
      <c r="AF2188" s="120">
        <f>IF(G2188&gt;AI2188,1,0)</f>
        <v>0</v>
      </c>
      <c r="AG2188" s="120">
        <f>IF(G2188=AJ2188,2,0)</f>
        <v>0</v>
      </c>
      <c r="AI2188" s="29">
        <f t="shared" si="987"/>
        <v>0.78831324000000003</v>
      </c>
      <c r="AJ2188" s="29">
        <f>_xlfn.MAXIFS($G$7:$G$2383,$N$7:$N$2383,1,$D$7:$D$2383,7)</f>
        <v>0.964028777</v>
      </c>
    </row>
    <row r="2189" spans="1:36" ht="16.5" thickBot="1" x14ac:dyDescent="0.3">
      <c r="A2189" s="48" t="s">
        <v>2350</v>
      </c>
      <c r="B2189" s="54" t="s">
        <v>157</v>
      </c>
      <c r="C2189" s="55" t="s">
        <v>158</v>
      </c>
      <c r="D2189" s="44">
        <v>8</v>
      </c>
      <c r="E2189" s="41">
        <v>391</v>
      </c>
      <c r="F2189" s="41">
        <v>601</v>
      </c>
      <c r="G2189" s="117">
        <v>0.65058236300000005</v>
      </c>
      <c r="H2189" s="42" t="s">
        <v>12</v>
      </c>
      <c r="I2189" s="13">
        <v>-4.5471021619999998</v>
      </c>
      <c r="J2189" s="42" t="s">
        <v>12</v>
      </c>
      <c r="K2189" s="29">
        <f t="shared" si="982"/>
        <v>0</v>
      </c>
      <c r="L2189" s="29">
        <f t="shared" si="988"/>
        <v>0</v>
      </c>
      <c r="M2189" s="29">
        <f t="shared" si="989"/>
        <v>0</v>
      </c>
      <c r="N2189" s="29">
        <f t="shared" si="983"/>
        <v>1</v>
      </c>
      <c r="O2189" s="34"/>
      <c r="P2189" s="41">
        <v>381</v>
      </c>
      <c r="Q2189" s="41">
        <v>559</v>
      </c>
      <c r="R2189" s="117">
        <v>0.68157424</v>
      </c>
      <c r="S2189" s="34">
        <v>0</v>
      </c>
      <c r="T2189" s="34"/>
      <c r="U2189" s="43" t="s">
        <v>307</v>
      </c>
      <c r="V2189" s="34">
        <v>1</v>
      </c>
      <c r="W2189" s="29">
        <v>1</v>
      </c>
      <c r="X2189" s="29">
        <f t="shared" si="984"/>
        <v>1</v>
      </c>
      <c r="Z2189" s="6">
        <f t="shared" si="985"/>
        <v>1</v>
      </c>
      <c r="AA2189" s="6">
        <f t="shared" si="986"/>
        <v>0</v>
      </c>
      <c r="AB2189" s="29"/>
      <c r="AC2189" s="29">
        <f>_xlfn.IFS(AND(Z2189=1,AA2189=1),1,AND(Z2189=1,AA2189=0),0,Z2189=0,"не применяется")</f>
        <v>0</v>
      </c>
      <c r="AE2189" s="120">
        <f>IF(N2189=1,IF(OR(I2189&gt;-5,I2189=""),0,IF(I2189&gt;=-10,0.5,1)),0)</f>
        <v>0</v>
      </c>
      <c r="AF2189" s="120">
        <f>IF(G2189&lt;AI2189,0.5,0)</f>
        <v>0</v>
      </c>
      <c r="AG2189" s="120">
        <f>IF(G2189=AJ2189,1,0)</f>
        <v>0</v>
      </c>
      <c r="AI2189" s="29">
        <f t="shared" si="987"/>
        <v>0.38070670899999998</v>
      </c>
      <c r="AJ2189" s="29">
        <f>_xlfn.MINIFS($G$6:$G$2383,$N$6:$N$2383,1,$D$6:$D$2383,8)</f>
        <v>1.9047618999999998E-2</v>
      </c>
    </row>
    <row r="2190" spans="1:36" ht="16.5" thickBot="1" x14ac:dyDescent="0.3">
      <c r="A2190" s="48" t="s">
        <v>2351</v>
      </c>
      <c r="B2190" s="54" t="s">
        <v>157</v>
      </c>
      <c r="C2190" s="55" t="s">
        <v>158</v>
      </c>
      <c r="D2190" s="44">
        <v>9</v>
      </c>
      <c r="E2190" s="41">
        <v>1792</v>
      </c>
      <c r="F2190" s="41">
        <v>210</v>
      </c>
      <c r="G2190" s="117">
        <v>8.5333333329999999</v>
      </c>
      <c r="H2190" s="45">
        <v>1</v>
      </c>
      <c r="I2190" s="42" t="s">
        <v>12</v>
      </c>
      <c r="J2190" s="13">
        <v>8.5333333329999999</v>
      </c>
      <c r="K2190" s="29">
        <f t="shared" si="982"/>
        <v>1</v>
      </c>
      <c r="L2190" s="29">
        <f t="shared" si="988"/>
        <v>0</v>
      </c>
      <c r="M2190" s="29">
        <f t="shared" si="989"/>
        <v>1</v>
      </c>
      <c r="N2190" s="29">
        <f t="shared" si="983"/>
        <v>1</v>
      </c>
      <c r="O2190" s="34"/>
      <c r="P2190" s="41">
        <v>1255</v>
      </c>
      <c r="Q2190" s="41">
        <v>679</v>
      </c>
      <c r="R2190" s="117">
        <v>1.848306333</v>
      </c>
      <c r="S2190" s="42">
        <v>1</v>
      </c>
      <c r="T2190" s="42"/>
      <c r="U2190" s="43" t="s">
        <v>309</v>
      </c>
      <c r="V2190" s="34">
        <v>1</v>
      </c>
      <c r="W2190" s="29">
        <v>1</v>
      </c>
      <c r="X2190" s="29">
        <f t="shared" si="984"/>
        <v>1</v>
      </c>
      <c r="Z2190" s="6">
        <f t="shared" si="985"/>
        <v>1</v>
      </c>
      <c r="AA2190" s="6">
        <f t="shared" si="986"/>
        <v>1</v>
      </c>
      <c r="AB2190" s="29"/>
      <c r="AC2190" s="29">
        <f>_xlfn.IFS(AND(Z2190=1,AA2190=1),1,AND(Z2190=1,AA2190=0),0,Z2190=0,"не применяется")</f>
        <v>1</v>
      </c>
      <c r="AE2190" s="120">
        <f>IF(N2190=1,IF(J2190&gt;=1,1,0),0)</f>
        <v>1</v>
      </c>
      <c r="AF2190" s="120">
        <f>IF(G2190&gt;AI2190,0.5,0)</f>
        <v>0.5</v>
      </c>
      <c r="AG2190" s="120"/>
      <c r="AI2190" s="29">
        <f t="shared" si="987"/>
        <v>6.5856960899999999</v>
      </c>
    </row>
    <row r="2191" spans="1:36" ht="16.5" thickBot="1" x14ac:dyDescent="0.3">
      <c r="A2191" s="48" t="s">
        <v>2352</v>
      </c>
      <c r="B2191" s="54" t="s">
        <v>157</v>
      </c>
      <c r="C2191" s="55" t="s">
        <v>158</v>
      </c>
      <c r="D2191" s="44">
        <v>10</v>
      </c>
      <c r="E2191" s="41">
        <v>15</v>
      </c>
      <c r="F2191" s="41">
        <v>0</v>
      </c>
      <c r="G2191" s="117">
        <v>0</v>
      </c>
      <c r="H2191" s="45">
        <v>1</v>
      </c>
      <c r="I2191" s="42" t="s">
        <v>12</v>
      </c>
      <c r="J2191" s="13">
        <v>0</v>
      </c>
      <c r="K2191" s="29">
        <f t="shared" si="982"/>
        <v>0</v>
      </c>
      <c r="L2191" s="29">
        <f t="shared" si="988"/>
        <v>0</v>
      </c>
      <c r="M2191" s="29">
        <f t="shared" si="989"/>
        <v>0</v>
      </c>
      <c r="N2191" s="29">
        <f t="shared" si="983"/>
        <v>2</v>
      </c>
      <c r="O2191" s="34"/>
      <c r="P2191" s="41">
        <v>10</v>
      </c>
      <c r="Q2191" s="41">
        <v>6</v>
      </c>
      <c r="R2191" s="117">
        <v>1.6666666670000001</v>
      </c>
      <c r="S2191" s="42">
        <v>1</v>
      </c>
      <c r="T2191" s="42"/>
      <c r="U2191" s="43" t="s">
        <v>311</v>
      </c>
      <c r="V2191" s="34">
        <v>1</v>
      </c>
      <c r="W2191" s="29">
        <v>1</v>
      </c>
      <c r="X2191" s="29">
        <f t="shared" si="984"/>
        <v>1</v>
      </c>
      <c r="Z2191" s="6">
        <f t="shared" si="985"/>
        <v>2</v>
      </c>
      <c r="AA2191" s="6">
        <f t="shared" si="986"/>
        <v>0</v>
      </c>
      <c r="AB2191" s="29"/>
      <c r="AC2191" s="29" t="str">
        <f>_xlfn.IFS(AND(Z2191=1,AA2191=1),1,AND(Z2191=1,AA2191=0),0,Z2191=0,"не применяется",Z2191=2,"не применяется")</f>
        <v>не применяется</v>
      </c>
      <c r="AE2191" s="120">
        <f>IF(N2191=1,IF(J2191&gt;=1,1,0),0)</f>
        <v>0</v>
      </c>
      <c r="AF2191" s="120">
        <f>IF(G2191&gt;AI2191,0.5,0)</f>
        <v>0</v>
      </c>
      <c r="AG2191" s="120"/>
      <c r="AI2191" s="29">
        <f t="shared" si="987"/>
        <v>8.2854889590000003</v>
      </c>
    </row>
    <row r="2192" spans="1:36" ht="16.5" thickBot="1" x14ac:dyDescent="0.3">
      <c r="A2192" s="48" t="s">
        <v>2353</v>
      </c>
      <c r="B2192" s="54" t="s">
        <v>157</v>
      </c>
      <c r="C2192" s="55" t="s">
        <v>158</v>
      </c>
      <c r="D2192" s="44">
        <v>11</v>
      </c>
      <c r="E2192" s="41">
        <v>123</v>
      </c>
      <c r="F2192" s="41">
        <v>10</v>
      </c>
      <c r="G2192" s="117">
        <v>12.3</v>
      </c>
      <c r="H2192" s="45">
        <v>1</v>
      </c>
      <c r="I2192" s="42" t="s">
        <v>12</v>
      </c>
      <c r="J2192" s="13">
        <v>12.3</v>
      </c>
      <c r="K2192" s="29">
        <f t="shared" si="982"/>
        <v>2</v>
      </c>
      <c r="L2192" s="29">
        <f t="shared" si="988"/>
        <v>0</v>
      </c>
      <c r="M2192" s="29">
        <f t="shared" si="989"/>
        <v>1</v>
      </c>
      <c r="N2192" s="29">
        <f t="shared" si="983"/>
        <v>1</v>
      </c>
      <c r="O2192" s="34"/>
      <c r="P2192" s="41">
        <v>129</v>
      </c>
      <c r="Q2192" s="41">
        <v>45</v>
      </c>
      <c r="R2192" s="117">
        <v>2.8666666670000001</v>
      </c>
      <c r="S2192" s="42">
        <v>2</v>
      </c>
      <c r="T2192" s="42"/>
      <c r="U2192" s="43" t="s">
        <v>313</v>
      </c>
      <c r="V2192" s="34">
        <v>1</v>
      </c>
      <c r="W2192" s="29">
        <v>2</v>
      </c>
      <c r="X2192" s="29">
        <f t="shared" si="984"/>
        <v>2</v>
      </c>
      <c r="Z2192" s="6">
        <f t="shared" si="985"/>
        <v>1</v>
      </c>
      <c r="AA2192" s="6">
        <f t="shared" si="986"/>
        <v>1</v>
      </c>
      <c r="AB2192" s="29"/>
      <c r="AC2192" s="29">
        <f t="shared" ref="AC2192:AC2197" si="990">_xlfn.IFS(AND(Z2192=1,AA2192=1),1,AND(Z2192=1,AA2192=0),0,Z2192=0,"не применяется")</f>
        <v>1</v>
      </c>
      <c r="AE2192" s="120">
        <f>IF(N2192=1,IF(J2192&gt;=1,2,0),0)</f>
        <v>2</v>
      </c>
      <c r="AF2192" s="120">
        <f>IF(G2192&gt;AI2192,1,0)</f>
        <v>1</v>
      </c>
      <c r="AG2192" s="120"/>
      <c r="AI2192" s="29">
        <f t="shared" si="987"/>
        <v>8.5951903810000001</v>
      </c>
    </row>
    <row r="2193" spans="1:36" ht="16.5" thickBot="1" x14ac:dyDescent="0.3">
      <c r="A2193" s="48" t="s">
        <v>2354</v>
      </c>
      <c r="B2193" s="54" t="s">
        <v>157</v>
      </c>
      <c r="C2193" s="55" t="s">
        <v>158</v>
      </c>
      <c r="D2193" s="44">
        <v>12</v>
      </c>
      <c r="E2193" s="41">
        <v>413</v>
      </c>
      <c r="F2193" s="41">
        <v>10135</v>
      </c>
      <c r="G2193" s="117">
        <v>4.0749876999999997E-2</v>
      </c>
      <c r="H2193" s="42" t="s">
        <v>12</v>
      </c>
      <c r="I2193" s="13">
        <v>40.696787839000002</v>
      </c>
      <c r="J2193" s="42" t="s">
        <v>12</v>
      </c>
      <c r="K2193" s="29">
        <f t="shared" si="982"/>
        <v>0</v>
      </c>
      <c r="L2193" s="29">
        <f t="shared" si="988"/>
        <v>0</v>
      </c>
      <c r="M2193" s="29">
        <f t="shared" si="989"/>
        <v>0</v>
      </c>
      <c r="N2193" s="29">
        <f t="shared" si="983"/>
        <v>1</v>
      </c>
      <c r="O2193" s="34"/>
      <c r="P2193" s="41">
        <v>260</v>
      </c>
      <c r="Q2193" s="41">
        <v>8977</v>
      </c>
      <c r="R2193" s="117">
        <v>2.8962905000000001E-2</v>
      </c>
      <c r="S2193" s="34">
        <v>1</v>
      </c>
      <c r="T2193" s="34"/>
      <c r="U2193" s="43" t="s">
        <v>315</v>
      </c>
      <c r="V2193" s="34">
        <v>1</v>
      </c>
      <c r="W2193" s="29">
        <v>1</v>
      </c>
      <c r="X2193" s="29">
        <f t="shared" si="984"/>
        <v>1</v>
      </c>
      <c r="Z2193" s="6">
        <f t="shared" si="985"/>
        <v>1</v>
      </c>
      <c r="AA2193" s="6">
        <f t="shared" si="986"/>
        <v>0</v>
      </c>
      <c r="AB2193" s="29"/>
      <c r="AC2193" s="29">
        <f t="shared" si="990"/>
        <v>0</v>
      </c>
      <c r="AE2193" s="120">
        <f>IF(N2193=1,IF(OR(I2193&gt;-5,I2193=""),0,IF(I2193&gt;=-10,0.5,1)),0)</f>
        <v>0</v>
      </c>
      <c r="AF2193" s="120">
        <f>IF(G2193&lt;AI2193,0.5,0)</f>
        <v>0</v>
      </c>
      <c r="AG2193" s="120">
        <f>IF(G2193=AJ2193,1,0)</f>
        <v>0</v>
      </c>
      <c r="AI2193" s="29">
        <f t="shared" si="987"/>
        <v>4.0696577999999997E-2</v>
      </c>
      <c r="AJ2193" s="29">
        <f>_xlfn.MINIFS($G$6:$G$2383,$N$6:$N$2383,1,$D$6:$D$2383,12)</f>
        <v>5.6550419999999999E-3</v>
      </c>
    </row>
    <row r="2194" spans="1:36" ht="16.5" thickBot="1" x14ac:dyDescent="0.3">
      <c r="A2194" s="48" t="s">
        <v>2355</v>
      </c>
      <c r="B2194" s="54" t="s">
        <v>157</v>
      </c>
      <c r="C2194" s="55" t="s">
        <v>158</v>
      </c>
      <c r="D2194" s="44">
        <v>13</v>
      </c>
      <c r="E2194" s="41">
        <v>501</v>
      </c>
      <c r="F2194" s="41">
        <v>1338</v>
      </c>
      <c r="G2194" s="117">
        <v>0.374439462</v>
      </c>
      <c r="H2194" s="42" t="s">
        <v>12</v>
      </c>
      <c r="I2194" s="13">
        <v>-10.046769957</v>
      </c>
      <c r="J2194" s="42" t="s">
        <v>12</v>
      </c>
      <c r="K2194" s="29">
        <f>_xlfn.IFS(AND(R2194=0,G2194=0),0,V2194=0,0,V2194=1,MAX(AE2194:AG2194))</f>
        <v>2</v>
      </c>
      <c r="L2194" s="29">
        <f t="shared" si="988"/>
        <v>1</v>
      </c>
      <c r="M2194" s="29">
        <f t="shared" si="989"/>
        <v>0</v>
      </c>
      <c r="N2194" s="29">
        <f t="shared" si="983"/>
        <v>1</v>
      </c>
      <c r="O2194" s="34"/>
      <c r="P2194" s="41">
        <v>512</v>
      </c>
      <c r="Q2194" s="41">
        <v>1230</v>
      </c>
      <c r="R2194" s="117">
        <v>0.41626016300000002</v>
      </c>
      <c r="S2194" s="34">
        <v>2</v>
      </c>
      <c r="T2194" s="34"/>
      <c r="U2194" s="43" t="s">
        <v>317</v>
      </c>
      <c r="V2194" s="34">
        <v>1</v>
      </c>
      <c r="W2194" s="29">
        <v>2</v>
      </c>
      <c r="X2194" s="29">
        <f t="shared" si="984"/>
        <v>2</v>
      </c>
      <c r="Z2194" s="6">
        <f t="shared" si="985"/>
        <v>1</v>
      </c>
      <c r="AA2194" s="6">
        <f t="shared" si="986"/>
        <v>1</v>
      </c>
      <c r="AB2194" s="29"/>
      <c r="AC2194" s="29">
        <f t="shared" si="990"/>
        <v>1</v>
      </c>
      <c r="AE2194" s="120">
        <f>IF(N2194=1,IF(OR(I2194&gt;-3,I2194=""),0,IF(I2194&gt;=-7,1,2)),0)</f>
        <v>2</v>
      </c>
      <c r="AF2194" s="120">
        <f>IF(G2194&lt;AI2194,1,0)</f>
        <v>0</v>
      </c>
      <c r="AG2194" s="120">
        <f>IF(G2194=AJ2194,2,0)</f>
        <v>0</v>
      </c>
      <c r="AI2194" s="29">
        <f t="shared" si="987"/>
        <v>0.30394431599999999</v>
      </c>
      <c r="AJ2194" s="29">
        <f>_xlfn.MINIFS($G$6:$G$2383,$N$6:$N$2383,1,$D$6:$D$2383,13)</f>
        <v>0.11</v>
      </c>
    </row>
    <row r="2195" spans="1:36" ht="16.5" thickBot="1" x14ac:dyDescent="0.3">
      <c r="A2195" s="48" t="s">
        <v>2356</v>
      </c>
      <c r="B2195" s="54" t="s">
        <v>157</v>
      </c>
      <c r="C2195" s="55" t="s">
        <v>158</v>
      </c>
      <c r="D2195" s="44">
        <v>14</v>
      </c>
      <c r="E2195" s="41">
        <v>0</v>
      </c>
      <c r="F2195" s="41">
        <v>1140</v>
      </c>
      <c r="G2195" s="117">
        <v>0</v>
      </c>
      <c r="H2195" s="42" t="s">
        <v>12</v>
      </c>
      <c r="I2195" s="13">
        <v>0</v>
      </c>
      <c r="J2195" s="42" t="s">
        <v>12</v>
      </c>
      <c r="K2195" s="29">
        <f>_xlfn.IFS(AND(R2195=0,G2195=0),0,V2195=0,0,V2195=1,MAX(AE2195:AG2195))</f>
        <v>0</v>
      </c>
      <c r="L2195" s="29">
        <f t="shared" si="988"/>
        <v>0</v>
      </c>
      <c r="M2195" s="29">
        <f t="shared" si="989"/>
        <v>1</v>
      </c>
      <c r="N2195" s="29">
        <f t="shared" si="983"/>
        <v>1</v>
      </c>
      <c r="O2195" s="34"/>
      <c r="P2195" s="41">
        <v>0</v>
      </c>
      <c r="Q2195" s="41">
        <v>1026</v>
      </c>
      <c r="R2195" s="117">
        <v>0</v>
      </c>
      <c r="S2195" s="34">
        <v>0</v>
      </c>
      <c r="T2195" s="34"/>
      <c r="U2195" s="43" t="s">
        <v>319</v>
      </c>
      <c r="V2195" s="34">
        <v>1</v>
      </c>
      <c r="W2195" s="29">
        <v>1</v>
      </c>
      <c r="X2195" s="29">
        <f t="shared" si="984"/>
        <v>1</v>
      </c>
      <c r="Z2195" s="6">
        <f t="shared" si="985"/>
        <v>1</v>
      </c>
      <c r="AA2195" s="6">
        <f t="shared" si="986"/>
        <v>0</v>
      </c>
      <c r="AB2195" s="29"/>
      <c r="AC2195" s="29">
        <f t="shared" si="990"/>
        <v>0</v>
      </c>
      <c r="AE2195" s="120">
        <f>IF(N2195=1,IF(OR(I2195&gt;-5,I2195=""),0,IF(I2195&gt;=-10,0.5,1)),0)</f>
        <v>0</v>
      </c>
      <c r="AF2195" s="120">
        <f>IF(G2195&lt;AI2195,0.5,0)</f>
        <v>0.5</v>
      </c>
      <c r="AG2195" s="120">
        <f>IF(G2195=AJ2195,1,0)</f>
        <v>1</v>
      </c>
      <c r="AI2195" s="29">
        <f t="shared" si="987"/>
        <v>4.1435990000000004E-3</v>
      </c>
      <c r="AJ2195" s="29">
        <f>_xlfn.MINIFS($G$6:$G$2383,$N$6:$N$2383,1,$D$6:$D$2383,14)</f>
        <v>0</v>
      </c>
    </row>
    <row r="2196" spans="1:36" ht="16.5" thickBot="1" x14ac:dyDescent="0.3">
      <c r="A2196" s="48" t="s">
        <v>2357</v>
      </c>
      <c r="B2196" s="54" t="s">
        <v>157</v>
      </c>
      <c r="C2196" s="55" t="s">
        <v>158</v>
      </c>
      <c r="D2196" s="33"/>
      <c r="E2196" s="41"/>
      <c r="F2196" s="41"/>
      <c r="G2196" s="117">
        <v>0</v>
      </c>
      <c r="H2196" s="35"/>
      <c r="I2196" s="35"/>
      <c r="J2196" s="35"/>
      <c r="K2196" s="36">
        <f>SUM(K2197:K2202)</f>
        <v>3</v>
      </c>
      <c r="L2196" s="29">
        <f t="shared" si="988"/>
        <v>0</v>
      </c>
      <c r="M2196" s="29">
        <f t="shared" si="989"/>
        <v>0</v>
      </c>
      <c r="O2196" s="34"/>
      <c r="P2196" s="34"/>
      <c r="Q2196" s="34"/>
      <c r="R2196" s="117">
        <v>0</v>
      </c>
      <c r="S2196" s="35">
        <v>5</v>
      </c>
      <c r="T2196" s="35"/>
      <c r="U2196" s="37" t="s">
        <v>321</v>
      </c>
      <c r="V2196" s="35">
        <v>1</v>
      </c>
      <c r="W2196" s="6"/>
      <c r="X2196" s="29">
        <f t="shared" si="984"/>
        <v>0</v>
      </c>
      <c r="Y2196" s="6"/>
      <c r="AB2196" s="6"/>
      <c r="AC2196" s="29" t="str">
        <f t="shared" si="990"/>
        <v>не применяется</v>
      </c>
      <c r="AF2196" s="6"/>
    </row>
    <row r="2197" spans="1:36" ht="16.5" thickBot="1" x14ac:dyDescent="0.3">
      <c r="A2197" s="48" t="s">
        <v>2358</v>
      </c>
      <c r="B2197" s="54" t="s">
        <v>157</v>
      </c>
      <c r="C2197" s="55" t="s">
        <v>158</v>
      </c>
      <c r="D2197" s="44">
        <v>15</v>
      </c>
      <c r="E2197" s="41">
        <v>3954</v>
      </c>
      <c r="F2197" s="41">
        <v>3833</v>
      </c>
      <c r="G2197" s="117">
        <v>1.031567962</v>
      </c>
      <c r="H2197" s="45">
        <v>1</v>
      </c>
      <c r="I2197" s="42" t="s">
        <v>12</v>
      </c>
      <c r="J2197" s="13">
        <v>1.031567962</v>
      </c>
      <c r="K2197" s="29">
        <f t="shared" ref="K2197:K2202" si="991">IF(V2197=1,MAX(AE2197:AG2197),0)</f>
        <v>1</v>
      </c>
      <c r="L2197" s="29">
        <f t="shared" si="988"/>
        <v>0</v>
      </c>
      <c r="M2197" s="29">
        <f t="shared" si="989"/>
        <v>1</v>
      </c>
      <c r="N2197" s="29">
        <f t="shared" ref="N2197:N2202" si="992">IF(AND(F2197=0,V2197=1),2,V2197)</f>
        <v>1</v>
      </c>
      <c r="O2197" s="34"/>
      <c r="P2197" s="41">
        <v>0</v>
      </c>
      <c r="Q2197" s="41">
        <v>0</v>
      </c>
      <c r="R2197" s="117">
        <v>0</v>
      </c>
      <c r="S2197" s="42">
        <v>1</v>
      </c>
      <c r="T2197" s="42"/>
      <c r="U2197" s="43" t="s">
        <v>323</v>
      </c>
      <c r="V2197" s="34">
        <v>1</v>
      </c>
      <c r="W2197" s="29">
        <v>1</v>
      </c>
      <c r="X2197" s="29">
        <f t="shared" si="984"/>
        <v>1</v>
      </c>
      <c r="Z2197" s="6">
        <f t="shared" ref="Z2197:Z2202" si="993">N2197</f>
        <v>1</v>
      </c>
      <c r="AA2197" s="6">
        <f t="shared" ref="AA2197:AA2202" si="994">IF(K2197&lt;=0,0,1)</f>
        <v>1</v>
      </c>
      <c r="AB2197" s="29"/>
      <c r="AC2197" s="29">
        <f t="shared" si="990"/>
        <v>1</v>
      </c>
      <c r="AE2197" s="120">
        <f>IF(AND(J2197&gt;=1,N2197=1),1,0)</f>
        <v>1</v>
      </c>
      <c r="AF2197" s="121">
        <f>IF(G2197&gt;AI2197,0.5,0)</f>
        <v>0.5</v>
      </c>
      <c r="AG2197" s="120"/>
      <c r="AI2197" s="29">
        <f t="shared" ref="AI2197:AI2202" si="995">ROUND(SUMIFS(E:E,D:D,D2197,N:N,1)/SUMIFS(F:F,D:D,D2197,N:N,1),9)</f>
        <v>0.955452521</v>
      </c>
    </row>
    <row r="2198" spans="1:36" ht="16.5" thickBot="1" x14ac:dyDescent="0.3">
      <c r="A2198" s="48" t="s">
        <v>2359</v>
      </c>
      <c r="B2198" s="54" t="s">
        <v>157</v>
      </c>
      <c r="C2198" s="55" t="s">
        <v>158</v>
      </c>
      <c r="D2198" s="44">
        <v>16</v>
      </c>
      <c r="E2198" s="41">
        <v>2</v>
      </c>
      <c r="F2198" s="41">
        <v>0</v>
      </c>
      <c r="G2198" s="117">
        <v>0</v>
      </c>
      <c r="H2198" s="45">
        <v>1</v>
      </c>
      <c r="I2198" s="42" t="s">
        <v>12</v>
      </c>
      <c r="J2198" s="13">
        <v>0</v>
      </c>
      <c r="K2198" s="29">
        <f t="shared" si="991"/>
        <v>0</v>
      </c>
      <c r="L2198" s="29">
        <f t="shared" si="988"/>
        <v>0</v>
      </c>
      <c r="M2198" s="29">
        <f t="shared" si="989"/>
        <v>0</v>
      </c>
      <c r="N2198" s="29">
        <f t="shared" si="992"/>
        <v>2</v>
      </c>
      <c r="O2198" s="34"/>
      <c r="P2198" s="41">
        <v>1</v>
      </c>
      <c r="Q2198" s="41">
        <v>6</v>
      </c>
      <c r="R2198" s="117">
        <v>0.16666666699999999</v>
      </c>
      <c r="S2198" s="42">
        <v>0</v>
      </c>
      <c r="T2198" s="42"/>
      <c r="U2198" s="43" t="s">
        <v>325</v>
      </c>
      <c r="V2198" s="34">
        <v>1</v>
      </c>
      <c r="W2198" s="29">
        <v>1</v>
      </c>
      <c r="X2198" s="29">
        <f t="shared" si="984"/>
        <v>1</v>
      </c>
      <c r="Z2198" s="6">
        <f t="shared" si="993"/>
        <v>2</v>
      </c>
      <c r="AA2198" s="6">
        <f t="shared" si="994"/>
        <v>0</v>
      </c>
      <c r="AB2198" s="29"/>
      <c r="AC2198" s="29" t="str">
        <f>_xlfn.IFS(AND(Z2198=1,AA2198=1),1,AND(Z2198=1,AA2198=0),0,Z2198=0,"не применяется",Z2198=2,"не применяется")</f>
        <v>не применяется</v>
      </c>
      <c r="AE2198" s="120">
        <f>IF(AND(J2198&gt;=1,N2198=1),1,0)</f>
        <v>0</v>
      </c>
      <c r="AF2198" s="120">
        <f>IF(G2198&gt;AI2198,0.5,0)</f>
        <v>0</v>
      </c>
      <c r="AG2198" s="120"/>
      <c r="AI2198" s="29">
        <f t="shared" si="995"/>
        <v>27.65</v>
      </c>
    </row>
    <row r="2199" spans="1:36" ht="16.5" thickBot="1" x14ac:dyDescent="0.3">
      <c r="A2199" s="48" t="s">
        <v>2360</v>
      </c>
      <c r="B2199" s="54" t="s">
        <v>157</v>
      </c>
      <c r="C2199" s="55" t="s">
        <v>158</v>
      </c>
      <c r="D2199" s="44">
        <v>17</v>
      </c>
      <c r="E2199" s="41">
        <v>145</v>
      </c>
      <c r="F2199" s="41">
        <v>2</v>
      </c>
      <c r="G2199" s="117">
        <v>72.5</v>
      </c>
      <c r="H2199" s="45">
        <v>1</v>
      </c>
      <c r="I2199" s="42" t="s">
        <v>12</v>
      </c>
      <c r="J2199" s="13">
        <v>72.5</v>
      </c>
      <c r="K2199" s="29">
        <f t="shared" si="991"/>
        <v>1</v>
      </c>
      <c r="L2199" s="29">
        <f t="shared" si="988"/>
        <v>0</v>
      </c>
      <c r="M2199" s="29">
        <f t="shared" si="989"/>
        <v>0</v>
      </c>
      <c r="N2199" s="29">
        <f t="shared" si="992"/>
        <v>1</v>
      </c>
      <c r="O2199" s="34"/>
      <c r="P2199" s="41">
        <v>16</v>
      </c>
      <c r="Q2199" s="41">
        <v>21</v>
      </c>
      <c r="R2199" s="117">
        <v>0.76190476200000001</v>
      </c>
      <c r="S2199" s="42">
        <v>0</v>
      </c>
      <c r="T2199" s="42"/>
      <c r="U2199" s="43" t="s">
        <v>327</v>
      </c>
      <c r="V2199" s="34">
        <v>1</v>
      </c>
      <c r="W2199" s="29">
        <v>1</v>
      </c>
      <c r="X2199" s="29">
        <f t="shared" si="984"/>
        <v>1</v>
      </c>
      <c r="Z2199" s="6">
        <f t="shared" si="993"/>
        <v>1</v>
      </c>
      <c r="AA2199" s="6">
        <f t="shared" si="994"/>
        <v>1</v>
      </c>
      <c r="AB2199" s="29"/>
      <c r="AC2199" s="29">
        <f>_xlfn.IFS(AND(Z2199=1,AA2199=1),1,AND(Z2199=1,AA2199=0),0,Z2199=0,"не применяется")</f>
        <v>1</v>
      </c>
      <c r="AE2199" s="120">
        <f>IF(AND(J2199&gt;=1,N2199=1),1,0)</f>
        <v>1</v>
      </c>
      <c r="AF2199" s="120">
        <f>IF(G2199&gt;AI2199,0.5,0)</f>
        <v>0</v>
      </c>
      <c r="AG2199" s="120"/>
      <c r="AI2199" s="29">
        <f t="shared" si="995"/>
        <v>77.588235294</v>
      </c>
    </row>
    <row r="2200" spans="1:36" ht="16.5" thickBot="1" x14ac:dyDescent="0.3">
      <c r="A2200" s="48" t="s">
        <v>2361</v>
      </c>
      <c r="B2200" s="54" t="s">
        <v>157</v>
      </c>
      <c r="C2200" s="55" t="s">
        <v>158</v>
      </c>
      <c r="D2200" s="44">
        <v>18</v>
      </c>
      <c r="E2200" s="41">
        <v>15</v>
      </c>
      <c r="F2200" s="41">
        <v>0</v>
      </c>
      <c r="G2200" s="117">
        <v>0</v>
      </c>
      <c r="H2200" s="45">
        <v>1</v>
      </c>
      <c r="I2200" s="42" t="s">
        <v>12</v>
      </c>
      <c r="J2200" s="13">
        <v>0</v>
      </c>
      <c r="K2200" s="29">
        <f t="shared" si="991"/>
        <v>0</v>
      </c>
      <c r="L2200" s="29">
        <f t="shared" si="988"/>
        <v>0</v>
      </c>
      <c r="M2200" s="29">
        <f t="shared" si="989"/>
        <v>0</v>
      </c>
      <c r="N2200" s="29">
        <f t="shared" si="992"/>
        <v>2</v>
      </c>
      <c r="O2200" s="34"/>
      <c r="P2200" s="41">
        <v>11</v>
      </c>
      <c r="Q2200" s="41">
        <v>6</v>
      </c>
      <c r="R2200" s="117">
        <v>1.8333333329999999</v>
      </c>
      <c r="S2200" s="42">
        <v>1</v>
      </c>
      <c r="T2200" s="42"/>
      <c r="U2200" s="43" t="s">
        <v>329</v>
      </c>
      <c r="V2200" s="34">
        <v>1</v>
      </c>
      <c r="W2200" s="29">
        <v>1</v>
      </c>
      <c r="X2200" s="29">
        <f t="shared" si="984"/>
        <v>1</v>
      </c>
      <c r="Z2200" s="6">
        <f t="shared" si="993"/>
        <v>2</v>
      </c>
      <c r="AA2200" s="6">
        <f t="shared" si="994"/>
        <v>0</v>
      </c>
      <c r="AB2200" s="29"/>
      <c r="AC2200" s="29" t="str">
        <f>_xlfn.IFS(AND(Z2200=1,AA2200=1),1,AND(Z2200=1,AA2200=0),0,Z2200=0,"не применяется",Z2200=2,"не применяется")</f>
        <v>не применяется</v>
      </c>
      <c r="AE2200" s="120">
        <f>IF(AND(J2200&gt;=1,N2200=1),1,0)</f>
        <v>0</v>
      </c>
      <c r="AF2200" s="120">
        <f>IF(G2200&gt;AI2200,0.5,0)</f>
        <v>0</v>
      </c>
      <c r="AG2200" s="120"/>
      <c r="AI2200" s="29">
        <f t="shared" si="995"/>
        <v>48.1875</v>
      </c>
    </row>
    <row r="2201" spans="1:36" ht="16.5" thickBot="1" x14ac:dyDescent="0.3">
      <c r="A2201" s="48" t="s">
        <v>2362</v>
      </c>
      <c r="B2201" s="54" t="s">
        <v>157</v>
      </c>
      <c r="C2201" s="55" t="s">
        <v>158</v>
      </c>
      <c r="D2201" s="44">
        <v>19</v>
      </c>
      <c r="E2201" s="41">
        <v>13</v>
      </c>
      <c r="F2201" s="41">
        <v>0</v>
      </c>
      <c r="G2201" s="117">
        <v>0</v>
      </c>
      <c r="H2201" s="45">
        <v>1</v>
      </c>
      <c r="I2201" s="42" t="s">
        <v>12</v>
      </c>
      <c r="J2201" s="13">
        <v>0</v>
      </c>
      <c r="K2201" s="29">
        <f t="shared" si="991"/>
        <v>0</v>
      </c>
      <c r="L2201" s="29">
        <f t="shared" si="988"/>
        <v>0</v>
      </c>
      <c r="M2201" s="29">
        <f t="shared" si="989"/>
        <v>0</v>
      </c>
      <c r="N2201" s="29">
        <f t="shared" si="992"/>
        <v>2</v>
      </c>
      <c r="O2201" s="34"/>
      <c r="P2201" s="41">
        <v>7</v>
      </c>
      <c r="Q2201" s="41">
        <v>5</v>
      </c>
      <c r="R2201" s="117">
        <v>1.4</v>
      </c>
      <c r="S2201" s="42">
        <v>2</v>
      </c>
      <c r="T2201" s="42"/>
      <c r="U2201" s="43" t="s">
        <v>331</v>
      </c>
      <c r="V2201" s="34">
        <v>1</v>
      </c>
      <c r="W2201" s="29">
        <v>2</v>
      </c>
      <c r="X2201" s="29">
        <f t="shared" si="984"/>
        <v>2</v>
      </c>
      <c r="Z2201" s="6">
        <f t="shared" si="993"/>
        <v>2</v>
      </c>
      <c r="AA2201" s="6">
        <f t="shared" si="994"/>
        <v>0</v>
      </c>
      <c r="AB2201" s="29"/>
      <c r="AC2201" s="29" t="str">
        <f>_xlfn.IFS(AND(Z2201=1,AA2201=1),1,AND(Z2201=1,AA2201=0),0,Z2201=0,"не применяется",Z2201=2,"не применяется")</f>
        <v>не применяется</v>
      </c>
      <c r="AE2201" s="120">
        <f>IF(AND(J2201&gt;=1,N2201=1),2,0)</f>
        <v>0</v>
      </c>
      <c r="AF2201" s="120">
        <f>IF(G2201&gt;AI2201,1,0)</f>
        <v>0</v>
      </c>
      <c r="AG2201" s="120"/>
      <c r="AI2201" s="29">
        <f t="shared" si="995"/>
        <v>45.237288135999997</v>
      </c>
    </row>
    <row r="2202" spans="1:36" ht="16.5" thickBot="1" x14ac:dyDescent="0.3">
      <c r="A2202" s="48" t="s">
        <v>2363</v>
      </c>
      <c r="B2202" s="54" t="s">
        <v>157</v>
      </c>
      <c r="C2202" s="55" t="s">
        <v>158</v>
      </c>
      <c r="D2202" s="44">
        <v>20</v>
      </c>
      <c r="E2202" s="41">
        <v>2</v>
      </c>
      <c r="F2202" s="41">
        <v>1</v>
      </c>
      <c r="G2202" s="117">
        <v>2</v>
      </c>
      <c r="H2202" s="45">
        <v>1</v>
      </c>
      <c r="I2202" s="42" t="s">
        <v>12</v>
      </c>
      <c r="J2202" s="13">
        <v>2</v>
      </c>
      <c r="K2202" s="29">
        <f t="shared" si="991"/>
        <v>1</v>
      </c>
      <c r="L2202" s="29">
        <f t="shared" si="988"/>
        <v>0</v>
      </c>
      <c r="M2202" s="29">
        <f t="shared" si="989"/>
        <v>0</v>
      </c>
      <c r="N2202" s="29">
        <f t="shared" si="992"/>
        <v>1</v>
      </c>
      <c r="O2202" s="34"/>
      <c r="P2202" s="41">
        <v>4</v>
      </c>
      <c r="Q2202" s="41">
        <v>2</v>
      </c>
      <c r="R2202" s="117">
        <v>2</v>
      </c>
      <c r="S2202" s="42">
        <v>1</v>
      </c>
      <c r="T2202" s="42"/>
      <c r="U2202" s="43" t="s">
        <v>333</v>
      </c>
      <c r="V2202" s="34">
        <v>1</v>
      </c>
      <c r="W2202" s="29">
        <v>1</v>
      </c>
      <c r="X2202" s="29">
        <f t="shared" si="984"/>
        <v>1</v>
      </c>
      <c r="Z2202" s="6">
        <f t="shared" si="993"/>
        <v>1</v>
      </c>
      <c r="AA2202" s="6">
        <f t="shared" si="994"/>
        <v>1</v>
      </c>
      <c r="AB2202" s="29"/>
      <c r="AC2202" s="29">
        <f>_xlfn.IFS(AND(Z2202=1,AA2202=1),1,AND(Z2202=1,AA2202=0),0,Z2202=0,"не применяется")</f>
        <v>1</v>
      </c>
      <c r="AE2202" s="120">
        <f>IF(AND(J2202&gt;=1,N2202=1),1,0)</f>
        <v>1</v>
      </c>
      <c r="AF2202" s="120">
        <f>IF(G2202&gt;AI2202,0.5,0)</f>
        <v>0</v>
      </c>
      <c r="AG2202" s="120"/>
      <c r="AI2202" s="29">
        <f t="shared" si="995"/>
        <v>12.756097561000001</v>
      </c>
    </row>
    <row r="2203" spans="1:36" ht="16.5" thickBot="1" x14ac:dyDescent="0.3">
      <c r="A2203" s="48" t="s">
        <v>2357</v>
      </c>
      <c r="B2203" s="54" t="s">
        <v>157</v>
      </c>
      <c r="C2203" s="55" t="s">
        <v>158</v>
      </c>
      <c r="D2203" s="33"/>
      <c r="E2203" s="41"/>
      <c r="F2203" s="41"/>
      <c r="G2203" s="117">
        <v>0</v>
      </c>
      <c r="H2203" s="35"/>
      <c r="I2203" s="35"/>
      <c r="J2203" s="35"/>
      <c r="K2203" s="36">
        <f>SUM(K2204:K2208)</f>
        <v>1</v>
      </c>
      <c r="L2203" s="29">
        <f t="shared" si="988"/>
        <v>0</v>
      </c>
      <c r="M2203" s="29">
        <f t="shared" si="989"/>
        <v>0</v>
      </c>
      <c r="O2203" s="34"/>
      <c r="P2203" s="34"/>
      <c r="Q2203" s="34"/>
      <c r="R2203" s="117">
        <v>0</v>
      </c>
      <c r="S2203" s="35">
        <v>2</v>
      </c>
      <c r="T2203" s="35"/>
      <c r="U2203" s="37" t="s">
        <v>321</v>
      </c>
      <c r="V2203" s="35">
        <v>1</v>
      </c>
      <c r="W2203" s="6"/>
      <c r="X2203" s="29">
        <f t="shared" si="984"/>
        <v>0</v>
      </c>
      <c r="Y2203" s="6"/>
      <c r="AB2203" s="6"/>
      <c r="AC2203" s="29" t="str">
        <f>_xlfn.IFS(AND(Z2203=1,AA2203=1),1,AND(Z2203=1,AA2203=0),0,Z2203=0,"не применяется")</f>
        <v>не применяется</v>
      </c>
      <c r="AF2203" s="6"/>
    </row>
    <row r="2204" spans="1:36" ht="16.5" thickBot="1" x14ac:dyDescent="0.3">
      <c r="A2204" s="48" t="s">
        <v>2364</v>
      </c>
      <c r="B2204" s="54" t="s">
        <v>157</v>
      </c>
      <c r="C2204" s="55" t="s">
        <v>158</v>
      </c>
      <c r="D2204" s="44">
        <v>21</v>
      </c>
      <c r="E2204" s="41">
        <v>10</v>
      </c>
      <c r="F2204" s="41">
        <v>22</v>
      </c>
      <c r="G2204" s="117">
        <v>0.45454545499999999</v>
      </c>
      <c r="H2204" s="42" t="s">
        <v>12</v>
      </c>
      <c r="I2204" s="13">
        <v>18.181818182000001</v>
      </c>
      <c r="J2204" s="42" t="s">
        <v>12</v>
      </c>
      <c r="K2204" s="29">
        <f>IF(V2204=1,MAX(AE2204:AG2204),0)</f>
        <v>1</v>
      </c>
      <c r="L2204" s="29">
        <f t="shared" si="988"/>
        <v>0</v>
      </c>
      <c r="M2204" s="29">
        <f t="shared" si="989"/>
        <v>1</v>
      </c>
      <c r="N2204" s="29">
        <f>IF(AND(F2204=0,V2204=1),2,V2204)</f>
        <v>1</v>
      </c>
      <c r="O2204" s="34"/>
      <c r="P2204" s="41">
        <v>5</v>
      </c>
      <c r="Q2204" s="41">
        <v>13</v>
      </c>
      <c r="R2204" s="117">
        <v>0.38461538499999998</v>
      </c>
      <c r="S2204" s="45">
        <v>1</v>
      </c>
      <c r="T2204" s="45"/>
      <c r="U2204" s="43" t="s">
        <v>335</v>
      </c>
      <c r="V2204" s="34">
        <v>1</v>
      </c>
      <c r="W2204" s="29">
        <v>1</v>
      </c>
      <c r="X2204" s="29">
        <f t="shared" si="984"/>
        <v>1</v>
      </c>
      <c r="Z2204" s="6">
        <f>N2204</f>
        <v>1</v>
      </c>
      <c r="AA2204" s="6">
        <f>IF(K2204&lt;=0,0,1)</f>
        <v>1</v>
      </c>
      <c r="AB2204" s="29"/>
      <c r="AC2204" s="29">
        <f>_xlfn.IFS(AND(Z2204=1,AA2204=1),1,AND(Z2204=1,AA2204=0),0,Z2204=0,"не применяется")</f>
        <v>1</v>
      </c>
      <c r="AE2204" s="120">
        <f>IF(N2204=1,IF(OR(I2204&lt;5,I2204=""),0,IF(I2204&gt;=10,1,0.5)),0)</f>
        <v>1</v>
      </c>
      <c r="AF2204" s="120">
        <f>IF(G2204&gt;AI2204,0.5,0)</f>
        <v>0.5</v>
      </c>
      <c r="AG2204" s="120">
        <f>IF(G2204=AJ2204,1,0)</f>
        <v>0</v>
      </c>
      <c r="AI2204" s="29">
        <f>ROUND(SUMIFS(E:E,D:D,D2204,N:N,1)/SUMIFS(F:F,D:D,D2204,N:N,1),9)</f>
        <v>0.40586932399999998</v>
      </c>
      <c r="AJ2204" s="29">
        <f>_xlfn.MAXIFS($G$7:$G$2383,$N$7:$N$2383,1,$D$7:$D$2383,21)</f>
        <v>1</v>
      </c>
    </row>
    <row r="2205" spans="1:36" ht="16.5" thickBot="1" x14ac:dyDescent="0.3">
      <c r="A2205" s="48" t="s">
        <v>2365</v>
      </c>
      <c r="B2205" s="54" t="s">
        <v>157</v>
      </c>
      <c r="C2205" s="55" t="s">
        <v>158</v>
      </c>
      <c r="D2205" s="44">
        <v>22</v>
      </c>
      <c r="E2205" s="41">
        <v>15</v>
      </c>
      <c r="F2205" s="41">
        <v>153</v>
      </c>
      <c r="G2205" s="117">
        <v>9.8039215999999998E-2</v>
      </c>
      <c r="H2205" s="45">
        <v>1</v>
      </c>
      <c r="I2205" s="42" t="s">
        <v>12</v>
      </c>
      <c r="J2205" s="13">
        <v>9.8039215999999998E-2</v>
      </c>
      <c r="K2205" s="29">
        <f>IF(V2205=1,MAX(AE2205:AG2205),0)</f>
        <v>0</v>
      </c>
      <c r="L2205" s="29">
        <f t="shared" si="988"/>
        <v>0</v>
      </c>
      <c r="M2205" s="29">
        <f t="shared" si="989"/>
        <v>0</v>
      </c>
      <c r="N2205" s="29">
        <f>IF(AND(F2205=0,V2205=1),2,V2205)</f>
        <v>1</v>
      </c>
      <c r="O2205" s="34"/>
      <c r="P2205" s="41">
        <v>0</v>
      </c>
      <c r="Q2205" s="41">
        <v>0</v>
      </c>
      <c r="R2205" s="117">
        <v>0</v>
      </c>
      <c r="S2205" s="42">
        <v>0</v>
      </c>
      <c r="T2205" s="42"/>
      <c r="U2205" s="43" t="s">
        <v>337</v>
      </c>
      <c r="V2205" s="34">
        <v>1</v>
      </c>
      <c r="W2205" s="29">
        <v>1</v>
      </c>
      <c r="X2205" s="29">
        <f t="shared" si="984"/>
        <v>1</v>
      </c>
      <c r="Z2205" s="6">
        <f>N2205</f>
        <v>1</v>
      </c>
      <c r="AA2205" s="6">
        <f>IF(K2205&lt;=0,0,1)</f>
        <v>0</v>
      </c>
      <c r="AB2205" s="29"/>
      <c r="AC2205" s="29">
        <f>_xlfn.IFS(AND(Z2205=1,AA2205=1),1,AND(Z2205=1,AA2205=0),0,Z2205=0,"не применяется")</f>
        <v>0</v>
      </c>
      <c r="AE2205" s="120">
        <f>IF(AND(J2205&gt;=1,N2205=1),1,0)</f>
        <v>0</v>
      </c>
      <c r="AF2205" s="120">
        <f>IF(G2205&gt;AI2205,0.5,0)</f>
        <v>0</v>
      </c>
      <c r="AG2205" s="120"/>
      <c r="AI2205" s="29">
        <f>ROUND(SUMIFS(E:E,D:D,D2205,N:N,1)/SUMIFS(F:F,D:D,D2205,N:N,1),9)</f>
        <v>0.59924209900000003</v>
      </c>
    </row>
    <row r="2206" spans="1:36" ht="16.5" thickBot="1" x14ac:dyDescent="0.3">
      <c r="A2206" s="48" t="s">
        <v>2366</v>
      </c>
      <c r="B2206" s="54" t="s">
        <v>157</v>
      </c>
      <c r="C2206" s="55" t="s">
        <v>158</v>
      </c>
      <c r="D2206" s="44">
        <v>23</v>
      </c>
      <c r="E2206" s="41">
        <v>0</v>
      </c>
      <c r="F2206" s="41">
        <v>0</v>
      </c>
      <c r="G2206" s="117">
        <v>0</v>
      </c>
      <c r="H2206" s="42" t="s">
        <v>12</v>
      </c>
      <c r="I2206" s="13">
        <v>-100</v>
      </c>
      <c r="J2206" s="42" t="s">
        <v>12</v>
      </c>
      <c r="K2206" s="29">
        <f>IF(V2206=1,MAX(AE2206:AG2206),0)</f>
        <v>0</v>
      </c>
      <c r="L2206" s="29">
        <f t="shared" si="988"/>
        <v>0</v>
      </c>
      <c r="M2206" s="29">
        <f t="shared" si="989"/>
        <v>0</v>
      </c>
      <c r="N2206" s="29">
        <f>IF(AND(F2206=0,V2206=1),2,V2206)</f>
        <v>2</v>
      </c>
      <c r="O2206" s="34"/>
      <c r="P2206" s="41">
        <v>1</v>
      </c>
      <c r="Q2206" s="41">
        <v>5</v>
      </c>
      <c r="R2206" s="117">
        <v>0.2</v>
      </c>
      <c r="S2206" s="45">
        <v>0.5</v>
      </c>
      <c r="T2206" s="45"/>
      <c r="U2206" s="43" t="s">
        <v>339</v>
      </c>
      <c r="V2206" s="34">
        <v>1</v>
      </c>
      <c r="W2206" s="29">
        <v>1</v>
      </c>
      <c r="X2206" s="29">
        <f t="shared" si="984"/>
        <v>1</v>
      </c>
      <c r="Z2206" s="6">
        <f>N2206</f>
        <v>2</v>
      </c>
      <c r="AA2206" s="6">
        <f>IF(K2206&lt;=0,0,1)</f>
        <v>0</v>
      </c>
      <c r="AB2206" s="29"/>
      <c r="AC2206" s="29" t="str">
        <f>_xlfn.IFS(AND(Z2206=1,AA2206=1),1,AND(Z2206=1,AA2206=0),0,Z2206=0,"не применяется",Z2206=2,"не применяется")</f>
        <v>не применяется</v>
      </c>
      <c r="AE2206" s="120">
        <f>IF(N2206=1,IF(OR(I2206&lt;5,I2206=""),0,IF(I2206&gt;=10,1,0.5)),0)</f>
        <v>0</v>
      </c>
      <c r="AF2206" s="120">
        <f>IF(G2206&gt;AI2206,0.5,0)</f>
        <v>0</v>
      </c>
      <c r="AG2206" s="120">
        <f>IF(AND(G4633&lt;&gt;0,G2206=AJ2206),1,0)</f>
        <v>0</v>
      </c>
      <c r="AI2206" s="29">
        <f>ROUND(SUMIFS(E:E,D:D,D2206,N:N,1)/SUMIFS(F:F,D:D,D2206,N:N,1),9)</f>
        <v>0.46666666699999998</v>
      </c>
      <c r="AJ2206" s="29">
        <f>_xlfn.MAXIFS($G$7:$G$2383,$N$7:$N$2383,1,$D$7:$D$2383,23)</f>
        <v>6</v>
      </c>
    </row>
    <row r="2207" spans="1:36" ht="16.5" thickBot="1" x14ac:dyDescent="0.3">
      <c r="A2207" s="48" t="s">
        <v>2367</v>
      </c>
      <c r="B2207" s="54" t="s">
        <v>157</v>
      </c>
      <c r="C2207" s="55" t="s">
        <v>158</v>
      </c>
      <c r="D2207" s="44">
        <v>24</v>
      </c>
      <c r="E2207" s="41">
        <v>0</v>
      </c>
      <c r="F2207" s="41">
        <v>5</v>
      </c>
      <c r="G2207" s="117">
        <v>0</v>
      </c>
      <c r="H2207" s="42" t="s">
        <v>12</v>
      </c>
      <c r="I2207" s="13">
        <v>-100</v>
      </c>
      <c r="J2207" s="42" t="s">
        <v>12</v>
      </c>
      <c r="K2207" s="29">
        <f>IF(V2207=1,MAX(AE2207:AG2207),0)</f>
        <v>0</v>
      </c>
      <c r="L2207" s="29">
        <f t="shared" si="988"/>
        <v>0</v>
      </c>
      <c r="M2207" s="29">
        <f t="shared" si="989"/>
        <v>0</v>
      </c>
      <c r="N2207" s="29">
        <f>IF(AND(F2207=0,V2207=1),2,V2207)</f>
        <v>1</v>
      </c>
      <c r="O2207" s="34"/>
      <c r="P2207" s="41">
        <v>1</v>
      </c>
      <c r="Q2207" s="41">
        <v>5</v>
      </c>
      <c r="R2207" s="117">
        <v>0.2</v>
      </c>
      <c r="S2207" s="45">
        <v>0.5</v>
      </c>
      <c r="T2207" s="45"/>
      <c r="U2207" s="43" t="s">
        <v>341</v>
      </c>
      <c r="V2207" s="34">
        <v>1</v>
      </c>
      <c r="W2207" s="29">
        <v>1</v>
      </c>
      <c r="X2207" s="29">
        <f t="shared" si="984"/>
        <v>1</v>
      </c>
      <c r="Z2207" s="6">
        <f>N2207</f>
        <v>1</v>
      </c>
      <c r="AA2207" s="6">
        <f>IF(K2207&lt;=0,0,1)</f>
        <v>0</v>
      </c>
      <c r="AB2207" s="29"/>
      <c r="AC2207" s="29">
        <f>_xlfn.IFS(AND(Z2207=1,AA2207=1),1,AND(Z2207=1,AA2207=0),0,Z2207=0,"не применяется")</f>
        <v>0</v>
      </c>
      <c r="AE2207" s="120">
        <f>IF(N2207=1,IF(OR(I2207&lt;5,I2207=""),0,IF(I2207&gt;=10,1,0.5)),0)</f>
        <v>0</v>
      </c>
      <c r="AF2207" s="120">
        <f>IF(G2207&gt;AI2207,0.5,0)</f>
        <v>0</v>
      </c>
      <c r="AG2207" s="120">
        <f>IF(G2207=AJ2207,1,0)</f>
        <v>0</v>
      </c>
      <c r="AI2207" s="29">
        <f>ROUND(SUMIFS(E:E,D:D,D2207,N:N,1)/SUMIFS(F:F,D:D,D2207,N:N,1),9)</f>
        <v>0.91379310300000005</v>
      </c>
      <c r="AJ2207" s="29">
        <f>_xlfn.MAXIFS($G$7:$G$2383,$N$7:$N$2383,1,$D$7:$D$2383,24)</f>
        <v>10</v>
      </c>
    </row>
    <row r="2208" spans="1:36" ht="16.5" thickBot="1" x14ac:dyDescent="0.3">
      <c r="A2208" s="48" t="s">
        <v>2368</v>
      </c>
      <c r="B2208" s="54" t="s">
        <v>157</v>
      </c>
      <c r="C2208" s="55" t="s">
        <v>158</v>
      </c>
      <c r="D2208" s="44">
        <v>25</v>
      </c>
      <c r="E2208" s="41">
        <v>149</v>
      </c>
      <c r="F2208" s="41">
        <v>160</v>
      </c>
      <c r="G2208" s="117">
        <v>0.93125000000000002</v>
      </c>
      <c r="H2208" s="45">
        <v>1</v>
      </c>
      <c r="I2208" s="42" t="s">
        <v>12</v>
      </c>
      <c r="J2208" s="13">
        <v>0.93125000000000002</v>
      </c>
      <c r="K2208" s="29">
        <f>IF(V2208=1,MAX(AE2208:AG2208),0)</f>
        <v>0</v>
      </c>
      <c r="L2208" s="29">
        <f t="shared" si="988"/>
        <v>0</v>
      </c>
      <c r="M2208" s="29">
        <f t="shared" si="989"/>
        <v>0</v>
      </c>
      <c r="N2208" s="29">
        <f>IF(AND(F2208=0,V2208=1),2,V2208)</f>
        <v>1</v>
      </c>
      <c r="O2208" s="34"/>
      <c r="P2208" s="41">
        <v>0</v>
      </c>
      <c r="Q2208" s="41">
        <v>0</v>
      </c>
      <c r="R2208" s="117">
        <v>0</v>
      </c>
      <c r="S2208" s="42">
        <v>0</v>
      </c>
      <c r="T2208" s="42"/>
      <c r="U2208" s="43" t="s">
        <v>343</v>
      </c>
      <c r="V2208" s="34">
        <v>1</v>
      </c>
      <c r="W2208" s="29">
        <v>2</v>
      </c>
      <c r="X2208" s="29">
        <f t="shared" si="984"/>
        <v>2</v>
      </c>
      <c r="Z2208" s="6">
        <f>N2208</f>
        <v>1</v>
      </c>
      <c r="AA2208" s="6">
        <f>IF(K2208&lt;=0,0,1)</f>
        <v>0</v>
      </c>
      <c r="AB2208" s="29"/>
      <c r="AC2208" s="29">
        <f>_xlfn.IFS(AND(Z2208=1,AA2208=1),1,AND(Z2208=1,AA2208=0),0,Z2208=0,"не применяется")</f>
        <v>0</v>
      </c>
      <c r="AE2208" s="120">
        <f>IF(AND(J2208&gt;=1,N2208=1),2,0)</f>
        <v>0</v>
      </c>
      <c r="AF2208" s="120">
        <f>IF(G2208&gt;AI2208,1,0)</f>
        <v>0</v>
      </c>
      <c r="AG2208" s="120"/>
      <c r="AI2208" s="29">
        <f>ROUND(SUMIFS(E:E,D:D,D2208,N:N,1)/SUMIFS(F:F,D:D,D2208,N:N,1),9)</f>
        <v>0.97028108999999996</v>
      </c>
    </row>
    <row r="2209" spans="1:36" s="112" customFormat="1" ht="16.5" thickBot="1" x14ac:dyDescent="0.3">
      <c r="A2209" s="127" t="s">
        <v>2369</v>
      </c>
      <c r="B2209" s="126" t="s">
        <v>157</v>
      </c>
      <c r="C2209" s="125" t="s">
        <v>158</v>
      </c>
      <c r="D2209" s="51">
        <v>33</v>
      </c>
      <c r="E2209" s="41"/>
      <c r="F2209" s="41"/>
      <c r="G2209" s="117">
        <v>0</v>
      </c>
      <c r="H2209" s="46"/>
      <c r="I2209" s="46"/>
      <c r="J2209" s="46"/>
      <c r="K2209" s="45">
        <f>K2181+K2196+K2203</f>
        <v>16</v>
      </c>
      <c r="L2209" s="29">
        <f t="shared" si="988"/>
        <v>0</v>
      </c>
      <c r="M2209" s="29">
        <f t="shared" si="989"/>
        <v>0</v>
      </c>
      <c r="N2209" s="29"/>
      <c r="O2209" s="117"/>
      <c r="P2209" s="34"/>
      <c r="Q2209" s="34"/>
      <c r="R2209" s="117">
        <v>0</v>
      </c>
      <c r="S2209" s="46">
        <v>20</v>
      </c>
      <c r="T2209" s="46"/>
      <c r="U2209" s="124" t="s">
        <v>321</v>
      </c>
      <c r="V2209" s="46">
        <v>1</v>
      </c>
      <c r="X2209" s="112">
        <f>SUM(X2181:X2208)</f>
        <v>32</v>
      </c>
      <c r="Y2209" s="123">
        <f>K2209/X2209</f>
        <v>0.5</v>
      </c>
      <c r="Z2209" s="6">
        <f>SUM(Z2181:Z2208)</f>
        <v>31</v>
      </c>
      <c r="AA2209" s="6">
        <f>SUM(AA2181:AA2208)</f>
        <v>11</v>
      </c>
      <c r="AB2209" s="53">
        <f>AA2209/Z2209</f>
        <v>0.35483870967741937</v>
      </c>
      <c r="AC2209" s="29">
        <f>AB2209</f>
        <v>0.35483870967741937</v>
      </c>
      <c r="AE2209" s="6"/>
      <c r="AF2209" s="6"/>
      <c r="AG2209" s="6"/>
      <c r="AI2209" s="29"/>
      <c r="AJ2209" s="29"/>
    </row>
    <row r="2210" spans="1:36" ht="16.5" thickBot="1" x14ac:dyDescent="0.25">
      <c r="A2210" s="48" t="s">
        <v>232</v>
      </c>
      <c r="B2210" s="49" t="s">
        <v>113</v>
      </c>
      <c r="C2210" s="50" t="s">
        <v>114</v>
      </c>
      <c r="D2210" s="33">
        <v>0</v>
      </c>
      <c r="E2210" s="122"/>
      <c r="F2210" s="122"/>
      <c r="G2210" s="117">
        <v>0</v>
      </c>
      <c r="H2210" s="35"/>
      <c r="I2210" s="35"/>
      <c r="J2210" s="35"/>
      <c r="K2210" s="36">
        <f>SUM(K2211:K2224)</f>
        <v>14</v>
      </c>
      <c r="L2210" s="29">
        <f t="shared" si="988"/>
        <v>0</v>
      </c>
      <c r="M2210" s="29">
        <f t="shared" si="989"/>
        <v>0</v>
      </c>
      <c r="O2210" s="34"/>
      <c r="P2210" s="67"/>
      <c r="Q2210" s="67"/>
      <c r="R2210" s="117">
        <v>0</v>
      </c>
      <c r="S2210" s="34">
        <v>12.5</v>
      </c>
      <c r="T2210" s="34"/>
      <c r="U2210" s="43" t="s">
        <v>321</v>
      </c>
      <c r="V2210" s="35">
        <v>1</v>
      </c>
      <c r="W2210" s="6"/>
      <c r="X2210" s="6"/>
      <c r="Y2210" s="6"/>
      <c r="AB2210" s="6"/>
      <c r="AC2210" s="6"/>
      <c r="AF2210" s="6"/>
    </row>
    <row r="2211" spans="1:36" ht="16.5" thickBot="1" x14ac:dyDescent="0.3">
      <c r="A2211" s="48" t="s">
        <v>2370</v>
      </c>
      <c r="B2211" s="54" t="s">
        <v>113</v>
      </c>
      <c r="C2211" s="55" t="s">
        <v>114</v>
      </c>
      <c r="D2211" s="41">
        <v>1</v>
      </c>
      <c r="E2211" s="41">
        <v>34516</v>
      </c>
      <c r="F2211" s="41">
        <v>135547</v>
      </c>
      <c r="G2211" s="117">
        <v>0.25464230100000002</v>
      </c>
      <c r="H2211" s="42" t="s">
        <v>12</v>
      </c>
      <c r="I2211" s="13">
        <v>-10.820641674999999</v>
      </c>
      <c r="J2211" s="42" t="s">
        <v>12</v>
      </c>
      <c r="K2211" s="29">
        <f t="shared" ref="K2211:K2222" si="996">IF(V2211=1,MAX(AE2211:AG2211),0)</f>
        <v>0</v>
      </c>
      <c r="L2211" s="29">
        <f t="shared" si="988"/>
        <v>0</v>
      </c>
      <c r="M2211" s="29">
        <f t="shared" si="989"/>
        <v>0</v>
      </c>
      <c r="N2211" s="29">
        <f t="shared" ref="N2211:N2224" si="997">IF(AND(F2211=0,V2211=1),2,V2211)</f>
        <v>1</v>
      </c>
      <c r="O2211" s="34"/>
      <c r="P2211" s="41">
        <v>41170</v>
      </c>
      <c r="Q2211" s="41">
        <v>144183.20000000001</v>
      </c>
      <c r="R2211" s="117">
        <v>0.285539508</v>
      </c>
      <c r="S2211" s="34">
        <v>1</v>
      </c>
      <c r="T2211" s="34"/>
      <c r="U2211" s="43" t="s">
        <v>293</v>
      </c>
      <c r="V2211" s="34">
        <v>1</v>
      </c>
      <c r="W2211" s="29">
        <v>1</v>
      </c>
      <c r="X2211" s="29">
        <f t="shared" ref="X2211:X2237" si="998">IF(V2211=1,W2211,0)</f>
        <v>1</v>
      </c>
      <c r="Z2211" s="6">
        <f t="shared" ref="Z2211:Z2224" si="999">N2211</f>
        <v>1</v>
      </c>
      <c r="AA2211" s="6">
        <f t="shared" ref="AA2211:AA2224" si="1000">IF(K2211&lt;=0,0,1)</f>
        <v>0</v>
      </c>
      <c r="AB2211" s="29"/>
      <c r="AC2211" s="29">
        <f t="shared" ref="AC2211:AC2226" si="1001">_xlfn.IFS(AND(Z2211=1,AA2211=1),1,AND(Z2211=1,AA2211=0),0,Z2211=0,"не применяется")</f>
        <v>0</v>
      </c>
      <c r="AE2211" s="120">
        <f>IF(N2211=1,IF(OR(I2211&lt;3,I2211=""),0,IF(I2211&gt;=7,1,0.5)),0)</f>
        <v>0</v>
      </c>
      <c r="AF2211" s="120">
        <f>IF(G2211&gt;AI2211,0.5,0)</f>
        <v>0</v>
      </c>
      <c r="AG2211" s="120">
        <f>IF(G2211=AJ2211,1,0)</f>
        <v>0</v>
      </c>
      <c r="AI2211" s="29">
        <f t="shared" ref="AI2211:AI2224" si="1002">ROUND(SUMIFS(E:E,D:D,D2211,N:N,1)/SUMIFS(F:F,D:D,D2211,N:N,1),9)</f>
        <v>0.26994277300000002</v>
      </c>
      <c r="AJ2211" s="29">
        <f>ROUND(_xlfn.MAXIFS($G$7:$G$2383,$D$7:$D$2383,1,$V$7:$V$2383,1),9)</f>
        <v>0.87050933799999997</v>
      </c>
    </row>
    <row r="2212" spans="1:36" ht="16.5" thickBot="1" x14ac:dyDescent="0.3">
      <c r="A2212" s="48" t="s">
        <v>2371</v>
      </c>
      <c r="B2212" s="54" t="s">
        <v>113</v>
      </c>
      <c r="C2212" s="55" t="s">
        <v>114</v>
      </c>
      <c r="D2212" s="44">
        <v>2</v>
      </c>
      <c r="E2212" s="41">
        <v>199</v>
      </c>
      <c r="F2212" s="41">
        <v>205</v>
      </c>
      <c r="G2212" s="117">
        <v>0.970731707</v>
      </c>
      <c r="H2212" s="42" t="s">
        <v>12</v>
      </c>
      <c r="I2212" s="13">
        <v>136.27243444800001</v>
      </c>
      <c r="J2212" s="42" t="s">
        <v>12</v>
      </c>
      <c r="K2212" s="29">
        <f t="shared" si="996"/>
        <v>2</v>
      </c>
      <c r="L2212" s="29">
        <f t="shared" si="988"/>
        <v>0</v>
      </c>
      <c r="M2212" s="29">
        <f t="shared" si="989"/>
        <v>1</v>
      </c>
      <c r="N2212" s="29">
        <f t="shared" si="997"/>
        <v>1</v>
      </c>
      <c r="O2212" s="34"/>
      <c r="P2212" s="41">
        <v>159</v>
      </c>
      <c r="Q2212" s="41">
        <v>387</v>
      </c>
      <c r="R2212" s="117">
        <v>0.41085271299999998</v>
      </c>
      <c r="S2212" s="34">
        <v>2</v>
      </c>
      <c r="T2212" s="34"/>
      <c r="U2212" s="43" t="s">
        <v>295</v>
      </c>
      <c r="V2212" s="34">
        <v>1</v>
      </c>
      <c r="W2212" s="29">
        <v>2</v>
      </c>
      <c r="X2212" s="29">
        <f t="shared" si="998"/>
        <v>2</v>
      </c>
      <c r="Z2212" s="6">
        <f t="shared" si="999"/>
        <v>1</v>
      </c>
      <c r="AA2212" s="6">
        <f t="shared" si="1000"/>
        <v>1</v>
      </c>
      <c r="AB2212" s="29"/>
      <c r="AC2212" s="29">
        <f t="shared" si="1001"/>
        <v>1</v>
      </c>
      <c r="AE2212" s="120">
        <f>IF(N2212=1,IF(OR(I2212&lt;5,I2212=""),0,IF(I2212&gt;=10,2,1)),0)</f>
        <v>2</v>
      </c>
      <c r="AF2212" s="120">
        <f>IF(G2212&gt;AI2212,1,0)</f>
        <v>1</v>
      </c>
      <c r="AG2212" s="120">
        <f>IF(G2212=AJ2212,2,0)</f>
        <v>0</v>
      </c>
      <c r="AI2212" s="29">
        <f t="shared" si="1002"/>
        <v>0.94268468299999997</v>
      </c>
      <c r="AJ2212" s="29">
        <f>ROUND(_xlfn.MAXIFS($G$7:$G$2383,$N$7:$N$2383,1,$D$7:$D$2383,2),9)</f>
        <v>0.994897959</v>
      </c>
    </row>
    <row r="2213" spans="1:36" ht="16.5" thickBot="1" x14ac:dyDescent="0.3">
      <c r="A2213" s="48" t="s">
        <v>2372</v>
      </c>
      <c r="B2213" s="54" t="s">
        <v>113</v>
      </c>
      <c r="C2213" s="55" t="s">
        <v>114</v>
      </c>
      <c r="D2213" s="44">
        <v>3</v>
      </c>
      <c r="E2213" s="41">
        <v>1</v>
      </c>
      <c r="F2213" s="41">
        <v>5</v>
      </c>
      <c r="G2213" s="117">
        <v>0.2</v>
      </c>
      <c r="H2213" s="42" t="s">
        <v>12</v>
      </c>
      <c r="I2213" s="13">
        <v>-60</v>
      </c>
      <c r="J2213" s="42" t="s">
        <v>12</v>
      </c>
      <c r="K2213" s="29">
        <f t="shared" si="996"/>
        <v>0</v>
      </c>
      <c r="L2213" s="29">
        <f t="shared" si="988"/>
        <v>0</v>
      </c>
      <c r="M2213" s="29">
        <f t="shared" si="989"/>
        <v>0</v>
      </c>
      <c r="N2213" s="29">
        <f t="shared" si="997"/>
        <v>1</v>
      </c>
      <c r="O2213" s="34"/>
      <c r="P2213" s="41">
        <v>1</v>
      </c>
      <c r="Q2213" s="41">
        <v>2</v>
      </c>
      <c r="R2213" s="117">
        <v>0.5</v>
      </c>
      <c r="S2213" s="34">
        <v>1</v>
      </c>
      <c r="T2213" s="34"/>
      <c r="U2213" s="43" t="s">
        <v>297</v>
      </c>
      <c r="V2213" s="34">
        <v>1</v>
      </c>
      <c r="W2213" s="29">
        <v>1</v>
      </c>
      <c r="X2213" s="29">
        <f t="shared" si="998"/>
        <v>1</v>
      </c>
      <c r="Z2213" s="6">
        <f t="shared" si="999"/>
        <v>1</v>
      </c>
      <c r="AA2213" s="6">
        <f t="shared" si="1000"/>
        <v>0</v>
      </c>
      <c r="AB2213" s="29"/>
      <c r="AC2213" s="29">
        <f t="shared" si="1001"/>
        <v>0</v>
      </c>
      <c r="AE2213" s="120">
        <f>IF(N2213=1,IF(OR(I2213&lt;5,I2213=""),0,IF(I2213&gt;=10,1,0.5)),0)</f>
        <v>0</v>
      </c>
      <c r="AF2213" s="120">
        <f>IF(G2213&gt;AI2213,0.5,0)</f>
        <v>0</v>
      </c>
      <c r="AG2213" s="120">
        <f>IF(G2213=AJ2213,1,0)</f>
        <v>0</v>
      </c>
      <c r="AI2213" s="29">
        <f t="shared" si="1002"/>
        <v>0.630237826</v>
      </c>
      <c r="AJ2213" s="29">
        <f>_xlfn.MAXIFS($G$7:$G$2383,$N$7:$N$2383,1,$D$7:$D$2383,3)</f>
        <v>1</v>
      </c>
    </row>
    <row r="2214" spans="1:36" ht="16.5" thickBot="1" x14ac:dyDescent="0.3">
      <c r="A2214" s="48" t="s">
        <v>2373</v>
      </c>
      <c r="B2214" s="54" t="s">
        <v>113</v>
      </c>
      <c r="C2214" s="55" t="s">
        <v>114</v>
      </c>
      <c r="D2214" s="44">
        <v>4</v>
      </c>
      <c r="E2214" s="41">
        <v>5</v>
      </c>
      <c r="F2214" s="41">
        <v>6</v>
      </c>
      <c r="G2214" s="117">
        <v>0.83333333300000001</v>
      </c>
      <c r="H2214" s="42" t="s">
        <v>12</v>
      </c>
      <c r="I2214" s="13">
        <v>733.33333300000004</v>
      </c>
      <c r="J2214" s="42" t="s">
        <v>12</v>
      </c>
      <c r="K2214" s="29">
        <f t="shared" si="996"/>
        <v>1</v>
      </c>
      <c r="L2214" s="29">
        <f t="shared" si="988"/>
        <v>1</v>
      </c>
      <c r="M2214" s="29">
        <f t="shared" si="989"/>
        <v>0</v>
      </c>
      <c r="N2214" s="29">
        <f t="shared" si="997"/>
        <v>1</v>
      </c>
      <c r="O2214" s="34"/>
      <c r="P2214" s="41">
        <v>1</v>
      </c>
      <c r="Q2214" s="41">
        <v>10</v>
      </c>
      <c r="R2214" s="117">
        <v>0.1</v>
      </c>
      <c r="S2214" s="34">
        <v>0</v>
      </c>
      <c r="T2214" s="34"/>
      <c r="U2214" s="43" t="s">
        <v>299</v>
      </c>
      <c r="V2214" s="34">
        <v>1</v>
      </c>
      <c r="W2214" s="29">
        <v>1</v>
      </c>
      <c r="X2214" s="29">
        <f t="shared" si="998"/>
        <v>1</v>
      </c>
      <c r="Z2214" s="6">
        <f t="shared" si="999"/>
        <v>1</v>
      </c>
      <c r="AA2214" s="6">
        <f t="shared" si="1000"/>
        <v>1</v>
      </c>
      <c r="AB2214" s="29"/>
      <c r="AC2214" s="29">
        <f t="shared" si="1001"/>
        <v>1</v>
      </c>
      <c r="AE2214" s="120">
        <f>IF(N2214=1,IF(OR(I2214&lt;5,I2214=""),0,IF(I2214&gt;=10,1,0.5)),0)</f>
        <v>1</v>
      </c>
      <c r="AF2214" s="120">
        <f>IF(G2214&gt;AI2214,0.5,0)</f>
        <v>0</v>
      </c>
      <c r="AG2214" s="120">
        <f>IF(G2214=AJ2214,1,0)</f>
        <v>0</v>
      </c>
      <c r="AI2214" s="29">
        <f t="shared" si="1002"/>
        <v>0.88328075699999997</v>
      </c>
      <c r="AJ2214" s="29">
        <f>_xlfn.MAXIFS($G$7:$G$2383,$N$7:$N$2383,1,$D$7:$D$2383,4)</f>
        <v>1</v>
      </c>
    </row>
    <row r="2215" spans="1:36" ht="16.5" thickBot="1" x14ac:dyDescent="0.3">
      <c r="A2215" s="48" t="s">
        <v>2374</v>
      </c>
      <c r="B2215" s="54" t="s">
        <v>113</v>
      </c>
      <c r="C2215" s="55" t="s">
        <v>114</v>
      </c>
      <c r="D2215" s="44">
        <v>5</v>
      </c>
      <c r="E2215" s="41">
        <v>6</v>
      </c>
      <c r="F2215" s="41">
        <v>6</v>
      </c>
      <c r="G2215" s="117">
        <v>1</v>
      </c>
      <c r="H2215" s="42" t="s">
        <v>12</v>
      </c>
      <c r="I2215" s="13">
        <v>350.00000045000002</v>
      </c>
      <c r="J2215" s="42" t="s">
        <v>12</v>
      </c>
      <c r="K2215" s="29">
        <f t="shared" si="996"/>
        <v>1</v>
      </c>
      <c r="L2215" s="29">
        <f t="shared" si="988"/>
        <v>0</v>
      </c>
      <c r="M2215" s="29">
        <f t="shared" si="989"/>
        <v>1</v>
      </c>
      <c r="N2215" s="29">
        <f t="shared" si="997"/>
        <v>1</v>
      </c>
      <c r="O2215" s="34"/>
      <c r="P2215" s="41">
        <v>6</v>
      </c>
      <c r="Q2215" s="41">
        <v>27</v>
      </c>
      <c r="R2215" s="117">
        <v>0.222222222</v>
      </c>
      <c r="S2215" s="34">
        <v>1</v>
      </c>
      <c r="T2215" s="34"/>
      <c r="U2215" s="43" t="s">
        <v>301</v>
      </c>
      <c r="V2215" s="34">
        <v>1</v>
      </c>
      <c r="W2215" s="29">
        <v>1</v>
      </c>
      <c r="X2215" s="29">
        <f t="shared" si="998"/>
        <v>1</v>
      </c>
      <c r="Z2215" s="6">
        <f t="shared" si="999"/>
        <v>1</v>
      </c>
      <c r="AA2215" s="6">
        <f t="shared" si="1000"/>
        <v>1</v>
      </c>
      <c r="AB2215" s="29"/>
      <c r="AC2215" s="29">
        <f t="shared" si="1001"/>
        <v>1</v>
      </c>
      <c r="AE2215" s="120">
        <f>IF(N2215=1,IF(OR(I2215&lt;5,I2215=""),0,IF(I2215&gt;=10,1,0.5)),0)</f>
        <v>1</v>
      </c>
      <c r="AF2215" s="120">
        <f>IF(G2215&gt;AI2215,0.5,0)</f>
        <v>0.5</v>
      </c>
      <c r="AG2215" s="120">
        <f>IF(G2215=AJ2215,1,0)</f>
        <v>1</v>
      </c>
      <c r="AI2215" s="29">
        <f t="shared" si="1002"/>
        <v>0.78056112200000005</v>
      </c>
      <c r="AJ2215" s="29">
        <f>_xlfn.MAXIFS($G$7:$G$2383,$N$7:$N$2383,1,$D$7:$D$2383,5)</f>
        <v>1</v>
      </c>
    </row>
    <row r="2216" spans="1:36" ht="16.5" thickBot="1" x14ac:dyDescent="0.3">
      <c r="A2216" s="48" t="s">
        <v>2375</v>
      </c>
      <c r="B2216" s="54" t="s">
        <v>113</v>
      </c>
      <c r="C2216" s="55" t="s">
        <v>114</v>
      </c>
      <c r="D2216" s="44">
        <v>6</v>
      </c>
      <c r="E2216" s="41">
        <v>945</v>
      </c>
      <c r="F2216" s="41">
        <v>940</v>
      </c>
      <c r="G2216" s="117">
        <v>1.005319149</v>
      </c>
      <c r="H2216" s="45">
        <v>1</v>
      </c>
      <c r="I2216" s="42" t="s">
        <v>12</v>
      </c>
      <c r="J2216" s="13">
        <v>1.005319149</v>
      </c>
      <c r="K2216" s="29">
        <f t="shared" si="996"/>
        <v>2</v>
      </c>
      <c r="L2216" s="29">
        <f t="shared" si="988"/>
        <v>0</v>
      </c>
      <c r="M2216" s="29">
        <f t="shared" si="989"/>
        <v>1</v>
      </c>
      <c r="N2216" s="29">
        <f t="shared" si="997"/>
        <v>1</v>
      </c>
      <c r="O2216" s="34"/>
      <c r="P2216" s="41">
        <v>0</v>
      </c>
      <c r="Q2216" s="41">
        <v>0</v>
      </c>
      <c r="R2216" s="117">
        <v>0</v>
      </c>
      <c r="S2216" s="42">
        <v>2</v>
      </c>
      <c r="T2216" s="42"/>
      <c r="U2216" s="43" t="s">
        <v>303</v>
      </c>
      <c r="V2216" s="34">
        <v>1</v>
      </c>
      <c r="W2216" s="29">
        <v>2</v>
      </c>
      <c r="X2216" s="29">
        <f t="shared" si="998"/>
        <v>2</v>
      </c>
      <c r="Z2216" s="6">
        <f t="shared" si="999"/>
        <v>1</v>
      </c>
      <c r="AA2216" s="6">
        <f t="shared" si="1000"/>
        <v>1</v>
      </c>
      <c r="AB2216" s="29"/>
      <c r="AC2216" s="29">
        <f t="shared" si="1001"/>
        <v>1</v>
      </c>
      <c r="AE2216" s="120">
        <f>IF(N2216=1,IF(J2216&gt;=1,2,0),0)</f>
        <v>2</v>
      </c>
      <c r="AF2216" s="120">
        <f>IF(G2216&gt;AI2216,1,0)</f>
        <v>1</v>
      </c>
      <c r="AG2216" s="120"/>
      <c r="AI2216" s="29">
        <f t="shared" si="1002"/>
        <v>1.0014544569999999</v>
      </c>
    </row>
    <row r="2217" spans="1:36" ht="16.5" thickBot="1" x14ac:dyDescent="0.3">
      <c r="A2217" s="48" t="s">
        <v>2376</v>
      </c>
      <c r="B2217" s="54" t="s">
        <v>113</v>
      </c>
      <c r="C2217" s="55" t="s">
        <v>114</v>
      </c>
      <c r="D2217" s="44">
        <v>7</v>
      </c>
      <c r="E2217" s="41">
        <v>202</v>
      </c>
      <c r="F2217" s="41">
        <v>239</v>
      </c>
      <c r="G2217" s="117">
        <v>0.84518828499999998</v>
      </c>
      <c r="H2217" s="42" t="s">
        <v>12</v>
      </c>
      <c r="I2217" s="13">
        <v>47.049018727000004</v>
      </c>
      <c r="J2217" s="42" t="s">
        <v>12</v>
      </c>
      <c r="K2217" s="29">
        <f t="shared" si="996"/>
        <v>2</v>
      </c>
      <c r="L2217" s="29">
        <f t="shared" si="988"/>
        <v>0</v>
      </c>
      <c r="M2217" s="29">
        <f t="shared" si="989"/>
        <v>1</v>
      </c>
      <c r="N2217" s="29">
        <f t="shared" si="997"/>
        <v>1</v>
      </c>
      <c r="O2217" s="34"/>
      <c r="P2217" s="41">
        <v>123</v>
      </c>
      <c r="Q2217" s="41">
        <v>214</v>
      </c>
      <c r="R2217" s="117">
        <v>0.57476635499999995</v>
      </c>
      <c r="S2217" s="34">
        <v>0</v>
      </c>
      <c r="T2217" s="34"/>
      <c r="U2217" s="43" t="s">
        <v>305</v>
      </c>
      <c r="V2217" s="34">
        <v>1</v>
      </c>
      <c r="W2217" s="29">
        <v>2</v>
      </c>
      <c r="X2217" s="29">
        <f t="shared" si="998"/>
        <v>2</v>
      </c>
      <c r="Z2217" s="6">
        <f t="shared" si="999"/>
        <v>1</v>
      </c>
      <c r="AA2217" s="6">
        <f t="shared" si="1000"/>
        <v>1</v>
      </c>
      <c r="AB2217" s="29"/>
      <c r="AC2217" s="29">
        <f t="shared" si="1001"/>
        <v>1</v>
      </c>
      <c r="AE2217" s="120">
        <f>IF(N2217=1,IF(OR(I2217&lt;3,I2217=""),0,IF(I2217&gt;=7,2,1)),0)</f>
        <v>2</v>
      </c>
      <c r="AF2217" s="120">
        <f>IF(G2217&gt;AI2217,1,0)</f>
        <v>1</v>
      </c>
      <c r="AG2217" s="120">
        <f>IF(G2217=AJ2217,2,0)</f>
        <v>0</v>
      </c>
      <c r="AI2217" s="29">
        <f t="shared" si="1002"/>
        <v>0.78831324000000003</v>
      </c>
      <c r="AJ2217" s="29">
        <f>_xlfn.MAXIFS($G$7:$G$2383,$N$7:$N$2383,1,$D$7:$D$2383,7)</f>
        <v>0.964028777</v>
      </c>
    </row>
    <row r="2218" spans="1:36" ht="16.5" thickBot="1" x14ac:dyDescent="0.3">
      <c r="A2218" s="48" t="s">
        <v>2377</v>
      </c>
      <c r="B2218" s="54" t="s">
        <v>113</v>
      </c>
      <c r="C2218" s="55" t="s">
        <v>114</v>
      </c>
      <c r="D2218" s="44">
        <v>8</v>
      </c>
      <c r="E2218" s="41">
        <v>85</v>
      </c>
      <c r="F2218" s="41">
        <v>239</v>
      </c>
      <c r="G2218" s="117">
        <v>0.35564853600000002</v>
      </c>
      <c r="H2218" s="42" t="s">
        <v>12</v>
      </c>
      <c r="I2218" s="13">
        <v>-32.045726160000001</v>
      </c>
      <c r="J2218" s="42" t="s">
        <v>12</v>
      </c>
      <c r="K2218" s="29">
        <f t="shared" si="996"/>
        <v>1</v>
      </c>
      <c r="L2218" s="29">
        <f t="shared" si="988"/>
        <v>0</v>
      </c>
      <c r="M2218" s="29">
        <f t="shared" si="989"/>
        <v>1</v>
      </c>
      <c r="N2218" s="29">
        <f t="shared" si="997"/>
        <v>1</v>
      </c>
      <c r="O2218" s="34"/>
      <c r="P2218" s="41">
        <v>112</v>
      </c>
      <c r="Q2218" s="41">
        <v>214</v>
      </c>
      <c r="R2218" s="117">
        <v>0.52336448599999996</v>
      </c>
      <c r="S2218" s="34">
        <v>0</v>
      </c>
      <c r="T2218" s="34"/>
      <c r="U2218" s="43" t="s">
        <v>307</v>
      </c>
      <c r="V2218" s="34">
        <v>1</v>
      </c>
      <c r="W2218" s="29">
        <v>1</v>
      </c>
      <c r="X2218" s="29">
        <f t="shared" si="998"/>
        <v>1</v>
      </c>
      <c r="Z2218" s="6">
        <f t="shared" si="999"/>
        <v>1</v>
      </c>
      <c r="AA2218" s="6">
        <f t="shared" si="1000"/>
        <v>1</v>
      </c>
      <c r="AB2218" s="29"/>
      <c r="AC2218" s="29">
        <f t="shared" si="1001"/>
        <v>1</v>
      </c>
      <c r="AE2218" s="120">
        <f>IF(N2218=1,IF(OR(I2218&gt;-5,I2218=""),0,IF(I2218&gt;=-10,0.5,1)),0)</f>
        <v>1</v>
      </c>
      <c r="AF2218" s="120">
        <f>IF(G2218&lt;AI2218,0.5,0)</f>
        <v>0.5</v>
      </c>
      <c r="AG2218" s="120">
        <f>IF(G2218=AJ2218,1,0)</f>
        <v>0</v>
      </c>
      <c r="AI2218" s="29">
        <f t="shared" si="1002"/>
        <v>0.38070670899999998</v>
      </c>
      <c r="AJ2218" s="29">
        <f>_xlfn.MINIFS($G$6:$G$2383,$N$6:$N$2383,1,$D$6:$D$2383,8)</f>
        <v>1.9047618999999998E-2</v>
      </c>
    </row>
    <row r="2219" spans="1:36" ht="16.5" thickBot="1" x14ac:dyDescent="0.3">
      <c r="A2219" s="48" t="s">
        <v>2378</v>
      </c>
      <c r="B2219" s="54" t="s">
        <v>113</v>
      </c>
      <c r="C2219" s="55" t="s">
        <v>114</v>
      </c>
      <c r="D2219" s="44">
        <v>9</v>
      </c>
      <c r="E2219" s="41">
        <v>1087</v>
      </c>
      <c r="F2219" s="41">
        <v>205</v>
      </c>
      <c r="G2219" s="117">
        <v>5.3024390239999999</v>
      </c>
      <c r="H2219" s="45">
        <v>1</v>
      </c>
      <c r="I2219" s="42" t="s">
        <v>12</v>
      </c>
      <c r="J2219" s="13">
        <v>5.3024390239999999</v>
      </c>
      <c r="K2219" s="29">
        <f t="shared" si="996"/>
        <v>1</v>
      </c>
      <c r="L2219" s="29">
        <f t="shared" si="988"/>
        <v>0</v>
      </c>
      <c r="M2219" s="29">
        <f t="shared" si="989"/>
        <v>0</v>
      </c>
      <c r="N2219" s="29">
        <f t="shared" si="997"/>
        <v>1</v>
      </c>
      <c r="O2219" s="34"/>
      <c r="P2219" s="41">
        <v>503</v>
      </c>
      <c r="Q2219" s="41">
        <v>387</v>
      </c>
      <c r="R2219" s="117">
        <v>1.2997416020000001</v>
      </c>
      <c r="S2219" s="42">
        <v>1</v>
      </c>
      <c r="T2219" s="42"/>
      <c r="U2219" s="43" t="s">
        <v>309</v>
      </c>
      <c r="V2219" s="34">
        <v>1</v>
      </c>
      <c r="W2219" s="29">
        <v>1</v>
      </c>
      <c r="X2219" s="29">
        <f t="shared" si="998"/>
        <v>1</v>
      </c>
      <c r="Z2219" s="6">
        <f t="shared" si="999"/>
        <v>1</v>
      </c>
      <c r="AA2219" s="6">
        <f t="shared" si="1000"/>
        <v>1</v>
      </c>
      <c r="AB2219" s="29"/>
      <c r="AC2219" s="29">
        <f t="shared" si="1001"/>
        <v>1</v>
      </c>
      <c r="AE2219" s="120">
        <f>IF(N2219=1,IF(J2219&gt;=1,1,0),0)</f>
        <v>1</v>
      </c>
      <c r="AF2219" s="120">
        <f>IF(G2219&gt;AI2219,0.5,0)</f>
        <v>0</v>
      </c>
      <c r="AG2219" s="120"/>
      <c r="AI2219" s="29">
        <f t="shared" si="1002"/>
        <v>6.5856960899999999</v>
      </c>
    </row>
    <row r="2220" spans="1:36" ht="16.5" thickBot="1" x14ac:dyDescent="0.3">
      <c r="A2220" s="48" t="s">
        <v>2379</v>
      </c>
      <c r="B2220" s="54" t="s">
        <v>113</v>
      </c>
      <c r="C2220" s="55" t="s">
        <v>114</v>
      </c>
      <c r="D2220" s="44">
        <v>10</v>
      </c>
      <c r="E2220" s="41">
        <v>46</v>
      </c>
      <c r="F2220" s="41">
        <v>6</v>
      </c>
      <c r="G2220" s="117">
        <v>7.6666666670000003</v>
      </c>
      <c r="H2220" s="45">
        <v>1</v>
      </c>
      <c r="I2220" s="42" t="s">
        <v>12</v>
      </c>
      <c r="J2220" s="13">
        <v>7.6666666670000003</v>
      </c>
      <c r="K2220" s="29">
        <f t="shared" si="996"/>
        <v>1</v>
      </c>
      <c r="L2220" s="29">
        <f t="shared" si="988"/>
        <v>0</v>
      </c>
      <c r="M2220" s="29">
        <f t="shared" si="989"/>
        <v>0</v>
      </c>
      <c r="N2220" s="29">
        <f t="shared" si="997"/>
        <v>1</v>
      </c>
      <c r="O2220" s="34"/>
      <c r="P2220" s="41">
        <v>12</v>
      </c>
      <c r="Q2220" s="41">
        <v>10</v>
      </c>
      <c r="R2220" s="117">
        <v>1.2</v>
      </c>
      <c r="S2220" s="42">
        <v>1</v>
      </c>
      <c r="T2220" s="42"/>
      <c r="U2220" s="43" t="s">
        <v>311</v>
      </c>
      <c r="V2220" s="34">
        <v>1</v>
      </c>
      <c r="W2220" s="29">
        <v>1</v>
      </c>
      <c r="X2220" s="29">
        <f t="shared" si="998"/>
        <v>1</v>
      </c>
      <c r="Z2220" s="6">
        <f t="shared" si="999"/>
        <v>1</v>
      </c>
      <c r="AA2220" s="6">
        <f t="shared" si="1000"/>
        <v>1</v>
      </c>
      <c r="AB2220" s="29"/>
      <c r="AC2220" s="29">
        <f t="shared" si="1001"/>
        <v>1</v>
      </c>
      <c r="AE2220" s="120">
        <f>IF(N2220=1,IF(J2220&gt;=1,1,0),0)</f>
        <v>1</v>
      </c>
      <c r="AF2220" s="120">
        <f>IF(G2220&gt;AI2220,0.5,0)</f>
        <v>0</v>
      </c>
      <c r="AG2220" s="120"/>
      <c r="AI2220" s="29">
        <f t="shared" si="1002"/>
        <v>8.2854889590000003</v>
      </c>
    </row>
    <row r="2221" spans="1:36" ht="16.5" thickBot="1" x14ac:dyDescent="0.3">
      <c r="A2221" s="48" t="s">
        <v>2380</v>
      </c>
      <c r="B2221" s="54" t="s">
        <v>113</v>
      </c>
      <c r="C2221" s="55" t="s">
        <v>114</v>
      </c>
      <c r="D2221" s="44">
        <v>11</v>
      </c>
      <c r="E2221" s="41">
        <v>116</v>
      </c>
      <c r="F2221" s="41">
        <v>6</v>
      </c>
      <c r="G2221" s="117">
        <v>19.333333332999999</v>
      </c>
      <c r="H2221" s="45">
        <v>1</v>
      </c>
      <c r="I2221" s="42" t="s">
        <v>12</v>
      </c>
      <c r="J2221" s="13">
        <v>19.333333332999999</v>
      </c>
      <c r="K2221" s="29">
        <f t="shared" si="996"/>
        <v>2</v>
      </c>
      <c r="L2221" s="29">
        <f t="shared" si="988"/>
        <v>0</v>
      </c>
      <c r="M2221" s="29">
        <f t="shared" si="989"/>
        <v>1</v>
      </c>
      <c r="N2221" s="29">
        <f t="shared" si="997"/>
        <v>1</v>
      </c>
      <c r="O2221" s="34"/>
      <c r="P2221" s="41">
        <v>45</v>
      </c>
      <c r="Q2221" s="41">
        <v>27</v>
      </c>
      <c r="R2221" s="117">
        <v>1.6666666670000001</v>
      </c>
      <c r="S2221" s="42">
        <v>2</v>
      </c>
      <c r="T2221" s="42"/>
      <c r="U2221" s="43" t="s">
        <v>313</v>
      </c>
      <c r="V2221" s="34">
        <v>1</v>
      </c>
      <c r="W2221" s="29">
        <v>2</v>
      </c>
      <c r="X2221" s="29">
        <f t="shared" si="998"/>
        <v>2</v>
      </c>
      <c r="Z2221" s="6">
        <f t="shared" si="999"/>
        <v>1</v>
      </c>
      <c r="AA2221" s="6">
        <f t="shared" si="1000"/>
        <v>1</v>
      </c>
      <c r="AB2221" s="29"/>
      <c r="AC2221" s="29">
        <f t="shared" si="1001"/>
        <v>1</v>
      </c>
      <c r="AE2221" s="120">
        <f>IF(N2221=1,IF(J2221&gt;=1,2,0),0)</f>
        <v>2</v>
      </c>
      <c r="AF2221" s="120">
        <f>IF(G2221&gt;AI2221,1,0)</f>
        <v>1</v>
      </c>
      <c r="AG2221" s="120"/>
      <c r="AI2221" s="29">
        <f t="shared" si="1002"/>
        <v>8.5951903810000001</v>
      </c>
    </row>
    <row r="2222" spans="1:36" ht="16.5" thickBot="1" x14ac:dyDescent="0.3">
      <c r="A2222" s="48" t="s">
        <v>2381</v>
      </c>
      <c r="B2222" s="54" t="s">
        <v>113</v>
      </c>
      <c r="C2222" s="55" t="s">
        <v>114</v>
      </c>
      <c r="D2222" s="44">
        <v>12</v>
      </c>
      <c r="E2222" s="41">
        <v>375</v>
      </c>
      <c r="F2222" s="41">
        <v>6849</v>
      </c>
      <c r="G2222" s="117">
        <v>5.4752518999999999E-2</v>
      </c>
      <c r="H2222" s="42" t="s">
        <v>12</v>
      </c>
      <c r="I2222" s="13">
        <v>67.137766924999994</v>
      </c>
      <c r="J2222" s="42" t="s">
        <v>12</v>
      </c>
      <c r="K2222" s="29">
        <f t="shared" si="996"/>
        <v>0</v>
      </c>
      <c r="L2222" s="29">
        <f t="shared" si="988"/>
        <v>0</v>
      </c>
      <c r="M2222" s="29">
        <f t="shared" si="989"/>
        <v>0</v>
      </c>
      <c r="N2222" s="29">
        <f t="shared" si="997"/>
        <v>1</v>
      </c>
      <c r="O2222" s="34"/>
      <c r="P2222" s="41">
        <v>192</v>
      </c>
      <c r="Q2222" s="41">
        <v>5861</v>
      </c>
      <c r="R2222" s="117">
        <v>3.2758915E-2</v>
      </c>
      <c r="S2222" s="34">
        <v>0.5</v>
      </c>
      <c r="T2222" s="34"/>
      <c r="U2222" s="43" t="s">
        <v>315</v>
      </c>
      <c r="V2222" s="34">
        <v>1</v>
      </c>
      <c r="W2222" s="29">
        <v>1</v>
      </c>
      <c r="X2222" s="29">
        <f t="shared" si="998"/>
        <v>1</v>
      </c>
      <c r="Z2222" s="6">
        <f t="shared" si="999"/>
        <v>1</v>
      </c>
      <c r="AA2222" s="6">
        <f t="shared" si="1000"/>
        <v>0</v>
      </c>
      <c r="AB2222" s="29"/>
      <c r="AC2222" s="29">
        <f t="shared" si="1001"/>
        <v>0</v>
      </c>
      <c r="AE2222" s="120">
        <f>IF(N2222=1,IF(OR(I2222&gt;-5,I2222=""),0,IF(I2222&gt;=-10,0.5,1)),0)</f>
        <v>0</v>
      </c>
      <c r="AF2222" s="120">
        <f>IF(G2222&lt;AI2222,0.5,0)</f>
        <v>0</v>
      </c>
      <c r="AG2222" s="120">
        <f>IF(G2222=AJ2222,1,0)</f>
        <v>0</v>
      </c>
      <c r="AI2222" s="29">
        <f t="shared" si="1002"/>
        <v>4.0696577999999997E-2</v>
      </c>
      <c r="AJ2222" s="29">
        <f>_xlfn.MINIFS($G$6:$G$2383,$N$6:$N$2383,1,$D$6:$D$2383,12)</f>
        <v>5.6550419999999999E-3</v>
      </c>
    </row>
    <row r="2223" spans="1:36" ht="16.5" thickBot="1" x14ac:dyDescent="0.3">
      <c r="A2223" s="48" t="s">
        <v>2382</v>
      </c>
      <c r="B2223" s="54" t="s">
        <v>113</v>
      </c>
      <c r="C2223" s="55" t="s">
        <v>114</v>
      </c>
      <c r="D2223" s="44">
        <v>13</v>
      </c>
      <c r="E2223" s="41">
        <v>70</v>
      </c>
      <c r="F2223" s="41">
        <v>250</v>
      </c>
      <c r="G2223" s="117">
        <v>0.28000000000000003</v>
      </c>
      <c r="H2223" s="42" t="s">
        <v>12</v>
      </c>
      <c r="I2223" s="13">
        <v>-0.44444444399999999</v>
      </c>
      <c r="J2223" s="42" t="s">
        <v>12</v>
      </c>
      <c r="K2223" s="29">
        <f>_xlfn.IFS(AND(R2223=0,G2223=0),0,V2223=0,0,V2223=1,MAX(AE2223:AG2223))</f>
        <v>1</v>
      </c>
      <c r="L2223" s="29">
        <f t="shared" si="988"/>
        <v>0</v>
      </c>
      <c r="M2223" s="29">
        <f t="shared" si="989"/>
        <v>1</v>
      </c>
      <c r="N2223" s="29">
        <f t="shared" si="997"/>
        <v>1</v>
      </c>
      <c r="O2223" s="34"/>
      <c r="P2223" s="41">
        <v>72</v>
      </c>
      <c r="Q2223" s="41">
        <v>256</v>
      </c>
      <c r="R2223" s="117">
        <v>0.28125</v>
      </c>
      <c r="S2223" s="34">
        <v>1</v>
      </c>
      <c r="T2223" s="34"/>
      <c r="U2223" s="43" t="s">
        <v>317</v>
      </c>
      <c r="V2223" s="34">
        <v>1</v>
      </c>
      <c r="W2223" s="29">
        <v>2</v>
      </c>
      <c r="X2223" s="29">
        <f t="shared" si="998"/>
        <v>2</v>
      </c>
      <c r="Z2223" s="6">
        <f t="shared" si="999"/>
        <v>1</v>
      </c>
      <c r="AA2223" s="6">
        <f t="shared" si="1000"/>
        <v>1</v>
      </c>
      <c r="AB2223" s="29"/>
      <c r="AC2223" s="29">
        <f t="shared" si="1001"/>
        <v>1</v>
      </c>
      <c r="AE2223" s="120">
        <f>IF(N2223=1,IF(OR(I2223&gt;-3,I2223=""),0,IF(I2223&gt;=-7,1,2)),0)</f>
        <v>0</v>
      </c>
      <c r="AF2223" s="120">
        <f>IF(G2223&lt;AI2223,1,0)</f>
        <v>1</v>
      </c>
      <c r="AG2223" s="120">
        <f>IF(G2223=AJ2223,2,0)</f>
        <v>0</v>
      </c>
      <c r="AI2223" s="29">
        <f t="shared" si="1002"/>
        <v>0.30394431599999999</v>
      </c>
      <c r="AJ2223" s="29">
        <f>_xlfn.MINIFS($G$6:$G$2383,$N$6:$N$2383,1,$D$6:$D$2383,13)</f>
        <v>0.11</v>
      </c>
    </row>
    <row r="2224" spans="1:36" ht="16.5" thickBot="1" x14ac:dyDescent="0.3">
      <c r="A2224" s="48" t="s">
        <v>2383</v>
      </c>
      <c r="B2224" s="54" t="s">
        <v>113</v>
      </c>
      <c r="C2224" s="55" t="s">
        <v>114</v>
      </c>
      <c r="D2224" s="44">
        <v>14</v>
      </c>
      <c r="E2224" s="41">
        <v>3</v>
      </c>
      <c r="F2224" s="41">
        <v>578</v>
      </c>
      <c r="G2224" s="117">
        <v>5.1903110000000004E-3</v>
      </c>
      <c r="H2224" s="42" t="s">
        <v>12</v>
      </c>
      <c r="I2224" s="13">
        <v>0</v>
      </c>
      <c r="J2224" s="42" t="s">
        <v>12</v>
      </c>
      <c r="K2224" s="29">
        <f>_xlfn.IFS(AND(R2224=0,G2224=0),0,V2224=0,0,V2224=1,MAX(AE2224:AG2224))</f>
        <v>0</v>
      </c>
      <c r="L2224" s="29">
        <f t="shared" si="988"/>
        <v>0</v>
      </c>
      <c r="M2224" s="29">
        <f t="shared" si="989"/>
        <v>0</v>
      </c>
      <c r="N2224" s="29">
        <f t="shared" si="997"/>
        <v>1</v>
      </c>
      <c r="O2224" s="34"/>
      <c r="P2224" s="41">
        <v>0</v>
      </c>
      <c r="Q2224" s="41">
        <v>520</v>
      </c>
      <c r="R2224" s="117">
        <v>0</v>
      </c>
      <c r="S2224" s="34">
        <v>0</v>
      </c>
      <c r="T2224" s="34"/>
      <c r="U2224" s="43" t="s">
        <v>319</v>
      </c>
      <c r="V2224" s="34">
        <v>1</v>
      </c>
      <c r="W2224" s="29">
        <v>1</v>
      </c>
      <c r="X2224" s="29">
        <f t="shared" si="998"/>
        <v>1</v>
      </c>
      <c r="Z2224" s="6">
        <f t="shared" si="999"/>
        <v>1</v>
      </c>
      <c r="AA2224" s="6">
        <f t="shared" si="1000"/>
        <v>0</v>
      </c>
      <c r="AB2224" s="29"/>
      <c r="AC2224" s="29">
        <f t="shared" si="1001"/>
        <v>0</v>
      </c>
      <c r="AE2224" s="120">
        <f>IF(N2224=1,IF(OR(I2224&gt;-5,I2224=""),0,IF(I2224&gt;=-10,0.5,1)),0)</f>
        <v>0</v>
      </c>
      <c r="AF2224" s="120">
        <f>IF(G2224&lt;AI2224,0.5,0)</f>
        <v>0</v>
      </c>
      <c r="AG2224" s="120">
        <f>IF(G2224=AJ2224,1,0)</f>
        <v>0</v>
      </c>
      <c r="AI2224" s="29">
        <f t="shared" si="1002"/>
        <v>4.1435990000000004E-3</v>
      </c>
      <c r="AJ2224" s="29">
        <f>_xlfn.MINIFS($G$6:$G$2383,$N$6:$N$2383,1,$D$6:$D$2383,14)</f>
        <v>0</v>
      </c>
    </row>
    <row r="2225" spans="1:36" ht="16.5" thickBot="1" x14ac:dyDescent="0.3">
      <c r="A2225" s="48" t="s">
        <v>2384</v>
      </c>
      <c r="B2225" s="54" t="s">
        <v>113</v>
      </c>
      <c r="C2225" s="55" t="s">
        <v>114</v>
      </c>
      <c r="D2225" s="33"/>
      <c r="E2225" s="41"/>
      <c r="F2225" s="41"/>
      <c r="G2225" s="117">
        <v>0</v>
      </c>
      <c r="H2225" s="35"/>
      <c r="I2225" s="35"/>
      <c r="J2225" s="35"/>
      <c r="K2225" s="36">
        <f>SUM(K2226:K2231)</f>
        <v>0</v>
      </c>
      <c r="L2225" s="29">
        <f t="shared" si="988"/>
        <v>0</v>
      </c>
      <c r="M2225" s="29">
        <f t="shared" si="989"/>
        <v>0</v>
      </c>
      <c r="O2225" s="34"/>
      <c r="P2225" s="34"/>
      <c r="Q2225" s="34"/>
      <c r="R2225" s="117">
        <v>0</v>
      </c>
      <c r="S2225" s="35">
        <v>5</v>
      </c>
      <c r="T2225" s="35"/>
      <c r="U2225" s="37" t="s">
        <v>321</v>
      </c>
      <c r="V2225" s="35">
        <v>1</v>
      </c>
      <c r="W2225" s="6"/>
      <c r="X2225" s="29">
        <f t="shared" si="998"/>
        <v>0</v>
      </c>
      <c r="Y2225" s="6"/>
      <c r="AB2225" s="6"/>
      <c r="AC2225" s="29" t="str">
        <f t="shared" si="1001"/>
        <v>не применяется</v>
      </c>
      <c r="AF2225" s="6"/>
    </row>
    <row r="2226" spans="1:36" ht="16.5" thickBot="1" x14ac:dyDescent="0.3">
      <c r="A2226" s="48" t="s">
        <v>2385</v>
      </c>
      <c r="B2226" s="54" t="s">
        <v>113</v>
      </c>
      <c r="C2226" s="55" t="s">
        <v>114</v>
      </c>
      <c r="D2226" s="44">
        <v>15</v>
      </c>
      <c r="E2226" s="41">
        <v>2374</v>
      </c>
      <c r="F2226" s="41">
        <v>2720</v>
      </c>
      <c r="G2226" s="117">
        <v>0.87279411799999995</v>
      </c>
      <c r="H2226" s="45">
        <v>1</v>
      </c>
      <c r="I2226" s="42" t="s">
        <v>12</v>
      </c>
      <c r="J2226" s="13">
        <v>0.87279411799999995</v>
      </c>
      <c r="K2226" s="29">
        <f t="shared" ref="K2226:K2231" si="1003">IF(V2226=1,MAX(AE2226:AG2226),0)</f>
        <v>0</v>
      </c>
      <c r="L2226" s="29">
        <f t="shared" si="988"/>
        <v>0</v>
      </c>
      <c r="M2226" s="29">
        <f t="shared" si="989"/>
        <v>0</v>
      </c>
      <c r="N2226" s="29">
        <f t="shared" ref="N2226:N2231" si="1004">IF(AND(F2226=0,V2226=1),2,V2226)</f>
        <v>1</v>
      </c>
      <c r="O2226" s="34"/>
      <c r="P2226" s="41">
        <v>0</v>
      </c>
      <c r="Q2226" s="41">
        <v>0</v>
      </c>
      <c r="R2226" s="117">
        <v>0</v>
      </c>
      <c r="S2226" s="42">
        <v>0</v>
      </c>
      <c r="T2226" s="42"/>
      <c r="U2226" s="43" t="s">
        <v>323</v>
      </c>
      <c r="V2226" s="34">
        <v>1</v>
      </c>
      <c r="W2226" s="29">
        <v>1</v>
      </c>
      <c r="X2226" s="29">
        <f t="shared" si="998"/>
        <v>1</v>
      </c>
      <c r="Z2226" s="6">
        <f t="shared" ref="Z2226:Z2231" si="1005">N2226</f>
        <v>1</v>
      </c>
      <c r="AA2226" s="6">
        <f t="shared" ref="AA2226:AA2231" si="1006">IF(K2226&lt;=0,0,1)</f>
        <v>0</v>
      </c>
      <c r="AB2226" s="29"/>
      <c r="AC2226" s="29">
        <f t="shared" si="1001"/>
        <v>0</v>
      </c>
      <c r="AE2226" s="120">
        <f>IF(AND(J2226&gt;=1,N2226=1),1,0)</f>
        <v>0</v>
      </c>
      <c r="AF2226" s="121">
        <f>IF(G2226&gt;AI2226,0.5,0)</f>
        <v>0</v>
      </c>
      <c r="AG2226" s="120"/>
      <c r="AI2226" s="29">
        <f t="shared" ref="AI2226:AI2231" si="1007">ROUND(SUMIFS(E:E,D:D,D2226,N:N,1)/SUMIFS(F:F,D:D,D2226,N:N,1),9)</f>
        <v>0.955452521</v>
      </c>
    </row>
    <row r="2227" spans="1:36" ht="16.5" thickBot="1" x14ac:dyDescent="0.3">
      <c r="A2227" s="48" t="s">
        <v>2386</v>
      </c>
      <c r="B2227" s="54" t="s">
        <v>113</v>
      </c>
      <c r="C2227" s="55" t="s">
        <v>114</v>
      </c>
      <c r="D2227" s="44">
        <v>16</v>
      </c>
      <c r="E2227" s="41">
        <v>9</v>
      </c>
      <c r="F2227" s="41">
        <v>0</v>
      </c>
      <c r="G2227" s="117">
        <v>0</v>
      </c>
      <c r="H2227" s="45">
        <v>1</v>
      </c>
      <c r="I2227" s="42" t="s">
        <v>12</v>
      </c>
      <c r="J2227" s="13">
        <v>0</v>
      </c>
      <c r="K2227" s="29">
        <f t="shared" si="1003"/>
        <v>0</v>
      </c>
      <c r="L2227" s="29">
        <f t="shared" si="988"/>
        <v>0</v>
      </c>
      <c r="M2227" s="29">
        <f t="shared" si="989"/>
        <v>0</v>
      </c>
      <c r="N2227" s="29">
        <f t="shared" si="1004"/>
        <v>2</v>
      </c>
      <c r="O2227" s="34"/>
      <c r="P2227" s="41">
        <v>1</v>
      </c>
      <c r="Q2227" s="41">
        <v>1</v>
      </c>
      <c r="R2227" s="117">
        <v>1</v>
      </c>
      <c r="S2227" s="42">
        <v>1</v>
      </c>
      <c r="T2227" s="42"/>
      <c r="U2227" s="43" t="s">
        <v>325</v>
      </c>
      <c r="V2227" s="34">
        <v>1</v>
      </c>
      <c r="W2227" s="29">
        <v>1</v>
      </c>
      <c r="X2227" s="29">
        <f t="shared" si="998"/>
        <v>1</v>
      </c>
      <c r="Z2227" s="6">
        <f t="shared" si="1005"/>
        <v>2</v>
      </c>
      <c r="AA2227" s="6">
        <f t="shared" si="1006"/>
        <v>0</v>
      </c>
      <c r="AB2227" s="29"/>
      <c r="AC2227" s="29" t="str">
        <f>_xlfn.IFS(AND(Z2227=1,AA2227=1),1,AND(Z2227=1,AA2227=0),0,Z2227=0,"не применяется",Z2227=2,"не применяется")</f>
        <v>не применяется</v>
      </c>
      <c r="AE2227" s="120">
        <f>IF(AND(J2227&gt;=1,N2227=1),1,0)</f>
        <v>0</v>
      </c>
      <c r="AF2227" s="120">
        <f>IF(G2227&gt;AI2227,0.5,0)</f>
        <v>0</v>
      </c>
      <c r="AG2227" s="120"/>
      <c r="AI2227" s="29">
        <f t="shared" si="1007"/>
        <v>27.65</v>
      </c>
    </row>
    <row r="2228" spans="1:36" ht="16.5" thickBot="1" x14ac:dyDescent="0.3">
      <c r="A2228" s="48" t="s">
        <v>2387</v>
      </c>
      <c r="B2228" s="54" t="s">
        <v>113</v>
      </c>
      <c r="C2228" s="55" t="s">
        <v>114</v>
      </c>
      <c r="D2228" s="44">
        <v>17</v>
      </c>
      <c r="E2228" s="41">
        <v>126</v>
      </c>
      <c r="F2228" s="41">
        <v>0</v>
      </c>
      <c r="G2228" s="117">
        <v>0</v>
      </c>
      <c r="H2228" s="45">
        <v>1</v>
      </c>
      <c r="I2228" s="42" t="s">
        <v>12</v>
      </c>
      <c r="J2228" s="13">
        <v>0</v>
      </c>
      <c r="K2228" s="29">
        <f t="shared" si="1003"/>
        <v>0</v>
      </c>
      <c r="L2228" s="29">
        <f t="shared" si="988"/>
        <v>0</v>
      </c>
      <c r="M2228" s="29">
        <f t="shared" si="989"/>
        <v>0</v>
      </c>
      <c r="N2228" s="29">
        <f t="shared" si="1004"/>
        <v>2</v>
      </c>
      <c r="O2228" s="34"/>
      <c r="P2228" s="41">
        <v>75</v>
      </c>
      <c r="Q2228" s="41">
        <v>50</v>
      </c>
      <c r="R2228" s="117">
        <v>1.5</v>
      </c>
      <c r="S2228" s="42">
        <v>1</v>
      </c>
      <c r="T2228" s="42"/>
      <c r="U2228" s="43" t="s">
        <v>327</v>
      </c>
      <c r="V2228" s="34">
        <v>1</v>
      </c>
      <c r="W2228" s="29">
        <v>1</v>
      </c>
      <c r="X2228" s="29">
        <f t="shared" si="998"/>
        <v>1</v>
      </c>
      <c r="Z2228" s="6">
        <f t="shared" si="1005"/>
        <v>2</v>
      </c>
      <c r="AA2228" s="6">
        <f t="shared" si="1006"/>
        <v>0</v>
      </c>
      <c r="AB2228" s="29"/>
      <c r="AC2228" s="29" t="str">
        <f>_xlfn.IFS(AND(Z2228=1,AA2228=1),1,AND(Z2228=1,AA2228=0),0,Z2228=0,"не применяется",Z2228=2,"не применяется")</f>
        <v>не применяется</v>
      </c>
      <c r="AE2228" s="120">
        <f>IF(AND(J2228&gt;=1,N2228=1),1,0)</f>
        <v>0</v>
      </c>
      <c r="AF2228" s="120">
        <f>IF(G2228&gt;AI2228,0.5,0)</f>
        <v>0</v>
      </c>
      <c r="AG2228" s="120"/>
      <c r="AI2228" s="29">
        <f t="shared" si="1007"/>
        <v>77.588235294</v>
      </c>
    </row>
    <row r="2229" spans="1:36" ht="16.5" thickBot="1" x14ac:dyDescent="0.3">
      <c r="A2229" s="48" t="s">
        <v>2388</v>
      </c>
      <c r="B2229" s="54" t="s">
        <v>113</v>
      </c>
      <c r="C2229" s="55" t="s">
        <v>114</v>
      </c>
      <c r="D2229" s="44">
        <v>18</v>
      </c>
      <c r="E2229" s="41">
        <v>38</v>
      </c>
      <c r="F2229" s="41">
        <v>0</v>
      </c>
      <c r="G2229" s="117">
        <v>0</v>
      </c>
      <c r="H2229" s="45">
        <v>1</v>
      </c>
      <c r="I2229" s="42" t="s">
        <v>12</v>
      </c>
      <c r="J2229" s="13">
        <v>0</v>
      </c>
      <c r="K2229" s="29">
        <f t="shared" si="1003"/>
        <v>0</v>
      </c>
      <c r="L2229" s="29">
        <f t="shared" si="988"/>
        <v>0</v>
      </c>
      <c r="M2229" s="29">
        <f t="shared" si="989"/>
        <v>0</v>
      </c>
      <c r="N2229" s="29">
        <f t="shared" si="1004"/>
        <v>2</v>
      </c>
      <c r="O2229" s="34"/>
      <c r="P2229" s="41">
        <v>5</v>
      </c>
      <c r="Q2229" s="41">
        <v>0</v>
      </c>
      <c r="R2229" s="117">
        <v>0</v>
      </c>
      <c r="S2229" s="42">
        <v>0</v>
      </c>
      <c r="T2229" s="42"/>
      <c r="U2229" s="43" t="s">
        <v>329</v>
      </c>
      <c r="V2229" s="34">
        <v>1</v>
      </c>
      <c r="W2229" s="29">
        <v>1</v>
      </c>
      <c r="X2229" s="29">
        <f t="shared" si="998"/>
        <v>1</v>
      </c>
      <c r="Z2229" s="6">
        <f t="shared" si="1005"/>
        <v>2</v>
      </c>
      <c r="AA2229" s="6">
        <f t="shared" si="1006"/>
        <v>0</v>
      </c>
      <c r="AB2229" s="29"/>
      <c r="AC2229" s="29" t="str">
        <f>_xlfn.IFS(AND(Z2229=1,AA2229=1),1,AND(Z2229=1,AA2229=0),0,Z2229=0,"не применяется",Z2229=2,"не применяется")</f>
        <v>не применяется</v>
      </c>
      <c r="AE2229" s="120">
        <f>IF(AND(J2229&gt;=1,N2229=1),1,0)</f>
        <v>0</v>
      </c>
      <c r="AF2229" s="120">
        <f>IF(G2229&gt;AI2229,0.5,0)</f>
        <v>0</v>
      </c>
      <c r="AG2229" s="120"/>
      <c r="AI2229" s="29">
        <f t="shared" si="1007"/>
        <v>48.1875</v>
      </c>
    </row>
    <row r="2230" spans="1:36" ht="16.5" thickBot="1" x14ac:dyDescent="0.3">
      <c r="A2230" s="48" t="s">
        <v>2389</v>
      </c>
      <c r="B2230" s="54" t="s">
        <v>113</v>
      </c>
      <c r="C2230" s="55" t="s">
        <v>114</v>
      </c>
      <c r="D2230" s="44">
        <v>19</v>
      </c>
      <c r="E2230" s="41">
        <v>19</v>
      </c>
      <c r="F2230" s="41">
        <v>0</v>
      </c>
      <c r="G2230" s="117">
        <v>0</v>
      </c>
      <c r="H2230" s="45">
        <v>1</v>
      </c>
      <c r="I2230" s="42" t="s">
        <v>12</v>
      </c>
      <c r="J2230" s="13">
        <v>0</v>
      </c>
      <c r="K2230" s="29">
        <f t="shared" si="1003"/>
        <v>0</v>
      </c>
      <c r="L2230" s="29">
        <f t="shared" si="988"/>
        <v>0</v>
      </c>
      <c r="M2230" s="29">
        <f t="shared" si="989"/>
        <v>0</v>
      </c>
      <c r="N2230" s="29">
        <f t="shared" si="1004"/>
        <v>2</v>
      </c>
      <c r="O2230" s="34"/>
      <c r="P2230" s="41">
        <v>6</v>
      </c>
      <c r="Q2230" s="41">
        <v>6</v>
      </c>
      <c r="R2230" s="117">
        <v>1</v>
      </c>
      <c r="S2230" s="42">
        <v>2</v>
      </c>
      <c r="T2230" s="42"/>
      <c r="U2230" s="43" t="s">
        <v>331</v>
      </c>
      <c r="V2230" s="34">
        <v>1</v>
      </c>
      <c r="W2230" s="29">
        <v>2</v>
      </c>
      <c r="X2230" s="29">
        <f t="shared" si="998"/>
        <v>2</v>
      </c>
      <c r="Z2230" s="6">
        <f t="shared" si="1005"/>
        <v>2</v>
      </c>
      <c r="AA2230" s="6">
        <f t="shared" si="1006"/>
        <v>0</v>
      </c>
      <c r="AB2230" s="29"/>
      <c r="AC2230" s="29" t="str">
        <f>_xlfn.IFS(AND(Z2230=1,AA2230=1),1,AND(Z2230=1,AA2230=0),0,Z2230=0,"не применяется",Z2230=2,"не применяется")</f>
        <v>не применяется</v>
      </c>
      <c r="AE2230" s="120">
        <f>IF(AND(J2230&gt;=1,N2230=1),2,0)</f>
        <v>0</v>
      </c>
      <c r="AF2230" s="120">
        <f>IF(G2230&gt;AI2230,1,0)</f>
        <v>0</v>
      </c>
      <c r="AG2230" s="120"/>
      <c r="AI2230" s="29">
        <f t="shared" si="1007"/>
        <v>45.237288135999997</v>
      </c>
    </row>
    <row r="2231" spans="1:36" ht="16.5" thickBot="1" x14ac:dyDescent="0.3">
      <c r="A2231" s="48" t="s">
        <v>2390</v>
      </c>
      <c r="B2231" s="54" t="s">
        <v>113</v>
      </c>
      <c r="C2231" s="55" t="s">
        <v>114</v>
      </c>
      <c r="D2231" s="44">
        <v>20</v>
      </c>
      <c r="E2231" s="41">
        <v>11</v>
      </c>
      <c r="F2231" s="41">
        <v>0</v>
      </c>
      <c r="G2231" s="117">
        <v>0</v>
      </c>
      <c r="H2231" s="45">
        <v>1</v>
      </c>
      <c r="I2231" s="42" t="s">
        <v>12</v>
      </c>
      <c r="J2231" s="13">
        <v>0</v>
      </c>
      <c r="K2231" s="29">
        <f t="shared" si="1003"/>
        <v>0</v>
      </c>
      <c r="L2231" s="29">
        <f t="shared" si="988"/>
        <v>0</v>
      </c>
      <c r="M2231" s="29">
        <f t="shared" si="989"/>
        <v>0</v>
      </c>
      <c r="N2231" s="29">
        <f t="shared" si="1004"/>
        <v>2</v>
      </c>
      <c r="O2231" s="34"/>
      <c r="P2231" s="41">
        <v>4</v>
      </c>
      <c r="Q2231" s="41">
        <v>1</v>
      </c>
      <c r="R2231" s="117">
        <v>4</v>
      </c>
      <c r="S2231" s="42">
        <v>1</v>
      </c>
      <c r="T2231" s="42"/>
      <c r="U2231" s="43" t="s">
        <v>333</v>
      </c>
      <c r="V2231" s="34">
        <v>1</v>
      </c>
      <c r="W2231" s="29">
        <v>1</v>
      </c>
      <c r="X2231" s="29">
        <f t="shared" si="998"/>
        <v>1</v>
      </c>
      <c r="Z2231" s="6">
        <f t="shared" si="1005"/>
        <v>2</v>
      </c>
      <c r="AA2231" s="6">
        <f t="shared" si="1006"/>
        <v>0</v>
      </c>
      <c r="AB2231" s="29"/>
      <c r="AC2231" s="29" t="str">
        <f>_xlfn.IFS(AND(Z2231=1,AA2231=1),1,AND(Z2231=1,AA2231=0),0,Z2231=0,"не применяется",Z2231=2,"не применяется")</f>
        <v>не применяется</v>
      </c>
      <c r="AE2231" s="120">
        <f>IF(AND(J2231&gt;=1,N2231=1),1,0)</f>
        <v>0</v>
      </c>
      <c r="AF2231" s="120">
        <f>IF(G2231&gt;AI2231,0.5,0)</f>
        <v>0</v>
      </c>
      <c r="AG2231" s="120"/>
      <c r="AI2231" s="29">
        <f t="shared" si="1007"/>
        <v>12.756097561000001</v>
      </c>
    </row>
    <row r="2232" spans="1:36" ht="16.5" thickBot="1" x14ac:dyDescent="0.3">
      <c r="A2232" s="48" t="s">
        <v>2384</v>
      </c>
      <c r="B2232" s="54" t="s">
        <v>113</v>
      </c>
      <c r="C2232" s="55" t="s">
        <v>114</v>
      </c>
      <c r="D2232" s="33"/>
      <c r="E2232" s="41"/>
      <c r="F2232" s="41"/>
      <c r="G2232" s="117">
        <v>0</v>
      </c>
      <c r="H2232" s="35"/>
      <c r="I2232" s="35"/>
      <c r="J2232" s="35"/>
      <c r="K2232" s="36">
        <f>SUM(K2233:K2237)</f>
        <v>1</v>
      </c>
      <c r="L2232" s="29">
        <f t="shared" si="988"/>
        <v>0</v>
      </c>
      <c r="M2232" s="29">
        <f t="shared" si="989"/>
        <v>0</v>
      </c>
      <c r="O2232" s="34"/>
      <c r="P2232" s="34"/>
      <c r="Q2232" s="34"/>
      <c r="R2232" s="117">
        <v>0</v>
      </c>
      <c r="S2232" s="35">
        <v>0.5</v>
      </c>
      <c r="T2232" s="35"/>
      <c r="U2232" s="37" t="s">
        <v>321</v>
      </c>
      <c r="V2232" s="35">
        <v>1</v>
      </c>
      <c r="W2232" s="6"/>
      <c r="X2232" s="29">
        <f t="shared" si="998"/>
        <v>0</v>
      </c>
      <c r="Y2232" s="6"/>
      <c r="AB2232" s="6"/>
      <c r="AC2232" s="29" t="str">
        <f>_xlfn.IFS(AND(Z2232=1,AA2232=1),1,AND(Z2232=1,AA2232=0),0,Z2232=0,"не применяется")</f>
        <v>не применяется</v>
      </c>
      <c r="AF2232" s="6"/>
    </row>
    <row r="2233" spans="1:36" ht="16.5" thickBot="1" x14ac:dyDescent="0.3">
      <c r="A2233" s="48" t="s">
        <v>2391</v>
      </c>
      <c r="B2233" s="54" t="s">
        <v>113</v>
      </c>
      <c r="C2233" s="55" t="s">
        <v>114</v>
      </c>
      <c r="D2233" s="44">
        <v>21</v>
      </c>
      <c r="E2233" s="41">
        <v>0</v>
      </c>
      <c r="F2233" s="41">
        <v>0</v>
      </c>
      <c r="G2233" s="117">
        <v>0</v>
      </c>
      <c r="H2233" s="42" t="s">
        <v>12</v>
      </c>
      <c r="I2233" s="13">
        <v>-100</v>
      </c>
      <c r="J2233" s="42" t="s">
        <v>12</v>
      </c>
      <c r="K2233" s="29">
        <f>IF(V2233=1,MAX(AE2233:AG2233),0)</f>
        <v>0</v>
      </c>
      <c r="L2233" s="29">
        <f t="shared" si="988"/>
        <v>0</v>
      </c>
      <c r="M2233" s="29">
        <f t="shared" si="989"/>
        <v>0</v>
      </c>
      <c r="N2233" s="29">
        <f>IF(AND(F2233=0,V2233=1),2,V2233)</f>
        <v>2</v>
      </c>
      <c r="O2233" s="34"/>
      <c r="P2233" s="41">
        <v>1</v>
      </c>
      <c r="Q2233" s="41">
        <v>3</v>
      </c>
      <c r="R2233" s="117">
        <v>0.33333333300000001</v>
      </c>
      <c r="S2233" s="45">
        <v>0.5</v>
      </c>
      <c r="T2233" s="45"/>
      <c r="U2233" s="43" t="s">
        <v>335</v>
      </c>
      <c r="V2233" s="34">
        <v>1</v>
      </c>
      <c r="W2233" s="29">
        <v>1</v>
      </c>
      <c r="X2233" s="29">
        <f t="shared" si="998"/>
        <v>1</v>
      </c>
      <c r="Z2233" s="6">
        <f>N2233</f>
        <v>2</v>
      </c>
      <c r="AA2233" s="6">
        <f>IF(K2233&lt;=0,0,1)</f>
        <v>0</v>
      </c>
      <c r="AB2233" s="29"/>
      <c r="AC2233" s="29" t="str">
        <f>_xlfn.IFS(AND(Z2233=1,AA2233=1),1,AND(Z2233=1,AA2233=0),0,Z2233=0,"не применяется",Z2233=2,"не применяется")</f>
        <v>не применяется</v>
      </c>
      <c r="AE2233" s="120">
        <f>IF(N2233=1,IF(OR(I2233&lt;5,I2233=""),0,IF(I2233&gt;=10,1,0.5)),0)</f>
        <v>0</v>
      </c>
      <c r="AF2233" s="120">
        <f>IF(G2233&gt;AI2233,0.5,0)</f>
        <v>0</v>
      </c>
      <c r="AG2233" s="120">
        <f>IF(G2233=AJ2233,1,0)</f>
        <v>0</v>
      </c>
      <c r="AI2233" s="29">
        <f>ROUND(SUMIFS(E:E,D:D,D2233,N:N,1)/SUMIFS(F:F,D:D,D2233,N:N,1),9)</f>
        <v>0.40586932399999998</v>
      </c>
      <c r="AJ2233" s="29">
        <f>_xlfn.MAXIFS($G$7:$G$2383,$N$7:$N$2383,1,$D$7:$D$2383,21)</f>
        <v>1</v>
      </c>
    </row>
    <row r="2234" spans="1:36" ht="16.5" thickBot="1" x14ac:dyDescent="0.3">
      <c r="A2234" s="48" t="s">
        <v>2392</v>
      </c>
      <c r="B2234" s="54" t="s">
        <v>113</v>
      </c>
      <c r="C2234" s="55" t="s">
        <v>114</v>
      </c>
      <c r="D2234" s="44">
        <v>22</v>
      </c>
      <c r="E2234" s="41">
        <v>36</v>
      </c>
      <c r="F2234" s="41">
        <v>79</v>
      </c>
      <c r="G2234" s="117">
        <v>0.45569620300000002</v>
      </c>
      <c r="H2234" s="45">
        <v>1</v>
      </c>
      <c r="I2234" s="42" t="s">
        <v>12</v>
      </c>
      <c r="J2234" s="13">
        <v>0.45569620300000002</v>
      </c>
      <c r="K2234" s="29">
        <f>IF(V2234=1,MAX(AE2234:AG2234),0)</f>
        <v>0</v>
      </c>
      <c r="L2234" s="29">
        <f t="shared" si="988"/>
        <v>0</v>
      </c>
      <c r="M2234" s="29">
        <f t="shared" si="989"/>
        <v>0</v>
      </c>
      <c r="N2234" s="29">
        <f>IF(AND(F2234=0,V2234=1),2,V2234)</f>
        <v>1</v>
      </c>
      <c r="O2234" s="34"/>
      <c r="P2234" s="41">
        <v>0</v>
      </c>
      <c r="Q2234" s="41">
        <v>0</v>
      </c>
      <c r="R2234" s="117">
        <v>0</v>
      </c>
      <c r="S2234" s="42">
        <v>0</v>
      </c>
      <c r="T2234" s="42"/>
      <c r="U2234" s="43" t="s">
        <v>337</v>
      </c>
      <c r="V2234" s="34">
        <v>1</v>
      </c>
      <c r="W2234" s="29">
        <v>1</v>
      </c>
      <c r="X2234" s="29">
        <f t="shared" si="998"/>
        <v>1</v>
      </c>
      <c r="Z2234" s="6">
        <f>N2234</f>
        <v>1</v>
      </c>
      <c r="AA2234" s="6">
        <f>IF(K2234&lt;=0,0,1)</f>
        <v>0</v>
      </c>
      <c r="AB2234" s="29"/>
      <c r="AC2234" s="29">
        <f>_xlfn.IFS(AND(Z2234=1,AA2234=1),1,AND(Z2234=1,AA2234=0),0,Z2234=0,"не применяется")</f>
        <v>0</v>
      </c>
      <c r="AE2234" s="120">
        <f>IF(AND(J2234&gt;=1,N2234=1),1,0)</f>
        <v>0</v>
      </c>
      <c r="AF2234" s="120">
        <f>IF(G2234&gt;AI2234,0.5,0)</f>
        <v>0</v>
      </c>
      <c r="AG2234" s="120"/>
      <c r="AI2234" s="29">
        <f>ROUND(SUMIFS(E:E,D:D,D2234,N:N,1)/SUMIFS(F:F,D:D,D2234,N:N,1),9)</f>
        <v>0.59924209900000003</v>
      </c>
    </row>
    <row r="2235" spans="1:36" ht="16.5" thickBot="1" x14ac:dyDescent="0.3">
      <c r="A2235" s="48" t="s">
        <v>2393</v>
      </c>
      <c r="B2235" s="54" t="s">
        <v>113</v>
      </c>
      <c r="C2235" s="55" t="s">
        <v>114</v>
      </c>
      <c r="D2235" s="44">
        <v>23</v>
      </c>
      <c r="E2235" s="41">
        <v>0</v>
      </c>
      <c r="F2235" s="41">
        <v>0</v>
      </c>
      <c r="G2235" s="117">
        <v>0</v>
      </c>
      <c r="H2235" s="42" t="s">
        <v>12</v>
      </c>
      <c r="I2235" s="13">
        <v>0</v>
      </c>
      <c r="J2235" s="42" t="s">
        <v>12</v>
      </c>
      <c r="K2235" s="29">
        <f>IF(V2235=1,MAX(AE2235:AG2235),0)</f>
        <v>0</v>
      </c>
      <c r="L2235" s="29">
        <f t="shared" si="988"/>
        <v>0</v>
      </c>
      <c r="M2235" s="29">
        <f t="shared" si="989"/>
        <v>0</v>
      </c>
      <c r="N2235" s="29">
        <f>IF(AND(F2235=0,V2235=1),2,V2235)</f>
        <v>2</v>
      </c>
      <c r="O2235" s="34"/>
      <c r="P2235" s="41">
        <v>0</v>
      </c>
      <c r="Q2235" s="41">
        <v>2</v>
      </c>
      <c r="R2235" s="117">
        <v>0</v>
      </c>
      <c r="S2235" s="45">
        <v>0</v>
      </c>
      <c r="T2235" s="45"/>
      <c r="U2235" s="43" t="s">
        <v>339</v>
      </c>
      <c r="V2235" s="34">
        <v>1</v>
      </c>
      <c r="W2235" s="29">
        <v>1</v>
      </c>
      <c r="X2235" s="29">
        <f t="shared" si="998"/>
        <v>1</v>
      </c>
      <c r="Z2235" s="6">
        <f>N2235</f>
        <v>2</v>
      </c>
      <c r="AA2235" s="6">
        <f>IF(K2235&lt;=0,0,1)</f>
        <v>0</v>
      </c>
      <c r="AB2235" s="29"/>
      <c r="AC2235" s="29" t="str">
        <f>_xlfn.IFS(AND(Z2235=1,AA2235=1),1,AND(Z2235=1,AA2235=0),0,Z2235=0,"не применяется",Z2235=2,"не применяется")</f>
        <v>не применяется</v>
      </c>
      <c r="AE2235" s="120">
        <f>IF(N2235=1,IF(OR(I2235&lt;5,I2235=""),0,IF(I2235&gt;=10,1,0.5)),0)</f>
        <v>0</v>
      </c>
      <c r="AF2235" s="120">
        <f>IF(G2235&gt;AI2235,0.5,0)</f>
        <v>0</v>
      </c>
      <c r="AG2235" s="120">
        <f>IF(AND(G4662&lt;&gt;0,G2235=AJ2235),1,0)</f>
        <v>0</v>
      </c>
      <c r="AI2235" s="29">
        <f>ROUND(SUMIFS(E:E,D:D,D2235,N:N,1)/SUMIFS(F:F,D:D,D2235,N:N,1),9)</f>
        <v>0.46666666699999998</v>
      </c>
      <c r="AJ2235" s="29">
        <f>_xlfn.MAXIFS($G$7:$G$2383,$N$7:$N$2383,1,$D$7:$D$2383,23)</f>
        <v>6</v>
      </c>
    </row>
    <row r="2236" spans="1:36" ht="16.5" thickBot="1" x14ac:dyDescent="0.3">
      <c r="A2236" s="48" t="s">
        <v>2394</v>
      </c>
      <c r="B2236" s="54" t="s">
        <v>113</v>
      </c>
      <c r="C2236" s="55" t="s">
        <v>114</v>
      </c>
      <c r="D2236" s="44">
        <v>24</v>
      </c>
      <c r="E2236" s="41">
        <v>2</v>
      </c>
      <c r="F2236" s="41">
        <v>0</v>
      </c>
      <c r="G2236" s="117">
        <v>0</v>
      </c>
      <c r="H2236" s="42" t="s">
        <v>12</v>
      </c>
      <c r="I2236" s="13">
        <v>0</v>
      </c>
      <c r="J2236" s="42" t="s">
        <v>12</v>
      </c>
      <c r="K2236" s="29">
        <f>IF(V2236=1,MAX(AE2236:AG2236),0)</f>
        <v>0</v>
      </c>
      <c r="L2236" s="29">
        <f t="shared" si="988"/>
        <v>0</v>
      </c>
      <c r="M2236" s="29">
        <f t="shared" si="989"/>
        <v>0</v>
      </c>
      <c r="N2236" s="29">
        <f>IF(AND(F2236=0,V2236=1),2,V2236)</f>
        <v>2</v>
      </c>
      <c r="O2236" s="34"/>
      <c r="P2236" s="41">
        <v>0</v>
      </c>
      <c r="Q2236" s="41">
        <v>7</v>
      </c>
      <c r="R2236" s="117">
        <v>0</v>
      </c>
      <c r="S2236" s="45">
        <v>0</v>
      </c>
      <c r="T2236" s="45"/>
      <c r="U2236" s="43" t="s">
        <v>341</v>
      </c>
      <c r="V2236" s="34">
        <v>1</v>
      </c>
      <c r="W2236" s="29">
        <v>1</v>
      </c>
      <c r="X2236" s="29">
        <f t="shared" si="998"/>
        <v>1</v>
      </c>
      <c r="Z2236" s="6">
        <f>N2236</f>
        <v>2</v>
      </c>
      <c r="AA2236" s="6">
        <f>IF(K2236&lt;=0,0,1)</f>
        <v>0</v>
      </c>
      <c r="AB2236" s="29"/>
      <c r="AC2236" s="29" t="str">
        <f>_xlfn.IFS(AND(Z2236=1,AA2236=1),1,AND(Z2236=1,AA2236=0),0,Z2236=0,"не применяется",Z2236=2,"не применяется")</f>
        <v>не применяется</v>
      </c>
      <c r="AE2236" s="120">
        <f>IF(N2236=1,IF(OR(I2236&lt;5,I2236=""),0,IF(I2236&gt;=10,1,0.5)),0)</f>
        <v>0</v>
      </c>
      <c r="AF2236" s="120">
        <f>IF(G2236&gt;AI2236,0.5,0)</f>
        <v>0</v>
      </c>
      <c r="AG2236" s="120">
        <f>IF(G2236=AJ2236,1,0)</f>
        <v>0</v>
      </c>
      <c r="AI2236" s="29">
        <f>ROUND(SUMIFS(E:E,D:D,D2236,N:N,1)/SUMIFS(F:F,D:D,D2236,N:N,1),9)</f>
        <v>0.91379310300000005</v>
      </c>
      <c r="AJ2236" s="29">
        <f>_xlfn.MAXIFS($G$7:$G$2383,$N$7:$N$2383,1,$D$7:$D$2383,24)</f>
        <v>10</v>
      </c>
    </row>
    <row r="2237" spans="1:36" ht="16.5" thickBot="1" x14ac:dyDescent="0.3">
      <c r="A2237" s="48" t="s">
        <v>2395</v>
      </c>
      <c r="B2237" s="54" t="s">
        <v>113</v>
      </c>
      <c r="C2237" s="55" t="s">
        <v>114</v>
      </c>
      <c r="D2237" s="44">
        <v>25</v>
      </c>
      <c r="E2237" s="41">
        <v>80</v>
      </c>
      <c r="F2237" s="41">
        <v>82</v>
      </c>
      <c r="G2237" s="117">
        <v>0.97560975599999999</v>
      </c>
      <c r="H2237" s="45">
        <v>1</v>
      </c>
      <c r="I2237" s="42" t="s">
        <v>12</v>
      </c>
      <c r="J2237" s="13">
        <v>0.97560975599999999</v>
      </c>
      <c r="K2237" s="29">
        <f>IF(V2237=1,MAX(AE2237:AG2237),0)</f>
        <v>1</v>
      </c>
      <c r="L2237" s="29">
        <f t="shared" si="988"/>
        <v>0</v>
      </c>
      <c r="M2237" s="29">
        <f t="shared" si="989"/>
        <v>1</v>
      </c>
      <c r="N2237" s="29">
        <f>IF(AND(F2237=0,V2237=1),2,V2237)</f>
        <v>1</v>
      </c>
      <c r="O2237" s="34"/>
      <c r="P2237" s="41">
        <v>0</v>
      </c>
      <c r="Q2237" s="41">
        <v>0</v>
      </c>
      <c r="R2237" s="117">
        <v>0</v>
      </c>
      <c r="S2237" s="42">
        <v>0</v>
      </c>
      <c r="T2237" s="42"/>
      <c r="U2237" s="43" t="s">
        <v>343</v>
      </c>
      <c r="V2237" s="34">
        <v>1</v>
      </c>
      <c r="W2237" s="29">
        <v>2</v>
      </c>
      <c r="X2237" s="29">
        <f t="shared" si="998"/>
        <v>2</v>
      </c>
      <c r="Z2237" s="6">
        <f>N2237</f>
        <v>1</v>
      </c>
      <c r="AA2237" s="6">
        <f>IF(K2237&lt;=0,0,1)</f>
        <v>1</v>
      </c>
      <c r="AB2237" s="29"/>
      <c r="AC2237" s="29">
        <f>_xlfn.IFS(AND(Z2237=1,AA2237=1),1,AND(Z2237=1,AA2237=0),0,Z2237=0,"не применяется")</f>
        <v>1</v>
      </c>
      <c r="AE2237" s="120">
        <f>IF(AND(J2237&gt;=1,N2237=1),2,0)</f>
        <v>0</v>
      </c>
      <c r="AF2237" s="120">
        <f>IF(G2237&gt;AI2237,1,0)</f>
        <v>1</v>
      </c>
      <c r="AG2237" s="120"/>
      <c r="AI2237" s="29">
        <f>ROUND(SUMIFS(E:E,D:D,D2237,N:N,1)/SUMIFS(F:F,D:D,D2237,N:N,1),9)</f>
        <v>0.97028108999999996</v>
      </c>
    </row>
    <row r="2238" spans="1:36" ht="16.5" thickBot="1" x14ac:dyDescent="0.3">
      <c r="A2238" s="48" t="s">
        <v>2396</v>
      </c>
      <c r="B2238" s="54" t="s">
        <v>113</v>
      </c>
      <c r="C2238" s="55" t="s">
        <v>114</v>
      </c>
      <c r="D2238" s="51">
        <v>33</v>
      </c>
      <c r="E2238" s="41"/>
      <c r="F2238" s="41"/>
      <c r="G2238" s="117">
        <v>0</v>
      </c>
      <c r="H2238" s="45"/>
      <c r="I2238" s="45"/>
      <c r="J2238" s="45"/>
      <c r="K2238" s="45">
        <f>K2210+K2225+K2232</f>
        <v>15</v>
      </c>
      <c r="L2238" s="29">
        <f t="shared" si="988"/>
        <v>0</v>
      </c>
      <c r="M2238" s="29">
        <f t="shared" si="989"/>
        <v>0</v>
      </c>
      <c r="O2238" s="34"/>
      <c r="P2238" s="34"/>
      <c r="Q2238" s="34"/>
      <c r="R2238" s="117">
        <v>0</v>
      </c>
      <c r="S2238" s="45">
        <v>18</v>
      </c>
      <c r="T2238" s="45"/>
      <c r="U2238" s="43" t="s">
        <v>321</v>
      </c>
      <c r="V2238" s="45">
        <v>1</v>
      </c>
      <c r="X2238" s="29">
        <f>SUM(X2210:X2237)</f>
        <v>32</v>
      </c>
      <c r="Y2238" s="53">
        <f>K2238/X2238</f>
        <v>0.46875</v>
      </c>
      <c r="Z2238" s="6">
        <f>SUM(Z2210:Z2237)</f>
        <v>33</v>
      </c>
      <c r="AA2238" s="6">
        <f>SUM(AA2210:AA2237)</f>
        <v>11</v>
      </c>
      <c r="AB2238" s="53">
        <f>AA2238/Z2238</f>
        <v>0.33333333333333331</v>
      </c>
      <c r="AC2238" s="29">
        <f>AB2238</f>
        <v>0.33333333333333331</v>
      </c>
      <c r="AF2238" s="6"/>
    </row>
    <row r="2239" spans="1:36" ht="16.5" thickBot="1" x14ac:dyDescent="0.25">
      <c r="A2239" s="48" t="s">
        <v>205</v>
      </c>
      <c r="B2239" s="49" t="s">
        <v>171</v>
      </c>
      <c r="C2239" s="50" t="s">
        <v>172</v>
      </c>
      <c r="D2239" s="33">
        <v>0</v>
      </c>
      <c r="E2239" s="122"/>
      <c r="F2239" s="122"/>
      <c r="G2239" s="117">
        <v>0</v>
      </c>
      <c r="H2239" s="35"/>
      <c r="I2239" s="35"/>
      <c r="J2239" s="35"/>
      <c r="K2239" s="36">
        <f>SUM(K2240:K2253)</f>
        <v>16.5</v>
      </c>
      <c r="L2239" s="29">
        <f t="shared" si="988"/>
        <v>0</v>
      </c>
      <c r="M2239" s="29">
        <f t="shared" si="989"/>
        <v>0</v>
      </c>
      <c r="O2239" s="34"/>
      <c r="P2239" s="67"/>
      <c r="Q2239" s="67"/>
      <c r="R2239" s="117">
        <v>0</v>
      </c>
      <c r="S2239" s="34">
        <v>12.5</v>
      </c>
      <c r="T2239" s="34"/>
      <c r="U2239" s="43" t="s">
        <v>321</v>
      </c>
      <c r="V2239" s="35">
        <v>1</v>
      </c>
      <c r="W2239" s="6"/>
      <c r="X2239" s="6"/>
      <c r="Y2239" s="6"/>
      <c r="AB2239" s="6"/>
      <c r="AC2239" s="6"/>
      <c r="AF2239" s="6"/>
    </row>
    <row r="2240" spans="1:36" ht="16.5" thickBot="1" x14ac:dyDescent="0.3">
      <c r="A2240" s="48" t="s">
        <v>2397</v>
      </c>
      <c r="B2240" s="54" t="s">
        <v>171</v>
      </c>
      <c r="C2240" s="55" t="s">
        <v>172</v>
      </c>
      <c r="D2240" s="41">
        <v>1</v>
      </c>
      <c r="E2240" s="41">
        <v>50436</v>
      </c>
      <c r="F2240" s="41">
        <v>202627.5</v>
      </c>
      <c r="G2240" s="117">
        <v>0.24890994599999999</v>
      </c>
      <c r="H2240" s="42" t="s">
        <v>12</v>
      </c>
      <c r="I2240" s="13">
        <v>6.2216170990000004</v>
      </c>
      <c r="J2240" s="42" t="s">
        <v>12</v>
      </c>
      <c r="K2240" s="29">
        <f t="shared" ref="K2240:K2251" si="1008">IF(V2240=1,MAX(AE2240:AG2240),0)</f>
        <v>0.5</v>
      </c>
      <c r="L2240" s="29">
        <f t="shared" si="988"/>
        <v>0</v>
      </c>
      <c r="M2240" s="29">
        <f t="shared" si="989"/>
        <v>0</v>
      </c>
      <c r="N2240" s="29">
        <f t="shared" ref="N2240:N2253" si="1009">IF(AND(F2240=0,V2240=1),2,V2240)</f>
        <v>1</v>
      </c>
      <c r="O2240" s="34"/>
      <c r="P2240" s="41">
        <v>39166</v>
      </c>
      <c r="Q2240" s="41">
        <v>167139.79999999999</v>
      </c>
      <c r="R2240" s="117">
        <v>0.23433078199999999</v>
      </c>
      <c r="S2240" s="34">
        <v>1</v>
      </c>
      <c r="T2240" s="34"/>
      <c r="U2240" s="43" t="s">
        <v>293</v>
      </c>
      <c r="V2240" s="34">
        <v>1</v>
      </c>
      <c r="W2240" s="29">
        <v>1</v>
      </c>
      <c r="X2240" s="29">
        <f t="shared" ref="X2240:X2266" si="1010">IF(V2240=1,W2240,0)</f>
        <v>1</v>
      </c>
      <c r="Z2240" s="6">
        <f t="shared" ref="Z2240:Z2253" si="1011">N2240</f>
        <v>1</v>
      </c>
      <c r="AA2240" s="6">
        <f t="shared" ref="AA2240:AA2253" si="1012">IF(K2240&lt;=0,0,1)</f>
        <v>1</v>
      </c>
      <c r="AB2240" s="29"/>
      <c r="AC2240" s="29">
        <f t="shared" ref="AC2240:AC2255" si="1013">_xlfn.IFS(AND(Z2240=1,AA2240=1),1,AND(Z2240=1,AA2240=0),0,Z2240=0,"не применяется")</f>
        <v>1</v>
      </c>
      <c r="AE2240" s="120">
        <f>IF(N2240=1,IF(OR(I2240&lt;3,I2240=""),0,IF(I2240&gt;=7,1,0.5)),0)</f>
        <v>0.5</v>
      </c>
      <c r="AF2240" s="120">
        <f>IF(G2240&gt;AI2240,0.5,0)</f>
        <v>0</v>
      </c>
      <c r="AG2240" s="120">
        <f>IF(G2240=AJ2240,1,0)</f>
        <v>0</v>
      </c>
      <c r="AI2240" s="29">
        <f t="shared" ref="AI2240:AI2253" si="1014">ROUND(SUMIFS(E:E,D:D,D2240,N:N,1)/SUMIFS(F:F,D:D,D2240,N:N,1),9)</f>
        <v>0.26994277300000002</v>
      </c>
      <c r="AJ2240" s="29">
        <f>ROUND(_xlfn.MAXIFS($G$7:$G$2383,$D$7:$D$2383,1,$V$7:$V$2383,1),9)</f>
        <v>0.87050933799999997</v>
      </c>
    </row>
    <row r="2241" spans="1:36" ht="16.5" thickBot="1" x14ac:dyDescent="0.3">
      <c r="A2241" s="48" t="s">
        <v>2398</v>
      </c>
      <c r="B2241" s="54" t="s">
        <v>171</v>
      </c>
      <c r="C2241" s="55" t="s">
        <v>172</v>
      </c>
      <c r="D2241" s="44">
        <v>2</v>
      </c>
      <c r="E2241" s="41">
        <v>313</v>
      </c>
      <c r="F2241" s="41">
        <v>327</v>
      </c>
      <c r="G2241" s="117">
        <v>0.95718654400000003</v>
      </c>
      <c r="H2241" s="42" t="s">
        <v>12</v>
      </c>
      <c r="I2241" s="13">
        <v>110.68508153499999</v>
      </c>
      <c r="J2241" s="42" t="s">
        <v>12</v>
      </c>
      <c r="K2241" s="29">
        <f t="shared" si="1008"/>
        <v>2</v>
      </c>
      <c r="L2241" s="29">
        <f t="shared" si="988"/>
        <v>1</v>
      </c>
      <c r="M2241" s="29">
        <f t="shared" si="989"/>
        <v>1</v>
      </c>
      <c r="N2241" s="29">
        <f t="shared" si="1009"/>
        <v>1</v>
      </c>
      <c r="O2241" s="34"/>
      <c r="P2241" s="41">
        <v>184</v>
      </c>
      <c r="Q2241" s="41">
        <v>405</v>
      </c>
      <c r="R2241" s="117">
        <v>0.45432098799999998</v>
      </c>
      <c r="S2241" s="34">
        <v>2</v>
      </c>
      <c r="T2241" s="34"/>
      <c r="U2241" s="43" t="s">
        <v>295</v>
      </c>
      <c r="V2241" s="34">
        <v>1</v>
      </c>
      <c r="W2241" s="29">
        <v>2</v>
      </c>
      <c r="X2241" s="29">
        <f t="shared" si="1010"/>
        <v>2</v>
      </c>
      <c r="Z2241" s="6">
        <f t="shared" si="1011"/>
        <v>1</v>
      </c>
      <c r="AA2241" s="6">
        <f t="shared" si="1012"/>
        <v>1</v>
      </c>
      <c r="AB2241" s="29"/>
      <c r="AC2241" s="29">
        <f t="shared" si="1013"/>
        <v>1</v>
      </c>
      <c r="AE2241" s="120">
        <f>IF(N2241=1,IF(OR(I2241&lt;5,I2241=""),0,IF(I2241&gt;=10,2,1)),0)</f>
        <v>2</v>
      </c>
      <c r="AF2241" s="120">
        <f>IF(G2241&gt;AI2241,1,0)</f>
        <v>1</v>
      </c>
      <c r="AG2241" s="120">
        <f>IF(G2241=AJ2241,2,0)</f>
        <v>0</v>
      </c>
      <c r="AI2241" s="29">
        <f t="shared" si="1014"/>
        <v>0.94268468299999997</v>
      </c>
      <c r="AJ2241" s="29">
        <f>ROUND(_xlfn.MAXIFS($G$7:$G$2383,$N$7:$N$2383,1,$D$7:$D$2383,2),9)</f>
        <v>0.994897959</v>
      </c>
    </row>
    <row r="2242" spans="1:36" ht="16.5" thickBot="1" x14ac:dyDescent="0.3">
      <c r="A2242" s="48" t="s">
        <v>2399</v>
      </c>
      <c r="B2242" s="54" t="s">
        <v>171</v>
      </c>
      <c r="C2242" s="55" t="s">
        <v>172</v>
      </c>
      <c r="D2242" s="44">
        <v>3</v>
      </c>
      <c r="E2242" s="41">
        <v>26</v>
      </c>
      <c r="F2242" s="41">
        <v>26</v>
      </c>
      <c r="G2242" s="117">
        <v>1</v>
      </c>
      <c r="H2242" s="42" t="s">
        <v>12</v>
      </c>
      <c r="I2242" s="13">
        <v>0</v>
      </c>
      <c r="J2242" s="42" t="s">
        <v>12</v>
      </c>
      <c r="K2242" s="29">
        <f t="shared" si="1008"/>
        <v>1</v>
      </c>
      <c r="L2242" s="29">
        <f t="shared" si="988"/>
        <v>0</v>
      </c>
      <c r="M2242" s="29">
        <f t="shared" si="989"/>
        <v>1</v>
      </c>
      <c r="N2242" s="29">
        <f t="shared" si="1009"/>
        <v>1</v>
      </c>
      <c r="O2242" s="34"/>
      <c r="P2242" s="41">
        <v>7</v>
      </c>
      <c r="Q2242" s="41">
        <v>7</v>
      </c>
      <c r="R2242" s="117">
        <v>1</v>
      </c>
      <c r="S2242" s="34">
        <v>1</v>
      </c>
      <c r="T2242" s="34"/>
      <c r="U2242" s="43" t="s">
        <v>297</v>
      </c>
      <c r="V2242" s="34">
        <v>1</v>
      </c>
      <c r="W2242" s="29">
        <v>1</v>
      </c>
      <c r="X2242" s="29">
        <f t="shared" si="1010"/>
        <v>1</v>
      </c>
      <c r="Z2242" s="6">
        <f t="shared" si="1011"/>
        <v>1</v>
      </c>
      <c r="AA2242" s="6">
        <f t="shared" si="1012"/>
        <v>1</v>
      </c>
      <c r="AB2242" s="29"/>
      <c r="AC2242" s="29">
        <f t="shared" si="1013"/>
        <v>1</v>
      </c>
      <c r="AE2242" s="120">
        <f>IF(N2242=1,IF(OR(I2242&lt;5,I2242=""),0,IF(I2242&gt;=10,1,0.5)),0)</f>
        <v>0</v>
      </c>
      <c r="AF2242" s="120">
        <f>IF(G2242&gt;AI2242,0.5,0)</f>
        <v>0.5</v>
      </c>
      <c r="AG2242" s="120">
        <f>IF(G2242=AJ2242,1,0)</f>
        <v>1</v>
      </c>
      <c r="AI2242" s="29">
        <f t="shared" si="1014"/>
        <v>0.630237826</v>
      </c>
      <c r="AJ2242" s="29">
        <f>_xlfn.MAXIFS($G$7:$G$2383,$N$7:$N$2383,1,$D$7:$D$2383,3)</f>
        <v>1</v>
      </c>
    </row>
    <row r="2243" spans="1:36" ht="16.5" thickBot="1" x14ac:dyDescent="0.3">
      <c r="A2243" s="48" t="s">
        <v>2400</v>
      </c>
      <c r="B2243" s="54" t="s">
        <v>171</v>
      </c>
      <c r="C2243" s="55" t="s">
        <v>172</v>
      </c>
      <c r="D2243" s="44">
        <v>4</v>
      </c>
      <c r="E2243" s="41">
        <v>11</v>
      </c>
      <c r="F2243" s="41">
        <v>12</v>
      </c>
      <c r="G2243" s="117">
        <v>0.91666666699999999</v>
      </c>
      <c r="H2243" s="42" t="s">
        <v>12</v>
      </c>
      <c r="I2243" s="13">
        <v>388.88888906699998</v>
      </c>
      <c r="J2243" s="42" t="s">
        <v>12</v>
      </c>
      <c r="K2243" s="29">
        <f t="shared" si="1008"/>
        <v>1</v>
      </c>
      <c r="L2243" s="29">
        <f t="shared" si="988"/>
        <v>0</v>
      </c>
      <c r="M2243" s="29">
        <f t="shared" si="989"/>
        <v>1</v>
      </c>
      <c r="N2243" s="29">
        <f t="shared" si="1009"/>
        <v>1</v>
      </c>
      <c r="O2243" s="34"/>
      <c r="P2243" s="41">
        <v>3</v>
      </c>
      <c r="Q2243" s="41">
        <v>16</v>
      </c>
      <c r="R2243" s="117">
        <v>0.1875</v>
      </c>
      <c r="S2243" s="34">
        <v>0</v>
      </c>
      <c r="T2243" s="34"/>
      <c r="U2243" s="43" t="s">
        <v>299</v>
      </c>
      <c r="V2243" s="34">
        <v>1</v>
      </c>
      <c r="W2243" s="29">
        <v>1</v>
      </c>
      <c r="X2243" s="29">
        <f t="shared" si="1010"/>
        <v>1</v>
      </c>
      <c r="Z2243" s="6">
        <f t="shared" si="1011"/>
        <v>1</v>
      </c>
      <c r="AA2243" s="6">
        <f t="shared" si="1012"/>
        <v>1</v>
      </c>
      <c r="AB2243" s="29"/>
      <c r="AC2243" s="29">
        <f t="shared" si="1013"/>
        <v>1</v>
      </c>
      <c r="AE2243" s="120">
        <f>IF(N2243=1,IF(OR(I2243&lt;5,I2243=""),0,IF(I2243&gt;=10,1,0.5)),0)</f>
        <v>1</v>
      </c>
      <c r="AF2243" s="120">
        <f>IF(G2243&gt;AI2243,0.5,0)</f>
        <v>0.5</v>
      </c>
      <c r="AG2243" s="120">
        <f>IF(G2243=AJ2243,1,0)</f>
        <v>0</v>
      </c>
      <c r="AI2243" s="29">
        <f t="shared" si="1014"/>
        <v>0.88328075699999997</v>
      </c>
      <c r="AJ2243" s="29">
        <f>_xlfn.MAXIFS($G$7:$G$2383,$N$7:$N$2383,1,$D$7:$D$2383,4)</f>
        <v>1</v>
      </c>
    </row>
    <row r="2244" spans="1:36" ht="16.5" thickBot="1" x14ac:dyDescent="0.3">
      <c r="A2244" s="48" t="s">
        <v>2401</v>
      </c>
      <c r="B2244" s="54" t="s">
        <v>171</v>
      </c>
      <c r="C2244" s="55" t="s">
        <v>172</v>
      </c>
      <c r="D2244" s="44">
        <v>5</v>
      </c>
      <c r="E2244" s="41">
        <v>31</v>
      </c>
      <c r="F2244" s="41">
        <v>32</v>
      </c>
      <c r="G2244" s="117">
        <v>0.96875</v>
      </c>
      <c r="H2244" s="42" t="s">
        <v>12</v>
      </c>
      <c r="I2244" s="13">
        <v>230.98958314000001</v>
      </c>
      <c r="J2244" s="42" t="s">
        <v>12</v>
      </c>
      <c r="K2244" s="29">
        <f t="shared" si="1008"/>
        <v>1</v>
      </c>
      <c r="L2244" s="29">
        <f t="shared" si="988"/>
        <v>0</v>
      </c>
      <c r="M2244" s="29">
        <f t="shared" si="989"/>
        <v>1</v>
      </c>
      <c r="N2244" s="29">
        <f t="shared" si="1009"/>
        <v>1</v>
      </c>
      <c r="O2244" s="34"/>
      <c r="P2244" s="41">
        <v>12</v>
      </c>
      <c r="Q2244" s="41">
        <v>41</v>
      </c>
      <c r="R2244" s="117">
        <v>0.29268292699999998</v>
      </c>
      <c r="S2244" s="34">
        <v>0.5</v>
      </c>
      <c r="T2244" s="34"/>
      <c r="U2244" s="43" t="s">
        <v>301</v>
      </c>
      <c r="V2244" s="34">
        <v>1</v>
      </c>
      <c r="W2244" s="29">
        <v>1</v>
      </c>
      <c r="X2244" s="29">
        <f t="shared" si="1010"/>
        <v>1</v>
      </c>
      <c r="Z2244" s="6">
        <f t="shared" si="1011"/>
        <v>1</v>
      </c>
      <c r="AA2244" s="6">
        <f t="shared" si="1012"/>
        <v>1</v>
      </c>
      <c r="AB2244" s="29"/>
      <c r="AC2244" s="29">
        <f t="shared" si="1013"/>
        <v>1</v>
      </c>
      <c r="AE2244" s="120">
        <f>IF(N2244=1,IF(OR(I2244&lt;5,I2244=""),0,IF(I2244&gt;=10,1,0.5)),0)</f>
        <v>1</v>
      </c>
      <c r="AF2244" s="120">
        <f>IF(G2244&gt;AI2244,0.5,0)</f>
        <v>0.5</v>
      </c>
      <c r="AG2244" s="120">
        <f>IF(G2244=AJ2244,1,0)</f>
        <v>0</v>
      </c>
      <c r="AI2244" s="29">
        <f t="shared" si="1014"/>
        <v>0.78056112200000005</v>
      </c>
      <c r="AJ2244" s="29">
        <f>_xlfn.MAXIFS($G$7:$G$2383,$N$7:$N$2383,1,$D$7:$D$2383,5)</f>
        <v>1</v>
      </c>
    </row>
    <row r="2245" spans="1:36" ht="16.5" thickBot="1" x14ac:dyDescent="0.3">
      <c r="A2245" s="48" t="s">
        <v>2402</v>
      </c>
      <c r="B2245" s="54" t="s">
        <v>171</v>
      </c>
      <c r="C2245" s="55" t="s">
        <v>172</v>
      </c>
      <c r="D2245" s="44">
        <v>6</v>
      </c>
      <c r="E2245" s="41">
        <v>1891</v>
      </c>
      <c r="F2245" s="41">
        <v>1890</v>
      </c>
      <c r="G2245" s="117">
        <v>1.0005291009999999</v>
      </c>
      <c r="H2245" s="45">
        <v>1</v>
      </c>
      <c r="I2245" s="42" t="s">
        <v>12</v>
      </c>
      <c r="J2245" s="13">
        <v>1.0005291009999999</v>
      </c>
      <c r="K2245" s="29">
        <f t="shared" si="1008"/>
        <v>2</v>
      </c>
      <c r="L2245" s="29">
        <f t="shared" si="988"/>
        <v>0</v>
      </c>
      <c r="M2245" s="29">
        <f t="shared" si="989"/>
        <v>0</v>
      </c>
      <c r="N2245" s="29">
        <f t="shared" si="1009"/>
        <v>1</v>
      </c>
      <c r="O2245" s="34"/>
      <c r="P2245" s="41">
        <v>0</v>
      </c>
      <c r="Q2245" s="41">
        <v>0</v>
      </c>
      <c r="R2245" s="117">
        <v>0</v>
      </c>
      <c r="S2245" s="42">
        <v>2</v>
      </c>
      <c r="T2245" s="42"/>
      <c r="U2245" s="43" t="s">
        <v>303</v>
      </c>
      <c r="V2245" s="34">
        <v>1</v>
      </c>
      <c r="W2245" s="29">
        <v>2</v>
      </c>
      <c r="X2245" s="29">
        <f t="shared" si="1010"/>
        <v>2</v>
      </c>
      <c r="Z2245" s="6">
        <f t="shared" si="1011"/>
        <v>1</v>
      </c>
      <c r="AA2245" s="6">
        <f t="shared" si="1012"/>
        <v>1</v>
      </c>
      <c r="AB2245" s="29"/>
      <c r="AC2245" s="29">
        <f t="shared" si="1013"/>
        <v>1</v>
      </c>
      <c r="AE2245" s="120">
        <f>IF(N2245=1,IF(J2245&gt;=1,2,0),0)</f>
        <v>2</v>
      </c>
      <c r="AF2245" s="120">
        <f>IF(G2245&gt;AI2245,1,0)</f>
        <v>0</v>
      </c>
      <c r="AG2245" s="120"/>
      <c r="AI2245" s="29">
        <f t="shared" si="1014"/>
        <v>1.0014544569999999</v>
      </c>
    </row>
    <row r="2246" spans="1:36" ht="16.5" thickBot="1" x14ac:dyDescent="0.3">
      <c r="A2246" s="48" t="s">
        <v>2403</v>
      </c>
      <c r="B2246" s="54" t="s">
        <v>171</v>
      </c>
      <c r="C2246" s="55" t="s">
        <v>172</v>
      </c>
      <c r="D2246" s="44">
        <v>7</v>
      </c>
      <c r="E2246" s="41">
        <v>334</v>
      </c>
      <c r="F2246" s="41">
        <v>412</v>
      </c>
      <c r="G2246" s="117">
        <v>0.81067961200000005</v>
      </c>
      <c r="H2246" s="42" t="s">
        <v>12</v>
      </c>
      <c r="I2246" s="13">
        <v>28.497764298</v>
      </c>
      <c r="J2246" s="42" t="s">
        <v>12</v>
      </c>
      <c r="K2246" s="29">
        <f t="shared" si="1008"/>
        <v>2</v>
      </c>
      <c r="L2246" s="29">
        <f t="shared" si="988"/>
        <v>0</v>
      </c>
      <c r="M2246" s="29">
        <f t="shared" si="989"/>
        <v>1</v>
      </c>
      <c r="N2246" s="29">
        <f t="shared" si="1009"/>
        <v>1</v>
      </c>
      <c r="O2246" s="34"/>
      <c r="P2246" s="41">
        <v>241</v>
      </c>
      <c r="Q2246" s="41">
        <v>382</v>
      </c>
      <c r="R2246" s="117">
        <v>0.63089005200000003</v>
      </c>
      <c r="S2246" s="34">
        <v>0</v>
      </c>
      <c r="T2246" s="34"/>
      <c r="U2246" s="43" t="s">
        <v>305</v>
      </c>
      <c r="V2246" s="34">
        <v>1</v>
      </c>
      <c r="W2246" s="29">
        <v>2</v>
      </c>
      <c r="X2246" s="29">
        <f t="shared" si="1010"/>
        <v>2</v>
      </c>
      <c r="Z2246" s="6">
        <f t="shared" si="1011"/>
        <v>1</v>
      </c>
      <c r="AA2246" s="6">
        <f t="shared" si="1012"/>
        <v>1</v>
      </c>
      <c r="AB2246" s="29"/>
      <c r="AC2246" s="29">
        <f t="shared" si="1013"/>
        <v>1</v>
      </c>
      <c r="AE2246" s="120">
        <f>IF(N2246=1,IF(OR(I2246&lt;3,I2246=""),0,IF(I2246&gt;=7,2,1)),0)</f>
        <v>2</v>
      </c>
      <c r="AF2246" s="120">
        <f>IF(G2246&gt;AI2246,1,0)</f>
        <v>1</v>
      </c>
      <c r="AG2246" s="120">
        <f>IF(G2246=AJ2246,2,0)</f>
        <v>0</v>
      </c>
      <c r="AI2246" s="29">
        <f t="shared" si="1014"/>
        <v>0.78831324000000003</v>
      </c>
      <c r="AJ2246" s="29">
        <f>_xlfn.MAXIFS($G$7:$G$2383,$N$7:$N$2383,1,$D$7:$D$2383,7)</f>
        <v>0.964028777</v>
      </c>
    </row>
    <row r="2247" spans="1:36" ht="16.5" thickBot="1" x14ac:dyDescent="0.3">
      <c r="A2247" s="48" t="s">
        <v>2404</v>
      </c>
      <c r="B2247" s="54" t="s">
        <v>171</v>
      </c>
      <c r="C2247" s="55" t="s">
        <v>172</v>
      </c>
      <c r="D2247" s="44">
        <v>8</v>
      </c>
      <c r="E2247" s="41">
        <v>124</v>
      </c>
      <c r="F2247" s="41">
        <v>412</v>
      </c>
      <c r="G2247" s="117">
        <v>0.300970874</v>
      </c>
      <c r="H2247" s="42" t="s">
        <v>12</v>
      </c>
      <c r="I2247" s="13">
        <v>-40.429599021000001</v>
      </c>
      <c r="J2247" s="42" t="s">
        <v>12</v>
      </c>
      <c r="K2247" s="29">
        <f t="shared" si="1008"/>
        <v>1</v>
      </c>
      <c r="L2247" s="29">
        <f t="shared" ref="L2247:L2310" si="1015">IF(AG2248=0,0,1)</f>
        <v>0</v>
      </c>
      <c r="M2247" s="29">
        <f t="shared" ref="M2247:M2310" si="1016">IF(AF2247=0,0,1)</f>
        <v>1</v>
      </c>
      <c r="N2247" s="29">
        <f t="shared" si="1009"/>
        <v>1</v>
      </c>
      <c r="O2247" s="34"/>
      <c r="P2247" s="41">
        <v>193</v>
      </c>
      <c r="Q2247" s="41">
        <v>382</v>
      </c>
      <c r="R2247" s="117">
        <v>0.50523560199999995</v>
      </c>
      <c r="S2247" s="34">
        <v>0</v>
      </c>
      <c r="T2247" s="34"/>
      <c r="U2247" s="43" t="s">
        <v>307</v>
      </c>
      <c r="V2247" s="34">
        <v>1</v>
      </c>
      <c r="W2247" s="29">
        <v>1</v>
      </c>
      <c r="X2247" s="29">
        <f t="shared" si="1010"/>
        <v>1</v>
      </c>
      <c r="Z2247" s="6">
        <f t="shared" si="1011"/>
        <v>1</v>
      </c>
      <c r="AA2247" s="6">
        <f t="shared" si="1012"/>
        <v>1</v>
      </c>
      <c r="AB2247" s="29"/>
      <c r="AC2247" s="29">
        <f t="shared" si="1013"/>
        <v>1</v>
      </c>
      <c r="AE2247" s="120">
        <f>IF(N2247=1,IF(OR(I2247&gt;-5,I2247=""),0,IF(I2247&gt;=-10,0.5,1)),0)</f>
        <v>1</v>
      </c>
      <c r="AF2247" s="120">
        <f>IF(G2247&lt;AI2247,0.5,0)</f>
        <v>0.5</v>
      </c>
      <c r="AG2247" s="120">
        <f>IF(G2247=AJ2247,1,0)</f>
        <v>0</v>
      </c>
      <c r="AI2247" s="29">
        <f t="shared" si="1014"/>
        <v>0.38070670899999998</v>
      </c>
      <c r="AJ2247" s="29">
        <f>_xlfn.MINIFS($G$6:$G$2383,$N$6:$N$2383,1,$D$6:$D$2383,8)</f>
        <v>1.9047618999999998E-2</v>
      </c>
    </row>
    <row r="2248" spans="1:36" ht="16.5" thickBot="1" x14ac:dyDescent="0.3">
      <c r="A2248" s="48" t="s">
        <v>2405</v>
      </c>
      <c r="B2248" s="54" t="s">
        <v>171</v>
      </c>
      <c r="C2248" s="55" t="s">
        <v>172</v>
      </c>
      <c r="D2248" s="44">
        <v>9</v>
      </c>
      <c r="E2248" s="41">
        <v>1123</v>
      </c>
      <c r="F2248" s="41">
        <v>327</v>
      </c>
      <c r="G2248" s="117">
        <v>3.4342507649999998</v>
      </c>
      <c r="H2248" s="45">
        <v>1</v>
      </c>
      <c r="I2248" s="42" t="s">
        <v>12</v>
      </c>
      <c r="J2248" s="13">
        <v>3.4342507649999998</v>
      </c>
      <c r="K2248" s="29">
        <f t="shared" si="1008"/>
        <v>1</v>
      </c>
      <c r="L2248" s="29">
        <f t="shared" si="1015"/>
        <v>0</v>
      </c>
      <c r="M2248" s="29">
        <f t="shared" si="1016"/>
        <v>0</v>
      </c>
      <c r="N2248" s="29">
        <f t="shared" si="1009"/>
        <v>1</v>
      </c>
      <c r="O2248" s="34"/>
      <c r="P2248" s="41">
        <v>931</v>
      </c>
      <c r="Q2248" s="41">
        <v>405</v>
      </c>
      <c r="R2248" s="117">
        <v>2.2987654320000002</v>
      </c>
      <c r="S2248" s="42">
        <v>1</v>
      </c>
      <c r="T2248" s="42"/>
      <c r="U2248" s="43" t="s">
        <v>309</v>
      </c>
      <c r="V2248" s="34">
        <v>1</v>
      </c>
      <c r="W2248" s="29">
        <v>1</v>
      </c>
      <c r="X2248" s="29">
        <f t="shared" si="1010"/>
        <v>1</v>
      </c>
      <c r="Z2248" s="6">
        <f t="shared" si="1011"/>
        <v>1</v>
      </c>
      <c r="AA2248" s="6">
        <f t="shared" si="1012"/>
        <v>1</v>
      </c>
      <c r="AB2248" s="29"/>
      <c r="AC2248" s="29">
        <f t="shared" si="1013"/>
        <v>1</v>
      </c>
      <c r="AE2248" s="120">
        <f>IF(N2248=1,IF(J2248&gt;=1,1,0),0)</f>
        <v>1</v>
      </c>
      <c r="AF2248" s="120">
        <f>IF(G2248&gt;AI2248,0.5,0)</f>
        <v>0</v>
      </c>
      <c r="AG2248" s="120"/>
      <c r="AI2248" s="29">
        <f t="shared" si="1014"/>
        <v>6.5856960899999999</v>
      </c>
    </row>
    <row r="2249" spans="1:36" ht="16.5" thickBot="1" x14ac:dyDescent="0.3">
      <c r="A2249" s="48" t="s">
        <v>2406</v>
      </c>
      <c r="B2249" s="54" t="s">
        <v>171</v>
      </c>
      <c r="C2249" s="55" t="s">
        <v>172</v>
      </c>
      <c r="D2249" s="44">
        <v>10</v>
      </c>
      <c r="E2249" s="41">
        <v>41</v>
      </c>
      <c r="F2249" s="41">
        <v>12</v>
      </c>
      <c r="G2249" s="117">
        <v>3.4166666669999999</v>
      </c>
      <c r="H2249" s="45">
        <v>1</v>
      </c>
      <c r="I2249" s="42" t="s">
        <v>12</v>
      </c>
      <c r="J2249" s="13">
        <v>3.4166666669999999</v>
      </c>
      <c r="K2249" s="29">
        <f t="shared" si="1008"/>
        <v>1</v>
      </c>
      <c r="L2249" s="29">
        <f t="shared" si="1015"/>
        <v>0</v>
      </c>
      <c r="M2249" s="29">
        <f t="shared" si="1016"/>
        <v>0</v>
      </c>
      <c r="N2249" s="29">
        <f t="shared" si="1009"/>
        <v>1</v>
      </c>
      <c r="O2249" s="34"/>
      <c r="P2249" s="41">
        <v>29</v>
      </c>
      <c r="Q2249" s="41">
        <v>16</v>
      </c>
      <c r="R2249" s="117">
        <v>1.8125</v>
      </c>
      <c r="S2249" s="42">
        <v>1</v>
      </c>
      <c r="T2249" s="42"/>
      <c r="U2249" s="43" t="s">
        <v>311</v>
      </c>
      <c r="V2249" s="34">
        <v>1</v>
      </c>
      <c r="W2249" s="29">
        <v>1</v>
      </c>
      <c r="X2249" s="29">
        <f t="shared" si="1010"/>
        <v>1</v>
      </c>
      <c r="Z2249" s="6">
        <f t="shared" si="1011"/>
        <v>1</v>
      </c>
      <c r="AA2249" s="6">
        <f t="shared" si="1012"/>
        <v>1</v>
      </c>
      <c r="AB2249" s="29"/>
      <c r="AC2249" s="29">
        <f t="shared" si="1013"/>
        <v>1</v>
      </c>
      <c r="AE2249" s="120">
        <f>IF(N2249=1,IF(J2249&gt;=1,1,0),0)</f>
        <v>1</v>
      </c>
      <c r="AF2249" s="120">
        <f>IF(G2249&gt;AI2249,0.5,0)</f>
        <v>0</v>
      </c>
      <c r="AG2249" s="120"/>
      <c r="AI2249" s="29">
        <f t="shared" si="1014"/>
        <v>8.2854889590000003</v>
      </c>
    </row>
    <row r="2250" spans="1:36" ht="16.5" thickBot="1" x14ac:dyDescent="0.3">
      <c r="A2250" s="48" t="s">
        <v>2407</v>
      </c>
      <c r="B2250" s="54" t="s">
        <v>171</v>
      </c>
      <c r="C2250" s="55" t="s">
        <v>172</v>
      </c>
      <c r="D2250" s="44">
        <v>11</v>
      </c>
      <c r="E2250" s="41">
        <v>128</v>
      </c>
      <c r="F2250" s="41">
        <v>32</v>
      </c>
      <c r="G2250" s="117">
        <v>4</v>
      </c>
      <c r="H2250" s="45">
        <v>1</v>
      </c>
      <c r="I2250" s="42" t="s">
        <v>12</v>
      </c>
      <c r="J2250" s="13">
        <v>4</v>
      </c>
      <c r="K2250" s="29">
        <f t="shared" si="1008"/>
        <v>2</v>
      </c>
      <c r="L2250" s="29">
        <f t="shared" si="1015"/>
        <v>0</v>
      </c>
      <c r="M2250" s="29">
        <f t="shared" si="1016"/>
        <v>0</v>
      </c>
      <c r="N2250" s="29">
        <f t="shared" si="1009"/>
        <v>1</v>
      </c>
      <c r="O2250" s="34"/>
      <c r="P2250" s="41">
        <v>88</v>
      </c>
      <c r="Q2250" s="41">
        <v>41</v>
      </c>
      <c r="R2250" s="117">
        <v>2.1463414630000002</v>
      </c>
      <c r="S2250" s="42">
        <v>2</v>
      </c>
      <c r="T2250" s="42"/>
      <c r="U2250" s="43" t="s">
        <v>313</v>
      </c>
      <c r="V2250" s="34">
        <v>1</v>
      </c>
      <c r="W2250" s="29">
        <v>2</v>
      </c>
      <c r="X2250" s="29">
        <f t="shared" si="1010"/>
        <v>2</v>
      </c>
      <c r="Z2250" s="6">
        <f t="shared" si="1011"/>
        <v>1</v>
      </c>
      <c r="AA2250" s="6">
        <f t="shared" si="1012"/>
        <v>1</v>
      </c>
      <c r="AB2250" s="29"/>
      <c r="AC2250" s="29">
        <f t="shared" si="1013"/>
        <v>1</v>
      </c>
      <c r="AE2250" s="120">
        <f>IF(N2250=1,IF(J2250&gt;=1,2,0),0)</f>
        <v>2</v>
      </c>
      <c r="AF2250" s="120">
        <f>IF(G2250&gt;AI2250,1,0)</f>
        <v>0</v>
      </c>
      <c r="AG2250" s="120"/>
      <c r="AI2250" s="29">
        <f t="shared" si="1014"/>
        <v>8.5951903810000001</v>
      </c>
    </row>
    <row r="2251" spans="1:36" ht="16.5" thickBot="1" x14ac:dyDescent="0.3">
      <c r="A2251" s="48" t="s">
        <v>2408</v>
      </c>
      <c r="B2251" s="54" t="s">
        <v>171</v>
      </c>
      <c r="C2251" s="55" t="s">
        <v>172</v>
      </c>
      <c r="D2251" s="44">
        <v>12</v>
      </c>
      <c r="E2251" s="41">
        <v>542</v>
      </c>
      <c r="F2251" s="41">
        <v>12135</v>
      </c>
      <c r="G2251" s="117">
        <v>4.4664193999999997E-2</v>
      </c>
      <c r="H2251" s="42" t="s">
        <v>12</v>
      </c>
      <c r="I2251" s="13">
        <v>12.630100642</v>
      </c>
      <c r="J2251" s="42" t="s">
        <v>12</v>
      </c>
      <c r="K2251" s="29">
        <f t="shared" si="1008"/>
        <v>0</v>
      </c>
      <c r="L2251" s="29">
        <f t="shared" si="1015"/>
        <v>0</v>
      </c>
      <c r="M2251" s="29">
        <f t="shared" si="1016"/>
        <v>0</v>
      </c>
      <c r="N2251" s="29">
        <f t="shared" si="1009"/>
        <v>1</v>
      </c>
      <c r="O2251" s="34"/>
      <c r="P2251" s="41">
        <v>433</v>
      </c>
      <c r="Q2251" s="41">
        <v>10919</v>
      </c>
      <c r="R2251" s="117">
        <v>3.9655646000000003E-2</v>
      </c>
      <c r="S2251" s="34">
        <v>0</v>
      </c>
      <c r="T2251" s="34"/>
      <c r="U2251" s="43" t="s">
        <v>315</v>
      </c>
      <c r="V2251" s="34">
        <v>1</v>
      </c>
      <c r="W2251" s="29">
        <v>1</v>
      </c>
      <c r="X2251" s="29">
        <f t="shared" si="1010"/>
        <v>1</v>
      </c>
      <c r="Z2251" s="6">
        <f t="shared" si="1011"/>
        <v>1</v>
      </c>
      <c r="AA2251" s="6">
        <f t="shared" si="1012"/>
        <v>0</v>
      </c>
      <c r="AB2251" s="29"/>
      <c r="AC2251" s="29">
        <f t="shared" si="1013"/>
        <v>0</v>
      </c>
      <c r="AE2251" s="120">
        <f>IF(N2251=1,IF(OR(I2251&gt;-5,I2251=""),0,IF(I2251&gt;=-10,0.5,1)),0)</f>
        <v>0</v>
      </c>
      <c r="AF2251" s="120">
        <f>IF(G2251&lt;AI2251,0.5,0)</f>
        <v>0</v>
      </c>
      <c r="AG2251" s="120">
        <f>IF(G2251=AJ2251,1,0)</f>
        <v>0</v>
      </c>
      <c r="AI2251" s="29">
        <f t="shared" si="1014"/>
        <v>4.0696577999999997E-2</v>
      </c>
      <c r="AJ2251" s="29">
        <f>_xlfn.MINIFS($G$6:$G$2383,$N$6:$N$2383,1,$D$6:$D$2383,12)</f>
        <v>5.6550419999999999E-3</v>
      </c>
    </row>
    <row r="2252" spans="1:36" ht="16.5" thickBot="1" x14ac:dyDescent="0.3">
      <c r="A2252" s="48" t="s">
        <v>2409</v>
      </c>
      <c r="B2252" s="54" t="s">
        <v>171</v>
      </c>
      <c r="C2252" s="55" t="s">
        <v>172</v>
      </c>
      <c r="D2252" s="44">
        <v>13</v>
      </c>
      <c r="E2252" s="41">
        <v>83</v>
      </c>
      <c r="F2252" s="41">
        <v>328</v>
      </c>
      <c r="G2252" s="117">
        <v>0.25304877999999997</v>
      </c>
      <c r="H2252" s="42" t="s">
        <v>12</v>
      </c>
      <c r="I2252" s="13">
        <v>-8.0317337220000002</v>
      </c>
      <c r="J2252" s="42" t="s">
        <v>12</v>
      </c>
      <c r="K2252" s="29">
        <f>_xlfn.IFS(AND(R2252=0,G2252=0),0,V2252=0,0,V2252=1,MAX(AE2252:AG2252))</f>
        <v>2</v>
      </c>
      <c r="L2252" s="29">
        <f t="shared" si="1015"/>
        <v>1</v>
      </c>
      <c r="M2252" s="29">
        <f t="shared" si="1016"/>
        <v>1</v>
      </c>
      <c r="N2252" s="29">
        <f t="shared" si="1009"/>
        <v>1</v>
      </c>
      <c r="O2252" s="34"/>
      <c r="P2252" s="41">
        <v>93</v>
      </c>
      <c r="Q2252" s="41">
        <v>338</v>
      </c>
      <c r="R2252" s="117">
        <v>0.27514792900000001</v>
      </c>
      <c r="S2252" s="34">
        <v>1</v>
      </c>
      <c r="T2252" s="34"/>
      <c r="U2252" s="43" t="s">
        <v>317</v>
      </c>
      <c r="V2252" s="34">
        <v>1</v>
      </c>
      <c r="W2252" s="29">
        <v>2</v>
      </c>
      <c r="X2252" s="29">
        <f t="shared" si="1010"/>
        <v>2</v>
      </c>
      <c r="Z2252" s="6">
        <f t="shared" si="1011"/>
        <v>1</v>
      </c>
      <c r="AA2252" s="6">
        <f t="shared" si="1012"/>
        <v>1</v>
      </c>
      <c r="AB2252" s="29"/>
      <c r="AC2252" s="29">
        <f t="shared" si="1013"/>
        <v>1</v>
      </c>
      <c r="AE2252" s="120">
        <f>IF(N2252=1,IF(OR(I2252&gt;-3,I2252=""),0,IF(I2252&gt;=-7,1,2)),0)</f>
        <v>2</v>
      </c>
      <c r="AF2252" s="120">
        <f>IF(G2252&lt;AI2252,1,0)</f>
        <v>1</v>
      </c>
      <c r="AG2252" s="120">
        <f>IF(G2252=AJ2252,2,0)</f>
        <v>0</v>
      </c>
      <c r="AI2252" s="29">
        <f t="shared" si="1014"/>
        <v>0.30394431599999999</v>
      </c>
      <c r="AJ2252" s="29">
        <f>_xlfn.MINIFS($G$6:$G$2383,$N$6:$N$2383,1,$D$6:$D$2383,13)</f>
        <v>0.11</v>
      </c>
    </row>
    <row r="2253" spans="1:36" ht="16.5" thickBot="1" x14ac:dyDescent="0.3">
      <c r="A2253" s="48" t="s">
        <v>2410</v>
      </c>
      <c r="B2253" s="54" t="s">
        <v>171</v>
      </c>
      <c r="C2253" s="55" t="s">
        <v>172</v>
      </c>
      <c r="D2253" s="44">
        <v>14</v>
      </c>
      <c r="E2253" s="41">
        <v>0</v>
      </c>
      <c r="F2253" s="41">
        <v>868</v>
      </c>
      <c r="G2253" s="117">
        <v>0</v>
      </c>
      <c r="H2253" s="42" t="s">
        <v>12</v>
      </c>
      <c r="I2253" s="13">
        <v>0</v>
      </c>
      <c r="J2253" s="42" t="s">
        <v>12</v>
      </c>
      <c r="K2253" s="29">
        <f>_xlfn.IFS(AND(R2253=0,G2253=0),0,V2253=0,0,V2253=1,MAX(AE2253:AG2253))</f>
        <v>0</v>
      </c>
      <c r="L2253" s="29">
        <f t="shared" si="1015"/>
        <v>0</v>
      </c>
      <c r="M2253" s="29">
        <f t="shared" si="1016"/>
        <v>1</v>
      </c>
      <c r="N2253" s="29">
        <f t="shared" si="1009"/>
        <v>1</v>
      </c>
      <c r="O2253" s="34"/>
      <c r="P2253" s="41">
        <v>0</v>
      </c>
      <c r="Q2253" s="41">
        <v>804</v>
      </c>
      <c r="R2253" s="117">
        <v>0</v>
      </c>
      <c r="S2253" s="34">
        <v>1</v>
      </c>
      <c r="T2253" s="34"/>
      <c r="U2253" s="43" t="s">
        <v>319</v>
      </c>
      <c r="V2253" s="34">
        <v>1</v>
      </c>
      <c r="W2253" s="29">
        <v>1</v>
      </c>
      <c r="X2253" s="29">
        <f t="shared" si="1010"/>
        <v>1</v>
      </c>
      <c r="Z2253" s="6">
        <f t="shared" si="1011"/>
        <v>1</v>
      </c>
      <c r="AA2253" s="6">
        <f t="shared" si="1012"/>
        <v>0</v>
      </c>
      <c r="AB2253" s="29"/>
      <c r="AC2253" s="29">
        <f t="shared" si="1013"/>
        <v>0</v>
      </c>
      <c r="AE2253" s="120">
        <f>IF(N2253=1,IF(OR(I2253&gt;-5,I2253=""),0,IF(I2253&gt;=-10,0.5,1)),0)</f>
        <v>0</v>
      </c>
      <c r="AF2253" s="120">
        <f>IF(G2253&lt;AI2253,0.5,0)</f>
        <v>0.5</v>
      </c>
      <c r="AG2253" s="120">
        <f>IF(G2253=AJ2253,1,0)</f>
        <v>1</v>
      </c>
      <c r="AI2253" s="29">
        <f t="shared" si="1014"/>
        <v>4.1435990000000004E-3</v>
      </c>
      <c r="AJ2253" s="29">
        <f>_xlfn.MINIFS($G$6:$G$2383,$N$6:$N$2383,1,$D$6:$D$2383,14)</f>
        <v>0</v>
      </c>
    </row>
    <row r="2254" spans="1:36" ht="16.5" thickBot="1" x14ac:dyDescent="0.3">
      <c r="A2254" s="48" t="s">
        <v>2411</v>
      </c>
      <c r="B2254" s="54" t="s">
        <v>171</v>
      </c>
      <c r="C2254" s="55" t="s">
        <v>172</v>
      </c>
      <c r="D2254" s="33"/>
      <c r="E2254" s="41"/>
      <c r="F2254" s="41"/>
      <c r="G2254" s="117">
        <v>0</v>
      </c>
      <c r="H2254" s="35"/>
      <c r="I2254" s="35"/>
      <c r="J2254" s="35"/>
      <c r="K2254" s="36">
        <f>SUM(K2255:K2260)</f>
        <v>3</v>
      </c>
      <c r="L2254" s="29">
        <f t="shared" si="1015"/>
        <v>0</v>
      </c>
      <c r="M2254" s="29">
        <f t="shared" si="1016"/>
        <v>0</v>
      </c>
      <c r="O2254" s="34"/>
      <c r="P2254" s="34"/>
      <c r="Q2254" s="34"/>
      <c r="R2254" s="117">
        <v>0</v>
      </c>
      <c r="S2254" s="35">
        <v>4</v>
      </c>
      <c r="T2254" s="35"/>
      <c r="U2254" s="37" t="s">
        <v>321</v>
      </c>
      <c r="V2254" s="35">
        <v>1</v>
      </c>
      <c r="W2254" s="6"/>
      <c r="X2254" s="29">
        <f t="shared" si="1010"/>
        <v>0</v>
      </c>
      <c r="Y2254" s="6"/>
      <c r="AB2254" s="6"/>
      <c r="AC2254" s="29" t="str">
        <f t="shared" si="1013"/>
        <v>не применяется</v>
      </c>
      <c r="AF2254" s="6"/>
    </row>
    <row r="2255" spans="1:36" ht="16.5" thickBot="1" x14ac:dyDescent="0.3">
      <c r="A2255" s="48" t="s">
        <v>2412</v>
      </c>
      <c r="B2255" s="54" t="s">
        <v>171</v>
      </c>
      <c r="C2255" s="55" t="s">
        <v>172</v>
      </c>
      <c r="D2255" s="44">
        <v>15</v>
      </c>
      <c r="E2255" s="41">
        <v>2687</v>
      </c>
      <c r="F2255" s="41">
        <v>2911</v>
      </c>
      <c r="G2255" s="117">
        <v>0.92305049800000005</v>
      </c>
      <c r="H2255" s="45">
        <v>1</v>
      </c>
      <c r="I2255" s="42" t="s">
        <v>12</v>
      </c>
      <c r="J2255" s="13">
        <v>0.92305049800000005</v>
      </c>
      <c r="K2255" s="29">
        <f t="shared" ref="K2255:K2260" si="1017">IF(V2255=1,MAX(AE2255:AG2255),0)</f>
        <v>0</v>
      </c>
      <c r="L2255" s="29">
        <f t="shared" si="1015"/>
        <v>0</v>
      </c>
      <c r="M2255" s="29">
        <f t="shared" si="1016"/>
        <v>0</v>
      </c>
      <c r="N2255" s="29">
        <f t="shared" ref="N2255:N2260" si="1018">IF(AND(F2255=0,V2255=1),2,V2255)</f>
        <v>1</v>
      </c>
      <c r="O2255" s="34"/>
      <c r="P2255" s="41">
        <v>0</v>
      </c>
      <c r="Q2255" s="41">
        <v>0</v>
      </c>
      <c r="R2255" s="117">
        <v>0</v>
      </c>
      <c r="S2255" s="42">
        <v>0</v>
      </c>
      <c r="T2255" s="42"/>
      <c r="U2255" s="43" t="s">
        <v>323</v>
      </c>
      <c r="V2255" s="34">
        <v>1</v>
      </c>
      <c r="W2255" s="29">
        <v>1</v>
      </c>
      <c r="X2255" s="29">
        <f t="shared" si="1010"/>
        <v>1</v>
      </c>
      <c r="Z2255" s="6">
        <f t="shared" ref="Z2255:Z2260" si="1019">N2255</f>
        <v>1</v>
      </c>
      <c r="AA2255" s="6">
        <f t="shared" ref="AA2255:AA2260" si="1020">IF(K2255&lt;=0,0,1)</f>
        <v>0</v>
      </c>
      <c r="AB2255" s="29"/>
      <c r="AC2255" s="29">
        <f t="shared" si="1013"/>
        <v>0</v>
      </c>
      <c r="AE2255" s="120">
        <f>IF(AND(J2255&gt;=1,N2255=1),1,0)</f>
        <v>0</v>
      </c>
      <c r="AF2255" s="121">
        <f>IF(G2255&gt;AI2255,0.5,0)</f>
        <v>0</v>
      </c>
      <c r="AG2255" s="120"/>
      <c r="AI2255" s="29">
        <f t="shared" ref="AI2255:AI2260" si="1021">ROUND(SUMIFS(E:E,D:D,D2255,N:N,1)/SUMIFS(F:F,D:D,D2255,N:N,1),9)</f>
        <v>0.955452521</v>
      </c>
    </row>
    <row r="2256" spans="1:36" ht="16.5" thickBot="1" x14ac:dyDescent="0.3">
      <c r="A2256" s="48" t="s">
        <v>2413</v>
      </c>
      <c r="B2256" s="54" t="s">
        <v>171</v>
      </c>
      <c r="C2256" s="55" t="s">
        <v>172</v>
      </c>
      <c r="D2256" s="44">
        <v>16</v>
      </c>
      <c r="E2256" s="41">
        <v>1</v>
      </c>
      <c r="F2256" s="41">
        <v>0</v>
      </c>
      <c r="G2256" s="117">
        <v>0</v>
      </c>
      <c r="H2256" s="45">
        <v>1</v>
      </c>
      <c r="I2256" s="42" t="s">
        <v>12</v>
      </c>
      <c r="J2256" s="13">
        <v>0</v>
      </c>
      <c r="K2256" s="29">
        <f t="shared" si="1017"/>
        <v>0</v>
      </c>
      <c r="L2256" s="29">
        <f t="shared" si="1015"/>
        <v>0</v>
      </c>
      <c r="M2256" s="29">
        <f t="shared" si="1016"/>
        <v>0</v>
      </c>
      <c r="N2256" s="29">
        <f t="shared" si="1018"/>
        <v>2</v>
      </c>
      <c r="O2256" s="34"/>
      <c r="P2256" s="41">
        <v>0</v>
      </c>
      <c r="Q2256" s="41">
        <v>0</v>
      </c>
      <c r="R2256" s="117">
        <v>0</v>
      </c>
      <c r="S2256" s="42">
        <v>0</v>
      </c>
      <c r="T2256" s="42"/>
      <c r="U2256" s="43" t="s">
        <v>325</v>
      </c>
      <c r="V2256" s="34">
        <v>1</v>
      </c>
      <c r="W2256" s="29">
        <v>1</v>
      </c>
      <c r="X2256" s="29">
        <f t="shared" si="1010"/>
        <v>1</v>
      </c>
      <c r="Z2256" s="6">
        <f t="shared" si="1019"/>
        <v>2</v>
      </c>
      <c r="AA2256" s="6">
        <f t="shared" si="1020"/>
        <v>0</v>
      </c>
      <c r="AB2256" s="29"/>
      <c r="AC2256" s="29" t="str">
        <f>_xlfn.IFS(AND(Z2256=1,AA2256=1),1,AND(Z2256=1,AA2256=0),0,Z2256=0,"не применяется",Z2256=2,"не применяется")</f>
        <v>не применяется</v>
      </c>
      <c r="AE2256" s="120">
        <f>IF(AND(J2256&gt;=1,N2256=1),1,0)</f>
        <v>0</v>
      </c>
      <c r="AF2256" s="120">
        <f>IF(G2256&gt;AI2256,0.5,0)</f>
        <v>0</v>
      </c>
      <c r="AG2256" s="120"/>
      <c r="AI2256" s="29">
        <f t="shared" si="1021"/>
        <v>27.65</v>
      </c>
    </row>
    <row r="2257" spans="1:36" ht="16.5" thickBot="1" x14ac:dyDescent="0.3">
      <c r="A2257" s="48" t="s">
        <v>2414</v>
      </c>
      <c r="B2257" s="54" t="s">
        <v>171</v>
      </c>
      <c r="C2257" s="55" t="s">
        <v>172</v>
      </c>
      <c r="D2257" s="44">
        <v>17</v>
      </c>
      <c r="E2257" s="41">
        <v>72</v>
      </c>
      <c r="F2257" s="41">
        <v>1</v>
      </c>
      <c r="G2257" s="117">
        <v>72</v>
      </c>
      <c r="H2257" s="45">
        <v>1</v>
      </c>
      <c r="I2257" s="42" t="s">
        <v>12</v>
      </c>
      <c r="J2257" s="13">
        <v>72</v>
      </c>
      <c r="K2257" s="29">
        <f t="shared" si="1017"/>
        <v>1</v>
      </c>
      <c r="L2257" s="29">
        <f t="shared" si="1015"/>
        <v>0</v>
      </c>
      <c r="M2257" s="29">
        <f t="shared" si="1016"/>
        <v>0</v>
      </c>
      <c r="N2257" s="29">
        <f t="shared" si="1018"/>
        <v>1</v>
      </c>
      <c r="O2257" s="34"/>
      <c r="P2257" s="41">
        <v>1</v>
      </c>
      <c r="Q2257" s="41">
        <v>60</v>
      </c>
      <c r="R2257" s="117">
        <v>1.6666667E-2</v>
      </c>
      <c r="S2257" s="42">
        <v>0</v>
      </c>
      <c r="T2257" s="42"/>
      <c r="U2257" s="43" t="s">
        <v>327</v>
      </c>
      <c r="V2257" s="34">
        <v>1</v>
      </c>
      <c r="W2257" s="29">
        <v>1</v>
      </c>
      <c r="X2257" s="29">
        <f t="shared" si="1010"/>
        <v>1</v>
      </c>
      <c r="Z2257" s="6">
        <f t="shared" si="1019"/>
        <v>1</v>
      </c>
      <c r="AA2257" s="6">
        <f t="shared" si="1020"/>
        <v>1</v>
      </c>
      <c r="AB2257" s="29"/>
      <c r="AC2257" s="29">
        <f>_xlfn.IFS(AND(Z2257=1,AA2257=1),1,AND(Z2257=1,AA2257=0),0,Z2257=0,"не применяется")</f>
        <v>1</v>
      </c>
      <c r="AE2257" s="120">
        <f>IF(AND(J2257&gt;=1,N2257=1),1,0)</f>
        <v>1</v>
      </c>
      <c r="AF2257" s="120">
        <f>IF(G2257&gt;AI2257,0.5,0)</f>
        <v>0</v>
      </c>
      <c r="AG2257" s="120"/>
      <c r="AI2257" s="29">
        <f t="shared" si="1021"/>
        <v>77.588235294</v>
      </c>
    </row>
    <row r="2258" spans="1:36" ht="16.5" thickBot="1" x14ac:dyDescent="0.3">
      <c r="A2258" s="48" t="s">
        <v>2415</v>
      </c>
      <c r="B2258" s="54" t="s">
        <v>171</v>
      </c>
      <c r="C2258" s="55" t="s">
        <v>172</v>
      </c>
      <c r="D2258" s="44">
        <v>18</v>
      </c>
      <c r="E2258" s="41">
        <v>16</v>
      </c>
      <c r="F2258" s="41">
        <v>0</v>
      </c>
      <c r="G2258" s="117">
        <v>0</v>
      </c>
      <c r="H2258" s="45">
        <v>1</v>
      </c>
      <c r="I2258" s="42" t="s">
        <v>12</v>
      </c>
      <c r="J2258" s="13">
        <v>0</v>
      </c>
      <c r="K2258" s="29">
        <f t="shared" si="1017"/>
        <v>0</v>
      </c>
      <c r="L2258" s="29">
        <f t="shared" si="1015"/>
        <v>0</v>
      </c>
      <c r="M2258" s="29">
        <f t="shared" si="1016"/>
        <v>0</v>
      </c>
      <c r="N2258" s="29">
        <f t="shared" si="1018"/>
        <v>2</v>
      </c>
      <c r="O2258" s="34"/>
      <c r="P2258" s="41">
        <v>8</v>
      </c>
      <c r="Q2258" s="41">
        <v>1</v>
      </c>
      <c r="R2258" s="117">
        <v>8</v>
      </c>
      <c r="S2258" s="42">
        <v>1</v>
      </c>
      <c r="T2258" s="42"/>
      <c r="U2258" s="43" t="s">
        <v>329</v>
      </c>
      <c r="V2258" s="34">
        <v>1</v>
      </c>
      <c r="W2258" s="29">
        <v>1</v>
      </c>
      <c r="X2258" s="29">
        <f t="shared" si="1010"/>
        <v>1</v>
      </c>
      <c r="Z2258" s="6">
        <f t="shared" si="1019"/>
        <v>2</v>
      </c>
      <c r="AA2258" s="6">
        <f t="shared" si="1020"/>
        <v>0</v>
      </c>
      <c r="AB2258" s="29"/>
      <c r="AC2258" s="29" t="str">
        <f>_xlfn.IFS(AND(Z2258=1,AA2258=1),1,AND(Z2258=1,AA2258=0),0,Z2258=0,"не применяется",Z2258=2,"не применяется")</f>
        <v>не применяется</v>
      </c>
      <c r="AE2258" s="120">
        <f>IF(AND(J2258&gt;=1,N2258=1),1,0)</f>
        <v>0</v>
      </c>
      <c r="AF2258" s="120">
        <f>IF(G2258&gt;AI2258,0.5,0)</f>
        <v>0</v>
      </c>
      <c r="AG2258" s="120"/>
      <c r="AI2258" s="29">
        <f t="shared" si="1021"/>
        <v>48.1875</v>
      </c>
    </row>
    <row r="2259" spans="1:36" ht="16.5" thickBot="1" x14ac:dyDescent="0.3">
      <c r="A2259" s="48" t="s">
        <v>2416</v>
      </c>
      <c r="B2259" s="54" t="s">
        <v>171</v>
      </c>
      <c r="C2259" s="55" t="s">
        <v>172</v>
      </c>
      <c r="D2259" s="44">
        <v>19</v>
      </c>
      <c r="E2259" s="41">
        <v>26</v>
      </c>
      <c r="F2259" s="41">
        <v>2</v>
      </c>
      <c r="G2259" s="117">
        <v>13</v>
      </c>
      <c r="H2259" s="45">
        <v>1</v>
      </c>
      <c r="I2259" s="42" t="s">
        <v>12</v>
      </c>
      <c r="J2259" s="13">
        <v>13</v>
      </c>
      <c r="K2259" s="29">
        <f t="shared" si="1017"/>
        <v>2</v>
      </c>
      <c r="L2259" s="29">
        <f t="shared" si="1015"/>
        <v>0</v>
      </c>
      <c r="M2259" s="29">
        <f t="shared" si="1016"/>
        <v>0</v>
      </c>
      <c r="N2259" s="29">
        <f t="shared" si="1018"/>
        <v>1</v>
      </c>
      <c r="O2259" s="34"/>
      <c r="P2259" s="41">
        <v>11</v>
      </c>
      <c r="Q2259" s="41">
        <v>6</v>
      </c>
      <c r="R2259" s="117">
        <v>1.8333333329999999</v>
      </c>
      <c r="S2259" s="42">
        <v>2</v>
      </c>
      <c r="T2259" s="42"/>
      <c r="U2259" s="43" t="s">
        <v>331</v>
      </c>
      <c r="V2259" s="34">
        <v>1</v>
      </c>
      <c r="W2259" s="29">
        <v>2</v>
      </c>
      <c r="X2259" s="29">
        <f t="shared" si="1010"/>
        <v>2</v>
      </c>
      <c r="Z2259" s="6">
        <f t="shared" si="1019"/>
        <v>1</v>
      </c>
      <c r="AA2259" s="6">
        <f t="shared" si="1020"/>
        <v>1</v>
      </c>
      <c r="AB2259" s="29"/>
      <c r="AC2259" s="29">
        <f>_xlfn.IFS(AND(Z2259=1,AA2259=1),1,AND(Z2259=1,AA2259=0),0,Z2259=0,"не применяется")</f>
        <v>1</v>
      </c>
      <c r="AE2259" s="120">
        <f>IF(AND(J2259&gt;=1,N2259=1),2,0)</f>
        <v>2</v>
      </c>
      <c r="AF2259" s="120">
        <f>IF(G2259&gt;AI2259,1,0)</f>
        <v>0</v>
      </c>
      <c r="AG2259" s="120"/>
      <c r="AI2259" s="29">
        <f t="shared" si="1021"/>
        <v>45.237288135999997</v>
      </c>
    </row>
    <row r="2260" spans="1:36" ht="16.5" thickBot="1" x14ac:dyDescent="0.3">
      <c r="A2260" s="48" t="s">
        <v>2417</v>
      </c>
      <c r="B2260" s="54" t="s">
        <v>171</v>
      </c>
      <c r="C2260" s="55" t="s">
        <v>172</v>
      </c>
      <c r="D2260" s="44">
        <v>20</v>
      </c>
      <c r="E2260" s="41">
        <v>2</v>
      </c>
      <c r="F2260" s="41">
        <v>0</v>
      </c>
      <c r="G2260" s="117">
        <v>0</v>
      </c>
      <c r="H2260" s="45">
        <v>1</v>
      </c>
      <c r="I2260" s="42" t="s">
        <v>12</v>
      </c>
      <c r="J2260" s="13">
        <v>0</v>
      </c>
      <c r="K2260" s="29">
        <f t="shared" si="1017"/>
        <v>0</v>
      </c>
      <c r="L2260" s="29">
        <f t="shared" si="1015"/>
        <v>0</v>
      </c>
      <c r="M2260" s="29">
        <f t="shared" si="1016"/>
        <v>0</v>
      </c>
      <c r="N2260" s="29">
        <f t="shared" si="1018"/>
        <v>2</v>
      </c>
      <c r="O2260" s="34"/>
      <c r="P2260" s="41">
        <v>4</v>
      </c>
      <c r="Q2260" s="41">
        <v>1</v>
      </c>
      <c r="R2260" s="117">
        <v>4</v>
      </c>
      <c r="S2260" s="42">
        <v>1</v>
      </c>
      <c r="T2260" s="42"/>
      <c r="U2260" s="43" t="s">
        <v>333</v>
      </c>
      <c r="V2260" s="34">
        <v>1</v>
      </c>
      <c r="W2260" s="29">
        <v>1</v>
      </c>
      <c r="X2260" s="29">
        <f t="shared" si="1010"/>
        <v>1</v>
      </c>
      <c r="Z2260" s="6">
        <f t="shared" si="1019"/>
        <v>2</v>
      </c>
      <c r="AA2260" s="6">
        <f t="shared" si="1020"/>
        <v>0</v>
      </c>
      <c r="AB2260" s="29"/>
      <c r="AC2260" s="29" t="str">
        <f>_xlfn.IFS(AND(Z2260=1,AA2260=1),1,AND(Z2260=1,AA2260=0),0,Z2260=0,"не применяется",Z2260=2,"не применяется")</f>
        <v>не применяется</v>
      </c>
      <c r="AE2260" s="120">
        <f>IF(AND(J2260&gt;=1,N2260=1),1,0)</f>
        <v>0</v>
      </c>
      <c r="AF2260" s="120">
        <f>IF(G2260&gt;AI2260,0.5,0)</f>
        <v>0</v>
      </c>
      <c r="AG2260" s="120"/>
      <c r="AI2260" s="29">
        <f t="shared" si="1021"/>
        <v>12.756097561000001</v>
      </c>
    </row>
    <row r="2261" spans="1:36" ht="16.5" thickBot="1" x14ac:dyDescent="0.3">
      <c r="A2261" s="48" t="s">
        <v>2411</v>
      </c>
      <c r="B2261" s="54" t="s">
        <v>171</v>
      </c>
      <c r="C2261" s="55" t="s">
        <v>172</v>
      </c>
      <c r="D2261" s="33"/>
      <c r="E2261" s="41"/>
      <c r="F2261" s="41"/>
      <c r="G2261" s="117">
        <v>0</v>
      </c>
      <c r="H2261" s="35"/>
      <c r="I2261" s="35"/>
      <c r="J2261" s="35"/>
      <c r="K2261" s="36">
        <f>SUM(K2262:K2266)</f>
        <v>0.5</v>
      </c>
      <c r="L2261" s="29">
        <f t="shared" si="1015"/>
        <v>0</v>
      </c>
      <c r="M2261" s="29">
        <f t="shared" si="1016"/>
        <v>0</v>
      </c>
      <c r="O2261" s="34"/>
      <c r="P2261" s="34"/>
      <c r="Q2261" s="34"/>
      <c r="R2261" s="117">
        <v>0</v>
      </c>
      <c r="S2261" s="35">
        <v>3</v>
      </c>
      <c r="T2261" s="35"/>
      <c r="U2261" s="37" t="s">
        <v>321</v>
      </c>
      <c r="V2261" s="35">
        <v>1</v>
      </c>
      <c r="W2261" s="6"/>
      <c r="X2261" s="29">
        <f t="shared" si="1010"/>
        <v>0</v>
      </c>
      <c r="Y2261" s="6"/>
      <c r="AB2261" s="6"/>
      <c r="AC2261" s="29" t="str">
        <f>_xlfn.IFS(AND(Z2261=1,AA2261=1),1,AND(Z2261=1,AA2261=0),0,Z2261=0,"не применяется")</f>
        <v>не применяется</v>
      </c>
      <c r="AF2261" s="6"/>
    </row>
    <row r="2262" spans="1:36" ht="16.5" thickBot="1" x14ac:dyDescent="0.3">
      <c r="A2262" s="48" t="s">
        <v>2418</v>
      </c>
      <c r="B2262" s="54" t="s">
        <v>171</v>
      </c>
      <c r="C2262" s="55" t="s">
        <v>172</v>
      </c>
      <c r="D2262" s="44">
        <v>21</v>
      </c>
      <c r="E2262" s="41">
        <v>0</v>
      </c>
      <c r="F2262" s="41">
        <v>3</v>
      </c>
      <c r="G2262" s="117">
        <v>0</v>
      </c>
      <c r="H2262" s="42" t="s">
        <v>12</v>
      </c>
      <c r="I2262" s="13">
        <v>-100</v>
      </c>
      <c r="J2262" s="42" t="s">
        <v>12</v>
      </c>
      <c r="K2262" s="29">
        <f>IF(V2262=1,MAX(AE2262:AG2262),0)</f>
        <v>0</v>
      </c>
      <c r="L2262" s="29">
        <f t="shared" si="1015"/>
        <v>0</v>
      </c>
      <c r="M2262" s="29">
        <f t="shared" si="1016"/>
        <v>0</v>
      </c>
      <c r="N2262" s="29">
        <f>IF(AND(F2262=0,V2262=1),2,V2262)</f>
        <v>1</v>
      </c>
      <c r="O2262" s="34"/>
      <c r="P2262" s="41">
        <v>3</v>
      </c>
      <c r="Q2262" s="41">
        <v>3</v>
      </c>
      <c r="R2262" s="117">
        <v>1</v>
      </c>
      <c r="S2262" s="45">
        <v>1</v>
      </c>
      <c r="T2262" s="45"/>
      <c r="U2262" s="43" t="s">
        <v>335</v>
      </c>
      <c r="V2262" s="34">
        <v>1</v>
      </c>
      <c r="W2262" s="29">
        <v>1</v>
      </c>
      <c r="X2262" s="29">
        <f t="shared" si="1010"/>
        <v>1</v>
      </c>
      <c r="Z2262" s="6">
        <f>N2262</f>
        <v>1</v>
      </c>
      <c r="AA2262" s="6">
        <f>IF(K2262&lt;=0,0,1)</f>
        <v>0</v>
      </c>
      <c r="AB2262" s="29"/>
      <c r="AC2262" s="29">
        <f>_xlfn.IFS(AND(Z2262=1,AA2262=1),1,AND(Z2262=1,AA2262=0),0,Z2262=0,"не применяется")</f>
        <v>0</v>
      </c>
      <c r="AE2262" s="120">
        <f>IF(N2262=1,IF(OR(I2262&lt;5,I2262=""),0,IF(I2262&gt;=10,1,0.5)),0)</f>
        <v>0</v>
      </c>
      <c r="AF2262" s="120">
        <f>IF(G2262&gt;AI2262,0.5,0)</f>
        <v>0</v>
      </c>
      <c r="AG2262" s="120">
        <f>IF(G2262=AJ2262,1,0)</f>
        <v>0</v>
      </c>
      <c r="AI2262" s="29">
        <f>ROUND(SUMIFS(E:E,D:D,D2262,N:N,1)/SUMIFS(F:F,D:D,D2262,N:N,1),9)</f>
        <v>0.40586932399999998</v>
      </c>
      <c r="AJ2262" s="29">
        <f>_xlfn.MAXIFS($G$7:$G$2383,$N$7:$N$2383,1,$D$7:$D$2383,21)</f>
        <v>1</v>
      </c>
    </row>
    <row r="2263" spans="1:36" ht="16.5" thickBot="1" x14ac:dyDescent="0.3">
      <c r="A2263" s="48" t="s">
        <v>2419</v>
      </c>
      <c r="B2263" s="54" t="s">
        <v>171</v>
      </c>
      <c r="C2263" s="55" t="s">
        <v>172</v>
      </c>
      <c r="D2263" s="44">
        <v>22</v>
      </c>
      <c r="E2263" s="41">
        <v>87</v>
      </c>
      <c r="F2263" s="41">
        <v>90</v>
      </c>
      <c r="G2263" s="117">
        <v>0.96666666700000003</v>
      </c>
      <c r="H2263" s="45">
        <v>1</v>
      </c>
      <c r="I2263" s="42" t="s">
        <v>12</v>
      </c>
      <c r="J2263" s="13">
        <v>0.96666666700000003</v>
      </c>
      <c r="K2263" s="29">
        <f>IF(V2263=1,MAX(AE2263:AG2263),0)</f>
        <v>0.5</v>
      </c>
      <c r="L2263" s="29">
        <f t="shared" si="1015"/>
        <v>0</v>
      </c>
      <c r="M2263" s="29">
        <f t="shared" si="1016"/>
        <v>1</v>
      </c>
      <c r="N2263" s="29">
        <f>IF(AND(F2263=0,V2263=1),2,V2263)</f>
        <v>1</v>
      </c>
      <c r="O2263" s="34"/>
      <c r="P2263" s="41">
        <v>0</v>
      </c>
      <c r="Q2263" s="41">
        <v>0</v>
      </c>
      <c r="R2263" s="117">
        <v>0</v>
      </c>
      <c r="S2263" s="42">
        <v>1</v>
      </c>
      <c r="T2263" s="42"/>
      <c r="U2263" s="43" t="s">
        <v>337</v>
      </c>
      <c r="V2263" s="34">
        <v>1</v>
      </c>
      <c r="W2263" s="29">
        <v>1</v>
      </c>
      <c r="X2263" s="29">
        <f t="shared" si="1010"/>
        <v>1</v>
      </c>
      <c r="Z2263" s="6">
        <f>N2263</f>
        <v>1</v>
      </c>
      <c r="AA2263" s="6">
        <f>IF(K2263&lt;=0,0,1)</f>
        <v>1</v>
      </c>
      <c r="AB2263" s="29"/>
      <c r="AC2263" s="29">
        <f>_xlfn.IFS(AND(Z2263=1,AA2263=1),1,AND(Z2263=1,AA2263=0),0,Z2263=0,"не применяется")</f>
        <v>1</v>
      </c>
      <c r="AE2263" s="120">
        <f>IF(AND(J2263&gt;=1,N2263=1),1,0)</f>
        <v>0</v>
      </c>
      <c r="AF2263" s="120">
        <f>IF(G2263&gt;AI2263,0.5,0)</f>
        <v>0.5</v>
      </c>
      <c r="AG2263" s="120"/>
      <c r="AI2263" s="29">
        <f>ROUND(SUMIFS(E:E,D:D,D2263,N:N,1)/SUMIFS(F:F,D:D,D2263,N:N,1),9)</f>
        <v>0.59924209900000003</v>
      </c>
    </row>
    <row r="2264" spans="1:36" ht="16.5" thickBot="1" x14ac:dyDescent="0.3">
      <c r="A2264" s="48" t="s">
        <v>2420</v>
      </c>
      <c r="B2264" s="54" t="s">
        <v>171</v>
      </c>
      <c r="C2264" s="55" t="s">
        <v>172</v>
      </c>
      <c r="D2264" s="44">
        <v>23</v>
      </c>
      <c r="E2264" s="41">
        <v>0</v>
      </c>
      <c r="F2264" s="41">
        <v>0</v>
      </c>
      <c r="G2264" s="117">
        <v>0</v>
      </c>
      <c r="H2264" s="42" t="s">
        <v>12</v>
      </c>
      <c r="I2264" s="13">
        <v>0</v>
      </c>
      <c r="J2264" s="42" t="s">
        <v>12</v>
      </c>
      <c r="K2264" s="29">
        <f>IF(V2264=1,MAX(AE2264:AG2264),0)</f>
        <v>0</v>
      </c>
      <c r="L2264" s="29">
        <f t="shared" si="1015"/>
        <v>0</v>
      </c>
      <c r="M2264" s="29">
        <f t="shared" si="1016"/>
        <v>0</v>
      </c>
      <c r="N2264" s="29">
        <f>IF(AND(F2264=0,V2264=1),2,V2264)</f>
        <v>2</v>
      </c>
      <c r="O2264" s="34"/>
      <c r="P2264" s="41">
        <v>0</v>
      </c>
      <c r="Q2264" s="41">
        <v>0</v>
      </c>
      <c r="R2264" s="117">
        <v>0</v>
      </c>
      <c r="S2264" s="45">
        <v>0</v>
      </c>
      <c r="T2264" s="45"/>
      <c r="U2264" s="43" t="s">
        <v>339</v>
      </c>
      <c r="V2264" s="34">
        <v>1</v>
      </c>
      <c r="W2264" s="29">
        <v>1</v>
      </c>
      <c r="X2264" s="29">
        <f t="shared" si="1010"/>
        <v>1</v>
      </c>
      <c r="Z2264" s="6">
        <f>N2264</f>
        <v>2</v>
      </c>
      <c r="AA2264" s="6">
        <f>IF(K2264&lt;=0,0,1)</f>
        <v>0</v>
      </c>
      <c r="AB2264" s="29"/>
      <c r="AC2264" s="29" t="str">
        <f>_xlfn.IFS(AND(Z2264=1,AA2264=1),1,AND(Z2264=1,AA2264=0),0,Z2264=0,"не применяется",Z2264=2,"не применяется")</f>
        <v>не применяется</v>
      </c>
      <c r="AE2264" s="120">
        <f>IF(N2264=1,IF(OR(I2264&lt;5,I2264=""),0,IF(I2264&gt;=10,1,0.5)),0)</f>
        <v>0</v>
      </c>
      <c r="AF2264" s="120">
        <f>IF(G2264&gt;AI2264,0.5,0)</f>
        <v>0</v>
      </c>
      <c r="AG2264" s="120">
        <f>IF(AND(G4691&lt;&gt;0,G2264=AJ2264),1,0)</f>
        <v>0</v>
      </c>
      <c r="AI2264" s="29">
        <f>ROUND(SUMIFS(E:E,D:D,D2264,N:N,1)/SUMIFS(F:F,D:D,D2264,N:N,1),9)</f>
        <v>0.46666666699999998</v>
      </c>
      <c r="AJ2264" s="29">
        <f>_xlfn.MAXIFS($G$7:$G$2383,$N$7:$N$2383,1,$D$7:$D$2383,23)</f>
        <v>6</v>
      </c>
    </row>
    <row r="2265" spans="1:36" ht="16.5" thickBot="1" x14ac:dyDescent="0.3">
      <c r="A2265" s="48" t="s">
        <v>2421</v>
      </c>
      <c r="B2265" s="54" t="s">
        <v>171</v>
      </c>
      <c r="C2265" s="55" t="s">
        <v>172</v>
      </c>
      <c r="D2265" s="44">
        <v>24</v>
      </c>
      <c r="E2265" s="41">
        <v>0</v>
      </c>
      <c r="F2265" s="41">
        <v>0</v>
      </c>
      <c r="G2265" s="117">
        <v>0</v>
      </c>
      <c r="H2265" s="42" t="s">
        <v>12</v>
      </c>
      <c r="I2265" s="13">
        <v>-100</v>
      </c>
      <c r="J2265" s="42" t="s">
        <v>12</v>
      </c>
      <c r="K2265" s="29">
        <f>IF(V2265=1,MAX(AE2265:AG2265),0)</f>
        <v>0</v>
      </c>
      <c r="L2265" s="29">
        <f t="shared" si="1015"/>
        <v>0</v>
      </c>
      <c r="M2265" s="29">
        <f t="shared" si="1016"/>
        <v>0</v>
      </c>
      <c r="N2265" s="29">
        <f>IF(AND(F2265=0,V2265=1),2,V2265)</f>
        <v>2</v>
      </c>
      <c r="O2265" s="34"/>
      <c r="P2265" s="41">
        <v>1</v>
      </c>
      <c r="Q2265" s="41">
        <v>1</v>
      </c>
      <c r="R2265" s="117">
        <v>1</v>
      </c>
      <c r="S2265" s="45">
        <v>1</v>
      </c>
      <c r="T2265" s="45"/>
      <c r="U2265" s="43" t="s">
        <v>341</v>
      </c>
      <c r="V2265" s="34">
        <v>1</v>
      </c>
      <c r="W2265" s="29">
        <v>1</v>
      </c>
      <c r="X2265" s="29">
        <f t="shared" si="1010"/>
        <v>1</v>
      </c>
      <c r="Z2265" s="6">
        <f>N2265</f>
        <v>2</v>
      </c>
      <c r="AA2265" s="6">
        <f>IF(K2265&lt;=0,0,1)</f>
        <v>0</v>
      </c>
      <c r="AB2265" s="29"/>
      <c r="AC2265" s="29" t="str">
        <f>_xlfn.IFS(AND(Z2265=1,AA2265=1),1,AND(Z2265=1,AA2265=0),0,Z2265=0,"не применяется",Z2265=2,"не применяется")</f>
        <v>не применяется</v>
      </c>
      <c r="AE2265" s="120">
        <f>IF(N2265=1,IF(OR(I2265&lt;5,I2265=""),0,IF(I2265&gt;=10,1,0.5)),0)</f>
        <v>0</v>
      </c>
      <c r="AF2265" s="120">
        <f>IF(G2265&gt;AI2265,0.5,0)</f>
        <v>0</v>
      </c>
      <c r="AG2265" s="120">
        <f>IF(G2265=AJ2265,1,0)</f>
        <v>0</v>
      </c>
      <c r="AI2265" s="29">
        <f>ROUND(SUMIFS(E:E,D:D,D2265,N:N,1)/SUMIFS(F:F,D:D,D2265,N:N,1),9)</f>
        <v>0.91379310300000005</v>
      </c>
      <c r="AJ2265" s="29">
        <f>_xlfn.MAXIFS($G$7:$G$2383,$N$7:$N$2383,1,$D$7:$D$2383,24)</f>
        <v>10</v>
      </c>
    </row>
    <row r="2266" spans="1:36" ht="16.5" thickBot="1" x14ac:dyDescent="0.3">
      <c r="A2266" s="48" t="s">
        <v>2422</v>
      </c>
      <c r="B2266" s="54" t="s">
        <v>171</v>
      </c>
      <c r="C2266" s="55" t="s">
        <v>172</v>
      </c>
      <c r="D2266" s="44">
        <v>25</v>
      </c>
      <c r="E2266" s="41">
        <v>112</v>
      </c>
      <c r="F2266" s="41">
        <v>124</v>
      </c>
      <c r="G2266" s="117">
        <v>0.90322580600000002</v>
      </c>
      <c r="H2266" s="45">
        <v>1</v>
      </c>
      <c r="I2266" s="42" t="s">
        <v>12</v>
      </c>
      <c r="J2266" s="13">
        <v>0.90322580600000002</v>
      </c>
      <c r="K2266" s="29">
        <f>IF(V2266=1,MAX(AE2266:AG2266),0)</f>
        <v>0</v>
      </c>
      <c r="L2266" s="29">
        <f t="shared" si="1015"/>
        <v>0</v>
      </c>
      <c r="M2266" s="29">
        <f t="shared" si="1016"/>
        <v>0</v>
      </c>
      <c r="N2266" s="29">
        <f>IF(AND(F2266=0,V2266=1),2,V2266)</f>
        <v>1</v>
      </c>
      <c r="O2266" s="34"/>
      <c r="P2266" s="41">
        <v>0</v>
      </c>
      <c r="Q2266" s="41">
        <v>0</v>
      </c>
      <c r="R2266" s="117">
        <v>0</v>
      </c>
      <c r="S2266" s="42">
        <v>0</v>
      </c>
      <c r="T2266" s="42"/>
      <c r="U2266" s="43" t="s">
        <v>343</v>
      </c>
      <c r="V2266" s="34">
        <v>1</v>
      </c>
      <c r="W2266" s="29">
        <v>2</v>
      </c>
      <c r="X2266" s="29">
        <f t="shared" si="1010"/>
        <v>2</v>
      </c>
      <c r="Z2266" s="6">
        <f>N2266</f>
        <v>1</v>
      </c>
      <c r="AA2266" s="6">
        <f>IF(K2266&lt;=0,0,1)</f>
        <v>0</v>
      </c>
      <c r="AB2266" s="29"/>
      <c r="AC2266" s="29">
        <f>_xlfn.IFS(AND(Z2266=1,AA2266=1),1,AND(Z2266=1,AA2266=0),0,Z2266=0,"не применяется")</f>
        <v>0</v>
      </c>
      <c r="AE2266" s="120">
        <f>IF(AND(J2266&gt;=1,N2266=1),2,0)</f>
        <v>0</v>
      </c>
      <c r="AF2266" s="120">
        <f>IF(G2266&gt;AI2266,1,0)</f>
        <v>0</v>
      </c>
      <c r="AG2266" s="120"/>
      <c r="AI2266" s="29">
        <f>ROUND(SUMIFS(E:E,D:D,D2266,N:N,1)/SUMIFS(F:F,D:D,D2266,N:N,1),9)</f>
        <v>0.97028108999999996</v>
      </c>
    </row>
    <row r="2267" spans="1:36" ht="16.5" thickBot="1" x14ac:dyDescent="0.3">
      <c r="A2267" s="48" t="s">
        <v>2423</v>
      </c>
      <c r="B2267" s="54" t="s">
        <v>171</v>
      </c>
      <c r="C2267" s="55" t="s">
        <v>172</v>
      </c>
      <c r="D2267" s="51">
        <v>33</v>
      </c>
      <c r="E2267" s="41"/>
      <c r="F2267" s="41"/>
      <c r="G2267" s="117">
        <v>0</v>
      </c>
      <c r="H2267" s="45"/>
      <c r="I2267" s="45"/>
      <c r="J2267" s="45"/>
      <c r="K2267" s="45">
        <f>K2239+K2254+K2261</f>
        <v>20</v>
      </c>
      <c r="L2267" s="29">
        <f t="shared" si="1015"/>
        <v>0</v>
      </c>
      <c r="M2267" s="29">
        <f t="shared" si="1016"/>
        <v>0</v>
      </c>
      <c r="O2267" s="34"/>
      <c r="P2267" s="34"/>
      <c r="Q2267" s="34"/>
      <c r="R2267" s="117">
        <v>0</v>
      </c>
      <c r="S2267" s="45">
        <v>19.5</v>
      </c>
      <c r="T2267" s="45"/>
      <c r="U2267" s="43" t="s">
        <v>321</v>
      </c>
      <c r="V2267" s="45">
        <v>1</v>
      </c>
      <c r="X2267" s="29">
        <f>SUM(X2239:X2266)</f>
        <v>32</v>
      </c>
      <c r="Y2267" s="53">
        <f>K2267/X2267</f>
        <v>0.625</v>
      </c>
      <c r="Z2267" s="6">
        <f>SUM(Z2239:Z2266)</f>
        <v>30</v>
      </c>
      <c r="AA2267" s="6">
        <f>SUM(AA2239:AA2266)</f>
        <v>15</v>
      </c>
      <c r="AB2267" s="53">
        <f>AA2267/Z2267</f>
        <v>0.5</v>
      </c>
      <c r="AC2267" s="29">
        <f>AB2267</f>
        <v>0.5</v>
      </c>
      <c r="AF2267" s="6"/>
    </row>
    <row r="2268" spans="1:36" ht="16.5" thickBot="1" x14ac:dyDescent="0.25">
      <c r="A2268" s="48" t="s">
        <v>243</v>
      </c>
      <c r="B2268" s="49" t="s">
        <v>91</v>
      </c>
      <c r="C2268" s="50" t="s">
        <v>92</v>
      </c>
      <c r="D2268" s="33">
        <v>0</v>
      </c>
      <c r="E2268" s="122"/>
      <c r="F2268" s="122"/>
      <c r="G2268" s="117">
        <v>0</v>
      </c>
      <c r="H2268" s="35"/>
      <c r="I2268" s="35"/>
      <c r="J2268" s="35"/>
      <c r="K2268" s="36">
        <f>SUM(K2269:K2282)</f>
        <v>16</v>
      </c>
      <c r="L2268" s="29">
        <f t="shared" si="1015"/>
        <v>0</v>
      </c>
      <c r="M2268" s="29">
        <f t="shared" si="1016"/>
        <v>0</v>
      </c>
      <c r="O2268" s="34"/>
      <c r="P2268" s="67"/>
      <c r="Q2268" s="67"/>
      <c r="R2268" s="117">
        <v>0</v>
      </c>
      <c r="S2268" s="34">
        <v>15</v>
      </c>
      <c r="T2268" s="34"/>
      <c r="U2268" s="43" t="s">
        <v>321</v>
      </c>
      <c r="V2268" s="35">
        <v>1</v>
      </c>
      <c r="W2268" s="6"/>
      <c r="X2268" s="6"/>
      <c r="Y2268" s="6"/>
      <c r="AB2268" s="6"/>
      <c r="AC2268" s="6"/>
      <c r="AF2268" s="6"/>
    </row>
    <row r="2269" spans="1:36" ht="16.5" thickBot="1" x14ac:dyDescent="0.3">
      <c r="A2269" s="48" t="s">
        <v>2424</v>
      </c>
      <c r="B2269" s="54" t="s">
        <v>91</v>
      </c>
      <c r="C2269" s="55" t="s">
        <v>92</v>
      </c>
      <c r="D2269" s="41">
        <v>1</v>
      </c>
      <c r="E2269" s="41">
        <v>79112</v>
      </c>
      <c r="F2269" s="41">
        <v>253973.1</v>
      </c>
      <c r="G2269" s="117">
        <v>0.31149755600000001</v>
      </c>
      <c r="H2269" s="42" t="s">
        <v>12</v>
      </c>
      <c r="I2269" s="13">
        <v>14.024776486</v>
      </c>
      <c r="J2269" s="42" t="s">
        <v>12</v>
      </c>
      <c r="K2269" s="29">
        <f t="shared" ref="K2269:K2280" si="1022">IF(V2269=1,MAX(AE2269:AG2269),0)</f>
        <v>1</v>
      </c>
      <c r="L2269" s="29">
        <f t="shared" si="1015"/>
        <v>0</v>
      </c>
      <c r="M2269" s="29">
        <f t="shared" si="1016"/>
        <v>1</v>
      </c>
      <c r="N2269" s="29">
        <f t="shared" ref="N2269:N2282" si="1023">IF(AND(F2269=0,V2269=1),2,V2269)</f>
        <v>1</v>
      </c>
      <c r="O2269" s="34"/>
      <c r="P2269" s="41">
        <v>69657</v>
      </c>
      <c r="Q2269" s="41">
        <v>254981.90000000002</v>
      </c>
      <c r="R2269" s="117">
        <v>0.27318409700000001</v>
      </c>
      <c r="S2269" s="34">
        <v>1</v>
      </c>
      <c r="T2269" s="34"/>
      <c r="U2269" s="43" t="s">
        <v>293</v>
      </c>
      <c r="V2269" s="34">
        <v>1</v>
      </c>
      <c r="W2269" s="29">
        <v>1</v>
      </c>
      <c r="X2269" s="29">
        <f t="shared" ref="X2269:X2295" si="1024">IF(V2269=1,W2269,0)</f>
        <v>1</v>
      </c>
      <c r="Z2269" s="6">
        <f t="shared" ref="Z2269:Z2282" si="1025">N2269</f>
        <v>1</v>
      </c>
      <c r="AA2269" s="6">
        <f t="shared" ref="AA2269:AA2282" si="1026">IF(K2269&lt;=0,0,1)</f>
        <v>1</v>
      </c>
      <c r="AB2269" s="29"/>
      <c r="AC2269" s="29">
        <f t="shared" ref="AC2269:AC2286" si="1027">_xlfn.IFS(AND(Z2269=1,AA2269=1),1,AND(Z2269=1,AA2269=0),0,Z2269=0,"не применяется")</f>
        <v>1</v>
      </c>
      <c r="AE2269" s="120">
        <f>IF(N2269=1,IF(OR(I2269&lt;3,I2269=""),0,IF(I2269&gt;=7,1,0.5)),0)</f>
        <v>1</v>
      </c>
      <c r="AF2269" s="120">
        <f>IF(G2269&gt;AI2269,0.5,0)</f>
        <v>0.5</v>
      </c>
      <c r="AG2269" s="120">
        <f>IF(G2269=AJ2269,1,0)</f>
        <v>0</v>
      </c>
      <c r="AI2269" s="29">
        <f t="shared" ref="AI2269:AI2282" si="1028">ROUND(SUMIFS(E:E,D:D,D2269,N:N,1)/SUMIFS(F:F,D:D,D2269,N:N,1),9)</f>
        <v>0.26994277300000002</v>
      </c>
      <c r="AJ2269" s="29">
        <f>ROUND(_xlfn.MAXIFS($G$7:$G$2383,$D$7:$D$2383,1,$V$7:$V$2383,1),9)</f>
        <v>0.87050933799999997</v>
      </c>
    </row>
    <row r="2270" spans="1:36" ht="16.5" thickBot="1" x14ac:dyDescent="0.3">
      <c r="A2270" s="48" t="s">
        <v>2425</v>
      </c>
      <c r="B2270" s="54" t="s">
        <v>91</v>
      </c>
      <c r="C2270" s="55" t="s">
        <v>92</v>
      </c>
      <c r="D2270" s="44">
        <v>2</v>
      </c>
      <c r="E2270" s="41">
        <v>345</v>
      </c>
      <c r="F2270" s="41">
        <v>358</v>
      </c>
      <c r="G2270" s="117">
        <v>0.96368715100000002</v>
      </c>
      <c r="H2270" s="42" t="s">
        <v>12</v>
      </c>
      <c r="I2270" s="13">
        <v>49.371508480000003</v>
      </c>
      <c r="J2270" s="42" t="s">
        <v>12</v>
      </c>
      <c r="K2270" s="29">
        <f t="shared" si="1022"/>
        <v>2</v>
      </c>
      <c r="L2270" s="29">
        <f t="shared" si="1015"/>
        <v>0</v>
      </c>
      <c r="M2270" s="29">
        <f t="shared" si="1016"/>
        <v>1</v>
      </c>
      <c r="N2270" s="29">
        <f t="shared" si="1023"/>
        <v>1</v>
      </c>
      <c r="O2270" s="34"/>
      <c r="P2270" s="41">
        <v>460</v>
      </c>
      <c r="Q2270" s="41">
        <v>713</v>
      </c>
      <c r="R2270" s="117">
        <v>0.64516129</v>
      </c>
      <c r="S2270" s="34">
        <v>2</v>
      </c>
      <c r="T2270" s="34"/>
      <c r="U2270" s="43" t="s">
        <v>295</v>
      </c>
      <c r="V2270" s="34">
        <v>1</v>
      </c>
      <c r="W2270" s="29">
        <v>2</v>
      </c>
      <c r="X2270" s="29">
        <f t="shared" si="1024"/>
        <v>2</v>
      </c>
      <c r="Z2270" s="6">
        <f t="shared" si="1025"/>
        <v>1</v>
      </c>
      <c r="AA2270" s="6">
        <f t="shared" si="1026"/>
        <v>1</v>
      </c>
      <c r="AB2270" s="29"/>
      <c r="AC2270" s="29">
        <f t="shared" si="1027"/>
        <v>1</v>
      </c>
      <c r="AE2270" s="120">
        <f>IF(N2270=1,IF(OR(I2270&lt;5,I2270=""),0,IF(I2270&gt;=10,2,1)),0)</f>
        <v>2</v>
      </c>
      <c r="AF2270" s="120">
        <f>IF(G2270&gt;AI2270,1,0)</f>
        <v>1</v>
      </c>
      <c r="AG2270" s="120">
        <f>IF(G2270=AJ2270,2,0)</f>
        <v>0</v>
      </c>
      <c r="AI2270" s="29">
        <f t="shared" si="1028"/>
        <v>0.94268468299999997</v>
      </c>
      <c r="AJ2270" s="29">
        <f>ROUND(_xlfn.MAXIFS($G$7:$G$2383,$N$7:$N$2383,1,$D$7:$D$2383,2),9)</f>
        <v>0.994897959</v>
      </c>
    </row>
    <row r="2271" spans="1:36" ht="16.5" thickBot="1" x14ac:dyDescent="0.3">
      <c r="A2271" s="48" t="s">
        <v>2426</v>
      </c>
      <c r="B2271" s="54" t="s">
        <v>91</v>
      </c>
      <c r="C2271" s="55" t="s">
        <v>92</v>
      </c>
      <c r="D2271" s="44">
        <v>3</v>
      </c>
      <c r="E2271" s="41">
        <v>12</v>
      </c>
      <c r="F2271" s="41">
        <v>14</v>
      </c>
      <c r="G2271" s="117">
        <v>0.85714285700000004</v>
      </c>
      <c r="H2271" s="42" t="s">
        <v>12</v>
      </c>
      <c r="I2271" s="13">
        <v>-14.2857143</v>
      </c>
      <c r="J2271" s="42" t="s">
        <v>12</v>
      </c>
      <c r="K2271" s="29">
        <f t="shared" si="1022"/>
        <v>0.5</v>
      </c>
      <c r="L2271" s="29">
        <f t="shared" si="1015"/>
        <v>0</v>
      </c>
      <c r="M2271" s="29">
        <f t="shared" si="1016"/>
        <v>1</v>
      </c>
      <c r="N2271" s="29">
        <f t="shared" si="1023"/>
        <v>1</v>
      </c>
      <c r="O2271" s="34"/>
      <c r="P2271" s="41">
        <v>1</v>
      </c>
      <c r="Q2271" s="41">
        <v>1</v>
      </c>
      <c r="R2271" s="117">
        <v>1</v>
      </c>
      <c r="S2271" s="34">
        <v>1</v>
      </c>
      <c r="T2271" s="34"/>
      <c r="U2271" s="43" t="s">
        <v>297</v>
      </c>
      <c r="V2271" s="34">
        <v>1</v>
      </c>
      <c r="W2271" s="29">
        <v>1</v>
      </c>
      <c r="X2271" s="29">
        <f t="shared" si="1024"/>
        <v>1</v>
      </c>
      <c r="Z2271" s="6">
        <f t="shared" si="1025"/>
        <v>1</v>
      </c>
      <c r="AA2271" s="6">
        <f t="shared" si="1026"/>
        <v>1</v>
      </c>
      <c r="AB2271" s="29"/>
      <c r="AC2271" s="29">
        <f t="shared" si="1027"/>
        <v>1</v>
      </c>
      <c r="AE2271" s="120">
        <f>IF(N2271=1,IF(OR(I2271&lt;5,I2271=""),0,IF(I2271&gt;=10,1,0.5)),0)</f>
        <v>0</v>
      </c>
      <c r="AF2271" s="120">
        <f>IF(G2271&gt;AI2271,0.5,0)</f>
        <v>0.5</v>
      </c>
      <c r="AG2271" s="120">
        <f>IF(G2271=AJ2271,1,0)</f>
        <v>0</v>
      </c>
      <c r="AI2271" s="29">
        <f t="shared" si="1028"/>
        <v>0.630237826</v>
      </c>
      <c r="AJ2271" s="29">
        <f>_xlfn.MAXIFS($G$7:$G$2383,$N$7:$N$2383,1,$D$7:$D$2383,3)</f>
        <v>1</v>
      </c>
    </row>
    <row r="2272" spans="1:36" ht="16.5" thickBot="1" x14ac:dyDescent="0.3">
      <c r="A2272" s="48" t="s">
        <v>2427</v>
      </c>
      <c r="B2272" s="54" t="s">
        <v>91</v>
      </c>
      <c r="C2272" s="55" t="s">
        <v>92</v>
      </c>
      <c r="D2272" s="44">
        <v>4</v>
      </c>
      <c r="E2272" s="41">
        <v>4</v>
      </c>
      <c r="F2272" s="41">
        <v>6</v>
      </c>
      <c r="G2272" s="117">
        <v>0.66666666699999999</v>
      </c>
      <c r="H2272" s="42" t="s">
        <v>12</v>
      </c>
      <c r="I2272" s="13">
        <v>-3.0303029819999998</v>
      </c>
      <c r="J2272" s="42" t="s">
        <v>12</v>
      </c>
      <c r="K2272" s="29">
        <f t="shared" si="1022"/>
        <v>0</v>
      </c>
      <c r="L2272" s="29">
        <f t="shared" si="1015"/>
        <v>1</v>
      </c>
      <c r="M2272" s="29">
        <f t="shared" si="1016"/>
        <v>0</v>
      </c>
      <c r="N2272" s="29">
        <f t="shared" si="1023"/>
        <v>1</v>
      </c>
      <c r="O2272" s="34"/>
      <c r="P2272" s="41">
        <v>11</v>
      </c>
      <c r="Q2272" s="41">
        <v>16</v>
      </c>
      <c r="R2272" s="117">
        <v>0.6875</v>
      </c>
      <c r="S2272" s="34">
        <v>1</v>
      </c>
      <c r="T2272" s="34"/>
      <c r="U2272" s="43" t="s">
        <v>299</v>
      </c>
      <c r="V2272" s="34">
        <v>1</v>
      </c>
      <c r="W2272" s="29">
        <v>1</v>
      </c>
      <c r="X2272" s="29">
        <f t="shared" si="1024"/>
        <v>1</v>
      </c>
      <c r="Z2272" s="6">
        <f t="shared" si="1025"/>
        <v>1</v>
      </c>
      <c r="AA2272" s="6">
        <f t="shared" si="1026"/>
        <v>0</v>
      </c>
      <c r="AB2272" s="29"/>
      <c r="AC2272" s="29">
        <f t="shared" si="1027"/>
        <v>0</v>
      </c>
      <c r="AE2272" s="120">
        <f>IF(N2272=1,IF(OR(I2272&lt;5,I2272=""),0,IF(I2272&gt;=10,1,0.5)),0)</f>
        <v>0</v>
      </c>
      <c r="AF2272" s="120">
        <f>IF(G2272&gt;AI2272,0.5,0)</f>
        <v>0</v>
      </c>
      <c r="AG2272" s="120">
        <f>IF(G2272=AJ2272,1,0)</f>
        <v>0</v>
      </c>
      <c r="AI2272" s="29">
        <f t="shared" si="1028"/>
        <v>0.88328075699999997</v>
      </c>
      <c r="AJ2272" s="29">
        <f>_xlfn.MAXIFS($G$7:$G$2383,$N$7:$N$2383,1,$D$7:$D$2383,4)</f>
        <v>1</v>
      </c>
    </row>
    <row r="2273" spans="1:36" ht="16.5" thickBot="1" x14ac:dyDescent="0.3">
      <c r="A2273" s="48" t="s">
        <v>2428</v>
      </c>
      <c r="B2273" s="54" t="s">
        <v>91</v>
      </c>
      <c r="C2273" s="55" t="s">
        <v>92</v>
      </c>
      <c r="D2273" s="44">
        <v>5</v>
      </c>
      <c r="E2273" s="41">
        <v>24</v>
      </c>
      <c r="F2273" s="41">
        <v>24</v>
      </c>
      <c r="G2273" s="117">
        <v>1</v>
      </c>
      <c r="H2273" s="42" t="s">
        <v>12</v>
      </c>
      <c r="I2273" s="13">
        <v>3350.000029325</v>
      </c>
      <c r="J2273" s="42" t="s">
        <v>12</v>
      </c>
      <c r="K2273" s="29">
        <f t="shared" si="1022"/>
        <v>1</v>
      </c>
      <c r="L2273" s="29">
        <f t="shared" si="1015"/>
        <v>0</v>
      </c>
      <c r="M2273" s="29">
        <f t="shared" si="1016"/>
        <v>1</v>
      </c>
      <c r="N2273" s="29">
        <f t="shared" si="1023"/>
        <v>1</v>
      </c>
      <c r="O2273" s="34"/>
      <c r="P2273" s="41">
        <v>2</v>
      </c>
      <c r="Q2273" s="41">
        <v>69</v>
      </c>
      <c r="R2273" s="117">
        <v>2.8985507000000001E-2</v>
      </c>
      <c r="S2273" s="34">
        <v>0</v>
      </c>
      <c r="T2273" s="34"/>
      <c r="U2273" s="43" t="s">
        <v>301</v>
      </c>
      <c r="V2273" s="34">
        <v>1</v>
      </c>
      <c r="W2273" s="29">
        <v>1</v>
      </c>
      <c r="X2273" s="29">
        <f t="shared" si="1024"/>
        <v>1</v>
      </c>
      <c r="Z2273" s="6">
        <f t="shared" si="1025"/>
        <v>1</v>
      </c>
      <c r="AA2273" s="6">
        <f t="shared" si="1026"/>
        <v>1</v>
      </c>
      <c r="AB2273" s="29"/>
      <c r="AC2273" s="29">
        <f t="shared" si="1027"/>
        <v>1</v>
      </c>
      <c r="AE2273" s="120">
        <f>IF(N2273=1,IF(OR(I2273&lt;5,I2273=""),0,IF(I2273&gt;=10,1,0.5)),0)</f>
        <v>1</v>
      </c>
      <c r="AF2273" s="120">
        <f>IF(G2273&gt;AI2273,0.5,0)</f>
        <v>0.5</v>
      </c>
      <c r="AG2273" s="120">
        <f>IF(G2273=AJ2273,1,0)</f>
        <v>1</v>
      </c>
      <c r="AI2273" s="29">
        <f t="shared" si="1028"/>
        <v>0.78056112200000005</v>
      </c>
      <c r="AJ2273" s="29">
        <f>_xlfn.MAXIFS($G$7:$G$2383,$N$7:$N$2383,1,$D$7:$D$2383,5)</f>
        <v>1</v>
      </c>
    </row>
    <row r="2274" spans="1:36" ht="16.5" thickBot="1" x14ac:dyDescent="0.3">
      <c r="A2274" s="48" t="s">
        <v>2429</v>
      </c>
      <c r="B2274" s="54" t="s">
        <v>91</v>
      </c>
      <c r="C2274" s="55" t="s">
        <v>92</v>
      </c>
      <c r="D2274" s="44">
        <v>6</v>
      </c>
      <c r="E2274" s="41">
        <v>3473</v>
      </c>
      <c r="F2274" s="41">
        <v>3470</v>
      </c>
      <c r="G2274" s="117">
        <v>1.000864553</v>
      </c>
      <c r="H2274" s="45">
        <v>1</v>
      </c>
      <c r="I2274" s="42" t="s">
        <v>12</v>
      </c>
      <c r="J2274" s="13">
        <v>1.000864553</v>
      </c>
      <c r="K2274" s="29">
        <f t="shared" si="1022"/>
        <v>2</v>
      </c>
      <c r="L2274" s="29">
        <f t="shared" si="1015"/>
        <v>0</v>
      </c>
      <c r="M2274" s="29">
        <f t="shared" si="1016"/>
        <v>0</v>
      </c>
      <c r="N2274" s="29">
        <f t="shared" si="1023"/>
        <v>1</v>
      </c>
      <c r="O2274" s="34"/>
      <c r="P2274" s="41">
        <v>0</v>
      </c>
      <c r="Q2274" s="41">
        <v>0</v>
      </c>
      <c r="R2274" s="117">
        <v>0</v>
      </c>
      <c r="S2274" s="42">
        <v>2</v>
      </c>
      <c r="T2274" s="42"/>
      <c r="U2274" s="43" t="s">
        <v>303</v>
      </c>
      <c r="V2274" s="34">
        <v>1</v>
      </c>
      <c r="W2274" s="29">
        <v>2</v>
      </c>
      <c r="X2274" s="29">
        <f t="shared" si="1024"/>
        <v>2</v>
      </c>
      <c r="Z2274" s="6">
        <f t="shared" si="1025"/>
        <v>1</v>
      </c>
      <c r="AA2274" s="6">
        <f t="shared" si="1026"/>
        <v>1</v>
      </c>
      <c r="AB2274" s="29"/>
      <c r="AC2274" s="29">
        <f t="shared" si="1027"/>
        <v>1</v>
      </c>
      <c r="AE2274" s="120">
        <f>IF(N2274=1,IF(J2274&gt;=1,2,0),0)</f>
        <v>2</v>
      </c>
      <c r="AF2274" s="120">
        <f>IF(G2274&gt;AI2274,1,0)</f>
        <v>0</v>
      </c>
      <c r="AG2274" s="120"/>
      <c r="AI2274" s="29">
        <f t="shared" si="1028"/>
        <v>1.0014544569999999</v>
      </c>
    </row>
    <row r="2275" spans="1:36" ht="16.5" thickBot="1" x14ac:dyDescent="0.3">
      <c r="A2275" s="48" t="s">
        <v>2430</v>
      </c>
      <c r="B2275" s="54" t="s">
        <v>91</v>
      </c>
      <c r="C2275" s="55" t="s">
        <v>92</v>
      </c>
      <c r="D2275" s="44">
        <v>7</v>
      </c>
      <c r="E2275" s="41">
        <v>582</v>
      </c>
      <c r="F2275" s="41">
        <v>689</v>
      </c>
      <c r="G2275" s="117">
        <v>0.84470246699999996</v>
      </c>
      <c r="H2275" s="42" t="s">
        <v>12</v>
      </c>
      <c r="I2275" s="13">
        <v>12.964202178000001</v>
      </c>
      <c r="J2275" s="42" t="s">
        <v>12</v>
      </c>
      <c r="K2275" s="29">
        <f t="shared" si="1022"/>
        <v>2</v>
      </c>
      <c r="L2275" s="29">
        <f t="shared" si="1015"/>
        <v>0</v>
      </c>
      <c r="M2275" s="29">
        <f t="shared" si="1016"/>
        <v>1</v>
      </c>
      <c r="N2275" s="29">
        <f t="shared" si="1023"/>
        <v>1</v>
      </c>
      <c r="O2275" s="34"/>
      <c r="P2275" s="41">
        <v>501</v>
      </c>
      <c r="Q2275" s="41">
        <v>670</v>
      </c>
      <c r="R2275" s="117">
        <v>0.74776119399999996</v>
      </c>
      <c r="S2275" s="34">
        <v>2</v>
      </c>
      <c r="T2275" s="34"/>
      <c r="U2275" s="43" t="s">
        <v>305</v>
      </c>
      <c r="V2275" s="34">
        <v>1</v>
      </c>
      <c r="W2275" s="29">
        <v>2</v>
      </c>
      <c r="X2275" s="29">
        <f t="shared" si="1024"/>
        <v>2</v>
      </c>
      <c r="Z2275" s="6">
        <f t="shared" si="1025"/>
        <v>1</v>
      </c>
      <c r="AA2275" s="6">
        <f t="shared" si="1026"/>
        <v>1</v>
      </c>
      <c r="AB2275" s="29"/>
      <c r="AC2275" s="29">
        <f t="shared" si="1027"/>
        <v>1</v>
      </c>
      <c r="AE2275" s="120">
        <f>IF(N2275=1,IF(OR(I2275&lt;3,I2275=""),0,IF(I2275&gt;=7,2,1)),0)</f>
        <v>2</v>
      </c>
      <c r="AF2275" s="120">
        <f>IF(G2275&gt;AI2275,1,0)</f>
        <v>1</v>
      </c>
      <c r="AG2275" s="120">
        <f>IF(G2275=AJ2275,2,0)</f>
        <v>0</v>
      </c>
      <c r="AI2275" s="29">
        <f t="shared" si="1028"/>
        <v>0.78831324000000003</v>
      </c>
      <c r="AJ2275" s="29">
        <f>_xlfn.MAXIFS($G$7:$G$2383,$N$7:$N$2383,1,$D$7:$D$2383,7)</f>
        <v>0.964028777</v>
      </c>
    </row>
    <row r="2276" spans="1:36" ht="16.5" thickBot="1" x14ac:dyDescent="0.3">
      <c r="A2276" s="48" t="s">
        <v>2431</v>
      </c>
      <c r="B2276" s="54" t="s">
        <v>91</v>
      </c>
      <c r="C2276" s="55" t="s">
        <v>92</v>
      </c>
      <c r="D2276" s="44">
        <v>8</v>
      </c>
      <c r="E2276" s="41">
        <v>310</v>
      </c>
      <c r="F2276" s="41">
        <v>689</v>
      </c>
      <c r="G2276" s="117">
        <v>0.44992743099999999</v>
      </c>
      <c r="H2276" s="42" t="s">
        <v>12</v>
      </c>
      <c r="I2276" s="13">
        <v>-27.361113541000002</v>
      </c>
      <c r="J2276" s="42" t="s">
        <v>12</v>
      </c>
      <c r="K2276" s="29">
        <f t="shared" si="1022"/>
        <v>1</v>
      </c>
      <c r="L2276" s="29">
        <f t="shared" si="1015"/>
        <v>0</v>
      </c>
      <c r="M2276" s="29">
        <f t="shared" si="1016"/>
        <v>0</v>
      </c>
      <c r="N2276" s="29">
        <f t="shared" si="1023"/>
        <v>1</v>
      </c>
      <c r="O2276" s="34"/>
      <c r="P2276" s="41">
        <v>415</v>
      </c>
      <c r="Q2276" s="41">
        <v>670</v>
      </c>
      <c r="R2276" s="117">
        <v>0.61940298500000002</v>
      </c>
      <c r="S2276" s="34">
        <v>0</v>
      </c>
      <c r="T2276" s="34"/>
      <c r="U2276" s="43" t="s">
        <v>307</v>
      </c>
      <c r="V2276" s="34">
        <v>1</v>
      </c>
      <c r="W2276" s="29">
        <v>1</v>
      </c>
      <c r="X2276" s="29">
        <f t="shared" si="1024"/>
        <v>1</v>
      </c>
      <c r="Z2276" s="6">
        <f t="shared" si="1025"/>
        <v>1</v>
      </c>
      <c r="AA2276" s="6">
        <f t="shared" si="1026"/>
        <v>1</v>
      </c>
      <c r="AB2276" s="29"/>
      <c r="AC2276" s="29">
        <f t="shared" si="1027"/>
        <v>1</v>
      </c>
      <c r="AE2276" s="120">
        <f>IF(N2276=1,IF(OR(I2276&gt;-5,I2276=""),0,IF(I2276&gt;=-10,0.5,1)),0)</f>
        <v>1</v>
      </c>
      <c r="AF2276" s="120">
        <f>IF(G2276&lt;AI2276,0.5,0)</f>
        <v>0</v>
      </c>
      <c r="AG2276" s="120">
        <f>IF(G2276=AJ2276,1,0)</f>
        <v>0</v>
      </c>
      <c r="AI2276" s="29">
        <f t="shared" si="1028"/>
        <v>0.38070670899999998</v>
      </c>
      <c r="AJ2276" s="29">
        <f>_xlfn.MINIFS($G$6:$G$2383,$N$6:$N$2383,1,$D$6:$D$2383,8)</f>
        <v>1.9047618999999998E-2</v>
      </c>
    </row>
    <row r="2277" spans="1:36" ht="16.5" thickBot="1" x14ac:dyDescent="0.3">
      <c r="A2277" s="48" t="s">
        <v>2432</v>
      </c>
      <c r="B2277" s="54" t="s">
        <v>91</v>
      </c>
      <c r="C2277" s="55" t="s">
        <v>92</v>
      </c>
      <c r="D2277" s="44">
        <v>9</v>
      </c>
      <c r="E2277" s="41">
        <v>1557</v>
      </c>
      <c r="F2277" s="41">
        <v>358</v>
      </c>
      <c r="G2277" s="117">
        <v>4.3491620109999998</v>
      </c>
      <c r="H2277" s="45">
        <v>1</v>
      </c>
      <c r="I2277" s="42" t="s">
        <v>12</v>
      </c>
      <c r="J2277" s="13">
        <v>4.3491620109999998</v>
      </c>
      <c r="K2277" s="29">
        <f t="shared" si="1022"/>
        <v>1</v>
      </c>
      <c r="L2277" s="29">
        <f t="shared" si="1015"/>
        <v>0</v>
      </c>
      <c r="M2277" s="29">
        <f t="shared" si="1016"/>
        <v>0</v>
      </c>
      <c r="N2277" s="29">
        <f t="shared" si="1023"/>
        <v>1</v>
      </c>
      <c r="O2277" s="34"/>
      <c r="P2277" s="41">
        <v>1651</v>
      </c>
      <c r="Q2277" s="41">
        <v>713</v>
      </c>
      <c r="R2277" s="117">
        <v>2.3155680219999999</v>
      </c>
      <c r="S2277" s="42">
        <v>1</v>
      </c>
      <c r="T2277" s="42"/>
      <c r="U2277" s="43" t="s">
        <v>309</v>
      </c>
      <c r="V2277" s="34">
        <v>1</v>
      </c>
      <c r="W2277" s="29">
        <v>1</v>
      </c>
      <c r="X2277" s="29">
        <f t="shared" si="1024"/>
        <v>1</v>
      </c>
      <c r="Z2277" s="6">
        <f t="shared" si="1025"/>
        <v>1</v>
      </c>
      <c r="AA2277" s="6">
        <f t="shared" si="1026"/>
        <v>1</v>
      </c>
      <c r="AB2277" s="29"/>
      <c r="AC2277" s="29">
        <f t="shared" si="1027"/>
        <v>1</v>
      </c>
      <c r="AE2277" s="120">
        <f>IF(N2277=1,IF(J2277&gt;=1,1,0),0)</f>
        <v>1</v>
      </c>
      <c r="AF2277" s="120">
        <f>IF(G2277&gt;AI2277,0.5,0)</f>
        <v>0</v>
      </c>
      <c r="AG2277" s="120"/>
      <c r="AI2277" s="29">
        <f t="shared" si="1028"/>
        <v>6.5856960899999999</v>
      </c>
    </row>
    <row r="2278" spans="1:36" ht="16.5" thickBot="1" x14ac:dyDescent="0.3">
      <c r="A2278" s="48" t="s">
        <v>2433</v>
      </c>
      <c r="B2278" s="54" t="s">
        <v>91</v>
      </c>
      <c r="C2278" s="55" t="s">
        <v>92</v>
      </c>
      <c r="D2278" s="44">
        <v>10</v>
      </c>
      <c r="E2278" s="41">
        <v>45</v>
      </c>
      <c r="F2278" s="41">
        <v>6</v>
      </c>
      <c r="G2278" s="117">
        <v>7.5</v>
      </c>
      <c r="H2278" s="45">
        <v>1</v>
      </c>
      <c r="I2278" s="42" t="s">
        <v>12</v>
      </c>
      <c r="J2278" s="13">
        <v>7.5</v>
      </c>
      <c r="K2278" s="29">
        <f t="shared" si="1022"/>
        <v>1</v>
      </c>
      <c r="L2278" s="29">
        <f t="shared" si="1015"/>
        <v>0</v>
      </c>
      <c r="M2278" s="29">
        <f t="shared" si="1016"/>
        <v>0</v>
      </c>
      <c r="N2278" s="29">
        <f t="shared" si="1023"/>
        <v>1</v>
      </c>
      <c r="O2278" s="34"/>
      <c r="P2278" s="41">
        <v>22</v>
      </c>
      <c r="Q2278" s="41">
        <v>16</v>
      </c>
      <c r="R2278" s="117">
        <v>1.375</v>
      </c>
      <c r="S2278" s="42">
        <v>1</v>
      </c>
      <c r="T2278" s="42"/>
      <c r="U2278" s="43" t="s">
        <v>311</v>
      </c>
      <c r="V2278" s="34">
        <v>1</v>
      </c>
      <c r="W2278" s="29">
        <v>1</v>
      </c>
      <c r="X2278" s="29">
        <f t="shared" si="1024"/>
        <v>1</v>
      </c>
      <c r="Z2278" s="6">
        <f t="shared" si="1025"/>
        <v>1</v>
      </c>
      <c r="AA2278" s="6">
        <f t="shared" si="1026"/>
        <v>1</v>
      </c>
      <c r="AB2278" s="29"/>
      <c r="AC2278" s="29">
        <f t="shared" si="1027"/>
        <v>1</v>
      </c>
      <c r="AE2278" s="120">
        <f>IF(N2278=1,IF(J2278&gt;=1,1,0),0)</f>
        <v>1</v>
      </c>
      <c r="AF2278" s="120">
        <f>IF(G2278&gt;AI2278,0.5,0)</f>
        <v>0</v>
      </c>
      <c r="AG2278" s="120"/>
      <c r="AI2278" s="29">
        <f t="shared" si="1028"/>
        <v>8.2854889590000003</v>
      </c>
    </row>
    <row r="2279" spans="1:36" ht="16.5" thickBot="1" x14ac:dyDescent="0.3">
      <c r="A2279" s="48" t="s">
        <v>2434</v>
      </c>
      <c r="B2279" s="54" t="s">
        <v>91</v>
      </c>
      <c r="C2279" s="55" t="s">
        <v>92</v>
      </c>
      <c r="D2279" s="44">
        <v>11</v>
      </c>
      <c r="E2279" s="41">
        <v>73</v>
      </c>
      <c r="F2279" s="41">
        <v>24</v>
      </c>
      <c r="G2279" s="117">
        <v>3.0416666669999999</v>
      </c>
      <c r="H2279" s="45">
        <v>1</v>
      </c>
      <c r="I2279" s="42" t="s">
        <v>12</v>
      </c>
      <c r="J2279" s="13">
        <v>3.0416666669999999</v>
      </c>
      <c r="K2279" s="29">
        <f t="shared" si="1022"/>
        <v>2</v>
      </c>
      <c r="L2279" s="29">
        <f t="shared" si="1015"/>
        <v>0</v>
      </c>
      <c r="M2279" s="29">
        <f t="shared" si="1016"/>
        <v>0</v>
      </c>
      <c r="N2279" s="29">
        <f t="shared" si="1023"/>
        <v>1</v>
      </c>
      <c r="O2279" s="34"/>
      <c r="P2279" s="41">
        <v>111</v>
      </c>
      <c r="Q2279" s="41">
        <v>69</v>
      </c>
      <c r="R2279" s="117">
        <v>1.608695652</v>
      </c>
      <c r="S2279" s="42">
        <v>2</v>
      </c>
      <c r="T2279" s="42"/>
      <c r="U2279" s="43" t="s">
        <v>313</v>
      </c>
      <c r="V2279" s="34">
        <v>1</v>
      </c>
      <c r="W2279" s="29">
        <v>2</v>
      </c>
      <c r="X2279" s="29">
        <f t="shared" si="1024"/>
        <v>2</v>
      </c>
      <c r="Z2279" s="6">
        <f t="shared" si="1025"/>
        <v>1</v>
      </c>
      <c r="AA2279" s="6">
        <f t="shared" si="1026"/>
        <v>1</v>
      </c>
      <c r="AB2279" s="29"/>
      <c r="AC2279" s="29">
        <f t="shared" si="1027"/>
        <v>1</v>
      </c>
      <c r="AE2279" s="120">
        <f>IF(N2279=1,IF(J2279&gt;=1,2,0),0)</f>
        <v>2</v>
      </c>
      <c r="AF2279" s="120">
        <f>IF(G2279&gt;AI2279,1,0)</f>
        <v>0</v>
      </c>
      <c r="AG2279" s="120"/>
      <c r="AI2279" s="29">
        <f t="shared" si="1028"/>
        <v>8.5951903810000001</v>
      </c>
    </row>
    <row r="2280" spans="1:36" ht="16.5" thickBot="1" x14ac:dyDescent="0.3">
      <c r="A2280" s="48" t="s">
        <v>2435</v>
      </c>
      <c r="B2280" s="54" t="s">
        <v>91</v>
      </c>
      <c r="C2280" s="55" t="s">
        <v>92</v>
      </c>
      <c r="D2280" s="44">
        <v>12</v>
      </c>
      <c r="E2280" s="41">
        <v>864</v>
      </c>
      <c r="F2280" s="41">
        <v>17742</v>
      </c>
      <c r="G2280" s="117">
        <v>4.8698005000000003E-2</v>
      </c>
      <c r="H2280" s="42" t="s">
        <v>12</v>
      </c>
      <c r="I2280" s="13">
        <v>28.240830555999999</v>
      </c>
      <c r="J2280" s="42" t="s">
        <v>12</v>
      </c>
      <c r="K2280" s="29">
        <f t="shared" si="1022"/>
        <v>0</v>
      </c>
      <c r="L2280" s="29">
        <f t="shared" si="1015"/>
        <v>0</v>
      </c>
      <c r="M2280" s="29">
        <f t="shared" si="1016"/>
        <v>0</v>
      </c>
      <c r="N2280" s="29">
        <f t="shared" si="1023"/>
        <v>1</v>
      </c>
      <c r="O2280" s="34"/>
      <c r="P2280" s="41">
        <v>590</v>
      </c>
      <c r="Q2280" s="41">
        <v>15537</v>
      </c>
      <c r="R2280" s="117">
        <v>3.7973869E-2</v>
      </c>
      <c r="S2280" s="34">
        <v>0</v>
      </c>
      <c r="T2280" s="34"/>
      <c r="U2280" s="43" t="s">
        <v>315</v>
      </c>
      <c r="V2280" s="34">
        <v>1</v>
      </c>
      <c r="W2280" s="29">
        <v>1</v>
      </c>
      <c r="X2280" s="29">
        <f t="shared" si="1024"/>
        <v>1</v>
      </c>
      <c r="Z2280" s="6">
        <f t="shared" si="1025"/>
        <v>1</v>
      </c>
      <c r="AA2280" s="6">
        <f t="shared" si="1026"/>
        <v>0</v>
      </c>
      <c r="AB2280" s="29"/>
      <c r="AC2280" s="29">
        <f t="shared" si="1027"/>
        <v>0</v>
      </c>
      <c r="AE2280" s="120">
        <f>IF(N2280=1,IF(OR(I2280&gt;-5,I2280=""),0,IF(I2280&gt;=-10,0.5,1)),0)</f>
        <v>0</v>
      </c>
      <c r="AF2280" s="120">
        <f>IF(G2280&lt;AI2280,0.5,0)</f>
        <v>0</v>
      </c>
      <c r="AG2280" s="120">
        <f>IF(G2280=AJ2280,1,0)</f>
        <v>0</v>
      </c>
      <c r="AI2280" s="29">
        <f t="shared" si="1028"/>
        <v>4.0696577999999997E-2</v>
      </c>
      <c r="AJ2280" s="29">
        <f>_xlfn.MINIFS($G$6:$G$2383,$N$6:$N$2383,1,$D$6:$D$2383,12)</f>
        <v>5.6550419999999999E-3</v>
      </c>
    </row>
    <row r="2281" spans="1:36" ht="16.5" thickBot="1" x14ac:dyDescent="0.3">
      <c r="A2281" s="48" t="s">
        <v>2436</v>
      </c>
      <c r="B2281" s="54" t="s">
        <v>91</v>
      </c>
      <c r="C2281" s="55" t="s">
        <v>92</v>
      </c>
      <c r="D2281" s="44">
        <v>13</v>
      </c>
      <c r="E2281" s="41">
        <v>181</v>
      </c>
      <c r="F2281" s="41">
        <v>771</v>
      </c>
      <c r="G2281" s="117">
        <v>0.234760052</v>
      </c>
      <c r="H2281" s="42" t="s">
        <v>12</v>
      </c>
      <c r="I2281" s="13">
        <v>-9.188626631</v>
      </c>
      <c r="J2281" s="42" t="s">
        <v>12</v>
      </c>
      <c r="K2281" s="29">
        <f>_xlfn.IFS(AND(R2281=0,G2281=0),0,V2281=0,0,V2281=1,MAX(AE2281:AG2281))</f>
        <v>2</v>
      </c>
      <c r="L2281" s="29">
        <f t="shared" si="1015"/>
        <v>0</v>
      </c>
      <c r="M2281" s="29">
        <f t="shared" si="1016"/>
        <v>1</v>
      </c>
      <c r="N2281" s="29">
        <f t="shared" si="1023"/>
        <v>1</v>
      </c>
      <c r="O2281" s="34"/>
      <c r="P2281" s="41">
        <v>167</v>
      </c>
      <c r="Q2281" s="41">
        <v>646</v>
      </c>
      <c r="R2281" s="117">
        <v>0.258513932</v>
      </c>
      <c r="S2281" s="34">
        <v>1</v>
      </c>
      <c r="T2281" s="34"/>
      <c r="U2281" s="43" t="s">
        <v>317</v>
      </c>
      <c r="V2281" s="34">
        <v>1</v>
      </c>
      <c r="W2281" s="29">
        <v>2</v>
      </c>
      <c r="X2281" s="29">
        <f t="shared" si="1024"/>
        <v>2</v>
      </c>
      <c r="Z2281" s="6">
        <f t="shared" si="1025"/>
        <v>1</v>
      </c>
      <c r="AA2281" s="6">
        <f t="shared" si="1026"/>
        <v>1</v>
      </c>
      <c r="AB2281" s="29"/>
      <c r="AC2281" s="29">
        <f t="shared" si="1027"/>
        <v>1</v>
      </c>
      <c r="AE2281" s="120">
        <f>IF(N2281=1,IF(OR(I2281&gt;-3,I2281=""),0,IF(I2281&gt;=-7,1,2)),0)</f>
        <v>2</v>
      </c>
      <c r="AF2281" s="120">
        <f>IF(G2281&lt;AI2281,1,0)</f>
        <v>1</v>
      </c>
      <c r="AG2281" s="120">
        <f>IF(G2281=AJ2281,2,0)</f>
        <v>0</v>
      </c>
      <c r="AI2281" s="29">
        <f t="shared" si="1028"/>
        <v>0.30394431599999999</v>
      </c>
      <c r="AJ2281" s="29">
        <f>_xlfn.MINIFS($G$6:$G$2383,$N$6:$N$2383,1,$D$6:$D$2383,13)</f>
        <v>0.11</v>
      </c>
    </row>
    <row r="2282" spans="1:36" ht="16.5" thickBot="1" x14ac:dyDescent="0.3">
      <c r="A2282" s="48" t="s">
        <v>2437</v>
      </c>
      <c r="B2282" s="54" t="s">
        <v>91</v>
      </c>
      <c r="C2282" s="55" t="s">
        <v>92</v>
      </c>
      <c r="D2282" s="44">
        <v>14</v>
      </c>
      <c r="E2282" s="41">
        <v>3</v>
      </c>
      <c r="F2282" s="41">
        <v>1450</v>
      </c>
      <c r="G2282" s="117">
        <v>2.0689660000000002E-3</v>
      </c>
      <c r="H2282" s="42" t="s">
        <v>12</v>
      </c>
      <c r="I2282" s="13">
        <v>0</v>
      </c>
      <c r="J2282" s="42" t="s">
        <v>12</v>
      </c>
      <c r="K2282" s="29">
        <f>_xlfn.IFS(AND(R2282=0,G2282=0),0,V2282=0,0,V2282=1,MAX(AE2282:AG2282))</f>
        <v>0.5</v>
      </c>
      <c r="L2282" s="29">
        <f t="shared" si="1015"/>
        <v>0</v>
      </c>
      <c r="M2282" s="29">
        <f t="shared" si="1016"/>
        <v>1</v>
      </c>
      <c r="N2282" s="29">
        <f t="shared" si="1023"/>
        <v>1</v>
      </c>
      <c r="O2282" s="34"/>
      <c r="P2282" s="41">
        <v>0</v>
      </c>
      <c r="Q2282" s="41">
        <v>1473</v>
      </c>
      <c r="R2282" s="117">
        <v>0</v>
      </c>
      <c r="S2282" s="34">
        <v>1</v>
      </c>
      <c r="T2282" s="34"/>
      <c r="U2282" s="43" t="s">
        <v>319</v>
      </c>
      <c r="V2282" s="34">
        <v>1</v>
      </c>
      <c r="W2282" s="29">
        <v>1</v>
      </c>
      <c r="X2282" s="29">
        <f t="shared" si="1024"/>
        <v>1</v>
      </c>
      <c r="Z2282" s="6">
        <f t="shared" si="1025"/>
        <v>1</v>
      </c>
      <c r="AA2282" s="6">
        <f t="shared" si="1026"/>
        <v>1</v>
      </c>
      <c r="AB2282" s="29"/>
      <c r="AC2282" s="29">
        <f t="shared" si="1027"/>
        <v>1</v>
      </c>
      <c r="AE2282" s="120">
        <f>IF(N2282=1,IF(OR(I2282&gt;-5,I2282=""),0,IF(I2282&gt;=-10,0.5,1)),0)</f>
        <v>0</v>
      </c>
      <c r="AF2282" s="120">
        <f>IF(G2282&lt;AI2282,0.5,0)</f>
        <v>0.5</v>
      </c>
      <c r="AG2282" s="120">
        <f>IF(G2282=AJ2282,1,0)</f>
        <v>0</v>
      </c>
      <c r="AI2282" s="29">
        <f t="shared" si="1028"/>
        <v>4.1435990000000004E-3</v>
      </c>
      <c r="AJ2282" s="29">
        <f>_xlfn.MINIFS($G$6:$G$2383,$N$6:$N$2383,1,$D$6:$D$2383,14)</f>
        <v>0</v>
      </c>
    </row>
    <row r="2283" spans="1:36" ht="16.5" thickBot="1" x14ac:dyDescent="0.3">
      <c r="A2283" s="48" t="s">
        <v>2438</v>
      </c>
      <c r="B2283" s="54" t="s">
        <v>91</v>
      </c>
      <c r="C2283" s="55" t="s">
        <v>92</v>
      </c>
      <c r="D2283" s="33"/>
      <c r="E2283" s="41"/>
      <c r="F2283" s="41"/>
      <c r="G2283" s="117">
        <v>0</v>
      </c>
      <c r="H2283" s="35"/>
      <c r="I2283" s="35"/>
      <c r="J2283" s="35"/>
      <c r="K2283" s="36">
        <f>SUM(K2284:K2289)</f>
        <v>3</v>
      </c>
      <c r="L2283" s="29">
        <f t="shared" si="1015"/>
        <v>0</v>
      </c>
      <c r="M2283" s="29">
        <f t="shared" si="1016"/>
        <v>0</v>
      </c>
      <c r="O2283" s="34"/>
      <c r="P2283" s="34"/>
      <c r="Q2283" s="34"/>
      <c r="R2283" s="117">
        <v>0</v>
      </c>
      <c r="S2283" s="35">
        <v>4</v>
      </c>
      <c r="T2283" s="35"/>
      <c r="U2283" s="37" t="s">
        <v>321</v>
      </c>
      <c r="V2283" s="35">
        <v>1</v>
      </c>
      <c r="W2283" s="6"/>
      <c r="X2283" s="29">
        <f t="shared" si="1024"/>
        <v>0</v>
      </c>
      <c r="Y2283" s="6"/>
      <c r="AB2283" s="6"/>
      <c r="AC2283" s="29" t="str">
        <f t="shared" si="1027"/>
        <v>не применяется</v>
      </c>
      <c r="AF2283" s="6"/>
    </row>
    <row r="2284" spans="1:36" ht="16.5" thickBot="1" x14ac:dyDescent="0.3">
      <c r="A2284" s="48" t="s">
        <v>2439</v>
      </c>
      <c r="B2284" s="54" t="s">
        <v>91</v>
      </c>
      <c r="C2284" s="55" t="s">
        <v>92</v>
      </c>
      <c r="D2284" s="44">
        <v>15</v>
      </c>
      <c r="E2284" s="41">
        <v>3264</v>
      </c>
      <c r="F2284" s="41">
        <v>3841</v>
      </c>
      <c r="G2284" s="117">
        <v>0.84977870300000002</v>
      </c>
      <c r="H2284" s="45">
        <v>1</v>
      </c>
      <c r="I2284" s="42" t="s">
        <v>12</v>
      </c>
      <c r="J2284" s="13">
        <v>0.84977870300000002</v>
      </c>
      <c r="K2284" s="29">
        <f t="shared" ref="K2284:K2289" si="1029">IF(V2284=1,MAX(AE2284:AG2284),0)</f>
        <v>0</v>
      </c>
      <c r="L2284" s="29">
        <f t="shared" si="1015"/>
        <v>0</v>
      </c>
      <c r="M2284" s="29">
        <f t="shared" si="1016"/>
        <v>0</v>
      </c>
      <c r="N2284" s="29">
        <f t="shared" ref="N2284:N2289" si="1030">IF(AND(F2284=0,V2284=1),2,V2284)</f>
        <v>1</v>
      </c>
      <c r="O2284" s="34"/>
      <c r="P2284" s="41">
        <v>0</v>
      </c>
      <c r="Q2284" s="41">
        <v>0</v>
      </c>
      <c r="R2284" s="117">
        <v>0</v>
      </c>
      <c r="S2284" s="42">
        <v>0</v>
      </c>
      <c r="T2284" s="42"/>
      <c r="U2284" s="43" t="s">
        <v>323</v>
      </c>
      <c r="V2284" s="34">
        <v>1</v>
      </c>
      <c r="W2284" s="29">
        <v>1</v>
      </c>
      <c r="X2284" s="29">
        <f t="shared" si="1024"/>
        <v>1</v>
      </c>
      <c r="Z2284" s="6">
        <f t="shared" ref="Z2284:Z2289" si="1031">N2284</f>
        <v>1</v>
      </c>
      <c r="AA2284" s="6">
        <f t="shared" ref="AA2284:AA2289" si="1032">IF(K2284&lt;=0,0,1)</f>
        <v>0</v>
      </c>
      <c r="AB2284" s="29"/>
      <c r="AC2284" s="29">
        <f t="shared" si="1027"/>
        <v>0</v>
      </c>
      <c r="AE2284" s="120">
        <f>IF(AND(J2284&gt;=1,N2284=1),1,0)</f>
        <v>0</v>
      </c>
      <c r="AF2284" s="121">
        <f>IF(G2284&gt;AI2284,0.5,0)</f>
        <v>0</v>
      </c>
      <c r="AG2284" s="120"/>
      <c r="AI2284" s="29">
        <f t="shared" ref="AI2284:AI2289" si="1033">ROUND(SUMIFS(E:E,D:D,D2284,N:N,1)/SUMIFS(F:F,D:D,D2284,N:N,1),9)</f>
        <v>0.955452521</v>
      </c>
    </row>
    <row r="2285" spans="1:36" ht="16.5" thickBot="1" x14ac:dyDescent="0.3">
      <c r="A2285" s="48" t="s">
        <v>2440</v>
      </c>
      <c r="B2285" s="54" t="s">
        <v>91</v>
      </c>
      <c r="C2285" s="55" t="s">
        <v>92</v>
      </c>
      <c r="D2285" s="44">
        <v>16</v>
      </c>
      <c r="E2285" s="41">
        <v>4</v>
      </c>
      <c r="F2285" s="41">
        <v>1</v>
      </c>
      <c r="G2285" s="117">
        <v>4</v>
      </c>
      <c r="H2285" s="45">
        <v>1</v>
      </c>
      <c r="I2285" s="42" t="s">
        <v>12</v>
      </c>
      <c r="J2285" s="13">
        <v>4</v>
      </c>
      <c r="K2285" s="29">
        <f t="shared" si="1029"/>
        <v>1</v>
      </c>
      <c r="L2285" s="29">
        <f t="shared" si="1015"/>
        <v>0</v>
      </c>
      <c r="M2285" s="29">
        <f t="shared" si="1016"/>
        <v>0</v>
      </c>
      <c r="N2285" s="29">
        <f t="shared" si="1030"/>
        <v>1</v>
      </c>
      <c r="O2285" s="34"/>
      <c r="P2285" s="41">
        <v>3</v>
      </c>
      <c r="Q2285" s="41">
        <v>17</v>
      </c>
      <c r="R2285" s="117">
        <v>0.17647058800000001</v>
      </c>
      <c r="S2285" s="42">
        <v>0</v>
      </c>
      <c r="T2285" s="42"/>
      <c r="U2285" s="43" t="s">
        <v>325</v>
      </c>
      <c r="V2285" s="34">
        <v>1</v>
      </c>
      <c r="W2285" s="29">
        <v>1</v>
      </c>
      <c r="X2285" s="29">
        <f t="shared" si="1024"/>
        <v>1</v>
      </c>
      <c r="Z2285" s="6">
        <f t="shared" si="1031"/>
        <v>1</v>
      </c>
      <c r="AA2285" s="6">
        <f t="shared" si="1032"/>
        <v>1</v>
      </c>
      <c r="AB2285" s="29"/>
      <c r="AC2285" s="29">
        <f t="shared" si="1027"/>
        <v>1</v>
      </c>
      <c r="AE2285" s="120">
        <f>IF(AND(J2285&gt;=1,N2285=1),1,0)</f>
        <v>1</v>
      </c>
      <c r="AF2285" s="120">
        <f>IF(G2285&gt;AI2285,0.5,0)</f>
        <v>0</v>
      </c>
      <c r="AG2285" s="120"/>
      <c r="AI2285" s="29">
        <f t="shared" si="1033"/>
        <v>27.65</v>
      </c>
    </row>
    <row r="2286" spans="1:36" ht="16.5" thickBot="1" x14ac:dyDescent="0.3">
      <c r="A2286" s="48" t="s">
        <v>2441</v>
      </c>
      <c r="B2286" s="54" t="s">
        <v>91</v>
      </c>
      <c r="C2286" s="55" t="s">
        <v>92</v>
      </c>
      <c r="D2286" s="44">
        <v>17</v>
      </c>
      <c r="E2286" s="41">
        <v>447</v>
      </c>
      <c r="F2286" s="41">
        <v>1</v>
      </c>
      <c r="G2286" s="117">
        <v>447</v>
      </c>
      <c r="H2286" s="45">
        <v>1</v>
      </c>
      <c r="I2286" s="42" t="s">
        <v>12</v>
      </c>
      <c r="J2286" s="13">
        <v>447</v>
      </c>
      <c r="K2286" s="29">
        <f t="shared" si="1029"/>
        <v>1</v>
      </c>
      <c r="L2286" s="29">
        <f t="shared" si="1015"/>
        <v>0</v>
      </c>
      <c r="M2286" s="29">
        <f t="shared" si="1016"/>
        <v>1</v>
      </c>
      <c r="N2286" s="29">
        <f t="shared" si="1030"/>
        <v>1</v>
      </c>
      <c r="O2286" s="34"/>
      <c r="P2286" s="41">
        <v>121</v>
      </c>
      <c r="Q2286" s="41">
        <v>54</v>
      </c>
      <c r="R2286" s="117">
        <v>2.2407407410000002</v>
      </c>
      <c r="S2286" s="42">
        <v>1</v>
      </c>
      <c r="T2286" s="42"/>
      <c r="U2286" s="43" t="s">
        <v>327</v>
      </c>
      <c r="V2286" s="34">
        <v>1</v>
      </c>
      <c r="W2286" s="29">
        <v>1</v>
      </c>
      <c r="X2286" s="29">
        <f t="shared" si="1024"/>
        <v>1</v>
      </c>
      <c r="Z2286" s="6">
        <f t="shared" si="1031"/>
        <v>1</v>
      </c>
      <c r="AA2286" s="6">
        <f t="shared" si="1032"/>
        <v>1</v>
      </c>
      <c r="AB2286" s="29"/>
      <c r="AC2286" s="29">
        <f t="shared" si="1027"/>
        <v>1</v>
      </c>
      <c r="AE2286" s="120">
        <f>IF(AND(J2286&gt;=1,N2286=1),1,0)</f>
        <v>1</v>
      </c>
      <c r="AF2286" s="120">
        <f>IF(G2286&gt;AI2286,0.5,0)</f>
        <v>0.5</v>
      </c>
      <c r="AG2286" s="120"/>
      <c r="AI2286" s="29">
        <f t="shared" si="1033"/>
        <v>77.588235294</v>
      </c>
    </row>
    <row r="2287" spans="1:36" ht="16.5" thickBot="1" x14ac:dyDescent="0.3">
      <c r="A2287" s="48" t="s">
        <v>2442</v>
      </c>
      <c r="B2287" s="54" t="s">
        <v>91</v>
      </c>
      <c r="C2287" s="55" t="s">
        <v>92</v>
      </c>
      <c r="D2287" s="44">
        <v>18</v>
      </c>
      <c r="E2287" s="41">
        <v>15</v>
      </c>
      <c r="F2287" s="41">
        <v>0</v>
      </c>
      <c r="G2287" s="117">
        <v>0</v>
      </c>
      <c r="H2287" s="45">
        <v>1</v>
      </c>
      <c r="I2287" s="42" t="s">
        <v>12</v>
      </c>
      <c r="J2287" s="13">
        <v>0</v>
      </c>
      <c r="K2287" s="29">
        <f t="shared" si="1029"/>
        <v>0</v>
      </c>
      <c r="L2287" s="29">
        <f t="shared" si="1015"/>
        <v>0</v>
      </c>
      <c r="M2287" s="29">
        <f t="shared" si="1016"/>
        <v>0</v>
      </c>
      <c r="N2287" s="29">
        <f t="shared" si="1030"/>
        <v>2</v>
      </c>
      <c r="O2287" s="34"/>
      <c r="P2287" s="41">
        <v>23</v>
      </c>
      <c r="Q2287" s="41">
        <v>2</v>
      </c>
      <c r="R2287" s="117">
        <v>11.5</v>
      </c>
      <c r="S2287" s="42">
        <v>1</v>
      </c>
      <c r="T2287" s="42"/>
      <c r="U2287" s="43" t="s">
        <v>329</v>
      </c>
      <c r="V2287" s="34">
        <v>1</v>
      </c>
      <c r="W2287" s="29">
        <v>1</v>
      </c>
      <c r="X2287" s="29">
        <f t="shared" si="1024"/>
        <v>1</v>
      </c>
      <c r="Z2287" s="6">
        <f t="shared" si="1031"/>
        <v>2</v>
      </c>
      <c r="AA2287" s="6">
        <f t="shared" si="1032"/>
        <v>0</v>
      </c>
      <c r="AB2287" s="29"/>
      <c r="AC2287" s="29" t="str">
        <f>_xlfn.IFS(AND(Z2287=1,AA2287=1),1,AND(Z2287=1,AA2287=0),0,Z2287=0,"не применяется",Z2287=2,"не применяется")</f>
        <v>не применяется</v>
      </c>
      <c r="AE2287" s="120">
        <f>IF(AND(J2287&gt;=1,N2287=1),1,0)</f>
        <v>0</v>
      </c>
      <c r="AF2287" s="120">
        <f>IF(G2287&gt;AI2287,0.5,0)</f>
        <v>0</v>
      </c>
      <c r="AG2287" s="120"/>
      <c r="AI2287" s="29">
        <f t="shared" si="1033"/>
        <v>48.1875</v>
      </c>
    </row>
    <row r="2288" spans="1:36" ht="16.5" thickBot="1" x14ac:dyDescent="0.3">
      <c r="A2288" s="48" t="s">
        <v>2443</v>
      </c>
      <c r="B2288" s="54" t="s">
        <v>91</v>
      </c>
      <c r="C2288" s="55" t="s">
        <v>92</v>
      </c>
      <c r="D2288" s="44">
        <v>19</v>
      </c>
      <c r="E2288" s="41">
        <v>18</v>
      </c>
      <c r="F2288" s="41">
        <v>0</v>
      </c>
      <c r="G2288" s="117">
        <v>0</v>
      </c>
      <c r="H2288" s="45">
        <v>1</v>
      </c>
      <c r="I2288" s="42" t="s">
        <v>12</v>
      </c>
      <c r="J2288" s="13">
        <v>0</v>
      </c>
      <c r="K2288" s="29">
        <f t="shared" si="1029"/>
        <v>0</v>
      </c>
      <c r="L2288" s="29">
        <f t="shared" si="1015"/>
        <v>0</v>
      </c>
      <c r="M2288" s="29">
        <f t="shared" si="1016"/>
        <v>0</v>
      </c>
      <c r="N2288" s="29">
        <f t="shared" si="1030"/>
        <v>2</v>
      </c>
      <c r="O2288" s="34"/>
      <c r="P2288" s="41">
        <v>25</v>
      </c>
      <c r="Q2288" s="41">
        <v>11</v>
      </c>
      <c r="R2288" s="117">
        <v>2.2727272730000001</v>
      </c>
      <c r="S2288" s="42">
        <v>2</v>
      </c>
      <c r="T2288" s="42"/>
      <c r="U2288" s="43" t="s">
        <v>331</v>
      </c>
      <c r="V2288" s="34">
        <v>1</v>
      </c>
      <c r="W2288" s="29">
        <v>2</v>
      </c>
      <c r="X2288" s="29">
        <f t="shared" si="1024"/>
        <v>2</v>
      </c>
      <c r="Z2288" s="6">
        <f t="shared" si="1031"/>
        <v>2</v>
      </c>
      <c r="AA2288" s="6">
        <f t="shared" si="1032"/>
        <v>0</v>
      </c>
      <c r="AB2288" s="29"/>
      <c r="AC2288" s="29" t="str">
        <f>_xlfn.IFS(AND(Z2288=1,AA2288=1),1,AND(Z2288=1,AA2288=0),0,Z2288=0,"не применяется",Z2288=2,"не применяется")</f>
        <v>не применяется</v>
      </c>
      <c r="AE2288" s="120">
        <f>IF(AND(J2288&gt;=1,N2288=1),2,0)</f>
        <v>0</v>
      </c>
      <c r="AF2288" s="120">
        <f>IF(G2288&gt;AI2288,1,0)</f>
        <v>0</v>
      </c>
      <c r="AG2288" s="120"/>
      <c r="AI2288" s="29">
        <f t="shared" si="1033"/>
        <v>45.237288135999997</v>
      </c>
    </row>
    <row r="2289" spans="1:36" ht="16.5" thickBot="1" x14ac:dyDescent="0.3">
      <c r="A2289" s="48" t="s">
        <v>2444</v>
      </c>
      <c r="B2289" s="54" t="s">
        <v>91</v>
      </c>
      <c r="C2289" s="55" t="s">
        <v>92</v>
      </c>
      <c r="D2289" s="44">
        <v>20</v>
      </c>
      <c r="E2289" s="41">
        <v>5</v>
      </c>
      <c r="F2289" s="41">
        <v>2</v>
      </c>
      <c r="G2289" s="117">
        <v>2.5</v>
      </c>
      <c r="H2289" s="45">
        <v>1</v>
      </c>
      <c r="I2289" s="42" t="s">
        <v>12</v>
      </c>
      <c r="J2289" s="13">
        <v>2.5</v>
      </c>
      <c r="K2289" s="29">
        <f t="shared" si="1029"/>
        <v>1</v>
      </c>
      <c r="L2289" s="29">
        <f t="shared" si="1015"/>
        <v>0</v>
      </c>
      <c r="M2289" s="29">
        <f t="shared" si="1016"/>
        <v>0</v>
      </c>
      <c r="N2289" s="29">
        <f t="shared" si="1030"/>
        <v>1</v>
      </c>
      <c r="O2289" s="34"/>
      <c r="P2289" s="41">
        <v>0</v>
      </c>
      <c r="Q2289" s="41">
        <v>1</v>
      </c>
      <c r="R2289" s="117">
        <v>0</v>
      </c>
      <c r="S2289" s="42">
        <v>0</v>
      </c>
      <c r="T2289" s="42"/>
      <c r="U2289" s="43" t="s">
        <v>333</v>
      </c>
      <c r="V2289" s="34">
        <v>1</v>
      </c>
      <c r="W2289" s="29">
        <v>1</v>
      </c>
      <c r="X2289" s="29">
        <f t="shared" si="1024"/>
        <v>1</v>
      </c>
      <c r="Z2289" s="6">
        <f t="shared" si="1031"/>
        <v>1</v>
      </c>
      <c r="AA2289" s="6">
        <f t="shared" si="1032"/>
        <v>1</v>
      </c>
      <c r="AB2289" s="29"/>
      <c r="AC2289" s="29">
        <f>_xlfn.IFS(AND(Z2289=1,AA2289=1),1,AND(Z2289=1,AA2289=0),0,Z2289=0,"не применяется")</f>
        <v>1</v>
      </c>
      <c r="AE2289" s="120">
        <f>IF(AND(J2289&gt;=1,N2289=1),1,0)</f>
        <v>1</v>
      </c>
      <c r="AF2289" s="120">
        <f>IF(G2289&gt;AI2289,0.5,0)</f>
        <v>0</v>
      </c>
      <c r="AG2289" s="120"/>
      <c r="AI2289" s="29">
        <f t="shared" si="1033"/>
        <v>12.756097561000001</v>
      </c>
    </row>
    <row r="2290" spans="1:36" ht="16.5" thickBot="1" x14ac:dyDescent="0.3">
      <c r="A2290" s="48" t="s">
        <v>2438</v>
      </c>
      <c r="B2290" s="54" t="s">
        <v>91</v>
      </c>
      <c r="C2290" s="55" t="s">
        <v>92</v>
      </c>
      <c r="D2290" s="33"/>
      <c r="E2290" s="41"/>
      <c r="F2290" s="41"/>
      <c r="G2290" s="117">
        <v>0</v>
      </c>
      <c r="H2290" s="35"/>
      <c r="I2290" s="35"/>
      <c r="J2290" s="35"/>
      <c r="K2290" s="36">
        <f>SUM(K2291:K2295)</f>
        <v>2</v>
      </c>
      <c r="L2290" s="29">
        <f t="shared" si="1015"/>
        <v>0</v>
      </c>
      <c r="M2290" s="29">
        <f t="shared" si="1016"/>
        <v>0</v>
      </c>
      <c r="O2290" s="34"/>
      <c r="P2290" s="34"/>
      <c r="Q2290" s="34"/>
      <c r="R2290" s="117">
        <v>0</v>
      </c>
      <c r="S2290" s="35">
        <v>2.5</v>
      </c>
      <c r="T2290" s="35"/>
      <c r="U2290" s="37" t="s">
        <v>321</v>
      </c>
      <c r="V2290" s="35">
        <v>1</v>
      </c>
      <c r="W2290" s="6"/>
      <c r="X2290" s="29">
        <f t="shared" si="1024"/>
        <v>0</v>
      </c>
      <c r="Y2290" s="6"/>
      <c r="AB2290" s="6"/>
      <c r="AC2290" s="29" t="str">
        <f>_xlfn.IFS(AND(Z2290=1,AA2290=1),1,AND(Z2290=1,AA2290=0),0,Z2290=0,"не применяется")</f>
        <v>не применяется</v>
      </c>
      <c r="AF2290" s="6"/>
    </row>
    <row r="2291" spans="1:36" ht="16.5" thickBot="1" x14ac:dyDescent="0.3">
      <c r="A2291" s="48" t="s">
        <v>2445</v>
      </c>
      <c r="B2291" s="54" t="s">
        <v>91</v>
      </c>
      <c r="C2291" s="55" t="s">
        <v>92</v>
      </c>
      <c r="D2291" s="44">
        <v>21</v>
      </c>
      <c r="E2291" s="41">
        <v>53</v>
      </c>
      <c r="F2291" s="41">
        <v>75</v>
      </c>
      <c r="G2291" s="117">
        <v>0.70666666700000003</v>
      </c>
      <c r="H2291" s="42" t="s">
        <v>12</v>
      </c>
      <c r="I2291" s="13">
        <v>-1.0666665799999999</v>
      </c>
      <c r="J2291" s="42" t="s">
        <v>12</v>
      </c>
      <c r="K2291" s="29">
        <f>IF(V2291=1,MAX(AE2291:AG2291),0)</f>
        <v>0.5</v>
      </c>
      <c r="L2291" s="29">
        <f t="shared" si="1015"/>
        <v>0</v>
      </c>
      <c r="M2291" s="29">
        <f t="shared" si="1016"/>
        <v>1</v>
      </c>
      <c r="N2291" s="29">
        <f>IF(AND(F2291=0,V2291=1),2,V2291)</f>
        <v>1</v>
      </c>
      <c r="O2291" s="34"/>
      <c r="P2291" s="41">
        <v>5</v>
      </c>
      <c r="Q2291" s="41">
        <v>7</v>
      </c>
      <c r="R2291" s="117">
        <v>0.71428571399999996</v>
      </c>
      <c r="S2291" s="45">
        <v>0.5</v>
      </c>
      <c r="T2291" s="45"/>
      <c r="U2291" s="43" t="s">
        <v>335</v>
      </c>
      <c r="V2291" s="34">
        <v>1</v>
      </c>
      <c r="W2291" s="29">
        <v>1</v>
      </c>
      <c r="X2291" s="29">
        <f t="shared" si="1024"/>
        <v>1</v>
      </c>
      <c r="Z2291" s="6">
        <f>N2291</f>
        <v>1</v>
      </c>
      <c r="AA2291" s="6">
        <f>IF(K2291&lt;=0,0,1)</f>
        <v>1</v>
      </c>
      <c r="AB2291" s="29"/>
      <c r="AC2291" s="29">
        <f>_xlfn.IFS(AND(Z2291=1,AA2291=1),1,AND(Z2291=1,AA2291=0),0,Z2291=0,"не применяется")</f>
        <v>1</v>
      </c>
      <c r="AE2291" s="120">
        <f>IF(N2291=1,IF(OR(I2291&lt;5,I2291=""),0,IF(I2291&gt;=10,1,0.5)),0)</f>
        <v>0</v>
      </c>
      <c r="AF2291" s="120">
        <f>IF(G2291&gt;AI2291,0.5,0)</f>
        <v>0.5</v>
      </c>
      <c r="AG2291" s="120">
        <f>IF(G2291=AJ2291,1,0)</f>
        <v>0</v>
      </c>
      <c r="AI2291" s="29">
        <f>ROUND(SUMIFS(E:E,D:D,D2291,N:N,1)/SUMIFS(F:F,D:D,D2291,N:N,1),9)</f>
        <v>0.40586932399999998</v>
      </c>
      <c r="AJ2291" s="29">
        <f>_xlfn.MAXIFS($G$7:$G$2383,$N$7:$N$2383,1,$D$7:$D$2383,21)</f>
        <v>1</v>
      </c>
    </row>
    <row r="2292" spans="1:36" ht="16.5" thickBot="1" x14ac:dyDescent="0.3">
      <c r="A2292" s="48" t="s">
        <v>2446</v>
      </c>
      <c r="B2292" s="54" t="s">
        <v>91</v>
      </c>
      <c r="C2292" s="55" t="s">
        <v>92</v>
      </c>
      <c r="D2292" s="44">
        <v>22</v>
      </c>
      <c r="E2292" s="41">
        <v>126</v>
      </c>
      <c r="F2292" s="41">
        <v>135</v>
      </c>
      <c r="G2292" s="117">
        <v>0.93333333299999999</v>
      </c>
      <c r="H2292" s="45">
        <v>1</v>
      </c>
      <c r="I2292" s="42" t="s">
        <v>12</v>
      </c>
      <c r="J2292" s="13">
        <v>0.93333333299999999</v>
      </c>
      <c r="K2292" s="29">
        <f>IF(V2292=1,MAX(AE2292:AG2292),0)</f>
        <v>0.5</v>
      </c>
      <c r="L2292" s="29">
        <f t="shared" si="1015"/>
        <v>0</v>
      </c>
      <c r="M2292" s="29">
        <f t="shared" si="1016"/>
        <v>1</v>
      </c>
      <c r="N2292" s="29">
        <f>IF(AND(F2292=0,V2292=1),2,V2292)</f>
        <v>1</v>
      </c>
      <c r="O2292" s="34"/>
      <c r="P2292" s="41">
        <v>0</v>
      </c>
      <c r="Q2292" s="41">
        <v>0</v>
      </c>
      <c r="R2292" s="117">
        <v>0</v>
      </c>
      <c r="S2292" s="42">
        <v>1</v>
      </c>
      <c r="T2292" s="42"/>
      <c r="U2292" s="43" t="s">
        <v>337</v>
      </c>
      <c r="V2292" s="34">
        <v>1</v>
      </c>
      <c r="W2292" s="29">
        <v>1</v>
      </c>
      <c r="X2292" s="29">
        <f t="shared" si="1024"/>
        <v>1</v>
      </c>
      <c r="Z2292" s="6">
        <f>N2292</f>
        <v>1</v>
      </c>
      <c r="AA2292" s="6">
        <f>IF(K2292&lt;=0,0,1)</f>
        <v>1</v>
      </c>
      <c r="AB2292" s="29"/>
      <c r="AC2292" s="29">
        <f>_xlfn.IFS(AND(Z2292=1,AA2292=1),1,AND(Z2292=1,AA2292=0),0,Z2292=0,"не применяется")</f>
        <v>1</v>
      </c>
      <c r="AE2292" s="120">
        <f>IF(AND(J2292&gt;=1,N2292=1),1,0)</f>
        <v>0</v>
      </c>
      <c r="AF2292" s="120">
        <f>IF(G2292&gt;AI2292,0.5,0)</f>
        <v>0.5</v>
      </c>
      <c r="AG2292" s="120"/>
      <c r="AI2292" s="29">
        <f>ROUND(SUMIFS(E:E,D:D,D2292,N:N,1)/SUMIFS(F:F,D:D,D2292,N:N,1),9)</f>
        <v>0.59924209900000003</v>
      </c>
    </row>
    <row r="2293" spans="1:36" ht="16.5" thickBot="1" x14ac:dyDescent="0.3">
      <c r="A2293" s="48" t="s">
        <v>2447</v>
      </c>
      <c r="B2293" s="54" t="s">
        <v>91</v>
      </c>
      <c r="C2293" s="55" t="s">
        <v>92</v>
      </c>
      <c r="D2293" s="44">
        <v>23</v>
      </c>
      <c r="E2293" s="41">
        <v>2</v>
      </c>
      <c r="F2293" s="41">
        <v>0</v>
      </c>
      <c r="G2293" s="117">
        <v>0</v>
      </c>
      <c r="H2293" s="42" t="s">
        <v>12</v>
      </c>
      <c r="I2293" s="13">
        <v>0</v>
      </c>
      <c r="J2293" s="42" t="s">
        <v>12</v>
      </c>
      <c r="K2293" s="29">
        <f>IF(V2293=1,MAX(AE2293:AG2293),0)</f>
        <v>0</v>
      </c>
      <c r="L2293" s="29">
        <f t="shared" si="1015"/>
        <v>0</v>
      </c>
      <c r="M2293" s="29">
        <f t="shared" si="1016"/>
        <v>0</v>
      </c>
      <c r="N2293" s="29">
        <f>IF(AND(F2293=0,V2293=1),2,V2293)</f>
        <v>2</v>
      </c>
      <c r="O2293" s="34"/>
      <c r="P2293" s="41">
        <v>0</v>
      </c>
      <c r="Q2293" s="41">
        <v>0</v>
      </c>
      <c r="R2293" s="117">
        <v>0</v>
      </c>
      <c r="S2293" s="45">
        <v>0</v>
      </c>
      <c r="T2293" s="45"/>
      <c r="U2293" s="43" t="s">
        <v>339</v>
      </c>
      <c r="V2293" s="34">
        <v>1</v>
      </c>
      <c r="W2293" s="29">
        <v>1</v>
      </c>
      <c r="X2293" s="29">
        <f t="shared" si="1024"/>
        <v>1</v>
      </c>
      <c r="Z2293" s="6">
        <f>N2293</f>
        <v>2</v>
      </c>
      <c r="AA2293" s="6">
        <f>IF(K2293&lt;=0,0,1)</f>
        <v>0</v>
      </c>
      <c r="AB2293" s="29"/>
      <c r="AC2293" s="29" t="str">
        <f>_xlfn.IFS(AND(Z2293=1,AA2293=1),1,AND(Z2293=1,AA2293=0),0,Z2293=0,"не применяется",Z2293=2,"не применяется")</f>
        <v>не применяется</v>
      </c>
      <c r="AE2293" s="120">
        <f>IF(N2293=1,IF(OR(I2293&lt;5,I2293=""),0,IF(I2293&gt;=10,1,0.5)),0)</f>
        <v>0</v>
      </c>
      <c r="AF2293" s="120">
        <f>IF(G2293&gt;AI2293,0.5,0)</f>
        <v>0</v>
      </c>
      <c r="AG2293" s="120">
        <f>IF(AND(G4720&lt;&gt;0,G2293=AJ2293),1,0)</f>
        <v>0</v>
      </c>
      <c r="AI2293" s="29">
        <f>ROUND(SUMIFS(E:E,D:D,D2293,N:N,1)/SUMIFS(F:F,D:D,D2293,N:N,1),9)</f>
        <v>0.46666666699999998</v>
      </c>
      <c r="AJ2293" s="29">
        <f>_xlfn.MAXIFS($G$7:$G$2383,$N$7:$N$2383,1,$D$7:$D$2383,23)</f>
        <v>6</v>
      </c>
    </row>
    <row r="2294" spans="1:36" ht="16.5" thickBot="1" x14ac:dyDescent="0.3">
      <c r="A2294" s="48" t="s">
        <v>2448</v>
      </c>
      <c r="B2294" s="54" t="s">
        <v>91</v>
      </c>
      <c r="C2294" s="55" t="s">
        <v>92</v>
      </c>
      <c r="D2294" s="44">
        <v>24</v>
      </c>
      <c r="E2294" s="41">
        <v>2</v>
      </c>
      <c r="F2294" s="41">
        <v>0</v>
      </c>
      <c r="G2294" s="117">
        <v>0</v>
      </c>
      <c r="H2294" s="42" t="s">
        <v>12</v>
      </c>
      <c r="I2294" s="13">
        <v>0</v>
      </c>
      <c r="J2294" s="42" t="s">
        <v>12</v>
      </c>
      <c r="K2294" s="29">
        <f>IF(V2294=1,MAX(AE2294:AG2294),0)</f>
        <v>0</v>
      </c>
      <c r="L2294" s="29">
        <f t="shared" si="1015"/>
        <v>0</v>
      </c>
      <c r="M2294" s="29">
        <f t="shared" si="1016"/>
        <v>0</v>
      </c>
      <c r="N2294" s="29">
        <f>IF(AND(F2294=0,V2294=1),2,V2294)</f>
        <v>2</v>
      </c>
      <c r="O2294" s="34"/>
      <c r="P2294" s="41">
        <v>1</v>
      </c>
      <c r="Q2294" s="41">
        <v>0</v>
      </c>
      <c r="R2294" s="117">
        <v>0</v>
      </c>
      <c r="S2294" s="45">
        <v>0</v>
      </c>
      <c r="T2294" s="45"/>
      <c r="U2294" s="43" t="s">
        <v>341</v>
      </c>
      <c r="V2294" s="34">
        <v>1</v>
      </c>
      <c r="W2294" s="29">
        <v>1</v>
      </c>
      <c r="X2294" s="29">
        <f t="shared" si="1024"/>
        <v>1</v>
      </c>
      <c r="Z2294" s="6">
        <f>N2294</f>
        <v>2</v>
      </c>
      <c r="AA2294" s="6">
        <f>IF(K2294&lt;=0,0,1)</f>
        <v>0</v>
      </c>
      <c r="AB2294" s="29"/>
      <c r="AC2294" s="29" t="str">
        <f>_xlfn.IFS(AND(Z2294=1,AA2294=1),1,AND(Z2294=1,AA2294=0),0,Z2294=0,"не применяется",Z2294=2,"не применяется")</f>
        <v>не применяется</v>
      </c>
      <c r="AE2294" s="120">
        <f>IF(N2294=1,IF(OR(I2294&lt;5,I2294=""),0,IF(I2294&gt;=10,1,0.5)),0)</f>
        <v>0</v>
      </c>
      <c r="AF2294" s="120">
        <f>IF(G2294&gt;AI2294,0.5,0)</f>
        <v>0</v>
      </c>
      <c r="AG2294" s="120">
        <f>IF(G2294=AJ2294,1,0)</f>
        <v>0</v>
      </c>
      <c r="AI2294" s="29">
        <f>ROUND(SUMIFS(E:E,D:D,D2294,N:N,1)/SUMIFS(F:F,D:D,D2294,N:N,1),9)</f>
        <v>0.91379310300000005</v>
      </c>
      <c r="AJ2294" s="29">
        <f>_xlfn.MAXIFS($G$7:$G$2383,$N$7:$N$2383,1,$D$7:$D$2383,24)</f>
        <v>10</v>
      </c>
    </row>
    <row r="2295" spans="1:36" ht="16.5" thickBot="1" x14ac:dyDescent="0.3">
      <c r="A2295" s="48" t="s">
        <v>2449</v>
      </c>
      <c r="B2295" s="54" t="s">
        <v>91</v>
      </c>
      <c r="C2295" s="55" t="s">
        <v>92</v>
      </c>
      <c r="D2295" s="44">
        <v>25</v>
      </c>
      <c r="E2295" s="41">
        <v>230</v>
      </c>
      <c r="F2295" s="41">
        <v>232</v>
      </c>
      <c r="G2295" s="117">
        <v>0.99137931000000001</v>
      </c>
      <c r="H2295" s="45">
        <v>1</v>
      </c>
      <c r="I2295" s="42" t="s">
        <v>12</v>
      </c>
      <c r="J2295" s="13">
        <v>0.99137931000000001</v>
      </c>
      <c r="K2295" s="29">
        <f>IF(V2295=1,MAX(AE2295:AG2295),0)</f>
        <v>1</v>
      </c>
      <c r="L2295" s="29">
        <f t="shared" si="1015"/>
        <v>0</v>
      </c>
      <c r="M2295" s="29">
        <f t="shared" si="1016"/>
        <v>1</v>
      </c>
      <c r="N2295" s="29">
        <f>IF(AND(F2295=0,V2295=1),2,V2295)</f>
        <v>1</v>
      </c>
      <c r="O2295" s="34"/>
      <c r="P2295" s="41">
        <v>0</v>
      </c>
      <c r="Q2295" s="41">
        <v>0</v>
      </c>
      <c r="R2295" s="117">
        <v>0</v>
      </c>
      <c r="S2295" s="42">
        <v>1</v>
      </c>
      <c r="T2295" s="42"/>
      <c r="U2295" s="43" t="s">
        <v>343</v>
      </c>
      <c r="V2295" s="34">
        <v>1</v>
      </c>
      <c r="W2295" s="29">
        <v>2</v>
      </c>
      <c r="X2295" s="29">
        <f t="shared" si="1024"/>
        <v>2</v>
      </c>
      <c r="Z2295" s="6">
        <f>N2295</f>
        <v>1</v>
      </c>
      <c r="AA2295" s="6">
        <f>IF(K2295&lt;=0,0,1)</f>
        <v>1</v>
      </c>
      <c r="AB2295" s="29"/>
      <c r="AC2295" s="29">
        <f>_xlfn.IFS(AND(Z2295=1,AA2295=1),1,AND(Z2295=1,AA2295=0),0,Z2295=0,"не применяется")</f>
        <v>1</v>
      </c>
      <c r="AE2295" s="120">
        <f>IF(AND(J2295&gt;=1,N2295=1),2,0)</f>
        <v>0</v>
      </c>
      <c r="AF2295" s="120">
        <f>IF(G2295&gt;AI2295,1,0)</f>
        <v>1</v>
      </c>
      <c r="AG2295" s="120"/>
      <c r="AI2295" s="29">
        <f>ROUND(SUMIFS(E:E,D:D,D2295,N:N,1)/SUMIFS(F:F,D:D,D2295,N:N,1),9)</f>
        <v>0.97028108999999996</v>
      </c>
    </row>
    <row r="2296" spans="1:36" s="112" customFormat="1" ht="16.5" thickBot="1" x14ac:dyDescent="0.3">
      <c r="A2296" s="127" t="s">
        <v>2450</v>
      </c>
      <c r="B2296" s="126" t="s">
        <v>91</v>
      </c>
      <c r="C2296" s="125" t="s">
        <v>92</v>
      </c>
      <c r="D2296" s="51">
        <v>33</v>
      </c>
      <c r="E2296" s="41">
        <v>0</v>
      </c>
      <c r="F2296" s="41">
        <v>0</v>
      </c>
      <c r="G2296" s="117">
        <v>0</v>
      </c>
      <c r="H2296" s="46"/>
      <c r="I2296" s="46"/>
      <c r="J2296" s="46"/>
      <c r="K2296" s="45">
        <f>K2268+K2283+K2290</f>
        <v>21</v>
      </c>
      <c r="L2296" s="29">
        <f t="shared" si="1015"/>
        <v>0</v>
      </c>
      <c r="M2296" s="29">
        <f t="shared" si="1016"/>
        <v>0</v>
      </c>
      <c r="N2296" s="29"/>
      <c r="O2296" s="117"/>
      <c r="P2296" s="34"/>
      <c r="Q2296" s="34"/>
      <c r="R2296" s="117">
        <v>0</v>
      </c>
      <c r="S2296" s="46">
        <v>21.5</v>
      </c>
      <c r="T2296" s="46"/>
      <c r="U2296" s="124" t="s">
        <v>321</v>
      </c>
      <c r="V2296" s="46">
        <v>1</v>
      </c>
      <c r="X2296" s="112">
        <f>SUM(X2268:X2295)</f>
        <v>32</v>
      </c>
      <c r="Y2296" s="123">
        <f>K2296/X2296</f>
        <v>0.65625</v>
      </c>
      <c r="Z2296" s="6">
        <f>SUM(Z2268:Z2295)</f>
        <v>29</v>
      </c>
      <c r="AA2296" s="6">
        <f>SUM(AA2268:AA2295)</f>
        <v>18</v>
      </c>
      <c r="AB2296" s="53">
        <f>AA2296/Z2296</f>
        <v>0.62068965517241381</v>
      </c>
      <c r="AC2296" s="29">
        <f>AB2296</f>
        <v>0.62068965517241381</v>
      </c>
      <c r="AE2296" s="6"/>
      <c r="AF2296" s="6"/>
      <c r="AG2296" s="6"/>
      <c r="AI2296" s="29"/>
      <c r="AJ2296" s="29"/>
    </row>
    <row r="2297" spans="1:36" ht="16.5" thickBot="1" x14ac:dyDescent="0.25">
      <c r="A2297" s="48" t="s">
        <v>240</v>
      </c>
      <c r="B2297" s="49" t="s">
        <v>97</v>
      </c>
      <c r="C2297" s="50" t="s">
        <v>98</v>
      </c>
      <c r="D2297" s="33">
        <v>0</v>
      </c>
      <c r="E2297" s="41">
        <v>0</v>
      </c>
      <c r="F2297" s="41">
        <v>0</v>
      </c>
      <c r="G2297" s="117">
        <v>0</v>
      </c>
      <c r="H2297" s="35"/>
      <c r="I2297" s="35"/>
      <c r="J2297" s="35"/>
      <c r="K2297" s="36">
        <f>SUM(K2298:K2311)</f>
        <v>17</v>
      </c>
      <c r="L2297" s="29">
        <f t="shared" si="1015"/>
        <v>1</v>
      </c>
      <c r="M2297" s="29">
        <f t="shared" si="1016"/>
        <v>0</v>
      </c>
      <c r="O2297" s="34"/>
      <c r="P2297" s="67"/>
      <c r="Q2297" s="67"/>
      <c r="R2297" s="117">
        <v>0</v>
      </c>
      <c r="S2297" s="34">
        <v>12</v>
      </c>
      <c r="T2297" s="34"/>
      <c r="U2297" s="43" t="s">
        <v>321</v>
      </c>
      <c r="V2297" s="35">
        <v>1</v>
      </c>
      <c r="W2297" s="6"/>
      <c r="X2297" s="6"/>
      <c r="Y2297" s="6"/>
      <c r="AB2297" s="6"/>
      <c r="AC2297" s="6"/>
      <c r="AF2297" s="6"/>
    </row>
    <row r="2298" spans="1:36" ht="16.5" thickBot="1" x14ac:dyDescent="0.3">
      <c r="A2298" s="48" t="s">
        <v>2451</v>
      </c>
      <c r="B2298" s="54" t="s">
        <v>97</v>
      </c>
      <c r="C2298" s="55" t="s">
        <v>98</v>
      </c>
      <c r="D2298" s="41">
        <v>1</v>
      </c>
      <c r="E2298" s="41">
        <v>45821</v>
      </c>
      <c r="F2298" s="41">
        <v>52637</v>
      </c>
      <c r="G2298" s="117">
        <v>0.87050933799999997</v>
      </c>
      <c r="H2298" s="42" t="s">
        <v>12</v>
      </c>
      <c r="I2298" s="13">
        <v>228.78630018600001</v>
      </c>
      <c r="J2298" s="42" t="s">
        <v>12</v>
      </c>
      <c r="K2298" s="29">
        <f t="shared" ref="K2298:K2309" si="1034">IF(V2298=1,MAX(AE2298:AG2298),0)</f>
        <v>1</v>
      </c>
      <c r="L2298" s="29">
        <f t="shared" si="1015"/>
        <v>0</v>
      </c>
      <c r="M2298" s="29">
        <f t="shared" si="1016"/>
        <v>1</v>
      </c>
      <c r="N2298" s="29">
        <f t="shared" ref="N2298:N2311" si="1035">IF(AND(F2298=0,V2298=1),2,V2298)</f>
        <v>1</v>
      </c>
      <c r="O2298" s="34"/>
      <c r="P2298" s="41">
        <v>31828</v>
      </c>
      <c r="Q2298" s="41">
        <v>120212.5</v>
      </c>
      <c r="R2298" s="117">
        <v>0.26476448000000002</v>
      </c>
      <c r="S2298" s="34">
        <v>1</v>
      </c>
      <c r="T2298" s="34"/>
      <c r="U2298" s="43" t="s">
        <v>293</v>
      </c>
      <c r="V2298" s="34">
        <v>1</v>
      </c>
      <c r="W2298" s="29">
        <v>1</v>
      </c>
      <c r="X2298" s="29">
        <f t="shared" ref="X2298:X2324" si="1036">IF(V2298=1,W2298,0)</f>
        <v>1</v>
      </c>
      <c r="Z2298" s="6">
        <f t="shared" ref="Z2298:Z2311" si="1037">N2298</f>
        <v>1</v>
      </c>
      <c r="AA2298" s="6">
        <f t="shared" ref="AA2298:AA2311" si="1038">IF(K2298&lt;=0,0,1)</f>
        <v>1</v>
      </c>
      <c r="AB2298" s="29"/>
      <c r="AC2298" s="29">
        <f t="shared" ref="AC2298:AC2313" si="1039">_xlfn.IFS(AND(Z2298=1,AA2298=1),1,AND(Z2298=1,AA2298=0),0,Z2298=0,"не применяется")</f>
        <v>1</v>
      </c>
      <c r="AE2298" s="120">
        <f>IF(N2298=1,IF(OR(I2298&lt;3,I2298=""),0,IF(I2298&gt;=7,1,0.5)),0)</f>
        <v>1</v>
      </c>
      <c r="AF2298" s="120">
        <f>IF(G2298&gt;AI2298,0.5,0)</f>
        <v>0.5</v>
      </c>
      <c r="AG2298" s="120">
        <f>IF(G2298=AJ2298,1,0)</f>
        <v>1</v>
      </c>
      <c r="AI2298" s="29">
        <f t="shared" ref="AI2298:AI2311" si="1040">ROUND(SUMIFS(E:E,D:D,D2298,N:N,1)/SUMIFS(F:F,D:D,D2298,N:N,1),9)</f>
        <v>0.26994277300000002</v>
      </c>
      <c r="AJ2298" s="29">
        <f>ROUND(_xlfn.MAXIFS($G$7:$G$2383,$D$7:$D$2383,1,$V$7:$V$2383,1),9)</f>
        <v>0.87050933799999997</v>
      </c>
    </row>
    <row r="2299" spans="1:36" ht="16.5" thickBot="1" x14ac:dyDescent="0.3">
      <c r="A2299" s="48" t="s">
        <v>2452</v>
      </c>
      <c r="B2299" s="54" t="s">
        <v>97</v>
      </c>
      <c r="C2299" s="55" t="s">
        <v>98</v>
      </c>
      <c r="D2299" s="44">
        <v>2</v>
      </c>
      <c r="E2299" s="41">
        <v>262</v>
      </c>
      <c r="F2299" s="41">
        <v>283</v>
      </c>
      <c r="G2299" s="117">
        <v>0.92579505299999998</v>
      </c>
      <c r="H2299" s="42" t="s">
        <v>12</v>
      </c>
      <c r="I2299" s="13">
        <v>196.139411575</v>
      </c>
      <c r="J2299" s="42" t="s">
        <v>12</v>
      </c>
      <c r="K2299" s="29">
        <f t="shared" si="1034"/>
        <v>2</v>
      </c>
      <c r="L2299" s="29">
        <f t="shared" si="1015"/>
        <v>0</v>
      </c>
      <c r="M2299" s="29">
        <f t="shared" si="1016"/>
        <v>0</v>
      </c>
      <c r="N2299" s="29">
        <f t="shared" si="1035"/>
        <v>1</v>
      </c>
      <c r="O2299" s="34"/>
      <c r="P2299" s="41">
        <v>161</v>
      </c>
      <c r="Q2299" s="41">
        <v>515</v>
      </c>
      <c r="R2299" s="117">
        <v>0.31262135899999999</v>
      </c>
      <c r="S2299" s="34">
        <v>2</v>
      </c>
      <c r="T2299" s="34"/>
      <c r="U2299" s="43" t="s">
        <v>295</v>
      </c>
      <c r="V2299" s="34">
        <v>1</v>
      </c>
      <c r="W2299" s="29">
        <v>2</v>
      </c>
      <c r="X2299" s="29">
        <f t="shared" si="1036"/>
        <v>2</v>
      </c>
      <c r="Z2299" s="6">
        <f t="shared" si="1037"/>
        <v>1</v>
      </c>
      <c r="AA2299" s="6">
        <f t="shared" si="1038"/>
        <v>1</v>
      </c>
      <c r="AB2299" s="29"/>
      <c r="AC2299" s="29">
        <f t="shared" si="1039"/>
        <v>1</v>
      </c>
      <c r="AE2299" s="120">
        <f>IF(N2299=1,IF(OR(I2299&lt;5,I2299=""),0,IF(I2299&gt;=10,2,1)),0)</f>
        <v>2</v>
      </c>
      <c r="AF2299" s="120">
        <f>IF(G2299&gt;AI2299,1,0)</f>
        <v>0</v>
      </c>
      <c r="AG2299" s="120">
        <f>IF(G2299=AJ2299,2,0)</f>
        <v>0</v>
      </c>
      <c r="AI2299" s="29">
        <f t="shared" si="1040"/>
        <v>0.94268468299999997</v>
      </c>
      <c r="AJ2299" s="29">
        <f>ROUND(_xlfn.MAXIFS($G$7:$G$2383,$N$7:$N$2383,1,$D$7:$D$2383,2),9)</f>
        <v>0.994897959</v>
      </c>
    </row>
    <row r="2300" spans="1:36" ht="16.5" thickBot="1" x14ac:dyDescent="0.3">
      <c r="A2300" s="48" t="s">
        <v>2453</v>
      </c>
      <c r="B2300" s="54" t="s">
        <v>97</v>
      </c>
      <c r="C2300" s="55" t="s">
        <v>98</v>
      </c>
      <c r="D2300" s="44">
        <v>3</v>
      </c>
      <c r="E2300" s="41">
        <v>8</v>
      </c>
      <c r="F2300" s="41">
        <v>11</v>
      </c>
      <c r="G2300" s="117">
        <v>0.72727272700000001</v>
      </c>
      <c r="H2300" s="42" t="s">
        <v>12</v>
      </c>
      <c r="I2300" s="13">
        <v>0</v>
      </c>
      <c r="J2300" s="42" t="s">
        <v>12</v>
      </c>
      <c r="K2300" s="29">
        <f t="shared" si="1034"/>
        <v>0.5</v>
      </c>
      <c r="L2300" s="29">
        <f t="shared" si="1015"/>
        <v>0</v>
      </c>
      <c r="M2300" s="29">
        <f t="shared" si="1016"/>
        <v>1</v>
      </c>
      <c r="N2300" s="29">
        <f t="shared" si="1035"/>
        <v>1</v>
      </c>
      <c r="O2300" s="34"/>
      <c r="P2300" s="41">
        <v>0</v>
      </c>
      <c r="Q2300" s="41">
        <v>1</v>
      </c>
      <c r="R2300" s="117">
        <v>0</v>
      </c>
      <c r="S2300" s="34">
        <v>0</v>
      </c>
      <c r="T2300" s="34"/>
      <c r="U2300" s="43" t="s">
        <v>297</v>
      </c>
      <c r="V2300" s="34">
        <v>1</v>
      </c>
      <c r="W2300" s="29">
        <v>1</v>
      </c>
      <c r="X2300" s="29">
        <f t="shared" si="1036"/>
        <v>1</v>
      </c>
      <c r="Z2300" s="6">
        <f t="shared" si="1037"/>
        <v>1</v>
      </c>
      <c r="AA2300" s="6">
        <f t="shared" si="1038"/>
        <v>1</v>
      </c>
      <c r="AB2300" s="29"/>
      <c r="AC2300" s="29">
        <f t="shared" si="1039"/>
        <v>1</v>
      </c>
      <c r="AE2300" s="120">
        <f>IF(N2300=1,IF(OR(I2300&lt;5,I2300=""),0,IF(I2300&gt;=10,1,0.5)),0)</f>
        <v>0</v>
      </c>
      <c r="AF2300" s="120">
        <f>IF(G2300&gt;AI2300,0.5,0)</f>
        <v>0.5</v>
      </c>
      <c r="AG2300" s="120">
        <f>IF(G2300=AJ2300,1,0)</f>
        <v>0</v>
      </c>
      <c r="AI2300" s="29">
        <f t="shared" si="1040"/>
        <v>0.630237826</v>
      </c>
      <c r="AJ2300" s="29">
        <f>_xlfn.MAXIFS($G$7:$G$2383,$N$7:$N$2383,1,$D$7:$D$2383,3)</f>
        <v>1</v>
      </c>
    </row>
    <row r="2301" spans="1:36" ht="16.5" thickBot="1" x14ac:dyDescent="0.3">
      <c r="A2301" s="48" t="s">
        <v>2454</v>
      </c>
      <c r="B2301" s="54" t="s">
        <v>97</v>
      </c>
      <c r="C2301" s="55" t="s">
        <v>98</v>
      </c>
      <c r="D2301" s="44">
        <v>4</v>
      </c>
      <c r="E2301" s="41">
        <v>15</v>
      </c>
      <c r="F2301" s="41">
        <v>16</v>
      </c>
      <c r="G2301" s="117">
        <v>0.9375</v>
      </c>
      <c r="H2301" s="42" t="s">
        <v>12</v>
      </c>
      <c r="I2301" s="13">
        <v>124.99999982</v>
      </c>
      <c r="J2301" s="42" t="s">
        <v>12</v>
      </c>
      <c r="K2301" s="29">
        <f t="shared" si="1034"/>
        <v>1</v>
      </c>
      <c r="L2301" s="29">
        <f t="shared" si="1015"/>
        <v>0</v>
      </c>
      <c r="M2301" s="29">
        <f t="shared" si="1016"/>
        <v>1</v>
      </c>
      <c r="N2301" s="29">
        <f t="shared" si="1035"/>
        <v>1</v>
      </c>
      <c r="O2301" s="34"/>
      <c r="P2301" s="41">
        <v>10</v>
      </c>
      <c r="Q2301" s="41">
        <v>24</v>
      </c>
      <c r="R2301" s="117">
        <v>0.41666666699999999</v>
      </c>
      <c r="S2301" s="34">
        <v>1</v>
      </c>
      <c r="T2301" s="34"/>
      <c r="U2301" s="43" t="s">
        <v>299</v>
      </c>
      <c r="V2301" s="34">
        <v>1</v>
      </c>
      <c r="W2301" s="29">
        <v>1</v>
      </c>
      <c r="X2301" s="29">
        <f t="shared" si="1036"/>
        <v>1</v>
      </c>
      <c r="Z2301" s="6">
        <f t="shared" si="1037"/>
        <v>1</v>
      </c>
      <c r="AA2301" s="6">
        <f t="shared" si="1038"/>
        <v>1</v>
      </c>
      <c r="AB2301" s="29"/>
      <c r="AC2301" s="29">
        <f t="shared" si="1039"/>
        <v>1</v>
      </c>
      <c r="AE2301" s="120">
        <f>IF(N2301=1,IF(OR(I2301&lt;5,I2301=""),0,IF(I2301&gt;=10,1,0.5)),0)</f>
        <v>1</v>
      </c>
      <c r="AF2301" s="120">
        <f>IF(G2301&gt;AI2301,0.5,0)</f>
        <v>0.5</v>
      </c>
      <c r="AG2301" s="120">
        <f>IF(G2301=AJ2301,1,0)</f>
        <v>0</v>
      </c>
      <c r="AI2301" s="29">
        <f t="shared" si="1040"/>
        <v>0.88328075699999997</v>
      </c>
      <c r="AJ2301" s="29">
        <f>_xlfn.MAXIFS($G$7:$G$2383,$N$7:$N$2383,1,$D$7:$D$2383,4)</f>
        <v>1</v>
      </c>
    </row>
    <row r="2302" spans="1:36" ht="16.5" thickBot="1" x14ac:dyDescent="0.3">
      <c r="A2302" s="48" t="s">
        <v>2455</v>
      </c>
      <c r="B2302" s="54" t="s">
        <v>97</v>
      </c>
      <c r="C2302" s="55" t="s">
        <v>98</v>
      </c>
      <c r="D2302" s="44">
        <v>5</v>
      </c>
      <c r="E2302" s="41">
        <v>44</v>
      </c>
      <c r="F2302" s="41">
        <v>48</v>
      </c>
      <c r="G2302" s="117">
        <v>0.91666666699999999</v>
      </c>
      <c r="H2302" s="42" t="s">
        <v>12</v>
      </c>
      <c r="I2302" s="13">
        <v>214.28571404100001</v>
      </c>
      <c r="J2302" s="42" t="s">
        <v>12</v>
      </c>
      <c r="K2302" s="29">
        <f t="shared" si="1034"/>
        <v>1</v>
      </c>
      <c r="L2302" s="29">
        <f t="shared" si="1015"/>
        <v>0</v>
      </c>
      <c r="M2302" s="29">
        <f t="shared" si="1016"/>
        <v>1</v>
      </c>
      <c r="N2302" s="29">
        <f t="shared" si="1035"/>
        <v>1</v>
      </c>
      <c r="O2302" s="34"/>
      <c r="P2302" s="41">
        <v>28</v>
      </c>
      <c r="Q2302" s="41">
        <v>96</v>
      </c>
      <c r="R2302" s="117">
        <v>0.29166666699999999</v>
      </c>
      <c r="S2302" s="34">
        <v>1</v>
      </c>
      <c r="T2302" s="34"/>
      <c r="U2302" s="43" t="s">
        <v>301</v>
      </c>
      <c r="V2302" s="34">
        <v>1</v>
      </c>
      <c r="W2302" s="29">
        <v>1</v>
      </c>
      <c r="X2302" s="29">
        <f t="shared" si="1036"/>
        <v>1</v>
      </c>
      <c r="Z2302" s="6">
        <f t="shared" si="1037"/>
        <v>1</v>
      </c>
      <c r="AA2302" s="6">
        <f t="shared" si="1038"/>
        <v>1</v>
      </c>
      <c r="AB2302" s="29"/>
      <c r="AC2302" s="29">
        <f t="shared" si="1039"/>
        <v>1</v>
      </c>
      <c r="AE2302" s="120">
        <f>IF(N2302=1,IF(OR(I2302&lt;5,I2302=""),0,IF(I2302&gt;=10,1,0.5)),0)</f>
        <v>1</v>
      </c>
      <c r="AF2302" s="120">
        <f>IF(G2302&gt;AI2302,0.5,0)</f>
        <v>0.5</v>
      </c>
      <c r="AG2302" s="120">
        <f>IF(G2302=AJ2302,1,0)</f>
        <v>0</v>
      </c>
      <c r="AI2302" s="29">
        <f t="shared" si="1040"/>
        <v>0.78056112200000005</v>
      </c>
      <c r="AJ2302" s="29">
        <f>_xlfn.MAXIFS($G$7:$G$2383,$N$7:$N$2383,1,$D$7:$D$2383,5)</f>
        <v>1</v>
      </c>
    </row>
    <row r="2303" spans="1:36" ht="16.5" thickBot="1" x14ac:dyDescent="0.3">
      <c r="A2303" s="48" t="s">
        <v>2456</v>
      </c>
      <c r="B2303" s="54" t="s">
        <v>97</v>
      </c>
      <c r="C2303" s="55" t="s">
        <v>98</v>
      </c>
      <c r="D2303" s="44">
        <v>6</v>
      </c>
      <c r="E2303" s="41">
        <v>934</v>
      </c>
      <c r="F2303" s="41">
        <v>930</v>
      </c>
      <c r="G2303" s="117">
        <v>1.0043010750000001</v>
      </c>
      <c r="H2303" s="45">
        <v>1</v>
      </c>
      <c r="I2303" s="42" t="s">
        <v>12</v>
      </c>
      <c r="J2303" s="13">
        <v>1.0043010750000001</v>
      </c>
      <c r="K2303" s="29">
        <f t="shared" si="1034"/>
        <v>2</v>
      </c>
      <c r="L2303" s="29">
        <f t="shared" si="1015"/>
        <v>0</v>
      </c>
      <c r="M2303" s="29">
        <f t="shared" si="1016"/>
        <v>1</v>
      </c>
      <c r="N2303" s="29">
        <f t="shared" si="1035"/>
        <v>1</v>
      </c>
      <c r="O2303" s="34"/>
      <c r="P2303" s="41">
        <v>0</v>
      </c>
      <c r="Q2303" s="41">
        <v>0</v>
      </c>
      <c r="R2303" s="117">
        <v>0</v>
      </c>
      <c r="S2303" s="42">
        <v>2</v>
      </c>
      <c r="T2303" s="42"/>
      <c r="U2303" s="43" t="s">
        <v>303</v>
      </c>
      <c r="V2303" s="34">
        <v>1</v>
      </c>
      <c r="W2303" s="29">
        <v>2</v>
      </c>
      <c r="X2303" s="29">
        <f t="shared" si="1036"/>
        <v>2</v>
      </c>
      <c r="Z2303" s="6">
        <f t="shared" si="1037"/>
        <v>1</v>
      </c>
      <c r="AA2303" s="6">
        <f t="shared" si="1038"/>
        <v>1</v>
      </c>
      <c r="AB2303" s="29"/>
      <c r="AC2303" s="29">
        <f t="shared" si="1039"/>
        <v>1</v>
      </c>
      <c r="AE2303" s="120">
        <f>IF(N2303=1,IF(J2303&gt;=1,2,0),0)</f>
        <v>2</v>
      </c>
      <c r="AF2303" s="120">
        <f>IF(G2303&gt;AI2303,1,0)</f>
        <v>1</v>
      </c>
      <c r="AG2303" s="120"/>
      <c r="AI2303" s="29">
        <f t="shared" si="1040"/>
        <v>1.0014544569999999</v>
      </c>
    </row>
    <row r="2304" spans="1:36" ht="16.5" thickBot="1" x14ac:dyDescent="0.3">
      <c r="A2304" s="48" t="s">
        <v>2457</v>
      </c>
      <c r="B2304" s="54" t="s">
        <v>97</v>
      </c>
      <c r="C2304" s="55" t="s">
        <v>98</v>
      </c>
      <c r="D2304" s="44">
        <v>7</v>
      </c>
      <c r="E2304" s="41">
        <v>570</v>
      </c>
      <c r="F2304" s="41">
        <v>622</v>
      </c>
      <c r="G2304" s="117">
        <v>0.91639871399999995</v>
      </c>
      <c r="H2304" s="42" t="s">
        <v>12</v>
      </c>
      <c r="I2304" s="13">
        <v>46.623794240000002</v>
      </c>
      <c r="J2304" s="42" t="s">
        <v>12</v>
      </c>
      <c r="K2304" s="29">
        <f t="shared" si="1034"/>
        <v>2</v>
      </c>
      <c r="L2304" s="29">
        <f t="shared" si="1015"/>
        <v>0</v>
      </c>
      <c r="M2304" s="29">
        <f t="shared" si="1016"/>
        <v>1</v>
      </c>
      <c r="N2304" s="29">
        <f t="shared" si="1035"/>
        <v>1</v>
      </c>
      <c r="O2304" s="34"/>
      <c r="P2304" s="41">
        <v>245</v>
      </c>
      <c r="Q2304" s="41">
        <v>392</v>
      </c>
      <c r="R2304" s="117">
        <v>0.625</v>
      </c>
      <c r="S2304" s="34">
        <v>0</v>
      </c>
      <c r="T2304" s="34"/>
      <c r="U2304" s="43" t="s">
        <v>305</v>
      </c>
      <c r="V2304" s="34">
        <v>1</v>
      </c>
      <c r="W2304" s="29">
        <v>2</v>
      </c>
      <c r="X2304" s="29">
        <f t="shared" si="1036"/>
        <v>2</v>
      </c>
      <c r="Z2304" s="6">
        <f t="shared" si="1037"/>
        <v>1</v>
      </c>
      <c r="AA2304" s="6">
        <f t="shared" si="1038"/>
        <v>1</v>
      </c>
      <c r="AB2304" s="29"/>
      <c r="AC2304" s="29">
        <f t="shared" si="1039"/>
        <v>1</v>
      </c>
      <c r="AE2304" s="120">
        <f>IF(N2304=1,IF(OR(I2304&lt;3,I2304=""),0,IF(I2304&gt;=7,2,1)),0)</f>
        <v>2</v>
      </c>
      <c r="AF2304" s="120">
        <f>IF(G2304&gt;AI2304,1,0)</f>
        <v>1</v>
      </c>
      <c r="AG2304" s="120">
        <f>IF(G2304=AJ2304,2,0)</f>
        <v>0</v>
      </c>
      <c r="AI2304" s="29">
        <f t="shared" si="1040"/>
        <v>0.78831324000000003</v>
      </c>
      <c r="AJ2304" s="29">
        <f>_xlfn.MAXIFS($G$7:$G$2383,$N$7:$N$2383,1,$D$7:$D$2383,7)</f>
        <v>0.964028777</v>
      </c>
    </row>
    <row r="2305" spans="1:36" ht="16.5" thickBot="1" x14ac:dyDescent="0.3">
      <c r="A2305" s="48" t="s">
        <v>2458</v>
      </c>
      <c r="B2305" s="54" t="s">
        <v>97</v>
      </c>
      <c r="C2305" s="55" t="s">
        <v>98</v>
      </c>
      <c r="D2305" s="44">
        <v>8</v>
      </c>
      <c r="E2305" s="41">
        <v>238</v>
      </c>
      <c r="F2305" s="41">
        <v>622</v>
      </c>
      <c r="G2305" s="117">
        <v>0.38263665600000002</v>
      </c>
      <c r="H2305" s="42" t="s">
        <v>12</v>
      </c>
      <c r="I2305" s="13">
        <v>-25.376333749</v>
      </c>
      <c r="J2305" s="42" t="s">
        <v>12</v>
      </c>
      <c r="K2305" s="29">
        <f t="shared" si="1034"/>
        <v>1</v>
      </c>
      <c r="L2305" s="29">
        <f t="shared" si="1015"/>
        <v>0</v>
      </c>
      <c r="M2305" s="29">
        <f t="shared" si="1016"/>
        <v>0</v>
      </c>
      <c r="N2305" s="29">
        <f t="shared" si="1035"/>
        <v>1</v>
      </c>
      <c r="O2305" s="34"/>
      <c r="P2305" s="41">
        <v>201</v>
      </c>
      <c r="Q2305" s="41">
        <v>392</v>
      </c>
      <c r="R2305" s="117">
        <v>0.51275510199999996</v>
      </c>
      <c r="S2305" s="34">
        <v>0</v>
      </c>
      <c r="T2305" s="34"/>
      <c r="U2305" s="43" t="s">
        <v>307</v>
      </c>
      <c r="V2305" s="34">
        <v>1</v>
      </c>
      <c r="W2305" s="29">
        <v>1</v>
      </c>
      <c r="X2305" s="29">
        <f t="shared" si="1036"/>
        <v>1</v>
      </c>
      <c r="Z2305" s="6">
        <f t="shared" si="1037"/>
        <v>1</v>
      </c>
      <c r="AA2305" s="6">
        <f t="shared" si="1038"/>
        <v>1</v>
      </c>
      <c r="AB2305" s="29"/>
      <c r="AC2305" s="29">
        <f t="shared" si="1039"/>
        <v>1</v>
      </c>
      <c r="AE2305" s="120">
        <f>IF(N2305=1,IF(OR(I2305&gt;-5,I2305=""),0,IF(I2305&gt;=-10,0.5,1)),0)</f>
        <v>1</v>
      </c>
      <c r="AF2305" s="120">
        <f>IF(G2305&lt;AI2305,0.5,0)</f>
        <v>0</v>
      </c>
      <c r="AG2305" s="120">
        <f>IF(G2305=AJ2305,1,0)</f>
        <v>0</v>
      </c>
      <c r="AI2305" s="29">
        <f t="shared" si="1040"/>
        <v>0.38070670899999998</v>
      </c>
      <c r="AJ2305" s="29">
        <f>_xlfn.MINIFS($G$6:$G$2383,$N$6:$N$2383,1,$D$6:$D$2383,8)</f>
        <v>1.9047618999999998E-2</v>
      </c>
    </row>
    <row r="2306" spans="1:36" ht="16.5" thickBot="1" x14ac:dyDescent="0.3">
      <c r="A2306" s="48" t="s">
        <v>2459</v>
      </c>
      <c r="B2306" s="54" t="s">
        <v>97</v>
      </c>
      <c r="C2306" s="55" t="s">
        <v>98</v>
      </c>
      <c r="D2306" s="44">
        <v>9</v>
      </c>
      <c r="E2306" s="41">
        <v>2514</v>
      </c>
      <c r="F2306" s="41">
        <v>283</v>
      </c>
      <c r="G2306" s="117">
        <v>8.8833922259999998</v>
      </c>
      <c r="H2306" s="45">
        <v>1</v>
      </c>
      <c r="I2306" s="42" t="s">
        <v>12</v>
      </c>
      <c r="J2306" s="13">
        <v>8.8833922259999998</v>
      </c>
      <c r="K2306" s="29">
        <f t="shared" si="1034"/>
        <v>1</v>
      </c>
      <c r="L2306" s="29">
        <f t="shared" si="1015"/>
        <v>0</v>
      </c>
      <c r="M2306" s="29">
        <f t="shared" si="1016"/>
        <v>1</v>
      </c>
      <c r="N2306" s="29">
        <f t="shared" si="1035"/>
        <v>1</v>
      </c>
      <c r="O2306" s="34"/>
      <c r="P2306" s="41">
        <v>1237</v>
      </c>
      <c r="Q2306" s="41">
        <v>515</v>
      </c>
      <c r="R2306" s="117">
        <v>2.401941748</v>
      </c>
      <c r="S2306" s="42">
        <v>1</v>
      </c>
      <c r="T2306" s="42"/>
      <c r="U2306" s="43" t="s">
        <v>309</v>
      </c>
      <c r="V2306" s="34">
        <v>1</v>
      </c>
      <c r="W2306" s="29">
        <v>1</v>
      </c>
      <c r="X2306" s="29">
        <f t="shared" si="1036"/>
        <v>1</v>
      </c>
      <c r="Z2306" s="6">
        <f t="shared" si="1037"/>
        <v>1</v>
      </c>
      <c r="AA2306" s="6">
        <f t="shared" si="1038"/>
        <v>1</v>
      </c>
      <c r="AB2306" s="29"/>
      <c r="AC2306" s="29">
        <f t="shared" si="1039"/>
        <v>1</v>
      </c>
      <c r="AE2306" s="120">
        <f>IF(N2306=1,IF(J2306&gt;=1,1,0),0)</f>
        <v>1</v>
      </c>
      <c r="AF2306" s="120">
        <f>IF(G2306&gt;AI2306,0.5,0)</f>
        <v>0.5</v>
      </c>
      <c r="AG2306" s="120"/>
      <c r="AI2306" s="29">
        <f t="shared" si="1040"/>
        <v>6.5856960899999999</v>
      </c>
    </row>
    <row r="2307" spans="1:36" ht="16.5" thickBot="1" x14ac:dyDescent="0.3">
      <c r="A2307" s="48" t="s">
        <v>2460</v>
      </c>
      <c r="B2307" s="54" t="s">
        <v>97</v>
      </c>
      <c r="C2307" s="55" t="s">
        <v>98</v>
      </c>
      <c r="D2307" s="44">
        <v>10</v>
      </c>
      <c r="E2307" s="41">
        <v>152</v>
      </c>
      <c r="F2307" s="41">
        <v>16</v>
      </c>
      <c r="G2307" s="117">
        <v>9.5</v>
      </c>
      <c r="H2307" s="45">
        <v>1</v>
      </c>
      <c r="I2307" s="42" t="s">
        <v>12</v>
      </c>
      <c r="J2307" s="13">
        <v>9.5</v>
      </c>
      <c r="K2307" s="29">
        <f t="shared" si="1034"/>
        <v>1</v>
      </c>
      <c r="L2307" s="29">
        <f t="shared" si="1015"/>
        <v>0</v>
      </c>
      <c r="M2307" s="29">
        <f t="shared" si="1016"/>
        <v>1</v>
      </c>
      <c r="N2307" s="29">
        <f t="shared" si="1035"/>
        <v>1</v>
      </c>
      <c r="O2307" s="34"/>
      <c r="P2307" s="41">
        <v>35</v>
      </c>
      <c r="Q2307" s="41">
        <v>24</v>
      </c>
      <c r="R2307" s="117">
        <v>1.4583333329999999</v>
      </c>
      <c r="S2307" s="42">
        <v>1</v>
      </c>
      <c r="T2307" s="42"/>
      <c r="U2307" s="43" t="s">
        <v>311</v>
      </c>
      <c r="V2307" s="34">
        <v>1</v>
      </c>
      <c r="W2307" s="29">
        <v>1</v>
      </c>
      <c r="X2307" s="29">
        <f t="shared" si="1036"/>
        <v>1</v>
      </c>
      <c r="Z2307" s="6">
        <f t="shared" si="1037"/>
        <v>1</v>
      </c>
      <c r="AA2307" s="6">
        <f t="shared" si="1038"/>
        <v>1</v>
      </c>
      <c r="AB2307" s="29"/>
      <c r="AC2307" s="29">
        <f t="shared" si="1039"/>
        <v>1</v>
      </c>
      <c r="AE2307" s="120">
        <f>IF(N2307=1,IF(J2307&gt;=1,1,0),0)</f>
        <v>1</v>
      </c>
      <c r="AF2307" s="120">
        <f>IF(G2307&gt;AI2307,0.5,0)</f>
        <v>0.5</v>
      </c>
      <c r="AG2307" s="120"/>
      <c r="AI2307" s="29">
        <f t="shared" si="1040"/>
        <v>8.2854889590000003</v>
      </c>
    </row>
    <row r="2308" spans="1:36" ht="16.5" thickBot="1" x14ac:dyDescent="0.3">
      <c r="A2308" s="48" t="s">
        <v>2461</v>
      </c>
      <c r="B2308" s="54" t="s">
        <v>97</v>
      </c>
      <c r="C2308" s="55" t="s">
        <v>98</v>
      </c>
      <c r="D2308" s="44">
        <v>11</v>
      </c>
      <c r="E2308" s="41">
        <v>248</v>
      </c>
      <c r="F2308" s="41">
        <v>48</v>
      </c>
      <c r="G2308" s="117">
        <v>5.1666666670000003</v>
      </c>
      <c r="H2308" s="45">
        <v>1</v>
      </c>
      <c r="I2308" s="42" t="s">
        <v>12</v>
      </c>
      <c r="J2308" s="13">
        <v>5.1666666670000003</v>
      </c>
      <c r="K2308" s="29">
        <f t="shared" si="1034"/>
        <v>2</v>
      </c>
      <c r="L2308" s="29">
        <f t="shared" si="1015"/>
        <v>0</v>
      </c>
      <c r="M2308" s="29">
        <f t="shared" si="1016"/>
        <v>0</v>
      </c>
      <c r="N2308" s="29">
        <f t="shared" si="1035"/>
        <v>1</v>
      </c>
      <c r="O2308" s="34"/>
      <c r="P2308" s="41">
        <v>138</v>
      </c>
      <c r="Q2308" s="41">
        <v>96</v>
      </c>
      <c r="R2308" s="117">
        <v>1.4375</v>
      </c>
      <c r="S2308" s="42">
        <v>2</v>
      </c>
      <c r="T2308" s="42"/>
      <c r="U2308" s="43" t="s">
        <v>313</v>
      </c>
      <c r="V2308" s="34">
        <v>1</v>
      </c>
      <c r="W2308" s="29">
        <v>2</v>
      </c>
      <c r="X2308" s="29">
        <f t="shared" si="1036"/>
        <v>2</v>
      </c>
      <c r="Z2308" s="6">
        <f t="shared" si="1037"/>
        <v>1</v>
      </c>
      <c r="AA2308" s="6">
        <f t="shared" si="1038"/>
        <v>1</v>
      </c>
      <c r="AB2308" s="29"/>
      <c r="AC2308" s="29">
        <f t="shared" si="1039"/>
        <v>1</v>
      </c>
      <c r="AE2308" s="120">
        <f>IF(N2308=1,IF(J2308&gt;=1,2,0),0)</f>
        <v>2</v>
      </c>
      <c r="AF2308" s="120">
        <f>IF(G2308&gt;AI2308,1,0)</f>
        <v>0</v>
      </c>
      <c r="AG2308" s="120"/>
      <c r="AI2308" s="29">
        <f t="shared" si="1040"/>
        <v>8.5951903810000001</v>
      </c>
    </row>
    <row r="2309" spans="1:36" ht="16.5" thickBot="1" x14ac:dyDescent="0.3">
      <c r="A2309" s="48" t="s">
        <v>2462</v>
      </c>
      <c r="B2309" s="54" t="s">
        <v>97</v>
      </c>
      <c r="C2309" s="55" t="s">
        <v>98</v>
      </c>
      <c r="D2309" s="44">
        <v>12</v>
      </c>
      <c r="E2309" s="41">
        <v>506</v>
      </c>
      <c r="F2309" s="41">
        <v>9387</v>
      </c>
      <c r="G2309" s="117">
        <v>5.3904335999999997E-2</v>
      </c>
      <c r="H2309" s="42" t="s">
        <v>12</v>
      </c>
      <c r="I2309" s="13">
        <v>16.607763211000002</v>
      </c>
      <c r="J2309" s="42" t="s">
        <v>12</v>
      </c>
      <c r="K2309" s="29">
        <f t="shared" si="1034"/>
        <v>0</v>
      </c>
      <c r="L2309" s="29">
        <f t="shared" si="1015"/>
        <v>0</v>
      </c>
      <c r="M2309" s="29">
        <f t="shared" si="1016"/>
        <v>0</v>
      </c>
      <c r="N2309" s="29">
        <f t="shared" si="1035"/>
        <v>1</v>
      </c>
      <c r="O2309" s="34"/>
      <c r="P2309" s="41">
        <v>340</v>
      </c>
      <c r="Q2309" s="41">
        <v>7355</v>
      </c>
      <c r="R2309" s="117">
        <v>4.6227056000000002E-2</v>
      </c>
      <c r="S2309" s="34">
        <v>0</v>
      </c>
      <c r="T2309" s="34"/>
      <c r="U2309" s="43" t="s">
        <v>315</v>
      </c>
      <c r="V2309" s="34">
        <v>1</v>
      </c>
      <c r="W2309" s="29">
        <v>1</v>
      </c>
      <c r="X2309" s="29">
        <f t="shared" si="1036"/>
        <v>1</v>
      </c>
      <c r="Z2309" s="6">
        <f t="shared" si="1037"/>
        <v>1</v>
      </c>
      <c r="AA2309" s="6">
        <f t="shared" si="1038"/>
        <v>0</v>
      </c>
      <c r="AB2309" s="29"/>
      <c r="AC2309" s="29">
        <f t="shared" si="1039"/>
        <v>0</v>
      </c>
      <c r="AE2309" s="120">
        <f>IF(N2309=1,IF(OR(I2309&gt;-5,I2309=""),0,IF(I2309&gt;=-10,0.5,1)),0)</f>
        <v>0</v>
      </c>
      <c r="AF2309" s="120">
        <f>IF(G2309&lt;AI2309,0.5,0)</f>
        <v>0</v>
      </c>
      <c r="AG2309" s="120">
        <f>IF(G2309=AJ2309,1,0)</f>
        <v>0</v>
      </c>
      <c r="AI2309" s="29">
        <f t="shared" si="1040"/>
        <v>4.0696577999999997E-2</v>
      </c>
      <c r="AJ2309" s="29">
        <f>_xlfn.MINIFS($G$6:$G$2383,$N$6:$N$2383,1,$D$6:$D$2383,12)</f>
        <v>5.6550419999999999E-3</v>
      </c>
    </row>
    <row r="2310" spans="1:36" ht="16.5" thickBot="1" x14ac:dyDescent="0.3">
      <c r="A2310" s="48" t="s">
        <v>2463</v>
      </c>
      <c r="B2310" s="54" t="s">
        <v>97</v>
      </c>
      <c r="C2310" s="55" t="s">
        <v>98</v>
      </c>
      <c r="D2310" s="44">
        <v>13</v>
      </c>
      <c r="E2310" s="41">
        <v>55</v>
      </c>
      <c r="F2310" s="41">
        <v>260</v>
      </c>
      <c r="G2310" s="117">
        <v>0.21153846200000001</v>
      </c>
      <c r="H2310" s="42" t="s">
        <v>12</v>
      </c>
      <c r="I2310" s="13">
        <v>-24.198717663</v>
      </c>
      <c r="J2310" s="42" t="s">
        <v>12</v>
      </c>
      <c r="K2310" s="29">
        <f>_xlfn.IFS(AND(R2310=0,G2310=0),0,V2310=0,0,V2310=1,MAX(AE2310:AG2310))</f>
        <v>2</v>
      </c>
      <c r="L2310" s="29">
        <f t="shared" si="1015"/>
        <v>0</v>
      </c>
      <c r="M2310" s="29">
        <f t="shared" si="1016"/>
        <v>1</v>
      </c>
      <c r="N2310" s="29">
        <f t="shared" si="1035"/>
        <v>1</v>
      </c>
      <c r="O2310" s="34"/>
      <c r="P2310" s="41">
        <v>84</v>
      </c>
      <c r="Q2310" s="41">
        <v>301</v>
      </c>
      <c r="R2310" s="117">
        <v>0.27906976700000002</v>
      </c>
      <c r="S2310" s="34">
        <v>1</v>
      </c>
      <c r="T2310" s="34"/>
      <c r="U2310" s="43" t="s">
        <v>317</v>
      </c>
      <c r="V2310" s="34">
        <v>1</v>
      </c>
      <c r="W2310" s="29">
        <v>2</v>
      </c>
      <c r="X2310" s="29">
        <f t="shared" si="1036"/>
        <v>2</v>
      </c>
      <c r="Z2310" s="6">
        <f t="shared" si="1037"/>
        <v>1</v>
      </c>
      <c r="AA2310" s="6">
        <f t="shared" si="1038"/>
        <v>1</v>
      </c>
      <c r="AB2310" s="29"/>
      <c r="AC2310" s="29">
        <f t="shared" si="1039"/>
        <v>1</v>
      </c>
      <c r="AE2310" s="120">
        <f>IF(N2310=1,IF(OR(I2310&gt;-3,I2310=""),0,IF(I2310&gt;=-7,1,2)),0)</f>
        <v>2</v>
      </c>
      <c r="AF2310" s="120">
        <f>IF(G2310&lt;AI2310,1,0)</f>
        <v>1</v>
      </c>
      <c r="AG2310" s="120">
        <f>IF(G2310=AJ2310,2,0)</f>
        <v>0</v>
      </c>
      <c r="AI2310" s="29">
        <f t="shared" si="1040"/>
        <v>0.30394431599999999</v>
      </c>
      <c r="AJ2310" s="29">
        <f>_xlfn.MINIFS($G$6:$G$2383,$N$6:$N$2383,1,$D$6:$D$2383,13)</f>
        <v>0.11</v>
      </c>
    </row>
    <row r="2311" spans="1:36" ht="16.5" thickBot="1" x14ac:dyDescent="0.3">
      <c r="A2311" s="48" t="s">
        <v>2464</v>
      </c>
      <c r="B2311" s="54" t="s">
        <v>97</v>
      </c>
      <c r="C2311" s="55" t="s">
        <v>98</v>
      </c>
      <c r="D2311" s="44">
        <v>14</v>
      </c>
      <c r="E2311" s="41">
        <v>3</v>
      </c>
      <c r="F2311" s="41">
        <v>837</v>
      </c>
      <c r="G2311" s="117">
        <v>3.584229E-3</v>
      </c>
      <c r="H2311" s="42" t="s">
        <v>12</v>
      </c>
      <c r="I2311" s="13">
        <v>0</v>
      </c>
      <c r="J2311" s="42" t="s">
        <v>12</v>
      </c>
      <c r="K2311" s="29">
        <f>_xlfn.IFS(AND(R2311=0,G2311=0),0,V2311=0,0,V2311=1,MAX(AE2311:AG2311))</f>
        <v>0.5</v>
      </c>
      <c r="L2311" s="29">
        <f t="shared" ref="L2311:L2374" si="1041">IF(AG2312=0,0,1)</f>
        <v>0</v>
      </c>
      <c r="M2311" s="29">
        <f t="shared" ref="M2311:M2374" si="1042">IF(AF2311=0,0,1)</f>
        <v>1</v>
      </c>
      <c r="N2311" s="29">
        <f t="shared" si="1035"/>
        <v>1</v>
      </c>
      <c r="O2311" s="34"/>
      <c r="P2311" s="41">
        <v>0</v>
      </c>
      <c r="Q2311" s="41">
        <v>649</v>
      </c>
      <c r="R2311" s="117">
        <v>0</v>
      </c>
      <c r="S2311" s="34">
        <v>0</v>
      </c>
      <c r="T2311" s="34"/>
      <c r="U2311" s="43" t="s">
        <v>319</v>
      </c>
      <c r="V2311" s="34">
        <v>1</v>
      </c>
      <c r="W2311" s="29">
        <v>1</v>
      </c>
      <c r="X2311" s="29">
        <f t="shared" si="1036"/>
        <v>1</v>
      </c>
      <c r="Z2311" s="6">
        <f t="shared" si="1037"/>
        <v>1</v>
      </c>
      <c r="AA2311" s="6">
        <f t="shared" si="1038"/>
        <v>1</v>
      </c>
      <c r="AB2311" s="29"/>
      <c r="AC2311" s="29">
        <f t="shared" si="1039"/>
        <v>1</v>
      </c>
      <c r="AE2311" s="120">
        <f>IF(N2311=1,IF(OR(I2311&gt;-5,I2311=""),0,IF(I2311&gt;=-10,0.5,1)),0)</f>
        <v>0</v>
      </c>
      <c r="AF2311" s="120">
        <f>IF(G2311&lt;AI2311,0.5,0)</f>
        <v>0.5</v>
      </c>
      <c r="AG2311" s="120">
        <f>IF(G2311=AJ2311,1,0)</f>
        <v>0</v>
      </c>
      <c r="AI2311" s="29">
        <f t="shared" si="1040"/>
        <v>4.1435990000000004E-3</v>
      </c>
      <c r="AJ2311" s="29">
        <f>_xlfn.MINIFS($G$6:$G$2383,$N$6:$N$2383,1,$D$6:$D$2383,14)</f>
        <v>0</v>
      </c>
    </row>
    <row r="2312" spans="1:36" ht="16.5" thickBot="1" x14ac:dyDescent="0.3">
      <c r="A2312" s="48" t="s">
        <v>2465</v>
      </c>
      <c r="B2312" s="54" t="s">
        <v>97</v>
      </c>
      <c r="C2312" s="55" t="s">
        <v>98</v>
      </c>
      <c r="D2312" s="33"/>
      <c r="E2312" s="41">
        <v>0</v>
      </c>
      <c r="F2312" s="41">
        <v>0</v>
      </c>
      <c r="G2312" s="117">
        <v>0</v>
      </c>
      <c r="H2312" s="35"/>
      <c r="I2312" s="35"/>
      <c r="J2312" s="35"/>
      <c r="K2312" s="36">
        <f>SUM(K2313:K2318)</f>
        <v>4</v>
      </c>
      <c r="L2312" s="29">
        <f t="shared" si="1041"/>
        <v>0</v>
      </c>
      <c r="M2312" s="29">
        <f t="shared" si="1042"/>
        <v>0</v>
      </c>
      <c r="O2312" s="34"/>
      <c r="P2312" s="34"/>
      <c r="Q2312" s="34"/>
      <c r="R2312" s="117">
        <v>0</v>
      </c>
      <c r="S2312" s="35">
        <v>5</v>
      </c>
      <c r="T2312" s="35"/>
      <c r="U2312" s="37" t="s">
        <v>321</v>
      </c>
      <c r="V2312" s="35">
        <v>1</v>
      </c>
      <c r="W2312" s="6"/>
      <c r="X2312" s="29">
        <f t="shared" si="1036"/>
        <v>0</v>
      </c>
      <c r="Y2312" s="6"/>
      <c r="AB2312" s="6"/>
      <c r="AC2312" s="29" t="str">
        <f t="shared" si="1039"/>
        <v>не применяется</v>
      </c>
      <c r="AF2312" s="6"/>
    </row>
    <row r="2313" spans="1:36" ht="16.5" thickBot="1" x14ac:dyDescent="0.3">
      <c r="A2313" s="48" t="s">
        <v>2466</v>
      </c>
      <c r="B2313" s="54" t="s">
        <v>97</v>
      </c>
      <c r="C2313" s="55" t="s">
        <v>98</v>
      </c>
      <c r="D2313" s="44">
        <v>15</v>
      </c>
      <c r="E2313" s="41">
        <v>173</v>
      </c>
      <c r="F2313" s="41">
        <v>165</v>
      </c>
      <c r="G2313" s="117">
        <v>1.048484848</v>
      </c>
      <c r="H2313" s="45">
        <v>1</v>
      </c>
      <c r="I2313" s="42" t="s">
        <v>12</v>
      </c>
      <c r="J2313" s="13">
        <v>1.048484848</v>
      </c>
      <c r="K2313" s="29">
        <f t="shared" ref="K2313:K2318" si="1043">IF(V2313=1,MAX(AE2313:AG2313),0)</f>
        <v>1</v>
      </c>
      <c r="L2313" s="29">
        <f t="shared" si="1041"/>
        <v>0</v>
      </c>
      <c r="M2313" s="29">
        <f t="shared" si="1042"/>
        <v>1</v>
      </c>
      <c r="N2313" s="29">
        <f t="shared" ref="N2313:N2318" si="1044">IF(AND(F2313=0,V2313=1),2,V2313)</f>
        <v>1</v>
      </c>
      <c r="O2313" s="34"/>
      <c r="P2313" s="41">
        <v>0</v>
      </c>
      <c r="Q2313" s="41">
        <v>0</v>
      </c>
      <c r="R2313" s="117">
        <v>0</v>
      </c>
      <c r="S2313" s="42">
        <v>1</v>
      </c>
      <c r="T2313" s="42"/>
      <c r="U2313" s="43" t="s">
        <v>323</v>
      </c>
      <c r="V2313" s="34">
        <v>1</v>
      </c>
      <c r="W2313" s="29">
        <v>1</v>
      </c>
      <c r="X2313" s="29">
        <f t="shared" si="1036"/>
        <v>1</v>
      </c>
      <c r="Z2313" s="6">
        <f t="shared" ref="Z2313:Z2318" si="1045">N2313</f>
        <v>1</v>
      </c>
      <c r="AA2313" s="6">
        <f t="shared" ref="AA2313:AA2318" si="1046">IF(K2313&lt;=0,0,1)</f>
        <v>1</v>
      </c>
      <c r="AB2313" s="29"/>
      <c r="AC2313" s="29">
        <f t="shared" si="1039"/>
        <v>1</v>
      </c>
      <c r="AE2313" s="120">
        <f>IF(AND(J2313&gt;=1,N2313=1),1,0)</f>
        <v>1</v>
      </c>
      <c r="AF2313" s="121">
        <f>IF(G2313&gt;AI2313,0.5,0)</f>
        <v>0.5</v>
      </c>
      <c r="AG2313" s="120"/>
      <c r="AI2313" s="29">
        <f t="shared" ref="AI2313:AI2318" si="1047">ROUND(SUMIFS(E:E,D:D,D2313,N:N,1)/SUMIFS(F:F,D:D,D2313,N:N,1),9)</f>
        <v>0.955452521</v>
      </c>
    </row>
    <row r="2314" spans="1:36" ht="16.5" thickBot="1" x14ac:dyDescent="0.3">
      <c r="A2314" s="48" t="s">
        <v>2467</v>
      </c>
      <c r="B2314" s="54" t="s">
        <v>97</v>
      </c>
      <c r="C2314" s="55" t="s">
        <v>98</v>
      </c>
      <c r="D2314" s="44">
        <v>16</v>
      </c>
      <c r="E2314" s="41">
        <v>4</v>
      </c>
      <c r="F2314" s="41">
        <v>0</v>
      </c>
      <c r="G2314" s="117">
        <v>0</v>
      </c>
      <c r="H2314" s="45">
        <v>1</v>
      </c>
      <c r="I2314" s="42" t="s">
        <v>12</v>
      </c>
      <c r="J2314" s="13">
        <v>0</v>
      </c>
      <c r="K2314" s="29">
        <f t="shared" si="1043"/>
        <v>0</v>
      </c>
      <c r="L2314" s="29">
        <f t="shared" si="1041"/>
        <v>0</v>
      </c>
      <c r="M2314" s="29">
        <f t="shared" si="1042"/>
        <v>0</v>
      </c>
      <c r="N2314" s="29">
        <f t="shared" si="1044"/>
        <v>2</v>
      </c>
      <c r="O2314" s="34"/>
      <c r="P2314" s="41">
        <v>4</v>
      </c>
      <c r="Q2314" s="41">
        <v>1</v>
      </c>
      <c r="R2314" s="117">
        <v>4</v>
      </c>
      <c r="S2314" s="42">
        <v>1</v>
      </c>
      <c r="T2314" s="42"/>
      <c r="U2314" s="43" t="s">
        <v>325</v>
      </c>
      <c r="V2314" s="34">
        <v>1</v>
      </c>
      <c r="W2314" s="29">
        <v>1</v>
      </c>
      <c r="X2314" s="29">
        <f t="shared" si="1036"/>
        <v>1</v>
      </c>
      <c r="Z2314" s="6">
        <f t="shared" si="1045"/>
        <v>2</v>
      </c>
      <c r="AA2314" s="6">
        <f t="shared" si="1046"/>
        <v>0</v>
      </c>
      <c r="AB2314" s="29"/>
      <c r="AC2314" s="29" t="str">
        <f>_xlfn.IFS(AND(Z2314=1,AA2314=1),1,AND(Z2314=1,AA2314=0),0,Z2314=0,"не применяется",Z2314=2,"не применяется")</f>
        <v>не применяется</v>
      </c>
      <c r="AE2314" s="120">
        <f>IF(AND(J2314&gt;=1,N2314=1),1,0)</f>
        <v>0</v>
      </c>
      <c r="AF2314" s="120">
        <f>IF(G2314&gt;AI2314,0.5,0)</f>
        <v>0</v>
      </c>
      <c r="AG2314" s="120"/>
      <c r="AI2314" s="29">
        <f t="shared" si="1047"/>
        <v>27.65</v>
      </c>
    </row>
    <row r="2315" spans="1:36" ht="16.5" thickBot="1" x14ac:dyDescent="0.3">
      <c r="A2315" s="48" t="s">
        <v>2468</v>
      </c>
      <c r="B2315" s="54" t="s">
        <v>97</v>
      </c>
      <c r="C2315" s="55" t="s">
        <v>98</v>
      </c>
      <c r="D2315" s="44">
        <v>17</v>
      </c>
      <c r="E2315" s="41">
        <v>132</v>
      </c>
      <c r="F2315" s="41">
        <v>2</v>
      </c>
      <c r="G2315" s="117">
        <v>66</v>
      </c>
      <c r="H2315" s="45">
        <v>1</v>
      </c>
      <c r="I2315" s="42" t="s">
        <v>12</v>
      </c>
      <c r="J2315" s="13">
        <v>66</v>
      </c>
      <c r="K2315" s="29">
        <f t="shared" si="1043"/>
        <v>1</v>
      </c>
      <c r="L2315" s="29">
        <f t="shared" si="1041"/>
        <v>0</v>
      </c>
      <c r="M2315" s="29">
        <f t="shared" si="1042"/>
        <v>0</v>
      </c>
      <c r="N2315" s="29">
        <f t="shared" si="1044"/>
        <v>1</v>
      </c>
      <c r="O2315" s="34"/>
      <c r="P2315" s="41">
        <v>34</v>
      </c>
      <c r="Q2315" s="41">
        <v>133</v>
      </c>
      <c r="R2315" s="117">
        <v>0.25563909800000001</v>
      </c>
      <c r="S2315" s="42">
        <v>0</v>
      </c>
      <c r="T2315" s="42"/>
      <c r="U2315" s="43" t="s">
        <v>327</v>
      </c>
      <c r="V2315" s="34">
        <v>1</v>
      </c>
      <c r="W2315" s="29">
        <v>1</v>
      </c>
      <c r="X2315" s="29">
        <f t="shared" si="1036"/>
        <v>1</v>
      </c>
      <c r="Z2315" s="6">
        <f t="shared" si="1045"/>
        <v>1</v>
      </c>
      <c r="AA2315" s="6">
        <f t="shared" si="1046"/>
        <v>1</v>
      </c>
      <c r="AB2315" s="29"/>
      <c r="AC2315" s="29">
        <f>_xlfn.IFS(AND(Z2315=1,AA2315=1),1,AND(Z2315=1,AA2315=0),0,Z2315=0,"не применяется")</f>
        <v>1</v>
      </c>
      <c r="AE2315" s="120">
        <f>IF(AND(J2315&gt;=1,N2315=1),1,0)</f>
        <v>1</v>
      </c>
      <c r="AF2315" s="120">
        <f>IF(G2315&gt;AI2315,0.5,0)</f>
        <v>0</v>
      </c>
      <c r="AG2315" s="120"/>
      <c r="AI2315" s="29">
        <f t="shared" si="1047"/>
        <v>77.588235294</v>
      </c>
    </row>
    <row r="2316" spans="1:36" ht="16.5" thickBot="1" x14ac:dyDescent="0.3">
      <c r="A2316" s="48" t="s">
        <v>2469</v>
      </c>
      <c r="B2316" s="54" t="s">
        <v>97</v>
      </c>
      <c r="C2316" s="55" t="s">
        <v>98</v>
      </c>
      <c r="D2316" s="44">
        <v>18</v>
      </c>
      <c r="E2316" s="41">
        <v>42</v>
      </c>
      <c r="F2316" s="41">
        <v>1</v>
      </c>
      <c r="G2316" s="117">
        <v>42</v>
      </c>
      <c r="H2316" s="45">
        <v>1</v>
      </c>
      <c r="I2316" s="42" t="s">
        <v>12</v>
      </c>
      <c r="J2316" s="13">
        <v>42</v>
      </c>
      <c r="K2316" s="29">
        <f t="shared" si="1043"/>
        <v>1</v>
      </c>
      <c r="L2316" s="29">
        <f t="shared" si="1041"/>
        <v>0</v>
      </c>
      <c r="M2316" s="29">
        <f t="shared" si="1042"/>
        <v>0</v>
      </c>
      <c r="N2316" s="29">
        <f t="shared" si="1044"/>
        <v>1</v>
      </c>
      <c r="O2316" s="34"/>
      <c r="P2316" s="41">
        <v>10</v>
      </c>
      <c r="Q2316" s="41">
        <v>9</v>
      </c>
      <c r="R2316" s="117">
        <v>1.111111111</v>
      </c>
      <c r="S2316" s="42">
        <v>1</v>
      </c>
      <c r="T2316" s="42"/>
      <c r="U2316" s="43" t="s">
        <v>329</v>
      </c>
      <c r="V2316" s="34">
        <v>1</v>
      </c>
      <c r="W2316" s="29">
        <v>1</v>
      </c>
      <c r="X2316" s="29">
        <f t="shared" si="1036"/>
        <v>1</v>
      </c>
      <c r="Z2316" s="6">
        <f t="shared" si="1045"/>
        <v>1</v>
      </c>
      <c r="AA2316" s="6">
        <f t="shared" si="1046"/>
        <v>1</v>
      </c>
      <c r="AB2316" s="29"/>
      <c r="AC2316" s="29">
        <f>_xlfn.IFS(AND(Z2316=1,AA2316=1),1,AND(Z2316=1,AA2316=0),0,Z2316=0,"не применяется")</f>
        <v>1</v>
      </c>
      <c r="AE2316" s="120">
        <f>IF(AND(J2316&gt;=1,N2316=1),1,0)</f>
        <v>1</v>
      </c>
      <c r="AF2316" s="120">
        <f>IF(G2316&gt;AI2316,0.5,0)</f>
        <v>0</v>
      </c>
      <c r="AG2316" s="120"/>
      <c r="AI2316" s="29">
        <f t="shared" si="1047"/>
        <v>48.1875</v>
      </c>
    </row>
    <row r="2317" spans="1:36" ht="16.5" thickBot="1" x14ac:dyDescent="0.3">
      <c r="A2317" s="48" t="s">
        <v>2470</v>
      </c>
      <c r="B2317" s="54" t="s">
        <v>97</v>
      </c>
      <c r="C2317" s="55" t="s">
        <v>98</v>
      </c>
      <c r="D2317" s="44">
        <v>19</v>
      </c>
      <c r="E2317" s="41">
        <v>26</v>
      </c>
      <c r="F2317" s="41">
        <v>0</v>
      </c>
      <c r="G2317" s="117">
        <v>0</v>
      </c>
      <c r="H2317" s="45">
        <v>1</v>
      </c>
      <c r="I2317" s="42" t="s">
        <v>12</v>
      </c>
      <c r="J2317" s="13">
        <v>0</v>
      </c>
      <c r="K2317" s="29">
        <f t="shared" si="1043"/>
        <v>0</v>
      </c>
      <c r="L2317" s="29">
        <f t="shared" si="1041"/>
        <v>0</v>
      </c>
      <c r="M2317" s="29">
        <f t="shared" si="1042"/>
        <v>0</v>
      </c>
      <c r="N2317" s="29">
        <f t="shared" si="1044"/>
        <v>2</v>
      </c>
      <c r="O2317" s="34"/>
      <c r="P2317" s="41">
        <v>13</v>
      </c>
      <c r="Q2317" s="41">
        <v>9</v>
      </c>
      <c r="R2317" s="117">
        <v>1.4444444439999999</v>
      </c>
      <c r="S2317" s="42">
        <v>2</v>
      </c>
      <c r="T2317" s="42"/>
      <c r="U2317" s="43" t="s">
        <v>331</v>
      </c>
      <c r="V2317" s="34">
        <v>1</v>
      </c>
      <c r="W2317" s="29">
        <v>2</v>
      </c>
      <c r="X2317" s="29">
        <f t="shared" si="1036"/>
        <v>2</v>
      </c>
      <c r="Z2317" s="6">
        <f t="shared" si="1045"/>
        <v>2</v>
      </c>
      <c r="AA2317" s="6">
        <f t="shared" si="1046"/>
        <v>0</v>
      </c>
      <c r="AB2317" s="29"/>
      <c r="AC2317" s="29" t="str">
        <f>_xlfn.IFS(AND(Z2317=1,AA2317=1),1,AND(Z2317=1,AA2317=0),0,Z2317=0,"не применяется",Z2317=2,"не применяется")</f>
        <v>не применяется</v>
      </c>
      <c r="AE2317" s="120">
        <f>IF(AND(J2317&gt;=1,N2317=1),2,0)</f>
        <v>0</v>
      </c>
      <c r="AF2317" s="120">
        <f>IF(G2317&gt;AI2317,1,0)</f>
        <v>0</v>
      </c>
      <c r="AG2317" s="120"/>
      <c r="AI2317" s="29">
        <f t="shared" si="1047"/>
        <v>45.237288135999997</v>
      </c>
    </row>
    <row r="2318" spans="1:36" ht="16.5" thickBot="1" x14ac:dyDescent="0.3">
      <c r="A2318" s="48" t="s">
        <v>2471</v>
      </c>
      <c r="B2318" s="54" t="s">
        <v>97</v>
      </c>
      <c r="C2318" s="55" t="s">
        <v>98</v>
      </c>
      <c r="D2318" s="44">
        <v>20</v>
      </c>
      <c r="E2318" s="41">
        <v>6</v>
      </c>
      <c r="F2318" s="41">
        <v>1</v>
      </c>
      <c r="G2318" s="117">
        <v>6</v>
      </c>
      <c r="H2318" s="45">
        <v>1</v>
      </c>
      <c r="I2318" s="42" t="s">
        <v>12</v>
      </c>
      <c r="J2318" s="13">
        <v>6</v>
      </c>
      <c r="K2318" s="29">
        <f t="shared" si="1043"/>
        <v>1</v>
      </c>
      <c r="L2318" s="29">
        <f t="shared" si="1041"/>
        <v>0</v>
      </c>
      <c r="M2318" s="29">
        <f t="shared" si="1042"/>
        <v>0</v>
      </c>
      <c r="N2318" s="29">
        <f t="shared" si="1044"/>
        <v>1</v>
      </c>
      <c r="O2318" s="34"/>
      <c r="P2318" s="41">
        <v>0</v>
      </c>
      <c r="Q2318" s="41">
        <v>1</v>
      </c>
      <c r="R2318" s="117">
        <v>0</v>
      </c>
      <c r="S2318" s="42">
        <v>0</v>
      </c>
      <c r="T2318" s="42"/>
      <c r="U2318" s="43" t="s">
        <v>333</v>
      </c>
      <c r="V2318" s="34">
        <v>1</v>
      </c>
      <c r="W2318" s="29">
        <v>1</v>
      </c>
      <c r="X2318" s="29">
        <f t="shared" si="1036"/>
        <v>1</v>
      </c>
      <c r="Z2318" s="6">
        <f t="shared" si="1045"/>
        <v>1</v>
      </c>
      <c r="AA2318" s="6">
        <f t="shared" si="1046"/>
        <v>1</v>
      </c>
      <c r="AB2318" s="29"/>
      <c r="AC2318" s="29">
        <f>_xlfn.IFS(AND(Z2318=1,AA2318=1),1,AND(Z2318=1,AA2318=0),0,Z2318=0,"не применяется")</f>
        <v>1</v>
      </c>
      <c r="AE2318" s="120">
        <f>IF(AND(J2318&gt;=1,N2318=1),1,0)</f>
        <v>1</v>
      </c>
      <c r="AF2318" s="120">
        <f>IF(G2318&gt;AI2318,0.5,0)</f>
        <v>0</v>
      </c>
      <c r="AG2318" s="120"/>
      <c r="AI2318" s="29">
        <f t="shared" si="1047"/>
        <v>12.756097561000001</v>
      </c>
    </row>
    <row r="2319" spans="1:36" ht="16.5" thickBot="1" x14ac:dyDescent="0.3">
      <c r="A2319" s="48" t="s">
        <v>2465</v>
      </c>
      <c r="B2319" s="54" t="s">
        <v>97</v>
      </c>
      <c r="C2319" s="55" t="s">
        <v>98</v>
      </c>
      <c r="D2319" s="33"/>
      <c r="E2319" s="41">
        <v>0</v>
      </c>
      <c r="F2319" s="41">
        <v>0</v>
      </c>
      <c r="G2319" s="117">
        <v>0</v>
      </c>
      <c r="H2319" s="35"/>
      <c r="I2319" s="35"/>
      <c r="J2319" s="35"/>
      <c r="K2319" s="36">
        <f>SUM(K2320:K2324)</f>
        <v>2</v>
      </c>
      <c r="L2319" s="29">
        <f t="shared" si="1041"/>
        <v>0</v>
      </c>
      <c r="M2319" s="29">
        <f t="shared" si="1042"/>
        <v>0</v>
      </c>
      <c r="O2319" s="34"/>
      <c r="P2319" s="34"/>
      <c r="Q2319" s="34"/>
      <c r="R2319" s="117">
        <v>0</v>
      </c>
      <c r="S2319" s="35">
        <v>1</v>
      </c>
      <c r="T2319" s="35"/>
      <c r="U2319" s="37" t="s">
        <v>321</v>
      </c>
      <c r="V2319" s="35">
        <v>1</v>
      </c>
      <c r="W2319" s="6"/>
      <c r="X2319" s="29">
        <f t="shared" si="1036"/>
        <v>0</v>
      </c>
      <c r="Y2319" s="6"/>
      <c r="AB2319" s="6"/>
      <c r="AC2319" s="29" t="str">
        <f>_xlfn.IFS(AND(Z2319=1,AA2319=1),1,AND(Z2319=1,AA2319=0),0,Z2319=0,"не применяется")</f>
        <v>не применяется</v>
      </c>
      <c r="AF2319" s="6"/>
    </row>
    <row r="2320" spans="1:36" ht="16.5" thickBot="1" x14ac:dyDescent="0.3">
      <c r="A2320" s="48" t="s">
        <v>2472</v>
      </c>
      <c r="B2320" s="54" t="s">
        <v>97</v>
      </c>
      <c r="C2320" s="55" t="s">
        <v>98</v>
      </c>
      <c r="D2320" s="44">
        <v>21</v>
      </c>
      <c r="E2320" s="41">
        <v>3</v>
      </c>
      <c r="F2320" s="41">
        <v>5</v>
      </c>
      <c r="G2320" s="117">
        <v>0.6</v>
      </c>
      <c r="H2320" s="42" t="s">
        <v>12</v>
      </c>
      <c r="I2320" s="13">
        <v>0</v>
      </c>
      <c r="J2320" s="42" t="s">
        <v>12</v>
      </c>
      <c r="K2320" s="29">
        <f>IF(V2320=1,MAX(AE2320:AG2320),0)</f>
        <v>0.5</v>
      </c>
      <c r="L2320" s="29">
        <f t="shared" si="1041"/>
        <v>0</v>
      </c>
      <c r="M2320" s="29">
        <f t="shared" si="1042"/>
        <v>1</v>
      </c>
      <c r="N2320" s="29">
        <f>IF(AND(F2320=0,V2320=1),2,V2320)</f>
        <v>1</v>
      </c>
      <c r="O2320" s="34"/>
      <c r="P2320" s="41">
        <v>0</v>
      </c>
      <c r="Q2320" s="41">
        <v>0</v>
      </c>
      <c r="R2320" s="117">
        <v>0</v>
      </c>
      <c r="S2320" s="45">
        <v>0</v>
      </c>
      <c r="T2320" s="45"/>
      <c r="U2320" s="43" t="s">
        <v>335</v>
      </c>
      <c r="V2320" s="34">
        <v>1</v>
      </c>
      <c r="W2320" s="29">
        <v>1</v>
      </c>
      <c r="X2320" s="29">
        <f t="shared" si="1036"/>
        <v>1</v>
      </c>
      <c r="Z2320" s="6">
        <f>N2320</f>
        <v>1</v>
      </c>
      <c r="AA2320" s="6">
        <f>IF(K2320&lt;=0,0,1)</f>
        <v>1</v>
      </c>
      <c r="AB2320" s="29"/>
      <c r="AC2320" s="29">
        <f>_xlfn.IFS(AND(Z2320=1,AA2320=1),1,AND(Z2320=1,AA2320=0),0,Z2320=0,"не применяется",Z2320=2,"не применяется")</f>
        <v>1</v>
      </c>
      <c r="AE2320" s="120">
        <f>IF(N2320=1,IF(OR(I2320&lt;5,I2320=""),0,IF(I2320&gt;=10,1,0.5)),0)</f>
        <v>0</v>
      </c>
      <c r="AF2320" s="120">
        <f>IF(G2320&gt;AI2320,0.5,0)</f>
        <v>0.5</v>
      </c>
      <c r="AG2320" s="120">
        <f>IF(G2320=AJ2320,1,0)</f>
        <v>0</v>
      </c>
      <c r="AI2320" s="29">
        <f>ROUND(SUMIFS(E:E,D:D,D2320,N:N,1)/SUMIFS(F:F,D:D,D2320,N:N,1),9)</f>
        <v>0.40586932399999998</v>
      </c>
      <c r="AJ2320" s="29">
        <f>_xlfn.MAXIFS($G$7:$G$2383,$N$7:$N$2383,1,$D$7:$D$2383,21)</f>
        <v>1</v>
      </c>
    </row>
    <row r="2321" spans="1:36" ht="16.5" thickBot="1" x14ac:dyDescent="0.3">
      <c r="A2321" s="48" t="s">
        <v>2473</v>
      </c>
      <c r="B2321" s="54" t="s">
        <v>97</v>
      </c>
      <c r="C2321" s="55" t="s">
        <v>98</v>
      </c>
      <c r="D2321" s="44">
        <v>22</v>
      </c>
      <c r="E2321" s="41">
        <v>54</v>
      </c>
      <c r="F2321" s="41">
        <v>60</v>
      </c>
      <c r="G2321" s="117">
        <v>0.9</v>
      </c>
      <c r="H2321" s="45">
        <v>1</v>
      </c>
      <c r="I2321" s="42" t="s">
        <v>12</v>
      </c>
      <c r="J2321" s="13">
        <v>0.9</v>
      </c>
      <c r="K2321" s="29">
        <f>IF(V2321=1,MAX(AE2321:AG2321),0)</f>
        <v>0.5</v>
      </c>
      <c r="L2321" s="29">
        <f t="shared" si="1041"/>
        <v>0</v>
      </c>
      <c r="M2321" s="29">
        <f t="shared" si="1042"/>
        <v>1</v>
      </c>
      <c r="N2321" s="29">
        <f>IF(AND(F2321=0,V2321=1),2,V2321)</f>
        <v>1</v>
      </c>
      <c r="O2321" s="34"/>
      <c r="P2321" s="41">
        <v>0</v>
      </c>
      <c r="Q2321" s="41">
        <v>0</v>
      </c>
      <c r="R2321" s="117">
        <v>0</v>
      </c>
      <c r="S2321" s="42">
        <v>0</v>
      </c>
      <c r="T2321" s="42"/>
      <c r="U2321" s="43" t="s">
        <v>337</v>
      </c>
      <c r="V2321" s="34">
        <v>1</v>
      </c>
      <c r="W2321" s="29">
        <v>1</v>
      </c>
      <c r="X2321" s="29">
        <f t="shared" si="1036"/>
        <v>1</v>
      </c>
      <c r="Z2321" s="6">
        <f>N2321</f>
        <v>1</v>
      </c>
      <c r="AA2321" s="6">
        <f>IF(K2321&lt;=0,0,1)</f>
        <v>1</v>
      </c>
      <c r="AB2321" s="29"/>
      <c r="AC2321" s="29">
        <f>_xlfn.IFS(AND(Z2321=1,AA2321=1),1,AND(Z2321=1,AA2321=0),0,Z2321=0,"не применяется")</f>
        <v>1</v>
      </c>
      <c r="AE2321" s="120">
        <f>IF(AND(J2321&gt;=1,N2321=1),1,0)</f>
        <v>0</v>
      </c>
      <c r="AF2321" s="120">
        <f>IF(G2321&gt;AI2321,0.5,0)</f>
        <v>0.5</v>
      </c>
      <c r="AG2321" s="120"/>
      <c r="AI2321" s="29">
        <f>ROUND(SUMIFS(E:E,D:D,D2321,N:N,1)/SUMIFS(F:F,D:D,D2321,N:N,1),9)</f>
        <v>0.59924209900000003</v>
      </c>
    </row>
    <row r="2322" spans="1:36" ht="16.5" thickBot="1" x14ac:dyDescent="0.3">
      <c r="A2322" s="48" t="s">
        <v>2474</v>
      </c>
      <c r="B2322" s="54" t="s">
        <v>97</v>
      </c>
      <c r="C2322" s="55" t="s">
        <v>98</v>
      </c>
      <c r="D2322" s="44">
        <v>23</v>
      </c>
      <c r="E2322" s="41">
        <v>0</v>
      </c>
      <c r="F2322" s="41">
        <v>0</v>
      </c>
      <c r="G2322" s="117">
        <v>0</v>
      </c>
      <c r="H2322" s="42" t="s">
        <v>12</v>
      </c>
      <c r="I2322" s="13">
        <v>0</v>
      </c>
      <c r="J2322" s="42" t="s">
        <v>12</v>
      </c>
      <c r="K2322" s="29">
        <f>IF(V2322=1,MAX(AE2322:AG2322),0)</f>
        <v>0</v>
      </c>
      <c r="L2322" s="29">
        <f t="shared" si="1041"/>
        <v>0</v>
      </c>
      <c r="M2322" s="29">
        <f t="shared" si="1042"/>
        <v>0</v>
      </c>
      <c r="N2322" s="29">
        <f>IF(AND(F2322=0,V2322=1),2,V2322)</f>
        <v>2</v>
      </c>
      <c r="O2322" s="34"/>
      <c r="P2322" s="41">
        <v>0</v>
      </c>
      <c r="Q2322" s="41">
        <v>2</v>
      </c>
      <c r="R2322" s="117">
        <v>0</v>
      </c>
      <c r="S2322" s="45">
        <v>0</v>
      </c>
      <c r="T2322" s="45"/>
      <c r="U2322" s="43" t="s">
        <v>339</v>
      </c>
      <c r="V2322" s="34">
        <v>1</v>
      </c>
      <c r="W2322" s="29">
        <v>1</v>
      </c>
      <c r="X2322" s="29">
        <f t="shared" si="1036"/>
        <v>1</v>
      </c>
      <c r="Z2322" s="6">
        <f>N2322</f>
        <v>2</v>
      </c>
      <c r="AA2322" s="6">
        <f>IF(K2322&lt;=0,0,1)</f>
        <v>0</v>
      </c>
      <c r="AB2322" s="29"/>
      <c r="AC2322" s="29" t="str">
        <f>_xlfn.IFS(AND(Z2322=1,AA2322=1),1,AND(Z2322=1,AA2322=0),0,Z2322=0,"не применяется",Z2322=2,"не применяется")</f>
        <v>не применяется</v>
      </c>
      <c r="AE2322" s="120">
        <f>IF(N2322=1,IF(OR(I2322&lt;5,I2322=""),0,IF(I2322&gt;=10,1,0.5)),0)</f>
        <v>0</v>
      </c>
      <c r="AF2322" s="120">
        <f>IF(G2322&gt;AI2322,0.5,0)</f>
        <v>0</v>
      </c>
      <c r="AG2322" s="120">
        <f>IF(AND(G4749&lt;&gt;0,G2322=AJ2322),1,0)</f>
        <v>0</v>
      </c>
      <c r="AI2322" s="29">
        <f>ROUND(SUMIFS(E:E,D:D,D2322,N:N,1)/SUMIFS(F:F,D:D,D2322,N:N,1),9)</f>
        <v>0.46666666699999998</v>
      </c>
      <c r="AJ2322" s="29">
        <f>_xlfn.MAXIFS($G$7:$G$2383,$N$7:$N$2383,1,$D$7:$D$2383,23)</f>
        <v>6</v>
      </c>
    </row>
    <row r="2323" spans="1:36" ht="16.5" thickBot="1" x14ac:dyDescent="0.3">
      <c r="A2323" s="48" t="s">
        <v>2475</v>
      </c>
      <c r="B2323" s="54" t="s">
        <v>97</v>
      </c>
      <c r="C2323" s="55" t="s">
        <v>98</v>
      </c>
      <c r="D2323" s="44">
        <v>24</v>
      </c>
      <c r="E2323" s="41">
        <v>2</v>
      </c>
      <c r="F2323" s="41">
        <v>0</v>
      </c>
      <c r="G2323" s="117">
        <v>0</v>
      </c>
      <c r="H2323" s="42" t="s">
        <v>12</v>
      </c>
      <c r="I2323" s="13">
        <v>0</v>
      </c>
      <c r="J2323" s="42" t="s">
        <v>12</v>
      </c>
      <c r="K2323" s="29">
        <f>IF(V2323=1,MAX(AE2323:AG2323),0)</f>
        <v>0</v>
      </c>
      <c r="L2323" s="29">
        <f t="shared" si="1041"/>
        <v>0</v>
      </c>
      <c r="M2323" s="29">
        <f t="shared" si="1042"/>
        <v>0</v>
      </c>
      <c r="N2323" s="29">
        <f>IF(AND(F2323=0,V2323=1),2,V2323)</f>
        <v>2</v>
      </c>
      <c r="O2323" s="34"/>
      <c r="P2323" s="41">
        <v>0</v>
      </c>
      <c r="Q2323" s="41">
        <v>3</v>
      </c>
      <c r="R2323" s="117">
        <v>0</v>
      </c>
      <c r="S2323" s="45">
        <v>0</v>
      </c>
      <c r="T2323" s="45"/>
      <c r="U2323" s="43" t="s">
        <v>341</v>
      </c>
      <c r="V2323" s="34">
        <v>1</v>
      </c>
      <c r="W2323" s="29">
        <v>1</v>
      </c>
      <c r="X2323" s="29">
        <f t="shared" si="1036"/>
        <v>1</v>
      </c>
      <c r="Z2323" s="6">
        <f>N2323</f>
        <v>2</v>
      </c>
      <c r="AA2323" s="6">
        <f>IF(K2323&lt;=0,0,1)</f>
        <v>0</v>
      </c>
      <c r="AB2323" s="29"/>
      <c r="AC2323" s="29" t="str">
        <f>_xlfn.IFS(AND(Z2323=1,AA2323=1),1,AND(Z2323=1,AA2323=0),0,Z2323=0,"не применяется",Z2323=2,"не применяется")</f>
        <v>не применяется</v>
      </c>
      <c r="AE2323" s="120">
        <f>IF(N2323=1,IF(OR(I2323&lt;5,I2323=""),0,IF(I2323&gt;=10,1,0.5)),0)</f>
        <v>0</v>
      </c>
      <c r="AF2323" s="120">
        <f>IF(G2323&gt;AI2323,0.5,0)</f>
        <v>0</v>
      </c>
      <c r="AG2323" s="120">
        <f>IF(G2323=AJ2323,1,0)</f>
        <v>0</v>
      </c>
      <c r="AI2323" s="29">
        <f>ROUND(SUMIFS(E:E,D:D,D2323,N:N,1)/SUMIFS(F:F,D:D,D2323,N:N,1),9)</f>
        <v>0.91379310300000005</v>
      </c>
      <c r="AJ2323" s="29">
        <f>_xlfn.MAXIFS($G$7:$G$2383,$N$7:$N$2383,1,$D$7:$D$2383,24)</f>
        <v>10</v>
      </c>
    </row>
    <row r="2324" spans="1:36" ht="16.5" thickBot="1" x14ac:dyDescent="0.3">
      <c r="A2324" s="48" t="s">
        <v>2476</v>
      </c>
      <c r="B2324" s="54" t="s">
        <v>97</v>
      </c>
      <c r="C2324" s="55" t="s">
        <v>98</v>
      </c>
      <c r="D2324" s="44">
        <v>25</v>
      </c>
      <c r="E2324" s="41">
        <v>100</v>
      </c>
      <c r="F2324" s="41">
        <v>103</v>
      </c>
      <c r="G2324" s="117">
        <v>0.97087378599999996</v>
      </c>
      <c r="H2324" s="45">
        <v>1</v>
      </c>
      <c r="I2324" s="42" t="s">
        <v>12</v>
      </c>
      <c r="J2324" s="13">
        <v>0.97087378599999996</v>
      </c>
      <c r="K2324" s="29">
        <f>IF(V2324=1,MAX(AE2324:AG2324),0)</f>
        <v>1</v>
      </c>
      <c r="L2324" s="29">
        <f t="shared" si="1041"/>
        <v>0</v>
      </c>
      <c r="M2324" s="29">
        <f t="shared" si="1042"/>
        <v>1</v>
      </c>
      <c r="N2324" s="29">
        <f>IF(AND(F2324=0,V2324=1),2,V2324)</f>
        <v>1</v>
      </c>
      <c r="O2324" s="34"/>
      <c r="P2324" s="41">
        <v>0</v>
      </c>
      <c r="Q2324" s="41">
        <v>0</v>
      </c>
      <c r="R2324" s="117">
        <v>0</v>
      </c>
      <c r="S2324" s="42">
        <v>1</v>
      </c>
      <c r="T2324" s="42"/>
      <c r="U2324" s="43" t="s">
        <v>343</v>
      </c>
      <c r="V2324" s="34">
        <v>1</v>
      </c>
      <c r="W2324" s="29">
        <v>2</v>
      </c>
      <c r="X2324" s="29">
        <f t="shared" si="1036"/>
        <v>2</v>
      </c>
      <c r="Z2324" s="6">
        <f>N2324</f>
        <v>1</v>
      </c>
      <c r="AA2324" s="6">
        <f>IF(K2324&lt;=0,0,1)</f>
        <v>1</v>
      </c>
      <c r="AB2324" s="29"/>
      <c r="AC2324" s="29">
        <f>_xlfn.IFS(AND(Z2324=1,AA2324=1),1,AND(Z2324=1,AA2324=0),0,Z2324=0,"не применяется")</f>
        <v>1</v>
      </c>
      <c r="AE2324" s="120">
        <f>IF(AND(J2324&gt;=1,N2324=1),2,0)</f>
        <v>0</v>
      </c>
      <c r="AF2324" s="120">
        <f>IF(G2324&gt;AI2324,1,0)</f>
        <v>1</v>
      </c>
      <c r="AG2324" s="120"/>
      <c r="AI2324" s="29">
        <f>ROUND(SUMIFS(E:E,D:D,D2324,N:N,1)/SUMIFS(F:F,D:D,D2324,N:N,1),9)</f>
        <v>0.97028108999999996</v>
      </c>
    </row>
    <row r="2325" spans="1:36" ht="16.5" thickBot="1" x14ac:dyDescent="0.3">
      <c r="A2325" s="48" t="s">
        <v>2477</v>
      </c>
      <c r="B2325" s="54" t="s">
        <v>97</v>
      </c>
      <c r="C2325" s="55" t="s">
        <v>98</v>
      </c>
      <c r="D2325" s="51">
        <v>33</v>
      </c>
      <c r="E2325" s="41">
        <v>0</v>
      </c>
      <c r="F2325" s="41">
        <v>0</v>
      </c>
      <c r="G2325" s="117">
        <v>0</v>
      </c>
      <c r="H2325" s="45"/>
      <c r="I2325" s="45"/>
      <c r="J2325" s="45"/>
      <c r="K2325" s="45">
        <f>K2297+K2312+K2319</f>
        <v>23</v>
      </c>
      <c r="L2325" s="29">
        <f t="shared" si="1041"/>
        <v>0</v>
      </c>
      <c r="M2325" s="29">
        <f t="shared" si="1042"/>
        <v>0</v>
      </c>
      <c r="O2325" s="34"/>
      <c r="P2325" s="34"/>
      <c r="Q2325" s="34"/>
      <c r="R2325" s="117">
        <v>0</v>
      </c>
      <c r="S2325" s="45">
        <v>18</v>
      </c>
      <c r="T2325" s="45"/>
      <c r="U2325" s="43" t="s">
        <v>321</v>
      </c>
      <c r="V2325" s="45">
        <v>1</v>
      </c>
      <c r="X2325" s="29">
        <f>SUM(X2297:X2324)</f>
        <v>32</v>
      </c>
      <c r="Y2325" s="53">
        <f>K2325/X2325</f>
        <v>0.71875</v>
      </c>
      <c r="Z2325" s="6">
        <f>SUM(Z2297:Z2324)</f>
        <v>29</v>
      </c>
      <c r="AA2325" s="6">
        <f>SUM(AA2297:AA2324)</f>
        <v>20</v>
      </c>
      <c r="AB2325" s="53">
        <f>AA2325/Z2325</f>
        <v>0.68965517241379315</v>
      </c>
      <c r="AC2325" s="29">
        <f>AB2325</f>
        <v>0.68965517241379315</v>
      </c>
      <c r="AF2325" s="6"/>
    </row>
    <row r="2326" spans="1:36" ht="16.5" thickBot="1" x14ac:dyDescent="0.25">
      <c r="A2326" s="48" t="s">
        <v>227</v>
      </c>
      <c r="B2326" s="49" t="s">
        <v>123</v>
      </c>
      <c r="C2326" s="50" t="s">
        <v>124</v>
      </c>
      <c r="D2326" s="33">
        <v>0</v>
      </c>
      <c r="E2326" s="41">
        <v>0</v>
      </c>
      <c r="F2326" s="41">
        <v>0</v>
      </c>
      <c r="G2326" s="117">
        <v>0</v>
      </c>
      <c r="H2326" s="35"/>
      <c r="I2326" s="35"/>
      <c r="J2326" s="35"/>
      <c r="K2326" s="36">
        <f>SUM(K2327:K2340)</f>
        <v>14.5</v>
      </c>
      <c r="L2326" s="29">
        <f t="shared" si="1041"/>
        <v>0</v>
      </c>
      <c r="M2326" s="29">
        <f t="shared" si="1042"/>
        <v>0</v>
      </c>
      <c r="O2326" s="34"/>
      <c r="P2326" s="67"/>
      <c r="Q2326" s="67"/>
      <c r="R2326" s="117">
        <v>0</v>
      </c>
      <c r="S2326" s="34">
        <v>9.5</v>
      </c>
      <c r="T2326" s="34"/>
      <c r="U2326" s="43" t="s">
        <v>321</v>
      </c>
      <c r="V2326" s="35">
        <v>1</v>
      </c>
      <c r="W2326" s="6"/>
      <c r="X2326" s="6"/>
      <c r="Y2326" s="6"/>
      <c r="AB2326" s="6"/>
      <c r="AC2326" s="6"/>
      <c r="AF2326" s="6"/>
    </row>
    <row r="2327" spans="1:36" ht="16.5" thickBot="1" x14ac:dyDescent="0.3">
      <c r="A2327" s="48" t="s">
        <v>2478</v>
      </c>
      <c r="B2327" s="54" t="s">
        <v>123</v>
      </c>
      <c r="C2327" s="55" t="s">
        <v>124</v>
      </c>
      <c r="D2327" s="41">
        <v>1</v>
      </c>
      <c r="E2327" s="41">
        <v>101683</v>
      </c>
      <c r="F2327" s="41">
        <v>126498</v>
      </c>
      <c r="G2327" s="117">
        <v>0.80383089100000005</v>
      </c>
      <c r="H2327" s="42" t="s">
        <v>12</v>
      </c>
      <c r="I2327" s="13">
        <v>276.87533388200001</v>
      </c>
      <c r="J2327" s="42" t="s">
        <v>12</v>
      </c>
      <c r="K2327" s="29">
        <f t="shared" ref="K2327:K2338" si="1048">IF(V2327=1,MAX(AE2327:AG2327),0)</f>
        <v>1</v>
      </c>
      <c r="L2327" s="29">
        <f t="shared" si="1041"/>
        <v>0</v>
      </c>
      <c r="M2327" s="29">
        <f t="shared" si="1042"/>
        <v>1</v>
      </c>
      <c r="N2327" s="29">
        <f t="shared" ref="N2327:N2340" si="1049">IF(AND(F2327=0,V2327=1),2,V2327)</f>
        <v>1</v>
      </c>
      <c r="O2327" s="34" t="s">
        <v>17</v>
      </c>
      <c r="P2327" s="41">
        <v>88647</v>
      </c>
      <c r="Q2327" s="41">
        <v>415620.60000000003</v>
      </c>
      <c r="R2327" s="117">
        <v>0.213288273</v>
      </c>
      <c r="S2327" s="34">
        <v>1</v>
      </c>
      <c r="T2327" s="34"/>
      <c r="U2327" s="43" t="s">
        <v>293</v>
      </c>
      <c r="V2327" s="34">
        <v>1</v>
      </c>
      <c r="W2327" s="29">
        <v>1</v>
      </c>
      <c r="X2327" s="29">
        <f t="shared" ref="X2327:X2353" si="1050">IF(V2327=1,W2327,0)</f>
        <v>1</v>
      </c>
      <c r="Z2327" s="6">
        <f t="shared" ref="Z2327:Z2340" si="1051">N2327</f>
        <v>1</v>
      </c>
      <c r="AA2327" s="6">
        <f t="shared" ref="AA2327:AA2340" si="1052">IF(K2327&lt;=0,0,1)</f>
        <v>1</v>
      </c>
      <c r="AB2327" s="29"/>
      <c r="AC2327" s="29">
        <f t="shared" ref="AC2327:AC2350" si="1053">_xlfn.IFS(AND(Z2327=1,AA2327=1),1,AND(Z2327=1,AA2327=0),0,Z2327=0,"не применяется")</f>
        <v>1</v>
      </c>
      <c r="AE2327" s="120">
        <f>IF(N2327=1,IF(OR(I2327&lt;3,I2327=""),0,IF(I2327&gt;=7,1,0.5)),0)</f>
        <v>1</v>
      </c>
      <c r="AF2327" s="120">
        <f>IF(G2327&gt;AI2327,0.5,0)</f>
        <v>0.5</v>
      </c>
      <c r="AG2327" s="120">
        <f>IF(G2327=AJ2327,1,0)</f>
        <v>0</v>
      </c>
      <c r="AI2327" s="29">
        <f t="shared" ref="AI2327:AI2340" si="1054">ROUND(SUMIFS(E:E,D:D,D2327,N:N,1)/SUMIFS(F:F,D:D,D2327,N:N,1),9)</f>
        <v>0.26994277300000002</v>
      </c>
      <c r="AJ2327" s="29">
        <f>ROUND(_xlfn.MAXIFS($G$7:$G$2383,$D$7:$D$2383,1,$V$7:$V$2383,1),9)</f>
        <v>0.87050933799999997</v>
      </c>
    </row>
    <row r="2328" spans="1:36" ht="16.5" thickBot="1" x14ac:dyDescent="0.3">
      <c r="A2328" s="48" t="s">
        <v>2479</v>
      </c>
      <c r="B2328" s="54" t="s">
        <v>123</v>
      </c>
      <c r="C2328" s="55" t="s">
        <v>124</v>
      </c>
      <c r="D2328" s="44">
        <v>2</v>
      </c>
      <c r="E2328" s="41">
        <v>1358</v>
      </c>
      <c r="F2328" s="41">
        <v>1382</v>
      </c>
      <c r="G2328" s="117">
        <v>0.98263386399999997</v>
      </c>
      <c r="H2328" s="42" t="s">
        <v>12</v>
      </c>
      <c r="I2328" s="13">
        <v>214.68397402599999</v>
      </c>
      <c r="J2328" s="42" t="s">
        <v>12</v>
      </c>
      <c r="K2328" s="29">
        <f t="shared" si="1048"/>
        <v>2</v>
      </c>
      <c r="L2328" s="29">
        <f t="shared" si="1041"/>
        <v>0</v>
      </c>
      <c r="M2328" s="29">
        <f t="shared" si="1042"/>
        <v>1</v>
      </c>
      <c r="N2328" s="29">
        <f t="shared" si="1049"/>
        <v>1</v>
      </c>
      <c r="O2328" s="34"/>
      <c r="P2328" s="41">
        <v>326</v>
      </c>
      <c r="Q2328" s="41">
        <v>1044</v>
      </c>
      <c r="R2328" s="117">
        <v>0.31226053599999998</v>
      </c>
      <c r="S2328" s="34">
        <v>0</v>
      </c>
      <c r="T2328" s="34"/>
      <c r="U2328" s="43" t="s">
        <v>295</v>
      </c>
      <c r="V2328" s="34">
        <v>1</v>
      </c>
      <c r="W2328" s="29">
        <v>2</v>
      </c>
      <c r="X2328" s="29">
        <f t="shared" si="1050"/>
        <v>2</v>
      </c>
      <c r="Z2328" s="6">
        <f t="shared" si="1051"/>
        <v>1</v>
      </c>
      <c r="AA2328" s="6">
        <f t="shared" si="1052"/>
        <v>1</v>
      </c>
      <c r="AB2328" s="29"/>
      <c r="AC2328" s="29">
        <f t="shared" si="1053"/>
        <v>1</v>
      </c>
      <c r="AE2328" s="120">
        <f>IF(N2328=1,IF(OR(I2328&lt;5,I2328=""),0,IF(I2328&gt;=10,2,1)),0)</f>
        <v>2</v>
      </c>
      <c r="AF2328" s="120">
        <f>IF(G2328&gt;AI2328,1,0)</f>
        <v>1</v>
      </c>
      <c r="AG2328" s="120">
        <f>IF(G2328=AJ2328,2,0)</f>
        <v>0</v>
      </c>
      <c r="AI2328" s="29">
        <f t="shared" si="1054"/>
        <v>0.94268468299999997</v>
      </c>
      <c r="AJ2328" s="29">
        <f>ROUND(_xlfn.MAXIFS($G$7:$G$2383,$N$7:$N$2383,1,$D$7:$D$2383,2),9)</f>
        <v>0.994897959</v>
      </c>
    </row>
    <row r="2329" spans="1:36" ht="16.5" thickBot="1" x14ac:dyDescent="0.3">
      <c r="A2329" s="48" t="s">
        <v>2480</v>
      </c>
      <c r="B2329" s="54" t="s">
        <v>123</v>
      </c>
      <c r="C2329" s="55" t="s">
        <v>124</v>
      </c>
      <c r="D2329" s="44">
        <v>3</v>
      </c>
      <c r="E2329" s="41">
        <v>21</v>
      </c>
      <c r="F2329" s="41">
        <v>26</v>
      </c>
      <c r="G2329" s="117">
        <v>0.80769230800000003</v>
      </c>
      <c r="H2329" s="42" t="s">
        <v>12</v>
      </c>
      <c r="I2329" s="13">
        <v>122.115384478</v>
      </c>
      <c r="J2329" s="42" t="s">
        <v>12</v>
      </c>
      <c r="K2329" s="29">
        <f t="shared" si="1048"/>
        <v>1</v>
      </c>
      <c r="L2329" s="29">
        <f t="shared" si="1041"/>
        <v>0</v>
      </c>
      <c r="M2329" s="29">
        <f t="shared" si="1042"/>
        <v>1</v>
      </c>
      <c r="N2329" s="29">
        <f t="shared" si="1049"/>
        <v>1</v>
      </c>
      <c r="O2329" s="34"/>
      <c r="P2329" s="41">
        <v>8</v>
      </c>
      <c r="Q2329" s="41">
        <v>22</v>
      </c>
      <c r="R2329" s="117">
        <v>0.36363636399999999</v>
      </c>
      <c r="S2329" s="34">
        <v>0</v>
      </c>
      <c r="T2329" s="34"/>
      <c r="U2329" s="43" t="s">
        <v>297</v>
      </c>
      <c r="V2329" s="34">
        <v>1</v>
      </c>
      <c r="W2329" s="29">
        <v>1</v>
      </c>
      <c r="X2329" s="29">
        <f t="shared" si="1050"/>
        <v>1</v>
      </c>
      <c r="Z2329" s="6">
        <f t="shared" si="1051"/>
        <v>1</v>
      </c>
      <c r="AA2329" s="6">
        <f t="shared" si="1052"/>
        <v>1</v>
      </c>
      <c r="AB2329" s="29"/>
      <c r="AC2329" s="29">
        <f t="shared" si="1053"/>
        <v>1</v>
      </c>
      <c r="AE2329" s="120">
        <f>IF(N2329=1,IF(OR(I2329&lt;5,I2329=""),0,IF(I2329&gt;=10,1,0.5)),0)</f>
        <v>1</v>
      </c>
      <c r="AF2329" s="120">
        <f>IF(G2329&gt;AI2329,0.5,0)</f>
        <v>0.5</v>
      </c>
      <c r="AG2329" s="120">
        <f>IF(G2329=AJ2329,1,0)</f>
        <v>0</v>
      </c>
      <c r="AI2329" s="29">
        <f t="shared" si="1054"/>
        <v>0.630237826</v>
      </c>
      <c r="AJ2329" s="29">
        <f>_xlfn.MAXIFS($G$7:$G$2383,$N$7:$N$2383,1,$D$7:$D$2383,3)</f>
        <v>1</v>
      </c>
    </row>
    <row r="2330" spans="1:36" ht="16.5" thickBot="1" x14ac:dyDescent="0.3">
      <c r="A2330" s="48" t="s">
        <v>2481</v>
      </c>
      <c r="B2330" s="54" t="s">
        <v>123</v>
      </c>
      <c r="C2330" s="55" t="s">
        <v>124</v>
      </c>
      <c r="D2330" s="44">
        <v>4</v>
      </c>
      <c r="E2330" s="41">
        <v>1</v>
      </c>
      <c r="F2330" s="41">
        <v>2</v>
      </c>
      <c r="G2330" s="117">
        <v>0.5</v>
      </c>
      <c r="H2330" s="42" t="s">
        <v>12</v>
      </c>
      <c r="I2330" s="13">
        <v>0</v>
      </c>
      <c r="J2330" s="42" t="s">
        <v>12</v>
      </c>
      <c r="K2330" s="29">
        <f t="shared" si="1048"/>
        <v>0</v>
      </c>
      <c r="L2330" s="29">
        <f t="shared" si="1041"/>
        <v>0</v>
      </c>
      <c r="M2330" s="29">
        <f t="shared" si="1042"/>
        <v>0</v>
      </c>
      <c r="N2330" s="29">
        <f t="shared" si="1049"/>
        <v>1</v>
      </c>
      <c r="O2330" s="34"/>
      <c r="P2330" s="41">
        <v>0</v>
      </c>
      <c r="Q2330" s="41">
        <v>28</v>
      </c>
      <c r="R2330" s="117">
        <v>0</v>
      </c>
      <c r="S2330" s="34">
        <v>0</v>
      </c>
      <c r="T2330" s="34"/>
      <c r="U2330" s="43" t="s">
        <v>299</v>
      </c>
      <c r="V2330" s="34">
        <v>1</v>
      </c>
      <c r="W2330" s="29">
        <v>1</v>
      </c>
      <c r="X2330" s="29">
        <f t="shared" si="1050"/>
        <v>1</v>
      </c>
      <c r="Z2330" s="6">
        <f t="shared" si="1051"/>
        <v>1</v>
      </c>
      <c r="AA2330" s="6">
        <f t="shared" si="1052"/>
        <v>0</v>
      </c>
      <c r="AB2330" s="29"/>
      <c r="AC2330" s="29">
        <f t="shared" si="1053"/>
        <v>0</v>
      </c>
      <c r="AE2330" s="120">
        <f>IF(N2330=1,IF(OR(I2330&lt;5,I2330=""),0,IF(I2330&gt;=10,1,0.5)),0)</f>
        <v>0</v>
      </c>
      <c r="AF2330" s="120">
        <f>IF(G2330&gt;AI2330,0.5,0)</f>
        <v>0</v>
      </c>
      <c r="AG2330" s="120">
        <f>IF(G2330=AJ2330,1,0)</f>
        <v>0</v>
      </c>
      <c r="AI2330" s="29">
        <f t="shared" si="1054"/>
        <v>0.88328075699999997</v>
      </c>
      <c r="AJ2330" s="29">
        <f>_xlfn.MAXIFS($G$7:$G$2383,$N$7:$N$2383,1,$D$7:$D$2383,4)</f>
        <v>1</v>
      </c>
    </row>
    <row r="2331" spans="1:36" ht="16.5" thickBot="1" x14ac:dyDescent="0.3">
      <c r="A2331" s="48" t="s">
        <v>2482</v>
      </c>
      <c r="B2331" s="54" t="s">
        <v>123</v>
      </c>
      <c r="C2331" s="55" t="s">
        <v>124</v>
      </c>
      <c r="D2331" s="44">
        <v>5</v>
      </c>
      <c r="E2331" s="41">
        <v>93</v>
      </c>
      <c r="F2331" s="41">
        <v>163</v>
      </c>
      <c r="G2331" s="117">
        <v>0.57055214700000001</v>
      </c>
      <c r="H2331" s="42" t="s">
        <v>12</v>
      </c>
      <c r="I2331" s="13">
        <v>4093.5583349660001</v>
      </c>
      <c r="J2331" s="42" t="s">
        <v>12</v>
      </c>
      <c r="K2331" s="29">
        <f t="shared" si="1048"/>
        <v>1</v>
      </c>
      <c r="L2331" s="29">
        <f t="shared" si="1041"/>
        <v>0</v>
      </c>
      <c r="M2331" s="29">
        <f t="shared" si="1042"/>
        <v>0</v>
      </c>
      <c r="N2331" s="29">
        <f t="shared" si="1049"/>
        <v>1</v>
      </c>
      <c r="O2331" s="34"/>
      <c r="P2331" s="41">
        <v>2</v>
      </c>
      <c r="Q2331" s="41">
        <v>147</v>
      </c>
      <c r="R2331" s="117">
        <v>1.3605442000000001E-2</v>
      </c>
      <c r="S2331" s="34">
        <v>0</v>
      </c>
      <c r="T2331" s="34"/>
      <c r="U2331" s="43" t="s">
        <v>301</v>
      </c>
      <c r="V2331" s="34">
        <v>1</v>
      </c>
      <c r="W2331" s="29">
        <v>1</v>
      </c>
      <c r="X2331" s="29">
        <f t="shared" si="1050"/>
        <v>1</v>
      </c>
      <c r="Z2331" s="6">
        <f t="shared" si="1051"/>
        <v>1</v>
      </c>
      <c r="AA2331" s="6">
        <f t="shared" si="1052"/>
        <v>1</v>
      </c>
      <c r="AB2331" s="29"/>
      <c r="AC2331" s="29">
        <f t="shared" si="1053"/>
        <v>1</v>
      </c>
      <c r="AE2331" s="120">
        <f>IF(N2331=1,IF(OR(I2331&lt;5,I2331=""),0,IF(I2331&gt;=10,1,0.5)),0)</f>
        <v>1</v>
      </c>
      <c r="AF2331" s="120">
        <f>IF(G2331&gt;AI2331,0.5,0)</f>
        <v>0</v>
      </c>
      <c r="AG2331" s="120">
        <f>IF(G2331=AJ2331,1,0)</f>
        <v>0</v>
      </c>
      <c r="AI2331" s="29">
        <f t="shared" si="1054"/>
        <v>0.78056112200000005</v>
      </c>
      <c r="AJ2331" s="29">
        <f>_xlfn.MAXIFS($G$7:$G$2383,$N$7:$N$2383,1,$D$7:$D$2383,5)</f>
        <v>1</v>
      </c>
    </row>
    <row r="2332" spans="1:36" ht="16.5" thickBot="1" x14ac:dyDescent="0.3">
      <c r="A2332" s="48" t="s">
        <v>2483</v>
      </c>
      <c r="B2332" s="54" t="s">
        <v>123</v>
      </c>
      <c r="C2332" s="55" t="s">
        <v>124</v>
      </c>
      <c r="D2332" s="44">
        <v>6</v>
      </c>
      <c r="E2332" s="41">
        <v>3701</v>
      </c>
      <c r="F2332" s="41">
        <v>3700</v>
      </c>
      <c r="G2332" s="117">
        <v>1.0002702699999999</v>
      </c>
      <c r="H2332" s="45">
        <v>1</v>
      </c>
      <c r="I2332" s="42" t="s">
        <v>12</v>
      </c>
      <c r="J2332" s="13">
        <v>1.0002702699999999</v>
      </c>
      <c r="K2332" s="29">
        <f t="shared" si="1048"/>
        <v>2</v>
      </c>
      <c r="L2332" s="29">
        <f t="shared" si="1041"/>
        <v>0</v>
      </c>
      <c r="M2332" s="29">
        <f t="shared" si="1042"/>
        <v>0</v>
      </c>
      <c r="N2332" s="29">
        <f t="shared" si="1049"/>
        <v>1</v>
      </c>
      <c r="O2332" s="34"/>
      <c r="P2332" s="41">
        <v>0</v>
      </c>
      <c r="Q2332" s="41">
        <v>0</v>
      </c>
      <c r="R2332" s="117">
        <v>0</v>
      </c>
      <c r="S2332" s="42">
        <v>2</v>
      </c>
      <c r="T2332" s="42"/>
      <c r="U2332" s="43" t="s">
        <v>303</v>
      </c>
      <c r="V2332" s="34">
        <v>1</v>
      </c>
      <c r="W2332" s="29">
        <v>2</v>
      </c>
      <c r="X2332" s="29">
        <f t="shared" si="1050"/>
        <v>2</v>
      </c>
      <c r="Z2332" s="6">
        <f t="shared" si="1051"/>
        <v>1</v>
      </c>
      <c r="AA2332" s="6">
        <f t="shared" si="1052"/>
        <v>1</v>
      </c>
      <c r="AB2332" s="29"/>
      <c r="AC2332" s="29">
        <f t="shared" si="1053"/>
        <v>1</v>
      </c>
      <c r="AE2332" s="120">
        <f>IF(N2332=1,IF(J2332&gt;=1,2,0),0)</f>
        <v>2</v>
      </c>
      <c r="AF2332" s="120">
        <f>IF(G2332&gt;AI2332,1,0)</f>
        <v>0</v>
      </c>
      <c r="AG2332" s="120"/>
      <c r="AI2332" s="29">
        <f t="shared" si="1054"/>
        <v>1.0014544569999999</v>
      </c>
    </row>
    <row r="2333" spans="1:36" ht="16.5" thickBot="1" x14ac:dyDescent="0.3">
      <c r="A2333" s="48" t="s">
        <v>2484</v>
      </c>
      <c r="B2333" s="54" t="s">
        <v>123</v>
      </c>
      <c r="C2333" s="55" t="s">
        <v>124</v>
      </c>
      <c r="D2333" s="44">
        <v>7</v>
      </c>
      <c r="E2333" s="41">
        <v>862</v>
      </c>
      <c r="F2333" s="41">
        <v>1316</v>
      </c>
      <c r="G2333" s="117">
        <v>0.65501519799999997</v>
      </c>
      <c r="H2333" s="42" t="s">
        <v>12</v>
      </c>
      <c r="I2333" s="13">
        <v>12.588620013</v>
      </c>
      <c r="J2333" s="42" t="s">
        <v>12</v>
      </c>
      <c r="K2333" s="29">
        <f t="shared" si="1048"/>
        <v>2</v>
      </c>
      <c r="L2333" s="29">
        <f t="shared" si="1041"/>
        <v>0</v>
      </c>
      <c r="M2333" s="29">
        <f t="shared" si="1042"/>
        <v>0</v>
      </c>
      <c r="N2333" s="29">
        <f t="shared" si="1049"/>
        <v>1</v>
      </c>
      <c r="O2333" s="34"/>
      <c r="P2333" s="41">
        <v>779</v>
      </c>
      <c r="Q2333" s="41">
        <v>1339</v>
      </c>
      <c r="R2333" s="117">
        <v>0.58177744600000003</v>
      </c>
      <c r="S2333" s="34">
        <v>2</v>
      </c>
      <c r="T2333" s="34"/>
      <c r="U2333" s="43" t="s">
        <v>305</v>
      </c>
      <c r="V2333" s="34">
        <v>1</v>
      </c>
      <c r="W2333" s="29">
        <v>2</v>
      </c>
      <c r="X2333" s="29">
        <f t="shared" si="1050"/>
        <v>2</v>
      </c>
      <c r="Z2333" s="6">
        <f t="shared" si="1051"/>
        <v>1</v>
      </c>
      <c r="AA2333" s="6">
        <f t="shared" si="1052"/>
        <v>1</v>
      </c>
      <c r="AB2333" s="29"/>
      <c r="AC2333" s="29">
        <f t="shared" si="1053"/>
        <v>1</v>
      </c>
      <c r="AE2333" s="120">
        <f>IF(N2333=1,IF(OR(I2333&lt;3,I2333=""),0,IF(I2333&gt;=7,2,1)),0)</f>
        <v>2</v>
      </c>
      <c r="AF2333" s="120">
        <f>IF(G2333&gt;AI2333,1,0)</f>
        <v>0</v>
      </c>
      <c r="AG2333" s="120">
        <f>IF(G2333=AJ2333,2,0)</f>
        <v>0</v>
      </c>
      <c r="AI2333" s="29">
        <f t="shared" si="1054"/>
        <v>0.78831324000000003</v>
      </c>
      <c r="AJ2333" s="29">
        <f>_xlfn.MAXIFS($G$7:$G$2383,$N$7:$N$2383,1,$D$7:$D$2383,7)</f>
        <v>0.964028777</v>
      </c>
    </row>
    <row r="2334" spans="1:36" ht="16.5" thickBot="1" x14ac:dyDescent="0.3">
      <c r="A2334" s="48" t="s">
        <v>2485</v>
      </c>
      <c r="B2334" s="54" t="s">
        <v>123</v>
      </c>
      <c r="C2334" s="55" t="s">
        <v>124</v>
      </c>
      <c r="D2334" s="44">
        <v>8</v>
      </c>
      <c r="E2334" s="41">
        <v>437</v>
      </c>
      <c r="F2334" s="41">
        <v>1316</v>
      </c>
      <c r="G2334" s="117">
        <v>0.33206686899999999</v>
      </c>
      <c r="H2334" s="42" t="s">
        <v>12</v>
      </c>
      <c r="I2334" s="13">
        <v>7.921732317</v>
      </c>
      <c r="J2334" s="42" t="s">
        <v>12</v>
      </c>
      <c r="K2334" s="29">
        <f t="shared" si="1048"/>
        <v>0.5</v>
      </c>
      <c r="L2334" s="29">
        <f t="shared" si="1041"/>
        <v>0</v>
      </c>
      <c r="M2334" s="29">
        <f t="shared" si="1042"/>
        <v>1</v>
      </c>
      <c r="N2334" s="29">
        <f t="shared" si="1049"/>
        <v>1</v>
      </c>
      <c r="O2334" s="34"/>
      <c r="P2334" s="41">
        <v>412</v>
      </c>
      <c r="Q2334" s="41">
        <v>1339</v>
      </c>
      <c r="R2334" s="117">
        <v>0.30769230800000003</v>
      </c>
      <c r="S2334" s="34">
        <v>0.5</v>
      </c>
      <c r="T2334" s="34"/>
      <c r="U2334" s="43" t="s">
        <v>307</v>
      </c>
      <c r="V2334" s="34">
        <v>1</v>
      </c>
      <c r="W2334" s="29">
        <v>1</v>
      </c>
      <c r="X2334" s="29">
        <f t="shared" si="1050"/>
        <v>1</v>
      </c>
      <c r="Z2334" s="6">
        <f t="shared" si="1051"/>
        <v>1</v>
      </c>
      <c r="AA2334" s="6">
        <f t="shared" si="1052"/>
        <v>1</v>
      </c>
      <c r="AB2334" s="29"/>
      <c r="AC2334" s="29">
        <f t="shared" si="1053"/>
        <v>1</v>
      </c>
      <c r="AE2334" s="120">
        <f>IF(N2334=1,IF(OR(I2334&gt;-5,I2334=""),0,IF(I2334&gt;=-10,0.5,1)),0)</f>
        <v>0</v>
      </c>
      <c r="AF2334" s="120">
        <f>IF(G2334&lt;AI2334,0.5,0)</f>
        <v>0.5</v>
      </c>
      <c r="AG2334" s="120">
        <f>IF(G2334=AJ2334,1,0)</f>
        <v>0</v>
      </c>
      <c r="AI2334" s="29">
        <f t="shared" si="1054"/>
        <v>0.38070670899999998</v>
      </c>
      <c r="AJ2334" s="29">
        <f>_xlfn.MINIFS($G$6:$G$2383,$N$6:$N$2383,1,$D$6:$D$2383,8)</f>
        <v>1.9047618999999998E-2</v>
      </c>
    </row>
    <row r="2335" spans="1:36" ht="16.5" thickBot="1" x14ac:dyDescent="0.3">
      <c r="A2335" s="48" t="s">
        <v>2486</v>
      </c>
      <c r="B2335" s="54" t="s">
        <v>123</v>
      </c>
      <c r="C2335" s="55" t="s">
        <v>124</v>
      </c>
      <c r="D2335" s="44">
        <v>9</v>
      </c>
      <c r="E2335" s="41">
        <v>4224</v>
      </c>
      <c r="F2335" s="41">
        <v>1382</v>
      </c>
      <c r="G2335" s="117">
        <v>3.0564399419999999</v>
      </c>
      <c r="H2335" s="45">
        <v>1</v>
      </c>
      <c r="I2335" s="42" t="s">
        <v>12</v>
      </c>
      <c r="J2335" s="13">
        <v>3.0564399419999999</v>
      </c>
      <c r="K2335" s="29">
        <f t="shared" si="1048"/>
        <v>1</v>
      </c>
      <c r="L2335" s="29">
        <f t="shared" si="1041"/>
        <v>0</v>
      </c>
      <c r="M2335" s="29">
        <f t="shared" si="1042"/>
        <v>0</v>
      </c>
      <c r="N2335" s="29">
        <f t="shared" si="1049"/>
        <v>1</v>
      </c>
      <c r="O2335" s="34"/>
      <c r="P2335" s="41">
        <v>12268</v>
      </c>
      <c r="Q2335" s="41">
        <v>1044</v>
      </c>
      <c r="R2335" s="117">
        <v>11.750957853999999</v>
      </c>
      <c r="S2335" s="42">
        <v>1</v>
      </c>
      <c r="T2335" s="42"/>
      <c r="U2335" s="43" t="s">
        <v>309</v>
      </c>
      <c r="V2335" s="34">
        <v>1</v>
      </c>
      <c r="W2335" s="29">
        <v>1</v>
      </c>
      <c r="X2335" s="29">
        <f t="shared" si="1050"/>
        <v>1</v>
      </c>
      <c r="Z2335" s="6">
        <f t="shared" si="1051"/>
        <v>1</v>
      </c>
      <c r="AA2335" s="6">
        <f t="shared" si="1052"/>
        <v>1</v>
      </c>
      <c r="AB2335" s="29"/>
      <c r="AC2335" s="29">
        <f t="shared" si="1053"/>
        <v>1</v>
      </c>
      <c r="AE2335" s="120">
        <f>IF(N2335=1,IF(J2335&gt;=1,1,0),0)</f>
        <v>1</v>
      </c>
      <c r="AF2335" s="120">
        <f>IF(G2335&gt;AI2335,0.5,0)</f>
        <v>0</v>
      </c>
      <c r="AG2335" s="120"/>
      <c r="AI2335" s="29">
        <f t="shared" si="1054"/>
        <v>6.5856960899999999</v>
      </c>
    </row>
    <row r="2336" spans="1:36" ht="16.5" thickBot="1" x14ac:dyDescent="0.3">
      <c r="A2336" s="48" t="s">
        <v>2487</v>
      </c>
      <c r="B2336" s="54" t="s">
        <v>123</v>
      </c>
      <c r="C2336" s="55" t="s">
        <v>124</v>
      </c>
      <c r="D2336" s="44">
        <v>10</v>
      </c>
      <c r="E2336" s="41">
        <v>34</v>
      </c>
      <c r="F2336" s="41">
        <v>2</v>
      </c>
      <c r="G2336" s="117">
        <v>17</v>
      </c>
      <c r="H2336" s="45">
        <v>1</v>
      </c>
      <c r="I2336" s="42" t="s">
        <v>12</v>
      </c>
      <c r="J2336" s="13">
        <v>17</v>
      </c>
      <c r="K2336" s="29">
        <f t="shared" si="1048"/>
        <v>1</v>
      </c>
      <c r="L2336" s="29">
        <f t="shared" si="1041"/>
        <v>0</v>
      </c>
      <c r="M2336" s="29">
        <f t="shared" si="1042"/>
        <v>1</v>
      </c>
      <c r="N2336" s="29">
        <f t="shared" si="1049"/>
        <v>1</v>
      </c>
      <c r="O2336" s="34"/>
      <c r="P2336" s="41">
        <v>50</v>
      </c>
      <c r="Q2336" s="41">
        <v>28</v>
      </c>
      <c r="R2336" s="117">
        <v>1.7857142859999999</v>
      </c>
      <c r="S2336" s="42">
        <v>1</v>
      </c>
      <c r="T2336" s="42"/>
      <c r="U2336" s="43" t="s">
        <v>311</v>
      </c>
      <c r="V2336" s="34">
        <v>1</v>
      </c>
      <c r="W2336" s="29">
        <v>1</v>
      </c>
      <c r="X2336" s="29">
        <f t="shared" si="1050"/>
        <v>1</v>
      </c>
      <c r="Z2336" s="6">
        <f t="shared" si="1051"/>
        <v>1</v>
      </c>
      <c r="AA2336" s="6">
        <f t="shared" si="1052"/>
        <v>1</v>
      </c>
      <c r="AB2336" s="29"/>
      <c r="AC2336" s="29">
        <f t="shared" si="1053"/>
        <v>1</v>
      </c>
      <c r="AE2336" s="120">
        <f>IF(N2336=1,IF(J2336&gt;=1,1,0),0)</f>
        <v>1</v>
      </c>
      <c r="AF2336" s="120">
        <f>IF(G2336&gt;AI2336,0.5,0)</f>
        <v>0.5</v>
      </c>
      <c r="AG2336" s="120"/>
      <c r="AI2336" s="29">
        <f t="shared" si="1054"/>
        <v>8.2854889590000003</v>
      </c>
    </row>
    <row r="2337" spans="1:36" ht="16.5" thickBot="1" x14ac:dyDescent="0.3">
      <c r="A2337" s="48" t="s">
        <v>2488</v>
      </c>
      <c r="B2337" s="54" t="s">
        <v>123</v>
      </c>
      <c r="C2337" s="55" t="s">
        <v>124</v>
      </c>
      <c r="D2337" s="44">
        <v>11</v>
      </c>
      <c r="E2337" s="41">
        <v>493</v>
      </c>
      <c r="F2337" s="41">
        <v>163</v>
      </c>
      <c r="G2337" s="117">
        <v>3.024539877</v>
      </c>
      <c r="H2337" s="45">
        <v>1</v>
      </c>
      <c r="I2337" s="42" t="s">
        <v>12</v>
      </c>
      <c r="J2337" s="13">
        <v>3.024539877</v>
      </c>
      <c r="K2337" s="29">
        <f t="shared" si="1048"/>
        <v>2</v>
      </c>
      <c r="L2337" s="29">
        <f t="shared" si="1041"/>
        <v>0</v>
      </c>
      <c r="M2337" s="29">
        <f t="shared" si="1042"/>
        <v>0</v>
      </c>
      <c r="N2337" s="29">
        <f t="shared" si="1049"/>
        <v>1</v>
      </c>
      <c r="O2337" s="34"/>
      <c r="P2337" s="41">
        <v>1402</v>
      </c>
      <c r="Q2337" s="41">
        <v>147</v>
      </c>
      <c r="R2337" s="117">
        <v>9.537414966</v>
      </c>
      <c r="S2337" s="42">
        <v>2</v>
      </c>
      <c r="T2337" s="42"/>
      <c r="U2337" s="43" t="s">
        <v>313</v>
      </c>
      <c r="V2337" s="34">
        <v>1</v>
      </c>
      <c r="W2337" s="29">
        <v>2</v>
      </c>
      <c r="X2337" s="29">
        <f t="shared" si="1050"/>
        <v>2</v>
      </c>
      <c r="Z2337" s="6">
        <f t="shared" si="1051"/>
        <v>1</v>
      </c>
      <c r="AA2337" s="6">
        <f t="shared" si="1052"/>
        <v>1</v>
      </c>
      <c r="AB2337" s="29"/>
      <c r="AC2337" s="29">
        <f t="shared" si="1053"/>
        <v>1</v>
      </c>
      <c r="AE2337" s="120">
        <f>IF(N2337=1,IF(J2337&gt;=1,2,0),0)</f>
        <v>2</v>
      </c>
      <c r="AF2337" s="120">
        <f>IF(G2337&gt;AI2337,1,0)</f>
        <v>0</v>
      </c>
      <c r="AG2337" s="120"/>
      <c r="AI2337" s="29">
        <f t="shared" si="1054"/>
        <v>8.5951903810000001</v>
      </c>
    </row>
    <row r="2338" spans="1:36" ht="16.5" thickBot="1" x14ac:dyDescent="0.3">
      <c r="A2338" s="48" t="s">
        <v>2489</v>
      </c>
      <c r="B2338" s="54" t="s">
        <v>123</v>
      </c>
      <c r="C2338" s="55" t="s">
        <v>124</v>
      </c>
      <c r="D2338" s="44">
        <v>12</v>
      </c>
      <c r="E2338" s="41">
        <v>899</v>
      </c>
      <c r="F2338" s="41">
        <v>24970</v>
      </c>
      <c r="G2338" s="117">
        <v>3.6003203999999997E-2</v>
      </c>
      <c r="H2338" s="42" t="s">
        <v>12</v>
      </c>
      <c r="I2338" s="13">
        <v>7.5234222659999999</v>
      </c>
      <c r="J2338" s="42" t="s">
        <v>12</v>
      </c>
      <c r="K2338" s="29">
        <f t="shared" si="1048"/>
        <v>0.5</v>
      </c>
      <c r="L2338" s="29">
        <f t="shared" si="1041"/>
        <v>0</v>
      </c>
      <c r="M2338" s="29">
        <f t="shared" si="1042"/>
        <v>1</v>
      </c>
      <c r="N2338" s="29">
        <f t="shared" si="1049"/>
        <v>1</v>
      </c>
      <c r="O2338" s="34"/>
      <c r="P2338" s="41">
        <v>859</v>
      </c>
      <c r="Q2338" s="41">
        <v>25654</v>
      </c>
      <c r="R2338" s="117">
        <v>3.3484056999999998E-2</v>
      </c>
      <c r="S2338" s="34">
        <v>0</v>
      </c>
      <c r="T2338" s="34"/>
      <c r="U2338" s="43" t="s">
        <v>315</v>
      </c>
      <c r="V2338" s="34">
        <v>1</v>
      </c>
      <c r="W2338" s="29">
        <v>1</v>
      </c>
      <c r="X2338" s="29">
        <f t="shared" si="1050"/>
        <v>1</v>
      </c>
      <c r="Z2338" s="6">
        <f t="shared" si="1051"/>
        <v>1</v>
      </c>
      <c r="AA2338" s="6">
        <f t="shared" si="1052"/>
        <v>1</v>
      </c>
      <c r="AB2338" s="29"/>
      <c r="AC2338" s="29">
        <f t="shared" si="1053"/>
        <v>1</v>
      </c>
      <c r="AE2338" s="120">
        <f>IF(N2338=1,IF(OR(I2338&gt;-5,I2338=""),0,IF(I2338&gt;=-10,0.5,1)),0)</f>
        <v>0</v>
      </c>
      <c r="AF2338" s="120">
        <f>IF(G2338&lt;AI2338,0.5,0)</f>
        <v>0.5</v>
      </c>
      <c r="AG2338" s="120">
        <f>IF(G2338=AJ2338,1,0)</f>
        <v>0</v>
      </c>
      <c r="AI2338" s="29">
        <f t="shared" si="1054"/>
        <v>4.0696577999999997E-2</v>
      </c>
      <c r="AJ2338" s="29">
        <f>_xlfn.MINIFS($G$6:$G$2383,$N$6:$N$2383,1,$D$6:$D$2383,12)</f>
        <v>5.6550419999999999E-3</v>
      </c>
    </row>
    <row r="2339" spans="1:36" ht="16.5" thickBot="1" x14ac:dyDescent="0.3">
      <c r="A2339" s="48" t="s">
        <v>2490</v>
      </c>
      <c r="B2339" s="54" t="s">
        <v>123</v>
      </c>
      <c r="C2339" s="55" t="s">
        <v>124</v>
      </c>
      <c r="D2339" s="44">
        <v>13</v>
      </c>
      <c r="E2339" s="41">
        <v>2175</v>
      </c>
      <c r="F2339" s="41">
        <v>4657</v>
      </c>
      <c r="G2339" s="117">
        <v>0.467038866</v>
      </c>
      <c r="H2339" s="42" t="s">
        <v>12</v>
      </c>
      <c r="I2339" s="13">
        <v>2.1860950360000002</v>
      </c>
      <c r="J2339" s="42" t="s">
        <v>12</v>
      </c>
      <c r="K2339" s="29">
        <f>_xlfn.IFS(AND(R2339=0,G2339=0),0,V2339=0,0,V2339=1,MAX(AE2339:AG2339))</f>
        <v>0</v>
      </c>
      <c r="L2339" s="29">
        <f t="shared" si="1041"/>
        <v>0</v>
      </c>
      <c r="M2339" s="29">
        <f t="shared" si="1042"/>
        <v>0</v>
      </c>
      <c r="N2339" s="29">
        <f t="shared" si="1049"/>
        <v>1</v>
      </c>
      <c r="O2339" s="34"/>
      <c r="P2339" s="41">
        <v>2325</v>
      </c>
      <c r="Q2339" s="41">
        <v>5087</v>
      </c>
      <c r="R2339" s="117">
        <v>0.45704737600000001</v>
      </c>
      <c r="S2339" s="34">
        <v>0</v>
      </c>
      <c r="T2339" s="34"/>
      <c r="U2339" s="43" t="s">
        <v>317</v>
      </c>
      <c r="V2339" s="34">
        <v>1</v>
      </c>
      <c r="W2339" s="29">
        <v>2</v>
      </c>
      <c r="X2339" s="29">
        <f t="shared" si="1050"/>
        <v>2</v>
      </c>
      <c r="Z2339" s="6">
        <f t="shared" si="1051"/>
        <v>1</v>
      </c>
      <c r="AA2339" s="6">
        <f t="shared" si="1052"/>
        <v>0</v>
      </c>
      <c r="AB2339" s="29"/>
      <c r="AC2339" s="29">
        <f t="shared" si="1053"/>
        <v>0</v>
      </c>
      <c r="AE2339" s="120">
        <f>IF(N2339=1,IF(OR(I2339&gt;-3,I2339=""),0,IF(I2339&gt;=-7,1,2)),0)</f>
        <v>0</v>
      </c>
      <c r="AF2339" s="120">
        <f>IF(G2339&lt;AI2339,1,0)</f>
        <v>0</v>
      </c>
      <c r="AG2339" s="120">
        <f>IF(G2339=AJ2339,2,0)</f>
        <v>0</v>
      </c>
      <c r="AI2339" s="29">
        <f t="shared" si="1054"/>
        <v>0.30394431599999999</v>
      </c>
      <c r="AJ2339" s="29">
        <f>_xlfn.MINIFS($G$6:$G$2383,$N$6:$N$2383,1,$D$6:$D$2383,13)</f>
        <v>0.11</v>
      </c>
    </row>
    <row r="2340" spans="1:36" ht="16.5" thickBot="1" x14ac:dyDescent="0.3">
      <c r="A2340" s="48" t="s">
        <v>2491</v>
      </c>
      <c r="B2340" s="54" t="s">
        <v>123</v>
      </c>
      <c r="C2340" s="55" t="s">
        <v>124</v>
      </c>
      <c r="D2340" s="44">
        <v>14</v>
      </c>
      <c r="E2340" s="41">
        <v>3</v>
      </c>
      <c r="F2340" s="41">
        <v>2015</v>
      </c>
      <c r="G2340" s="117">
        <v>1.4888340000000001E-3</v>
      </c>
      <c r="H2340" s="42" t="s">
        <v>12</v>
      </c>
      <c r="I2340" s="13">
        <v>0</v>
      </c>
      <c r="J2340" s="42" t="s">
        <v>12</v>
      </c>
      <c r="K2340" s="29">
        <f>_xlfn.IFS(AND(R2340=0,G2340=0),0,V2340=0,0,V2340=1,MAX(AE2340:AG2340))</f>
        <v>0.5</v>
      </c>
      <c r="L2340" s="29">
        <f t="shared" si="1041"/>
        <v>0</v>
      </c>
      <c r="M2340" s="29">
        <f t="shared" si="1042"/>
        <v>1</v>
      </c>
      <c r="N2340" s="29">
        <f t="shared" si="1049"/>
        <v>1</v>
      </c>
      <c r="O2340" s="34"/>
      <c r="P2340" s="41">
        <v>0</v>
      </c>
      <c r="Q2340" s="41">
        <v>2394</v>
      </c>
      <c r="R2340" s="117">
        <v>0</v>
      </c>
      <c r="S2340" s="34">
        <v>0</v>
      </c>
      <c r="T2340" s="34"/>
      <c r="U2340" s="43" t="s">
        <v>319</v>
      </c>
      <c r="V2340" s="34">
        <v>1</v>
      </c>
      <c r="W2340" s="29">
        <v>1</v>
      </c>
      <c r="X2340" s="29">
        <f t="shared" si="1050"/>
        <v>1</v>
      </c>
      <c r="Z2340" s="6">
        <f t="shared" si="1051"/>
        <v>1</v>
      </c>
      <c r="AA2340" s="6">
        <f t="shared" si="1052"/>
        <v>1</v>
      </c>
      <c r="AB2340" s="29"/>
      <c r="AC2340" s="29">
        <f t="shared" si="1053"/>
        <v>1</v>
      </c>
      <c r="AE2340" s="120">
        <f>IF(N2340=1,IF(OR(I2340&gt;-5,I2340=""),0,IF(I2340&gt;=-10,0.5,1)),0)</f>
        <v>0</v>
      </c>
      <c r="AF2340" s="120">
        <f>IF(G2340&lt;AI2340,0.5,0)</f>
        <v>0.5</v>
      </c>
      <c r="AG2340" s="120">
        <f>IF(G2340=AJ2340,1,0)</f>
        <v>0</v>
      </c>
      <c r="AI2340" s="29">
        <f t="shared" si="1054"/>
        <v>4.1435990000000004E-3</v>
      </c>
      <c r="AJ2340" s="29">
        <f>_xlfn.MINIFS($G$6:$G$2383,$N$6:$N$2383,1,$D$6:$D$2383,14)</f>
        <v>0</v>
      </c>
    </row>
    <row r="2341" spans="1:36" ht="16.5" thickBot="1" x14ac:dyDescent="0.3">
      <c r="A2341" s="48" t="s">
        <v>2492</v>
      </c>
      <c r="B2341" s="54" t="s">
        <v>123</v>
      </c>
      <c r="C2341" s="55" t="s">
        <v>124</v>
      </c>
      <c r="D2341" s="33"/>
      <c r="E2341" s="41">
        <v>0</v>
      </c>
      <c r="F2341" s="41">
        <v>0</v>
      </c>
      <c r="G2341" s="117">
        <v>0</v>
      </c>
      <c r="H2341" s="35"/>
      <c r="I2341" s="35"/>
      <c r="J2341" s="35"/>
      <c r="K2341" s="36">
        <f>SUM(K2342:K2347)</f>
        <v>0</v>
      </c>
      <c r="L2341" s="29">
        <f t="shared" si="1041"/>
        <v>0</v>
      </c>
      <c r="M2341" s="29">
        <f t="shared" si="1042"/>
        <v>0</v>
      </c>
      <c r="O2341" s="34"/>
      <c r="P2341" s="34"/>
      <c r="Q2341" s="34"/>
      <c r="R2341" s="117">
        <v>0</v>
      </c>
      <c r="S2341" s="35">
        <v>0</v>
      </c>
      <c r="T2341" s="35"/>
      <c r="U2341" s="37" t="s">
        <v>321</v>
      </c>
      <c r="V2341" s="35">
        <v>1</v>
      </c>
      <c r="W2341" s="6"/>
      <c r="X2341" s="29">
        <f t="shared" si="1050"/>
        <v>0</v>
      </c>
      <c r="Y2341" s="6"/>
      <c r="AB2341" s="6"/>
      <c r="AC2341" s="29" t="str">
        <f t="shared" si="1053"/>
        <v>не применяется</v>
      </c>
      <c r="AF2341" s="6"/>
    </row>
    <row r="2342" spans="1:36" ht="16.5" thickBot="1" x14ac:dyDescent="0.3">
      <c r="A2342" s="48" t="s">
        <v>2493</v>
      </c>
      <c r="B2342" s="54" t="s">
        <v>123</v>
      </c>
      <c r="C2342" s="55" t="s">
        <v>124</v>
      </c>
      <c r="D2342" s="44">
        <v>15</v>
      </c>
      <c r="E2342" s="41">
        <v>0</v>
      </c>
      <c r="F2342" s="41">
        <v>0</v>
      </c>
      <c r="G2342" s="117">
        <v>0</v>
      </c>
      <c r="H2342" s="45">
        <v>1</v>
      </c>
      <c r="I2342" s="42" t="s">
        <v>12</v>
      </c>
      <c r="J2342" s="13">
        <v>0</v>
      </c>
      <c r="K2342" s="29">
        <f t="shared" ref="K2342:K2347" si="1055">IF(V2342=1,MAX(AE2342:AG2342),0)</f>
        <v>0</v>
      </c>
      <c r="L2342" s="29">
        <f t="shared" si="1041"/>
        <v>0</v>
      </c>
      <c r="M2342" s="29">
        <f t="shared" si="1042"/>
        <v>0</v>
      </c>
      <c r="N2342" s="29">
        <f t="shared" ref="N2342:N2347" si="1056">IF(AND(F2342=0,V2342=1),2,V2342)</f>
        <v>0</v>
      </c>
      <c r="O2342" s="34"/>
      <c r="P2342" s="41">
        <v>0</v>
      </c>
      <c r="Q2342" s="41">
        <v>0</v>
      </c>
      <c r="R2342" s="117">
        <v>0</v>
      </c>
      <c r="S2342" s="42">
        <v>0</v>
      </c>
      <c r="T2342" s="42"/>
      <c r="U2342" s="43" t="s">
        <v>323</v>
      </c>
      <c r="V2342" s="34">
        <v>0</v>
      </c>
      <c r="W2342" s="29">
        <v>1</v>
      </c>
      <c r="X2342" s="29">
        <f t="shared" si="1050"/>
        <v>0</v>
      </c>
      <c r="Z2342" s="6">
        <f t="shared" ref="Z2342:Z2347" si="1057">N2342</f>
        <v>0</v>
      </c>
      <c r="AA2342" s="6">
        <f t="shared" ref="AA2342:AA2347" si="1058">IF(K2342&lt;=0,0,1)</f>
        <v>0</v>
      </c>
      <c r="AB2342" s="29"/>
      <c r="AC2342" s="29" t="str">
        <f t="shared" si="1053"/>
        <v>не применяется</v>
      </c>
      <c r="AE2342" s="120">
        <f>IF(AND(J2342&gt;=1,N2342=1),1,0)</f>
        <v>0</v>
      </c>
      <c r="AF2342" s="121">
        <f>IF(G2342&gt;AI2342,0.5,0)</f>
        <v>0</v>
      </c>
      <c r="AG2342" s="120"/>
      <c r="AI2342" s="29">
        <f t="shared" ref="AI2342:AI2347" si="1059">ROUND(SUMIFS(E:E,D:D,D2342,N:N,1)/SUMIFS(F:F,D:D,D2342,N:N,1),9)</f>
        <v>0.955452521</v>
      </c>
    </row>
    <row r="2343" spans="1:36" ht="16.5" thickBot="1" x14ac:dyDescent="0.3">
      <c r="A2343" s="48" t="s">
        <v>2494</v>
      </c>
      <c r="B2343" s="54" t="s">
        <v>123</v>
      </c>
      <c r="C2343" s="55" t="s">
        <v>124</v>
      </c>
      <c r="D2343" s="44">
        <v>16</v>
      </c>
      <c r="E2343" s="41">
        <v>0</v>
      </c>
      <c r="F2343" s="41">
        <v>0</v>
      </c>
      <c r="G2343" s="117">
        <v>0</v>
      </c>
      <c r="H2343" s="45">
        <v>1</v>
      </c>
      <c r="I2343" s="42" t="s">
        <v>12</v>
      </c>
      <c r="J2343" s="13">
        <v>0</v>
      </c>
      <c r="K2343" s="29">
        <f t="shared" si="1055"/>
        <v>0</v>
      </c>
      <c r="L2343" s="29">
        <f t="shared" si="1041"/>
        <v>0</v>
      </c>
      <c r="M2343" s="29">
        <f t="shared" si="1042"/>
        <v>0</v>
      </c>
      <c r="N2343" s="29">
        <f t="shared" si="1056"/>
        <v>0</v>
      </c>
      <c r="O2343" s="34"/>
      <c r="P2343" s="41">
        <v>0</v>
      </c>
      <c r="Q2343" s="41">
        <v>0</v>
      </c>
      <c r="R2343" s="117">
        <v>0</v>
      </c>
      <c r="S2343" s="42">
        <v>0</v>
      </c>
      <c r="T2343" s="42"/>
      <c r="U2343" s="43" t="s">
        <v>325</v>
      </c>
      <c r="V2343" s="34">
        <v>0</v>
      </c>
      <c r="W2343" s="29">
        <v>1</v>
      </c>
      <c r="X2343" s="29">
        <f t="shared" si="1050"/>
        <v>0</v>
      </c>
      <c r="Z2343" s="6">
        <f t="shared" si="1057"/>
        <v>0</v>
      </c>
      <c r="AA2343" s="6">
        <f t="shared" si="1058"/>
        <v>0</v>
      </c>
      <c r="AB2343" s="29"/>
      <c r="AC2343" s="29" t="str">
        <f t="shared" si="1053"/>
        <v>не применяется</v>
      </c>
      <c r="AE2343" s="120">
        <f>IF(AND(J2343&gt;=1,N2343=1),1,0)</f>
        <v>0</v>
      </c>
      <c r="AF2343" s="120">
        <f>IF(G2343&gt;AI2343,0.5,0)</f>
        <v>0</v>
      </c>
      <c r="AG2343" s="120"/>
      <c r="AI2343" s="29">
        <f t="shared" si="1059"/>
        <v>27.65</v>
      </c>
    </row>
    <row r="2344" spans="1:36" ht="16.5" thickBot="1" x14ac:dyDescent="0.3">
      <c r="A2344" s="48" t="s">
        <v>2495</v>
      </c>
      <c r="B2344" s="54" t="s">
        <v>123</v>
      </c>
      <c r="C2344" s="55" t="s">
        <v>124</v>
      </c>
      <c r="D2344" s="44">
        <v>17</v>
      </c>
      <c r="E2344" s="41">
        <v>0</v>
      </c>
      <c r="F2344" s="41">
        <v>0</v>
      </c>
      <c r="G2344" s="117">
        <v>0</v>
      </c>
      <c r="H2344" s="45">
        <v>1</v>
      </c>
      <c r="I2344" s="42" t="s">
        <v>12</v>
      </c>
      <c r="J2344" s="13">
        <v>0</v>
      </c>
      <c r="K2344" s="29">
        <f t="shared" si="1055"/>
        <v>0</v>
      </c>
      <c r="L2344" s="29">
        <f t="shared" si="1041"/>
        <v>0</v>
      </c>
      <c r="M2344" s="29">
        <f t="shared" si="1042"/>
        <v>0</v>
      </c>
      <c r="N2344" s="29">
        <f t="shared" si="1056"/>
        <v>0</v>
      </c>
      <c r="O2344" s="34"/>
      <c r="P2344" s="41">
        <v>0</v>
      </c>
      <c r="Q2344" s="41">
        <v>0</v>
      </c>
      <c r="R2344" s="117">
        <v>0</v>
      </c>
      <c r="S2344" s="42">
        <v>0</v>
      </c>
      <c r="T2344" s="42"/>
      <c r="U2344" s="43" t="s">
        <v>327</v>
      </c>
      <c r="V2344" s="34">
        <v>0</v>
      </c>
      <c r="W2344" s="29">
        <v>1</v>
      </c>
      <c r="X2344" s="29">
        <f t="shared" si="1050"/>
        <v>0</v>
      </c>
      <c r="Z2344" s="6">
        <f t="shared" si="1057"/>
        <v>0</v>
      </c>
      <c r="AA2344" s="6">
        <f t="shared" si="1058"/>
        <v>0</v>
      </c>
      <c r="AB2344" s="29"/>
      <c r="AC2344" s="29" t="str">
        <f t="shared" si="1053"/>
        <v>не применяется</v>
      </c>
      <c r="AE2344" s="120">
        <f>IF(AND(J2344&gt;=1,N2344=1),1,0)</f>
        <v>0</v>
      </c>
      <c r="AF2344" s="120">
        <f>IF(G2344&gt;AI2344,0.5,0)</f>
        <v>0</v>
      </c>
      <c r="AG2344" s="120"/>
      <c r="AI2344" s="29">
        <f t="shared" si="1059"/>
        <v>77.588235294</v>
      </c>
    </row>
    <row r="2345" spans="1:36" ht="16.5" thickBot="1" x14ac:dyDescent="0.3">
      <c r="A2345" s="48" t="s">
        <v>2496</v>
      </c>
      <c r="B2345" s="54" t="s">
        <v>123</v>
      </c>
      <c r="C2345" s="55" t="s">
        <v>124</v>
      </c>
      <c r="D2345" s="44">
        <v>18</v>
      </c>
      <c r="E2345" s="41">
        <v>0</v>
      </c>
      <c r="F2345" s="41">
        <v>0</v>
      </c>
      <c r="G2345" s="117">
        <v>0</v>
      </c>
      <c r="H2345" s="45">
        <v>1</v>
      </c>
      <c r="I2345" s="42" t="s">
        <v>12</v>
      </c>
      <c r="J2345" s="13">
        <v>0</v>
      </c>
      <c r="K2345" s="29">
        <f t="shared" si="1055"/>
        <v>0</v>
      </c>
      <c r="L2345" s="29">
        <f t="shared" si="1041"/>
        <v>0</v>
      </c>
      <c r="M2345" s="29">
        <f t="shared" si="1042"/>
        <v>0</v>
      </c>
      <c r="N2345" s="29">
        <f t="shared" si="1056"/>
        <v>0</v>
      </c>
      <c r="O2345" s="34"/>
      <c r="P2345" s="41">
        <v>0</v>
      </c>
      <c r="Q2345" s="41">
        <v>0</v>
      </c>
      <c r="R2345" s="117">
        <v>0</v>
      </c>
      <c r="S2345" s="42">
        <v>0</v>
      </c>
      <c r="T2345" s="42"/>
      <c r="U2345" s="43" t="s">
        <v>329</v>
      </c>
      <c r="V2345" s="34">
        <v>0</v>
      </c>
      <c r="W2345" s="29">
        <v>1</v>
      </c>
      <c r="X2345" s="29">
        <f t="shared" si="1050"/>
        <v>0</v>
      </c>
      <c r="Z2345" s="6">
        <f t="shared" si="1057"/>
        <v>0</v>
      </c>
      <c r="AA2345" s="6">
        <f t="shared" si="1058"/>
        <v>0</v>
      </c>
      <c r="AB2345" s="29"/>
      <c r="AC2345" s="29" t="str">
        <f t="shared" si="1053"/>
        <v>не применяется</v>
      </c>
      <c r="AE2345" s="120">
        <f>IF(AND(J2345&gt;=1,N2345=1),1,0)</f>
        <v>0</v>
      </c>
      <c r="AF2345" s="120">
        <f>IF(G2345&gt;AI2345,0.5,0)</f>
        <v>0</v>
      </c>
      <c r="AG2345" s="120"/>
      <c r="AI2345" s="29">
        <f t="shared" si="1059"/>
        <v>48.1875</v>
      </c>
    </row>
    <row r="2346" spans="1:36" ht="16.5" thickBot="1" x14ac:dyDescent="0.3">
      <c r="A2346" s="48" t="s">
        <v>2497</v>
      </c>
      <c r="B2346" s="54" t="s">
        <v>123</v>
      </c>
      <c r="C2346" s="55" t="s">
        <v>124</v>
      </c>
      <c r="D2346" s="44">
        <v>19</v>
      </c>
      <c r="E2346" s="41">
        <v>0</v>
      </c>
      <c r="F2346" s="41">
        <v>0</v>
      </c>
      <c r="G2346" s="117">
        <v>0</v>
      </c>
      <c r="H2346" s="45">
        <v>1</v>
      </c>
      <c r="I2346" s="42" t="s">
        <v>12</v>
      </c>
      <c r="J2346" s="13">
        <v>0</v>
      </c>
      <c r="K2346" s="29">
        <f t="shared" si="1055"/>
        <v>0</v>
      </c>
      <c r="L2346" s="29">
        <f t="shared" si="1041"/>
        <v>0</v>
      </c>
      <c r="M2346" s="29">
        <f t="shared" si="1042"/>
        <v>0</v>
      </c>
      <c r="N2346" s="29">
        <f t="shared" si="1056"/>
        <v>0</v>
      </c>
      <c r="O2346" s="34"/>
      <c r="P2346" s="41">
        <v>0</v>
      </c>
      <c r="Q2346" s="41">
        <v>0</v>
      </c>
      <c r="R2346" s="117">
        <v>0</v>
      </c>
      <c r="S2346" s="42">
        <v>0</v>
      </c>
      <c r="T2346" s="42"/>
      <c r="U2346" s="43" t="s">
        <v>331</v>
      </c>
      <c r="V2346" s="34">
        <v>0</v>
      </c>
      <c r="W2346" s="29">
        <v>2</v>
      </c>
      <c r="X2346" s="29">
        <f t="shared" si="1050"/>
        <v>0</v>
      </c>
      <c r="Z2346" s="6">
        <f t="shared" si="1057"/>
        <v>0</v>
      </c>
      <c r="AA2346" s="6">
        <f t="shared" si="1058"/>
        <v>0</v>
      </c>
      <c r="AB2346" s="29"/>
      <c r="AC2346" s="29" t="str">
        <f t="shared" si="1053"/>
        <v>не применяется</v>
      </c>
      <c r="AE2346" s="120">
        <f>IF(AND(J2346&gt;=1,N2346=1),2,0)</f>
        <v>0</v>
      </c>
      <c r="AF2346" s="120">
        <f>IF(G2346&gt;AI2346,1,0)</f>
        <v>0</v>
      </c>
      <c r="AG2346" s="120"/>
      <c r="AI2346" s="29">
        <f t="shared" si="1059"/>
        <v>45.237288135999997</v>
      </c>
    </row>
    <row r="2347" spans="1:36" ht="16.5" thickBot="1" x14ac:dyDescent="0.3">
      <c r="A2347" s="48" t="s">
        <v>2498</v>
      </c>
      <c r="B2347" s="54" t="s">
        <v>123</v>
      </c>
      <c r="C2347" s="55" t="s">
        <v>124</v>
      </c>
      <c r="D2347" s="44">
        <v>20</v>
      </c>
      <c r="E2347" s="41">
        <v>0</v>
      </c>
      <c r="F2347" s="41">
        <v>0</v>
      </c>
      <c r="G2347" s="117">
        <v>0</v>
      </c>
      <c r="H2347" s="45">
        <v>1</v>
      </c>
      <c r="I2347" s="42" t="s">
        <v>12</v>
      </c>
      <c r="J2347" s="13">
        <v>0</v>
      </c>
      <c r="K2347" s="29">
        <f t="shared" si="1055"/>
        <v>0</v>
      </c>
      <c r="L2347" s="29">
        <f t="shared" si="1041"/>
        <v>0</v>
      </c>
      <c r="M2347" s="29">
        <f t="shared" si="1042"/>
        <v>0</v>
      </c>
      <c r="N2347" s="29">
        <f t="shared" si="1056"/>
        <v>0</v>
      </c>
      <c r="O2347" s="34"/>
      <c r="P2347" s="41">
        <v>0</v>
      </c>
      <c r="Q2347" s="41">
        <v>0</v>
      </c>
      <c r="R2347" s="117">
        <v>0</v>
      </c>
      <c r="S2347" s="42">
        <v>0</v>
      </c>
      <c r="T2347" s="42"/>
      <c r="U2347" s="43" t="s">
        <v>333</v>
      </c>
      <c r="V2347" s="34">
        <v>0</v>
      </c>
      <c r="W2347" s="29">
        <v>1</v>
      </c>
      <c r="X2347" s="29">
        <f t="shared" si="1050"/>
        <v>0</v>
      </c>
      <c r="Z2347" s="6">
        <f t="shared" si="1057"/>
        <v>0</v>
      </c>
      <c r="AA2347" s="6">
        <f t="shared" si="1058"/>
        <v>0</v>
      </c>
      <c r="AB2347" s="29"/>
      <c r="AC2347" s="29" t="str">
        <f t="shared" si="1053"/>
        <v>не применяется</v>
      </c>
      <c r="AE2347" s="120">
        <f>IF(AND(J2347&gt;=1,N2347=1),1,0)</f>
        <v>0</v>
      </c>
      <c r="AF2347" s="120">
        <f>IF(G2347&gt;AI2347,0.5,0)</f>
        <v>0</v>
      </c>
      <c r="AG2347" s="120"/>
      <c r="AI2347" s="29">
        <f t="shared" si="1059"/>
        <v>12.756097561000001</v>
      </c>
    </row>
    <row r="2348" spans="1:36" ht="16.5" thickBot="1" x14ac:dyDescent="0.3">
      <c r="A2348" s="48" t="s">
        <v>2492</v>
      </c>
      <c r="B2348" s="54" t="s">
        <v>123</v>
      </c>
      <c r="C2348" s="55" t="s">
        <v>124</v>
      </c>
      <c r="D2348" s="33"/>
      <c r="E2348" s="41">
        <v>0</v>
      </c>
      <c r="F2348" s="41">
        <v>0</v>
      </c>
      <c r="G2348" s="117">
        <v>0</v>
      </c>
      <c r="H2348" s="35"/>
      <c r="I2348" s="35"/>
      <c r="J2348" s="35"/>
      <c r="K2348" s="36">
        <f>SUM(K2349:K2353)</f>
        <v>1</v>
      </c>
      <c r="L2348" s="29">
        <f t="shared" si="1041"/>
        <v>0</v>
      </c>
      <c r="M2348" s="29">
        <f t="shared" si="1042"/>
        <v>0</v>
      </c>
      <c r="O2348" s="34"/>
      <c r="P2348" s="34"/>
      <c r="Q2348" s="34"/>
      <c r="R2348" s="117">
        <v>0</v>
      </c>
      <c r="S2348" s="35">
        <v>0.5</v>
      </c>
      <c r="T2348" s="35"/>
      <c r="U2348" s="37" t="s">
        <v>321</v>
      </c>
      <c r="V2348" s="35">
        <v>1</v>
      </c>
      <c r="W2348" s="6"/>
      <c r="X2348" s="29">
        <f t="shared" si="1050"/>
        <v>0</v>
      </c>
      <c r="Y2348" s="6"/>
      <c r="AB2348" s="6"/>
      <c r="AC2348" s="29" t="str">
        <f t="shared" si="1053"/>
        <v>не применяется</v>
      </c>
      <c r="AF2348" s="6"/>
    </row>
    <row r="2349" spans="1:36" ht="16.5" thickBot="1" x14ac:dyDescent="0.3">
      <c r="A2349" s="48" t="s">
        <v>2499</v>
      </c>
      <c r="B2349" s="54" t="s">
        <v>123</v>
      </c>
      <c r="C2349" s="55" t="s">
        <v>124</v>
      </c>
      <c r="D2349" s="44">
        <v>21</v>
      </c>
      <c r="E2349" s="41">
        <v>0</v>
      </c>
      <c r="F2349" s="41">
        <v>0</v>
      </c>
      <c r="G2349" s="117">
        <v>0</v>
      </c>
      <c r="H2349" s="42" t="s">
        <v>12</v>
      </c>
      <c r="I2349" s="13">
        <v>0</v>
      </c>
      <c r="J2349" s="42" t="s">
        <v>12</v>
      </c>
      <c r="K2349" s="29">
        <f>IF(V2349=1,MAX(AE2349:AG2349),0)</f>
        <v>0</v>
      </c>
      <c r="L2349" s="29">
        <f t="shared" si="1041"/>
        <v>0</v>
      </c>
      <c r="M2349" s="29">
        <f t="shared" si="1042"/>
        <v>0</v>
      </c>
      <c r="N2349" s="29">
        <f>IF(AND(F2349=0,V2349=1),2,V2349)</f>
        <v>0</v>
      </c>
      <c r="O2349" s="34"/>
      <c r="P2349" s="41">
        <v>0</v>
      </c>
      <c r="Q2349" s="41">
        <v>0</v>
      </c>
      <c r="R2349" s="117">
        <v>0</v>
      </c>
      <c r="S2349" s="45">
        <v>0</v>
      </c>
      <c r="T2349" s="45"/>
      <c r="U2349" s="43" t="s">
        <v>335</v>
      </c>
      <c r="V2349" s="34">
        <v>0</v>
      </c>
      <c r="W2349" s="29">
        <v>1</v>
      </c>
      <c r="X2349" s="29">
        <f t="shared" si="1050"/>
        <v>0</v>
      </c>
      <c r="Z2349" s="6">
        <f>N2349</f>
        <v>0</v>
      </c>
      <c r="AA2349" s="6">
        <f>IF(K2349&lt;=0,0,1)</f>
        <v>0</v>
      </c>
      <c r="AB2349" s="29"/>
      <c r="AC2349" s="29" t="str">
        <f t="shared" si="1053"/>
        <v>не применяется</v>
      </c>
      <c r="AE2349" s="120">
        <f>IF(N2349=1,IF(OR(I2349&lt;5,I2349=""),0,IF(I2349&gt;=10,1,0.5)),0)</f>
        <v>0</v>
      </c>
      <c r="AF2349" s="120">
        <f>IF(G2349&gt;AI2349,0.5,0)</f>
        <v>0</v>
      </c>
      <c r="AG2349" s="120">
        <f>IF(G2349=AJ2349,1,0)</f>
        <v>0</v>
      </c>
      <c r="AI2349" s="29">
        <f>ROUND(SUMIFS(E:E,D:D,D2349,N:N,1)/SUMIFS(F:F,D:D,D2349,N:N,1),9)</f>
        <v>0.40586932399999998</v>
      </c>
      <c r="AJ2349" s="29">
        <f>_xlfn.MAXIFS($G$7:$G$2383,$N$7:$N$2383,1,$D$7:$D$2383,21)</f>
        <v>1</v>
      </c>
    </row>
    <row r="2350" spans="1:36" ht="16.5" thickBot="1" x14ac:dyDescent="0.3">
      <c r="A2350" s="48" t="s">
        <v>2500</v>
      </c>
      <c r="B2350" s="54" t="s">
        <v>123</v>
      </c>
      <c r="C2350" s="55" t="s">
        <v>124</v>
      </c>
      <c r="D2350" s="44">
        <v>22</v>
      </c>
      <c r="E2350" s="41">
        <v>0</v>
      </c>
      <c r="F2350" s="41">
        <v>0</v>
      </c>
      <c r="G2350" s="117">
        <v>0</v>
      </c>
      <c r="H2350" s="45">
        <v>1</v>
      </c>
      <c r="I2350" s="42" t="s">
        <v>12</v>
      </c>
      <c r="J2350" s="13">
        <v>0</v>
      </c>
      <c r="K2350" s="29">
        <f>IF(V2350=1,MAX(AE2350:AG2350),0)</f>
        <v>0</v>
      </c>
      <c r="L2350" s="29">
        <f t="shared" si="1041"/>
        <v>0</v>
      </c>
      <c r="M2350" s="29">
        <f t="shared" si="1042"/>
        <v>0</v>
      </c>
      <c r="N2350" s="29">
        <f>IF(AND(F2350=0,V2350=1),2,V2350)</f>
        <v>0</v>
      </c>
      <c r="O2350" s="34"/>
      <c r="P2350" s="41">
        <v>0</v>
      </c>
      <c r="Q2350" s="41">
        <v>0</v>
      </c>
      <c r="R2350" s="117">
        <v>0</v>
      </c>
      <c r="S2350" s="42">
        <v>0</v>
      </c>
      <c r="T2350" s="42"/>
      <c r="U2350" s="43" t="s">
        <v>337</v>
      </c>
      <c r="V2350" s="34">
        <v>0</v>
      </c>
      <c r="W2350" s="29">
        <v>1</v>
      </c>
      <c r="X2350" s="29">
        <f t="shared" si="1050"/>
        <v>0</v>
      </c>
      <c r="Z2350" s="6">
        <f>N2350</f>
        <v>0</v>
      </c>
      <c r="AA2350" s="6">
        <f>IF(K2350&lt;=0,0,1)</f>
        <v>0</v>
      </c>
      <c r="AB2350" s="29"/>
      <c r="AC2350" s="29" t="str">
        <f t="shared" si="1053"/>
        <v>не применяется</v>
      </c>
      <c r="AE2350" s="120">
        <f>IF(AND(J2350&gt;=1,N2350=1),1,0)</f>
        <v>0</v>
      </c>
      <c r="AF2350" s="120">
        <f>IF(G2350&gt;AI2350,0.5,0)</f>
        <v>0</v>
      </c>
      <c r="AG2350" s="120"/>
      <c r="AI2350" s="29">
        <f>ROUND(SUMIFS(E:E,D:D,D2350,N:N,1)/SUMIFS(F:F,D:D,D2350,N:N,1),9)</f>
        <v>0.59924209900000003</v>
      </c>
    </row>
    <row r="2351" spans="1:36" ht="16.5" thickBot="1" x14ac:dyDescent="0.3">
      <c r="A2351" s="48" t="s">
        <v>2501</v>
      </c>
      <c r="B2351" s="54" t="s">
        <v>123</v>
      </c>
      <c r="C2351" s="55" t="s">
        <v>124</v>
      </c>
      <c r="D2351" s="44">
        <v>23</v>
      </c>
      <c r="E2351" s="41">
        <v>0</v>
      </c>
      <c r="F2351" s="41">
        <v>0</v>
      </c>
      <c r="G2351" s="117">
        <v>0</v>
      </c>
      <c r="H2351" s="42" t="s">
        <v>12</v>
      </c>
      <c r="I2351" s="13">
        <v>0</v>
      </c>
      <c r="J2351" s="42" t="s">
        <v>12</v>
      </c>
      <c r="K2351" s="29">
        <f>IF(V2351=1,MAX(AE2351:AG2351),0)</f>
        <v>0</v>
      </c>
      <c r="L2351" s="29">
        <f t="shared" si="1041"/>
        <v>1</v>
      </c>
      <c r="M2351" s="29">
        <f t="shared" si="1042"/>
        <v>0</v>
      </c>
      <c r="N2351" s="29">
        <f>IF(AND(F2351=0,V2351=1),2,V2351)</f>
        <v>2</v>
      </c>
      <c r="O2351" s="34"/>
      <c r="P2351" s="41">
        <v>0</v>
      </c>
      <c r="Q2351" s="41">
        <v>0</v>
      </c>
      <c r="R2351" s="117">
        <v>0</v>
      </c>
      <c r="S2351" s="45">
        <v>0</v>
      </c>
      <c r="T2351" s="45"/>
      <c r="U2351" s="43" t="s">
        <v>339</v>
      </c>
      <c r="V2351" s="34">
        <v>1</v>
      </c>
      <c r="W2351" s="29">
        <v>1</v>
      </c>
      <c r="X2351" s="29">
        <f t="shared" si="1050"/>
        <v>1</v>
      </c>
      <c r="Z2351" s="6">
        <f>N2351</f>
        <v>2</v>
      </c>
      <c r="AA2351" s="6">
        <f>IF(K2351&lt;=0,0,1)</f>
        <v>0</v>
      </c>
      <c r="AB2351" s="29"/>
      <c r="AC2351" s="29" t="str">
        <f>_xlfn.IFS(AND(Z2351=1,AA2351=1),1,AND(Z2351=1,AA2351=0),0,Z2351=0,"не применяется",Z2351=2,"не применяется")</f>
        <v>не применяется</v>
      </c>
      <c r="AE2351" s="120">
        <f>IF(N2351=1,IF(OR(I2351&lt;5,I2351=""),0,IF(I2351&gt;=10,1,0.5)),0)</f>
        <v>0</v>
      </c>
      <c r="AF2351" s="120">
        <f>IF(G2351&gt;AI2351,0.5,0)</f>
        <v>0</v>
      </c>
      <c r="AG2351" s="120">
        <f>IF(AND(G4778&lt;&gt;0,G2351=AJ2351),1,0)</f>
        <v>0</v>
      </c>
      <c r="AI2351" s="29">
        <f>ROUND(SUMIFS(E:E,D:D,D2351,N:N,1)/SUMIFS(F:F,D:D,D2351,N:N,1),9)</f>
        <v>0.46666666699999998</v>
      </c>
      <c r="AJ2351" s="29">
        <f>_xlfn.MAXIFS($G$7:$G$2383,$N$7:$N$2383,1,$D$7:$D$2383,23)</f>
        <v>6</v>
      </c>
    </row>
    <row r="2352" spans="1:36" ht="16.5" thickBot="1" x14ac:dyDescent="0.3">
      <c r="A2352" s="48" t="s">
        <v>2502</v>
      </c>
      <c r="B2352" s="54" t="s">
        <v>123</v>
      </c>
      <c r="C2352" s="55" t="s">
        <v>124</v>
      </c>
      <c r="D2352" s="44">
        <v>24</v>
      </c>
      <c r="E2352" s="41">
        <v>10</v>
      </c>
      <c r="F2352" s="41">
        <v>1</v>
      </c>
      <c r="G2352" s="117">
        <v>10</v>
      </c>
      <c r="H2352" s="42" t="s">
        <v>12</v>
      </c>
      <c r="I2352" s="13">
        <v>1399.99999925</v>
      </c>
      <c r="J2352" s="42" t="s">
        <v>12</v>
      </c>
      <c r="K2352" s="29">
        <f>IF(V2352=1,MAX(AE2352:AG2352),0)</f>
        <v>1</v>
      </c>
      <c r="L2352" s="29">
        <f t="shared" si="1041"/>
        <v>0</v>
      </c>
      <c r="M2352" s="29">
        <f t="shared" si="1042"/>
        <v>1</v>
      </c>
      <c r="N2352" s="29">
        <f>IF(AND(F2352=0,V2352=1),2,V2352)</f>
        <v>1</v>
      </c>
      <c r="O2352" s="34"/>
      <c r="P2352" s="41">
        <v>4</v>
      </c>
      <c r="Q2352" s="41">
        <v>6</v>
      </c>
      <c r="R2352" s="117">
        <v>0.66666666699999999</v>
      </c>
      <c r="S2352" s="45">
        <v>0.5</v>
      </c>
      <c r="T2352" s="45"/>
      <c r="U2352" s="43" t="s">
        <v>341</v>
      </c>
      <c r="V2352" s="34">
        <v>1</v>
      </c>
      <c r="W2352" s="29">
        <v>1</v>
      </c>
      <c r="X2352" s="29">
        <f t="shared" si="1050"/>
        <v>1</v>
      </c>
      <c r="Z2352" s="6">
        <f>N2352</f>
        <v>1</v>
      </c>
      <c r="AA2352" s="6">
        <f>IF(K2352&lt;=0,0,1)</f>
        <v>1</v>
      </c>
      <c r="AB2352" s="29"/>
      <c r="AC2352" s="29">
        <f>_xlfn.IFS(AND(Z2352=1,AA2352=1),1,AND(Z2352=1,AA2352=0),0,Z2352=0,"не применяется")</f>
        <v>1</v>
      </c>
      <c r="AE2352" s="120">
        <f>IF(N2352=1,IF(OR(I2352&lt;5,I2352=""),0,IF(I2352&gt;=10,1,0.5)),0)</f>
        <v>1</v>
      </c>
      <c r="AF2352" s="120">
        <f>IF(G2352&gt;AI2352,0.5,0)</f>
        <v>0.5</v>
      </c>
      <c r="AG2352" s="120">
        <f>IF(G2352=AJ2352,1,0)</f>
        <v>1</v>
      </c>
      <c r="AI2352" s="29">
        <f>ROUND(SUMIFS(E:E,D:D,D2352,N:N,1)/SUMIFS(F:F,D:D,D2352,N:N,1),9)</f>
        <v>0.91379310300000005</v>
      </c>
      <c r="AJ2352" s="29">
        <f>_xlfn.MAXIFS($G$7:$G$2383,$N$7:$N$2383,1,$D$7:$D$2383,24)</f>
        <v>10</v>
      </c>
    </row>
    <row r="2353" spans="1:36" ht="16.5" thickBot="1" x14ac:dyDescent="0.3">
      <c r="A2353" s="48" t="s">
        <v>2503</v>
      </c>
      <c r="B2353" s="54" t="s">
        <v>123</v>
      </c>
      <c r="C2353" s="55" t="s">
        <v>124</v>
      </c>
      <c r="D2353" s="44">
        <v>25</v>
      </c>
      <c r="E2353" s="41">
        <v>0</v>
      </c>
      <c r="F2353" s="41">
        <v>0</v>
      </c>
      <c r="G2353" s="117">
        <v>0</v>
      </c>
      <c r="H2353" s="45">
        <v>1</v>
      </c>
      <c r="I2353" s="42" t="s">
        <v>12</v>
      </c>
      <c r="J2353" s="13">
        <v>0</v>
      </c>
      <c r="K2353" s="29">
        <f>IF(V2353=1,MAX(AE2353:AG2353),0)</f>
        <v>0</v>
      </c>
      <c r="L2353" s="29">
        <f t="shared" si="1041"/>
        <v>0</v>
      </c>
      <c r="M2353" s="29">
        <f t="shared" si="1042"/>
        <v>0</v>
      </c>
      <c r="N2353" s="29">
        <f>IF(AND(F2353=0,V2353=1),2,V2353)</f>
        <v>0</v>
      </c>
      <c r="O2353" s="34"/>
      <c r="P2353" s="41">
        <v>0</v>
      </c>
      <c r="Q2353" s="41">
        <v>0</v>
      </c>
      <c r="R2353" s="117">
        <v>0</v>
      </c>
      <c r="S2353" s="42">
        <v>0</v>
      </c>
      <c r="T2353" s="42"/>
      <c r="U2353" s="43" t="s">
        <v>343</v>
      </c>
      <c r="V2353" s="34">
        <v>0</v>
      </c>
      <c r="W2353" s="29">
        <v>2</v>
      </c>
      <c r="X2353" s="29">
        <f t="shared" si="1050"/>
        <v>0</v>
      </c>
      <c r="Z2353" s="6">
        <f>N2353</f>
        <v>0</v>
      </c>
      <c r="AA2353" s="6">
        <f>IF(K2353&lt;=0,0,1)</f>
        <v>0</v>
      </c>
      <c r="AB2353" s="29"/>
      <c r="AC2353" s="29" t="str">
        <f>_xlfn.IFS(AND(Z2353=1,AA2353=1),1,AND(Z2353=1,AA2353=0),0,Z2353=0,"не применяется")</f>
        <v>не применяется</v>
      </c>
      <c r="AE2353" s="120">
        <f>IF(AND(J2353&gt;=1,N2353=1),2,0)</f>
        <v>0</v>
      </c>
      <c r="AF2353" s="120">
        <f>IF(G2353&gt;AI2353,1,0)</f>
        <v>0</v>
      </c>
      <c r="AG2353" s="120"/>
      <c r="AI2353" s="29">
        <f>ROUND(SUMIFS(E:E,D:D,D2353,N:N,1)/SUMIFS(F:F,D:D,D2353,N:N,1),9)</f>
        <v>0.97028108999999996</v>
      </c>
    </row>
    <row r="2354" spans="1:36" s="112" customFormat="1" ht="16.5" thickBot="1" x14ac:dyDescent="0.3">
      <c r="A2354" s="127" t="s">
        <v>2504</v>
      </c>
      <c r="B2354" s="126" t="s">
        <v>123</v>
      </c>
      <c r="C2354" s="125" t="s">
        <v>124</v>
      </c>
      <c r="D2354" s="51">
        <v>33</v>
      </c>
      <c r="E2354" s="41"/>
      <c r="F2354" s="41"/>
      <c r="G2354" s="117">
        <v>0</v>
      </c>
      <c r="H2354" s="46"/>
      <c r="I2354" s="46"/>
      <c r="J2354" s="46"/>
      <c r="K2354" s="45">
        <f>K2326+K2341+K2348</f>
        <v>15.5</v>
      </c>
      <c r="L2354" s="29">
        <f t="shared" si="1041"/>
        <v>0</v>
      </c>
      <c r="M2354" s="29">
        <f t="shared" si="1042"/>
        <v>0</v>
      </c>
      <c r="N2354" s="29"/>
      <c r="O2354" s="117"/>
      <c r="P2354" s="34"/>
      <c r="Q2354" s="34"/>
      <c r="R2354" s="117">
        <v>0</v>
      </c>
      <c r="S2354" s="46">
        <v>10</v>
      </c>
      <c r="T2354" s="46"/>
      <c r="U2354" s="124" t="s">
        <v>321</v>
      </c>
      <c r="V2354" s="46">
        <v>1</v>
      </c>
      <c r="X2354" s="112">
        <f>SUM(X2326:X2353)</f>
        <v>21</v>
      </c>
      <c r="Y2354" s="123">
        <f>K2354/X2354</f>
        <v>0.73809523809523814</v>
      </c>
      <c r="Z2354" s="6">
        <f>SUM(Z2326:Z2353)</f>
        <v>17</v>
      </c>
      <c r="AA2354" s="6">
        <f>SUM(AA2326:AA2353)</f>
        <v>13</v>
      </c>
      <c r="AB2354" s="53">
        <f>AA2354/Z2354</f>
        <v>0.76470588235294112</v>
      </c>
      <c r="AC2354" s="29">
        <f>AB2354</f>
        <v>0.76470588235294112</v>
      </c>
      <c r="AE2354" s="6"/>
      <c r="AF2354" s="6"/>
      <c r="AG2354" s="6"/>
      <c r="AI2354" s="29"/>
      <c r="AJ2354" s="29"/>
    </row>
    <row r="2355" spans="1:36" ht="16.5" thickBot="1" x14ac:dyDescent="0.25">
      <c r="A2355" s="48" t="s">
        <v>226</v>
      </c>
      <c r="B2355" s="49" t="s">
        <v>125</v>
      </c>
      <c r="C2355" s="50" t="s">
        <v>126</v>
      </c>
      <c r="D2355" s="33">
        <v>0</v>
      </c>
      <c r="E2355" s="41">
        <v>0</v>
      </c>
      <c r="F2355" s="41">
        <v>0</v>
      </c>
      <c r="G2355" s="117">
        <v>0</v>
      </c>
      <c r="H2355" s="35"/>
      <c r="I2355" s="35"/>
      <c r="J2355" s="35"/>
      <c r="K2355" s="36">
        <f>SUM(K2356:K2369)</f>
        <v>17</v>
      </c>
      <c r="L2355" s="29">
        <f t="shared" si="1041"/>
        <v>0</v>
      </c>
      <c r="M2355" s="29">
        <f t="shared" si="1042"/>
        <v>0</v>
      </c>
      <c r="O2355" s="34"/>
      <c r="P2355" s="67"/>
      <c r="Q2355" s="67"/>
      <c r="R2355" s="117">
        <v>0</v>
      </c>
      <c r="S2355" s="34">
        <v>11</v>
      </c>
      <c r="T2355" s="34"/>
      <c r="U2355" s="43" t="s">
        <v>321</v>
      </c>
      <c r="V2355" s="35">
        <v>1</v>
      </c>
      <c r="W2355" s="6"/>
      <c r="X2355" s="6"/>
      <c r="Y2355" s="6"/>
      <c r="AB2355" s="6"/>
      <c r="AC2355" s="6"/>
      <c r="AF2355" s="6"/>
    </row>
    <row r="2356" spans="1:36" ht="16.5" thickBot="1" x14ac:dyDescent="0.3">
      <c r="A2356" s="48" t="s">
        <v>2505</v>
      </c>
      <c r="B2356" s="54" t="s">
        <v>125</v>
      </c>
      <c r="C2356" s="55" t="s">
        <v>126</v>
      </c>
      <c r="D2356" s="41">
        <v>1</v>
      </c>
      <c r="E2356" s="41">
        <v>161488</v>
      </c>
      <c r="F2356" s="41">
        <v>210739</v>
      </c>
      <c r="G2356" s="117">
        <v>0.766293852</v>
      </c>
      <c r="H2356" s="42" t="s">
        <v>12</v>
      </c>
      <c r="I2356" s="13">
        <v>300.07961350599999</v>
      </c>
      <c r="J2356" s="42" t="s">
        <v>12</v>
      </c>
      <c r="K2356" s="29">
        <f t="shared" ref="K2356:K2367" si="1060">IF(V2356=1,MAX(AE2356:AG2356),0)</f>
        <v>1</v>
      </c>
      <c r="L2356" s="29">
        <f t="shared" si="1041"/>
        <v>0</v>
      </c>
      <c r="M2356" s="29">
        <f t="shared" si="1042"/>
        <v>1</v>
      </c>
      <c r="N2356" s="29">
        <f t="shared" ref="N2356:N2369" si="1061">IF(AND(F2356=0,V2356=1),2,V2356)</f>
        <v>1</v>
      </c>
      <c r="O2356" s="34"/>
      <c r="P2356" s="41">
        <v>166406</v>
      </c>
      <c r="Q2356" s="41">
        <v>868800.5</v>
      </c>
      <c r="R2356" s="117">
        <v>0.191535341</v>
      </c>
      <c r="S2356" s="34">
        <v>1</v>
      </c>
      <c r="T2356" s="34"/>
      <c r="U2356" s="43" t="s">
        <v>293</v>
      </c>
      <c r="V2356" s="34">
        <v>1</v>
      </c>
      <c r="W2356" s="29">
        <v>1</v>
      </c>
      <c r="X2356" s="29">
        <f t="shared" ref="X2356:X2382" si="1062">IF(V2356=1,W2356,0)</f>
        <v>1</v>
      </c>
      <c r="Z2356" s="6">
        <f t="shared" ref="Z2356:Z2369" si="1063">N2356</f>
        <v>1</v>
      </c>
      <c r="AA2356" s="6">
        <f t="shared" ref="AA2356:AA2369" si="1064">IF(K2356&lt;=0,0,1)</f>
        <v>1</v>
      </c>
      <c r="AB2356" s="29"/>
      <c r="AC2356" s="29">
        <f t="shared" ref="AC2356:AC2371" si="1065">_xlfn.IFS(AND(Z2356=1,AA2356=1),1,AND(Z2356=1,AA2356=0),0,Z2356=0,"не применяется")</f>
        <v>1</v>
      </c>
      <c r="AE2356" s="120">
        <f>IF(N2356=1,IF(OR(I2356&lt;3,I2356=""),0,IF(I2356&gt;=7,1,0.5)),0)</f>
        <v>1</v>
      </c>
      <c r="AF2356" s="120">
        <f>IF(G2356&gt;AI2356,0.5,0)</f>
        <v>0.5</v>
      </c>
      <c r="AG2356" s="120">
        <f>IF(G2356=AJ2356,1,0)</f>
        <v>0</v>
      </c>
      <c r="AI2356" s="29">
        <f t="shared" ref="AI2356:AI2369" si="1066">ROUND(SUMIFS(E:E,D:D,D2356,N:N,1)/SUMIFS(F:F,D:D,D2356,N:N,1),9)</f>
        <v>0.26994277300000002</v>
      </c>
      <c r="AJ2356" s="29">
        <f>ROUND(_xlfn.MAXIFS($G$7:$G$2383,$D$7:$D$2383,1,$V$7:$V$2383,1),9)</f>
        <v>0.87050933799999997</v>
      </c>
    </row>
    <row r="2357" spans="1:36" ht="16.5" thickBot="1" x14ac:dyDescent="0.3">
      <c r="A2357" s="48" t="s">
        <v>2506</v>
      </c>
      <c r="B2357" s="54" t="s">
        <v>125</v>
      </c>
      <c r="C2357" s="55" t="s">
        <v>126</v>
      </c>
      <c r="D2357" s="44">
        <v>2</v>
      </c>
      <c r="E2357" s="41">
        <v>806</v>
      </c>
      <c r="F2357" s="41">
        <v>873</v>
      </c>
      <c r="G2357" s="117">
        <v>0.92325314999999997</v>
      </c>
      <c r="H2357" s="42" t="s">
        <v>12</v>
      </c>
      <c r="I2357" s="13">
        <v>275.66852289600001</v>
      </c>
      <c r="J2357" s="42" t="s">
        <v>12</v>
      </c>
      <c r="K2357" s="29">
        <f t="shared" si="1060"/>
        <v>2</v>
      </c>
      <c r="L2357" s="29">
        <f t="shared" si="1041"/>
        <v>0</v>
      </c>
      <c r="M2357" s="29">
        <f t="shared" si="1042"/>
        <v>0</v>
      </c>
      <c r="N2357" s="29">
        <f t="shared" si="1061"/>
        <v>1</v>
      </c>
      <c r="O2357" s="34"/>
      <c r="P2357" s="41">
        <v>435</v>
      </c>
      <c r="Q2357" s="41">
        <v>1770</v>
      </c>
      <c r="R2357" s="117">
        <v>0.24576271199999999</v>
      </c>
      <c r="S2357" s="34">
        <v>2</v>
      </c>
      <c r="T2357" s="34"/>
      <c r="U2357" s="43" t="s">
        <v>295</v>
      </c>
      <c r="V2357" s="34">
        <v>1</v>
      </c>
      <c r="W2357" s="29">
        <v>2</v>
      </c>
      <c r="X2357" s="29">
        <f t="shared" si="1062"/>
        <v>2</v>
      </c>
      <c r="Z2357" s="6">
        <f t="shared" si="1063"/>
        <v>1</v>
      </c>
      <c r="AA2357" s="6">
        <f t="shared" si="1064"/>
        <v>1</v>
      </c>
      <c r="AB2357" s="29"/>
      <c r="AC2357" s="29">
        <f t="shared" si="1065"/>
        <v>1</v>
      </c>
      <c r="AE2357" s="120">
        <f>IF(N2357=1,IF(OR(I2357&lt;5,I2357=""),0,IF(I2357&gt;=10,2,1)),0)</f>
        <v>2</v>
      </c>
      <c r="AF2357" s="120">
        <f>IF(G2357&gt;AI2357,1,0)</f>
        <v>0</v>
      </c>
      <c r="AG2357" s="120">
        <f>IF(G2357=AJ2357,2,0)</f>
        <v>0</v>
      </c>
      <c r="AI2357" s="29">
        <f t="shared" si="1066"/>
        <v>0.94268468299999997</v>
      </c>
      <c r="AJ2357" s="29">
        <f>ROUND(_xlfn.MAXIFS($G$7:$G$2383,$N$7:$N$2383,1,$D$7:$D$2383,2),9)</f>
        <v>0.994897959</v>
      </c>
    </row>
    <row r="2358" spans="1:36" ht="16.5" thickBot="1" x14ac:dyDescent="0.3">
      <c r="A2358" s="48" t="s">
        <v>2507</v>
      </c>
      <c r="B2358" s="54" t="s">
        <v>125</v>
      </c>
      <c r="C2358" s="55" t="s">
        <v>126</v>
      </c>
      <c r="D2358" s="44">
        <v>3</v>
      </c>
      <c r="E2358" s="41">
        <v>19</v>
      </c>
      <c r="F2358" s="41">
        <v>21</v>
      </c>
      <c r="G2358" s="117">
        <v>0.90476190499999998</v>
      </c>
      <c r="H2358" s="42" t="s">
        <v>12</v>
      </c>
      <c r="I2358" s="13">
        <v>1.7857143</v>
      </c>
      <c r="J2358" s="42" t="s">
        <v>12</v>
      </c>
      <c r="K2358" s="29">
        <f t="shared" si="1060"/>
        <v>0.5</v>
      </c>
      <c r="L2358" s="29">
        <f t="shared" si="1041"/>
        <v>0</v>
      </c>
      <c r="M2358" s="29">
        <f t="shared" si="1042"/>
        <v>1</v>
      </c>
      <c r="N2358" s="29">
        <f t="shared" si="1061"/>
        <v>1</v>
      </c>
      <c r="O2358" s="34"/>
      <c r="P2358" s="41">
        <v>32</v>
      </c>
      <c r="Q2358" s="41">
        <v>36</v>
      </c>
      <c r="R2358" s="117">
        <v>0.88888888899999996</v>
      </c>
      <c r="S2358" s="34">
        <v>1</v>
      </c>
      <c r="T2358" s="34"/>
      <c r="U2358" s="43" t="s">
        <v>297</v>
      </c>
      <c r="V2358" s="34">
        <v>1</v>
      </c>
      <c r="W2358" s="29">
        <v>1</v>
      </c>
      <c r="X2358" s="29">
        <f t="shared" si="1062"/>
        <v>1</v>
      </c>
      <c r="Z2358" s="6">
        <f t="shared" si="1063"/>
        <v>1</v>
      </c>
      <c r="AA2358" s="6">
        <f t="shared" si="1064"/>
        <v>1</v>
      </c>
      <c r="AB2358" s="29"/>
      <c r="AC2358" s="29">
        <f t="shared" si="1065"/>
        <v>1</v>
      </c>
      <c r="AE2358" s="120">
        <f>IF(N2358=1,IF(OR(I2358&lt;5,I2358=""),0,IF(I2358&gt;=10,1,0.5)),0)</f>
        <v>0</v>
      </c>
      <c r="AF2358" s="120">
        <f>IF(G2358&gt;AI2358,0.5,0)</f>
        <v>0.5</v>
      </c>
      <c r="AG2358" s="120">
        <f>IF(G2358=AJ2358,1,0)</f>
        <v>0</v>
      </c>
      <c r="AI2358" s="29">
        <f t="shared" si="1066"/>
        <v>0.630237826</v>
      </c>
      <c r="AJ2358" s="29">
        <f>_xlfn.MAXIFS($G$7:$G$2383,$N$7:$N$2383,1,$D$7:$D$2383,3)</f>
        <v>1</v>
      </c>
    </row>
    <row r="2359" spans="1:36" ht="16.5" thickBot="1" x14ac:dyDescent="0.3">
      <c r="A2359" s="48" t="s">
        <v>2508</v>
      </c>
      <c r="B2359" s="54" t="s">
        <v>125</v>
      </c>
      <c r="C2359" s="55" t="s">
        <v>126</v>
      </c>
      <c r="D2359" s="44">
        <v>4</v>
      </c>
      <c r="E2359" s="41">
        <v>6</v>
      </c>
      <c r="F2359" s="41">
        <v>15</v>
      </c>
      <c r="G2359" s="117">
        <v>0.4</v>
      </c>
      <c r="H2359" s="42" t="s">
        <v>12</v>
      </c>
      <c r="I2359" s="13">
        <v>1073.333336462</v>
      </c>
      <c r="J2359" s="42" t="s">
        <v>12</v>
      </c>
      <c r="K2359" s="29">
        <f t="shared" si="1060"/>
        <v>1</v>
      </c>
      <c r="L2359" s="29">
        <f t="shared" si="1041"/>
        <v>0</v>
      </c>
      <c r="M2359" s="29">
        <f t="shared" si="1042"/>
        <v>0</v>
      </c>
      <c r="N2359" s="29">
        <f t="shared" si="1061"/>
        <v>1</v>
      </c>
      <c r="O2359" s="34"/>
      <c r="P2359" s="41">
        <v>3</v>
      </c>
      <c r="Q2359" s="41">
        <v>88</v>
      </c>
      <c r="R2359" s="117">
        <v>3.4090909000000003E-2</v>
      </c>
      <c r="S2359" s="34">
        <v>0</v>
      </c>
      <c r="T2359" s="34"/>
      <c r="U2359" s="43" t="s">
        <v>299</v>
      </c>
      <c r="V2359" s="34">
        <v>1</v>
      </c>
      <c r="W2359" s="29">
        <v>1</v>
      </c>
      <c r="X2359" s="29">
        <f t="shared" si="1062"/>
        <v>1</v>
      </c>
      <c r="Z2359" s="6">
        <f t="shared" si="1063"/>
        <v>1</v>
      </c>
      <c r="AA2359" s="6">
        <f t="shared" si="1064"/>
        <v>1</v>
      </c>
      <c r="AB2359" s="29"/>
      <c r="AC2359" s="29">
        <f t="shared" si="1065"/>
        <v>1</v>
      </c>
      <c r="AE2359" s="120">
        <f>IF(N2359=1,IF(OR(I2359&lt;5,I2359=""),0,IF(I2359&gt;=10,1,0.5)),0)</f>
        <v>1</v>
      </c>
      <c r="AF2359" s="120">
        <f>IF(G2359&gt;AI2359,0.5,0)</f>
        <v>0</v>
      </c>
      <c r="AG2359" s="120">
        <f>IF(G2359=AJ2359,1,0)</f>
        <v>0</v>
      </c>
      <c r="AI2359" s="29">
        <f t="shared" si="1066"/>
        <v>0.88328075699999997</v>
      </c>
      <c r="AJ2359" s="29">
        <f>_xlfn.MAXIFS($G$7:$G$2383,$N$7:$N$2383,1,$D$7:$D$2383,4)</f>
        <v>1</v>
      </c>
    </row>
    <row r="2360" spans="1:36" ht="16.5" thickBot="1" x14ac:dyDescent="0.3">
      <c r="A2360" s="48" t="s">
        <v>2509</v>
      </c>
      <c r="B2360" s="54" t="s">
        <v>125</v>
      </c>
      <c r="C2360" s="55" t="s">
        <v>126</v>
      </c>
      <c r="D2360" s="44">
        <v>5</v>
      </c>
      <c r="E2360" s="41">
        <v>54</v>
      </c>
      <c r="F2360" s="41">
        <v>61</v>
      </c>
      <c r="G2360" s="117">
        <v>0.88524590199999997</v>
      </c>
      <c r="H2360" s="42" t="s">
        <v>12</v>
      </c>
      <c r="I2360" s="13">
        <v>1877.0491989269999</v>
      </c>
      <c r="J2360" s="42" t="s">
        <v>12</v>
      </c>
      <c r="K2360" s="29">
        <f t="shared" si="1060"/>
        <v>1</v>
      </c>
      <c r="L2360" s="29">
        <f t="shared" si="1041"/>
        <v>0</v>
      </c>
      <c r="M2360" s="29">
        <f t="shared" si="1042"/>
        <v>1</v>
      </c>
      <c r="N2360" s="29">
        <f t="shared" si="1061"/>
        <v>1</v>
      </c>
      <c r="O2360" s="34"/>
      <c r="P2360" s="41">
        <v>9</v>
      </c>
      <c r="Q2360" s="41">
        <v>201</v>
      </c>
      <c r="R2360" s="117">
        <v>4.4776119000000003E-2</v>
      </c>
      <c r="S2360" s="34">
        <v>0</v>
      </c>
      <c r="T2360" s="34"/>
      <c r="U2360" s="43" t="s">
        <v>301</v>
      </c>
      <c r="V2360" s="34">
        <v>1</v>
      </c>
      <c r="W2360" s="29">
        <v>1</v>
      </c>
      <c r="X2360" s="29">
        <f t="shared" si="1062"/>
        <v>1</v>
      </c>
      <c r="Z2360" s="6">
        <f t="shared" si="1063"/>
        <v>1</v>
      </c>
      <c r="AA2360" s="6">
        <f t="shared" si="1064"/>
        <v>1</v>
      </c>
      <c r="AB2360" s="29"/>
      <c r="AC2360" s="29">
        <f t="shared" si="1065"/>
        <v>1</v>
      </c>
      <c r="AE2360" s="120">
        <f>IF(N2360=1,IF(OR(I2360&lt;5,I2360=""),0,IF(I2360&gt;=10,1,0.5)),0)</f>
        <v>1</v>
      </c>
      <c r="AF2360" s="120">
        <f>IF(G2360&gt;AI2360,0.5,0)</f>
        <v>0.5</v>
      </c>
      <c r="AG2360" s="120">
        <f>IF(G2360=AJ2360,1,0)</f>
        <v>0</v>
      </c>
      <c r="AI2360" s="29">
        <f t="shared" si="1066"/>
        <v>0.78056112200000005</v>
      </c>
      <c r="AJ2360" s="29">
        <f>_xlfn.MAXIFS($G$7:$G$2383,$N$7:$N$2383,1,$D$7:$D$2383,5)</f>
        <v>1</v>
      </c>
    </row>
    <row r="2361" spans="1:36" ht="16.5" thickBot="1" x14ac:dyDescent="0.3">
      <c r="A2361" s="48" t="s">
        <v>2510</v>
      </c>
      <c r="B2361" s="54" t="s">
        <v>125</v>
      </c>
      <c r="C2361" s="55" t="s">
        <v>126</v>
      </c>
      <c r="D2361" s="44">
        <v>6</v>
      </c>
      <c r="E2361" s="41">
        <v>2737</v>
      </c>
      <c r="F2361" s="41">
        <v>2735</v>
      </c>
      <c r="G2361" s="117">
        <v>1.0007312610000001</v>
      </c>
      <c r="H2361" s="45">
        <v>1</v>
      </c>
      <c r="I2361" s="42" t="s">
        <v>12</v>
      </c>
      <c r="J2361" s="13">
        <v>1.0007312610000001</v>
      </c>
      <c r="K2361" s="29">
        <f t="shared" si="1060"/>
        <v>2</v>
      </c>
      <c r="L2361" s="29">
        <f t="shared" si="1041"/>
        <v>0</v>
      </c>
      <c r="M2361" s="29">
        <f t="shared" si="1042"/>
        <v>0</v>
      </c>
      <c r="N2361" s="29">
        <f t="shared" si="1061"/>
        <v>1</v>
      </c>
      <c r="O2361" s="34"/>
      <c r="P2361" s="41">
        <v>0</v>
      </c>
      <c r="Q2361" s="41">
        <v>0</v>
      </c>
      <c r="R2361" s="117">
        <v>0</v>
      </c>
      <c r="S2361" s="42">
        <v>2</v>
      </c>
      <c r="T2361" s="42"/>
      <c r="U2361" s="43" t="s">
        <v>303</v>
      </c>
      <c r="V2361" s="34">
        <v>1</v>
      </c>
      <c r="W2361" s="29">
        <v>2</v>
      </c>
      <c r="X2361" s="29">
        <f t="shared" si="1062"/>
        <v>2</v>
      </c>
      <c r="Z2361" s="6">
        <f t="shared" si="1063"/>
        <v>1</v>
      </c>
      <c r="AA2361" s="6">
        <f t="shared" si="1064"/>
        <v>1</v>
      </c>
      <c r="AB2361" s="29"/>
      <c r="AC2361" s="29">
        <f t="shared" si="1065"/>
        <v>1</v>
      </c>
      <c r="AE2361" s="120">
        <f>IF(N2361=1,IF(J2361&gt;=1,2,0),0)</f>
        <v>2</v>
      </c>
      <c r="AF2361" s="120">
        <f>IF(G2361&gt;AI2361,1,0)</f>
        <v>0</v>
      </c>
      <c r="AG2361" s="120"/>
      <c r="AI2361" s="29">
        <f t="shared" si="1066"/>
        <v>1.0014544569999999</v>
      </c>
    </row>
    <row r="2362" spans="1:36" ht="16.5" thickBot="1" x14ac:dyDescent="0.3">
      <c r="A2362" s="48" t="s">
        <v>2511</v>
      </c>
      <c r="B2362" s="54" t="s">
        <v>125</v>
      </c>
      <c r="C2362" s="55" t="s">
        <v>126</v>
      </c>
      <c r="D2362" s="44">
        <v>7</v>
      </c>
      <c r="E2362" s="41">
        <v>1353</v>
      </c>
      <c r="F2362" s="41">
        <v>1864</v>
      </c>
      <c r="G2362" s="117">
        <v>0.725858369</v>
      </c>
      <c r="H2362" s="42" t="s">
        <v>12</v>
      </c>
      <c r="I2362" s="13">
        <v>14.342930730000001</v>
      </c>
      <c r="J2362" s="42" t="s">
        <v>12</v>
      </c>
      <c r="K2362" s="29">
        <f t="shared" si="1060"/>
        <v>2</v>
      </c>
      <c r="L2362" s="29">
        <f t="shared" si="1041"/>
        <v>0</v>
      </c>
      <c r="M2362" s="29">
        <f t="shared" si="1042"/>
        <v>0</v>
      </c>
      <c r="N2362" s="29">
        <f t="shared" si="1061"/>
        <v>1</v>
      </c>
      <c r="O2362" s="34"/>
      <c r="P2362" s="41">
        <v>1076</v>
      </c>
      <c r="Q2362" s="41">
        <v>1695</v>
      </c>
      <c r="R2362" s="117">
        <v>0.63480826000000001</v>
      </c>
      <c r="S2362" s="34">
        <v>0</v>
      </c>
      <c r="T2362" s="34"/>
      <c r="U2362" s="43" t="s">
        <v>305</v>
      </c>
      <c r="V2362" s="34">
        <v>1</v>
      </c>
      <c r="W2362" s="29">
        <v>2</v>
      </c>
      <c r="X2362" s="29">
        <f t="shared" si="1062"/>
        <v>2</v>
      </c>
      <c r="Z2362" s="6">
        <f t="shared" si="1063"/>
        <v>1</v>
      </c>
      <c r="AA2362" s="6">
        <f t="shared" si="1064"/>
        <v>1</v>
      </c>
      <c r="AB2362" s="29"/>
      <c r="AC2362" s="29">
        <f t="shared" si="1065"/>
        <v>1</v>
      </c>
      <c r="AE2362" s="120">
        <f>IF(N2362=1,IF(OR(I2362&lt;3,I2362=""),0,IF(I2362&gt;=7,2,1)),0)</f>
        <v>2</v>
      </c>
      <c r="AF2362" s="120">
        <f>IF(G2362&gt;AI2362,1,0)</f>
        <v>0</v>
      </c>
      <c r="AG2362" s="120">
        <f>IF(G2362=AJ2362,2,0)</f>
        <v>0</v>
      </c>
      <c r="AI2362" s="29">
        <f t="shared" si="1066"/>
        <v>0.78831324000000003</v>
      </c>
      <c r="AJ2362" s="29">
        <f>_xlfn.MAXIFS($G$7:$G$2383,$N$7:$N$2383,1,$D$7:$D$2383,7)</f>
        <v>0.964028777</v>
      </c>
    </row>
    <row r="2363" spans="1:36" ht="16.5" thickBot="1" x14ac:dyDescent="0.3">
      <c r="A2363" s="48" t="s">
        <v>2512</v>
      </c>
      <c r="B2363" s="54" t="s">
        <v>125</v>
      </c>
      <c r="C2363" s="55" t="s">
        <v>126</v>
      </c>
      <c r="D2363" s="44">
        <v>8</v>
      </c>
      <c r="E2363" s="41">
        <v>369</v>
      </c>
      <c r="F2363" s="41">
        <v>1864</v>
      </c>
      <c r="G2363" s="117">
        <v>0.197961373</v>
      </c>
      <c r="H2363" s="42" t="s">
        <v>12</v>
      </c>
      <c r="I2363" s="13">
        <v>-22.327655842999999</v>
      </c>
      <c r="J2363" s="42" t="s">
        <v>12</v>
      </c>
      <c r="K2363" s="29">
        <f t="shared" si="1060"/>
        <v>1</v>
      </c>
      <c r="L2363" s="29">
        <f t="shared" si="1041"/>
        <v>0</v>
      </c>
      <c r="M2363" s="29">
        <f t="shared" si="1042"/>
        <v>1</v>
      </c>
      <c r="N2363" s="29">
        <f t="shared" si="1061"/>
        <v>1</v>
      </c>
      <c r="O2363" s="34"/>
      <c r="P2363" s="41">
        <v>432</v>
      </c>
      <c r="Q2363" s="41">
        <v>1695</v>
      </c>
      <c r="R2363" s="117">
        <v>0.25486725700000001</v>
      </c>
      <c r="S2363" s="34">
        <v>0.5</v>
      </c>
      <c r="T2363" s="34"/>
      <c r="U2363" s="43" t="s">
        <v>307</v>
      </c>
      <c r="V2363" s="34">
        <v>1</v>
      </c>
      <c r="W2363" s="29">
        <v>1</v>
      </c>
      <c r="X2363" s="29">
        <f t="shared" si="1062"/>
        <v>1</v>
      </c>
      <c r="Z2363" s="6">
        <f t="shared" si="1063"/>
        <v>1</v>
      </c>
      <c r="AA2363" s="6">
        <f t="shared" si="1064"/>
        <v>1</v>
      </c>
      <c r="AB2363" s="29"/>
      <c r="AC2363" s="29">
        <f t="shared" si="1065"/>
        <v>1</v>
      </c>
      <c r="AE2363" s="120">
        <f>IF(N2363=1,IF(OR(I2363&gt;-5,I2363=""),0,IF(I2363&gt;=-10,0.5,1)),0)</f>
        <v>1</v>
      </c>
      <c r="AF2363" s="120">
        <f>IF(G2363&lt;AI2363,0.5,0)</f>
        <v>0.5</v>
      </c>
      <c r="AG2363" s="120">
        <f>IF(G2363=AJ2363,1,0)</f>
        <v>0</v>
      </c>
      <c r="AI2363" s="29">
        <f t="shared" si="1066"/>
        <v>0.38070670899999998</v>
      </c>
      <c r="AJ2363" s="29">
        <f>_xlfn.MINIFS($G$6:$G$2383,$N$6:$N$2383,1,$D$6:$D$2383,8)</f>
        <v>1.9047618999999998E-2</v>
      </c>
    </row>
    <row r="2364" spans="1:36" ht="16.5" thickBot="1" x14ac:dyDescent="0.3">
      <c r="A2364" s="48" t="s">
        <v>2513</v>
      </c>
      <c r="B2364" s="54" t="s">
        <v>125</v>
      </c>
      <c r="C2364" s="55" t="s">
        <v>126</v>
      </c>
      <c r="D2364" s="44">
        <v>9</v>
      </c>
      <c r="E2364" s="41">
        <v>5334</v>
      </c>
      <c r="F2364" s="41">
        <v>873</v>
      </c>
      <c r="G2364" s="117">
        <v>6.1099656360000001</v>
      </c>
      <c r="H2364" s="45">
        <v>1</v>
      </c>
      <c r="I2364" s="42" t="s">
        <v>12</v>
      </c>
      <c r="J2364" s="13">
        <v>6.1099656360000001</v>
      </c>
      <c r="K2364" s="29">
        <f t="shared" si="1060"/>
        <v>1</v>
      </c>
      <c r="L2364" s="29">
        <f t="shared" si="1041"/>
        <v>0</v>
      </c>
      <c r="M2364" s="29">
        <f t="shared" si="1042"/>
        <v>0</v>
      </c>
      <c r="N2364" s="29">
        <f t="shared" si="1061"/>
        <v>1</v>
      </c>
      <c r="O2364" s="34"/>
      <c r="P2364" s="41">
        <v>5245</v>
      </c>
      <c r="Q2364" s="41">
        <v>1770</v>
      </c>
      <c r="R2364" s="117">
        <v>2.9632768359999999</v>
      </c>
      <c r="S2364" s="42">
        <v>1</v>
      </c>
      <c r="T2364" s="42"/>
      <c r="U2364" s="43" t="s">
        <v>309</v>
      </c>
      <c r="V2364" s="34">
        <v>1</v>
      </c>
      <c r="W2364" s="29">
        <v>1</v>
      </c>
      <c r="X2364" s="29">
        <f t="shared" si="1062"/>
        <v>1</v>
      </c>
      <c r="Z2364" s="6">
        <f t="shared" si="1063"/>
        <v>1</v>
      </c>
      <c r="AA2364" s="6">
        <f t="shared" si="1064"/>
        <v>1</v>
      </c>
      <c r="AB2364" s="29"/>
      <c r="AC2364" s="29">
        <f t="shared" si="1065"/>
        <v>1</v>
      </c>
      <c r="AE2364" s="120">
        <f>IF(N2364=1,IF(J2364&gt;=1,1,0),0)</f>
        <v>1</v>
      </c>
      <c r="AF2364" s="120">
        <f>IF(G2364&gt;AI2364,0.5,0)</f>
        <v>0</v>
      </c>
      <c r="AG2364" s="120"/>
      <c r="AI2364" s="29">
        <f t="shared" si="1066"/>
        <v>6.5856960899999999</v>
      </c>
    </row>
    <row r="2365" spans="1:36" ht="16.5" thickBot="1" x14ac:dyDescent="0.3">
      <c r="A2365" s="48" t="s">
        <v>2514</v>
      </c>
      <c r="B2365" s="54" t="s">
        <v>125</v>
      </c>
      <c r="C2365" s="55" t="s">
        <v>126</v>
      </c>
      <c r="D2365" s="44">
        <v>10</v>
      </c>
      <c r="E2365" s="41">
        <v>57</v>
      </c>
      <c r="F2365" s="41">
        <v>15</v>
      </c>
      <c r="G2365" s="117">
        <v>3.8</v>
      </c>
      <c r="H2365" s="45">
        <v>1</v>
      </c>
      <c r="I2365" s="42" t="s">
        <v>12</v>
      </c>
      <c r="J2365" s="13">
        <v>3.8</v>
      </c>
      <c r="K2365" s="29">
        <f t="shared" si="1060"/>
        <v>1</v>
      </c>
      <c r="L2365" s="29">
        <f t="shared" si="1041"/>
        <v>0</v>
      </c>
      <c r="M2365" s="29">
        <f t="shared" si="1042"/>
        <v>0</v>
      </c>
      <c r="N2365" s="29">
        <f t="shared" si="1061"/>
        <v>1</v>
      </c>
      <c r="O2365" s="34"/>
      <c r="P2365" s="41">
        <v>45</v>
      </c>
      <c r="Q2365" s="41">
        <v>88</v>
      </c>
      <c r="R2365" s="117">
        <v>0.51136363600000001</v>
      </c>
      <c r="S2365" s="42">
        <v>0</v>
      </c>
      <c r="T2365" s="42"/>
      <c r="U2365" s="43" t="s">
        <v>311</v>
      </c>
      <c r="V2365" s="34">
        <v>1</v>
      </c>
      <c r="W2365" s="29">
        <v>1</v>
      </c>
      <c r="X2365" s="29">
        <f t="shared" si="1062"/>
        <v>1</v>
      </c>
      <c r="Z2365" s="6">
        <f t="shared" si="1063"/>
        <v>1</v>
      </c>
      <c r="AA2365" s="6">
        <f t="shared" si="1064"/>
        <v>1</v>
      </c>
      <c r="AB2365" s="29"/>
      <c r="AC2365" s="29">
        <f t="shared" si="1065"/>
        <v>1</v>
      </c>
      <c r="AE2365" s="120">
        <f>IF(N2365=1,IF(J2365&gt;=1,1,0),0)</f>
        <v>1</v>
      </c>
      <c r="AF2365" s="120">
        <f>IF(G2365&gt;AI2365,0.5,0)</f>
        <v>0</v>
      </c>
      <c r="AG2365" s="120"/>
      <c r="AI2365" s="29">
        <f t="shared" si="1066"/>
        <v>8.2854889590000003</v>
      </c>
    </row>
    <row r="2366" spans="1:36" ht="16.5" thickBot="1" x14ac:dyDescent="0.3">
      <c r="A2366" s="48" t="s">
        <v>2515</v>
      </c>
      <c r="B2366" s="54" t="s">
        <v>125</v>
      </c>
      <c r="C2366" s="55" t="s">
        <v>126</v>
      </c>
      <c r="D2366" s="44">
        <v>11</v>
      </c>
      <c r="E2366" s="41">
        <v>516</v>
      </c>
      <c r="F2366" s="41">
        <v>61</v>
      </c>
      <c r="G2366" s="117">
        <v>8.4590163930000006</v>
      </c>
      <c r="H2366" s="45">
        <v>1</v>
      </c>
      <c r="I2366" s="42" t="s">
        <v>12</v>
      </c>
      <c r="J2366" s="13">
        <v>8.4590163930000006</v>
      </c>
      <c r="K2366" s="29">
        <f t="shared" si="1060"/>
        <v>2</v>
      </c>
      <c r="L2366" s="29">
        <f t="shared" si="1041"/>
        <v>0</v>
      </c>
      <c r="M2366" s="29">
        <f t="shared" si="1042"/>
        <v>0</v>
      </c>
      <c r="N2366" s="29">
        <f t="shared" si="1061"/>
        <v>1</v>
      </c>
      <c r="O2366" s="34"/>
      <c r="P2366" s="41">
        <v>472</v>
      </c>
      <c r="Q2366" s="41">
        <v>201</v>
      </c>
      <c r="R2366" s="117">
        <v>2.3482587060000002</v>
      </c>
      <c r="S2366" s="42">
        <v>2</v>
      </c>
      <c r="T2366" s="42"/>
      <c r="U2366" s="43" t="s">
        <v>313</v>
      </c>
      <c r="V2366" s="34">
        <v>1</v>
      </c>
      <c r="W2366" s="29">
        <v>2</v>
      </c>
      <c r="X2366" s="29">
        <f t="shared" si="1062"/>
        <v>2</v>
      </c>
      <c r="Z2366" s="6">
        <f t="shared" si="1063"/>
        <v>1</v>
      </c>
      <c r="AA2366" s="6">
        <f t="shared" si="1064"/>
        <v>1</v>
      </c>
      <c r="AB2366" s="29"/>
      <c r="AC2366" s="29">
        <f t="shared" si="1065"/>
        <v>1</v>
      </c>
      <c r="AE2366" s="120">
        <f>IF(N2366=1,IF(J2366&gt;=1,2,0),0)</f>
        <v>2</v>
      </c>
      <c r="AF2366" s="120">
        <f>IF(G2366&gt;AI2366,1,0)</f>
        <v>0</v>
      </c>
      <c r="AG2366" s="120"/>
      <c r="AI2366" s="29">
        <f t="shared" si="1066"/>
        <v>8.5951903810000001</v>
      </c>
    </row>
    <row r="2367" spans="1:36" ht="16.5" thickBot="1" x14ac:dyDescent="0.3">
      <c r="A2367" s="48" t="s">
        <v>2516</v>
      </c>
      <c r="B2367" s="54" t="s">
        <v>125</v>
      </c>
      <c r="C2367" s="55" t="s">
        <v>126</v>
      </c>
      <c r="D2367" s="44">
        <v>12</v>
      </c>
      <c r="E2367" s="41">
        <v>1338</v>
      </c>
      <c r="F2367" s="41">
        <v>46593</v>
      </c>
      <c r="G2367" s="117">
        <v>2.8716760000000001E-2</v>
      </c>
      <c r="H2367" s="42" t="s">
        <v>12</v>
      </c>
      <c r="I2367" s="13">
        <v>5.1971111490000004</v>
      </c>
      <c r="J2367" s="42" t="s">
        <v>12</v>
      </c>
      <c r="K2367" s="29">
        <f t="shared" si="1060"/>
        <v>0.5</v>
      </c>
      <c r="L2367" s="29">
        <f t="shared" si="1041"/>
        <v>0</v>
      </c>
      <c r="M2367" s="29">
        <f t="shared" si="1042"/>
        <v>1</v>
      </c>
      <c r="N2367" s="29">
        <f t="shared" si="1061"/>
        <v>1</v>
      </c>
      <c r="O2367" s="34"/>
      <c r="P2367" s="41">
        <v>1127</v>
      </c>
      <c r="Q2367" s="41">
        <v>41285</v>
      </c>
      <c r="R2367" s="117">
        <v>2.7298050000000001E-2</v>
      </c>
      <c r="S2367" s="34">
        <v>1</v>
      </c>
      <c r="T2367" s="34"/>
      <c r="U2367" s="43" t="s">
        <v>315</v>
      </c>
      <c r="V2367" s="34">
        <v>1</v>
      </c>
      <c r="W2367" s="29">
        <v>1</v>
      </c>
      <c r="X2367" s="29">
        <f t="shared" si="1062"/>
        <v>1</v>
      </c>
      <c r="Z2367" s="6">
        <f t="shared" si="1063"/>
        <v>1</v>
      </c>
      <c r="AA2367" s="6">
        <f t="shared" si="1064"/>
        <v>1</v>
      </c>
      <c r="AB2367" s="29"/>
      <c r="AC2367" s="29">
        <f t="shared" si="1065"/>
        <v>1</v>
      </c>
      <c r="AE2367" s="120">
        <f>IF(N2367=1,IF(OR(I2367&gt;-5,I2367=""),0,IF(I2367&gt;=-10,0.5,1)),0)</f>
        <v>0</v>
      </c>
      <c r="AF2367" s="120">
        <f>IF(G2367&lt;AI2367,0.5,0)</f>
        <v>0.5</v>
      </c>
      <c r="AG2367" s="120">
        <f>IF(G2367=AJ2367,1,0)</f>
        <v>0</v>
      </c>
      <c r="AI2367" s="29">
        <f t="shared" si="1066"/>
        <v>4.0696577999999997E-2</v>
      </c>
      <c r="AJ2367" s="29">
        <f>_xlfn.MINIFS($G$6:$G$2383,$N$6:$N$2383,1,$D$6:$D$2383,12)</f>
        <v>5.6550419999999999E-3</v>
      </c>
    </row>
    <row r="2368" spans="1:36" ht="16.5" thickBot="1" x14ac:dyDescent="0.3">
      <c r="A2368" s="48" t="s">
        <v>2517</v>
      </c>
      <c r="B2368" s="54" t="s">
        <v>125</v>
      </c>
      <c r="C2368" s="55" t="s">
        <v>126</v>
      </c>
      <c r="D2368" s="44">
        <v>13</v>
      </c>
      <c r="E2368" s="41">
        <v>1207</v>
      </c>
      <c r="F2368" s="41">
        <v>3282</v>
      </c>
      <c r="G2368" s="117">
        <v>0.36776355900000002</v>
      </c>
      <c r="H2368" s="42" t="s">
        <v>12</v>
      </c>
      <c r="I2368" s="13">
        <v>-6.514097961</v>
      </c>
      <c r="J2368" s="42" t="s">
        <v>12</v>
      </c>
      <c r="K2368" s="29">
        <f>_xlfn.IFS(AND(R2368=0,G2368=0),0,V2368=0,0,V2368=1,MAX(AE2368:AG2368))</f>
        <v>1</v>
      </c>
      <c r="L2368" s="29">
        <f t="shared" si="1041"/>
        <v>0</v>
      </c>
      <c r="M2368" s="29">
        <f t="shared" si="1042"/>
        <v>0</v>
      </c>
      <c r="N2368" s="29">
        <f t="shared" si="1061"/>
        <v>1</v>
      </c>
      <c r="O2368" s="34"/>
      <c r="P2368" s="41">
        <v>1452</v>
      </c>
      <c r="Q2368" s="41">
        <v>3691</v>
      </c>
      <c r="R2368" s="117">
        <v>0.39338932500000001</v>
      </c>
      <c r="S2368" s="34">
        <v>0</v>
      </c>
      <c r="T2368" s="34"/>
      <c r="U2368" s="43" t="s">
        <v>317</v>
      </c>
      <c r="V2368" s="34">
        <v>1</v>
      </c>
      <c r="W2368" s="29">
        <v>2</v>
      </c>
      <c r="X2368" s="29">
        <f t="shared" si="1062"/>
        <v>2</v>
      </c>
      <c r="Z2368" s="6">
        <f t="shared" si="1063"/>
        <v>1</v>
      </c>
      <c r="AA2368" s="6">
        <f t="shared" si="1064"/>
        <v>1</v>
      </c>
      <c r="AB2368" s="29"/>
      <c r="AC2368" s="29">
        <f t="shared" si="1065"/>
        <v>1</v>
      </c>
      <c r="AE2368" s="120">
        <f>IF(N2368=1,IF(OR(I2368&gt;-3,I2368=""),0,IF(I2368&gt;=-7,1,2)),0)</f>
        <v>1</v>
      </c>
      <c r="AF2368" s="120">
        <f>IF(G2368&lt;AI2368,1,0)</f>
        <v>0</v>
      </c>
      <c r="AG2368" s="120">
        <f>IF(G2368=AJ2368,2,0)</f>
        <v>0</v>
      </c>
      <c r="AI2368" s="29">
        <f t="shared" si="1066"/>
        <v>0.30394431599999999</v>
      </c>
      <c r="AJ2368" s="29">
        <f>_xlfn.MINIFS($G$6:$G$2383,$N$6:$N$2383,1,$D$6:$D$2383,13)</f>
        <v>0.11</v>
      </c>
    </row>
    <row r="2369" spans="1:36" ht="16.5" thickBot="1" x14ac:dyDescent="0.3">
      <c r="A2369" s="48" t="s">
        <v>2518</v>
      </c>
      <c r="B2369" s="54" t="s">
        <v>125</v>
      </c>
      <c r="C2369" s="55" t="s">
        <v>126</v>
      </c>
      <c r="D2369" s="44">
        <v>14</v>
      </c>
      <c r="E2369" s="41">
        <v>1</v>
      </c>
      <c r="F2369" s="41">
        <v>4227</v>
      </c>
      <c r="G2369" s="117">
        <v>2.36574E-4</v>
      </c>
      <c r="H2369" s="42" t="s">
        <v>12</v>
      </c>
      <c r="I2369" s="13">
        <v>-53.205646796000003</v>
      </c>
      <c r="J2369" s="42" t="s">
        <v>12</v>
      </c>
      <c r="K2369" s="29">
        <f>_xlfn.IFS(AND(R2369=0,G2369=0),0,V2369=0,0,V2369=1,MAX(AE2369:AG2369))</f>
        <v>1</v>
      </c>
      <c r="L2369" s="29">
        <f t="shared" si="1041"/>
        <v>0</v>
      </c>
      <c r="M2369" s="29">
        <f t="shared" si="1042"/>
        <v>1</v>
      </c>
      <c r="N2369" s="29">
        <f t="shared" si="1061"/>
        <v>1</v>
      </c>
      <c r="O2369" s="34"/>
      <c r="P2369" s="41">
        <v>2</v>
      </c>
      <c r="Q2369" s="41">
        <v>3956</v>
      </c>
      <c r="R2369" s="117">
        <v>5.0556099999999997E-4</v>
      </c>
      <c r="S2369" s="34">
        <v>0.5</v>
      </c>
      <c r="T2369" s="34"/>
      <c r="U2369" s="43" t="s">
        <v>319</v>
      </c>
      <c r="V2369" s="34">
        <v>1</v>
      </c>
      <c r="W2369" s="29">
        <v>1</v>
      </c>
      <c r="X2369" s="29">
        <f t="shared" si="1062"/>
        <v>1</v>
      </c>
      <c r="Z2369" s="6">
        <f t="shared" si="1063"/>
        <v>1</v>
      </c>
      <c r="AA2369" s="6">
        <f t="shared" si="1064"/>
        <v>1</v>
      </c>
      <c r="AB2369" s="29"/>
      <c r="AC2369" s="29">
        <f t="shared" si="1065"/>
        <v>1</v>
      </c>
      <c r="AE2369" s="120">
        <f>IF(N2369=1,IF(OR(I2369&gt;-5,I2369=""),0,IF(I2369&gt;=-10,0.5,1)),0)</f>
        <v>1</v>
      </c>
      <c r="AF2369" s="120">
        <f>IF(G2369&lt;AI2369,0.5,0)</f>
        <v>0.5</v>
      </c>
      <c r="AG2369" s="120">
        <f>IF(G2369=AJ2369,1,0)</f>
        <v>0</v>
      </c>
      <c r="AI2369" s="29">
        <f t="shared" si="1066"/>
        <v>4.1435990000000004E-3</v>
      </c>
      <c r="AJ2369" s="29">
        <f>_xlfn.MINIFS($G$6:$G$2383,$N$6:$N$2383,1,$D$6:$D$2383,14)</f>
        <v>0</v>
      </c>
    </row>
    <row r="2370" spans="1:36" ht="16.5" thickBot="1" x14ac:dyDescent="0.3">
      <c r="A2370" s="48" t="s">
        <v>2519</v>
      </c>
      <c r="B2370" s="54" t="s">
        <v>125</v>
      </c>
      <c r="C2370" s="55" t="s">
        <v>126</v>
      </c>
      <c r="D2370" s="33"/>
      <c r="E2370" s="41">
        <v>0</v>
      </c>
      <c r="F2370" s="41">
        <v>0</v>
      </c>
      <c r="G2370" s="117">
        <v>0</v>
      </c>
      <c r="H2370" s="35"/>
      <c r="I2370" s="35"/>
      <c r="J2370" s="35"/>
      <c r="K2370" s="36">
        <f>SUM(K2371:K2376)</f>
        <v>3.5</v>
      </c>
      <c r="L2370" s="29">
        <f t="shared" si="1041"/>
        <v>0</v>
      </c>
      <c r="M2370" s="29">
        <f t="shared" si="1042"/>
        <v>0</v>
      </c>
      <c r="O2370" s="34"/>
      <c r="P2370" s="34"/>
      <c r="Q2370" s="34"/>
      <c r="R2370" s="117">
        <v>0</v>
      </c>
      <c r="S2370" s="35">
        <v>5</v>
      </c>
      <c r="T2370" s="35"/>
      <c r="U2370" s="37" t="s">
        <v>321</v>
      </c>
      <c r="V2370" s="35">
        <v>1</v>
      </c>
      <c r="W2370" s="6"/>
      <c r="X2370" s="29">
        <f t="shared" si="1062"/>
        <v>0</v>
      </c>
      <c r="Y2370" s="6"/>
      <c r="AB2370" s="6"/>
      <c r="AC2370" s="29" t="str">
        <f t="shared" si="1065"/>
        <v>не применяется</v>
      </c>
      <c r="AF2370" s="6"/>
    </row>
    <row r="2371" spans="1:36" ht="16.5" thickBot="1" x14ac:dyDescent="0.3">
      <c r="A2371" s="48" t="s">
        <v>2520</v>
      </c>
      <c r="B2371" s="54" t="s">
        <v>125</v>
      </c>
      <c r="C2371" s="55" t="s">
        <v>126</v>
      </c>
      <c r="D2371" s="44">
        <v>15</v>
      </c>
      <c r="E2371" s="41">
        <v>18849</v>
      </c>
      <c r="F2371" s="41">
        <v>19199</v>
      </c>
      <c r="G2371" s="117">
        <v>0.98176988399999998</v>
      </c>
      <c r="H2371" s="45">
        <v>1</v>
      </c>
      <c r="I2371" s="42" t="s">
        <v>12</v>
      </c>
      <c r="J2371" s="13">
        <v>0.98176988399999998</v>
      </c>
      <c r="K2371" s="29">
        <f>MAX(AE2371:AG2371)</f>
        <v>0.5</v>
      </c>
      <c r="L2371" s="29">
        <f t="shared" si="1041"/>
        <v>0</v>
      </c>
      <c r="M2371" s="29">
        <f t="shared" si="1042"/>
        <v>1</v>
      </c>
      <c r="N2371" s="29">
        <f t="shared" ref="N2371:N2376" si="1067">IF(AND(F2371=0,V2371=1),2,V2371)</f>
        <v>1</v>
      </c>
      <c r="O2371" s="34"/>
      <c r="P2371" s="41">
        <v>0</v>
      </c>
      <c r="Q2371" s="41">
        <v>0</v>
      </c>
      <c r="R2371" s="117">
        <v>0</v>
      </c>
      <c r="S2371" s="42">
        <v>0</v>
      </c>
      <c r="T2371" s="42"/>
      <c r="U2371" s="43" t="s">
        <v>323</v>
      </c>
      <c r="V2371" s="34">
        <v>1</v>
      </c>
      <c r="W2371" s="29">
        <v>1</v>
      </c>
      <c r="X2371" s="29">
        <f t="shared" si="1062"/>
        <v>1</v>
      </c>
      <c r="Z2371" s="6">
        <f t="shared" ref="Z2371:Z2376" si="1068">N2371</f>
        <v>1</v>
      </c>
      <c r="AA2371" s="6">
        <f t="shared" ref="AA2371:AA2376" si="1069">IF(K2371&lt;=0,0,1)</f>
        <v>1</v>
      </c>
      <c r="AB2371" s="29"/>
      <c r="AC2371" s="29">
        <f t="shared" si="1065"/>
        <v>1</v>
      </c>
      <c r="AE2371" s="120">
        <f>IF(AND(J2371&gt;=1,N2371=1),1,0)</f>
        <v>0</v>
      </c>
      <c r="AF2371" s="121">
        <f>IF(G2371&gt;AI2371,0.5,0)</f>
        <v>0.5</v>
      </c>
      <c r="AG2371" s="120"/>
      <c r="AI2371" s="29">
        <f t="shared" ref="AI2371:AI2376" si="1070">ROUND(SUMIFS(E:E,D:D,D2371,N:N,1)/SUMIFS(F:F,D:D,D2371,N:N,1),9)</f>
        <v>0.955452521</v>
      </c>
    </row>
    <row r="2372" spans="1:36" ht="16.5" thickBot="1" x14ac:dyDescent="0.3">
      <c r="A2372" s="48" t="s">
        <v>2521</v>
      </c>
      <c r="B2372" s="54" t="s">
        <v>125</v>
      </c>
      <c r="C2372" s="55" t="s">
        <v>126</v>
      </c>
      <c r="D2372" s="44">
        <v>16</v>
      </c>
      <c r="E2372" s="41">
        <v>36</v>
      </c>
      <c r="F2372" s="41">
        <v>0</v>
      </c>
      <c r="G2372" s="117">
        <v>0</v>
      </c>
      <c r="H2372" s="45">
        <v>1</v>
      </c>
      <c r="I2372" s="42" t="s">
        <v>12</v>
      </c>
      <c r="J2372" s="13">
        <v>0</v>
      </c>
      <c r="K2372" s="29">
        <f>IF(V2372=1,MAX(AE2372:AG2372),0)</f>
        <v>0</v>
      </c>
      <c r="L2372" s="29">
        <f t="shared" si="1041"/>
        <v>0</v>
      </c>
      <c r="M2372" s="29">
        <f t="shared" si="1042"/>
        <v>0</v>
      </c>
      <c r="N2372" s="29">
        <f t="shared" si="1067"/>
        <v>2</v>
      </c>
      <c r="O2372" s="34"/>
      <c r="P2372" s="41">
        <v>18</v>
      </c>
      <c r="Q2372" s="41">
        <v>47</v>
      </c>
      <c r="R2372" s="117">
        <v>0.38297872300000002</v>
      </c>
      <c r="S2372" s="42">
        <v>0</v>
      </c>
      <c r="T2372" s="42"/>
      <c r="U2372" s="43" t="s">
        <v>325</v>
      </c>
      <c r="V2372" s="34">
        <v>1</v>
      </c>
      <c r="W2372" s="29">
        <v>1</v>
      </c>
      <c r="X2372" s="29">
        <f t="shared" si="1062"/>
        <v>1</v>
      </c>
      <c r="Z2372" s="6">
        <f t="shared" si="1068"/>
        <v>2</v>
      </c>
      <c r="AA2372" s="6">
        <f t="shared" si="1069"/>
        <v>0</v>
      </c>
      <c r="AB2372" s="29"/>
      <c r="AC2372" s="29" t="str">
        <f>_xlfn.IFS(AND(Z2372=1,AA2372=1),1,AND(Z2372=1,AA2372=0),0,Z2372=0,"не применяется",Z2372=2,"не применяется")</f>
        <v>не применяется</v>
      </c>
      <c r="AE2372" s="120">
        <f>IF(AND(J2372&gt;=1,N2372=1),1,0)</f>
        <v>0</v>
      </c>
      <c r="AF2372" s="120">
        <f>IF(G2372&gt;AI2372,0.5,0)</f>
        <v>0</v>
      </c>
      <c r="AG2372" s="120"/>
      <c r="AI2372" s="29">
        <f t="shared" si="1070"/>
        <v>27.65</v>
      </c>
    </row>
    <row r="2373" spans="1:36" ht="16.5" thickBot="1" x14ac:dyDescent="0.3">
      <c r="A2373" s="48" t="s">
        <v>2522</v>
      </c>
      <c r="B2373" s="54" t="s">
        <v>125</v>
      </c>
      <c r="C2373" s="55" t="s">
        <v>126</v>
      </c>
      <c r="D2373" s="44">
        <v>17</v>
      </c>
      <c r="E2373" s="41">
        <v>309</v>
      </c>
      <c r="F2373" s="41">
        <v>2</v>
      </c>
      <c r="G2373" s="117">
        <v>154.5</v>
      </c>
      <c r="H2373" s="45">
        <v>1</v>
      </c>
      <c r="I2373" s="42" t="s">
        <v>12</v>
      </c>
      <c r="J2373" s="13">
        <v>154.5</v>
      </c>
      <c r="K2373" s="29">
        <f>IF(V2373=1,MAX(AE2373:AG2373),0)</f>
        <v>1</v>
      </c>
      <c r="L2373" s="29">
        <f t="shared" si="1041"/>
        <v>0</v>
      </c>
      <c r="M2373" s="29">
        <f t="shared" si="1042"/>
        <v>1</v>
      </c>
      <c r="N2373" s="29">
        <f t="shared" si="1067"/>
        <v>1</v>
      </c>
      <c r="O2373" s="34"/>
      <c r="P2373" s="41">
        <v>226</v>
      </c>
      <c r="Q2373" s="41">
        <v>216</v>
      </c>
      <c r="R2373" s="117">
        <v>1.046296296</v>
      </c>
      <c r="S2373" s="42">
        <v>1</v>
      </c>
      <c r="T2373" s="42"/>
      <c r="U2373" s="43" t="s">
        <v>327</v>
      </c>
      <c r="V2373" s="34">
        <v>1</v>
      </c>
      <c r="W2373" s="29">
        <v>1</v>
      </c>
      <c r="X2373" s="29">
        <f t="shared" si="1062"/>
        <v>1</v>
      </c>
      <c r="Z2373" s="6">
        <f t="shared" si="1068"/>
        <v>1</v>
      </c>
      <c r="AA2373" s="6">
        <f t="shared" si="1069"/>
        <v>1</v>
      </c>
      <c r="AB2373" s="29"/>
      <c r="AC2373" s="29">
        <f>_xlfn.IFS(AND(Z2373=1,AA2373=1),1,AND(Z2373=1,AA2373=0),0,Z2373=0,"не применяется")</f>
        <v>1</v>
      </c>
      <c r="AE2373" s="120">
        <f>IF(AND(J2373&gt;=1,N2373=1),1,0)</f>
        <v>1</v>
      </c>
      <c r="AF2373" s="120">
        <f>IF(G2373&gt;AI2373,0.5,0)</f>
        <v>0.5</v>
      </c>
      <c r="AG2373" s="120"/>
      <c r="AI2373" s="29">
        <f t="shared" si="1070"/>
        <v>77.588235294</v>
      </c>
    </row>
    <row r="2374" spans="1:36" ht="16.5" thickBot="1" x14ac:dyDescent="0.3">
      <c r="A2374" s="48" t="s">
        <v>2523</v>
      </c>
      <c r="B2374" s="54" t="s">
        <v>125</v>
      </c>
      <c r="C2374" s="55" t="s">
        <v>126</v>
      </c>
      <c r="D2374" s="44">
        <v>18</v>
      </c>
      <c r="E2374" s="41">
        <v>71</v>
      </c>
      <c r="F2374" s="41">
        <v>0</v>
      </c>
      <c r="G2374" s="117">
        <v>0</v>
      </c>
      <c r="H2374" s="45">
        <v>1</v>
      </c>
      <c r="I2374" s="42" t="s">
        <v>12</v>
      </c>
      <c r="J2374" s="13">
        <v>0</v>
      </c>
      <c r="K2374" s="29">
        <f>IF(V2374=1,MAX(AE2374:AG2374),0)</f>
        <v>0</v>
      </c>
      <c r="L2374" s="29">
        <f t="shared" si="1041"/>
        <v>0</v>
      </c>
      <c r="M2374" s="29">
        <f t="shared" si="1042"/>
        <v>0</v>
      </c>
      <c r="N2374" s="29">
        <f t="shared" si="1067"/>
        <v>2</v>
      </c>
      <c r="O2374" s="34"/>
      <c r="P2374" s="41">
        <v>36</v>
      </c>
      <c r="Q2374" s="41">
        <v>10</v>
      </c>
      <c r="R2374" s="117">
        <v>3.6</v>
      </c>
      <c r="S2374" s="42">
        <v>1</v>
      </c>
      <c r="T2374" s="42"/>
      <c r="U2374" s="43" t="s">
        <v>329</v>
      </c>
      <c r="V2374" s="34">
        <v>1</v>
      </c>
      <c r="W2374" s="29">
        <v>1</v>
      </c>
      <c r="X2374" s="29">
        <f t="shared" si="1062"/>
        <v>1</v>
      </c>
      <c r="Z2374" s="6">
        <f t="shared" si="1068"/>
        <v>2</v>
      </c>
      <c r="AA2374" s="6">
        <f t="shared" si="1069"/>
        <v>0</v>
      </c>
      <c r="AB2374" s="29"/>
      <c r="AC2374" s="29" t="str">
        <f>_xlfn.IFS(AND(Z2374=1,AA2374=1),1,AND(Z2374=1,AA2374=0),0,Z2374=0,"не применяется",Z2374=2,"не применяется")</f>
        <v>не применяется</v>
      </c>
      <c r="AE2374" s="120">
        <f>IF(AND(J2374&gt;=1,N2374=1),1,0)</f>
        <v>0</v>
      </c>
      <c r="AF2374" s="120">
        <f>IF(G2374&gt;AI2374,0.5,0)</f>
        <v>0</v>
      </c>
      <c r="AG2374" s="120"/>
      <c r="AI2374" s="29">
        <f t="shared" si="1070"/>
        <v>48.1875</v>
      </c>
    </row>
    <row r="2375" spans="1:36" ht="16.5" thickBot="1" x14ac:dyDescent="0.3">
      <c r="A2375" s="48" t="s">
        <v>2524</v>
      </c>
      <c r="B2375" s="54" t="s">
        <v>125</v>
      </c>
      <c r="C2375" s="55" t="s">
        <v>126</v>
      </c>
      <c r="D2375" s="44">
        <v>19</v>
      </c>
      <c r="E2375" s="41">
        <v>149</v>
      </c>
      <c r="F2375" s="41">
        <v>1</v>
      </c>
      <c r="G2375" s="117">
        <v>149</v>
      </c>
      <c r="H2375" s="45">
        <v>1</v>
      </c>
      <c r="I2375" s="42" t="s">
        <v>12</v>
      </c>
      <c r="J2375" s="13">
        <v>149</v>
      </c>
      <c r="K2375" s="29">
        <f>IF(V2375=1,MAX(AE2375:AG2375),0)</f>
        <v>2</v>
      </c>
      <c r="L2375" s="29">
        <f t="shared" ref="L2375:L2383" si="1071">IF(AG2376=0,0,1)</f>
        <v>0</v>
      </c>
      <c r="M2375" s="29">
        <f t="shared" ref="M2375:M2383" si="1072">IF(AF2375=0,0,1)</f>
        <v>1</v>
      </c>
      <c r="N2375" s="29">
        <f t="shared" si="1067"/>
        <v>1</v>
      </c>
      <c r="O2375" s="34"/>
      <c r="P2375" s="41">
        <v>48</v>
      </c>
      <c r="Q2375" s="41">
        <v>11</v>
      </c>
      <c r="R2375" s="117">
        <v>4.3636363640000004</v>
      </c>
      <c r="S2375" s="42">
        <v>2</v>
      </c>
      <c r="T2375" s="42"/>
      <c r="U2375" s="43" t="s">
        <v>331</v>
      </c>
      <c r="V2375" s="34">
        <v>1</v>
      </c>
      <c r="W2375" s="29">
        <v>2</v>
      </c>
      <c r="X2375" s="29">
        <f t="shared" si="1062"/>
        <v>2</v>
      </c>
      <c r="Z2375" s="6">
        <f t="shared" si="1068"/>
        <v>1</v>
      </c>
      <c r="AA2375" s="6">
        <f t="shared" si="1069"/>
        <v>1</v>
      </c>
      <c r="AB2375" s="29"/>
      <c r="AC2375" s="29">
        <f>_xlfn.IFS(AND(Z2375=1,AA2375=1),1,AND(Z2375=1,AA2375=0),0,Z2375=0,"не применяется")</f>
        <v>1</v>
      </c>
      <c r="AE2375" s="120">
        <f>IF(AND(J2375&gt;=1,N2375=1),2,0)</f>
        <v>2</v>
      </c>
      <c r="AF2375" s="120">
        <f>IF(G2375&gt;AI2375,1,0)</f>
        <v>1</v>
      </c>
      <c r="AG2375" s="120"/>
      <c r="AI2375" s="29">
        <f t="shared" si="1070"/>
        <v>45.237288135999997</v>
      </c>
    </row>
    <row r="2376" spans="1:36" ht="16.5" thickBot="1" x14ac:dyDescent="0.3">
      <c r="A2376" s="48" t="s">
        <v>2525</v>
      </c>
      <c r="B2376" s="54" t="s">
        <v>125</v>
      </c>
      <c r="C2376" s="55" t="s">
        <v>126</v>
      </c>
      <c r="D2376" s="44">
        <v>20</v>
      </c>
      <c r="E2376" s="41">
        <v>33</v>
      </c>
      <c r="F2376" s="41">
        <v>0</v>
      </c>
      <c r="G2376" s="117">
        <v>0</v>
      </c>
      <c r="H2376" s="45">
        <v>1</v>
      </c>
      <c r="I2376" s="42" t="s">
        <v>12</v>
      </c>
      <c r="J2376" s="13">
        <v>0</v>
      </c>
      <c r="K2376" s="29">
        <f>IF(V2376=1,MAX(AE2376:AG2376),0)</f>
        <v>0</v>
      </c>
      <c r="L2376" s="29">
        <f t="shared" si="1071"/>
        <v>0</v>
      </c>
      <c r="M2376" s="29">
        <f t="shared" si="1072"/>
        <v>0</v>
      </c>
      <c r="N2376" s="29">
        <f t="shared" si="1067"/>
        <v>2</v>
      </c>
      <c r="O2376" s="34"/>
      <c r="P2376" s="41">
        <v>9</v>
      </c>
      <c r="Q2376" s="41">
        <v>4</v>
      </c>
      <c r="R2376" s="117">
        <v>2.25</v>
      </c>
      <c r="S2376" s="42">
        <v>1</v>
      </c>
      <c r="T2376" s="42"/>
      <c r="U2376" s="43" t="s">
        <v>333</v>
      </c>
      <c r="V2376" s="34">
        <v>1</v>
      </c>
      <c r="W2376" s="29">
        <v>1</v>
      </c>
      <c r="X2376" s="29">
        <f t="shared" si="1062"/>
        <v>1</v>
      </c>
      <c r="Z2376" s="6">
        <f t="shared" si="1068"/>
        <v>2</v>
      </c>
      <c r="AA2376" s="6">
        <f t="shared" si="1069"/>
        <v>0</v>
      </c>
      <c r="AB2376" s="29"/>
      <c r="AC2376" s="29" t="str">
        <f>_xlfn.IFS(AND(Z2376=1,AA2376=1),1,AND(Z2376=1,AA2376=0),0,Z2376=0,"не применяется",Z2376=2,"не применяется")</f>
        <v>не применяется</v>
      </c>
      <c r="AE2376" s="120">
        <f>IF(AND(J2376&gt;=1,N2376=1),1,0)</f>
        <v>0</v>
      </c>
      <c r="AF2376" s="120">
        <f>IF(G2376&gt;AI2376,0.5,0)</f>
        <v>0</v>
      </c>
      <c r="AG2376" s="120"/>
      <c r="AI2376" s="29">
        <f t="shared" si="1070"/>
        <v>12.756097561000001</v>
      </c>
    </row>
    <row r="2377" spans="1:36" ht="16.5" thickBot="1" x14ac:dyDescent="0.3">
      <c r="A2377" s="48" t="s">
        <v>2519</v>
      </c>
      <c r="B2377" s="54" t="s">
        <v>125</v>
      </c>
      <c r="C2377" s="55" t="s">
        <v>126</v>
      </c>
      <c r="D2377" s="33"/>
      <c r="E2377" s="41">
        <v>0</v>
      </c>
      <c r="F2377" s="41">
        <v>0</v>
      </c>
      <c r="G2377" s="117">
        <v>0</v>
      </c>
      <c r="H2377" s="35"/>
      <c r="I2377" s="35"/>
      <c r="J2377" s="35"/>
      <c r="K2377" s="36">
        <f>SUM(K2378:K2382)</f>
        <v>3</v>
      </c>
      <c r="L2377" s="29">
        <f t="shared" si="1071"/>
        <v>0</v>
      </c>
      <c r="M2377" s="29">
        <f t="shared" si="1072"/>
        <v>0</v>
      </c>
      <c r="O2377" s="34"/>
      <c r="P2377" s="34"/>
      <c r="Q2377" s="34"/>
      <c r="R2377" s="117">
        <v>0</v>
      </c>
      <c r="S2377" s="35">
        <v>4.5</v>
      </c>
      <c r="T2377" s="35"/>
      <c r="U2377" s="37" t="s">
        <v>321</v>
      </c>
      <c r="V2377" s="35">
        <v>1</v>
      </c>
      <c r="W2377" s="6"/>
      <c r="X2377" s="29">
        <f t="shared" si="1062"/>
        <v>0</v>
      </c>
      <c r="Y2377" s="6"/>
      <c r="AB2377" s="6"/>
      <c r="AC2377" s="29" t="str">
        <f t="shared" ref="AC2377:AC2382" si="1073">_xlfn.IFS(AND(Z2377=1,AA2377=1),1,AND(Z2377=1,AA2377=0),0,Z2377=0,"не применяется")</f>
        <v>не применяется</v>
      </c>
      <c r="AF2377" s="6"/>
    </row>
    <row r="2378" spans="1:36" ht="16.5" thickBot="1" x14ac:dyDescent="0.3">
      <c r="A2378" s="48" t="s">
        <v>2526</v>
      </c>
      <c r="B2378" s="54" t="s">
        <v>125</v>
      </c>
      <c r="C2378" s="55" t="s">
        <v>126</v>
      </c>
      <c r="D2378" s="44">
        <v>21</v>
      </c>
      <c r="E2378" s="41">
        <v>2</v>
      </c>
      <c r="F2378" s="41">
        <v>8</v>
      </c>
      <c r="G2378" s="117">
        <v>0.25</v>
      </c>
      <c r="H2378" s="42" t="s">
        <v>12</v>
      </c>
      <c r="I2378" s="13">
        <v>0</v>
      </c>
      <c r="J2378" s="42" t="s">
        <v>12</v>
      </c>
      <c r="K2378" s="29">
        <f>IF(V2378=1,MAX(AE2378:AG2378),0)</f>
        <v>0</v>
      </c>
      <c r="L2378" s="29">
        <f t="shared" si="1071"/>
        <v>0</v>
      </c>
      <c r="M2378" s="29">
        <f t="shared" si="1072"/>
        <v>0</v>
      </c>
      <c r="N2378" s="29">
        <f>IF(AND(F2378=0,V2378=1),2,V2378)</f>
        <v>1</v>
      </c>
      <c r="O2378" s="34"/>
      <c r="P2378" s="41">
        <v>0</v>
      </c>
      <c r="Q2378" s="41">
        <v>8</v>
      </c>
      <c r="R2378" s="117">
        <v>0</v>
      </c>
      <c r="S2378" s="45">
        <v>0</v>
      </c>
      <c r="T2378" s="45"/>
      <c r="U2378" s="43" t="s">
        <v>335</v>
      </c>
      <c r="V2378" s="34">
        <v>1</v>
      </c>
      <c r="W2378" s="29">
        <v>1</v>
      </c>
      <c r="X2378" s="29">
        <f t="shared" si="1062"/>
        <v>1</v>
      </c>
      <c r="Z2378" s="6">
        <f>N2378</f>
        <v>1</v>
      </c>
      <c r="AA2378" s="6">
        <f>IF(K2378&lt;=0,0,1)</f>
        <v>0</v>
      </c>
      <c r="AB2378" s="29"/>
      <c r="AC2378" s="29">
        <f t="shared" si="1073"/>
        <v>0</v>
      </c>
      <c r="AE2378" s="120">
        <f>IF(N2378=1,IF(OR(I2378&lt;5,I2378=""),0,IF(I2378&gt;=10,1,0.5)),0)</f>
        <v>0</v>
      </c>
      <c r="AF2378" s="120">
        <f>IF(G2378&gt;AI2378,0.5,0)</f>
        <v>0</v>
      </c>
      <c r="AG2378" s="120">
        <f>IF(G2378=AJ2378,1,0)</f>
        <v>0</v>
      </c>
      <c r="AI2378" s="29">
        <f>ROUND(SUMIFS(E:E,D:D,D2378,N:N,1)/SUMIFS(F:F,D:D,D2378,N:N,1),9)</f>
        <v>0.40586932399999998</v>
      </c>
      <c r="AJ2378" s="29">
        <f>_xlfn.MAXIFS($G$7:$G$2383,$N$7:$N$2383,1,$D$7:$D$2383,21)</f>
        <v>1</v>
      </c>
    </row>
    <row r="2379" spans="1:36" ht="16.5" thickBot="1" x14ac:dyDescent="0.3">
      <c r="A2379" s="48" t="s">
        <v>2527</v>
      </c>
      <c r="B2379" s="54" t="s">
        <v>125</v>
      </c>
      <c r="C2379" s="55" t="s">
        <v>126</v>
      </c>
      <c r="D2379" s="44">
        <v>22</v>
      </c>
      <c r="E2379" s="41">
        <v>171</v>
      </c>
      <c r="F2379" s="41">
        <v>573</v>
      </c>
      <c r="G2379" s="117">
        <v>0.29842931900000003</v>
      </c>
      <c r="H2379" s="45">
        <v>1</v>
      </c>
      <c r="I2379" s="42" t="s">
        <v>12</v>
      </c>
      <c r="J2379" s="13">
        <v>0.29842931900000003</v>
      </c>
      <c r="K2379" s="29">
        <f>IF(V2379=1,MAX(AE2379:AG2379),0)</f>
        <v>0</v>
      </c>
      <c r="L2379" s="29">
        <f t="shared" si="1071"/>
        <v>0</v>
      </c>
      <c r="M2379" s="29">
        <f t="shared" si="1072"/>
        <v>0</v>
      </c>
      <c r="N2379" s="29">
        <f>IF(AND(F2379=0,V2379=1),2,V2379)</f>
        <v>1</v>
      </c>
      <c r="O2379" s="34"/>
      <c r="P2379" s="41">
        <v>0</v>
      </c>
      <c r="Q2379" s="41">
        <v>0</v>
      </c>
      <c r="R2379" s="117">
        <v>0</v>
      </c>
      <c r="S2379" s="42">
        <v>1</v>
      </c>
      <c r="T2379" s="42"/>
      <c r="U2379" s="43" t="s">
        <v>337</v>
      </c>
      <c r="V2379" s="34">
        <v>1</v>
      </c>
      <c r="W2379" s="29">
        <v>1</v>
      </c>
      <c r="X2379" s="29">
        <f t="shared" si="1062"/>
        <v>1</v>
      </c>
      <c r="Z2379" s="6">
        <f>N2379</f>
        <v>1</v>
      </c>
      <c r="AA2379" s="6">
        <f>IF(K2379&lt;=0,0,1)</f>
        <v>0</v>
      </c>
      <c r="AB2379" s="29"/>
      <c r="AC2379" s="29">
        <f t="shared" si="1073"/>
        <v>0</v>
      </c>
      <c r="AE2379" s="120">
        <f>IF(AND(J2379&gt;=1,N2379=1),1,0)</f>
        <v>0</v>
      </c>
      <c r="AF2379" s="120">
        <f>IF(G2379&gt;AI2379,0.5,0)</f>
        <v>0</v>
      </c>
      <c r="AG2379" s="120"/>
      <c r="AI2379" s="29">
        <f>ROUND(SUMIFS(E:E,D:D,D2379,N:N,1)/SUMIFS(F:F,D:D,D2379,N:N,1),9)</f>
        <v>0.59924209900000003</v>
      </c>
    </row>
    <row r="2380" spans="1:36" ht="16.5" thickBot="1" x14ac:dyDescent="0.3">
      <c r="A2380" s="48" t="s">
        <v>2528</v>
      </c>
      <c r="B2380" s="54" t="s">
        <v>125</v>
      </c>
      <c r="C2380" s="55" t="s">
        <v>126</v>
      </c>
      <c r="D2380" s="44">
        <v>23</v>
      </c>
      <c r="E2380" s="41">
        <v>0</v>
      </c>
      <c r="F2380" s="41">
        <v>1</v>
      </c>
      <c r="G2380" s="117">
        <v>0</v>
      </c>
      <c r="H2380" s="42" t="s">
        <v>12</v>
      </c>
      <c r="I2380" s="13">
        <v>-100</v>
      </c>
      <c r="J2380" s="42" t="s">
        <v>12</v>
      </c>
      <c r="K2380" s="29">
        <f>IF(V2380=1,MAX(AE2380:AG2380),0)</f>
        <v>0</v>
      </c>
      <c r="L2380" s="29">
        <f t="shared" si="1071"/>
        <v>0</v>
      </c>
      <c r="M2380" s="29">
        <f t="shared" si="1072"/>
        <v>0</v>
      </c>
      <c r="N2380" s="29">
        <f>IF(AND(F2380=0,V2380=1),2,V2380)</f>
        <v>1</v>
      </c>
      <c r="O2380" s="34"/>
      <c r="P2380" s="41">
        <v>1</v>
      </c>
      <c r="Q2380" s="41">
        <v>5</v>
      </c>
      <c r="R2380" s="117">
        <v>0.2</v>
      </c>
      <c r="S2380" s="45">
        <v>0.5</v>
      </c>
      <c r="T2380" s="45"/>
      <c r="U2380" s="43" t="s">
        <v>339</v>
      </c>
      <c r="V2380" s="34">
        <v>1</v>
      </c>
      <c r="W2380" s="29">
        <v>1</v>
      </c>
      <c r="X2380" s="29">
        <f t="shared" si="1062"/>
        <v>1</v>
      </c>
      <c r="Z2380" s="6">
        <f>N2380</f>
        <v>1</v>
      </c>
      <c r="AA2380" s="6">
        <f>IF(K2380&lt;=0,0,1)</f>
        <v>0</v>
      </c>
      <c r="AB2380" s="29"/>
      <c r="AC2380" s="29">
        <f t="shared" si="1073"/>
        <v>0</v>
      </c>
      <c r="AE2380" s="120">
        <f>IF(N2380=1,IF(OR(I2380&lt;5,I2380=""),0,IF(I2380&gt;=10,1,0.5)),0)</f>
        <v>0</v>
      </c>
      <c r="AF2380" s="120">
        <f>IF(G2380&gt;AI2380,0.5,0)</f>
        <v>0</v>
      </c>
      <c r="AG2380" s="120">
        <f>IF(AND(G4807&lt;&gt;0,G2380=AJ2380),1,0)</f>
        <v>0</v>
      </c>
      <c r="AI2380" s="29">
        <f>ROUND(SUMIFS(E:E,D:D,D2380,N:N,1)/SUMIFS(F:F,D:D,D2380,N:N,1),9)</f>
        <v>0.46666666699999998</v>
      </c>
      <c r="AJ2380" s="29">
        <f>_xlfn.MAXIFS($G$7:$G$2383,$N$7:$N$2383,1,$D$7:$D$2383,23)</f>
        <v>6</v>
      </c>
    </row>
    <row r="2381" spans="1:36" ht="16.5" thickBot="1" x14ac:dyDescent="0.3">
      <c r="A2381" s="48" t="s">
        <v>2529</v>
      </c>
      <c r="B2381" s="54" t="s">
        <v>125</v>
      </c>
      <c r="C2381" s="55" t="s">
        <v>126</v>
      </c>
      <c r="D2381" s="44">
        <v>24</v>
      </c>
      <c r="E2381" s="41">
        <v>8</v>
      </c>
      <c r="F2381" s="41">
        <v>1</v>
      </c>
      <c r="G2381" s="117">
        <v>8</v>
      </c>
      <c r="H2381" s="42" t="s">
        <v>12</v>
      </c>
      <c r="I2381" s="13">
        <v>6033.3333149330001</v>
      </c>
      <c r="J2381" s="42" t="s">
        <v>12</v>
      </c>
      <c r="K2381" s="29">
        <f>IF(V2381=1,MAX(AE2381:AG2381),0)</f>
        <v>1</v>
      </c>
      <c r="L2381" s="29">
        <f t="shared" si="1071"/>
        <v>0</v>
      </c>
      <c r="M2381" s="29">
        <f t="shared" si="1072"/>
        <v>1</v>
      </c>
      <c r="N2381" s="29">
        <f>IF(AND(F2381=0,V2381=1),2,V2381)</f>
        <v>1</v>
      </c>
      <c r="O2381" s="34"/>
      <c r="P2381" s="41">
        <v>3</v>
      </c>
      <c r="Q2381" s="41">
        <v>23</v>
      </c>
      <c r="R2381" s="117">
        <v>0.130434783</v>
      </c>
      <c r="S2381" s="45">
        <v>1</v>
      </c>
      <c r="T2381" s="45"/>
      <c r="U2381" s="43" t="s">
        <v>341</v>
      </c>
      <c r="V2381" s="34">
        <v>1</v>
      </c>
      <c r="W2381" s="29">
        <v>1</v>
      </c>
      <c r="X2381" s="29">
        <f t="shared" si="1062"/>
        <v>1</v>
      </c>
      <c r="Z2381" s="6">
        <f>N2381</f>
        <v>1</v>
      </c>
      <c r="AA2381" s="6">
        <f>IF(K2381&lt;=0,0,1)</f>
        <v>1</v>
      </c>
      <c r="AB2381" s="29"/>
      <c r="AC2381" s="29">
        <f t="shared" si="1073"/>
        <v>1</v>
      </c>
      <c r="AE2381" s="120">
        <f>IF(N2381=1,IF(OR(I2381&lt;5,I2381=""),0,IF(I2381&gt;=10,1,0.5)),0)</f>
        <v>1</v>
      </c>
      <c r="AF2381" s="120">
        <f>IF(G2381&gt;AI2381,0.5,0)</f>
        <v>0.5</v>
      </c>
      <c r="AG2381" s="120">
        <f>IF(G2381=AJ2381,1,0)</f>
        <v>0</v>
      </c>
      <c r="AI2381" s="29">
        <f>ROUND(SUMIFS(E:E,D:D,D2381,N:N,1)/SUMIFS(F:F,D:D,D2381,N:N,1),9)</f>
        <v>0.91379310300000005</v>
      </c>
      <c r="AJ2381" s="29">
        <f>_xlfn.MAXIFS($G$7:$G$2383,$N$7:$N$2383,1,$D$7:$D$2383,24)</f>
        <v>10</v>
      </c>
    </row>
    <row r="2382" spans="1:36" ht="16.5" thickBot="1" x14ac:dyDescent="0.3">
      <c r="A2382" s="48" t="s">
        <v>2530</v>
      </c>
      <c r="B2382" s="54" t="s">
        <v>125</v>
      </c>
      <c r="C2382" s="55" t="s">
        <v>126</v>
      </c>
      <c r="D2382" s="44">
        <v>25</v>
      </c>
      <c r="E2382" s="41">
        <v>670</v>
      </c>
      <c r="F2382" s="41">
        <v>670</v>
      </c>
      <c r="G2382" s="117">
        <v>1</v>
      </c>
      <c r="H2382" s="45">
        <v>1</v>
      </c>
      <c r="I2382" s="42" t="s">
        <v>12</v>
      </c>
      <c r="J2382" s="13">
        <v>1</v>
      </c>
      <c r="K2382" s="29">
        <f>IF(V2382=1,MAX(AE2382:AG2382),0)</f>
        <v>2</v>
      </c>
      <c r="L2382" s="29">
        <f t="shared" si="1071"/>
        <v>0</v>
      </c>
      <c r="M2382" s="29">
        <f t="shared" si="1072"/>
        <v>1</v>
      </c>
      <c r="N2382" s="29">
        <f>IF(AND(F2382=0,V2382=1),2,V2382)</f>
        <v>1</v>
      </c>
      <c r="O2382" s="34"/>
      <c r="P2382" s="41">
        <v>0</v>
      </c>
      <c r="Q2382" s="41">
        <v>0</v>
      </c>
      <c r="R2382" s="117">
        <v>0</v>
      </c>
      <c r="S2382" s="42">
        <v>2</v>
      </c>
      <c r="T2382" s="42"/>
      <c r="U2382" s="43" t="s">
        <v>343</v>
      </c>
      <c r="V2382" s="34">
        <v>1</v>
      </c>
      <c r="W2382" s="29">
        <v>2</v>
      </c>
      <c r="X2382" s="29">
        <f t="shared" si="1062"/>
        <v>2</v>
      </c>
      <c r="Z2382" s="6">
        <f>N2382</f>
        <v>1</v>
      </c>
      <c r="AA2382" s="6">
        <f>IF(K2382&lt;=0,0,1)</f>
        <v>1</v>
      </c>
      <c r="AB2382" s="29"/>
      <c r="AC2382" s="29">
        <f t="shared" si="1073"/>
        <v>1</v>
      </c>
      <c r="AE2382" s="120">
        <f>IF(AND(J2382&gt;=1,N2382=1),2,0)</f>
        <v>2</v>
      </c>
      <c r="AF2382" s="120">
        <f>IF(G2382&gt;AI2382,1,0)</f>
        <v>1</v>
      </c>
      <c r="AG2382" s="120"/>
      <c r="AI2382" s="29">
        <f>ROUND(SUMIFS(E:E,D:D,D2382,N:N,1)/SUMIFS(F:F,D:D,D2382,N:N,1),9)</f>
        <v>0.97028108999999996</v>
      </c>
    </row>
    <row r="2383" spans="1:36" ht="16.5" thickBot="1" x14ac:dyDescent="0.3">
      <c r="A2383" s="48" t="s">
        <v>2531</v>
      </c>
      <c r="B2383" s="54" t="s">
        <v>125</v>
      </c>
      <c r="C2383" s="55" t="s">
        <v>126</v>
      </c>
      <c r="D2383" s="51">
        <v>33</v>
      </c>
      <c r="E2383" s="122"/>
      <c r="F2383" s="122"/>
      <c r="G2383" s="117">
        <v>0</v>
      </c>
      <c r="H2383" s="45"/>
      <c r="I2383" s="45"/>
      <c r="J2383" s="45"/>
      <c r="K2383" s="45">
        <f>K2355+K2370+K2377</f>
        <v>23.5</v>
      </c>
      <c r="L2383" s="29">
        <f t="shared" si="1071"/>
        <v>0</v>
      </c>
      <c r="M2383" s="29">
        <f t="shared" si="1072"/>
        <v>0</v>
      </c>
      <c r="O2383" s="34"/>
      <c r="P2383" s="34"/>
      <c r="Q2383" s="34"/>
      <c r="R2383" s="117">
        <v>0</v>
      </c>
      <c r="S2383" s="45">
        <v>20.5</v>
      </c>
      <c r="T2383" s="45"/>
      <c r="U2383" s="43" t="s">
        <v>321</v>
      </c>
      <c r="V2383" s="45">
        <v>1</v>
      </c>
      <c r="X2383" s="29">
        <f>SUM(X2355:X2382)</f>
        <v>32</v>
      </c>
      <c r="Y2383" s="53">
        <f>K2383/X2383</f>
        <v>0.734375</v>
      </c>
      <c r="Z2383" s="6">
        <f>SUM(Z2355:Z2382)</f>
        <v>28</v>
      </c>
      <c r="AA2383" s="6">
        <f>SUM(AA2355:AA2382)</f>
        <v>19</v>
      </c>
      <c r="AB2383" s="53">
        <f>AA2383/Z2383</f>
        <v>0.6785714285714286</v>
      </c>
      <c r="AC2383" s="29">
        <f>AB2383</f>
        <v>0.6785714285714286</v>
      </c>
      <c r="AF2383" s="6"/>
    </row>
    <row r="2384" spans="1:36" ht="16.5" thickBot="1" x14ac:dyDescent="0.3">
      <c r="B2384" s="54" t="s">
        <v>194</v>
      </c>
      <c r="C2384" s="55" t="s">
        <v>194</v>
      </c>
      <c r="D2384" s="33">
        <v>0</v>
      </c>
      <c r="E2384" s="41"/>
      <c r="F2384" s="41"/>
      <c r="G2384" s="117"/>
      <c r="H2384" s="34"/>
      <c r="I2384" s="35"/>
      <c r="J2384" s="35"/>
      <c r="K2384" s="36"/>
      <c r="L2384" s="36"/>
      <c r="M2384" s="36"/>
      <c r="N2384" s="36"/>
      <c r="O2384" s="34"/>
      <c r="P2384" s="67"/>
      <c r="Q2384" s="67"/>
      <c r="R2384" s="117">
        <v>0</v>
      </c>
      <c r="S2384" s="34"/>
      <c r="T2384" s="34"/>
      <c r="U2384" s="28" t="s">
        <v>321</v>
      </c>
      <c r="V2384" s="35">
        <v>1</v>
      </c>
      <c r="W2384" s="6"/>
      <c r="X2384" s="6"/>
      <c r="Y2384" s="6"/>
      <c r="AB2384" s="6"/>
      <c r="AC2384" s="6"/>
      <c r="AF2384" s="6"/>
    </row>
    <row r="2385" spans="2:33" ht="16.5" thickBot="1" x14ac:dyDescent="0.3">
      <c r="B2385" s="54" t="s">
        <v>194</v>
      </c>
      <c r="C2385" s="55" t="s">
        <v>194</v>
      </c>
      <c r="D2385" s="41">
        <v>1</v>
      </c>
      <c r="E2385" s="41"/>
      <c r="F2385" s="41"/>
      <c r="G2385" s="117">
        <v>22.749956318999999</v>
      </c>
      <c r="H2385" s="42" t="s">
        <v>12</v>
      </c>
      <c r="I2385" s="13">
        <v>0</v>
      </c>
      <c r="J2385" s="42" t="s">
        <v>12</v>
      </c>
      <c r="K2385" s="36">
        <f>MAX(K2415,K2327,K2417)</f>
        <v>1</v>
      </c>
      <c r="L2385" s="36"/>
      <c r="M2385" s="36"/>
      <c r="N2385" s="36"/>
      <c r="O2385" s="34"/>
      <c r="P2385" s="41"/>
      <c r="Q2385" s="41"/>
      <c r="R2385" s="117">
        <v>0</v>
      </c>
      <c r="S2385" s="34"/>
      <c r="T2385" s="34"/>
      <c r="U2385" s="43" t="s">
        <v>293</v>
      </c>
      <c r="V2385" s="34">
        <v>1</v>
      </c>
      <c r="W2385" s="29">
        <v>1</v>
      </c>
      <c r="Z2385" s="6">
        <f t="shared" ref="Z2385:Z2398" si="1074">N2385</f>
        <v>0</v>
      </c>
      <c r="AA2385" s="6">
        <f t="shared" ref="AA2385:AA2398" si="1075">IF(K2385&lt;=0,0,1)</f>
        <v>1</v>
      </c>
      <c r="AB2385" s="29"/>
      <c r="AE2385" s="120">
        <f>IF(N2385=1,IF(OR(I2385&lt;3,I2385=""),0,IF(I2385&gt;=7,1,0.5)),0)</f>
        <v>0</v>
      </c>
      <c r="AF2385" s="120">
        <f>IF(G2385&gt;AI2385,0.5,0)</f>
        <v>0.5</v>
      </c>
      <c r="AG2385" s="120">
        <f>IF(G2385=AJ2385,1,0)</f>
        <v>0</v>
      </c>
    </row>
    <row r="2386" spans="2:33" ht="16.5" thickBot="1" x14ac:dyDescent="0.3">
      <c r="B2386" s="54" t="s">
        <v>194</v>
      </c>
      <c r="C2386" s="55" t="s">
        <v>194</v>
      </c>
      <c r="D2386" s="44">
        <v>2</v>
      </c>
      <c r="E2386" s="41"/>
      <c r="F2386" s="41"/>
      <c r="G2386" s="117">
        <v>68.471013308999986</v>
      </c>
      <c r="H2386" s="42" t="s">
        <v>12</v>
      </c>
      <c r="I2386" s="13">
        <v>0</v>
      </c>
      <c r="J2386" s="42" t="s">
        <v>12</v>
      </c>
      <c r="K2386" s="34"/>
      <c r="L2386" s="34"/>
      <c r="M2386" s="34"/>
      <c r="N2386" s="34"/>
      <c r="O2386" s="34"/>
      <c r="P2386" s="41"/>
      <c r="Q2386" s="41"/>
      <c r="R2386" s="117">
        <v>0</v>
      </c>
      <c r="S2386" s="34"/>
      <c r="T2386" s="34"/>
      <c r="U2386" s="43" t="s">
        <v>295</v>
      </c>
      <c r="V2386" s="34">
        <v>1</v>
      </c>
      <c r="W2386" s="29">
        <v>2</v>
      </c>
      <c r="Z2386" s="6">
        <f t="shared" si="1074"/>
        <v>0</v>
      </c>
      <c r="AA2386" s="6">
        <f t="shared" si="1075"/>
        <v>0</v>
      </c>
      <c r="AB2386" s="29"/>
      <c r="AE2386" s="120">
        <f>IF(N2386=1,IF(OR(I2386&lt;5,I2386=""),0,IF(I2386&gt;=10,2,1)),0)</f>
        <v>0</v>
      </c>
      <c r="AF2386" s="120">
        <f>IF(G2386&gt;AI2386,1,0)</f>
        <v>1</v>
      </c>
      <c r="AG2386" s="120">
        <f>IF(G2386=AJ2386,2,0)</f>
        <v>0</v>
      </c>
    </row>
    <row r="2387" spans="2:33" ht="16.5" thickBot="1" x14ac:dyDescent="0.3">
      <c r="B2387" s="54" t="s">
        <v>194</v>
      </c>
      <c r="C2387" s="55" t="s">
        <v>194</v>
      </c>
      <c r="D2387" s="44">
        <v>3</v>
      </c>
      <c r="E2387" s="41"/>
      <c r="F2387" s="41"/>
      <c r="G2387" s="117">
        <v>42.648553084999996</v>
      </c>
      <c r="H2387" s="42" t="s">
        <v>12</v>
      </c>
      <c r="I2387" s="13">
        <v>0</v>
      </c>
      <c r="J2387" s="42" t="s">
        <v>12</v>
      </c>
      <c r="K2387" s="34"/>
      <c r="L2387" s="34"/>
      <c r="M2387" s="34"/>
      <c r="N2387" s="34"/>
      <c r="O2387" s="34"/>
      <c r="P2387" s="41"/>
      <c r="Q2387" s="41"/>
      <c r="R2387" s="117">
        <v>0</v>
      </c>
      <c r="S2387" s="34"/>
      <c r="T2387" s="34"/>
      <c r="U2387" s="43" t="s">
        <v>297</v>
      </c>
      <c r="V2387" s="34">
        <v>1</v>
      </c>
      <c r="W2387" s="29">
        <v>1</v>
      </c>
      <c r="Z2387" s="6">
        <f t="shared" si="1074"/>
        <v>0</v>
      </c>
      <c r="AA2387" s="6">
        <f t="shared" si="1075"/>
        <v>0</v>
      </c>
      <c r="AB2387" s="29"/>
      <c r="AE2387" s="120">
        <f>IF(N2387=1,IF(OR(I2387&lt;5,I2387=""),0,IF(I2387&gt;=10,1,0.5)),0)</f>
        <v>0</v>
      </c>
      <c r="AF2387" s="120">
        <f>IF(I2387&gt;AI2387,0.5,0)</f>
        <v>0</v>
      </c>
      <c r="AG2387" s="120">
        <f>IF(G2387=AJ2387,1,0)</f>
        <v>0</v>
      </c>
    </row>
    <row r="2388" spans="2:33" ht="16.5" thickBot="1" x14ac:dyDescent="0.3">
      <c r="B2388" s="54" t="s">
        <v>194</v>
      </c>
      <c r="C2388" s="55" t="s">
        <v>194</v>
      </c>
      <c r="D2388" s="44">
        <v>4</v>
      </c>
      <c r="E2388" s="41"/>
      <c r="F2388" s="41"/>
      <c r="G2388" s="117">
        <v>62.043780504000011</v>
      </c>
      <c r="H2388" s="42" t="s">
        <v>12</v>
      </c>
      <c r="I2388" s="13">
        <v>0</v>
      </c>
      <c r="J2388" s="42" t="s">
        <v>12</v>
      </c>
      <c r="K2388" s="34"/>
      <c r="L2388" s="34"/>
      <c r="M2388" s="34"/>
      <c r="N2388" s="34"/>
      <c r="O2388" s="34"/>
      <c r="P2388" s="41"/>
      <c r="Q2388" s="41"/>
      <c r="R2388" s="117">
        <v>0</v>
      </c>
      <c r="S2388" s="34"/>
      <c r="T2388" s="34"/>
      <c r="U2388" s="43" t="s">
        <v>299</v>
      </c>
      <c r="V2388" s="34">
        <v>1</v>
      </c>
      <c r="W2388" s="29">
        <v>1</v>
      </c>
      <c r="Z2388" s="6">
        <f t="shared" si="1074"/>
        <v>0</v>
      </c>
      <c r="AA2388" s="6">
        <f t="shared" si="1075"/>
        <v>0</v>
      </c>
      <c r="AB2388" s="29"/>
      <c r="AE2388" s="120">
        <f>IF(N2388=1,IF(OR(I2388&lt;5,I2388=""),0,IF(I2388&gt;=10,1,0.5)),0)</f>
        <v>0</v>
      </c>
      <c r="AF2388" s="120">
        <f>IF(G2388&gt;AI2388,0.5,0)</f>
        <v>0.5</v>
      </c>
      <c r="AG2388" s="120">
        <f>IF(G2388=AJ2388,1,0)</f>
        <v>0</v>
      </c>
    </row>
    <row r="2389" spans="2:33" ht="16.5" thickBot="1" x14ac:dyDescent="0.3">
      <c r="B2389" s="54" t="s">
        <v>194</v>
      </c>
      <c r="C2389" s="55" t="s">
        <v>194</v>
      </c>
      <c r="D2389" s="44">
        <v>5</v>
      </c>
      <c r="E2389" s="41"/>
      <c r="F2389" s="41"/>
      <c r="G2389" s="117">
        <v>61.405636540000003</v>
      </c>
      <c r="H2389" s="42" t="s">
        <v>12</v>
      </c>
      <c r="I2389" s="13">
        <v>0</v>
      </c>
      <c r="J2389" s="42" t="s">
        <v>12</v>
      </c>
      <c r="K2389" s="34"/>
      <c r="L2389" s="34"/>
      <c r="M2389" s="34"/>
      <c r="N2389" s="34"/>
      <c r="O2389" s="34"/>
      <c r="P2389" s="41"/>
      <c r="Q2389" s="41"/>
      <c r="R2389" s="117">
        <v>0</v>
      </c>
      <c r="S2389" s="34"/>
      <c r="T2389" s="34"/>
      <c r="U2389" s="43" t="s">
        <v>301</v>
      </c>
      <c r="V2389" s="34">
        <v>1</v>
      </c>
      <c r="W2389" s="29">
        <v>1</v>
      </c>
      <c r="Z2389" s="6">
        <f t="shared" si="1074"/>
        <v>0</v>
      </c>
      <c r="AA2389" s="6">
        <f t="shared" si="1075"/>
        <v>0</v>
      </c>
      <c r="AB2389" s="29"/>
      <c r="AE2389" s="120">
        <f>IF(N2389=1,IF(OR(I2389&lt;5,I2389=""),0,IF(I2389&gt;=10,1,0.5)),0)</f>
        <v>0</v>
      </c>
      <c r="AF2389" s="120">
        <f>IF(G2389&gt;AI2389,0.5,0)</f>
        <v>0.5</v>
      </c>
      <c r="AG2389" s="120">
        <f>IF(G2389=AJ2389,1,0)</f>
        <v>0</v>
      </c>
    </row>
    <row r="2390" spans="2:33" ht="16.5" thickBot="1" x14ac:dyDescent="0.3">
      <c r="B2390" s="54" t="s">
        <v>194</v>
      </c>
      <c r="C2390" s="55" t="s">
        <v>194</v>
      </c>
      <c r="D2390" s="44">
        <v>6</v>
      </c>
      <c r="E2390" s="41"/>
      <c r="F2390" s="41"/>
      <c r="G2390" s="117">
        <v>73.164236752000008</v>
      </c>
      <c r="H2390" s="45">
        <v>1</v>
      </c>
      <c r="I2390" s="42" t="s">
        <v>12</v>
      </c>
      <c r="J2390" s="13"/>
      <c r="K2390" s="34"/>
      <c r="L2390" s="34"/>
      <c r="M2390" s="34"/>
      <c r="N2390" s="34"/>
      <c r="O2390" s="34"/>
      <c r="P2390" s="41"/>
      <c r="Q2390" s="41"/>
      <c r="R2390" s="117">
        <v>0</v>
      </c>
      <c r="S2390" s="42"/>
      <c r="T2390" s="42"/>
      <c r="U2390" s="43" t="s">
        <v>303</v>
      </c>
      <c r="V2390" s="34">
        <v>1</v>
      </c>
      <c r="W2390" s="29">
        <v>2</v>
      </c>
      <c r="Z2390" s="6">
        <f t="shared" si="1074"/>
        <v>0</v>
      </c>
      <c r="AA2390" s="6">
        <f t="shared" si="1075"/>
        <v>0</v>
      </c>
      <c r="AB2390" s="29"/>
      <c r="AE2390" s="120">
        <f>IF(N2390=1,IF(J2390&gt;=100,2,0),0)</f>
        <v>0</v>
      </c>
      <c r="AF2390" s="120">
        <f>IF(G2390&gt;AI2390,1,0)</f>
        <v>1</v>
      </c>
      <c r="AG2390" s="120"/>
    </row>
    <row r="2391" spans="2:33" ht="16.5" thickBot="1" x14ac:dyDescent="0.3">
      <c r="B2391" s="54" t="s">
        <v>194</v>
      </c>
      <c r="C2391" s="55" t="s">
        <v>194</v>
      </c>
      <c r="D2391" s="44">
        <v>7</v>
      </c>
      <c r="E2391" s="41"/>
      <c r="F2391" s="41"/>
      <c r="G2391" s="117">
        <v>59.562105838000022</v>
      </c>
      <c r="H2391" s="42" t="s">
        <v>12</v>
      </c>
      <c r="I2391" s="13">
        <v>0</v>
      </c>
      <c r="J2391" s="42" t="s">
        <v>12</v>
      </c>
      <c r="K2391" s="36"/>
      <c r="L2391" s="36"/>
      <c r="M2391" s="36"/>
      <c r="N2391" s="36"/>
      <c r="O2391" s="34"/>
      <c r="P2391" s="41"/>
      <c r="Q2391" s="41"/>
      <c r="R2391" s="117">
        <v>0</v>
      </c>
      <c r="S2391" s="34"/>
      <c r="T2391" s="34"/>
      <c r="U2391" s="43" t="s">
        <v>305</v>
      </c>
      <c r="V2391" s="34">
        <v>1</v>
      </c>
      <c r="W2391" s="29">
        <v>2</v>
      </c>
      <c r="Z2391" s="6">
        <f t="shared" si="1074"/>
        <v>0</v>
      </c>
      <c r="AA2391" s="6">
        <f t="shared" si="1075"/>
        <v>0</v>
      </c>
      <c r="AB2391" s="29"/>
      <c r="AE2391" s="120">
        <f>IF(N2391=1,IF(OR(I2391&lt;3,I2391=""),0,IF(I2391&gt;=7,2,1)),0)</f>
        <v>0</v>
      </c>
      <c r="AF2391" s="120">
        <f>IF(G2391&gt;AI2391,1,0)</f>
        <v>1</v>
      </c>
      <c r="AG2391" s="120">
        <f>IF(G2391=AJ2391,2,0)</f>
        <v>0</v>
      </c>
    </row>
    <row r="2392" spans="2:33" ht="16.5" thickBot="1" x14ac:dyDescent="0.3">
      <c r="B2392" s="54" t="s">
        <v>194</v>
      </c>
      <c r="C2392" s="55" t="s">
        <v>194</v>
      </c>
      <c r="D2392" s="44">
        <v>8</v>
      </c>
      <c r="E2392" s="41"/>
      <c r="F2392" s="41"/>
      <c r="G2392" s="117">
        <v>27.688817744999987</v>
      </c>
      <c r="H2392" s="42" t="s">
        <v>12</v>
      </c>
      <c r="I2392" s="13">
        <v>0</v>
      </c>
      <c r="J2392" s="42" t="s">
        <v>12</v>
      </c>
      <c r="K2392" s="34"/>
      <c r="L2392" s="34"/>
      <c r="M2392" s="34"/>
      <c r="N2392" s="34"/>
      <c r="O2392" s="34"/>
      <c r="P2392" s="41"/>
      <c r="Q2392" s="41"/>
      <c r="R2392" s="117">
        <v>0</v>
      </c>
      <c r="S2392" s="34"/>
      <c r="T2392" s="34"/>
      <c r="U2392" s="43" t="s">
        <v>307</v>
      </c>
      <c r="V2392" s="34">
        <v>1</v>
      </c>
      <c r="W2392" s="29">
        <v>1</v>
      </c>
      <c r="Z2392" s="6">
        <f t="shared" si="1074"/>
        <v>0</v>
      </c>
      <c r="AA2392" s="6">
        <f t="shared" si="1075"/>
        <v>0</v>
      </c>
      <c r="AB2392" s="29"/>
      <c r="AE2392" s="120">
        <f>IF(N2392=1,IF(OR(I2392&gt;-5,I2392=""),0,IF(I2392&gt;=-10,0.5,1)),0)</f>
        <v>0</v>
      </c>
      <c r="AF2392" s="120">
        <f>IF(G2392&lt;AI2392,0.5,0)</f>
        <v>0</v>
      </c>
      <c r="AG2392" s="120">
        <f>IF(G2392=AJ2392,1,0)</f>
        <v>0</v>
      </c>
    </row>
    <row r="2393" spans="2:33" ht="16.5" thickBot="1" x14ac:dyDescent="0.3">
      <c r="B2393" s="54" t="s">
        <v>194</v>
      </c>
      <c r="C2393" s="55" t="s">
        <v>194</v>
      </c>
      <c r="D2393" s="44">
        <v>9</v>
      </c>
      <c r="E2393" s="41"/>
      <c r="F2393" s="41"/>
      <c r="G2393" s="117">
        <v>486.98895464400016</v>
      </c>
      <c r="H2393" s="45">
        <v>1</v>
      </c>
      <c r="I2393" s="42" t="s">
        <v>12</v>
      </c>
      <c r="J2393" s="13"/>
      <c r="K2393" s="34"/>
      <c r="L2393" s="34"/>
      <c r="M2393" s="34"/>
      <c r="N2393" s="34"/>
      <c r="O2393" s="34"/>
      <c r="P2393" s="41"/>
      <c r="Q2393" s="41"/>
      <c r="R2393" s="117">
        <v>0</v>
      </c>
      <c r="S2393" s="42"/>
      <c r="T2393" s="42"/>
      <c r="U2393" s="43" t="s">
        <v>309</v>
      </c>
      <c r="V2393" s="34">
        <v>1</v>
      </c>
      <c r="W2393" s="29">
        <v>1</v>
      </c>
      <c r="Z2393" s="6">
        <f t="shared" si="1074"/>
        <v>0</v>
      </c>
      <c r="AA2393" s="6">
        <f t="shared" si="1075"/>
        <v>0</v>
      </c>
      <c r="AB2393" s="29"/>
      <c r="AE2393" s="120">
        <f>IF(N2393=1,IF(J2393&gt;=100,1,0),0)</f>
        <v>0</v>
      </c>
      <c r="AF2393" s="120">
        <f>IF(G2393&gt;AI2393,0.5,0)</f>
        <v>0.5</v>
      </c>
      <c r="AG2393" s="120"/>
    </row>
    <row r="2394" spans="2:33" ht="16.5" thickBot="1" x14ac:dyDescent="0.3">
      <c r="B2394" s="54" t="s">
        <v>194</v>
      </c>
      <c r="C2394" s="55" t="s">
        <v>194</v>
      </c>
      <c r="D2394" s="44">
        <v>10</v>
      </c>
      <c r="E2394" s="41"/>
      <c r="F2394" s="41"/>
      <c r="G2394" s="117">
        <v>835.05037930099979</v>
      </c>
      <c r="H2394" s="45">
        <v>1</v>
      </c>
      <c r="I2394" s="42" t="s">
        <v>12</v>
      </c>
      <c r="J2394" s="13"/>
      <c r="K2394" s="34"/>
      <c r="L2394" s="34"/>
      <c r="M2394" s="34"/>
      <c r="N2394" s="34"/>
      <c r="O2394" s="34"/>
      <c r="P2394" s="41"/>
      <c r="Q2394" s="41"/>
      <c r="R2394" s="117">
        <v>0</v>
      </c>
      <c r="S2394" s="42"/>
      <c r="T2394" s="42"/>
      <c r="U2394" s="43" t="s">
        <v>311</v>
      </c>
      <c r="V2394" s="34">
        <v>1</v>
      </c>
      <c r="W2394" s="29">
        <v>1</v>
      </c>
      <c r="Z2394" s="6">
        <f t="shared" si="1074"/>
        <v>0</v>
      </c>
      <c r="AA2394" s="6">
        <f t="shared" si="1075"/>
        <v>0</v>
      </c>
      <c r="AB2394" s="29"/>
      <c r="AE2394" s="120">
        <f>IF(N2394=1,IF(J2394&gt;=100,1,0),0)</f>
        <v>0</v>
      </c>
      <c r="AF2394" s="120">
        <f>IF(G2394&gt;AI2394,0.5,0)</f>
        <v>0.5</v>
      </c>
      <c r="AG2394" s="120"/>
    </row>
    <row r="2395" spans="2:33" ht="16.5" thickBot="1" x14ac:dyDescent="0.3">
      <c r="B2395" s="54" t="s">
        <v>194</v>
      </c>
      <c r="C2395" s="55" t="s">
        <v>194</v>
      </c>
      <c r="D2395" s="44">
        <v>11</v>
      </c>
      <c r="E2395" s="41"/>
      <c r="F2395" s="41"/>
      <c r="G2395" s="117">
        <v>670.56245453500003</v>
      </c>
      <c r="H2395" s="45">
        <v>1</v>
      </c>
      <c r="I2395" s="42" t="s">
        <v>12</v>
      </c>
      <c r="J2395" s="13"/>
      <c r="K2395" s="34"/>
      <c r="L2395" s="34"/>
      <c r="M2395" s="34"/>
      <c r="N2395" s="34"/>
      <c r="O2395" s="34"/>
      <c r="P2395" s="41"/>
      <c r="Q2395" s="41"/>
      <c r="R2395" s="117">
        <v>0</v>
      </c>
      <c r="S2395" s="42"/>
      <c r="T2395" s="42"/>
      <c r="U2395" s="43" t="s">
        <v>313</v>
      </c>
      <c r="V2395" s="34">
        <v>1</v>
      </c>
      <c r="W2395" s="29">
        <v>2</v>
      </c>
      <c r="Z2395" s="6">
        <f t="shared" si="1074"/>
        <v>0</v>
      </c>
      <c r="AA2395" s="6">
        <f t="shared" si="1075"/>
        <v>0</v>
      </c>
      <c r="AB2395" s="29"/>
      <c r="AE2395" s="120">
        <f>IF(N2395=1,IF(J2395&gt;=100,2,0),0)</f>
        <v>0</v>
      </c>
      <c r="AF2395" s="120">
        <f>IF(G2395&gt;AI2395,1,0)</f>
        <v>1</v>
      </c>
      <c r="AG2395" s="120"/>
    </row>
    <row r="2396" spans="2:33" ht="16.5" thickBot="1" x14ac:dyDescent="0.3">
      <c r="B2396" s="54" t="s">
        <v>194</v>
      </c>
      <c r="C2396" s="55" t="s">
        <v>194</v>
      </c>
      <c r="D2396" s="44">
        <v>12</v>
      </c>
      <c r="E2396" s="41"/>
      <c r="F2396" s="41"/>
      <c r="G2396" s="117">
        <v>3.4093487690000015</v>
      </c>
      <c r="H2396" s="42" t="s">
        <v>12</v>
      </c>
      <c r="I2396" s="13">
        <v>0</v>
      </c>
      <c r="J2396" s="42" t="s">
        <v>12</v>
      </c>
      <c r="K2396" s="34"/>
      <c r="L2396" s="34"/>
      <c r="M2396" s="34"/>
      <c r="N2396" s="34"/>
      <c r="O2396" s="34"/>
      <c r="P2396" s="41"/>
      <c r="Q2396" s="41"/>
      <c r="R2396" s="117">
        <v>0</v>
      </c>
      <c r="S2396" s="34"/>
      <c r="T2396" s="34"/>
      <c r="U2396" s="43" t="s">
        <v>315</v>
      </c>
      <c r="V2396" s="34">
        <v>1</v>
      </c>
      <c r="W2396" s="29">
        <v>1</v>
      </c>
      <c r="Z2396" s="6">
        <f t="shared" si="1074"/>
        <v>0</v>
      </c>
      <c r="AA2396" s="6">
        <f t="shared" si="1075"/>
        <v>0</v>
      </c>
      <c r="AB2396" s="29"/>
      <c r="AE2396" s="120">
        <f>IF(N2396=1,IF(OR(I2396&gt;-5,I2396=""),0,IF(I2396&gt;=-10,0.5,1)),0)</f>
        <v>0</v>
      </c>
      <c r="AF2396" s="120">
        <f>IF(G2396&lt;AI2396,0.5,0)</f>
        <v>0</v>
      </c>
      <c r="AG2396" s="120">
        <f>IF(G2396=AJ2396,1,0)</f>
        <v>0</v>
      </c>
    </row>
    <row r="2397" spans="2:33" ht="16.5" thickBot="1" x14ac:dyDescent="0.3">
      <c r="B2397" s="54" t="s">
        <v>194</v>
      </c>
      <c r="C2397" s="55" t="s">
        <v>194</v>
      </c>
      <c r="D2397" s="44">
        <v>13</v>
      </c>
      <c r="E2397" s="41"/>
      <c r="F2397" s="41"/>
      <c r="G2397" s="117">
        <v>18.056983664999997</v>
      </c>
      <c r="H2397" s="42" t="s">
        <v>12</v>
      </c>
      <c r="I2397" s="13">
        <v>0</v>
      </c>
      <c r="J2397" s="42" t="s">
        <v>12</v>
      </c>
      <c r="K2397" s="34"/>
      <c r="L2397" s="34"/>
      <c r="M2397" s="34"/>
      <c r="N2397" s="34"/>
      <c r="O2397" s="34"/>
      <c r="P2397" s="41"/>
      <c r="Q2397" s="41"/>
      <c r="R2397" s="117">
        <v>0</v>
      </c>
      <c r="S2397" s="34"/>
      <c r="T2397" s="34"/>
      <c r="U2397" s="43" t="s">
        <v>317</v>
      </c>
      <c r="V2397" s="34">
        <v>1</v>
      </c>
      <c r="W2397" s="29">
        <v>2</v>
      </c>
      <c r="Z2397" s="6">
        <f t="shared" si="1074"/>
        <v>0</v>
      </c>
      <c r="AA2397" s="6">
        <f t="shared" si="1075"/>
        <v>0</v>
      </c>
      <c r="AB2397" s="29"/>
      <c r="AE2397" s="120">
        <f>IF(N2397=1,IF(OR(I2397&gt;-3,I2397=""),0,IF(I2397&gt;=-7,1,2)),0)</f>
        <v>0</v>
      </c>
      <c r="AF2397" s="120">
        <f>IF(G2397&lt;AI2397,1,0)</f>
        <v>0</v>
      </c>
      <c r="AG2397" s="120">
        <f>IF(G2397=AJ2397,2,0)</f>
        <v>0</v>
      </c>
    </row>
    <row r="2398" spans="2:33" ht="16.5" thickBot="1" x14ac:dyDescent="0.3">
      <c r="B2398" s="54" t="s">
        <v>194</v>
      </c>
      <c r="C2398" s="55" t="s">
        <v>194</v>
      </c>
      <c r="D2398" s="44">
        <v>14</v>
      </c>
      <c r="E2398" s="41"/>
      <c r="F2398" s="41"/>
      <c r="G2398" s="117">
        <v>1.3419484780000002</v>
      </c>
      <c r="H2398" s="42" t="s">
        <v>12</v>
      </c>
      <c r="I2398" s="13">
        <v>0</v>
      </c>
      <c r="J2398" s="42" t="s">
        <v>12</v>
      </c>
      <c r="K2398" s="34"/>
      <c r="L2398" s="34"/>
      <c r="M2398" s="34"/>
      <c r="N2398" s="34"/>
      <c r="O2398" s="34"/>
      <c r="P2398" s="41"/>
      <c r="Q2398" s="41"/>
      <c r="R2398" s="117">
        <v>0</v>
      </c>
      <c r="S2398" s="34"/>
      <c r="T2398" s="34"/>
      <c r="U2398" s="43" t="s">
        <v>319</v>
      </c>
      <c r="V2398" s="34">
        <v>1</v>
      </c>
      <c r="W2398" s="29">
        <v>1</v>
      </c>
      <c r="Z2398" s="6">
        <f t="shared" si="1074"/>
        <v>0</v>
      </c>
      <c r="AA2398" s="6">
        <f t="shared" si="1075"/>
        <v>0</v>
      </c>
      <c r="AB2398" s="29"/>
      <c r="AE2398" s="120">
        <f>IF(N2398=1,IF(OR(I2398&gt;-5,I2398=""),0,IF(I2398&gt;=-10,0.5,1)),0)</f>
        <v>0</v>
      </c>
      <c r="AF2398" s="120">
        <f>IF(G2398&lt;AI2398,0.5,0)</f>
        <v>0</v>
      </c>
      <c r="AG2398" s="120">
        <f>IF(G2398=AJ2398,1,0)</f>
        <v>0</v>
      </c>
    </row>
    <row r="2399" spans="2:33" ht="16.5" thickBot="1" x14ac:dyDescent="0.3">
      <c r="B2399" s="54" t="s">
        <v>194</v>
      </c>
      <c r="C2399" s="55" t="s">
        <v>194</v>
      </c>
      <c r="D2399" s="33"/>
      <c r="E2399" s="41"/>
      <c r="F2399" s="41"/>
      <c r="G2399" s="46"/>
      <c r="H2399" s="35"/>
      <c r="I2399" s="35"/>
      <c r="J2399" s="35"/>
      <c r="K2399" s="34"/>
      <c r="L2399" s="34"/>
      <c r="M2399" s="34"/>
      <c r="N2399" s="34"/>
      <c r="O2399" s="34"/>
      <c r="P2399" s="34"/>
      <c r="Q2399" s="34"/>
      <c r="R2399" s="117">
        <v>0</v>
      </c>
      <c r="S2399" s="35"/>
      <c r="T2399" s="35"/>
      <c r="U2399" s="37" t="s">
        <v>321</v>
      </c>
      <c r="V2399" s="35">
        <v>1</v>
      </c>
      <c r="W2399" s="6"/>
      <c r="Y2399" s="6"/>
      <c r="AB2399" s="6"/>
      <c r="AF2399" s="6"/>
    </row>
    <row r="2400" spans="2:33" ht="16.5" thickBot="1" x14ac:dyDescent="0.3">
      <c r="B2400" s="54" t="s">
        <v>194</v>
      </c>
      <c r="C2400" s="55" t="s">
        <v>194</v>
      </c>
      <c r="D2400" s="44">
        <v>15</v>
      </c>
      <c r="E2400" s="41"/>
      <c r="F2400" s="41"/>
      <c r="G2400" s="117">
        <v>63.102076732000029</v>
      </c>
      <c r="H2400" s="45">
        <v>1</v>
      </c>
      <c r="I2400" s="42" t="s">
        <v>12</v>
      </c>
      <c r="J2400" s="13"/>
      <c r="K2400" s="34"/>
      <c r="L2400" s="34"/>
      <c r="M2400" s="34"/>
      <c r="N2400" s="34"/>
      <c r="O2400" s="34"/>
      <c r="P2400" s="41"/>
      <c r="Q2400" s="41"/>
      <c r="R2400" s="117">
        <v>0</v>
      </c>
      <c r="S2400" s="42"/>
      <c r="T2400" s="42"/>
      <c r="U2400" s="43" t="s">
        <v>323</v>
      </c>
      <c r="V2400" s="34">
        <v>1</v>
      </c>
      <c r="W2400" s="29">
        <v>1</v>
      </c>
      <c r="Z2400" s="6">
        <f t="shared" ref="Z2400:Z2405" si="1076">N2400</f>
        <v>0</v>
      </c>
      <c r="AA2400" s="6">
        <f t="shared" ref="AA2400:AA2405" si="1077">IF(K2400&lt;=0,0,1)</f>
        <v>0</v>
      </c>
      <c r="AB2400" s="29"/>
      <c r="AE2400" s="120">
        <f>IF(AND(J2400&gt;=100,N2400=1),1,0)</f>
        <v>0</v>
      </c>
      <c r="AF2400" s="121">
        <f>IF(G2400&gt;AI2400,0.5,0)</f>
        <v>0.5</v>
      </c>
      <c r="AG2400" s="120"/>
    </row>
    <row r="2401" spans="1:33" ht="16.5" thickBot="1" x14ac:dyDescent="0.3">
      <c r="B2401" s="54" t="s">
        <v>194</v>
      </c>
      <c r="C2401" s="55" t="s">
        <v>194</v>
      </c>
      <c r="D2401" s="44">
        <v>16</v>
      </c>
      <c r="E2401" s="41"/>
      <c r="F2401" s="41"/>
      <c r="G2401" s="117">
        <v>307.625</v>
      </c>
      <c r="H2401" s="45">
        <v>1</v>
      </c>
      <c r="I2401" s="42" t="s">
        <v>12</v>
      </c>
      <c r="J2401" s="13"/>
      <c r="K2401" s="34"/>
      <c r="L2401" s="34"/>
      <c r="M2401" s="34"/>
      <c r="N2401" s="34"/>
      <c r="O2401" s="34"/>
      <c r="P2401" s="41"/>
      <c r="Q2401" s="41"/>
      <c r="R2401" s="117">
        <v>0</v>
      </c>
      <c r="S2401" s="42"/>
      <c r="T2401" s="42"/>
      <c r="U2401" s="43" t="s">
        <v>325</v>
      </c>
      <c r="V2401" s="34">
        <v>1</v>
      </c>
      <c r="W2401" s="29">
        <v>1</v>
      </c>
      <c r="Z2401" s="6">
        <f t="shared" si="1076"/>
        <v>0</v>
      </c>
      <c r="AA2401" s="6">
        <f t="shared" si="1077"/>
        <v>0</v>
      </c>
      <c r="AB2401" s="29"/>
      <c r="AE2401" s="120">
        <f>IF(AND(J2401&gt;=100,N2401=1),1,0)</f>
        <v>0</v>
      </c>
      <c r="AF2401" s="120">
        <f>IF(G2401&gt;AI2401,0.5,0)</f>
        <v>0.5</v>
      </c>
      <c r="AG2401" s="120"/>
    </row>
    <row r="2402" spans="1:33" ht="16.5" thickBot="1" x14ac:dyDescent="0.3">
      <c r="B2402" s="54" t="s">
        <v>194</v>
      </c>
      <c r="C2402" s="55" t="s">
        <v>194</v>
      </c>
      <c r="D2402" s="44">
        <v>17</v>
      </c>
      <c r="E2402" s="41"/>
      <c r="F2402" s="41"/>
      <c r="G2402" s="117">
        <v>5513.5121376820007</v>
      </c>
      <c r="H2402" s="45">
        <v>1</v>
      </c>
      <c r="I2402" s="42" t="s">
        <v>12</v>
      </c>
      <c r="J2402" s="13"/>
      <c r="K2402" s="34"/>
      <c r="L2402" s="34"/>
      <c r="M2402" s="34"/>
      <c r="N2402" s="34"/>
      <c r="O2402" s="34"/>
      <c r="P2402" s="41"/>
      <c r="Q2402" s="41"/>
      <c r="R2402" s="117">
        <v>0</v>
      </c>
      <c r="S2402" s="42"/>
      <c r="T2402" s="42"/>
      <c r="U2402" s="43" t="s">
        <v>327</v>
      </c>
      <c r="V2402" s="34">
        <v>1</v>
      </c>
      <c r="W2402" s="29">
        <v>1</v>
      </c>
      <c r="Z2402" s="6">
        <f t="shared" si="1076"/>
        <v>0</v>
      </c>
      <c r="AA2402" s="6">
        <f t="shared" si="1077"/>
        <v>0</v>
      </c>
      <c r="AB2402" s="29"/>
      <c r="AE2402" s="120">
        <f>IF(AND(J2402&gt;=100,N2402=1),1,0)</f>
        <v>0</v>
      </c>
      <c r="AF2402" s="120">
        <f>IF(G2402&gt;AI2402,0.5,0)</f>
        <v>0.5</v>
      </c>
      <c r="AG2402" s="120"/>
    </row>
    <row r="2403" spans="1:33" ht="16.5" thickBot="1" x14ac:dyDescent="0.3">
      <c r="B2403" s="54" t="s">
        <v>194</v>
      </c>
      <c r="C2403" s="55" t="s">
        <v>194</v>
      </c>
      <c r="D2403" s="44">
        <v>18</v>
      </c>
      <c r="E2403" s="41"/>
      <c r="F2403" s="41"/>
      <c r="G2403" s="117">
        <v>646</v>
      </c>
      <c r="H2403" s="45">
        <v>1</v>
      </c>
      <c r="I2403" s="42" t="s">
        <v>12</v>
      </c>
      <c r="J2403" s="13"/>
      <c r="K2403" s="34"/>
      <c r="L2403" s="34"/>
      <c r="M2403" s="34"/>
      <c r="N2403" s="34"/>
      <c r="O2403" s="34"/>
      <c r="P2403" s="41"/>
      <c r="Q2403" s="41"/>
      <c r="R2403" s="117">
        <v>0</v>
      </c>
      <c r="S2403" s="42"/>
      <c r="T2403" s="42"/>
      <c r="U2403" s="43" t="s">
        <v>329</v>
      </c>
      <c r="V2403" s="34">
        <v>1</v>
      </c>
      <c r="W2403" s="29">
        <v>1</v>
      </c>
      <c r="Z2403" s="6">
        <f t="shared" si="1076"/>
        <v>0</v>
      </c>
      <c r="AA2403" s="6">
        <f t="shared" si="1077"/>
        <v>0</v>
      </c>
      <c r="AB2403" s="29"/>
      <c r="AE2403" s="120">
        <f>IF(AND(J2403&gt;=100,N2403=1),1,0)</f>
        <v>0</v>
      </c>
      <c r="AF2403" s="120">
        <f>IF(G2403&gt;AI2403,0.5,0)</f>
        <v>0.5</v>
      </c>
      <c r="AG2403" s="120"/>
    </row>
    <row r="2404" spans="1:33" ht="16.5" thickBot="1" x14ac:dyDescent="0.3">
      <c r="B2404" s="54" t="s">
        <v>194</v>
      </c>
      <c r="C2404" s="55" t="s">
        <v>194</v>
      </c>
      <c r="D2404" s="44">
        <v>19</v>
      </c>
      <c r="E2404" s="41"/>
      <c r="F2404" s="41"/>
      <c r="G2404" s="117">
        <v>1100.2380952389999</v>
      </c>
      <c r="H2404" s="45">
        <v>1</v>
      </c>
      <c r="I2404" s="42" t="s">
        <v>12</v>
      </c>
      <c r="J2404" s="13"/>
      <c r="K2404" s="34"/>
      <c r="L2404" s="34"/>
      <c r="M2404" s="34"/>
      <c r="N2404" s="34"/>
      <c r="O2404" s="34"/>
      <c r="P2404" s="41"/>
      <c r="Q2404" s="41"/>
      <c r="R2404" s="117">
        <v>0</v>
      </c>
      <c r="S2404" s="42"/>
      <c r="T2404" s="42"/>
      <c r="U2404" s="43" t="s">
        <v>331</v>
      </c>
      <c r="V2404" s="34">
        <v>1</v>
      </c>
      <c r="W2404" s="29">
        <v>2</v>
      </c>
      <c r="Z2404" s="6">
        <f t="shared" si="1076"/>
        <v>0</v>
      </c>
      <c r="AA2404" s="6">
        <f t="shared" si="1077"/>
        <v>0</v>
      </c>
      <c r="AB2404" s="29"/>
      <c r="AE2404" s="120">
        <f>IF(AND(J2404&gt;=100,N2404=1),2,0)</f>
        <v>0</v>
      </c>
      <c r="AF2404" s="120">
        <f>IF(G2404&gt;AI2404,1,0)</f>
        <v>1</v>
      </c>
      <c r="AG2404" s="120"/>
    </row>
    <row r="2405" spans="1:33" ht="16.5" thickBot="1" x14ac:dyDescent="0.3">
      <c r="B2405" s="54" t="s">
        <v>194</v>
      </c>
      <c r="C2405" s="55" t="s">
        <v>194</v>
      </c>
      <c r="D2405" s="44">
        <v>20</v>
      </c>
      <c r="E2405" s="41"/>
      <c r="F2405" s="41"/>
      <c r="G2405" s="117">
        <v>227.630952382</v>
      </c>
      <c r="H2405" s="45">
        <v>1</v>
      </c>
      <c r="I2405" s="42" t="s">
        <v>12</v>
      </c>
      <c r="J2405" s="13"/>
      <c r="K2405" s="34"/>
      <c r="L2405" s="34"/>
      <c r="M2405" s="34"/>
      <c r="N2405" s="34"/>
      <c r="O2405" s="34"/>
      <c r="P2405" s="41"/>
      <c r="Q2405" s="41"/>
      <c r="R2405" s="117">
        <v>0</v>
      </c>
      <c r="S2405" s="42"/>
      <c r="T2405" s="42"/>
      <c r="U2405" s="43" t="s">
        <v>333</v>
      </c>
      <c r="V2405" s="34">
        <v>1</v>
      </c>
      <c r="W2405" s="29">
        <v>1</v>
      </c>
      <c r="Z2405" s="6">
        <f t="shared" si="1076"/>
        <v>0</v>
      </c>
      <c r="AA2405" s="6">
        <f t="shared" si="1077"/>
        <v>0</v>
      </c>
      <c r="AB2405" s="29"/>
      <c r="AE2405" s="120">
        <f>IF(AND(J2405&gt;=100,N2405=1),1,0)</f>
        <v>0</v>
      </c>
      <c r="AF2405" s="120">
        <f>IF(G2405&gt;AI2405,0.5,0)</f>
        <v>0.5</v>
      </c>
      <c r="AG2405" s="120"/>
    </row>
    <row r="2406" spans="1:33" ht="16.5" thickBot="1" x14ac:dyDescent="0.3">
      <c r="B2406" s="54" t="s">
        <v>194</v>
      </c>
      <c r="C2406" s="55" t="s">
        <v>194</v>
      </c>
      <c r="D2406" s="33"/>
      <c r="E2406" s="41"/>
      <c r="F2406" s="41"/>
      <c r="G2406" s="46"/>
      <c r="H2406" s="35"/>
      <c r="I2406" s="35"/>
      <c r="J2406" s="35"/>
      <c r="K2406" s="34"/>
      <c r="L2406" s="34"/>
      <c r="M2406" s="34"/>
      <c r="N2406" s="34"/>
      <c r="O2406" s="34"/>
      <c r="P2406" s="34"/>
      <c r="Q2406" s="34"/>
      <c r="R2406" s="117">
        <v>0</v>
      </c>
      <c r="S2406" s="35"/>
      <c r="T2406" s="35"/>
      <c r="U2406" s="37" t="s">
        <v>321</v>
      </c>
      <c r="V2406" s="35">
        <v>1</v>
      </c>
      <c r="W2406" s="6"/>
      <c r="Y2406" s="6"/>
      <c r="AB2406" s="6"/>
      <c r="AF2406" s="6"/>
    </row>
    <row r="2407" spans="1:33" ht="16.5" thickBot="1" x14ac:dyDescent="0.3">
      <c r="B2407" s="54" t="s">
        <v>194</v>
      </c>
      <c r="C2407" s="55" t="s">
        <v>194</v>
      </c>
      <c r="D2407" s="44">
        <v>21</v>
      </c>
      <c r="E2407" s="41"/>
      <c r="F2407" s="41"/>
      <c r="G2407" s="117">
        <v>25.828948412999996</v>
      </c>
      <c r="H2407" s="42" t="s">
        <v>12</v>
      </c>
      <c r="I2407" s="13">
        <v>0</v>
      </c>
      <c r="J2407" s="42" t="s">
        <v>12</v>
      </c>
      <c r="K2407" s="34"/>
      <c r="L2407" s="34"/>
      <c r="M2407" s="34"/>
      <c r="N2407" s="34"/>
      <c r="O2407" s="34"/>
      <c r="P2407" s="41"/>
      <c r="Q2407" s="41"/>
      <c r="R2407" s="117">
        <v>0</v>
      </c>
      <c r="S2407" s="34"/>
      <c r="T2407" s="34"/>
      <c r="U2407" s="43" t="s">
        <v>335</v>
      </c>
      <c r="V2407" s="34">
        <v>1</v>
      </c>
      <c r="W2407" s="29">
        <v>1</v>
      </c>
      <c r="Z2407" s="6">
        <f>N2407</f>
        <v>0</v>
      </c>
      <c r="AA2407" s="6">
        <f>IF(K2407&lt;=0,0,1)</f>
        <v>0</v>
      </c>
      <c r="AB2407" s="29"/>
      <c r="AE2407" s="120">
        <f>IF(N2407=1,IF(OR(I2407&lt;5,I2407=""),0,IF(I2407&gt;=10,1,0.5)),0)</f>
        <v>0</v>
      </c>
      <c r="AF2407" s="120">
        <f>IF(G2407&gt;AI2407,0.5,0)</f>
        <v>0.5</v>
      </c>
      <c r="AG2407" s="120">
        <f>IF(G2407=AJ2407,1,0)</f>
        <v>0</v>
      </c>
    </row>
    <row r="2408" spans="1:33" ht="16.5" thickBot="1" x14ac:dyDescent="0.3">
      <c r="B2408" s="54" t="s">
        <v>194</v>
      </c>
      <c r="C2408" s="55" t="s">
        <v>194</v>
      </c>
      <c r="D2408" s="44">
        <v>22</v>
      </c>
      <c r="E2408" s="41"/>
      <c r="F2408" s="41"/>
      <c r="G2408" s="117">
        <v>36.950282660999996</v>
      </c>
      <c r="H2408" s="45">
        <v>1</v>
      </c>
      <c r="I2408" s="42" t="s">
        <v>12</v>
      </c>
      <c r="J2408" s="13"/>
      <c r="K2408" s="34"/>
      <c r="L2408" s="34"/>
      <c r="M2408" s="34"/>
      <c r="N2408" s="34"/>
      <c r="O2408" s="34"/>
      <c r="P2408" s="41"/>
      <c r="Q2408" s="41"/>
      <c r="R2408" s="117">
        <v>0</v>
      </c>
      <c r="S2408" s="42"/>
      <c r="T2408" s="42"/>
      <c r="U2408" s="43" t="s">
        <v>337</v>
      </c>
      <c r="V2408" s="34">
        <v>1</v>
      </c>
      <c r="W2408" s="29">
        <v>1</v>
      </c>
      <c r="Z2408" s="6">
        <f>N2408</f>
        <v>0</v>
      </c>
      <c r="AA2408" s="6">
        <f>IF(K2408&lt;=0,0,1)</f>
        <v>0</v>
      </c>
      <c r="AB2408" s="29"/>
      <c r="AE2408" s="120">
        <f>IF(AND(J2408&gt;=100,N2408=1),1,0)</f>
        <v>0</v>
      </c>
      <c r="AF2408" s="120">
        <f>IF(G2408&gt;AI2408,0.5,0)</f>
        <v>0.5</v>
      </c>
      <c r="AG2408" s="120"/>
    </row>
    <row r="2409" spans="1:33" ht="16.5" thickBot="1" x14ac:dyDescent="0.3">
      <c r="B2409" s="54" t="s">
        <v>194</v>
      </c>
      <c r="C2409" s="55" t="s">
        <v>194</v>
      </c>
      <c r="D2409" s="44">
        <v>23</v>
      </c>
      <c r="E2409" s="41"/>
      <c r="F2409" s="41"/>
      <c r="G2409" s="117">
        <v>9.8333333330000006</v>
      </c>
      <c r="H2409" s="42" t="s">
        <v>12</v>
      </c>
      <c r="I2409" s="13">
        <v>0</v>
      </c>
      <c r="J2409" s="42" t="s">
        <v>12</v>
      </c>
      <c r="K2409" s="34"/>
      <c r="L2409" s="34"/>
      <c r="M2409" s="34"/>
      <c r="N2409" s="34"/>
      <c r="O2409" s="34"/>
      <c r="P2409" s="41"/>
      <c r="Q2409" s="41"/>
      <c r="R2409" s="117">
        <v>0</v>
      </c>
      <c r="S2409" s="34"/>
      <c r="T2409" s="34"/>
      <c r="U2409" s="43" t="s">
        <v>339</v>
      </c>
      <c r="V2409" s="34">
        <v>1</v>
      </c>
      <c r="W2409" s="29">
        <v>1</v>
      </c>
      <c r="Z2409" s="6">
        <f>N2409</f>
        <v>0</v>
      </c>
      <c r="AA2409" s="6">
        <f>IF(K2409&lt;=0,0,1)</f>
        <v>0</v>
      </c>
      <c r="AB2409" s="29"/>
      <c r="AE2409" s="120">
        <f>IF(N2409=1,IF(OR(I2409&lt;5,I2409=""),0,IF(I2409&gt;=10,1,0.5)),0)</f>
        <v>0</v>
      </c>
      <c r="AF2409" s="120">
        <f>IF(G2409&gt;AI2409,0.5,0)</f>
        <v>0.5</v>
      </c>
      <c r="AG2409" s="120">
        <f>IF(AND(G4836&lt;&gt;0,G2409=AJ2409),1,0)</f>
        <v>0</v>
      </c>
    </row>
    <row r="2410" spans="1:33" ht="16.5" thickBot="1" x14ac:dyDescent="0.3">
      <c r="B2410" s="54" t="s">
        <v>194</v>
      </c>
      <c r="C2410" s="55" t="s">
        <v>194</v>
      </c>
      <c r="D2410" s="44">
        <v>24</v>
      </c>
      <c r="E2410" s="41"/>
      <c r="F2410" s="41"/>
      <c r="G2410" s="117">
        <v>54.457737717999997</v>
      </c>
      <c r="H2410" s="42" t="s">
        <v>12</v>
      </c>
      <c r="I2410" s="13">
        <v>0</v>
      </c>
      <c r="J2410" s="42" t="s">
        <v>12</v>
      </c>
      <c r="K2410" s="34"/>
      <c r="L2410" s="34"/>
      <c r="M2410" s="34"/>
      <c r="N2410" s="34"/>
      <c r="O2410" s="34"/>
      <c r="P2410" s="41"/>
      <c r="Q2410" s="41"/>
      <c r="R2410" s="117">
        <v>0</v>
      </c>
      <c r="S2410" s="34"/>
      <c r="T2410" s="34"/>
      <c r="U2410" s="43" t="s">
        <v>341</v>
      </c>
      <c r="V2410" s="34">
        <v>1</v>
      </c>
      <c r="W2410" s="29">
        <v>1</v>
      </c>
      <c r="Z2410" s="6">
        <f>N2410</f>
        <v>0</v>
      </c>
      <c r="AA2410" s="6">
        <f>IF(K2410&lt;=0,0,1)</f>
        <v>0</v>
      </c>
      <c r="AB2410" s="29"/>
      <c r="AE2410" s="120">
        <f>IF(N2410=1,IF(OR(I2410&lt;5,I2410=""),0,IF(I2410&gt;=10,1,0.5)),0)</f>
        <v>0</v>
      </c>
      <c r="AF2410" s="120">
        <f>IF(G2410&gt;AI2410,0.5,0)</f>
        <v>0.5</v>
      </c>
      <c r="AG2410" s="120">
        <f>IF(G2410=AJ2410,1,0)</f>
        <v>0</v>
      </c>
    </row>
    <row r="2411" spans="1:33" ht="16.5" thickBot="1" x14ac:dyDescent="0.3">
      <c r="B2411" s="54" t="s">
        <v>194</v>
      </c>
      <c r="C2411" s="55" t="s">
        <v>194</v>
      </c>
      <c r="D2411" s="44">
        <v>25</v>
      </c>
      <c r="E2411" s="41"/>
      <c r="F2411" s="41"/>
      <c r="G2411" s="117">
        <v>65.307379957999984</v>
      </c>
      <c r="H2411" s="45">
        <v>1</v>
      </c>
      <c r="I2411" s="42" t="s">
        <v>12</v>
      </c>
      <c r="J2411" s="13"/>
      <c r="K2411" s="34"/>
      <c r="L2411" s="34"/>
      <c r="M2411" s="34"/>
      <c r="N2411" s="34"/>
      <c r="O2411" s="34"/>
      <c r="P2411" s="41"/>
      <c r="Q2411" s="41"/>
      <c r="R2411" s="117">
        <v>0</v>
      </c>
      <c r="S2411" s="42"/>
      <c r="T2411" s="42"/>
      <c r="U2411" s="43" t="s">
        <v>343</v>
      </c>
      <c r="V2411" s="34">
        <v>1</v>
      </c>
      <c r="W2411" s="29">
        <v>2</v>
      </c>
      <c r="Z2411" s="6">
        <f>N2411</f>
        <v>0</v>
      </c>
      <c r="AA2411" s="6">
        <f>IF(K2411&lt;=0,0,1)</f>
        <v>0</v>
      </c>
      <c r="AB2411" s="29"/>
      <c r="AE2411" s="120">
        <f>IF(AND(J2411&gt;=100,N2411=1),2,0)</f>
        <v>0</v>
      </c>
      <c r="AF2411" s="120">
        <f>IF(G2411&gt;AI2411,1,0)</f>
        <v>1</v>
      </c>
      <c r="AG2411" s="120"/>
    </row>
    <row r="2412" spans="1:33" ht="16.5" thickBot="1" x14ac:dyDescent="0.3">
      <c r="B2412" s="54" t="s">
        <v>194</v>
      </c>
      <c r="C2412" s="55" t="s">
        <v>194</v>
      </c>
      <c r="D2412" s="51">
        <v>33</v>
      </c>
      <c r="E2412" s="41"/>
      <c r="F2412" s="41"/>
      <c r="G2412" s="117">
        <v>0</v>
      </c>
      <c r="H2412" s="45"/>
      <c r="I2412" s="45"/>
      <c r="J2412" s="45"/>
      <c r="K2412" s="34">
        <f>SUMIFS(K$6:K$2383,$V$6:$V$2383,1,$D$6:$D$2383,$D2412)</f>
        <v>1364</v>
      </c>
      <c r="L2412" s="34"/>
      <c r="M2412" s="34"/>
      <c r="N2412" s="34"/>
      <c r="O2412" s="45"/>
      <c r="P2412" s="34"/>
      <c r="Q2412" s="34"/>
      <c r="R2412" s="117">
        <v>0</v>
      </c>
      <c r="S2412" s="45"/>
      <c r="T2412" s="45"/>
      <c r="V2412" s="45">
        <v>1</v>
      </c>
      <c r="X2412" s="29">
        <v>2989</v>
      </c>
      <c r="Y2412" s="53">
        <f>K2412/X2412</f>
        <v>0.45633991301438609</v>
      </c>
      <c r="AC2412" s="53">
        <f>AVERAGE(AB6:AB2411)</f>
        <v>0.51180301373871551</v>
      </c>
      <c r="AF2412" s="6"/>
    </row>
    <row r="2413" spans="1:33" ht="16.5" thickBot="1" x14ac:dyDescent="0.25">
      <c r="A2413" s="68" t="s">
        <v>2532</v>
      </c>
      <c r="B2413" s="68">
        <v>666666</v>
      </c>
      <c r="C2413" s="55" t="s">
        <v>196</v>
      </c>
      <c r="D2413" s="119">
        <v>1</v>
      </c>
      <c r="E2413" s="41">
        <v>0</v>
      </c>
      <c r="F2413" s="41">
        <v>0</v>
      </c>
      <c r="G2413" s="117">
        <v>0.25979999999999998</v>
      </c>
      <c r="H2413" s="116"/>
      <c r="I2413" s="116"/>
      <c r="J2413" s="116"/>
      <c r="K2413" s="116"/>
      <c r="L2413" s="116"/>
      <c r="M2413" s="116"/>
      <c r="N2413" s="116"/>
      <c r="O2413" s="116"/>
      <c r="P2413" s="116"/>
      <c r="Q2413" s="116"/>
      <c r="R2413" s="28"/>
      <c r="U2413" s="53"/>
      <c r="V2413" s="116"/>
      <c r="W2413" s="6"/>
      <c r="X2413" s="6"/>
      <c r="Z2413" s="29"/>
      <c r="AA2413" s="29"/>
      <c r="AB2413" s="19"/>
      <c r="AC2413" s="19"/>
      <c r="AD2413" s="19"/>
      <c r="AE2413" s="29"/>
      <c r="AF2413" s="29"/>
      <c r="AG2413" s="29"/>
    </row>
    <row r="2414" spans="1:33" ht="16.5" thickBot="1" x14ac:dyDescent="0.25">
      <c r="A2414" s="68" t="s">
        <v>2533</v>
      </c>
      <c r="B2414" s="68">
        <v>111111</v>
      </c>
      <c r="C2414" s="55" t="s">
        <v>197</v>
      </c>
      <c r="D2414" s="69">
        <v>1</v>
      </c>
      <c r="E2414" s="41">
        <v>0</v>
      </c>
      <c r="F2414" s="41">
        <v>0</v>
      </c>
      <c r="G2414" s="118">
        <v>0.87050933799999997</v>
      </c>
      <c r="I2414" s="116"/>
      <c r="R2414" s="28"/>
      <c r="U2414" s="29"/>
      <c r="W2414" s="6"/>
      <c r="X2414" s="6"/>
      <c r="Z2414" s="29"/>
      <c r="AA2414" s="29"/>
      <c r="AB2414" s="114"/>
      <c r="AC2414" s="114"/>
      <c r="AD2414" s="114"/>
      <c r="AE2414" s="29"/>
      <c r="AF2414" s="29"/>
      <c r="AG2414" s="29"/>
    </row>
    <row r="2415" spans="1:33" ht="16.5" thickBot="1" x14ac:dyDescent="0.25">
      <c r="A2415" s="68" t="s">
        <v>2534</v>
      </c>
      <c r="B2415" s="68">
        <v>666666</v>
      </c>
      <c r="C2415" s="55" t="s">
        <v>196</v>
      </c>
      <c r="D2415" s="119">
        <v>2</v>
      </c>
      <c r="E2415" s="41">
        <v>0</v>
      </c>
      <c r="F2415" s="41">
        <v>0</v>
      </c>
      <c r="G2415" s="117">
        <v>0.94269999999999998</v>
      </c>
      <c r="I2415" s="116"/>
      <c r="R2415" s="28"/>
      <c r="U2415" s="29"/>
      <c r="W2415" s="6"/>
      <c r="X2415" s="6"/>
      <c r="Z2415" s="29"/>
      <c r="AA2415" s="29"/>
      <c r="AB2415" s="114"/>
      <c r="AC2415" s="114"/>
      <c r="AD2415" s="114"/>
      <c r="AE2415" s="29"/>
      <c r="AF2415" s="29"/>
      <c r="AG2415" s="29"/>
    </row>
    <row r="2416" spans="1:33" ht="16.5" thickBot="1" x14ac:dyDescent="0.25">
      <c r="A2416" s="68" t="s">
        <v>2535</v>
      </c>
      <c r="B2416" s="68">
        <v>111111</v>
      </c>
      <c r="C2416" s="55" t="s">
        <v>197</v>
      </c>
      <c r="D2416" s="69">
        <v>2</v>
      </c>
      <c r="E2416" s="41">
        <v>0</v>
      </c>
      <c r="F2416" s="41">
        <v>0</v>
      </c>
      <c r="G2416" s="118">
        <v>0.994897959</v>
      </c>
      <c r="I2416" s="116"/>
      <c r="R2416" s="28"/>
      <c r="U2416" s="29"/>
      <c r="W2416" s="6"/>
      <c r="X2416" s="6"/>
      <c r="Z2416" s="29"/>
      <c r="AA2416" s="29"/>
      <c r="AB2416" s="114"/>
      <c r="AC2416" s="114"/>
      <c r="AD2416" s="114"/>
      <c r="AE2416" s="29"/>
      <c r="AF2416" s="29"/>
      <c r="AG2416" s="29"/>
    </row>
    <row r="2417" spans="1:33" ht="16.5" thickBot="1" x14ac:dyDescent="0.25">
      <c r="A2417" s="68" t="s">
        <v>2536</v>
      </c>
      <c r="B2417" s="68">
        <v>666666</v>
      </c>
      <c r="C2417" s="55" t="s">
        <v>196</v>
      </c>
      <c r="D2417" s="119">
        <v>3</v>
      </c>
      <c r="E2417" s="41">
        <v>0</v>
      </c>
      <c r="F2417" s="41">
        <v>0</v>
      </c>
      <c r="G2417" s="117">
        <v>0.63019999999999998</v>
      </c>
      <c r="I2417" s="116"/>
      <c r="R2417" s="28"/>
      <c r="U2417" s="29"/>
      <c r="W2417" s="6"/>
      <c r="X2417" s="6"/>
      <c r="Z2417" s="29"/>
      <c r="AA2417" s="29"/>
      <c r="AB2417" s="114"/>
      <c r="AC2417" s="114"/>
      <c r="AD2417" s="114"/>
      <c r="AE2417" s="29"/>
      <c r="AF2417" s="29"/>
      <c r="AG2417" s="29"/>
    </row>
    <row r="2418" spans="1:33" ht="16.5" thickBot="1" x14ac:dyDescent="0.25">
      <c r="A2418" s="68" t="s">
        <v>2537</v>
      </c>
      <c r="B2418" s="68">
        <v>111111</v>
      </c>
      <c r="C2418" s="55" t="s">
        <v>197</v>
      </c>
      <c r="D2418" s="69">
        <v>3</v>
      </c>
      <c r="E2418" s="41">
        <v>0</v>
      </c>
      <c r="F2418" s="41">
        <v>0</v>
      </c>
      <c r="G2418" s="118">
        <v>1</v>
      </c>
      <c r="I2418" s="116"/>
      <c r="R2418" s="28"/>
      <c r="U2418" s="29"/>
      <c r="W2418" s="6"/>
      <c r="X2418" s="6"/>
      <c r="Z2418" s="29"/>
      <c r="AA2418" s="29"/>
      <c r="AB2418" s="114"/>
      <c r="AC2418" s="114"/>
      <c r="AD2418" s="114"/>
      <c r="AE2418" s="29"/>
      <c r="AF2418" s="29"/>
      <c r="AG2418" s="29"/>
    </row>
    <row r="2419" spans="1:33" ht="16.5" thickBot="1" x14ac:dyDescent="0.25">
      <c r="A2419" s="68" t="s">
        <v>2538</v>
      </c>
      <c r="B2419" s="68">
        <v>666666</v>
      </c>
      <c r="C2419" s="55" t="s">
        <v>196</v>
      </c>
      <c r="D2419" s="69">
        <v>4</v>
      </c>
      <c r="E2419" s="41">
        <v>0</v>
      </c>
      <c r="F2419" s="41">
        <v>0</v>
      </c>
      <c r="G2419" s="117">
        <v>0.88329999999999997</v>
      </c>
      <c r="I2419" s="116"/>
      <c r="R2419" s="28"/>
      <c r="U2419" s="29"/>
      <c r="W2419" s="6"/>
      <c r="X2419" s="6"/>
      <c r="Z2419" s="29"/>
      <c r="AA2419" s="29"/>
      <c r="AB2419" s="114"/>
      <c r="AC2419" s="114"/>
      <c r="AD2419" s="114"/>
      <c r="AE2419" s="29"/>
      <c r="AF2419" s="29"/>
      <c r="AG2419" s="29"/>
    </row>
    <row r="2420" spans="1:33" ht="16.5" thickBot="1" x14ac:dyDescent="0.25">
      <c r="A2420" s="68" t="s">
        <v>2539</v>
      </c>
      <c r="B2420" s="68">
        <v>111111</v>
      </c>
      <c r="C2420" s="55" t="s">
        <v>197</v>
      </c>
      <c r="D2420" s="69">
        <v>4</v>
      </c>
      <c r="E2420" s="41">
        <v>0</v>
      </c>
      <c r="F2420" s="41">
        <v>0</v>
      </c>
      <c r="G2420" s="118">
        <v>1</v>
      </c>
      <c r="I2420" s="116"/>
      <c r="R2420" s="28"/>
      <c r="U2420" s="29"/>
      <c r="W2420" s="6"/>
      <c r="X2420" s="6"/>
      <c r="Z2420" s="29"/>
      <c r="AA2420" s="29"/>
      <c r="AB2420" s="114"/>
      <c r="AC2420" s="114"/>
      <c r="AD2420" s="114"/>
      <c r="AE2420" s="29"/>
      <c r="AF2420" s="29"/>
      <c r="AG2420" s="29"/>
    </row>
    <row r="2421" spans="1:33" ht="16.5" thickBot="1" x14ac:dyDescent="0.25">
      <c r="A2421" s="68" t="s">
        <v>2540</v>
      </c>
      <c r="B2421" s="68">
        <v>666666</v>
      </c>
      <c r="C2421" s="55" t="s">
        <v>196</v>
      </c>
      <c r="D2421" s="69">
        <v>5</v>
      </c>
      <c r="E2421" s="41">
        <v>0</v>
      </c>
      <c r="F2421" s="41">
        <v>0</v>
      </c>
      <c r="G2421" s="117">
        <v>0.78059999999999996</v>
      </c>
      <c r="I2421" s="116"/>
      <c r="R2421" s="28"/>
      <c r="U2421" s="29"/>
      <c r="W2421" s="6"/>
      <c r="X2421" s="6"/>
      <c r="Z2421" s="29"/>
      <c r="AA2421" s="29"/>
      <c r="AB2421" s="114"/>
      <c r="AC2421" s="114"/>
      <c r="AD2421" s="114"/>
      <c r="AE2421" s="29"/>
      <c r="AF2421" s="29"/>
      <c r="AG2421" s="29"/>
    </row>
    <row r="2422" spans="1:33" ht="16.5" thickBot="1" x14ac:dyDescent="0.25">
      <c r="A2422" s="68" t="s">
        <v>2541</v>
      </c>
      <c r="B2422" s="68">
        <v>111111</v>
      </c>
      <c r="C2422" s="55" t="s">
        <v>197</v>
      </c>
      <c r="D2422" s="69">
        <v>5</v>
      </c>
      <c r="E2422" s="41">
        <v>0</v>
      </c>
      <c r="F2422" s="41">
        <v>0</v>
      </c>
      <c r="G2422" s="118">
        <v>1</v>
      </c>
      <c r="I2422" s="116"/>
      <c r="R2422" s="28"/>
      <c r="U2422" s="29"/>
      <c r="W2422" s="6"/>
      <c r="X2422" s="6"/>
      <c r="Z2422" s="29"/>
      <c r="AA2422" s="29"/>
      <c r="AB2422" s="114"/>
      <c r="AC2422" s="114"/>
      <c r="AD2422" s="114"/>
      <c r="AE2422" s="29"/>
      <c r="AF2422" s="29"/>
      <c r="AG2422" s="29"/>
    </row>
    <row r="2423" spans="1:33" ht="16.5" thickBot="1" x14ac:dyDescent="0.25">
      <c r="A2423" s="68" t="s">
        <v>2542</v>
      </c>
      <c r="B2423" s="68">
        <v>666666</v>
      </c>
      <c r="C2423" s="55" t="s">
        <v>196</v>
      </c>
      <c r="D2423" s="69">
        <v>6</v>
      </c>
      <c r="E2423" s="41">
        <v>0</v>
      </c>
      <c r="F2423" s="41">
        <v>0</v>
      </c>
      <c r="G2423" s="46">
        <v>1.0015000000000001</v>
      </c>
      <c r="I2423" s="116"/>
      <c r="R2423" s="28"/>
      <c r="U2423" s="29"/>
      <c r="W2423" s="6"/>
      <c r="X2423" s="6"/>
      <c r="Z2423" s="29"/>
      <c r="AA2423" s="29"/>
      <c r="AB2423" s="114"/>
      <c r="AC2423" s="114"/>
      <c r="AD2423" s="114"/>
      <c r="AE2423" s="29"/>
      <c r="AF2423" s="29"/>
      <c r="AG2423" s="29"/>
    </row>
    <row r="2424" spans="1:33" ht="16.5" thickBot="1" x14ac:dyDescent="0.25">
      <c r="A2424" s="68" t="s">
        <v>2543</v>
      </c>
      <c r="B2424" s="68">
        <v>111111</v>
      </c>
      <c r="C2424" s="55" t="s">
        <v>197</v>
      </c>
      <c r="D2424" s="69">
        <v>6</v>
      </c>
      <c r="E2424" s="41">
        <v>0</v>
      </c>
      <c r="F2424" s="41">
        <v>0</v>
      </c>
      <c r="G2424" s="117"/>
      <c r="I2424" s="116"/>
      <c r="R2424" s="28"/>
      <c r="U2424" s="29"/>
      <c r="W2424" s="6"/>
      <c r="X2424" s="6"/>
      <c r="Z2424" s="29"/>
      <c r="AA2424" s="29"/>
      <c r="AB2424" s="114"/>
      <c r="AC2424" s="114"/>
      <c r="AD2424" s="114"/>
      <c r="AE2424" s="29"/>
      <c r="AF2424" s="29"/>
      <c r="AG2424" s="29"/>
    </row>
    <row r="2425" spans="1:33" ht="16.5" thickBot="1" x14ac:dyDescent="0.25">
      <c r="A2425" s="68" t="s">
        <v>2544</v>
      </c>
      <c r="B2425" s="68">
        <v>666666</v>
      </c>
      <c r="C2425" s="55" t="s">
        <v>196</v>
      </c>
      <c r="D2425" s="69">
        <v>7</v>
      </c>
      <c r="E2425" s="41">
        <v>0</v>
      </c>
      <c r="F2425" s="41">
        <v>0</v>
      </c>
      <c r="G2425" s="117">
        <v>78.831299999999999</v>
      </c>
      <c r="I2425" s="116"/>
      <c r="R2425" s="28"/>
      <c r="U2425" s="29"/>
      <c r="W2425" s="6"/>
      <c r="X2425" s="6"/>
      <c r="Z2425" s="29"/>
      <c r="AA2425" s="29"/>
      <c r="AB2425" s="114"/>
      <c r="AC2425" s="114"/>
      <c r="AD2425" s="114"/>
      <c r="AE2425" s="29"/>
      <c r="AF2425" s="29"/>
      <c r="AG2425" s="29"/>
    </row>
    <row r="2426" spans="1:33" ht="16.5" thickBot="1" x14ac:dyDescent="0.25">
      <c r="A2426" s="68" t="s">
        <v>2545</v>
      </c>
      <c r="B2426" s="68">
        <v>111111</v>
      </c>
      <c r="C2426" s="55" t="s">
        <v>197</v>
      </c>
      <c r="D2426" s="69">
        <v>7</v>
      </c>
      <c r="E2426" s="41">
        <v>0</v>
      </c>
      <c r="F2426" s="41">
        <v>0</v>
      </c>
      <c r="G2426" s="118">
        <v>0.964028777</v>
      </c>
      <c r="I2426" s="116"/>
      <c r="R2426" s="28"/>
      <c r="U2426" s="29"/>
      <c r="W2426" s="6"/>
      <c r="X2426" s="6"/>
      <c r="Z2426" s="29"/>
      <c r="AA2426" s="29"/>
      <c r="AB2426" s="114"/>
      <c r="AC2426" s="114"/>
      <c r="AD2426" s="114"/>
      <c r="AE2426" s="29"/>
      <c r="AF2426" s="29"/>
      <c r="AG2426" s="29"/>
    </row>
    <row r="2427" spans="1:33" ht="16.5" thickBot="1" x14ac:dyDescent="0.25">
      <c r="A2427" s="68" t="s">
        <v>2546</v>
      </c>
      <c r="B2427" s="68">
        <v>666666</v>
      </c>
      <c r="C2427" s="55" t="s">
        <v>196</v>
      </c>
      <c r="D2427" s="69">
        <v>8</v>
      </c>
      <c r="E2427" s="41">
        <v>0</v>
      </c>
      <c r="F2427" s="41">
        <v>0</v>
      </c>
      <c r="G2427" s="117">
        <v>38.070700000000002</v>
      </c>
      <c r="I2427" s="116"/>
      <c r="R2427" s="28"/>
      <c r="U2427" s="29"/>
      <c r="W2427" s="6"/>
      <c r="X2427" s="6"/>
      <c r="Z2427" s="29"/>
      <c r="AA2427" s="29"/>
      <c r="AB2427" s="114"/>
      <c r="AC2427" s="114"/>
      <c r="AD2427" s="114"/>
      <c r="AE2427" s="29"/>
      <c r="AF2427" s="29"/>
      <c r="AG2427" s="29"/>
    </row>
    <row r="2428" spans="1:33" ht="16.5" thickBot="1" x14ac:dyDescent="0.25">
      <c r="A2428" s="68" t="s">
        <v>2547</v>
      </c>
      <c r="B2428" s="68">
        <v>111111</v>
      </c>
      <c r="C2428" s="55" t="s">
        <v>197</v>
      </c>
      <c r="D2428" s="69">
        <v>8</v>
      </c>
      <c r="E2428" s="41">
        <v>0</v>
      </c>
      <c r="F2428" s="41">
        <v>0</v>
      </c>
      <c r="G2428" s="117">
        <v>1.9047618999999998E-2</v>
      </c>
      <c r="I2428" s="116"/>
      <c r="R2428" s="28"/>
      <c r="U2428" s="29"/>
      <c r="W2428" s="6"/>
      <c r="X2428" s="6"/>
      <c r="Z2428" s="29"/>
      <c r="AA2428" s="29"/>
      <c r="AB2428" s="114"/>
      <c r="AC2428" s="114"/>
      <c r="AD2428" s="114"/>
      <c r="AE2428" s="29"/>
      <c r="AF2428" s="29"/>
      <c r="AG2428" s="29"/>
    </row>
    <row r="2429" spans="1:33" ht="16.5" thickBot="1" x14ac:dyDescent="0.25">
      <c r="A2429" s="68" t="s">
        <v>2548</v>
      </c>
      <c r="B2429" s="68">
        <v>666666</v>
      </c>
      <c r="C2429" s="55" t="s">
        <v>196</v>
      </c>
      <c r="D2429" s="69">
        <v>9</v>
      </c>
      <c r="E2429" s="41">
        <v>0</v>
      </c>
      <c r="F2429" s="41">
        <v>0</v>
      </c>
      <c r="G2429" s="117">
        <v>6.5857000000000001</v>
      </c>
      <c r="I2429" s="116"/>
      <c r="R2429" s="28"/>
      <c r="U2429" s="29"/>
      <c r="W2429" s="6"/>
      <c r="X2429" s="6"/>
      <c r="Z2429" s="29"/>
      <c r="AA2429" s="29"/>
      <c r="AB2429" s="114"/>
      <c r="AC2429" s="114"/>
      <c r="AD2429" s="114"/>
      <c r="AE2429" s="29"/>
      <c r="AF2429" s="29"/>
      <c r="AG2429" s="29"/>
    </row>
    <row r="2430" spans="1:33" ht="16.5" thickBot="1" x14ac:dyDescent="0.25">
      <c r="A2430" s="68" t="s">
        <v>2549</v>
      </c>
      <c r="B2430" s="68">
        <v>111111</v>
      </c>
      <c r="C2430" s="55" t="s">
        <v>197</v>
      </c>
      <c r="D2430" s="69">
        <v>9</v>
      </c>
      <c r="E2430" s="41">
        <v>0</v>
      </c>
      <c r="F2430" s="41">
        <v>0</v>
      </c>
      <c r="G2430" s="117"/>
      <c r="I2430" s="116"/>
      <c r="R2430" s="28"/>
      <c r="U2430" s="29"/>
      <c r="W2430" s="6"/>
      <c r="X2430" s="6"/>
      <c r="Z2430" s="29"/>
      <c r="AA2430" s="29"/>
      <c r="AB2430" s="19"/>
      <c r="AC2430" s="19"/>
      <c r="AD2430" s="19"/>
      <c r="AE2430" s="29"/>
      <c r="AF2430" s="29"/>
      <c r="AG2430" s="29"/>
    </row>
    <row r="2431" spans="1:33" ht="16.5" thickBot="1" x14ac:dyDescent="0.25">
      <c r="A2431" s="68" t="s">
        <v>2550</v>
      </c>
      <c r="B2431" s="68">
        <v>666666</v>
      </c>
      <c r="C2431" s="55" t="s">
        <v>196</v>
      </c>
      <c r="D2431" s="69">
        <v>10</v>
      </c>
      <c r="E2431" s="41">
        <v>0</v>
      </c>
      <c r="F2431" s="41">
        <v>0</v>
      </c>
      <c r="G2431" s="117">
        <v>8.3297000000000008</v>
      </c>
      <c r="I2431" s="116"/>
      <c r="R2431" s="28"/>
      <c r="U2431" s="29"/>
      <c r="W2431" s="6"/>
      <c r="X2431" s="6"/>
      <c r="Z2431" s="29"/>
      <c r="AA2431" s="29"/>
      <c r="AB2431" s="114"/>
      <c r="AC2431" s="114"/>
      <c r="AD2431" s="114"/>
      <c r="AE2431" s="29"/>
      <c r="AF2431" s="29"/>
      <c r="AG2431" s="29"/>
    </row>
    <row r="2432" spans="1:33" ht="16.5" thickBot="1" x14ac:dyDescent="0.25">
      <c r="A2432" s="68" t="s">
        <v>2551</v>
      </c>
      <c r="B2432" s="68">
        <v>111111</v>
      </c>
      <c r="C2432" s="55" t="s">
        <v>197</v>
      </c>
      <c r="D2432" s="69">
        <v>10</v>
      </c>
      <c r="E2432" s="41">
        <v>0</v>
      </c>
      <c r="F2432" s="41">
        <v>0</v>
      </c>
      <c r="G2432" s="117"/>
      <c r="I2432" s="116"/>
      <c r="R2432" s="28"/>
      <c r="U2432" s="29"/>
      <c r="W2432" s="6"/>
      <c r="X2432" s="6"/>
      <c r="Z2432" s="29"/>
      <c r="AA2432" s="29"/>
      <c r="AB2432" s="114"/>
      <c r="AC2432" s="114"/>
      <c r="AD2432" s="114"/>
      <c r="AE2432" s="29"/>
      <c r="AF2432" s="29"/>
      <c r="AG2432" s="29"/>
    </row>
    <row r="2433" spans="1:33" ht="16.5" thickBot="1" x14ac:dyDescent="0.25">
      <c r="A2433" s="68" t="s">
        <v>2552</v>
      </c>
      <c r="B2433" s="68">
        <v>666666</v>
      </c>
      <c r="C2433" s="55" t="s">
        <v>196</v>
      </c>
      <c r="D2433" s="69">
        <v>11</v>
      </c>
      <c r="E2433" s="41">
        <v>0</v>
      </c>
      <c r="F2433" s="41">
        <v>0</v>
      </c>
      <c r="G2433" s="117">
        <v>8.5952000000000002</v>
      </c>
      <c r="I2433" s="116"/>
      <c r="R2433" s="28"/>
      <c r="U2433" s="29"/>
      <c r="W2433" s="6"/>
      <c r="X2433" s="6"/>
      <c r="Z2433" s="29"/>
      <c r="AA2433" s="29"/>
      <c r="AB2433" s="114"/>
      <c r="AC2433" s="114"/>
      <c r="AD2433" s="114"/>
      <c r="AE2433" s="29"/>
      <c r="AF2433" s="29"/>
      <c r="AG2433" s="29"/>
    </row>
    <row r="2434" spans="1:33" ht="16.5" thickBot="1" x14ac:dyDescent="0.25">
      <c r="A2434" s="68" t="s">
        <v>2553</v>
      </c>
      <c r="B2434" s="68">
        <v>111111</v>
      </c>
      <c r="C2434" s="55" t="s">
        <v>197</v>
      </c>
      <c r="D2434" s="69">
        <v>11</v>
      </c>
      <c r="E2434" s="41">
        <v>0</v>
      </c>
      <c r="F2434" s="41">
        <v>0</v>
      </c>
      <c r="G2434" s="117"/>
      <c r="I2434" s="116"/>
      <c r="R2434" s="28"/>
      <c r="U2434" s="29"/>
      <c r="W2434" s="6"/>
      <c r="X2434" s="6"/>
      <c r="Z2434" s="29"/>
      <c r="AA2434" s="29"/>
      <c r="AB2434" s="114"/>
      <c r="AC2434" s="114"/>
      <c r="AD2434" s="114"/>
      <c r="AE2434" s="29"/>
      <c r="AF2434" s="29"/>
      <c r="AG2434" s="29"/>
    </row>
    <row r="2435" spans="1:33" ht="16.5" thickBot="1" x14ac:dyDescent="0.25">
      <c r="A2435" s="68" t="s">
        <v>2554</v>
      </c>
      <c r="B2435" s="68">
        <v>666666</v>
      </c>
      <c r="C2435" s="55" t="s">
        <v>196</v>
      </c>
      <c r="D2435" s="69">
        <v>12</v>
      </c>
      <c r="E2435" s="41">
        <v>0</v>
      </c>
      <c r="F2435" s="41">
        <v>0</v>
      </c>
      <c r="G2435" s="117">
        <v>4.0599999999999997E-2</v>
      </c>
      <c r="I2435" s="116"/>
      <c r="R2435" s="28"/>
      <c r="U2435" s="29"/>
      <c r="W2435" s="6"/>
      <c r="X2435" s="6"/>
      <c r="Z2435" s="29"/>
      <c r="AA2435" s="29"/>
      <c r="AB2435" s="114"/>
      <c r="AC2435" s="114"/>
      <c r="AD2435" s="114"/>
      <c r="AE2435" s="29"/>
      <c r="AF2435" s="29"/>
      <c r="AG2435" s="29"/>
    </row>
    <row r="2436" spans="1:33" ht="16.5" thickBot="1" x14ac:dyDescent="0.25">
      <c r="A2436" s="68" t="s">
        <v>2555</v>
      </c>
      <c r="B2436" s="68">
        <v>111111</v>
      </c>
      <c r="C2436" s="55" t="s">
        <v>197</v>
      </c>
      <c r="D2436" s="69">
        <v>12</v>
      </c>
      <c r="E2436" s="41">
        <v>0</v>
      </c>
      <c r="F2436" s="41">
        <v>0</v>
      </c>
      <c r="G2436" s="117">
        <v>5.6550419999999999E-3</v>
      </c>
      <c r="I2436" s="116"/>
      <c r="R2436" s="28"/>
      <c r="U2436" s="29"/>
      <c r="W2436" s="6"/>
      <c r="X2436" s="6"/>
      <c r="Z2436" s="29"/>
      <c r="AA2436" s="29"/>
      <c r="AB2436" s="114"/>
      <c r="AC2436" s="114"/>
      <c r="AD2436" s="114"/>
      <c r="AE2436" s="29"/>
      <c r="AF2436" s="29"/>
      <c r="AG2436" s="29"/>
    </row>
    <row r="2437" spans="1:33" ht="16.5" thickBot="1" x14ac:dyDescent="0.25">
      <c r="A2437" s="68" t="s">
        <v>2556</v>
      </c>
      <c r="B2437" s="68">
        <v>666666</v>
      </c>
      <c r="C2437" s="55" t="s">
        <v>196</v>
      </c>
      <c r="D2437" s="69">
        <v>13</v>
      </c>
      <c r="E2437" s="41">
        <v>0</v>
      </c>
      <c r="F2437" s="41">
        <v>0</v>
      </c>
      <c r="G2437" s="117">
        <v>0.3039</v>
      </c>
      <c r="I2437" s="116"/>
      <c r="R2437" s="28"/>
      <c r="U2437" s="29"/>
      <c r="W2437" s="6"/>
      <c r="X2437" s="6"/>
      <c r="Z2437" s="29"/>
      <c r="AA2437" s="29"/>
      <c r="AB2437" s="114"/>
      <c r="AC2437" s="114"/>
      <c r="AD2437" s="114"/>
      <c r="AE2437" s="29"/>
      <c r="AF2437" s="29"/>
      <c r="AG2437" s="29"/>
    </row>
    <row r="2438" spans="1:33" ht="16.5" thickBot="1" x14ac:dyDescent="0.25">
      <c r="A2438" s="68" t="s">
        <v>2557</v>
      </c>
      <c r="B2438" s="68">
        <v>111111</v>
      </c>
      <c r="C2438" s="55" t="s">
        <v>197</v>
      </c>
      <c r="D2438" s="69">
        <v>13</v>
      </c>
      <c r="E2438" s="41">
        <v>0</v>
      </c>
      <c r="F2438" s="41">
        <v>0</v>
      </c>
      <c r="G2438" s="117">
        <v>0</v>
      </c>
      <c r="I2438" s="116"/>
      <c r="R2438" s="28"/>
      <c r="U2438" s="29"/>
      <c r="W2438" s="6"/>
      <c r="X2438" s="6"/>
      <c r="Z2438" s="29"/>
      <c r="AA2438" s="29"/>
      <c r="AB2438" s="19"/>
      <c r="AC2438" s="19"/>
      <c r="AD2438" s="19"/>
      <c r="AE2438" s="29"/>
      <c r="AF2438" s="29"/>
      <c r="AG2438" s="29"/>
    </row>
    <row r="2439" spans="1:33" ht="16.5" thickBot="1" x14ac:dyDescent="0.25">
      <c r="A2439" s="68" t="s">
        <v>2558</v>
      </c>
      <c r="B2439" s="68">
        <v>666666</v>
      </c>
      <c r="C2439" s="55" t="s">
        <v>196</v>
      </c>
      <c r="D2439" s="69">
        <v>14</v>
      </c>
      <c r="E2439" s="41">
        <v>0</v>
      </c>
      <c r="F2439" s="41">
        <v>0</v>
      </c>
      <c r="G2439" s="117">
        <v>4.1000000000000003E-3</v>
      </c>
      <c r="I2439" s="116"/>
      <c r="R2439" s="28"/>
      <c r="U2439" s="29"/>
      <c r="W2439" s="6"/>
      <c r="X2439" s="6"/>
      <c r="Z2439" s="29"/>
      <c r="AA2439" s="29"/>
      <c r="AB2439" s="114"/>
      <c r="AC2439" s="114"/>
      <c r="AD2439" s="114"/>
      <c r="AE2439" s="29"/>
      <c r="AF2439" s="29"/>
      <c r="AG2439" s="29"/>
    </row>
    <row r="2440" spans="1:33" ht="16.5" thickBot="1" x14ac:dyDescent="0.25">
      <c r="A2440" s="68" t="s">
        <v>2559</v>
      </c>
      <c r="B2440" s="68">
        <v>111111</v>
      </c>
      <c r="C2440" s="55" t="s">
        <v>197</v>
      </c>
      <c r="D2440" s="69">
        <v>14</v>
      </c>
      <c r="E2440" s="41">
        <v>0</v>
      </c>
      <c r="F2440" s="41">
        <v>0</v>
      </c>
      <c r="G2440" s="117">
        <v>0</v>
      </c>
      <c r="I2440" s="116"/>
      <c r="R2440" s="28"/>
      <c r="U2440" s="29"/>
      <c r="W2440" s="6"/>
      <c r="X2440" s="6"/>
      <c r="Z2440" s="29"/>
      <c r="AA2440" s="29"/>
      <c r="AB2440" s="114"/>
      <c r="AC2440" s="114"/>
      <c r="AD2440" s="114"/>
      <c r="AE2440" s="29"/>
      <c r="AF2440" s="29"/>
      <c r="AG2440" s="29"/>
    </row>
    <row r="2441" spans="1:33" ht="16.5" thickBot="1" x14ac:dyDescent="0.25">
      <c r="A2441" s="68" t="s">
        <v>2560</v>
      </c>
      <c r="B2441" s="68">
        <v>666666</v>
      </c>
      <c r="C2441" s="55" t="s">
        <v>196</v>
      </c>
      <c r="D2441" s="69">
        <v>15</v>
      </c>
      <c r="E2441" s="41">
        <v>0</v>
      </c>
      <c r="F2441" s="41">
        <v>0</v>
      </c>
      <c r="G2441" s="117">
        <v>0.95589999999999997</v>
      </c>
      <c r="I2441" s="116"/>
      <c r="R2441" s="28"/>
      <c r="U2441" s="29"/>
      <c r="W2441" s="6"/>
      <c r="X2441" s="6"/>
      <c r="Z2441" s="29"/>
      <c r="AA2441" s="29"/>
      <c r="AB2441" s="19"/>
      <c r="AC2441" s="113"/>
      <c r="AD2441" s="19"/>
      <c r="AE2441" s="29"/>
      <c r="AF2441" s="29"/>
      <c r="AG2441" s="29"/>
    </row>
    <row r="2442" spans="1:33" ht="16.5" thickBot="1" x14ac:dyDescent="0.25">
      <c r="A2442" s="68" t="s">
        <v>2561</v>
      </c>
      <c r="B2442" s="68">
        <v>111111</v>
      </c>
      <c r="C2442" s="55" t="s">
        <v>197</v>
      </c>
      <c r="D2442" s="69">
        <v>15</v>
      </c>
      <c r="E2442" s="41">
        <v>0</v>
      </c>
      <c r="F2442" s="41">
        <v>0</v>
      </c>
      <c r="G2442" s="117"/>
      <c r="I2442" s="116"/>
      <c r="R2442" s="28"/>
      <c r="U2442" s="29"/>
      <c r="W2442" s="6"/>
      <c r="X2442" s="6"/>
      <c r="Z2442" s="29"/>
      <c r="AA2442" s="29"/>
      <c r="AB2442" s="19"/>
      <c r="AC2442" s="113"/>
      <c r="AD2442" s="19"/>
      <c r="AE2442" s="29"/>
      <c r="AF2442" s="29"/>
      <c r="AG2442" s="29"/>
    </row>
    <row r="2443" spans="1:33" ht="16.5" thickBot="1" x14ac:dyDescent="0.25">
      <c r="A2443" s="68" t="s">
        <v>2562</v>
      </c>
      <c r="B2443" s="68">
        <v>666666</v>
      </c>
      <c r="C2443" s="55" t="s">
        <v>196</v>
      </c>
      <c r="D2443" s="69">
        <v>16</v>
      </c>
      <c r="E2443" s="41">
        <v>0</v>
      </c>
      <c r="F2443" s="41">
        <v>0</v>
      </c>
      <c r="G2443" s="117">
        <v>73.45</v>
      </c>
      <c r="I2443" s="116"/>
      <c r="R2443" s="28"/>
      <c r="U2443" s="29"/>
      <c r="W2443" s="6"/>
      <c r="X2443" s="6"/>
      <c r="Z2443" s="29"/>
      <c r="AA2443" s="29"/>
      <c r="AB2443" s="19"/>
      <c r="AC2443" s="19"/>
      <c r="AD2443" s="19"/>
      <c r="AE2443" s="29"/>
      <c r="AF2443" s="29"/>
      <c r="AG2443" s="29"/>
    </row>
    <row r="2444" spans="1:33" ht="16.5" thickBot="1" x14ac:dyDescent="0.25">
      <c r="A2444" s="68" t="s">
        <v>2563</v>
      </c>
      <c r="B2444" s="68">
        <v>111111</v>
      </c>
      <c r="C2444" s="55" t="s">
        <v>197</v>
      </c>
      <c r="D2444" s="69">
        <v>16</v>
      </c>
      <c r="E2444" s="41">
        <v>0</v>
      </c>
      <c r="F2444" s="41">
        <v>0</v>
      </c>
      <c r="G2444" s="117"/>
      <c r="I2444" s="116"/>
      <c r="R2444" s="28"/>
      <c r="U2444" s="29"/>
      <c r="W2444" s="6"/>
      <c r="X2444" s="6"/>
      <c r="Z2444" s="29"/>
      <c r="AA2444" s="29"/>
      <c r="AB2444" s="19"/>
      <c r="AC2444" s="19"/>
      <c r="AD2444" s="19"/>
      <c r="AE2444" s="29"/>
      <c r="AF2444" s="29"/>
      <c r="AG2444" s="29"/>
    </row>
    <row r="2445" spans="1:33" ht="16.5" thickBot="1" x14ac:dyDescent="0.25">
      <c r="A2445" s="68" t="s">
        <v>2564</v>
      </c>
      <c r="B2445" s="68">
        <v>666666</v>
      </c>
      <c r="C2445" s="55" t="s">
        <v>196</v>
      </c>
      <c r="D2445" s="69">
        <v>17</v>
      </c>
      <c r="E2445" s="41">
        <v>0</v>
      </c>
      <c r="F2445" s="41">
        <v>0</v>
      </c>
      <c r="G2445" s="117">
        <v>128.90799999999999</v>
      </c>
      <c r="I2445" s="116"/>
      <c r="R2445" s="28"/>
      <c r="U2445" s="29"/>
      <c r="W2445" s="6"/>
      <c r="X2445" s="6"/>
      <c r="Z2445" s="29"/>
      <c r="AA2445" s="29"/>
      <c r="AB2445" s="19"/>
      <c r="AC2445" s="19"/>
      <c r="AD2445" s="19"/>
      <c r="AE2445" s="29"/>
      <c r="AF2445" s="29"/>
      <c r="AG2445" s="29"/>
    </row>
    <row r="2446" spans="1:33" ht="16.5" thickBot="1" x14ac:dyDescent="0.25">
      <c r="A2446" s="68" t="s">
        <v>2565</v>
      </c>
      <c r="B2446" s="68">
        <v>111111</v>
      </c>
      <c r="C2446" s="55" t="s">
        <v>197</v>
      </c>
      <c r="D2446" s="69">
        <v>17</v>
      </c>
      <c r="E2446" s="41">
        <v>0</v>
      </c>
      <c r="F2446" s="41">
        <v>0</v>
      </c>
      <c r="G2446" s="117"/>
      <c r="I2446" s="116"/>
      <c r="R2446" s="28"/>
      <c r="U2446" s="29"/>
      <c r="W2446" s="6"/>
      <c r="X2446" s="6"/>
      <c r="Z2446" s="29"/>
      <c r="AA2446" s="29"/>
      <c r="AB2446" s="19"/>
      <c r="AC2446" s="19"/>
      <c r="AD2446" s="19"/>
      <c r="AE2446" s="29"/>
      <c r="AF2446" s="29"/>
      <c r="AG2446" s="29"/>
    </row>
    <row r="2447" spans="1:33" ht="16.5" thickBot="1" x14ac:dyDescent="0.25">
      <c r="A2447" s="68" t="s">
        <v>2566</v>
      </c>
      <c r="B2447" s="68">
        <v>666666</v>
      </c>
      <c r="C2447" s="55" t="s">
        <v>196</v>
      </c>
      <c r="D2447" s="69">
        <v>18</v>
      </c>
      <c r="E2447" s="41">
        <v>0</v>
      </c>
      <c r="F2447" s="41">
        <v>0</v>
      </c>
      <c r="G2447" s="117">
        <v>175.4118</v>
      </c>
      <c r="I2447" s="116"/>
      <c r="R2447" s="28"/>
      <c r="U2447" s="29"/>
      <c r="W2447" s="6"/>
      <c r="X2447" s="6"/>
      <c r="Z2447" s="29"/>
      <c r="AA2447" s="29"/>
      <c r="AB2447" s="19"/>
      <c r="AC2447" s="19"/>
      <c r="AD2447" s="19"/>
      <c r="AE2447" s="29"/>
      <c r="AF2447" s="29"/>
      <c r="AG2447" s="29"/>
    </row>
    <row r="2448" spans="1:33" ht="16.5" thickBot="1" x14ac:dyDescent="0.25">
      <c r="A2448" s="68" t="s">
        <v>2567</v>
      </c>
      <c r="B2448" s="68">
        <v>111111</v>
      </c>
      <c r="C2448" s="55" t="s">
        <v>197</v>
      </c>
      <c r="D2448" s="69">
        <v>18</v>
      </c>
      <c r="E2448" s="41">
        <v>0</v>
      </c>
      <c r="F2448" s="41">
        <v>0</v>
      </c>
      <c r="G2448" s="117"/>
      <c r="I2448" s="116"/>
      <c r="R2448" s="28"/>
      <c r="U2448" s="29"/>
      <c r="W2448" s="6"/>
      <c r="X2448" s="6"/>
      <c r="Z2448" s="29"/>
      <c r="AA2448" s="29"/>
      <c r="AB2448" s="19"/>
      <c r="AC2448" s="19"/>
      <c r="AD2448" s="19"/>
      <c r="AE2448" s="29"/>
      <c r="AF2448" s="29"/>
      <c r="AG2448" s="29"/>
    </row>
    <row r="2449" spans="1:33" ht="16.5" thickBot="1" x14ac:dyDescent="0.25">
      <c r="A2449" s="68" t="s">
        <v>2568</v>
      </c>
      <c r="B2449" s="68">
        <v>666666</v>
      </c>
      <c r="C2449" s="55" t="s">
        <v>196</v>
      </c>
      <c r="D2449" s="69">
        <v>19</v>
      </c>
      <c r="E2449" s="41">
        <v>0</v>
      </c>
      <c r="F2449" s="41">
        <v>0</v>
      </c>
      <c r="G2449" s="117">
        <v>83.220299999999995</v>
      </c>
      <c r="I2449" s="116"/>
      <c r="R2449" s="28"/>
      <c r="U2449" s="29"/>
      <c r="W2449" s="6"/>
      <c r="X2449" s="6"/>
      <c r="Z2449" s="29"/>
      <c r="AA2449" s="29"/>
      <c r="AB2449" s="19"/>
      <c r="AC2449" s="19"/>
      <c r="AD2449" s="19"/>
      <c r="AE2449" s="29"/>
      <c r="AF2449" s="29"/>
      <c r="AG2449" s="29"/>
    </row>
    <row r="2450" spans="1:33" ht="16.5" thickBot="1" x14ac:dyDescent="0.25">
      <c r="A2450" s="68" t="s">
        <v>2569</v>
      </c>
      <c r="B2450" s="68">
        <v>111111</v>
      </c>
      <c r="C2450" s="55" t="s">
        <v>197</v>
      </c>
      <c r="D2450" s="69">
        <v>19</v>
      </c>
      <c r="E2450" s="41">
        <v>0</v>
      </c>
      <c r="F2450" s="41">
        <v>0</v>
      </c>
      <c r="G2450" s="117"/>
      <c r="I2450" s="116"/>
      <c r="R2450" s="28"/>
      <c r="U2450" s="29"/>
      <c r="W2450" s="6"/>
      <c r="X2450" s="6"/>
      <c r="Z2450" s="29"/>
      <c r="AA2450" s="29"/>
      <c r="AB2450" s="114"/>
      <c r="AC2450" s="114"/>
      <c r="AD2450" s="114"/>
      <c r="AE2450" s="29"/>
      <c r="AF2450" s="29"/>
      <c r="AG2450" s="29"/>
    </row>
    <row r="2451" spans="1:33" ht="16.5" thickBot="1" x14ac:dyDescent="0.25">
      <c r="A2451" s="68" t="s">
        <v>2570</v>
      </c>
      <c r="B2451" s="68">
        <v>666666</v>
      </c>
      <c r="C2451" s="55" t="s">
        <v>196</v>
      </c>
      <c r="D2451" s="69">
        <v>20</v>
      </c>
      <c r="E2451" s="41">
        <v>0</v>
      </c>
      <c r="F2451" s="41">
        <v>0</v>
      </c>
      <c r="G2451" s="117">
        <v>16.3049</v>
      </c>
      <c r="I2451" s="116"/>
      <c r="AB2451" s="29"/>
      <c r="AE2451" s="114"/>
      <c r="AF2451" s="114"/>
      <c r="AG2451" s="114"/>
    </row>
    <row r="2452" spans="1:33" ht="16.5" thickBot="1" x14ac:dyDescent="0.25">
      <c r="A2452" s="68" t="s">
        <v>2571</v>
      </c>
      <c r="B2452" s="68">
        <v>111111</v>
      </c>
      <c r="C2452" s="55" t="s">
        <v>197</v>
      </c>
      <c r="D2452" s="69">
        <v>20</v>
      </c>
      <c r="E2452" s="41">
        <v>0</v>
      </c>
      <c r="F2452" s="41">
        <v>0</v>
      </c>
      <c r="G2452" s="117"/>
      <c r="I2452" s="116"/>
      <c r="AB2452" s="29"/>
      <c r="AE2452" s="114"/>
      <c r="AF2452" s="114"/>
      <c r="AG2452" s="114"/>
    </row>
    <row r="2453" spans="1:33" ht="16.5" thickBot="1" x14ac:dyDescent="0.25">
      <c r="A2453" s="68" t="s">
        <v>2572</v>
      </c>
      <c r="B2453" s="68">
        <v>666666</v>
      </c>
      <c r="C2453" s="55" t="s">
        <v>196</v>
      </c>
      <c r="D2453" s="69">
        <v>21</v>
      </c>
      <c r="E2453" s="41">
        <v>0</v>
      </c>
      <c r="F2453" s="41">
        <v>0</v>
      </c>
      <c r="G2453" s="117">
        <v>0.40589999999999998</v>
      </c>
      <c r="I2453" s="116"/>
      <c r="AB2453" s="29"/>
      <c r="AE2453" s="114"/>
      <c r="AF2453" s="114"/>
      <c r="AG2453" s="114"/>
    </row>
    <row r="2454" spans="1:33" ht="16.5" thickBot="1" x14ac:dyDescent="0.25">
      <c r="A2454" s="68" t="s">
        <v>2573</v>
      </c>
      <c r="B2454" s="68">
        <v>111111</v>
      </c>
      <c r="C2454" s="55" t="s">
        <v>197</v>
      </c>
      <c r="D2454" s="69">
        <v>21</v>
      </c>
      <c r="E2454" s="41">
        <v>0</v>
      </c>
      <c r="F2454" s="41">
        <v>0</v>
      </c>
      <c r="G2454" s="118">
        <v>1</v>
      </c>
      <c r="I2454" s="116"/>
      <c r="AB2454" s="29"/>
      <c r="AE2454" s="114"/>
      <c r="AF2454" s="114"/>
      <c r="AG2454" s="114"/>
    </row>
    <row r="2455" spans="1:33" ht="16.5" thickBot="1" x14ac:dyDescent="0.25">
      <c r="A2455" s="68" t="s">
        <v>2574</v>
      </c>
      <c r="B2455" s="68">
        <v>666666</v>
      </c>
      <c r="C2455" s="55" t="s">
        <v>196</v>
      </c>
      <c r="D2455" s="69">
        <v>22</v>
      </c>
      <c r="E2455" s="41">
        <v>0</v>
      </c>
      <c r="F2455" s="41">
        <v>0</v>
      </c>
      <c r="G2455" s="117">
        <v>0.59919999999999995</v>
      </c>
      <c r="I2455" s="116"/>
      <c r="AB2455" s="29"/>
      <c r="AE2455" s="114"/>
      <c r="AF2455" s="114"/>
      <c r="AG2455" s="114"/>
    </row>
    <row r="2456" spans="1:33" ht="16.5" thickBot="1" x14ac:dyDescent="0.25">
      <c r="A2456" s="68" t="s">
        <v>2575</v>
      </c>
      <c r="B2456" s="68">
        <v>111111</v>
      </c>
      <c r="C2456" s="55" t="s">
        <v>197</v>
      </c>
      <c r="D2456" s="69">
        <v>22</v>
      </c>
      <c r="E2456" s="41">
        <v>0</v>
      </c>
      <c r="F2456" s="41">
        <v>0</v>
      </c>
      <c r="G2456" s="117"/>
      <c r="I2456" s="116"/>
      <c r="AB2456" s="29"/>
      <c r="AE2456" s="114"/>
      <c r="AF2456" s="114"/>
      <c r="AG2456" s="114"/>
    </row>
    <row r="2457" spans="1:33" ht="16.5" thickBot="1" x14ac:dyDescent="0.25">
      <c r="A2457" s="68" t="s">
        <v>2576</v>
      </c>
      <c r="B2457" s="68">
        <v>666666</v>
      </c>
      <c r="C2457" s="55" t="s">
        <v>196</v>
      </c>
      <c r="D2457" s="69">
        <v>23</v>
      </c>
      <c r="E2457" s="41">
        <v>0</v>
      </c>
      <c r="F2457" s="41">
        <v>0</v>
      </c>
      <c r="G2457" s="117">
        <v>0.86670000000000003</v>
      </c>
      <c r="I2457" s="116"/>
      <c r="AB2457" s="29"/>
      <c r="AE2457" s="114"/>
      <c r="AF2457" s="114"/>
      <c r="AG2457" s="114"/>
    </row>
    <row r="2458" spans="1:33" ht="16.5" thickBot="1" x14ac:dyDescent="0.25">
      <c r="A2458" s="68" t="s">
        <v>2577</v>
      </c>
      <c r="B2458" s="68">
        <v>111111</v>
      </c>
      <c r="C2458" s="55" t="s">
        <v>197</v>
      </c>
      <c r="D2458" s="69">
        <v>23</v>
      </c>
      <c r="E2458" s="41">
        <v>0</v>
      </c>
      <c r="F2458" s="41">
        <v>0</v>
      </c>
      <c r="G2458" s="118">
        <v>6</v>
      </c>
      <c r="I2458" s="116"/>
      <c r="AB2458" s="29"/>
      <c r="AE2458" s="114"/>
      <c r="AF2458" s="114"/>
      <c r="AG2458" s="114"/>
    </row>
    <row r="2459" spans="1:33" ht="16.5" thickBot="1" x14ac:dyDescent="0.25">
      <c r="A2459" s="68" t="s">
        <v>2578</v>
      </c>
      <c r="B2459" s="68">
        <v>666666</v>
      </c>
      <c r="C2459" s="55" t="s">
        <v>196</v>
      </c>
      <c r="D2459" s="69">
        <v>24</v>
      </c>
      <c r="E2459" s="41">
        <v>0</v>
      </c>
      <c r="F2459" s="41">
        <v>0</v>
      </c>
      <c r="G2459" s="117">
        <v>1.6897</v>
      </c>
      <c r="I2459" s="116"/>
      <c r="AB2459" s="29"/>
      <c r="AE2459" s="114"/>
      <c r="AF2459" s="114"/>
      <c r="AG2459" s="114"/>
    </row>
    <row r="2460" spans="1:33" ht="16.5" thickBot="1" x14ac:dyDescent="0.25">
      <c r="A2460" s="68" t="s">
        <v>2579</v>
      </c>
      <c r="B2460" s="68">
        <v>111111</v>
      </c>
      <c r="C2460" s="55" t="s">
        <v>197</v>
      </c>
      <c r="D2460" s="69">
        <v>24</v>
      </c>
      <c r="E2460" s="41">
        <v>0</v>
      </c>
      <c r="F2460" s="41">
        <v>0</v>
      </c>
      <c r="G2460" s="118">
        <v>10</v>
      </c>
      <c r="I2460" s="116"/>
      <c r="AB2460" s="29"/>
      <c r="AE2460" s="114"/>
      <c r="AF2460" s="114"/>
      <c r="AG2460" s="114"/>
    </row>
    <row r="2461" spans="1:33" ht="16.5" thickBot="1" x14ac:dyDescent="0.25">
      <c r="A2461" s="68" t="s">
        <v>2580</v>
      </c>
      <c r="B2461" s="68">
        <v>666666</v>
      </c>
      <c r="C2461" s="55" t="s">
        <v>196</v>
      </c>
      <c r="D2461" s="69">
        <v>25</v>
      </c>
      <c r="E2461" s="41">
        <v>0</v>
      </c>
      <c r="F2461" s="41">
        <v>0</v>
      </c>
      <c r="G2461" s="117">
        <v>0.97030000000000005</v>
      </c>
      <c r="I2461" s="116"/>
      <c r="AB2461" s="29"/>
      <c r="AE2461" s="114"/>
      <c r="AF2461" s="114"/>
      <c r="AG2461" s="114"/>
    </row>
    <row r="2462" spans="1:33" ht="16.5" thickBot="1" x14ac:dyDescent="0.25">
      <c r="A2462" s="68" t="s">
        <v>2581</v>
      </c>
      <c r="B2462" s="68">
        <v>111111</v>
      </c>
      <c r="C2462" s="55" t="s">
        <v>197</v>
      </c>
      <c r="D2462" s="69">
        <v>25</v>
      </c>
      <c r="E2462" s="41">
        <v>0</v>
      </c>
      <c r="F2462" s="41">
        <v>0</v>
      </c>
      <c r="G2462" s="117"/>
      <c r="I2462" s="116"/>
      <c r="AB2462" s="29"/>
      <c r="AE2462" s="114"/>
      <c r="AF2462" s="114"/>
      <c r="AG2462" s="114"/>
    </row>
    <row r="2463" spans="1:33" ht="15.75" x14ac:dyDescent="0.2">
      <c r="B2463" s="68"/>
      <c r="AE2463" s="114"/>
      <c r="AF2463" s="115"/>
      <c r="AG2463" s="114"/>
    </row>
    <row r="2464" spans="1:33" ht="12.75" x14ac:dyDescent="0.2">
      <c r="B2464" s="68"/>
      <c r="AE2464" s="19"/>
      <c r="AF2464" s="113"/>
      <c r="AG2464" s="19"/>
    </row>
    <row r="2465" spans="2:33" ht="15.75" x14ac:dyDescent="0.2">
      <c r="B2465" s="68"/>
      <c r="AE2465" s="114"/>
      <c r="AF2465" s="115"/>
      <c r="AG2465" s="114"/>
    </row>
    <row r="2466" spans="2:33" ht="15.75" x14ac:dyDescent="0.2">
      <c r="B2466" s="68"/>
      <c r="AE2466" s="114"/>
      <c r="AF2466" s="115"/>
      <c r="AG2466" s="114"/>
    </row>
    <row r="2467" spans="2:33" ht="15.75" x14ac:dyDescent="0.2">
      <c r="B2467" s="68"/>
      <c r="AE2467" s="114"/>
      <c r="AF2467" s="115"/>
      <c r="AG2467" s="114"/>
    </row>
    <row r="2468" spans="2:33" ht="15.75" x14ac:dyDescent="0.2">
      <c r="B2468" s="68"/>
      <c r="AE2468" s="114"/>
      <c r="AF2468" s="115"/>
      <c r="AG2468" s="114"/>
    </row>
    <row r="2469" spans="2:33" ht="15.75" x14ac:dyDescent="0.2">
      <c r="B2469" s="68"/>
      <c r="AE2469" s="114"/>
      <c r="AF2469" s="115"/>
      <c r="AG2469" s="114"/>
    </row>
    <row r="2470" spans="2:33" ht="15.75" x14ac:dyDescent="0.2">
      <c r="B2470" s="68"/>
      <c r="AE2470" s="114"/>
      <c r="AF2470" s="115"/>
      <c r="AG2470" s="114"/>
    </row>
    <row r="2471" spans="2:33" ht="15.75" x14ac:dyDescent="0.25">
      <c r="AE2471" s="114"/>
      <c r="AF2471" s="115"/>
      <c r="AG2471" s="114"/>
    </row>
    <row r="2472" spans="2:33" x14ac:dyDescent="0.25">
      <c r="AE2472" s="19"/>
      <c r="AF2472" s="113"/>
      <c r="AG2472" s="19"/>
    </row>
    <row r="2473" spans="2:33" ht="15.75" x14ac:dyDescent="0.25">
      <c r="AE2473" s="114"/>
      <c r="AF2473" s="115"/>
      <c r="AG2473" s="114"/>
    </row>
    <row r="2474" spans="2:33" ht="15.75" x14ac:dyDescent="0.25">
      <c r="AE2474" s="114"/>
      <c r="AF2474" s="115"/>
      <c r="AG2474" s="114"/>
    </row>
    <row r="2475" spans="2:33" ht="15.75" x14ac:dyDescent="0.25">
      <c r="AE2475" s="114"/>
      <c r="AF2475" s="115"/>
      <c r="AG2475" s="114"/>
    </row>
    <row r="2476" spans="2:33" ht="15.75" x14ac:dyDescent="0.25">
      <c r="AE2476" s="114"/>
      <c r="AF2476" s="115"/>
      <c r="AG2476" s="114"/>
    </row>
    <row r="2477" spans="2:33" ht="15.75" x14ac:dyDescent="0.25">
      <c r="AE2477" s="114"/>
      <c r="AF2477" s="115"/>
      <c r="AG2477" s="114"/>
    </row>
    <row r="2478" spans="2:33" x14ac:dyDescent="0.25">
      <c r="AE2478" s="19"/>
      <c r="AF2478" s="113"/>
      <c r="AG2478" s="19"/>
    </row>
    <row r="2479" spans="2:33" x14ac:dyDescent="0.25">
      <c r="AE2479" s="19"/>
      <c r="AF2479" s="113"/>
      <c r="AG2479" s="19"/>
    </row>
    <row r="2480" spans="2:33" x14ac:dyDescent="0.25">
      <c r="AE2480" s="19"/>
      <c r="AF2480" s="113"/>
      <c r="AG2480" s="19"/>
    </row>
    <row r="2481" spans="31:33" x14ac:dyDescent="0.25">
      <c r="AE2481" s="19"/>
      <c r="AF2481" s="113"/>
      <c r="AG2481" s="19"/>
    </row>
    <row r="2482" spans="31:33" x14ac:dyDescent="0.25">
      <c r="AE2482" s="19"/>
      <c r="AF2482" s="113"/>
      <c r="AG2482" s="19"/>
    </row>
    <row r="2483" spans="31:33" x14ac:dyDescent="0.25">
      <c r="AE2483" s="19"/>
      <c r="AF2483" s="113"/>
      <c r="AG2483" s="19"/>
    </row>
    <row r="2484" spans="31:33" x14ac:dyDescent="0.25">
      <c r="AE2484" s="19"/>
      <c r="AF2484" s="113"/>
      <c r="AG2484" s="19"/>
    </row>
    <row r="2485" spans="31:33" x14ac:dyDescent="0.25">
      <c r="AE2485" s="19"/>
      <c r="AF2485" s="113"/>
      <c r="AG2485" s="19"/>
    </row>
    <row r="2486" spans="31:33" x14ac:dyDescent="0.25">
      <c r="AE2486" s="19"/>
      <c r="AF2486" s="113"/>
      <c r="AG2486" s="19"/>
    </row>
    <row r="2487" spans="31:33" x14ac:dyDescent="0.25">
      <c r="AE2487" s="19"/>
      <c r="AF2487" s="113"/>
      <c r="AG2487" s="19"/>
    </row>
    <row r="2488" spans="31:33" ht="15.75" x14ac:dyDescent="0.25">
      <c r="AE2488" s="114"/>
      <c r="AF2488" s="115"/>
      <c r="AG2488" s="114"/>
    </row>
    <row r="2489" spans="31:33" ht="15.75" x14ac:dyDescent="0.25">
      <c r="AE2489" s="114"/>
      <c r="AF2489" s="115"/>
      <c r="AG2489" s="114"/>
    </row>
    <row r="2490" spans="31:33" ht="15.75" x14ac:dyDescent="0.25">
      <c r="AE2490" s="114"/>
      <c r="AF2490" s="115"/>
      <c r="AG2490" s="114"/>
    </row>
    <row r="2491" spans="31:33" ht="15.75" x14ac:dyDescent="0.25">
      <c r="AE2491" s="114"/>
      <c r="AF2491" s="115"/>
      <c r="AG2491" s="114"/>
    </row>
    <row r="2492" spans="31:33" ht="15.75" x14ac:dyDescent="0.25">
      <c r="AE2492" s="114"/>
      <c r="AF2492" s="115"/>
      <c r="AG2492" s="114"/>
    </row>
    <row r="2493" spans="31:33" ht="15.75" x14ac:dyDescent="0.25">
      <c r="AE2493" s="114"/>
      <c r="AF2493" s="115"/>
      <c r="AG2493" s="114"/>
    </row>
    <row r="2494" spans="31:33" ht="15.75" x14ac:dyDescent="0.25">
      <c r="AE2494" s="114"/>
      <c r="AF2494" s="115"/>
      <c r="AG2494" s="114"/>
    </row>
    <row r="2495" spans="31:33" ht="15.75" x14ac:dyDescent="0.25">
      <c r="AE2495" s="114"/>
      <c r="AF2495" s="115"/>
      <c r="AG2495" s="114"/>
    </row>
    <row r="2496" spans="31:33" ht="15.75" x14ac:dyDescent="0.25">
      <c r="AE2496" s="114"/>
      <c r="AF2496" s="115"/>
      <c r="AG2496" s="114"/>
    </row>
    <row r="2497" spans="31:33" ht="15.75" x14ac:dyDescent="0.25">
      <c r="AE2497" s="114"/>
      <c r="AF2497" s="115"/>
      <c r="AG2497" s="114"/>
    </row>
    <row r="2498" spans="31:33" ht="15.75" x14ac:dyDescent="0.25">
      <c r="AE2498" s="114"/>
      <c r="AF2498" s="115"/>
      <c r="AG2498" s="114"/>
    </row>
    <row r="2499" spans="31:33" ht="15.75" x14ac:dyDescent="0.25">
      <c r="AE2499" s="114"/>
      <c r="AF2499" s="115"/>
      <c r="AG2499" s="114"/>
    </row>
    <row r="2500" spans="31:33" ht="15.75" x14ac:dyDescent="0.25">
      <c r="AE2500" s="114"/>
      <c r="AF2500" s="115"/>
      <c r="AG2500" s="114"/>
    </row>
    <row r="2501" spans="31:33" ht="15.75" x14ac:dyDescent="0.25">
      <c r="AE2501" s="114"/>
      <c r="AF2501" s="115"/>
      <c r="AG2501" s="114"/>
    </row>
    <row r="2502" spans="31:33" ht="15.75" x14ac:dyDescent="0.25">
      <c r="AE2502" s="114"/>
      <c r="AF2502" s="115"/>
      <c r="AG2502" s="114"/>
    </row>
    <row r="2503" spans="31:33" ht="15.75" x14ac:dyDescent="0.25">
      <c r="AE2503" s="114"/>
      <c r="AF2503" s="115"/>
      <c r="AG2503" s="114"/>
    </row>
    <row r="2504" spans="31:33" x14ac:dyDescent="0.25">
      <c r="AE2504" s="19"/>
      <c r="AF2504" s="113"/>
      <c r="AG2504" s="19"/>
    </row>
    <row r="2505" spans="31:33" ht="15.75" x14ac:dyDescent="0.25">
      <c r="AE2505" s="114"/>
      <c r="AF2505" s="115"/>
      <c r="AG2505" s="114"/>
    </row>
    <row r="2506" spans="31:33" ht="15.75" x14ac:dyDescent="0.25">
      <c r="AE2506" s="114"/>
      <c r="AF2506" s="115"/>
      <c r="AG2506" s="114"/>
    </row>
    <row r="2507" spans="31:33" ht="15.75" x14ac:dyDescent="0.25">
      <c r="AE2507" s="114"/>
      <c r="AF2507" s="115"/>
      <c r="AG2507" s="114"/>
    </row>
    <row r="2508" spans="31:33" ht="15.75" x14ac:dyDescent="0.25">
      <c r="AE2508" s="114"/>
      <c r="AF2508" s="115"/>
      <c r="AG2508" s="114"/>
    </row>
    <row r="2509" spans="31:33" ht="15.75" x14ac:dyDescent="0.25">
      <c r="AE2509" s="114"/>
      <c r="AF2509" s="115"/>
      <c r="AG2509" s="114"/>
    </row>
    <row r="2510" spans="31:33" ht="15.75" x14ac:dyDescent="0.25">
      <c r="AE2510" s="114"/>
      <c r="AF2510" s="115"/>
      <c r="AG2510" s="114"/>
    </row>
    <row r="2511" spans="31:33" ht="15.75" x14ac:dyDescent="0.25">
      <c r="AE2511" s="114"/>
      <c r="AF2511" s="115"/>
      <c r="AG2511" s="114"/>
    </row>
    <row r="2512" spans="31:33" x14ac:dyDescent="0.25">
      <c r="AE2512" s="19"/>
      <c r="AF2512" s="113"/>
      <c r="AG2512" s="19"/>
    </row>
    <row r="2513" spans="31:33" ht="15.75" x14ac:dyDescent="0.25">
      <c r="AE2513" s="114"/>
      <c r="AF2513" s="115"/>
      <c r="AG2513" s="114"/>
    </row>
    <row r="2514" spans="31:33" ht="15.75" x14ac:dyDescent="0.25">
      <c r="AE2514" s="114"/>
      <c r="AF2514" s="115"/>
      <c r="AG2514" s="114"/>
    </row>
    <row r="2515" spans="31:33" ht="15.75" x14ac:dyDescent="0.25">
      <c r="AE2515" s="114"/>
      <c r="AF2515" s="115"/>
      <c r="AG2515" s="114"/>
    </row>
    <row r="2516" spans="31:33" ht="15.75" x14ac:dyDescent="0.25">
      <c r="AE2516" s="114"/>
      <c r="AF2516" s="115"/>
      <c r="AG2516" s="114"/>
    </row>
    <row r="2517" spans="31:33" ht="15.75" x14ac:dyDescent="0.25">
      <c r="AE2517" s="114"/>
      <c r="AF2517" s="115"/>
      <c r="AG2517" s="114"/>
    </row>
    <row r="2518" spans="31:33" x14ac:dyDescent="0.25">
      <c r="AE2518" s="19"/>
      <c r="AF2518" s="113"/>
      <c r="AG2518" s="19"/>
    </row>
    <row r="2519" spans="31:33" x14ac:dyDescent="0.25">
      <c r="AE2519" s="19"/>
      <c r="AF2519" s="113"/>
      <c r="AG2519" s="19"/>
    </row>
    <row r="2520" spans="31:33" x14ac:dyDescent="0.25">
      <c r="AE2520" s="19"/>
      <c r="AF2520" s="113"/>
      <c r="AG2520" s="19"/>
    </row>
    <row r="2521" spans="31:33" x14ac:dyDescent="0.25">
      <c r="AE2521" s="19"/>
      <c r="AF2521" s="113"/>
      <c r="AG2521" s="19"/>
    </row>
    <row r="2522" spans="31:33" x14ac:dyDescent="0.25">
      <c r="AE2522" s="19"/>
      <c r="AF2522" s="113"/>
      <c r="AG2522" s="19"/>
    </row>
    <row r="2523" spans="31:33" x14ac:dyDescent="0.25">
      <c r="AE2523" s="19"/>
      <c r="AF2523" s="113"/>
      <c r="AG2523" s="19"/>
    </row>
    <row r="2524" spans="31:33" x14ac:dyDescent="0.25">
      <c r="AE2524" s="19"/>
      <c r="AF2524" s="113"/>
      <c r="AG2524" s="19"/>
    </row>
    <row r="2525" spans="31:33" x14ac:dyDescent="0.25">
      <c r="AE2525" s="19"/>
      <c r="AF2525" s="113"/>
      <c r="AG2525" s="19"/>
    </row>
    <row r="2526" spans="31:33" x14ac:dyDescent="0.25">
      <c r="AE2526" s="19"/>
      <c r="AF2526" s="113"/>
      <c r="AG2526" s="19"/>
    </row>
    <row r="2527" spans="31:33" x14ac:dyDescent="0.25">
      <c r="AE2527" s="19"/>
      <c r="AF2527" s="113"/>
      <c r="AG2527" s="19"/>
    </row>
    <row r="2528" spans="31:33" ht="15.75" x14ac:dyDescent="0.25">
      <c r="AE2528" s="114"/>
      <c r="AF2528" s="115"/>
      <c r="AG2528" s="114"/>
    </row>
    <row r="2529" spans="31:33" ht="15.75" x14ac:dyDescent="0.25">
      <c r="AE2529" s="114"/>
      <c r="AF2529" s="115"/>
      <c r="AG2529" s="114"/>
    </row>
    <row r="2530" spans="31:33" ht="15.75" x14ac:dyDescent="0.25">
      <c r="AE2530" s="114"/>
      <c r="AF2530" s="115"/>
      <c r="AG2530" s="114"/>
    </row>
    <row r="2531" spans="31:33" ht="15.75" x14ac:dyDescent="0.25">
      <c r="AE2531" s="114"/>
      <c r="AF2531" s="115"/>
      <c r="AG2531" s="114"/>
    </row>
    <row r="2532" spans="31:33" ht="15.75" x14ac:dyDescent="0.25">
      <c r="AE2532" s="114"/>
      <c r="AF2532" s="115"/>
      <c r="AG2532" s="114"/>
    </row>
    <row r="2533" spans="31:33" ht="15.75" x14ac:dyDescent="0.25">
      <c r="AE2533" s="114"/>
      <c r="AF2533" s="115"/>
      <c r="AG2533" s="114"/>
    </row>
    <row r="2534" spans="31:33" ht="15.75" x14ac:dyDescent="0.25">
      <c r="AE2534" s="114"/>
      <c r="AF2534" s="115"/>
      <c r="AG2534" s="114"/>
    </row>
    <row r="2535" spans="31:33" ht="15.75" x14ac:dyDescent="0.25">
      <c r="AE2535" s="114"/>
      <c r="AF2535" s="115"/>
      <c r="AG2535" s="114"/>
    </row>
    <row r="2536" spans="31:33" ht="15.75" x14ac:dyDescent="0.25">
      <c r="AE2536" s="114"/>
      <c r="AF2536" s="115"/>
      <c r="AG2536" s="114"/>
    </row>
    <row r="2537" spans="31:33" ht="15.75" x14ac:dyDescent="0.25">
      <c r="AE2537" s="114"/>
      <c r="AF2537" s="115"/>
      <c r="AG2537" s="114"/>
    </row>
    <row r="2538" spans="31:33" ht="15.75" x14ac:dyDescent="0.25">
      <c r="AE2538" s="114"/>
      <c r="AF2538" s="115"/>
      <c r="AG2538" s="114"/>
    </row>
    <row r="2539" spans="31:33" ht="15.75" x14ac:dyDescent="0.25">
      <c r="AE2539" s="114"/>
      <c r="AF2539" s="115"/>
      <c r="AG2539" s="114"/>
    </row>
    <row r="2540" spans="31:33" ht="15.75" x14ac:dyDescent="0.25">
      <c r="AE2540" s="114"/>
      <c r="AF2540" s="115"/>
      <c r="AG2540" s="114"/>
    </row>
    <row r="2541" spans="31:33" ht="15.75" x14ac:dyDescent="0.25">
      <c r="AE2541" s="114"/>
      <c r="AF2541" s="115"/>
      <c r="AG2541" s="114"/>
    </row>
    <row r="2542" spans="31:33" ht="15.75" x14ac:dyDescent="0.25">
      <c r="AE2542" s="114"/>
      <c r="AF2542" s="115"/>
      <c r="AG2542" s="114"/>
    </row>
    <row r="2543" spans="31:33" ht="15.75" x14ac:dyDescent="0.25">
      <c r="AE2543" s="114"/>
      <c r="AF2543" s="115"/>
      <c r="AG2543" s="114"/>
    </row>
    <row r="2544" spans="31:33" x14ac:dyDescent="0.25">
      <c r="AE2544" s="19"/>
      <c r="AF2544" s="113"/>
      <c r="AG2544" s="19"/>
    </row>
    <row r="2545" spans="31:33" ht="15.75" x14ac:dyDescent="0.25">
      <c r="AE2545" s="114"/>
      <c r="AF2545" s="115"/>
      <c r="AG2545" s="114"/>
    </row>
    <row r="2546" spans="31:33" ht="15.75" x14ac:dyDescent="0.25">
      <c r="AE2546" s="114"/>
      <c r="AF2546" s="115"/>
      <c r="AG2546" s="114"/>
    </row>
    <row r="2547" spans="31:33" ht="15.75" x14ac:dyDescent="0.25">
      <c r="AE2547" s="114"/>
      <c r="AF2547" s="115"/>
      <c r="AG2547" s="114"/>
    </row>
    <row r="2548" spans="31:33" ht="15.75" x14ac:dyDescent="0.25">
      <c r="AE2548" s="114"/>
      <c r="AF2548" s="115"/>
      <c r="AG2548" s="114"/>
    </row>
    <row r="2549" spans="31:33" ht="15.75" x14ac:dyDescent="0.25">
      <c r="AE2549" s="114"/>
      <c r="AF2549" s="115"/>
      <c r="AG2549" s="114"/>
    </row>
    <row r="2550" spans="31:33" ht="15.75" x14ac:dyDescent="0.25">
      <c r="AE2550" s="114"/>
      <c r="AF2550" s="115"/>
      <c r="AG2550" s="114"/>
    </row>
    <row r="2551" spans="31:33" ht="15.75" x14ac:dyDescent="0.25">
      <c r="AE2551" s="114"/>
      <c r="AF2551" s="115"/>
      <c r="AG2551" s="114"/>
    </row>
    <row r="2552" spans="31:33" x14ac:dyDescent="0.25">
      <c r="AE2552" s="19"/>
      <c r="AF2552" s="113"/>
      <c r="AG2552" s="19"/>
    </row>
    <row r="2553" spans="31:33" ht="15.75" x14ac:dyDescent="0.25">
      <c r="AE2553" s="114"/>
      <c r="AF2553" s="115"/>
      <c r="AG2553" s="114"/>
    </row>
    <row r="2554" spans="31:33" ht="15.75" x14ac:dyDescent="0.25">
      <c r="AE2554" s="114"/>
      <c r="AF2554" s="115"/>
      <c r="AG2554" s="114"/>
    </row>
    <row r="2555" spans="31:33" ht="15.75" x14ac:dyDescent="0.25">
      <c r="AE2555" s="114"/>
      <c r="AF2555" s="115"/>
      <c r="AG2555" s="114"/>
    </row>
    <row r="2556" spans="31:33" ht="15.75" x14ac:dyDescent="0.25">
      <c r="AE2556" s="114"/>
      <c r="AF2556" s="115"/>
      <c r="AG2556" s="114"/>
    </row>
    <row r="2557" spans="31:33" ht="15.75" x14ac:dyDescent="0.25">
      <c r="AE2557" s="114"/>
      <c r="AF2557" s="115"/>
      <c r="AG2557" s="114"/>
    </row>
    <row r="2558" spans="31:33" x14ac:dyDescent="0.25">
      <c r="AE2558" s="19"/>
      <c r="AF2558" s="113"/>
      <c r="AG2558" s="19"/>
    </row>
    <row r="2559" spans="31:33" x14ac:dyDescent="0.25">
      <c r="AE2559" s="19"/>
      <c r="AF2559" s="113"/>
      <c r="AG2559" s="19"/>
    </row>
    <row r="2560" spans="31:33" x14ac:dyDescent="0.25">
      <c r="AE2560" s="19"/>
      <c r="AF2560" s="113"/>
      <c r="AG2560" s="19"/>
    </row>
    <row r="2561" spans="31:33" x14ac:dyDescent="0.25">
      <c r="AE2561" s="19"/>
      <c r="AF2561" s="113"/>
      <c r="AG2561" s="19"/>
    </row>
    <row r="2562" spans="31:33" x14ac:dyDescent="0.25">
      <c r="AE2562" s="19"/>
      <c r="AF2562" s="113"/>
      <c r="AG2562" s="19"/>
    </row>
    <row r="2563" spans="31:33" x14ac:dyDescent="0.25">
      <c r="AE2563" s="19"/>
      <c r="AF2563" s="113"/>
      <c r="AG2563" s="19"/>
    </row>
    <row r="2564" spans="31:33" x14ac:dyDescent="0.25">
      <c r="AE2564" s="19"/>
      <c r="AF2564" s="113"/>
      <c r="AG2564" s="19"/>
    </row>
    <row r="2565" spans="31:33" x14ac:dyDescent="0.25">
      <c r="AE2565" s="19"/>
      <c r="AF2565" s="113"/>
      <c r="AG2565" s="19"/>
    </row>
    <row r="2566" spans="31:33" x14ac:dyDescent="0.25">
      <c r="AE2566" s="19"/>
      <c r="AF2566" s="113"/>
      <c r="AG2566" s="19"/>
    </row>
    <row r="2567" spans="31:33" x14ac:dyDescent="0.25">
      <c r="AE2567" s="19"/>
      <c r="AF2567" s="113"/>
      <c r="AG2567" s="19"/>
    </row>
    <row r="2568" spans="31:33" ht="15.75" x14ac:dyDescent="0.25">
      <c r="AE2568" s="114"/>
      <c r="AF2568" s="115"/>
      <c r="AG2568" s="114"/>
    </row>
    <row r="2569" spans="31:33" ht="15.75" x14ac:dyDescent="0.25">
      <c r="AE2569" s="114"/>
      <c r="AF2569" s="115"/>
      <c r="AG2569" s="114"/>
    </row>
    <row r="2570" spans="31:33" ht="15.75" x14ac:dyDescent="0.25">
      <c r="AE2570" s="114"/>
      <c r="AF2570" s="115"/>
      <c r="AG2570" s="114"/>
    </row>
    <row r="2571" spans="31:33" ht="15.75" x14ac:dyDescent="0.25">
      <c r="AE2571" s="114"/>
      <c r="AF2571" s="115"/>
      <c r="AG2571" s="114"/>
    </row>
    <row r="2572" spans="31:33" ht="15.75" x14ac:dyDescent="0.25">
      <c r="AE2572" s="114"/>
      <c r="AF2572" s="115"/>
      <c r="AG2572" s="114"/>
    </row>
    <row r="2573" spans="31:33" ht="15.75" x14ac:dyDescent="0.25">
      <c r="AE2573" s="114"/>
      <c r="AF2573" s="115"/>
      <c r="AG2573" s="114"/>
    </row>
    <row r="2574" spans="31:33" ht="15.75" x14ac:dyDescent="0.25">
      <c r="AE2574" s="114"/>
      <c r="AF2574" s="115"/>
      <c r="AG2574" s="114"/>
    </row>
    <row r="2575" spans="31:33" ht="15.75" x14ac:dyDescent="0.25">
      <c r="AE2575" s="114"/>
      <c r="AF2575" s="115"/>
      <c r="AG2575" s="114"/>
    </row>
    <row r="2576" spans="31:33" ht="15.75" x14ac:dyDescent="0.25">
      <c r="AE2576" s="114"/>
      <c r="AF2576" s="115"/>
      <c r="AG2576" s="114"/>
    </row>
    <row r="2577" spans="31:33" ht="15.75" x14ac:dyDescent="0.25">
      <c r="AE2577" s="114"/>
      <c r="AF2577" s="115"/>
      <c r="AG2577" s="114"/>
    </row>
    <row r="2578" spans="31:33" ht="15.75" x14ac:dyDescent="0.25">
      <c r="AE2578" s="114"/>
      <c r="AF2578" s="115"/>
      <c r="AG2578" s="114"/>
    </row>
    <row r="2579" spans="31:33" ht="15.75" x14ac:dyDescent="0.25">
      <c r="AE2579" s="114"/>
      <c r="AF2579" s="115"/>
      <c r="AG2579" s="114"/>
    </row>
    <row r="2580" spans="31:33" ht="15.75" x14ac:dyDescent="0.25">
      <c r="AE2580" s="114"/>
      <c r="AF2580" s="115"/>
      <c r="AG2580" s="114"/>
    </row>
    <row r="2581" spans="31:33" ht="15.75" x14ac:dyDescent="0.25">
      <c r="AE2581" s="114"/>
      <c r="AF2581" s="115"/>
      <c r="AG2581" s="114"/>
    </row>
    <row r="2582" spans="31:33" ht="15.75" x14ac:dyDescent="0.25">
      <c r="AE2582" s="114"/>
      <c r="AF2582" s="115"/>
      <c r="AG2582" s="114"/>
    </row>
    <row r="2583" spans="31:33" ht="15.75" x14ac:dyDescent="0.25">
      <c r="AE2583" s="114"/>
      <c r="AF2583" s="115"/>
      <c r="AG2583" s="114"/>
    </row>
    <row r="2584" spans="31:33" x14ac:dyDescent="0.25">
      <c r="AE2584" s="19"/>
      <c r="AF2584" s="113"/>
      <c r="AG2584" s="19"/>
    </row>
    <row r="2585" spans="31:33" ht="15.75" x14ac:dyDescent="0.25">
      <c r="AE2585" s="114"/>
      <c r="AF2585" s="115"/>
      <c r="AG2585" s="114"/>
    </row>
    <row r="2586" spans="31:33" ht="15.75" x14ac:dyDescent="0.25">
      <c r="AE2586" s="114"/>
      <c r="AF2586" s="115"/>
      <c r="AG2586" s="114"/>
    </row>
    <row r="2587" spans="31:33" ht="15.75" x14ac:dyDescent="0.25">
      <c r="AE2587" s="114"/>
      <c r="AF2587" s="115"/>
      <c r="AG2587" s="114"/>
    </row>
    <row r="2588" spans="31:33" ht="15.75" x14ac:dyDescent="0.25">
      <c r="AE2588" s="114"/>
      <c r="AF2588" s="115"/>
      <c r="AG2588" s="114"/>
    </row>
    <row r="2589" spans="31:33" ht="15.75" x14ac:dyDescent="0.25">
      <c r="AE2589" s="114"/>
      <c r="AF2589" s="115"/>
      <c r="AG2589" s="114"/>
    </row>
    <row r="2590" spans="31:33" ht="15.75" x14ac:dyDescent="0.25">
      <c r="AE2590" s="114"/>
      <c r="AF2590" s="115"/>
      <c r="AG2590" s="114"/>
    </row>
    <row r="2591" spans="31:33" ht="15.75" x14ac:dyDescent="0.25">
      <c r="AE2591" s="114"/>
      <c r="AF2591" s="115"/>
      <c r="AG2591" s="114"/>
    </row>
    <row r="2592" spans="31:33" x14ac:dyDescent="0.25">
      <c r="AE2592" s="19"/>
      <c r="AF2592" s="113"/>
      <c r="AG2592" s="19"/>
    </row>
    <row r="2593" spans="31:33" ht="15.75" x14ac:dyDescent="0.25">
      <c r="AE2593" s="114"/>
      <c r="AF2593" s="115"/>
      <c r="AG2593" s="114"/>
    </row>
    <row r="2594" spans="31:33" ht="15.75" x14ac:dyDescent="0.25">
      <c r="AE2594" s="114"/>
      <c r="AF2594" s="115"/>
      <c r="AG2594" s="114"/>
    </row>
    <row r="2595" spans="31:33" ht="15.75" x14ac:dyDescent="0.25">
      <c r="AE2595" s="114"/>
      <c r="AF2595" s="115"/>
      <c r="AG2595" s="114"/>
    </row>
    <row r="2596" spans="31:33" ht="15.75" x14ac:dyDescent="0.25">
      <c r="AE2596" s="114"/>
      <c r="AF2596" s="115"/>
      <c r="AG2596" s="114"/>
    </row>
    <row r="2597" spans="31:33" ht="15.75" x14ac:dyDescent="0.25">
      <c r="AE2597" s="114"/>
      <c r="AF2597" s="115"/>
      <c r="AG2597" s="114"/>
    </row>
    <row r="2598" spans="31:33" x14ac:dyDescent="0.25">
      <c r="AE2598" s="19"/>
      <c r="AF2598" s="113"/>
      <c r="AG2598" s="19"/>
    </row>
    <row r="2599" spans="31:33" x14ac:dyDescent="0.25">
      <c r="AE2599" s="19"/>
      <c r="AF2599" s="113"/>
      <c r="AG2599" s="19"/>
    </row>
    <row r="2600" spans="31:33" x14ac:dyDescent="0.25">
      <c r="AE2600" s="19"/>
      <c r="AF2600" s="113"/>
      <c r="AG2600" s="19"/>
    </row>
    <row r="2601" spans="31:33" x14ac:dyDescent="0.25">
      <c r="AE2601" s="19"/>
      <c r="AF2601" s="113"/>
      <c r="AG2601" s="19"/>
    </row>
    <row r="2602" spans="31:33" x14ac:dyDescent="0.25">
      <c r="AE2602" s="19"/>
      <c r="AF2602" s="113"/>
      <c r="AG2602" s="19"/>
    </row>
    <row r="2603" spans="31:33" x14ac:dyDescent="0.25">
      <c r="AE2603" s="19"/>
      <c r="AF2603" s="113"/>
      <c r="AG2603" s="19"/>
    </row>
    <row r="2604" spans="31:33" x14ac:dyDescent="0.25">
      <c r="AE2604" s="19"/>
      <c r="AF2604" s="113"/>
      <c r="AG2604" s="19"/>
    </row>
    <row r="2605" spans="31:33" x14ac:dyDescent="0.25">
      <c r="AE2605" s="19"/>
      <c r="AF2605" s="113"/>
      <c r="AG2605" s="19"/>
    </row>
    <row r="2606" spans="31:33" x14ac:dyDescent="0.25">
      <c r="AE2606" s="19"/>
      <c r="AF2606" s="113"/>
      <c r="AG2606" s="19"/>
    </row>
    <row r="2607" spans="31:33" x14ac:dyDescent="0.25">
      <c r="AE2607" s="19"/>
      <c r="AF2607" s="113"/>
      <c r="AG2607" s="19"/>
    </row>
    <row r="2608" spans="31:33" ht="15.75" x14ac:dyDescent="0.25">
      <c r="AE2608" s="114"/>
      <c r="AF2608" s="115"/>
      <c r="AG2608" s="114"/>
    </row>
    <row r="2609" spans="31:33" ht="15.75" x14ac:dyDescent="0.25">
      <c r="AE2609" s="114"/>
      <c r="AF2609" s="115"/>
      <c r="AG2609" s="114"/>
    </row>
    <row r="2610" spans="31:33" ht="15.75" x14ac:dyDescent="0.25">
      <c r="AE2610" s="114"/>
      <c r="AF2610" s="115"/>
      <c r="AG2610" s="114"/>
    </row>
    <row r="2611" spans="31:33" ht="15.75" x14ac:dyDescent="0.25">
      <c r="AE2611" s="114"/>
      <c r="AF2611" s="115"/>
      <c r="AG2611" s="114"/>
    </row>
    <row r="2612" spans="31:33" ht="15.75" x14ac:dyDescent="0.25">
      <c r="AE2612" s="114"/>
      <c r="AF2612" s="115"/>
      <c r="AG2612" s="114"/>
    </row>
    <row r="2613" spans="31:33" ht="15.75" x14ac:dyDescent="0.25">
      <c r="AE2613" s="114"/>
      <c r="AF2613" s="115"/>
      <c r="AG2613" s="114"/>
    </row>
    <row r="2614" spans="31:33" ht="15.75" x14ac:dyDescent="0.25">
      <c r="AE2614" s="114"/>
      <c r="AF2614" s="115"/>
      <c r="AG2614" s="114"/>
    </row>
    <row r="2615" spans="31:33" ht="15.75" x14ac:dyDescent="0.25">
      <c r="AE2615" s="114"/>
      <c r="AF2615" s="115"/>
      <c r="AG2615" s="114"/>
    </row>
    <row r="2616" spans="31:33" ht="15.75" x14ac:dyDescent="0.25">
      <c r="AE2616" s="114"/>
      <c r="AF2616" s="115"/>
      <c r="AG2616" s="114"/>
    </row>
    <row r="2617" spans="31:33" ht="15.75" x14ac:dyDescent="0.25">
      <c r="AE2617" s="114"/>
      <c r="AF2617" s="115"/>
      <c r="AG2617" s="114"/>
    </row>
    <row r="2618" spans="31:33" ht="15.75" x14ac:dyDescent="0.25">
      <c r="AE2618" s="114"/>
      <c r="AF2618" s="115"/>
      <c r="AG2618" s="114"/>
    </row>
    <row r="2619" spans="31:33" ht="15.75" x14ac:dyDescent="0.25">
      <c r="AE2619" s="114"/>
      <c r="AF2619" s="115"/>
      <c r="AG2619" s="114"/>
    </row>
    <row r="2620" spans="31:33" ht="15.75" x14ac:dyDescent="0.25">
      <c r="AE2620" s="114"/>
      <c r="AF2620" s="115"/>
      <c r="AG2620" s="114"/>
    </row>
    <row r="2621" spans="31:33" ht="15.75" x14ac:dyDescent="0.25">
      <c r="AE2621" s="114"/>
      <c r="AF2621" s="115"/>
      <c r="AG2621" s="114"/>
    </row>
    <row r="2622" spans="31:33" ht="15.75" x14ac:dyDescent="0.25">
      <c r="AE2622" s="114"/>
      <c r="AF2622" s="115"/>
      <c r="AG2622" s="114"/>
    </row>
    <row r="2623" spans="31:33" ht="15.75" x14ac:dyDescent="0.25">
      <c r="AE2623" s="114"/>
      <c r="AF2623" s="115"/>
      <c r="AG2623" s="114"/>
    </row>
    <row r="2624" spans="31:33" x14ac:dyDescent="0.25">
      <c r="AE2624" s="19"/>
      <c r="AF2624" s="113"/>
      <c r="AG2624" s="19"/>
    </row>
    <row r="2625" spans="31:33" ht="15.75" x14ac:dyDescent="0.25">
      <c r="AE2625" s="114"/>
      <c r="AF2625" s="115"/>
      <c r="AG2625" s="114"/>
    </row>
    <row r="2626" spans="31:33" ht="15.75" x14ac:dyDescent="0.25">
      <c r="AE2626" s="114"/>
      <c r="AF2626" s="115"/>
      <c r="AG2626" s="114"/>
    </row>
    <row r="2627" spans="31:33" ht="15.75" x14ac:dyDescent="0.25">
      <c r="AE2627" s="114"/>
      <c r="AF2627" s="115"/>
      <c r="AG2627" s="114"/>
    </row>
    <row r="2628" spans="31:33" ht="15.75" x14ac:dyDescent="0.25">
      <c r="AE2628" s="114"/>
      <c r="AF2628" s="115"/>
      <c r="AG2628" s="114"/>
    </row>
    <row r="2629" spans="31:33" ht="15.75" x14ac:dyDescent="0.25">
      <c r="AE2629" s="114"/>
      <c r="AF2629" s="115"/>
      <c r="AG2629" s="114"/>
    </row>
    <row r="2630" spans="31:33" ht="15.75" x14ac:dyDescent="0.25">
      <c r="AE2630" s="114"/>
      <c r="AF2630" s="115"/>
      <c r="AG2630" s="114"/>
    </row>
    <row r="2631" spans="31:33" ht="15.75" x14ac:dyDescent="0.25">
      <c r="AE2631" s="114"/>
      <c r="AF2631" s="115"/>
      <c r="AG2631" s="114"/>
    </row>
    <row r="2632" spans="31:33" x14ac:dyDescent="0.25">
      <c r="AE2632" s="19"/>
      <c r="AF2632" s="113"/>
      <c r="AG2632" s="19"/>
    </row>
    <row r="2633" spans="31:33" ht="15.75" x14ac:dyDescent="0.25">
      <c r="AE2633" s="114"/>
      <c r="AF2633" s="115"/>
      <c r="AG2633" s="114"/>
    </row>
    <row r="2634" spans="31:33" ht="15.75" x14ac:dyDescent="0.25">
      <c r="AE2634" s="114"/>
      <c r="AF2634" s="115"/>
      <c r="AG2634" s="114"/>
    </row>
    <row r="2635" spans="31:33" ht="15.75" x14ac:dyDescent="0.25">
      <c r="AE2635" s="114"/>
      <c r="AF2635" s="115"/>
      <c r="AG2635" s="114"/>
    </row>
    <row r="2636" spans="31:33" ht="15.75" x14ac:dyDescent="0.25">
      <c r="AE2636" s="114"/>
      <c r="AF2636" s="115"/>
      <c r="AG2636" s="114"/>
    </row>
    <row r="2637" spans="31:33" ht="15.75" x14ac:dyDescent="0.25">
      <c r="AE2637" s="114"/>
      <c r="AF2637" s="115"/>
      <c r="AG2637" s="114"/>
    </row>
    <row r="2638" spans="31:33" x14ac:dyDescent="0.25">
      <c r="AE2638" s="19"/>
      <c r="AF2638" s="113"/>
      <c r="AG2638" s="19"/>
    </row>
    <row r="2639" spans="31:33" x14ac:dyDescent="0.25">
      <c r="AE2639" s="19"/>
      <c r="AF2639" s="113"/>
      <c r="AG2639" s="19"/>
    </row>
    <row r="2640" spans="31:33" x14ac:dyDescent="0.25">
      <c r="AE2640" s="19"/>
      <c r="AF2640" s="113"/>
      <c r="AG2640" s="19"/>
    </row>
    <row r="2641" spans="31:33" x14ac:dyDescent="0.25">
      <c r="AE2641" s="19"/>
      <c r="AF2641" s="113"/>
      <c r="AG2641" s="19"/>
    </row>
    <row r="2642" spans="31:33" x14ac:dyDescent="0.25">
      <c r="AE2642" s="19"/>
      <c r="AF2642" s="113"/>
      <c r="AG2642" s="19"/>
    </row>
    <row r="2643" spans="31:33" x14ac:dyDescent="0.25">
      <c r="AE2643" s="19"/>
      <c r="AF2643" s="113"/>
      <c r="AG2643" s="19"/>
    </row>
    <row r="2644" spans="31:33" x14ac:dyDescent="0.25">
      <c r="AE2644" s="19"/>
      <c r="AF2644" s="113"/>
      <c r="AG2644" s="19"/>
    </row>
    <row r="2645" spans="31:33" x14ac:dyDescent="0.25">
      <c r="AE2645" s="19"/>
      <c r="AF2645" s="113"/>
      <c r="AG2645" s="19"/>
    </row>
    <row r="2646" spans="31:33" x14ac:dyDescent="0.25">
      <c r="AE2646" s="19"/>
      <c r="AF2646" s="113"/>
      <c r="AG2646" s="19"/>
    </row>
    <row r="2647" spans="31:33" x14ac:dyDescent="0.25">
      <c r="AE2647" s="19"/>
      <c r="AF2647" s="113"/>
      <c r="AG2647" s="19"/>
    </row>
    <row r="2648" spans="31:33" ht="15.75" x14ac:dyDescent="0.25">
      <c r="AE2648" s="114"/>
      <c r="AF2648" s="115"/>
      <c r="AG2648" s="114"/>
    </row>
    <row r="2649" spans="31:33" ht="15.75" x14ac:dyDescent="0.25">
      <c r="AE2649" s="114"/>
      <c r="AF2649" s="115"/>
      <c r="AG2649" s="114"/>
    </row>
    <row r="2650" spans="31:33" ht="15.75" x14ac:dyDescent="0.25">
      <c r="AE2650" s="114"/>
      <c r="AF2650" s="115"/>
      <c r="AG2650" s="114"/>
    </row>
    <row r="2651" spans="31:33" ht="15.75" x14ac:dyDescent="0.25">
      <c r="AE2651" s="114"/>
      <c r="AF2651" s="115"/>
      <c r="AG2651" s="114"/>
    </row>
    <row r="2652" spans="31:33" ht="15.75" x14ac:dyDescent="0.25">
      <c r="AE2652" s="114"/>
      <c r="AF2652" s="115"/>
      <c r="AG2652" s="114"/>
    </row>
    <row r="2653" spans="31:33" ht="15.75" x14ac:dyDescent="0.25">
      <c r="AE2653" s="114"/>
      <c r="AF2653" s="115"/>
      <c r="AG2653" s="114"/>
    </row>
    <row r="2654" spans="31:33" ht="15.75" x14ac:dyDescent="0.25">
      <c r="AE2654" s="114"/>
      <c r="AF2654" s="115"/>
      <c r="AG2654" s="114"/>
    </row>
    <row r="2655" spans="31:33" ht="15.75" x14ac:dyDescent="0.25">
      <c r="AE2655" s="114"/>
      <c r="AF2655" s="115"/>
      <c r="AG2655" s="114"/>
    </row>
    <row r="2656" spans="31:33" ht="15.75" x14ac:dyDescent="0.25">
      <c r="AE2656" s="114"/>
      <c r="AF2656" s="115"/>
      <c r="AG2656" s="114"/>
    </row>
    <row r="2657" spans="31:33" ht="15.75" x14ac:dyDescent="0.25">
      <c r="AE2657" s="114"/>
      <c r="AF2657" s="115"/>
      <c r="AG2657" s="114"/>
    </row>
    <row r="2658" spans="31:33" ht="15.75" x14ac:dyDescent="0.25">
      <c r="AE2658" s="114"/>
      <c r="AF2658" s="115"/>
      <c r="AG2658" s="114"/>
    </row>
    <row r="2659" spans="31:33" ht="15.75" x14ac:dyDescent="0.25">
      <c r="AE2659" s="114"/>
      <c r="AF2659" s="115"/>
      <c r="AG2659" s="114"/>
    </row>
    <row r="2660" spans="31:33" ht="15.75" x14ac:dyDescent="0.25">
      <c r="AE2660" s="114"/>
      <c r="AF2660" s="115"/>
      <c r="AG2660" s="114"/>
    </row>
    <row r="2661" spans="31:33" ht="15.75" x14ac:dyDescent="0.25">
      <c r="AE2661" s="114"/>
      <c r="AF2661" s="115"/>
      <c r="AG2661" s="114"/>
    </row>
    <row r="2662" spans="31:33" ht="15.75" x14ac:dyDescent="0.25">
      <c r="AE2662" s="114"/>
      <c r="AF2662" s="115"/>
      <c r="AG2662" s="114"/>
    </row>
    <row r="2663" spans="31:33" ht="15.75" x14ac:dyDescent="0.25">
      <c r="AE2663" s="114"/>
      <c r="AF2663" s="115"/>
      <c r="AG2663" s="114"/>
    </row>
    <row r="2664" spans="31:33" x14ac:dyDescent="0.25">
      <c r="AE2664" s="19"/>
      <c r="AF2664" s="113"/>
      <c r="AG2664" s="19"/>
    </row>
    <row r="2665" spans="31:33" ht="15.75" x14ac:dyDescent="0.25">
      <c r="AE2665" s="114"/>
      <c r="AF2665" s="115"/>
      <c r="AG2665" s="114"/>
    </row>
    <row r="2666" spans="31:33" ht="15.75" x14ac:dyDescent="0.25">
      <c r="AE2666" s="114"/>
      <c r="AF2666" s="115"/>
      <c r="AG2666" s="114"/>
    </row>
    <row r="2667" spans="31:33" ht="15.75" x14ac:dyDescent="0.25">
      <c r="AE2667" s="114"/>
      <c r="AF2667" s="115"/>
      <c r="AG2667" s="114"/>
    </row>
    <row r="2668" spans="31:33" ht="15.75" x14ac:dyDescent="0.25">
      <c r="AE2668" s="114"/>
      <c r="AF2668" s="115"/>
      <c r="AG2668" s="114"/>
    </row>
    <row r="2669" spans="31:33" ht="15.75" x14ac:dyDescent="0.25">
      <c r="AE2669" s="114"/>
      <c r="AF2669" s="115"/>
      <c r="AG2669" s="114"/>
    </row>
    <row r="2670" spans="31:33" ht="15.75" x14ac:dyDescent="0.25">
      <c r="AE2670" s="114"/>
      <c r="AF2670" s="115"/>
      <c r="AG2670" s="114"/>
    </row>
    <row r="2671" spans="31:33" ht="15.75" x14ac:dyDescent="0.25">
      <c r="AE2671" s="114"/>
      <c r="AF2671" s="115"/>
      <c r="AG2671" s="114"/>
    </row>
    <row r="2672" spans="31:33" x14ac:dyDescent="0.25">
      <c r="AE2672" s="19"/>
      <c r="AF2672" s="113"/>
      <c r="AG2672" s="19"/>
    </row>
    <row r="2673" spans="31:33" ht="15.75" x14ac:dyDescent="0.25">
      <c r="AE2673" s="114"/>
      <c r="AF2673" s="115"/>
      <c r="AG2673" s="114"/>
    </row>
    <row r="2674" spans="31:33" ht="15.75" x14ac:dyDescent="0.25">
      <c r="AE2674" s="114"/>
      <c r="AF2674" s="115"/>
      <c r="AG2674" s="114"/>
    </row>
    <row r="2675" spans="31:33" ht="15.75" x14ac:dyDescent="0.25">
      <c r="AE2675" s="114"/>
      <c r="AF2675" s="115"/>
      <c r="AG2675" s="114"/>
    </row>
    <row r="2676" spans="31:33" ht="15.75" x14ac:dyDescent="0.25">
      <c r="AE2676" s="114"/>
      <c r="AF2676" s="115"/>
      <c r="AG2676" s="114"/>
    </row>
    <row r="2677" spans="31:33" ht="15.75" x14ac:dyDescent="0.25">
      <c r="AE2677" s="114"/>
      <c r="AF2677" s="115"/>
      <c r="AG2677" s="114"/>
    </row>
    <row r="2678" spans="31:33" x14ac:dyDescent="0.25">
      <c r="AE2678" s="19"/>
      <c r="AF2678" s="113"/>
      <c r="AG2678" s="19"/>
    </row>
    <row r="2679" spans="31:33" x14ac:dyDescent="0.25">
      <c r="AE2679" s="19"/>
      <c r="AF2679" s="113"/>
      <c r="AG2679" s="19"/>
    </row>
    <row r="2680" spans="31:33" x14ac:dyDescent="0.25">
      <c r="AE2680" s="19"/>
      <c r="AF2680" s="113"/>
      <c r="AG2680" s="19"/>
    </row>
    <row r="2681" spans="31:33" x14ac:dyDescent="0.25">
      <c r="AE2681" s="19"/>
      <c r="AF2681" s="113"/>
      <c r="AG2681" s="19"/>
    </row>
    <row r="2682" spans="31:33" x14ac:dyDescent="0.25">
      <c r="AE2682" s="19"/>
      <c r="AF2682" s="113"/>
      <c r="AG2682" s="19"/>
    </row>
    <row r="2683" spans="31:33" x14ac:dyDescent="0.25">
      <c r="AE2683" s="19"/>
      <c r="AF2683" s="113"/>
      <c r="AG2683" s="19"/>
    </row>
    <row r="2684" spans="31:33" x14ac:dyDescent="0.25">
      <c r="AE2684" s="19"/>
      <c r="AF2684" s="113"/>
      <c r="AG2684" s="19"/>
    </row>
    <row r="2685" spans="31:33" x14ac:dyDescent="0.25">
      <c r="AE2685" s="19"/>
      <c r="AF2685" s="113"/>
      <c r="AG2685" s="19"/>
    </row>
  </sheetData>
  <autoFilter ref="A5:AJ2462" xr:uid="{0BA51C3A-79BB-4205-AB10-FB02429DEA9D}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6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85" customWidth="1"/>
    <col min="2" max="2" width="7.140625" style="85" customWidth="1"/>
    <col min="3" max="3" width="13.85546875" style="85" customWidth="1"/>
    <col min="4" max="4" width="13.7109375" style="85" customWidth="1"/>
    <col min="5" max="5" width="11" style="85" customWidth="1"/>
    <col min="6" max="9" width="11.140625" style="85" customWidth="1"/>
    <col min="10" max="10" width="14" style="85" customWidth="1"/>
    <col min="11" max="11" width="14.28515625" style="85" customWidth="1"/>
    <col min="12" max="12" width="11.140625" style="85" customWidth="1"/>
    <col min="13" max="13" width="20" style="85" customWidth="1"/>
    <col min="14" max="15" width="13.28515625" style="85" customWidth="1"/>
    <col min="16" max="17" width="11.140625" style="85" customWidth="1"/>
    <col min="18" max="18" width="20" style="85" customWidth="1"/>
    <col min="19" max="19" width="0.140625" style="85" hidden="1" customWidth="1"/>
    <col min="20" max="20" width="9.140625" style="96"/>
    <col min="21" max="21" width="0" style="85" hidden="1" customWidth="1"/>
    <col min="22" max="16384" width="9.140625" style="85"/>
  </cols>
  <sheetData>
    <row r="1" spans="1:25" x14ac:dyDescent="0.25">
      <c r="A1" s="5" t="s">
        <v>2646</v>
      </c>
      <c r="T1" s="96" t="s">
        <v>39</v>
      </c>
    </row>
    <row r="2" spans="1:25" ht="22.5" customHeight="1" x14ac:dyDescent="0.25">
      <c r="A2" s="157" t="s">
        <v>2759</v>
      </c>
      <c r="B2" s="157" t="s">
        <v>2583</v>
      </c>
      <c r="C2" s="157" t="s">
        <v>2583</v>
      </c>
      <c r="D2" s="157" t="s">
        <v>2583</v>
      </c>
      <c r="E2" s="157" t="s">
        <v>2583</v>
      </c>
      <c r="F2" s="157" t="s">
        <v>2583</v>
      </c>
      <c r="G2" s="157" t="s">
        <v>2583</v>
      </c>
      <c r="H2" s="157" t="s">
        <v>2583</v>
      </c>
      <c r="I2" s="157" t="s">
        <v>2583</v>
      </c>
      <c r="J2" s="157" t="s">
        <v>2583</v>
      </c>
      <c r="K2" s="157" t="s">
        <v>2583</v>
      </c>
      <c r="L2" s="157" t="s">
        <v>2583</v>
      </c>
      <c r="M2" s="157" t="s">
        <v>2583</v>
      </c>
      <c r="N2" s="157" t="s">
        <v>2583</v>
      </c>
      <c r="O2" s="157" t="s">
        <v>2583</v>
      </c>
      <c r="P2" s="157" t="s">
        <v>2583</v>
      </c>
      <c r="Q2" s="157" t="s">
        <v>2583</v>
      </c>
      <c r="R2" s="157" t="s">
        <v>2583</v>
      </c>
      <c r="S2" s="157" t="s">
        <v>2583</v>
      </c>
    </row>
    <row r="3" spans="1:25" ht="20.25" customHeight="1" x14ac:dyDescent="0.25">
      <c r="A3" s="157" t="s">
        <v>0</v>
      </c>
      <c r="B3" s="157" t="s">
        <v>0</v>
      </c>
      <c r="C3" s="157" t="s">
        <v>0</v>
      </c>
      <c r="D3" s="157" t="s">
        <v>0</v>
      </c>
      <c r="E3" s="157" t="s">
        <v>0</v>
      </c>
      <c r="F3" s="157" t="s">
        <v>0</v>
      </c>
      <c r="G3" s="157" t="s">
        <v>0</v>
      </c>
      <c r="H3" s="157" t="s">
        <v>0</v>
      </c>
      <c r="I3" s="157" t="s">
        <v>0</v>
      </c>
      <c r="J3" s="157" t="s">
        <v>0</v>
      </c>
      <c r="K3" s="157" t="s">
        <v>0</v>
      </c>
      <c r="L3" s="157" t="s">
        <v>0</v>
      </c>
      <c r="M3" s="157" t="s">
        <v>0</v>
      </c>
      <c r="N3" s="157" t="s">
        <v>0</v>
      </c>
      <c r="O3" s="157" t="s">
        <v>0</v>
      </c>
      <c r="P3" s="157" t="s">
        <v>0</v>
      </c>
      <c r="Q3" s="157" t="s">
        <v>0</v>
      </c>
      <c r="R3" s="157" t="s">
        <v>0</v>
      </c>
      <c r="S3" s="157" t="s">
        <v>0</v>
      </c>
    </row>
    <row r="4" spans="1:25" ht="18" customHeight="1" x14ac:dyDescent="0.25">
      <c r="A4" s="157" t="s">
        <v>40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</row>
    <row r="5" spans="1:25" x14ac:dyDescent="0.25">
      <c r="A5" s="162" t="s">
        <v>2584</v>
      </c>
      <c r="B5" s="162" t="s">
        <v>2585</v>
      </c>
      <c r="C5" s="159" t="s">
        <v>2760</v>
      </c>
      <c r="D5" s="178" t="s">
        <v>2586</v>
      </c>
      <c r="E5" s="178" t="s">
        <v>2586</v>
      </c>
      <c r="F5" s="178" t="s">
        <v>2586</v>
      </c>
      <c r="G5" s="178" t="s">
        <v>2586</v>
      </c>
      <c r="H5" s="178" t="s">
        <v>2586</v>
      </c>
      <c r="I5" s="178" t="s">
        <v>2586</v>
      </c>
      <c r="J5" s="178" t="s">
        <v>2586</v>
      </c>
      <c r="K5" s="178" t="s">
        <v>2586</v>
      </c>
      <c r="L5" s="178" t="s">
        <v>2586</v>
      </c>
      <c r="M5" s="178" t="s">
        <v>2586</v>
      </c>
      <c r="N5" s="159" t="s">
        <v>2761</v>
      </c>
      <c r="O5" s="178" t="s">
        <v>2587</v>
      </c>
      <c r="P5" s="178" t="s">
        <v>2587</v>
      </c>
      <c r="Q5" s="178" t="s">
        <v>2587</v>
      </c>
      <c r="R5" s="179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63"/>
      <c r="B6" s="163"/>
      <c r="C6" s="1" t="s">
        <v>2588</v>
      </c>
      <c r="D6" s="1" t="s">
        <v>2589</v>
      </c>
      <c r="E6" s="1" t="s">
        <v>2590</v>
      </c>
      <c r="F6" s="1" t="s">
        <v>2591</v>
      </c>
      <c r="G6" s="1" t="s">
        <v>2592</v>
      </c>
      <c r="H6" s="1" t="s">
        <v>2593</v>
      </c>
      <c r="I6" s="1" t="s">
        <v>9</v>
      </c>
      <c r="J6" s="1" t="s">
        <v>2594</v>
      </c>
      <c r="K6" s="1" t="s">
        <v>2595</v>
      </c>
      <c r="L6" s="1" t="s">
        <v>2596</v>
      </c>
      <c r="M6" s="1" t="s">
        <v>11</v>
      </c>
      <c r="N6" s="1" t="s">
        <v>2588</v>
      </c>
      <c r="O6" s="1" t="s">
        <v>2589</v>
      </c>
      <c r="P6" s="1" t="s">
        <v>2590</v>
      </c>
      <c r="Q6" s="1" t="s">
        <v>9</v>
      </c>
      <c r="R6" s="95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7"/>
      <c r="B7" s="177"/>
      <c r="C7" s="1" t="s">
        <v>2597</v>
      </c>
      <c r="D7" s="1" t="s">
        <v>2597</v>
      </c>
      <c r="E7" s="1" t="s">
        <v>2598</v>
      </c>
      <c r="F7" s="1" t="s">
        <v>2599</v>
      </c>
      <c r="G7" s="1" t="s">
        <v>2600</v>
      </c>
      <c r="H7" s="1" t="s">
        <v>2601</v>
      </c>
      <c r="I7" s="1" t="s">
        <v>2602</v>
      </c>
      <c r="J7" s="1" t="s">
        <v>2603</v>
      </c>
      <c r="K7" s="1" t="s">
        <v>2603</v>
      </c>
      <c r="L7" s="1" t="s">
        <v>2604</v>
      </c>
      <c r="M7" s="1"/>
      <c r="N7" s="1" t="s">
        <v>2597</v>
      </c>
      <c r="O7" s="1" t="s">
        <v>2597</v>
      </c>
      <c r="P7" s="1" t="s">
        <v>2605</v>
      </c>
      <c r="Q7" s="1" t="s">
        <v>2606</v>
      </c>
      <c r="R7" s="95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2">
        <v>1</v>
      </c>
      <c r="B8" s="2">
        <v>2</v>
      </c>
      <c r="C8" s="2" t="s">
        <v>4</v>
      </c>
      <c r="D8" s="2" t="s">
        <v>2607</v>
      </c>
      <c r="E8" s="2" t="s">
        <v>6</v>
      </c>
      <c r="F8" s="2" t="s">
        <v>286</v>
      </c>
      <c r="G8" s="2" t="s">
        <v>287</v>
      </c>
      <c r="H8" s="2" t="s">
        <v>288</v>
      </c>
      <c r="I8" s="2" t="s">
        <v>289</v>
      </c>
      <c r="J8" s="2" t="s">
        <v>290</v>
      </c>
      <c r="K8" s="2" t="s">
        <v>2608</v>
      </c>
      <c r="L8" s="2" t="s">
        <v>2609</v>
      </c>
      <c r="M8" s="2" t="s">
        <v>2610</v>
      </c>
      <c r="N8" s="2" t="s">
        <v>2611</v>
      </c>
      <c r="O8" s="2" t="s">
        <v>2612</v>
      </c>
      <c r="P8" s="2" t="s">
        <v>2613</v>
      </c>
      <c r="Q8" s="2" t="s">
        <v>2614</v>
      </c>
      <c r="R8" s="2" t="s">
        <v>2615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2616</v>
      </c>
      <c r="C9" s="171" t="s">
        <v>13</v>
      </c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T9" s="143"/>
    </row>
    <row r="10" spans="1:25" ht="26.25" customHeight="1" x14ac:dyDescent="0.25">
      <c r="A10" s="7" t="s">
        <v>293</v>
      </c>
      <c r="B10" s="7" t="s">
        <v>2617</v>
      </c>
      <c r="C10" s="102">
        <f>IFERROR(INDEX('на отправку (3)'!E:E,MATCH($U10,'на отправку (3)'!$A:$A,0),1),0)</f>
        <v>48709</v>
      </c>
      <c r="D10" s="102">
        <f>IFERROR(INDEX('на отправку (3)'!F:F,MATCH($U10,'на отправку (3)'!$A:$A,0),1),0)</f>
        <v>161359.1</v>
      </c>
      <c r="E10" s="102">
        <f>IFERROR(INDEX('на отправку (3)'!G:G,MATCH($U10,'на отправку (3)'!$A:$A,0),1),0)</f>
        <v>0.30186707800000001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0.44234956800000003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0.5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39671</v>
      </c>
      <c r="O10" s="102">
        <f>IFERROR(INDEX('на отправку (3)'!Q:Q,MATCH($U10,'на отправку (3)'!$A:$A,0),1),0)</f>
        <v>132000.1</v>
      </c>
      <c r="P10" s="102">
        <f>IFERROR(INDEX('на отправку (3)'!R:R,MATCH($U10,'на отправку (3)'!$A:$A,0),1),0)</f>
        <v>0.30053765100000002</v>
      </c>
      <c r="Q10" s="102">
        <f>IFERROR(INDEX('на отправку (3)'!S:S,MATCH($U10,'на отправку (3)'!$A:$A,0),1),0)</f>
        <v>0.5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021105№1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7" t="s">
        <v>295</v>
      </c>
      <c r="B11" s="7" t="s">
        <v>2</v>
      </c>
      <c r="C11" s="102">
        <f>IFERROR(INDEX('на отправку (3)'!E:E,MATCH($U11,'на отправку (3)'!$A:$A,0),1),0)</f>
        <v>299</v>
      </c>
      <c r="D11" s="102">
        <f>IFERROR(INDEX('на отправку (3)'!F:F,MATCH($U11,'на отправку (3)'!$A:$A,0),1),0)</f>
        <v>309</v>
      </c>
      <c r="E11" s="102">
        <f>IFERROR(INDEX('на отправку (3)'!G:G,MATCH($U11,'на отправку (3)'!$A:$A,0),1),0)</f>
        <v>0.96763754000000002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197.90189456499999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1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89</v>
      </c>
      <c r="O11" s="102">
        <f>IFERROR(INDEX('на отправку (3)'!Q:Q,MATCH($U11,'на отправку (3)'!$A:$A,0),1),0)</f>
        <v>274</v>
      </c>
      <c r="P11" s="102">
        <f>IFERROR(INDEX('на отправку (3)'!R:R,MATCH($U11,'на отправку (3)'!$A:$A,0),1),0)</f>
        <v>0.32481751800000003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021105№2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7" t="s">
        <v>297</v>
      </c>
      <c r="B12" s="7" t="s">
        <v>4</v>
      </c>
      <c r="C12" s="102">
        <f>IFERROR(INDEX('на отправку (3)'!E:E,MATCH($U12,'на отправку (3)'!$A:$A,0),1),0)</f>
        <v>6</v>
      </c>
      <c r="D12" s="102">
        <f>IFERROR(INDEX('на отправку (3)'!F:F,MATCH($U12,'на отправку (3)'!$A:$A,0),1),0)</f>
        <v>6</v>
      </c>
      <c r="E12" s="102">
        <f>IFERROR(INDEX('на отправку (3)'!G:G,MATCH($U12,'на отправку (3)'!$A:$A,0),1),0)</f>
        <v>1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1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021105№3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7" t="s">
        <v>299</v>
      </c>
      <c r="B13" s="7" t="s">
        <v>2607</v>
      </c>
      <c r="C13" s="102">
        <f>IFERROR(INDEX('на отправку (3)'!E:E,MATCH($U13,'на отправку (3)'!$A:$A,0),1),0)</f>
        <v>2</v>
      </c>
      <c r="D13" s="102">
        <f>IFERROR(INDEX('на отправку (3)'!F:F,MATCH($U13,'на отправку (3)'!$A:$A,0),1),0)</f>
        <v>3</v>
      </c>
      <c r="E13" s="102">
        <f>IFERROR(INDEX('на отправку (3)'!G:G,MATCH($U13,'на отправку (3)'!$A:$A,0),1),0)</f>
        <v>0.66666666699999999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233.33333350000001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</v>
      </c>
      <c r="O13" s="102">
        <f>IFERROR(INDEX('на отправку (3)'!Q:Q,MATCH($U13,'на отправку (3)'!$A:$A,0),1),0)</f>
        <v>5</v>
      </c>
      <c r="P13" s="102">
        <f>IFERROR(INDEX('на отправку (3)'!R:R,MATCH($U13,'на отправку (3)'!$A:$A,0),1),0)</f>
        <v>0.2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021105№4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7" t="s">
        <v>301</v>
      </c>
      <c r="B14" s="7" t="s">
        <v>6</v>
      </c>
      <c r="C14" s="102">
        <f>IFERROR(INDEX('на отправку (3)'!E:E,MATCH($U14,'на отправку (3)'!$A:$A,0),1),0)</f>
        <v>11</v>
      </c>
      <c r="D14" s="102">
        <f>IFERROR(INDEX('на отправку (3)'!F:F,MATCH($U14,'на отправку (3)'!$A:$A,0),1),0)</f>
        <v>12</v>
      </c>
      <c r="E14" s="102">
        <f>IFERROR(INDEX('на отправку (3)'!G:G,MATCH($U14,'на отправку (3)'!$A:$A,0),1),0)</f>
        <v>0.91666666699999999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679.16666578100001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6</v>
      </c>
      <c r="O14" s="102">
        <f>IFERROR(INDEX('на отправку (3)'!Q:Q,MATCH($U14,'на отправку (3)'!$A:$A,0),1),0)</f>
        <v>51</v>
      </c>
      <c r="P14" s="102">
        <f>IFERROR(INDEX('на отправку (3)'!R:R,MATCH($U14,'на отправку (3)'!$A:$A,0),1),0)</f>
        <v>0.117647059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021105№5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7" t="s">
        <v>303</v>
      </c>
      <c r="B15" s="7" t="s">
        <v>286</v>
      </c>
      <c r="C15" s="102">
        <f>IFERROR(INDEX('на отправку (3)'!E:E,MATCH($U15,'на отправку (3)'!$A:$A,0),1),0)</f>
        <v>2289</v>
      </c>
      <c r="D15" s="102">
        <f>IFERROR(INDEX('на отправку (3)'!F:F,MATCH($U15,'на отправку (3)'!$A:$A,0),1),0)</f>
        <v>2285</v>
      </c>
      <c r="E15" s="102">
        <f>IFERROR(INDEX('на отправку (3)'!G:G,MATCH($U15,'на отправку (3)'!$A:$A,0),1),0)</f>
        <v>1.0017505470000001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1.0017505470000001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021105№6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7" t="s">
        <v>2618</v>
      </c>
      <c r="B16" s="7" t="s">
        <v>287</v>
      </c>
      <c r="C16" s="102">
        <f>IFERROR(INDEX('на отправку (3)'!E:E,MATCH($U16,'на отправку (3)'!$A:$A,0),1),0)</f>
        <v>176</v>
      </c>
      <c r="D16" s="102">
        <f>IFERROR(INDEX('на отправку (3)'!F:F,MATCH($U16,'на отправку (3)'!$A:$A,0),1),0)</f>
        <v>302</v>
      </c>
      <c r="E16" s="102">
        <f>IFERROR(INDEX('на отправку (3)'!G:G,MATCH($U16,'на отправку (3)'!$A:$A,0),1),0)</f>
        <v>0.58278145699999995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20.377809182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122</v>
      </c>
      <c r="O16" s="102">
        <f>IFERROR(INDEX('на отправку (3)'!Q:Q,MATCH($U16,'на отправку (3)'!$A:$A,0),1),0)</f>
        <v>252</v>
      </c>
      <c r="P16" s="102">
        <f>IFERROR(INDEX('на отправку (3)'!R:R,MATCH($U16,'на отправку (3)'!$A:$A,0),1),0)</f>
        <v>0.48412698399999998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021105№7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7" t="s">
        <v>2619</v>
      </c>
      <c r="B17" s="7" t="s">
        <v>288</v>
      </c>
      <c r="C17" s="102">
        <f>IFERROR(INDEX('на отправку (3)'!E:E,MATCH($U17,'на отправку (3)'!$A:$A,0),1),0)</f>
        <v>159</v>
      </c>
      <c r="D17" s="102">
        <f>IFERROR(INDEX('на отправку (3)'!F:F,MATCH($U17,'на отправку (3)'!$A:$A,0),1),0)</f>
        <v>302</v>
      </c>
      <c r="E17" s="102">
        <f>IFERROR(INDEX('на отправку (3)'!G:G,MATCH($U17,'на отправку (3)'!$A:$A,0),1),0)</f>
        <v>0.52649006600000003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3.6527317309999998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128</v>
      </c>
      <c r="O17" s="102">
        <f>IFERROR(INDEX('на отправку (3)'!Q:Q,MATCH($U17,'на отправку (3)'!$A:$A,0),1),0)</f>
        <v>252</v>
      </c>
      <c r="P17" s="102">
        <f>IFERROR(INDEX('на отправку (3)'!R:R,MATCH($U17,'на отправку (3)'!$A:$A,0),1),0)</f>
        <v>0.50793650800000001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021105№8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7" t="s">
        <v>309</v>
      </c>
      <c r="B18" s="7" t="s">
        <v>289</v>
      </c>
      <c r="C18" s="102">
        <f>IFERROR(INDEX('на отправку (3)'!E:E,MATCH($U18,'на отправку (3)'!$A:$A,0),1),0)</f>
        <v>1451</v>
      </c>
      <c r="D18" s="102">
        <f>IFERROR(INDEX('на отправку (3)'!F:F,MATCH($U18,'на отправку (3)'!$A:$A,0),1),0)</f>
        <v>309</v>
      </c>
      <c r="E18" s="102">
        <f>IFERROR(INDEX('на отправку (3)'!G:G,MATCH($U18,'на отправку (3)'!$A:$A,0),1),0)</f>
        <v>4.6957928799999999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4.6957928799999999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479</v>
      </c>
      <c r="O18" s="102">
        <f>IFERROR(INDEX('на отправку (3)'!Q:Q,MATCH($U18,'на отправку (3)'!$A:$A,0),1),0)</f>
        <v>274</v>
      </c>
      <c r="P18" s="102">
        <f>IFERROR(INDEX('на отправку (3)'!R:R,MATCH($U18,'на отправку (3)'!$A:$A,0),1),0)</f>
        <v>1.748175182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021105№9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7" t="s">
        <v>311</v>
      </c>
      <c r="B19" s="7" t="s">
        <v>290</v>
      </c>
      <c r="C19" s="102">
        <f>IFERROR(INDEX('на отправку (3)'!E:E,MATCH($U19,'на отправку (3)'!$A:$A,0),1),0)</f>
        <v>23</v>
      </c>
      <c r="D19" s="102">
        <f>IFERROR(INDEX('на отправку (3)'!F:F,MATCH($U19,'на отправку (3)'!$A:$A,0),1),0)</f>
        <v>3</v>
      </c>
      <c r="E19" s="102">
        <f>IFERROR(INDEX('на отправку (3)'!G:G,MATCH($U19,'на отправку (3)'!$A:$A,0),1),0)</f>
        <v>7.6666666670000003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7.6666666670000003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12</v>
      </c>
      <c r="O19" s="102">
        <f>IFERROR(INDEX('на отправку (3)'!Q:Q,MATCH($U19,'на отправку (3)'!$A:$A,0),1),0)</f>
        <v>5</v>
      </c>
      <c r="P19" s="102">
        <f>IFERROR(INDEX('на отправку (3)'!R:R,MATCH($U19,'на отправку (3)'!$A:$A,0),1),0)</f>
        <v>2.4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021105№10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7" t="s">
        <v>313</v>
      </c>
      <c r="B20" s="7" t="s">
        <v>2608</v>
      </c>
      <c r="C20" s="102">
        <f>IFERROR(INDEX('на отправку (3)'!E:E,MATCH($U20,'на отправку (3)'!$A:$A,0),1),0)</f>
        <v>138</v>
      </c>
      <c r="D20" s="102">
        <f>IFERROR(INDEX('на отправку (3)'!F:F,MATCH($U20,'на отправку (3)'!$A:$A,0),1),0)</f>
        <v>12</v>
      </c>
      <c r="E20" s="102">
        <f>IFERROR(INDEX('на отправку (3)'!G:G,MATCH($U20,'на отправку (3)'!$A:$A,0),1),0)</f>
        <v>11.5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11.5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51</v>
      </c>
      <c r="O20" s="102">
        <f>IFERROR(INDEX('на отправку (3)'!Q:Q,MATCH($U20,'на отправку (3)'!$A:$A,0),1),0)</f>
        <v>51</v>
      </c>
      <c r="P20" s="102">
        <f>IFERROR(INDEX('на отправку (3)'!R:R,MATCH($U20,'на отправку (3)'!$A:$A,0),1),0)</f>
        <v>1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021105№11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7" t="s">
        <v>315</v>
      </c>
      <c r="B21" s="7" t="s">
        <v>2609</v>
      </c>
      <c r="C21" s="102">
        <f>IFERROR(INDEX('на отправку (3)'!E:E,MATCH($U21,'на отправку (3)'!$A:$A,0),1),0)</f>
        <v>463</v>
      </c>
      <c r="D21" s="102">
        <f>IFERROR(INDEX('на отправку (3)'!F:F,MATCH($U21,'на отправку (3)'!$A:$A,0),1),0)</f>
        <v>8159</v>
      </c>
      <c r="E21" s="102">
        <f>IFERROR(INDEX('на отправку (3)'!G:G,MATCH($U21,'на отправку (3)'!$A:$A,0),1),0)</f>
        <v>5.6747150000000003E-2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42.768289617999997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271</v>
      </c>
      <c r="O21" s="102">
        <f>IFERROR(INDEX('на отправку (3)'!Q:Q,MATCH($U21,'на отправку (3)'!$A:$A,0),1),0)</f>
        <v>6818</v>
      </c>
      <c r="P21" s="102">
        <f>IFERROR(INDEX('на отправку (3)'!R:R,MATCH($U21,'на отправку (3)'!$A:$A,0),1),0)</f>
        <v>3.9747726999999997E-2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021105№12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7" t="s">
        <v>317</v>
      </c>
      <c r="B22" s="7" t="s">
        <v>2610</v>
      </c>
      <c r="C22" s="102">
        <f>IFERROR(INDEX('на отправку (3)'!E:E,MATCH($U22,'на отправку (3)'!$A:$A,0),1),0)</f>
        <v>71</v>
      </c>
      <c r="D22" s="102">
        <f>IFERROR(INDEX('на отправку (3)'!F:F,MATCH($U22,'на отправку (3)'!$A:$A,0),1),0)</f>
        <v>350</v>
      </c>
      <c r="E22" s="102">
        <f>IFERROR(INDEX('на отправку (3)'!G:G,MATCH($U22,'на отправку (3)'!$A:$A,0),1),0)</f>
        <v>0.20285714299999999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21.358396235000001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57</v>
      </c>
      <c r="O22" s="102">
        <f>IFERROR(INDEX('на отправку (3)'!Q:Q,MATCH($U22,'на отправку (3)'!$A:$A,0),1),0)</f>
        <v>341</v>
      </c>
      <c r="P22" s="102">
        <f>IFERROR(INDEX('на отправку (3)'!R:R,MATCH($U22,'на отправку (3)'!$A:$A,0),1),0)</f>
        <v>0.167155425</v>
      </c>
      <c r="Q22" s="102">
        <f>IFERROR(INDEX('на отправку (3)'!S:S,MATCH($U22,'на отправку (3)'!$A:$A,0),1),0)</f>
        <v>2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021105№13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7" t="s">
        <v>319</v>
      </c>
      <c r="B23" s="7" t="s">
        <v>2611</v>
      </c>
      <c r="C23" s="102">
        <f>IFERROR(INDEX('на отправку (3)'!E:E,MATCH($U23,'на отправку (3)'!$A:$A,0),1),0)</f>
        <v>2</v>
      </c>
      <c r="D23" s="102">
        <f>IFERROR(INDEX('на отправку (3)'!F:F,MATCH($U23,'на отправку (3)'!$A:$A,0),1),0)</f>
        <v>871</v>
      </c>
      <c r="E23" s="102">
        <f>IFERROR(INDEX('на отправку (3)'!G:G,MATCH($U23,'на отправку (3)'!$A:$A,0),1),0)</f>
        <v>2.2962109999999998E-3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88.748546086999994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1</v>
      </c>
      <c r="O23" s="102">
        <f>IFERROR(INDEX('на отправку (3)'!Q:Q,MATCH($U23,'на отправку (3)'!$A:$A,0),1),0)</f>
        <v>822</v>
      </c>
      <c r="P23" s="102">
        <f>IFERROR(INDEX('на отправку (3)'!R:R,MATCH($U23,'на отправку (3)'!$A:$A,0),1),0)</f>
        <v>1.2165450000000001E-3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021105№14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s="96" customFormat="1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7" t="s">
        <v>323</v>
      </c>
      <c r="B25" s="7" t="s">
        <v>2612</v>
      </c>
      <c r="C25" s="102">
        <f>IFERROR(INDEX('на отправку (3)'!E:E,MATCH($U25,'на отправку (3)'!$A:$A,0),1),0)</f>
        <v>1796</v>
      </c>
      <c r="D25" s="102">
        <f>IFERROR(INDEX('на отправку (3)'!F:F,MATCH($U25,'на отправку (3)'!$A:$A,0),1),0)</f>
        <v>1833</v>
      </c>
      <c r="E25" s="102">
        <f>IFERROR(INDEX('на отправку (3)'!G:G,MATCH($U25,'на отправку (3)'!$A:$A,0),1),0)</f>
        <v>0.97981451200000003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0.97981451200000003</v>
      </c>
      <c r="I25" s="102">
        <f>IFERROR(INDEX('на отправку (3)'!K:K,MATCH($U25,'на отправку (3)'!$A:$A,0),1),0)</f>
        <v>0.5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0.5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021105№15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7" t="s">
        <v>325</v>
      </c>
      <c r="B26" s="7" t="s">
        <v>2613</v>
      </c>
      <c r="C26" s="102">
        <f>IFERROR(INDEX('на отправку (3)'!E:E,MATCH($U26,'на отправку (3)'!$A:$A,0),1),0)</f>
        <v>0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021105№16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7" t="s">
        <v>327</v>
      </c>
      <c r="B27" s="7" t="s">
        <v>2614</v>
      </c>
      <c r="C27" s="102">
        <f>IFERROR(INDEX('на отправку (3)'!E:E,MATCH($U27,'на отправку (3)'!$A:$A,0),1),0)</f>
        <v>74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0</v>
      </c>
      <c r="O27" s="102">
        <f>IFERROR(INDEX('на отправку (3)'!Q:Q,MATCH($U27,'на отправку (3)'!$A:$A,0),1),0)</f>
        <v>37</v>
      </c>
      <c r="P27" s="102">
        <f>IFERROR(INDEX('на отправку (3)'!R:R,MATCH($U27,'на отправку (3)'!$A:$A,0),1),0)</f>
        <v>0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021105№17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7" t="s">
        <v>329</v>
      </c>
      <c r="B28" s="7" t="s">
        <v>2615</v>
      </c>
      <c r="C28" s="102">
        <f>IFERROR(INDEX('на отправку (3)'!E:E,MATCH($U28,'на отправку (3)'!$A:$A,0),1),0)</f>
        <v>15</v>
      </c>
      <c r="D28" s="102">
        <f>IFERROR(INDEX('на отправку (3)'!F:F,MATCH($U28,'на отправку (3)'!$A:$A,0),1),0)</f>
        <v>1</v>
      </c>
      <c r="E28" s="102">
        <f>IFERROR(INDEX('на отправку (3)'!G:G,MATCH($U28,'на отправку (3)'!$A:$A,0),1),0)</f>
        <v>15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15</v>
      </c>
      <c r="I28" s="102">
        <f>IFERROR(INDEX('на отправку (3)'!K:K,MATCH($U28,'на отправку (3)'!$A:$A,0),1),0)</f>
        <v>1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1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11</v>
      </c>
      <c r="O28" s="102">
        <f>IFERROR(INDEX('на отправку (3)'!Q:Q,MATCH($U28,'на отправку (3)'!$A:$A,0),1),0)</f>
        <v>12</v>
      </c>
      <c r="P28" s="102">
        <f>IFERROR(INDEX('на отправку (3)'!R:R,MATCH($U28,'на отправку (3)'!$A:$A,0),1),0)</f>
        <v>0.91666666699999999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1</v>
      </c>
      <c r="U28" s="141" t="str">
        <f t="shared" si="1"/>
        <v>021105№18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1</v>
      </c>
    </row>
    <row r="29" spans="1:25" ht="26.25" customHeight="1" x14ac:dyDescent="0.25">
      <c r="A29" s="7" t="s">
        <v>331</v>
      </c>
      <c r="B29" s="7" t="s">
        <v>2620</v>
      </c>
      <c r="C29" s="102">
        <f>IFERROR(INDEX('на отправку (3)'!E:E,MATCH($U29,'на отправку (3)'!$A:$A,0),1),0)</f>
        <v>6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8</v>
      </c>
      <c r="O29" s="102">
        <f>IFERROR(INDEX('на отправку (3)'!Q:Q,MATCH($U29,'на отправку (3)'!$A:$A,0),1),0)</f>
        <v>3</v>
      </c>
      <c r="P29" s="102">
        <f>IFERROR(INDEX('на отправку (3)'!R:R,MATCH($U29,'на отправку (3)'!$A:$A,0),1),0)</f>
        <v>2.6666666669999999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021105№19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7" t="s">
        <v>333</v>
      </c>
      <c r="B30" s="7" t="s">
        <v>2621</v>
      </c>
      <c r="C30" s="102">
        <f>IFERROR(INDEX('на отправку (3)'!E:E,MATCH($U30,'на отправку (3)'!$A:$A,0),1),0)</f>
        <v>1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2</v>
      </c>
      <c r="O30" s="102">
        <f>IFERROR(INDEX('на отправку (3)'!Q:Q,MATCH($U30,'на отправку (3)'!$A:$A,0),1),0)</f>
        <v>1</v>
      </c>
      <c r="P30" s="102">
        <f>IFERROR(INDEX('на отправку (3)'!R:R,MATCH($U30,'на отправку (3)'!$A:$A,0),1),0)</f>
        <v>2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021105№20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s="96" customFormat="1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7" t="s">
        <v>335</v>
      </c>
      <c r="B32" s="7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2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021105№21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7" t="s">
        <v>337</v>
      </c>
      <c r="B33" s="7" t="s">
        <v>2623</v>
      </c>
      <c r="C33" s="102">
        <f>IFERROR(INDEX('на отправку (3)'!E:E,MATCH($U33,'на отправку (3)'!$A:$A,0),1),0)</f>
        <v>70</v>
      </c>
      <c r="D33" s="102">
        <f>IFERROR(INDEX('на отправку (3)'!F:F,MATCH($U33,'на отправку (3)'!$A:$A,0),1),0)</f>
        <v>90</v>
      </c>
      <c r="E33" s="102">
        <f>IFERROR(INDEX('на отправку (3)'!G:G,MATCH($U33,'на отправку (3)'!$A:$A,0),1),0)</f>
        <v>0.77777777800000003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0.77777777800000003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021105№22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7" t="s">
        <v>339</v>
      </c>
      <c r="B34" s="7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021105№23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7" t="s">
        <v>341</v>
      </c>
      <c r="B35" s="7" t="s">
        <v>2625</v>
      </c>
      <c r="C35" s="102">
        <f>IFERROR(INDEX('на отправку (3)'!E:E,MATCH($U35,'на отправку (3)'!$A:$A,0),1),0)</f>
        <v>2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7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021105№24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7" t="s">
        <v>343</v>
      </c>
      <c r="B36" s="7" t="s">
        <v>2626</v>
      </c>
      <c r="C36" s="102">
        <f>IFERROR(INDEX('на отправку (3)'!E:E,MATCH($U36,'на отправку (3)'!$A:$A,0),1),0)</f>
        <v>147</v>
      </c>
      <c r="D36" s="102">
        <f>IFERROR(INDEX('на отправку (3)'!F:F,MATCH($U36,'на отправку (3)'!$A:$A,0),1),0)</f>
        <v>151</v>
      </c>
      <c r="E36" s="102">
        <f>IFERROR(INDEX('на отправку (3)'!G:G,MATCH($U36,'на отправку (3)'!$A:$A,0),1),0)</f>
        <v>0.97350993399999997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0.97350993399999997</v>
      </c>
      <c r="I36" s="102">
        <f>IFERROR(INDEX('на отправку (3)'!K:K,MATCH($U36,'на отправку (3)'!$A:$A,0),1),0)</f>
        <v>1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021105№25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7"/>
      <c r="B37" s="7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2628</v>
      </c>
      <c r="B38" s="7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6" t="s">
        <v>2636</v>
      </c>
      <c r="B47" s="176" t="s">
        <v>2636</v>
      </c>
      <c r="C47" s="176" t="s">
        <v>2636</v>
      </c>
      <c r="D47" s="176" t="s">
        <v>2636</v>
      </c>
      <c r="E47" s="176" t="s">
        <v>2636</v>
      </c>
      <c r="F47" s="176" t="s">
        <v>2636</v>
      </c>
      <c r="G47" s="176" t="s">
        <v>2636</v>
      </c>
      <c r="H47" s="176" t="s">
        <v>2636</v>
      </c>
      <c r="I47" s="176" t="s">
        <v>2636</v>
      </c>
      <c r="J47" s="176" t="s">
        <v>2636</v>
      </c>
      <c r="K47" s="176" t="s">
        <v>2636</v>
      </c>
      <c r="L47" s="176" t="s">
        <v>2636</v>
      </c>
      <c r="M47" s="176" t="s">
        <v>2636</v>
      </c>
      <c r="N47" s="176" t="s">
        <v>2636</v>
      </c>
      <c r="O47" s="176" t="s">
        <v>2636</v>
      </c>
      <c r="P47" s="176" t="s">
        <v>2636</v>
      </c>
      <c r="Q47" s="176" t="s">
        <v>2636</v>
      </c>
      <c r="R47" s="176" t="s">
        <v>2636</v>
      </c>
      <c r="S47" s="176" t="s">
        <v>2636</v>
      </c>
      <c r="T47" s="73">
        <f>SUM(T10:T44)</f>
        <v>16</v>
      </c>
      <c r="V47" s="85" t="s">
        <v>191</v>
      </c>
      <c r="Y47" s="73">
        <f>SUM(Y10:Y44)</f>
        <v>24</v>
      </c>
      <c r="Z47" s="85" t="s">
        <v>282</v>
      </c>
    </row>
    <row r="48" spans="1:26" ht="16.5" customHeight="1" x14ac:dyDescent="0.25">
      <c r="A48" s="176" t="s">
        <v>2637</v>
      </c>
      <c r="B48" s="176" t="s">
        <v>2637</v>
      </c>
      <c r="C48" s="176" t="s">
        <v>2637</v>
      </c>
      <c r="D48" s="176" t="s">
        <v>2637</v>
      </c>
      <c r="E48" s="176" t="s">
        <v>2637</v>
      </c>
      <c r="F48" s="176" t="s">
        <v>2637</v>
      </c>
      <c r="G48" s="176" t="s">
        <v>2637</v>
      </c>
      <c r="H48" s="176" t="s">
        <v>2637</v>
      </c>
      <c r="I48" s="176" t="s">
        <v>2637</v>
      </c>
      <c r="J48" s="176" t="s">
        <v>2637</v>
      </c>
      <c r="K48" s="176" t="s">
        <v>2637</v>
      </c>
      <c r="L48" s="176" t="s">
        <v>2637</v>
      </c>
      <c r="M48" s="176" t="s">
        <v>2637</v>
      </c>
      <c r="N48" s="176" t="s">
        <v>2637</v>
      </c>
      <c r="O48" s="176" t="s">
        <v>2637</v>
      </c>
      <c r="P48" s="176" t="s">
        <v>2637</v>
      </c>
      <c r="Q48" s="176" t="s">
        <v>2637</v>
      </c>
      <c r="R48" s="176" t="s">
        <v>2637</v>
      </c>
      <c r="S48" s="176" t="s">
        <v>2637</v>
      </c>
    </row>
    <row r="49" spans="1:19" x14ac:dyDescent="0.25">
      <c r="A49" s="176" t="s">
        <v>2638</v>
      </c>
      <c r="B49" s="176" t="s">
        <v>2638</v>
      </c>
      <c r="C49" s="176" t="s">
        <v>2638</v>
      </c>
      <c r="D49" s="176" t="s">
        <v>2638</v>
      </c>
      <c r="E49" s="176" t="s">
        <v>2638</v>
      </c>
      <c r="F49" s="176" t="s">
        <v>2638</v>
      </c>
      <c r="G49" s="176" t="s">
        <v>2638</v>
      </c>
      <c r="H49" s="176" t="s">
        <v>2638</v>
      </c>
      <c r="I49" s="176" t="s">
        <v>2638</v>
      </c>
      <c r="J49" s="176" t="s">
        <v>2638</v>
      </c>
      <c r="K49" s="176" t="s">
        <v>2638</v>
      </c>
      <c r="L49" s="176" t="s">
        <v>2638</v>
      </c>
      <c r="M49" s="176" t="s">
        <v>2638</v>
      </c>
      <c r="N49" s="176" t="s">
        <v>2638</v>
      </c>
      <c r="O49" s="176" t="s">
        <v>2638</v>
      </c>
      <c r="P49" s="176" t="s">
        <v>2638</v>
      </c>
      <c r="Q49" s="176" t="s">
        <v>2638</v>
      </c>
      <c r="R49" s="176" t="s">
        <v>2638</v>
      </c>
      <c r="S49" s="176" t="s">
        <v>2638</v>
      </c>
    </row>
    <row r="50" spans="1:19" x14ac:dyDescent="0.25">
      <c r="B50" s="85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18</v>
      </c>
      <c r="L50" s="73">
        <f>SUMIF(L10:L44,1,L10:L44)</f>
        <v>18</v>
      </c>
      <c r="M50" s="85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7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85" customWidth="1"/>
    <col min="2" max="2" width="7.140625" style="85" customWidth="1"/>
    <col min="3" max="3" width="13.85546875" style="85" customWidth="1"/>
    <col min="4" max="4" width="13.7109375" style="85" customWidth="1"/>
    <col min="5" max="5" width="11" style="85" customWidth="1"/>
    <col min="6" max="9" width="11.140625" style="85" customWidth="1"/>
    <col min="10" max="10" width="14" style="85" customWidth="1"/>
    <col min="11" max="11" width="14.28515625" style="85" customWidth="1"/>
    <col min="12" max="12" width="11.140625" style="85" customWidth="1"/>
    <col min="13" max="13" width="20" style="85" customWidth="1"/>
    <col min="14" max="15" width="13.28515625" style="85" customWidth="1"/>
    <col min="16" max="17" width="11.140625" style="85" customWidth="1"/>
    <col min="18" max="18" width="20" style="85" customWidth="1"/>
    <col min="19" max="19" width="0.140625" style="85" hidden="1" customWidth="1"/>
    <col min="20" max="20" width="9.140625" style="96"/>
    <col min="21" max="21" width="0" style="85" hidden="1" customWidth="1"/>
    <col min="22" max="16384" width="9.140625" style="85"/>
  </cols>
  <sheetData>
    <row r="1" spans="1:25" x14ac:dyDescent="0.25">
      <c r="A1" s="94" t="s">
        <v>2647</v>
      </c>
      <c r="T1" s="96" t="s">
        <v>41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5" customHeight="1" x14ac:dyDescent="0.25">
      <c r="A4" s="158" t="s">
        <v>2648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88" t="s">
        <v>2588</v>
      </c>
      <c r="D6" s="88" t="s">
        <v>2589</v>
      </c>
      <c r="E6" s="88" t="s">
        <v>2590</v>
      </c>
      <c r="F6" s="88" t="s">
        <v>2591</v>
      </c>
      <c r="G6" s="88" t="s">
        <v>2592</v>
      </c>
      <c r="H6" s="88" t="s">
        <v>2593</v>
      </c>
      <c r="I6" s="88" t="s">
        <v>9</v>
      </c>
      <c r="J6" s="88" t="s">
        <v>2594</v>
      </c>
      <c r="K6" s="88" t="s">
        <v>2595</v>
      </c>
      <c r="L6" s="88" t="s">
        <v>2596</v>
      </c>
      <c r="M6" s="88" t="s">
        <v>11</v>
      </c>
      <c r="N6" s="88" t="s">
        <v>2588</v>
      </c>
      <c r="O6" s="88" t="s">
        <v>2589</v>
      </c>
      <c r="P6" s="88" t="s">
        <v>2590</v>
      </c>
      <c r="Q6" s="88" t="s">
        <v>9</v>
      </c>
      <c r="R6" s="86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88" t="s">
        <v>2597</v>
      </c>
      <c r="D7" s="88" t="s">
        <v>2597</v>
      </c>
      <c r="E7" s="88" t="s">
        <v>2598</v>
      </c>
      <c r="F7" s="88" t="s">
        <v>2599</v>
      </c>
      <c r="G7" s="88" t="s">
        <v>2600</v>
      </c>
      <c r="H7" s="88" t="s">
        <v>2601</v>
      </c>
      <c r="I7" s="88" t="s">
        <v>2602</v>
      </c>
      <c r="J7" s="88" t="s">
        <v>2603</v>
      </c>
      <c r="K7" s="88" t="s">
        <v>2603</v>
      </c>
      <c r="L7" s="88" t="s">
        <v>2604</v>
      </c>
      <c r="M7" s="88"/>
      <c r="N7" s="88" t="s">
        <v>2597</v>
      </c>
      <c r="O7" s="88" t="s">
        <v>2597</v>
      </c>
      <c r="P7" s="88" t="s">
        <v>2605</v>
      </c>
      <c r="Q7" s="88" t="s">
        <v>2606</v>
      </c>
      <c r="R7" s="86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89">
        <v>1</v>
      </c>
      <c r="B8" s="89">
        <v>2</v>
      </c>
      <c r="C8" s="89" t="s">
        <v>4</v>
      </c>
      <c r="D8" s="89" t="s">
        <v>2607</v>
      </c>
      <c r="E8" s="89" t="s">
        <v>6</v>
      </c>
      <c r="F8" s="89" t="s">
        <v>286</v>
      </c>
      <c r="G8" s="89" t="s">
        <v>287</v>
      </c>
      <c r="H8" s="89" t="s">
        <v>288</v>
      </c>
      <c r="I8" s="89" t="s">
        <v>289</v>
      </c>
      <c r="J8" s="89" t="s">
        <v>290</v>
      </c>
      <c r="K8" s="89" t="s">
        <v>2608</v>
      </c>
      <c r="L8" s="89" t="s">
        <v>2609</v>
      </c>
      <c r="M8" s="89" t="s">
        <v>2610</v>
      </c>
      <c r="N8" s="89" t="s">
        <v>2611</v>
      </c>
      <c r="O8" s="89" t="s">
        <v>2612</v>
      </c>
      <c r="P8" s="89" t="s">
        <v>2613</v>
      </c>
      <c r="Q8" s="89" t="s">
        <v>2614</v>
      </c>
      <c r="R8" s="89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87"/>
      <c r="B9" s="87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87" t="s">
        <v>293</v>
      </c>
      <c r="B10" s="87" t="s">
        <v>2617</v>
      </c>
      <c r="C10" s="102">
        <f>IFERROR(INDEX('на отправку (3)'!E:E,MATCH($U10,'на отправку (3)'!$A:$A,0),1),0)</f>
        <v>0</v>
      </c>
      <c r="D10" s="102">
        <f>IFERROR(INDEX('на отправку (3)'!F:F,MATCH($U10,'на отправку (3)'!$A:$A,0),1),0)</f>
        <v>0</v>
      </c>
      <c r="E10" s="102">
        <f>IFERROR(INDEX('на отправку (3)'!G:G,MATCH($U10,'на отправку (3)'!$A:$A,0),1),0)</f>
        <v>0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0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0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0</v>
      </c>
      <c r="O10" s="102">
        <f>IFERROR(INDEX('на отправку (3)'!Q:Q,MATCH($U10,'на отправку (3)'!$A:$A,0),1),0)</f>
        <v>0</v>
      </c>
      <c r="P10" s="102">
        <f>IFERROR(INDEX('на отправку (3)'!R:R,MATCH($U10,'на отправку (3)'!$A:$A,0),1),0)</f>
        <v>0</v>
      </c>
      <c r="Q10" s="102">
        <f>IFERROR(INDEX('на отправку (3)'!S:S,MATCH($U10,'на отправку (3)'!$A:$A,0),1),0)</f>
        <v>0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021110№1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0</v>
      </c>
    </row>
    <row r="11" spans="1:25" ht="43.5" customHeight="1" x14ac:dyDescent="0.25">
      <c r="A11" s="87" t="s">
        <v>295</v>
      </c>
      <c r="B11" s="87" t="s">
        <v>2</v>
      </c>
      <c r="C11" s="102">
        <f>IFERROR(INDEX('на отправку (3)'!E:E,MATCH($U11,'на отправку (3)'!$A:$A,0),1),0)</f>
        <v>0</v>
      </c>
      <c r="D11" s="102">
        <f>IFERROR(INDEX('на отправку (3)'!F:F,MATCH($U11,'на отправку (3)'!$A:$A,0),1),0)</f>
        <v>0</v>
      </c>
      <c r="E11" s="102">
        <f>IFERROR(INDEX('на отправку (3)'!G:G,MATCH($U11,'на отправку (3)'!$A:$A,0),1),0)</f>
        <v>0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0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0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0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0</v>
      </c>
      <c r="O11" s="102">
        <f>IFERROR(INDEX('на отправку (3)'!Q:Q,MATCH($U11,'на отправку (3)'!$A:$A,0),1),0)</f>
        <v>0</v>
      </c>
      <c r="P11" s="102">
        <f>IFERROR(INDEX('на отправку (3)'!R:R,MATCH($U11,'на отправку (3)'!$A:$A,0),1),0)</f>
        <v>0</v>
      </c>
      <c r="Q11" s="102">
        <f>IFERROR(INDEX('на отправку (3)'!S:S,MATCH($U11,'на отправку (3)'!$A:$A,0),1),0)</f>
        <v>0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0</v>
      </c>
      <c r="U11" s="141" t="str">
        <f t="shared" ref="U11:U36" si="1">CONCATENATE($T$1,"№",B11)</f>
        <v>021110№2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0</v>
      </c>
    </row>
    <row r="12" spans="1:25" ht="46.5" customHeight="1" x14ac:dyDescent="0.25">
      <c r="A12" s="87" t="s">
        <v>297</v>
      </c>
      <c r="B12" s="87" t="s">
        <v>4</v>
      </c>
      <c r="C12" s="102">
        <f>IFERROR(INDEX('на отправку (3)'!E:E,MATCH($U12,'на отправку (3)'!$A:$A,0),1),0)</f>
        <v>0</v>
      </c>
      <c r="D12" s="102">
        <f>IFERROR(INDEX('на отправку (3)'!F:F,MATCH($U12,'на отправку (3)'!$A:$A,0),1),0)</f>
        <v>0</v>
      </c>
      <c r="E12" s="102">
        <f>IFERROR(INDEX('на отправку (3)'!G:G,MATCH($U12,'на отправку (3)'!$A:$A,0),1),0)</f>
        <v>0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0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0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021110№3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0</v>
      </c>
    </row>
    <row r="13" spans="1:25" ht="36.75" customHeight="1" x14ac:dyDescent="0.25">
      <c r="A13" s="87" t="s">
        <v>299</v>
      </c>
      <c r="B13" s="87" t="s">
        <v>2607</v>
      </c>
      <c r="C13" s="102">
        <f>IFERROR(INDEX('на отправку (3)'!E:E,MATCH($U13,'на отправку (3)'!$A:$A,0),1),0)</f>
        <v>0</v>
      </c>
      <c r="D13" s="102">
        <f>IFERROR(INDEX('на отправку (3)'!F:F,MATCH($U13,'на отправку (3)'!$A:$A,0),1),0)</f>
        <v>0</v>
      </c>
      <c r="E13" s="102">
        <f>IFERROR(INDEX('на отправку (3)'!G:G,MATCH($U13,'на отправку (3)'!$A:$A,0),1),0)</f>
        <v>0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0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0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0</v>
      </c>
      <c r="O13" s="102">
        <f>IFERROR(INDEX('на отправку (3)'!Q:Q,MATCH($U13,'на отправку (3)'!$A:$A,0),1),0)</f>
        <v>0</v>
      </c>
      <c r="P13" s="102">
        <f>IFERROR(INDEX('на отправку (3)'!R:R,MATCH($U13,'на отправку (3)'!$A:$A,0),1),0)</f>
        <v>0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0</v>
      </c>
      <c r="U13" s="141" t="str">
        <f t="shared" si="1"/>
        <v>021110№4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0</v>
      </c>
    </row>
    <row r="14" spans="1:25" ht="36.75" customHeight="1" x14ac:dyDescent="0.25">
      <c r="A14" s="87" t="s">
        <v>301</v>
      </c>
      <c r="B14" s="87" t="s">
        <v>6</v>
      </c>
      <c r="C14" s="102">
        <f>IFERROR(INDEX('на отправку (3)'!E:E,MATCH($U14,'на отправку (3)'!$A:$A,0),1),0)</f>
        <v>0</v>
      </c>
      <c r="D14" s="102">
        <f>IFERROR(INDEX('на отправку (3)'!F:F,MATCH($U14,'на отправку (3)'!$A:$A,0),1),0)</f>
        <v>0</v>
      </c>
      <c r="E14" s="102">
        <f>IFERROR(INDEX('на отправку (3)'!G:G,MATCH($U14,'на отправку (3)'!$A:$A,0),1),0)</f>
        <v>0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0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0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0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0</v>
      </c>
      <c r="O14" s="102">
        <f>IFERROR(INDEX('на отправку (3)'!Q:Q,MATCH($U14,'на отправку (3)'!$A:$A,0),1),0)</f>
        <v>0</v>
      </c>
      <c r="P14" s="102">
        <f>IFERROR(INDEX('на отправку (3)'!R:R,MATCH($U14,'на отправку (3)'!$A:$A,0),1),0)</f>
        <v>0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0</v>
      </c>
      <c r="U14" s="141" t="str">
        <f t="shared" si="1"/>
        <v>021110№5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0</v>
      </c>
    </row>
    <row r="15" spans="1:25" ht="26.25" customHeight="1" x14ac:dyDescent="0.25">
      <c r="A15" s="87" t="s">
        <v>303</v>
      </c>
      <c r="B15" s="87" t="s">
        <v>286</v>
      </c>
      <c r="C15" s="102">
        <f>IFERROR(INDEX('на отправку (3)'!E:E,MATCH($U15,'на отправку (3)'!$A:$A,0),1),0)</f>
        <v>0</v>
      </c>
      <c r="D15" s="102">
        <f>IFERROR(INDEX('на отправку (3)'!F:F,MATCH($U15,'на отправку (3)'!$A:$A,0),1),0)</f>
        <v>0</v>
      </c>
      <c r="E15" s="102">
        <f>IFERROR(INDEX('на отправку (3)'!G:G,MATCH($U15,'на отправку (3)'!$A:$A,0),1),0)</f>
        <v>0</v>
      </c>
      <c r="F15" s="102">
        <f>IFERROR(INDEX('на отправку (3)'!H:H,MATCH($U15,'на отправку (3)'!$A:$A,0),1),0)</f>
        <v>0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0</v>
      </c>
      <c r="I15" s="102">
        <f>IFERROR(INDEX('на отправку (3)'!K:K,MATCH($U15,'на отправку (3)'!$A:$A,0),1),0)</f>
        <v>0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0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0</v>
      </c>
      <c r="R15" s="102">
        <f>IFERROR(INDEX('на отправку (3)'!T:T,MATCH($U15,'на отправку (3)'!$A:$A,0),1),0)</f>
        <v>0</v>
      </c>
      <c r="T15" s="140">
        <f t="shared" si="0"/>
        <v>0</v>
      </c>
      <c r="U15" s="141" t="str">
        <f t="shared" si="1"/>
        <v>021110№6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0</v>
      </c>
    </row>
    <row r="16" spans="1:25" ht="36.75" customHeight="1" x14ac:dyDescent="0.25">
      <c r="A16" s="87" t="s">
        <v>2618</v>
      </c>
      <c r="B16" s="87" t="s">
        <v>287</v>
      </c>
      <c r="C16" s="102">
        <f>IFERROR(INDEX('на отправку (3)'!E:E,MATCH($U16,'на отправку (3)'!$A:$A,0),1),0)</f>
        <v>0</v>
      </c>
      <c r="D16" s="102">
        <f>IFERROR(INDEX('на отправку (3)'!F:F,MATCH($U16,'на отправку (3)'!$A:$A,0),1),0)</f>
        <v>0</v>
      </c>
      <c r="E16" s="102">
        <f>IFERROR(INDEX('на отправку (3)'!G:G,MATCH($U16,'на отправку (3)'!$A:$A,0),1),0)</f>
        <v>0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0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0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0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0</v>
      </c>
      <c r="O16" s="102">
        <f>IFERROR(INDEX('на отправку (3)'!Q:Q,MATCH($U16,'на отправку (3)'!$A:$A,0),1),0)</f>
        <v>0</v>
      </c>
      <c r="P16" s="102">
        <f>IFERROR(INDEX('на отправку (3)'!R:R,MATCH($U16,'на отправку (3)'!$A:$A,0),1),0)</f>
        <v>0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0</v>
      </c>
      <c r="U16" s="141" t="str">
        <f t="shared" si="1"/>
        <v>021110№7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0</v>
      </c>
    </row>
    <row r="17" spans="1:25" ht="36.75" customHeight="1" x14ac:dyDescent="0.25">
      <c r="A17" s="87" t="s">
        <v>2619</v>
      </c>
      <c r="B17" s="87" t="s">
        <v>288</v>
      </c>
      <c r="C17" s="102">
        <f>IFERROR(INDEX('на отправку (3)'!E:E,MATCH($U17,'на отправку (3)'!$A:$A,0),1),0)</f>
        <v>0</v>
      </c>
      <c r="D17" s="102">
        <f>IFERROR(INDEX('на отправку (3)'!F:F,MATCH($U17,'на отправку (3)'!$A:$A,0),1),0)</f>
        <v>0</v>
      </c>
      <c r="E17" s="102">
        <f>IFERROR(INDEX('на отправку (3)'!G:G,MATCH($U17,'на отправку (3)'!$A:$A,0),1),0)</f>
        <v>0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0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0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0</v>
      </c>
      <c r="O17" s="102">
        <f>IFERROR(INDEX('на отправку (3)'!Q:Q,MATCH($U17,'на отправку (3)'!$A:$A,0),1),0)</f>
        <v>0</v>
      </c>
      <c r="P17" s="102">
        <f>IFERROR(INDEX('на отправку (3)'!R:R,MATCH($U17,'на отправку (3)'!$A:$A,0),1),0)</f>
        <v>0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021110№8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0</v>
      </c>
    </row>
    <row r="18" spans="1:25" ht="36.75" customHeight="1" x14ac:dyDescent="0.25">
      <c r="A18" s="87" t="s">
        <v>309</v>
      </c>
      <c r="B18" s="87" t="s">
        <v>289</v>
      </c>
      <c r="C18" s="102">
        <f>IFERROR(INDEX('на отправку (3)'!E:E,MATCH($U18,'на отправку (3)'!$A:$A,0),1),0)</f>
        <v>0</v>
      </c>
      <c r="D18" s="102">
        <f>IFERROR(INDEX('на отправку (3)'!F:F,MATCH($U18,'на отправку (3)'!$A:$A,0),1),0)</f>
        <v>0</v>
      </c>
      <c r="E18" s="102">
        <f>IFERROR(INDEX('на отправку (3)'!G:G,MATCH($U18,'на отправку (3)'!$A:$A,0),1),0)</f>
        <v>0</v>
      </c>
      <c r="F18" s="102">
        <f>IFERROR(INDEX('на отправку (3)'!H:H,MATCH($U18,'на отправку (3)'!$A:$A,0),1),0)</f>
        <v>0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0</v>
      </c>
      <c r="I18" s="102">
        <f>IFERROR(INDEX('на отправку (3)'!K:K,MATCH($U18,'на отправку (3)'!$A:$A,0),1),0)</f>
        <v>0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0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0</v>
      </c>
      <c r="O18" s="102">
        <f>IFERROR(INDEX('на отправку (3)'!Q:Q,MATCH($U18,'на отправку (3)'!$A:$A,0),1),0)</f>
        <v>0</v>
      </c>
      <c r="P18" s="102">
        <f>IFERROR(INDEX('на отправку (3)'!R:R,MATCH($U18,'на отправку (3)'!$A:$A,0),1),0)</f>
        <v>0</v>
      </c>
      <c r="Q18" s="102">
        <f>IFERROR(INDEX('на отправку (3)'!S:S,MATCH($U18,'на отправку (3)'!$A:$A,0),1),0)</f>
        <v>0</v>
      </c>
      <c r="R18" s="102">
        <f>IFERROR(INDEX('на отправку (3)'!T:T,MATCH($U18,'на отправку (3)'!$A:$A,0),1),0)</f>
        <v>0</v>
      </c>
      <c r="T18" s="140">
        <f t="shared" si="0"/>
        <v>0</v>
      </c>
      <c r="U18" s="141" t="str">
        <f t="shared" si="1"/>
        <v>021110№9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0</v>
      </c>
    </row>
    <row r="19" spans="1:25" ht="36.75" customHeight="1" x14ac:dyDescent="0.25">
      <c r="A19" s="87" t="s">
        <v>311</v>
      </c>
      <c r="B19" s="87" t="s">
        <v>290</v>
      </c>
      <c r="C19" s="102">
        <f>IFERROR(INDEX('на отправку (3)'!E:E,MATCH($U19,'на отправку (3)'!$A:$A,0),1),0)</f>
        <v>0</v>
      </c>
      <c r="D19" s="102">
        <f>IFERROR(INDEX('на отправку (3)'!F:F,MATCH($U19,'на отправку (3)'!$A:$A,0),1),0)</f>
        <v>0</v>
      </c>
      <c r="E19" s="102">
        <f>IFERROR(INDEX('на отправку (3)'!G:G,MATCH($U19,'на отправку (3)'!$A:$A,0),1),0)</f>
        <v>0</v>
      </c>
      <c r="F19" s="102">
        <f>IFERROR(INDEX('на отправку (3)'!H:H,MATCH($U19,'на отправку (3)'!$A:$A,0),1),0)</f>
        <v>0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0</v>
      </c>
      <c r="I19" s="102">
        <f>IFERROR(INDEX('на отправку (3)'!K:K,MATCH($U19,'на отправку (3)'!$A:$A,0),1),0)</f>
        <v>0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0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0</v>
      </c>
      <c r="O19" s="102">
        <f>IFERROR(INDEX('на отправку (3)'!Q:Q,MATCH($U19,'на отправку (3)'!$A:$A,0),1),0)</f>
        <v>0</v>
      </c>
      <c r="P19" s="102">
        <f>IFERROR(INDEX('на отправку (3)'!R:R,MATCH($U19,'на отправку (3)'!$A:$A,0),1),0)</f>
        <v>0</v>
      </c>
      <c r="Q19" s="102">
        <f>IFERROR(INDEX('на отправку (3)'!S:S,MATCH($U19,'на отправку (3)'!$A:$A,0),1),0)</f>
        <v>0</v>
      </c>
      <c r="R19" s="102">
        <f>IFERROR(INDEX('на отправку (3)'!T:T,MATCH($U19,'на отправку (3)'!$A:$A,0),1),0)</f>
        <v>0</v>
      </c>
      <c r="T19" s="140">
        <f t="shared" si="0"/>
        <v>0</v>
      </c>
      <c r="U19" s="141" t="str">
        <f t="shared" si="1"/>
        <v>021110№10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0</v>
      </c>
    </row>
    <row r="20" spans="1:25" ht="36.75" customHeight="1" x14ac:dyDescent="0.25">
      <c r="A20" s="87" t="s">
        <v>313</v>
      </c>
      <c r="B20" s="87" t="s">
        <v>2608</v>
      </c>
      <c r="C20" s="102">
        <f>IFERROR(INDEX('на отправку (3)'!E:E,MATCH($U20,'на отправку (3)'!$A:$A,0),1),0)</f>
        <v>0</v>
      </c>
      <c r="D20" s="102">
        <f>IFERROR(INDEX('на отправку (3)'!F:F,MATCH($U20,'на отправку (3)'!$A:$A,0),1),0)</f>
        <v>0</v>
      </c>
      <c r="E20" s="102">
        <f>IFERROR(INDEX('на отправку (3)'!G:G,MATCH($U20,'на отправку (3)'!$A:$A,0),1),0)</f>
        <v>0</v>
      </c>
      <c r="F20" s="102">
        <f>IFERROR(INDEX('на отправку (3)'!H:H,MATCH($U20,'на отправку (3)'!$A:$A,0),1),0)</f>
        <v>0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0</v>
      </c>
      <c r="I20" s="102">
        <f>IFERROR(INDEX('на отправку (3)'!K:K,MATCH($U20,'на отправку (3)'!$A:$A,0),1),0)</f>
        <v>0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0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0</v>
      </c>
      <c r="O20" s="102">
        <f>IFERROR(INDEX('на отправку (3)'!Q:Q,MATCH($U20,'на отправку (3)'!$A:$A,0),1),0)</f>
        <v>0</v>
      </c>
      <c r="P20" s="102">
        <f>IFERROR(INDEX('на отправку (3)'!R:R,MATCH($U20,'на отправку (3)'!$A:$A,0),1),0)</f>
        <v>0</v>
      </c>
      <c r="Q20" s="102">
        <f>IFERROR(INDEX('на отправку (3)'!S:S,MATCH($U20,'на отправку (3)'!$A:$A,0),1),0)</f>
        <v>0</v>
      </c>
      <c r="R20" s="102">
        <f>IFERROR(INDEX('на отправку (3)'!T:T,MATCH($U20,'на отправку (3)'!$A:$A,0),1),0)</f>
        <v>0</v>
      </c>
      <c r="T20" s="140">
        <f t="shared" si="0"/>
        <v>0</v>
      </c>
      <c r="U20" s="141" t="str">
        <f t="shared" si="1"/>
        <v>021110№11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0</v>
      </c>
    </row>
    <row r="21" spans="1:25" ht="36.75" customHeight="1" x14ac:dyDescent="0.25">
      <c r="A21" s="87" t="s">
        <v>315</v>
      </c>
      <c r="B21" s="87" t="s">
        <v>2609</v>
      </c>
      <c r="C21" s="102">
        <f>IFERROR(INDEX('на отправку (3)'!E:E,MATCH($U21,'на отправку (3)'!$A:$A,0),1),0)</f>
        <v>0</v>
      </c>
      <c r="D21" s="102">
        <f>IFERROR(INDEX('на отправку (3)'!F:F,MATCH($U21,'на отправку (3)'!$A:$A,0),1),0)</f>
        <v>0</v>
      </c>
      <c r="E21" s="102">
        <f>IFERROR(INDEX('на отправку (3)'!G:G,MATCH($U21,'на отправку (3)'!$A:$A,0),1),0)</f>
        <v>0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0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0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0</v>
      </c>
      <c r="O21" s="102">
        <f>IFERROR(INDEX('на отправку (3)'!Q:Q,MATCH($U21,'на отправку (3)'!$A:$A,0),1),0)</f>
        <v>0</v>
      </c>
      <c r="P21" s="102">
        <f>IFERROR(INDEX('на отправку (3)'!R:R,MATCH($U21,'на отправку (3)'!$A:$A,0),1),0)</f>
        <v>0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021110№12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0</v>
      </c>
    </row>
    <row r="22" spans="1:25" ht="36.75" customHeight="1" x14ac:dyDescent="0.25">
      <c r="A22" s="87" t="s">
        <v>317</v>
      </c>
      <c r="B22" s="87" t="s">
        <v>2610</v>
      </c>
      <c r="C22" s="102">
        <f>IFERROR(INDEX('на отправку (3)'!E:E,MATCH($U22,'на отправку (3)'!$A:$A,0),1),0)</f>
        <v>0</v>
      </c>
      <c r="D22" s="102">
        <f>IFERROR(INDEX('на отправку (3)'!F:F,MATCH($U22,'на отправку (3)'!$A:$A,0),1),0)</f>
        <v>0</v>
      </c>
      <c r="E22" s="102">
        <f>IFERROR(INDEX('на отправку (3)'!G:G,MATCH($U22,'на отправку (3)'!$A:$A,0),1),0)</f>
        <v>0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0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0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0</v>
      </c>
      <c r="O22" s="102">
        <f>IFERROR(INDEX('на отправку (3)'!Q:Q,MATCH($U22,'на отправку (3)'!$A:$A,0),1),0)</f>
        <v>0</v>
      </c>
      <c r="P22" s="102">
        <f>IFERROR(INDEX('на отправку (3)'!R:R,MATCH($U22,'на отправку (3)'!$A:$A,0),1),0)</f>
        <v>0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021110№13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0</v>
      </c>
    </row>
    <row r="23" spans="1:25" ht="36.75" customHeight="1" x14ac:dyDescent="0.25">
      <c r="A23" s="87" t="s">
        <v>319</v>
      </c>
      <c r="B23" s="87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0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0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0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021110№14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0</v>
      </c>
    </row>
    <row r="24" spans="1:25" s="96" customFormat="1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87" t="s">
        <v>323</v>
      </c>
      <c r="B25" s="87" t="s">
        <v>2612</v>
      </c>
      <c r="C25" s="102">
        <f>IFERROR(INDEX('на отправку (3)'!E:E,MATCH($U25,'на отправку (3)'!$A:$A,0),1),0)</f>
        <v>39184</v>
      </c>
      <c r="D25" s="102">
        <f>IFERROR(INDEX('на отправку (3)'!F:F,MATCH($U25,'на отправку (3)'!$A:$A,0),1),0)</f>
        <v>40354</v>
      </c>
      <c r="E25" s="102">
        <f>IFERROR(INDEX('на отправку (3)'!G:G,MATCH($U25,'на отправку (3)'!$A:$A,0),1),0)</f>
        <v>0.97100659199999995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0.97100659199999995</v>
      </c>
      <c r="I25" s="102">
        <f>IFERROR(INDEX('на отправку (3)'!K:K,MATCH($U25,'на отправку (3)'!$A:$A,0),1),0)</f>
        <v>0.5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0.5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021110№15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87" t="s">
        <v>325</v>
      </c>
      <c r="B26" s="87" t="s">
        <v>2613</v>
      </c>
      <c r="C26" s="102">
        <f>IFERROR(INDEX('на отправку (3)'!E:E,MATCH($U26,'на отправку (3)'!$A:$A,0),1),0)</f>
        <v>108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60</v>
      </c>
      <c r="O26" s="102">
        <f>IFERROR(INDEX('на отправку (3)'!Q:Q,MATCH($U26,'на отправку (3)'!$A:$A,0),1),0)</f>
        <v>136</v>
      </c>
      <c r="P26" s="102">
        <f>IFERROR(INDEX('на отправку (3)'!R:R,MATCH($U26,'на отправку (3)'!$A:$A,0),1),0)</f>
        <v>0.44117647100000001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021110№16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87" t="s">
        <v>327</v>
      </c>
      <c r="B27" s="87" t="s">
        <v>2614</v>
      </c>
      <c r="C27" s="102">
        <f>IFERROR(INDEX('на отправку (3)'!E:E,MATCH($U27,'на отправку (3)'!$A:$A,0),1),0)</f>
        <v>849</v>
      </c>
      <c r="D27" s="102">
        <f>IFERROR(INDEX('на отправку (3)'!F:F,MATCH($U27,'на отправку (3)'!$A:$A,0),1),0)</f>
        <v>2</v>
      </c>
      <c r="E27" s="102">
        <f>IFERROR(INDEX('на отправку (3)'!G:G,MATCH($U27,'на отправку (3)'!$A:$A,0),1),0)</f>
        <v>424.5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424.5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1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1293</v>
      </c>
      <c r="O27" s="102">
        <f>IFERROR(INDEX('на отправку (3)'!Q:Q,MATCH($U27,'на отправку (3)'!$A:$A,0),1),0)</f>
        <v>422</v>
      </c>
      <c r="P27" s="102">
        <f>IFERROR(INDEX('на отправку (3)'!R:R,MATCH($U27,'на отправку (3)'!$A:$A,0),1),0)</f>
        <v>3.0639810430000001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021110№17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87" t="s">
        <v>329</v>
      </c>
      <c r="B28" s="87" t="s">
        <v>2615</v>
      </c>
      <c r="C28" s="102">
        <f>IFERROR(INDEX('на отправку (3)'!E:E,MATCH($U28,'на отправку (3)'!$A:$A,0),1),0)</f>
        <v>189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152</v>
      </c>
      <c r="O28" s="102">
        <f>IFERROR(INDEX('на отправку (3)'!Q:Q,MATCH($U28,'на отправку (3)'!$A:$A,0),1),0)</f>
        <v>144</v>
      </c>
      <c r="P28" s="102">
        <f>IFERROR(INDEX('на отправку (3)'!R:R,MATCH($U28,'на отправку (3)'!$A:$A,0),1),0)</f>
        <v>1.0555555560000001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021110№18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87" t="s">
        <v>331</v>
      </c>
      <c r="B29" s="87" t="s">
        <v>2620</v>
      </c>
      <c r="C29" s="102">
        <f>IFERROR(INDEX('на отправку (3)'!E:E,MATCH($U29,'на отправку (3)'!$A:$A,0),1),0)</f>
        <v>222</v>
      </c>
      <c r="D29" s="102">
        <f>IFERROR(INDEX('на отправку (3)'!F:F,MATCH($U29,'на отправку (3)'!$A:$A,0),1),0)</f>
        <v>2</v>
      </c>
      <c r="E29" s="102">
        <f>IFERROR(INDEX('на отправку (3)'!G:G,MATCH($U29,'на отправку (3)'!$A:$A,0),1),0)</f>
        <v>111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111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1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64</v>
      </c>
      <c r="O29" s="102">
        <f>IFERROR(INDEX('на отправку (3)'!Q:Q,MATCH($U29,'на отправку (3)'!$A:$A,0),1),0)</f>
        <v>27</v>
      </c>
      <c r="P29" s="102">
        <f>IFERROR(INDEX('на отправку (3)'!R:R,MATCH($U29,'на отправку (3)'!$A:$A,0),1),0)</f>
        <v>2.3703703699999998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021110№19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36.75" customHeight="1" x14ac:dyDescent="0.25">
      <c r="A30" s="87" t="s">
        <v>333</v>
      </c>
      <c r="B30" s="87" t="s">
        <v>2621</v>
      </c>
      <c r="C30" s="102">
        <f>IFERROR(INDEX('на отправку (3)'!E:E,MATCH($U30,'на отправку (3)'!$A:$A,0),1),0)</f>
        <v>86</v>
      </c>
      <c r="D30" s="102">
        <f>IFERROR(INDEX('на отправку (3)'!F:F,MATCH($U30,'на отправку (3)'!$A:$A,0),1),0)</f>
        <v>7</v>
      </c>
      <c r="E30" s="102">
        <f>IFERROR(INDEX('на отправку (3)'!G:G,MATCH($U30,'на отправку (3)'!$A:$A,0),1),0)</f>
        <v>12.285714285999999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12.285714285999999</v>
      </c>
      <c r="I30" s="102">
        <f>IFERROR(INDEX('на отправку (3)'!K:K,MATCH($U30,'на отправку (3)'!$A:$A,0),1),0)</f>
        <v>1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1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173</v>
      </c>
      <c r="O30" s="102">
        <f>IFERROR(INDEX('на отправку (3)'!Q:Q,MATCH($U30,'на отправку (3)'!$A:$A,0),1),0)</f>
        <v>216</v>
      </c>
      <c r="P30" s="102">
        <f>IFERROR(INDEX('на отправку (3)'!R:R,MATCH($U30,'на отправку (3)'!$A:$A,0),1),0)</f>
        <v>0.80092592600000001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1</v>
      </c>
      <c r="U30" s="141" t="str">
        <f t="shared" si="1"/>
        <v>021110№20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1</v>
      </c>
    </row>
    <row r="31" spans="1:25" s="96" customFormat="1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87" t="s">
        <v>335</v>
      </c>
      <c r="B32" s="87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0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021110№21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87" t="s">
        <v>337</v>
      </c>
      <c r="B33" s="87" t="s">
        <v>2623</v>
      </c>
      <c r="C33" s="102">
        <f>IFERROR(INDEX('на отправку (3)'!E:E,MATCH($U33,'на отправку (3)'!$A:$A,0),1),0)</f>
        <v>0</v>
      </c>
      <c r="D33" s="102">
        <f>IFERROR(INDEX('на отправку (3)'!F:F,MATCH($U33,'на отправку (3)'!$A:$A,0),1),0)</f>
        <v>0</v>
      </c>
      <c r="E33" s="102">
        <f>IFERROR(INDEX('на отправку (3)'!G:G,MATCH($U33,'на отправку (3)'!$A:$A,0),1),0)</f>
        <v>0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0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021110№22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0</v>
      </c>
    </row>
    <row r="34" spans="1:26" ht="26.25" customHeight="1" x14ac:dyDescent="0.25">
      <c r="A34" s="87" t="s">
        <v>339</v>
      </c>
      <c r="B34" s="87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0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021110№23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87" t="s">
        <v>341</v>
      </c>
      <c r="B35" s="87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0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0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021110№24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87" t="s">
        <v>343</v>
      </c>
      <c r="B36" s="87" t="s">
        <v>2626</v>
      </c>
      <c r="C36" s="102">
        <f>IFERROR(INDEX('на отправку (3)'!E:E,MATCH($U36,'на отправку (3)'!$A:$A,0),1),0)</f>
        <v>0</v>
      </c>
      <c r="D36" s="102">
        <f>IFERROR(INDEX('на отправку (3)'!F:F,MATCH($U36,'на отправку (3)'!$A:$A,0),1),0)</f>
        <v>0</v>
      </c>
      <c r="E36" s="102">
        <f>IFERROR(INDEX('на отправку (3)'!G:G,MATCH($U36,'на отправку (3)'!$A:$A,0),1),0)</f>
        <v>0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0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021110№25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0</v>
      </c>
    </row>
    <row r="37" spans="1:26" ht="15" customHeight="1" x14ac:dyDescent="0.25">
      <c r="A37" s="87"/>
      <c r="B37" s="87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87" t="s">
        <v>2628</v>
      </c>
      <c r="B38" s="87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87"/>
      <c r="B39" s="87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87"/>
      <c r="B40" s="87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87"/>
      <c r="B41" s="87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87"/>
      <c r="B42" s="87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87"/>
      <c r="B43" s="87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87"/>
      <c r="B44" s="87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88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3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4</v>
      </c>
      <c r="V47" s="85" t="s">
        <v>191</v>
      </c>
      <c r="Y47" s="73">
        <f>SUM(Y10:Y44)</f>
        <v>5</v>
      </c>
      <c r="Z47" s="85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85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4.5</v>
      </c>
      <c r="L50" s="73">
        <f>SUMIF(L10:L44,1,L10:L44)</f>
        <v>4</v>
      </c>
      <c r="M50" s="85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8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85" customWidth="1"/>
    <col min="2" max="2" width="7.140625" style="85" customWidth="1"/>
    <col min="3" max="3" width="13.85546875" style="85" customWidth="1"/>
    <col min="4" max="4" width="13.7109375" style="85" customWidth="1"/>
    <col min="5" max="5" width="11" style="85" customWidth="1"/>
    <col min="6" max="9" width="11.140625" style="85" customWidth="1"/>
    <col min="10" max="10" width="14" style="85" customWidth="1"/>
    <col min="11" max="11" width="14.28515625" style="85" customWidth="1"/>
    <col min="12" max="12" width="11.140625" style="85" customWidth="1"/>
    <col min="13" max="13" width="20" style="85" customWidth="1"/>
    <col min="14" max="15" width="13.28515625" style="85" customWidth="1"/>
    <col min="16" max="17" width="11.140625" style="85" customWidth="1"/>
    <col min="18" max="18" width="20" style="85" customWidth="1"/>
    <col min="19" max="19" width="0.140625" style="85" hidden="1" customWidth="1"/>
    <col min="20" max="20" width="9.140625" style="96"/>
    <col min="21" max="21" width="0" style="85" hidden="1" customWidth="1"/>
    <col min="22" max="16384" width="9.140625" style="85"/>
  </cols>
  <sheetData>
    <row r="1" spans="1:25" x14ac:dyDescent="0.25">
      <c r="A1" s="94" t="s">
        <v>2649</v>
      </c>
      <c r="T1" s="96" t="s">
        <v>43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6.5" customHeight="1" x14ac:dyDescent="0.25">
      <c r="A4" s="158" t="s">
        <v>44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88" t="s">
        <v>2588</v>
      </c>
      <c r="D6" s="88" t="s">
        <v>2589</v>
      </c>
      <c r="E6" s="88" t="s">
        <v>2590</v>
      </c>
      <c r="F6" s="88" t="s">
        <v>2591</v>
      </c>
      <c r="G6" s="88" t="s">
        <v>2592</v>
      </c>
      <c r="H6" s="88" t="s">
        <v>2593</v>
      </c>
      <c r="I6" s="88" t="s">
        <v>9</v>
      </c>
      <c r="J6" s="88" t="s">
        <v>2594</v>
      </c>
      <c r="K6" s="88" t="s">
        <v>2595</v>
      </c>
      <c r="L6" s="88" t="s">
        <v>2596</v>
      </c>
      <c r="M6" s="88" t="s">
        <v>11</v>
      </c>
      <c r="N6" s="88" t="s">
        <v>2588</v>
      </c>
      <c r="O6" s="88" t="s">
        <v>2589</v>
      </c>
      <c r="P6" s="88" t="s">
        <v>2590</v>
      </c>
      <c r="Q6" s="88" t="s">
        <v>9</v>
      </c>
      <c r="R6" s="86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88" t="s">
        <v>2597</v>
      </c>
      <c r="D7" s="88" t="s">
        <v>2597</v>
      </c>
      <c r="E7" s="88" t="s">
        <v>2598</v>
      </c>
      <c r="F7" s="88" t="s">
        <v>2599</v>
      </c>
      <c r="G7" s="88" t="s">
        <v>2600</v>
      </c>
      <c r="H7" s="88" t="s">
        <v>2601</v>
      </c>
      <c r="I7" s="88" t="s">
        <v>2602</v>
      </c>
      <c r="J7" s="88" t="s">
        <v>2603</v>
      </c>
      <c r="K7" s="88" t="s">
        <v>2603</v>
      </c>
      <c r="L7" s="88" t="s">
        <v>2604</v>
      </c>
      <c r="M7" s="88"/>
      <c r="N7" s="88" t="s">
        <v>2597</v>
      </c>
      <c r="O7" s="88" t="s">
        <v>2597</v>
      </c>
      <c r="P7" s="88" t="s">
        <v>2605</v>
      </c>
      <c r="Q7" s="88" t="s">
        <v>2606</v>
      </c>
      <c r="R7" s="86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89">
        <v>1</v>
      </c>
      <c r="B8" s="89">
        <v>2</v>
      </c>
      <c r="C8" s="89" t="s">
        <v>4</v>
      </c>
      <c r="D8" s="89" t="s">
        <v>2607</v>
      </c>
      <c r="E8" s="89" t="s">
        <v>6</v>
      </c>
      <c r="F8" s="89" t="s">
        <v>286</v>
      </c>
      <c r="G8" s="89" t="s">
        <v>287</v>
      </c>
      <c r="H8" s="89" t="s">
        <v>288</v>
      </c>
      <c r="I8" s="89" t="s">
        <v>289</v>
      </c>
      <c r="J8" s="89" t="s">
        <v>290</v>
      </c>
      <c r="K8" s="89" t="s">
        <v>2608</v>
      </c>
      <c r="L8" s="89" t="s">
        <v>2609</v>
      </c>
      <c r="M8" s="89" t="s">
        <v>2610</v>
      </c>
      <c r="N8" s="89" t="s">
        <v>2611</v>
      </c>
      <c r="O8" s="89" t="s">
        <v>2612</v>
      </c>
      <c r="P8" s="89" t="s">
        <v>2613</v>
      </c>
      <c r="Q8" s="89" t="s">
        <v>2614</v>
      </c>
      <c r="R8" s="89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87"/>
      <c r="B9" s="87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87" t="s">
        <v>293</v>
      </c>
      <c r="B10" s="87" t="s">
        <v>2617</v>
      </c>
      <c r="C10" s="102">
        <f>IFERROR(INDEX('на отправку (3)'!E:E,MATCH($U10,'на отправку (3)'!$A:$A,0),1),0)</f>
        <v>141705</v>
      </c>
      <c r="D10" s="102">
        <f>IFERROR(INDEX('на отправку (3)'!F:F,MATCH($U10,'на отправку (3)'!$A:$A,0),1),0)</f>
        <v>459773.5</v>
      </c>
      <c r="E10" s="102">
        <f>IFERROR(INDEX('на отправку (3)'!G:G,MATCH($U10,'на отправку (3)'!$A:$A,0),1),0)</f>
        <v>0.30820610599999998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17.203156402000001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127517</v>
      </c>
      <c r="O10" s="102">
        <f>IFERROR(INDEX('на отправку (3)'!Q:Q,MATCH($U10,'на отправку (3)'!$A:$A,0),1),0)</f>
        <v>484915.60000000003</v>
      </c>
      <c r="P10" s="102">
        <f>IFERROR(INDEX('на отправку (3)'!R:R,MATCH($U10,'на отправку (3)'!$A:$A,0),1),0)</f>
        <v>0.26296741099999998</v>
      </c>
      <c r="Q10" s="102">
        <f>IFERROR(INDEX('на отправку (3)'!S:S,MATCH($U10,'на отправку (3)'!$A:$A,0),1),0)</f>
        <v>0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021111№1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87" t="s">
        <v>295</v>
      </c>
      <c r="B11" s="87" t="s">
        <v>2</v>
      </c>
      <c r="C11" s="102">
        <f>IFERROR(INDEX('на отправку (3)'!E:E,MATCH($U11,'на отправку (3)'!$A:$A,0),1),0)</f>
        <v>456</v>
      </c>
      <c r="D11" s="102">
        <f>IFERROR(INDEX('на отправку (3)'!F:F,MATCH($U11,'на отправку (3)'!$A:$A,0),1),0)</f>
        <v>463</v>
      </c>
      <c r="E11" s="102">
        <f>IFERROR(INDEX('на отправку (3)'!G:G,MATCH($U11,'на отправку (3)'!$A:$A,0),1),0)</f>
        <v>0.98488120999999995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366.17710525899997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105</v>
      </c>
      <c r="O11" s="102">
        <f>IFERROR(INDEX('на отправку (3)'!Q:Q,MATCH($U11,'на отправку (3)'!$A:$A,0),1),0)</f>
        <v>497</v>
      </c>
      <c r="P11" s="102">
        <f>IFERROR(INDEX('на отправку (3)'!R:R,MATCH($U11,'на отправку (3)'!$A:$A,0),1),0)</f>
        <v>0.211267606</v>
      </c>
      <c r="Q11" s="102">
        <f>IFERROR(INDEX('на отправку (3)'!S:S,MATCH($U11,'на отправку (3)'!$A:$A,0),1),0)</f>
        <v>0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021111№2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87" t="s">
        <v>297</v>
      </c>
      <c r="B12" s="87" t="s">
        <v>4</v>
      </c>
      <c r="C12" s="102">
        <f>IFERROR(INDEX('на отправку (3)'!E:E,MATCH($U12,'на отправку (3)'!$A:$A,0),1),0)</f>
        <v>4</v>
      </c>
      <c r="D12" s="102">
        <f>IFERROR(INDEX('на отправку (3)'!F:F,MATCH($U12,'на отправку (3)'!$A:$A,0),1),0)</f>
        <v>9</v>
      </c>
      <c r="E12" s="102">
        <f>IFERROR(INDEX('на отправку (3)'!G:G,MATCH($U12,'на отправку (3)'!$A:$A,0),1),0)</f>
        <v>0.44444444399999999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-37.373737405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22</v>
      </c>
      <c r="O12" s="102">
        <f>IFERROR(INDEX('на отправку (3)'!Q:Q,MATCH($U12,'на отправку (3)'!$A:$A,0),1),0)</f>
        <v>31</v>
      </c>
      <c r="P12" s="102">
        <f>IFERROR(INDEX('на отправку (3)'!R:R,MATCH($U12,'на отправку (3)'!$A:$A,0),1),0)</f>
        <v>0.70967741900000003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021111№3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87" t="s">
        <v>299</v>
      </c>
      <c r="B13" s="87" t="s">
        <v>2607</v>
      </c>
      <c r="C13" s="102">
        <f>IFERROR(INDEX('на отправку (3)'!E:E,MATCH($U13,'на отправку (3)'!$A:$A,0),1),0)</f>
        <v>2</v>
      </c>
      <c r="D13" s="102">
        <f>IFERROR(INDEX('на отправку (3)'!F:F,MATCH($U13,'на отправку (3)'!$A:$A,0),1),0)</f>
        <v>3</v>
      </c>
      <c r="E13" s="102">
        <f>IFERROR(INDEX('на отправку (3)'!G:G,MATCH($U13,'на отправку (3)'!$A:$A,0),1),0)</f>
        <v>0.66666666699999999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400.0000015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2</v>
      </c>
      <c r="O13" s="102">
        <f>IFERROR(INDEX('на отправку (3)'!Q:Q,MATCH($U13,'на отправку (3)'!$A:$A,0),1),0)</f>
        <v>15</v>
      </c>
      <c r="P13" s="102">
        <f>IFERROR(INDEX('на отправку (3)'!R:R,MATCH($U13,'на отправку (3)'!$A:$A,0),1),0)</f>
        <v>0.133333333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021111№4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87" t="s">
        <v>301</v>
      </c>
      <c r="B14" s="87" t="s">
        <v>6</v>
      </c>
      <c r="C14" s="102">
        <f>IFERROR(INDEX('на отправку (3)'!E:E,MATCH($U14,'на отправку (3)'!$A:$A,0),1),0)</f>
        <v>23</v>
      </c>
      <c r="D14" s="102">
        <f>IFERROR(INDEX('на отправку (3)'!F:F,MATCH($U14,'на отправку (3)'!$A:$A,0),1),0)</f>
        <v>28</v>
      </c>
      <c r="E14" s="102">
        <f>IFERROR(INDEX('на отправку (3)'!G:G,MATCH($U14,'на отправку (3)'!$A:$A,0),1),0)</f>
        <v>0.821428571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1433.3333202670001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6</v>
      </c>
      <c r="O14" s="102">
        <f>IFERROR(INDEX('на отправку (3)'!Q:Q,MATCH($U14,'на отправку (3)'!$A:$A,0),1),0)</f>
        <v>112</v>
      </c>
      <c r="P14" s="102">
        <f>IFERROR(INDEX('на отправку (3)'!R:R,MATCH($U14,'на отправку (3)'!$A:$A,0),1),0)</f>
        <v>5.3571428999999997E-2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021111№5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87" t="s">
        <v>303</v>
      </c>
      <c r="B15" s="87" t="s">
        <v>286</v>
      </c>
      <c r="C15" s="102">
        <f>IFERROR(INDEX('на отправку (3)'!E:E,MATCH($U15,'на отправку (3)'!$A:$A,0),1),0)</f>
        <v>2810</v>
      </c>
      <c r="D15" s="102">
        <f>IFERROR(INDEX('на отправку (3)'!F:F,MATCH($U15,'на отправку (3)'!$A:$A,0),1),0)</f>
        <v>2810</v>
      </c>
      <c r="E15" s="102">
        <f>IFERROR(INDEX('на отправку (3)'!G:G,MATCH($U15,'на отправку (3)'!$A:$A,0),1),0)</f>
        <v>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021111№6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87" t="s">
        <v>2618</v>
      </c>
      <c r="B16" s="87" t="s">
        <v>287</v>
      </c>
      <c r="C16" s="102">
        <f>IFERROR(INDEX('на отправку (3)'!E:E,MATCH($U16,'на отправку (3)'!$A:$A,0),1),0)</f>
        <v>496</v>
      </c>
      <c r="D16" s="102">
        <f>IFERROR(INDEX('на отправку (3)'!F:F,MATCH($U16,'на отправку (3)'!$A:$A,0),1),0)</f>
        <v>1239</v>
      </c>
      <c r="E16" s="102">
        <f>IFERROR(INDEX('на отправку (3)'!G:G,MATCH($U16,'на отправку (3)'!$A:$A,0),1),0)</f>
        <v>0.40032284099999998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-4.1714236109999998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0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579</v>
      </c>
      <c r="O16" s="102">
        <f>IFERROR(INDEX('на отправку (3)'!Q:Q,MATCH($U16,'на отправку (3)'!$A:$A,0),1),0)</f>
        <v>1386</v>
      </c>
      <c r="P16" s="102">
        <f>IFERROR(INDEX('на отправку (3)'!R:R,MATCH($U16,'на отправку (3)'!$A:$A,0),1),0)</f>
        <v>0.41774891800000002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0</v>
      </c>
      <c r="U16" s="141" t="str">
        <f t="shared" si="1"/>
        <v>021111№7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87" t="s">
        <v>2619</v>
      </c>
      <c r="B17" s="87" t="s">
        <v>288</v>
      </c>
      <c r="C17" s="102">
        <f>IFERROR(INDEX('на отправку (3)'!E:E,MATCH($U17,'на отправку (3)'!$A:$A,0),1),0)</f>
        <v>774</v>
      </c>
      <c r="D17" s="102">
        <f>IFERROR(INDEX('на отправку (3)'!F:F,MATCH($U17,'на отправку (3)'!$A:$A,0),1),0)</f>
        <v>1239</v>
      </c>
      <c r="E17" s="102">
        <f>IFERROR(INDEX('на отправку (3)'!G:G,MATCH($U17,'на отправку (3)'!$A:$A,0),1),0)</f>
        <v>0.62469733699999996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0.91264675399999995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858</v>
      </c>
      <c r="O17" s="102">
        <f>IFERROR(INDEX('на отправку (3)'!Q:Q,MATCH($U17,'на отправку (3)'!$A:$A,0),1),0)</f>
        <v>1386</v>
      </c>
      <c r="P17" s="102">
        <f>IFERROR(INDEX('на отправку (3)'!R:R,MATCH($U17,'на отправку (3)'!$A:$A,0),1),0)</f>
        <v>0.61904761900000005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021111№8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87" t="s">
        <v>309</v>
      </c>
      <c r="B18" s="87" t="s">
        <v>289</v>
      </c>
      <c r="C18" s="102">
        <f>IFERROR(INDEX('на отправку (3)'!E:E,MATCH($U18,'на отправку (3)'!$A:$A,0),1),0)</f>
        <v>2844</v>
      </c>
      <c r="D18" s="102">
        <f>IFERROR(INDEX('на отправку (3)'!F:F,MATCH($U18,'на отправку (3)'!$A:$A,0),1),0)</f>
        <v>463</v>
      </c>
      <c r="E18" s="102">
        <f>IFERROR(INDEX('на отправку (3)'!G:G,MATCH($U18,'на отправку (3)'!$A:$A,0),1),0)</f>
        <v>6.1425485960000001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6.1425485960000001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2621</v>
      </c>
      <c r="O18" s="102">
        <f>IFERROR(INDEX('на отправку (3)'!Q:Q,MATCH($U18,'на отправку (3)'!$A:$A,0),1),0)</f>
        <v>497</v>
      </c>
      <c r="P18" s="102">
        <f>IFERROR(INDEX('на отправку (3)'!R:R,MATCH($U18,'на отправку (3)'!$A:$A,0),1),0)</f>
        <v>5.2736418509999998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021111№9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87" t="s">
        <v>311</v>
      </c>
      <c r="B19" s="87" t="s">
        <v>290</v>
      </c>
      <c r="C19" s="102">
        <f>IFERROR(INDEX('на отправку (3)'!E:E,MATCH($U19,'на отправку (3)'!$A:$A,0),1),0)</f>
        <v>27</v>
      </c>
      <c r="D19" s="102">
        <f>IFERROR(INDEX('на отправку (3)'!F:F,MATCH($U19,'на отправку (3)'!$A:$A,0),1),0)</f>
        <v>3</v>
      </c>
      <c r="E19" s="102">
        <f>IFERROR(INDEX('на отправку (3)'!G:G,MATCH($U19,'на отправку (3)'!$A:$A,0),1),0)</f>
        <v>9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9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34</v>
      </c>
      <c r="O19" s="102">
        <f>IFERROR(INDEX('на отправку (3)'!Q:Q,MATCH($U19,'на отправку (3)'!$A:$A,0),1),0)</f>
        <v>15</v>
      </c>
      <c r="P19" s="102">
        <f>IFERROR(INDEX('на отправку (3)'!R:R,MATCH($U19,'на отправку (3)'!$A:$A,0),1),0)</f>
        <v>2.266666667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021111№10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87" t="s">
        <v>313</v>
      </c>
      <c r="B20" s="87" t="s">
        <v>2608</v>
      </c>
      <c r="C20" s="102">
        <f>IFERROR(INDEX('на отправку (3)'!E:E,MATCH($U20,'на отправку (3)'!$A:$A,0),1),0)</f>
        <v>254</v>
      </c>
      <c r="D20" s="102">
        <f>IFERROR(INDEX('на отправку (3)'!F:F,MATCH($U20,'на отправку (3)'!$A:$A,0),1),0)</f>
        <v>28</v>
      </c>
      <c r="E20" s="102">
        <f>IFERROR(INDEX('на отправку (3)'!G:G,MATCH($U20,'на отправку (3)'!$A:$A,0),1),0)</f>
        <v>9.0714285710000002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9.0714285710000002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147</v>
      </c>
      <c r="O20" s="102">
        <f>IFERROR(INDEX('на отправку (3)'!Q:Q,MATCH($U20,'на отправку (3)'!$A:$A,0),1),0)</f>
        <v>112</v>
      </c>
      <c r="P20" s="102">
        <f>IFERROR(INDEX('на отправку (3)'!R:R,MATCH($U20,'на отправку (3)'!$A:$A,0),1),0)</f>
        <v>1.3125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021111№11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87" t="s">
        <v>315</v>
      </c>
      <c r="B21" s="87" t="s">
        <v>2609</v>
      </c>
      <c r="C21" s="102">
        <f>IFERROR(INDEX('на отправку (3)'!E:E,MATCH($U21,'на отправку (3)'!$A:$A,0),1),0)</f>
        <v>1184</v>
      </c>
      <c r="D21" s="102">
        <f>IFERROR(INDEX('на отправку (3)'!F:F,MATCH($U21,'на отправку (3)'!$A:$A,0),1),0)</f>
        <v>26024</v>
      </c>
      <c r="E21" s="102">
        <f>IFERROR(INDEX('на отправку (3)'!G:G,MATCH($U21,'на отправку (3)'!$A:$A,0),1),0)</f>
        <v>4.5496465E-2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58.821585620999997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678</v>
      </c>
      <c r="O21" s="102">
        <f>IFERROR(INDEX('на отправку (3)'!Q:Q,MATCH($U21,'на отправку (3)'!$A:$A,0),1),0)</f>
        <v>23668</v>
      </c>
      <c r="P21" s="102">
        <f>IFERROR(INDEX('на отправку (3)'!R:R,MATCH($U21,'на отправку (3)'!$A:$A,0),1),0)</f>
        <v>2.8646273E-2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021111№12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87" t="s">
        <v>317</v>
      </c>
      <c r="B22" s="87" t="s">
        <v>2610</v>
      </c>
      <c r="C22" s="102">
        <f>IFERROR(INDEX('на отправку (3)'!E:E,MATCH($U22,'на отправку (3)'!$A:$A,0),1),0)</f>
        <v>428</v>
      </c>
      <c r="D22" s="102">
        <f>IFERROR(INDEX('на отправку (3)'!F:F,MATCH($U22,'на отправку (3)'!$A:$A,0),1),0)</f>
        <v>1655</v>
      </c>
      <c r="E22" s="102">
        <f>IFERROR(INDEX('на отправку (3)'!G:G,MATCH($U22,'на отправку (3)'!$A:$A,0),1),0)</f>
        <v>0.25861027199999997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-4.2003457050000002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477</v>
      </c>
      <c r="O22" s="102">
        <f>IFERROR(INDEX('на отправку (3)'!Q:Q,MATCH($U22,'на отправку (3)'!$A:$A,0),1),0)</f>
        <v>1767</v>
      </c>
      <c r="P22" s="102">
        <f>IFERROR(INDEX('на отправку (3)'!R:R,MATCH($U22,'на отправку (3)'!$A:$A,0),1),0)</f>
        <v>0.26994906600000002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021111№13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87" t="s">
        <v>319</v>
      </c>
      <c r="B23" s="87" t="s">
        <v>2611</v>
      </c>
      <c r="C23" s="102">
        <f>IFERROR(INDEX('на отправку (3)'!E:E,MATCH($U23,'на отправку (3)'!$A:$A,0),1),0)</f>
        <v>1</v>
      </c>
      <c r="D23" s="102">
        <f>IFERROR(INDEX('на отправку (3)'!F:F,MATCH($U23,'на отправку (3)'!$A:$A,0),1),0)</f>
        <v>2521</v>
      </c>
      <c r="E23" s="102">
        <f>IFERROR(INDEX('на отправку (3)'!G:G,MATCH($U23,'на отправку (3)'!$A:$A,0),1),0)</f>
        <v>3.9666799999999998E-4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2382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021111№14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s="96" customFormat="1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87" t="s">
        <v>323</v>
      </c>
      <c r="B25" s="87" t="s">
        <v>2612</v>
      </c>
      <c r="C25" s="102">
        <f>IFERROR(INDEX('на отправку (3)'!E:E,MATCH($U25,'на отправку (3)'!$A:$A,0),1),0)</f>
        <v>9259</v>
      </c>
      <c r="D25" s="102">
        <f>IFERROR(INDEX('на отправку (3)'!F:F,MATCH($U25,'на отправку (3)'!$A:$A,0),1),0)</f>
        <v>9491</v>
      </c>
      <c r="E25" s="102">
        <f>IFERROR(INDEX('на отправку (3)'!G:G,MATCH($U25,'на отправку (3)'!$A:$A,0),1),0)</f>
        <v>0.97555579000000003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0.97555579000000003</v>
      </c>
      <c r="I25" s="102">
        <f>IFERROR(INDEX('на отправку (3)'!K:K,MATCH($U25,'на отправку (3)'!$A:$A,0),1),0)</f>
        <v>0.5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021111№15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87" t="s">
        <v>325</v>
      </c>
      <c r="B26" s="87" t="s">
        <v>2613</v>
      </c>
      <c r="C26" s="102">
        <f>IFERROR(INDEX('на отправку (3)'!E:E,MATCH($U26,'на отправку (3)'!$A:$A,0),1),0)</f>
        <v>2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</v>
      </c>
      <c r="O26" s="102">
        <f>IFERROR(INDEX('на отправку (3)'!Q:Q,MATCH($U26,'на отправку (3)'!$A:$A,0),1),0)</f>
        <v>1</v>
      </c>
      <c r="P26" s="102">
        <f>IFERROR(INDEX('на отправку (3)'!R:R,MATCH($U26,'на отправку (3)'!$A:$A,0),1),0)</f>
        <v>1</v>
      </c>
      <c r="Q26" s="102">
        <f>IFERROR(INDEX('на отправку (3)'!S:S,MATCH($U26,'на отправку (3)'!$A:$A,0),1),0)</f>
        <v>1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021111№16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87" t="s">
        <v>327</v>
      </c>
      <c r="B27" s="87" t="s">
        <v>2614</v>
      </c>
      <c r="C27" s="102">
        <f>IFERROR(INDEX('на отправку (3)'!E:E,MATCH($U27,'на отправку (3)'!$A:$A,0),1),0)</f>
        <v>58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213</v>
      </c>
      <c r="O27" s="102">
        <f>IFERROR(INDEX('на отправку (3)'!Q:Q,MATCH($U27,'на отправку (3)'!$A:$A,0),1),0)</f>
        <v>40</v>
      </c>
      <c r="P27" s="102">
        <f>IFERROR(INDEX('на отправку (3)'!R:R,MATCH($U27,'на отправку (3)'!$A:$A,0),1),0)</f>
        <v>5.3250000000000002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021111№17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87" t="s">
        <v>329</v>
      </c>
      <c r="B28" s="87" t="s">
        <v>2615</v>
      </c>
      <c r="C28" s="102">
        <f>IFERROR(INDEX('на отправку (3)'!E:E,MATCH($U28,'на отправку (3)'!$A:$A,0),1),0)</f>
        <v>36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13</v>
      </c>
      <c r="O28" s="102">
        <f>IFERROR(INDEX('на отправку (3)'!Q:Q,MATCH($U28,'на отправку (3)'!$A:$A,0),1),0)</f>
        <v>3</v>
      </c>
      <c r="P28" s="102">
        <f>IFERROR(INDEX('на отправку (3)'!R:R,MATCH($U28,'на отправку (3)'!$A:$A,0),1),0)</f>
        <v>4.3333333329999997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021111№18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87" t="s">
        <v>331</v>
      </c>
      <c r="B29" s="87" t="s">
        <v>2620</v>
      </c>
      <c r="C29" s="102">
        <f>IFERROR(INDEX('на отправку (3)'!E:E,MATCH($U29,'на отправку (3)'!$A:$A,0),1),0)</f>
        <v>59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87</v>
      </c>
      <c r="O29" s="102">
        <f>IFERROR(INDEX('на отправку (3)'!Q:Q,MATCH($U29,'на отправку (3)'!$A:$A,0),1),0)</f>
        <v>31</v>
      </c>
      <c r="P29" s="102">
        <f>IFERROR(INDEX('на отправку (3)'!R:R,MATCH($U29,'на отправку (3)'!$A:$A,0),1),0)</f>
        <v>2.8064516130000001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021111№19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87" t="s">
        <v>333</v>
      </c>
      <c r="B30" s="87" t="s">
        <v>2621</v>
      </c>
      <c r="C30" s="102">
        <f>IFERROR(INDEX('на отправку (3)'!E:E,MATCH($U30,'на отправку (3)'!$A:$A,0),1),0)</f>
        <v>2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2</v>
      </c>
      <c r="O30" s="102">
        <f>IFERROR(INDEX('на отправку (3)'!Q:Q,MATCH($U30,'на отправку (3)'!$A:$A,0),1),0)</f>
        <v>1</v>
      </c>
      <c r="P30" s="102">
        <f>IFERROR(INDEX('на отправку (3)'!R:R,MATCH($U30,'на отправку (3)'!$A:$A,0),1),0)</f>
        <v>2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021111№20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s="96" customFormat="1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87" t="s">
        <v>335</v>
      </c>
      <c r="B32" s="87" t="s">
        <v>2622</v>
      </c>
      <c r="C32" s="102">
        <f>IFERROR(INDEX('на отправку (3)'!E:E,MATCH($U32,'на отправку (3)'!$A:$A,0),1),0)</f>
        <v>8</v>
      </c>
      <c r="D32" s="102">
        <f>IFERROR(INDEX('на отправку (3)'!F:F,MATCH($U32,'на отправку (3)'!$A:$A,0),1),0)</f>
        <v>17</v>
      </c>
      <c r="E32" s="102">
        <f>IFERROR(INDEX('на отправку (3)'!G:G,MATCH($U32,'на отправку (3)'!$A:$A,0),1),0)</f>
        <v>0.47058823500000002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50.5882352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5</v>
      </c>
      <c r="O32" s="102">
        <f>IFERROR(INDEX('на отправку (3)'!Q:Q,MATCH($U32,'на отправку (3)'!$A:$A,0),1),0)</f>
        <v>16</v>
      </c>
      <c r="P32" s="102">
        <f>IFERROR(INDEX('на отправку (3)'!R:R,MATCH($U32,'на отправку (3)'!$A:$A,0),1),0)</f>
        <v>0.3125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021111№21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87" t="s">
        <v>337</v>
      </c>
      <c r="B33" s="87" t="s">
        <v>2623</v>
      </c>
      <c r="C33" s="102">
        <f>IFERROR(INDEX('на отправку (3)'!E:E,MATCH($U33,'на отправку (3)'!$A:$A,0),1),0)</f>
        <v>253</v>
      </c>
      <c r="D33" s="102">
        <f>IFERROR(INDEX('на отправку (3)'!F:F,MATCH($U33,'на отправку (3)'!$A:$A,0),1),0)</f>
        <v>270</v>
      </c>
      <c r="E33" s="102">
        <f>IFERROR(INDEX('на отправку (3)'!G:G,MATCH($U33,'на отправку (3)'!$A:$A,0),1),0)</f>
        <v>0.93703703699999996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0.93703703699999996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021111№22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87" t="s">
        <v>339</v>
      </c>
      <c r="B34" s="87" t="s">
        <v>2624</v>
      </c>
      <c r="C34" s="102">
        <f>IFERROR(INDEX('на отправку (3)'!E:E,MATCH($U34,'на отправку (3)'!$A:$A,0),1),0)</f>
        <v>1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2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021111№23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87" t="s">
        <v>341</v>
      </c>
      <c r="B35" s="87" t="s">
        <v>2625</v>
      </c>
      <c r="C35" s="102">
        <f>IFERROR(INDEX('на отправку (3)'!E:E,MATCH($U35,'на отправку (3)'!$A:$A,0),1),0)</f>
        <v>2</v>
      </c>
      <c r="D35" s="102">
        <f>IFERROR(INDEX('на отправку (3)'!F:F,MATCH($U35,'на отправку (3)'!$A:$A,0),1),0)</f>
        <v>1</v>
      </c>
      <c r="E35" s="102">
        <f>IFERROR(INDEX('на отправку (3)'!G:G,MATCH($U35,'на отправку (3)'!$A:$A,0),1),0)</f>
        <v>2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999.99999890000004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1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1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4</v>
      </c>
      <c r="O35" s="102">
        <f>IFERROR(INDEX('на отправку (3)'!Q:Q,MATCH($U35,'на отправку (3)'!$A:$A,0),1),0)</f>
        <v>22</v>
      </c>
      <c r="P35" s="102">
        <f>IFERROR(INDEX('на отправку (3)'!R:R,MATCH($U35,'на отправку (3)'!$A:$A,0),1),0)</f>
        <v>0.18181818199999999</v>
      </c>
      <c r="Q35" s="102">
        <f>IFERROR(INDEX('на отправку (3)'!S:S,MATCH($U35,'на отправку (3)'!$A:$A,0),1),0)</f>
        <v>0.5</v>
      </c>
      <c r="R35" s="102">
        <f>IFERROR(INDEX('на отправку (3)'!T:T,MATCH($U35,'на отправку (3)'!$A:$A,0),1),0)</f>
        <v>0</v>
      </c>
      <c r="T35" s="140">
        <f t="shared" si="0"/>
        <v>1</v>
      </c>
      <c r="U35" s="141" t="str">
        <f t="shared" si="1"/>
        <v>021111№24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87" t="s">
        <v>343</v>
      </c>
      <c r="B36" s="87" t="s">
        <v>2626</v>
      </c>
      <c r="C36" s="102">
        <f>IFERROR(INDEX('на отправку (3)'!E:E,MATCH($U36,'на отправку (3)'!$A:$A,0),1),0)</f>
        <v>798</v>
      </c>
      <c r="D36" s="102">
        <f>IFERROR(INDEX('на отправку (3)'!F:F,MATCH($U36,'на отправку (3)'!$A:$A,0),1),0)</f>
        <v>824</v>
      </c>
      <c r="E36" s="102">
        <f>IFERROR(INDEX('на отправку (3)'!G:G,MATCH($U36,'на отправку (3)'!$A:$A,0),1),0)</f>
        <v>0.96844660199999999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0.96844660199999999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021111№25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87"/>
      <c r="B37" s="87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87" t="s">
        <v>2628</v>
      </c>
      <c r="B38" s="87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87"/>
      <c r="B39" s="87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87"/>
      <c r="B40" s="87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87"/>
      <c r="B41" s="87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87"/>
      <c r="B42" s="87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87"/>
      <c r="B43" s="87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87"/>
      <c r="B44" s="87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88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3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14</v>
      </c>
      <c r="V47" s="85" t="s">
        <v>191</v>
      </c>
      <c r="Y47" s="73">
        <f>SUM(Y10:Y44)</f>
        <v>25</v>
      </c>
      <c r="Z47" s="85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85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15.5</v>
      </c>
      <c r="L50" s="73">
        <f>SUMIF(L10:L44,1,L10:L44)</f>
        <v>19</v>
      </c>
      <c r="M50" s="85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9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85" customWidth="1"/>
    <col min="2" max="2" width="7.140625" style="85" customWidth="1"/>
    <col min="3" max="3" width="13.85546875" style="85" customWidth="1"/>
    <col min="4" max="4" width="13.7109375" style="85" customWidth="1"/>
    <col min="5" max="5" width="11" style="85" customWidth="1"/>
    <col min="6" max="9" width="11.140625" style="85" customWidth="1"/>
    <col min="10" max="10" width="14" style="85" customWidth="1"/>
    <col min="11" max="11" width="14.28515625" style="85" customWidth="1"/>
    <col min="12" max="12" width="11.140625" style="85" customWidth="1"/>
    <col min="13" max="13" width="20" style="85" customWidth="1"/>
    <col min="14" max="15" width="13.28515625" style="85" customWidth="1"/>
    <col min="16" max="17" width="11.140625" style="85" customWidth="1"/>
    <col min="18" max="18" width="20" style="85" customWidth="1"/>
    <col min="19" max="19" width="0.140625" style="85" hidden="1" customWidth="1"/>
    <col min="20" max="20" width="9.140625" style="96"/>
    <col min="21" max="21" width="0" style="85" hidden="1" customWidth="1"/>
    <col min="22" max="16384" width="9.140625" style="85"/>
  </cols>
  <sheetData>
    <row r="1" spans="1:25" x14ac:dyDescent="0.25">
      <c r="A1" s="94" t="s">
        <v>2650</v>
      </c>
      <c r="T1" s="96" t="s">
        <v>45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5" customHeight="1" x14ac:dyDescent="0.25">
      <c r="A4" s="158" t="s">
        <v>2651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88" t="s">
        <v>2588</v>
      </c>
      <c r="D6" s="88" t="s">
        <v>2589</v>
      </c>
      <c r="E6" s="88" t="s">
        <v>2590</v>
      </c>
      <c r="F6" s="88" t="s">
        <v>2591</v>
      </c>
      <c r="G6" s="88" t="s">
        <v>2592</v>
      </c>
      <c r="H6" s="88" t="s">
        <v>2593</v>
      </c>
      <c r="I6" s="88" t="s">
        <v>9</v>
      </c>
      <c r="J6" s="88" t="s">
        <v>2594</v>
      </c>
      <c r="K6" s="88" t="s">
        <v>2595</v>
      </c>
      <c r="L6" s="88" t="s">
        <v>2596</v>
      </c>
      <c r="M6" s="88" t="s">
        <v>11</v>
      </c>
      <c r="N6" s="88" t="s">
        <v>2588</v>
      </c>
      <c r="O6" s="88" t="s">
        <v>2589</v>
      </c>
      <c r="P6" s="88" t="s">
        <v>2590</v>
      </c>
      <c r="Q6" s="88" t="s">
        <v>9</v>
      </c>
      <c r="R6" s="86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88" t="s">
        <v>2597</v>
      </c>
      <c r="D7" s="88" t="s">
        <v>2597</v>
      </c>
      <c r="E7" s="88" t="s">
        <v>2598</v>
      </c>
      <c r="F7" s="88" t="s">
        <v>2599</v>
      </c>
      <c r="G7" s="88" t="s">
        <v>2600</v>
      </c>
      <c r="H7" s="88" t="s">
        <v>2601</v>
      </c>
      <c r="I7" s="88" t="s">
        <v>2602</v>
      </c>
      <c r="J7" s="88" t="s">
        <v>2603</v>
      </c>
      <c r="K7" s="88" t="s">
        <v>2603</v>
      </c>
      <c r="L7" s="88" t="s">
        <v>2604</v>
      </c>
      <c r="M7" s="88"/>
      <c r="N7" s="88" t="s">
        <v>2597</v>
      </c>
      <c r="O7" s="88" t="s">
        <v>2597</v>
      </c>
      <c r="P7" s="88" t="s">
        <v>2605</v>
      </c>
      <c r="Q7" s="88" t="s">
        <v>2606</v>
      </c>
      <c r="R7" s="86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89">
        <v>1</v>
      </c>
      <c r="B8" s="89">
        <v>2</v>
      </c>
      <c r="C8" s="89" t="s">
        <v>4</v>
      </c>
      <c r="D8" s="89" t="s">
        <v>2607</v>
      </c>
      <c r="E8" s="89" t="s">
        <v>6</v>
      </c>
      <c r="F8" s="89" t="s">
        <v>286</v>
      </c>
      <c r="G8" s="89" t="s">
        <v>287</v>
      </c>
      <c r="H8" s="89" t="s">
        <v>288</v>
      </c>
      <c r="I8" s="89" t="s">
        <v>289</v>
      </c>
      <c r="J8" s="89" t="s">
        <v>290</v>
      </c>
      <c r="K8" s="89" t="s">
        <v>2608</v>
      </c>
      <c r="L8" s="89" t="s">
        <v>2609</v>
      </c>
      <c r="M8" s="89" t="s">
        <v>2610</v>
      </c>
      <c r="N8" s="89" t="s">
        <v>2611</v>
      </c>
      <c r="O8" s="89" t="s">
        <v>2612</v>
      </c>
      <c r="P8" s="89" t="s">
        <v>2613</v>
      </c>
      <c r="Q8" s="89" t="s">
        <v>2614</v>
      </c>
      <c r="R8" s="89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87"/>
      <c r="B9" s="87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87" t="s">
        <v>293</v>
      </c>
      <c r="B10" s="87" t="s">
        <v>2617</v>
      </c>
      <c r="C10" s="102">
        <f>IFERROR(INDEX('на отправку (3)'!E:E,MATCH($U10,'на отправку (3)'!$A:$A,0),1),0)</f>
        <v>0</v>
      </c>
      <c r="D10" s="102">
        <f>IFERROR(INDEX('на отправку (3)'!F:F,MATCH($U10,'на отправку (3)'!$A:$A,0),1),0)</f>
        <v>0</v>
      </c>
      <c r="E10" s="102">
        <f>IFERROR(INDEX('на отправку (3)'!G:G,MATCH($U10,'на отправку (3)'!$A:$A,0),1),0)</f>
        <v>0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0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0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0</v>
      </c>
      <c r="O10" s="102">
        <f>IFERROR(INDEX('на отправку (3)'!Q:Q,MATCH($U10,'на отправку (3)'!$A:$A,0),1),0)</f>
        <v>0</v>
      </c>
      <c r="P10" s="102">
        <f>IFERROR(INDEX('на отправку (3)'!R:R,MATCH($U10,'на отправку (3)'!$A:$A,0),1),0)</f>
        <v>0</v>
      </c>
      <c r="Q10" s="102">
        <f>IFERROR(INDEX('на отправку (3)'!S:S,MATCH($U10,'на отправку (3)'!$A:$A,0),1),0)</f>
        <v>0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021120№1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0</v>
      </c>
    </row>
    <row r="11" spans="1:25" ht="43.5" customHeight="1" x14ac:dyDescent="0.25">
      <c r="A11" s="87" t="s">
        <v>295</v>
      </c>
      <c r="B11" s="87" t="s">
        <v>2</v>
      </c>
      <c r="C11" s="102">
        <f>IFERROR(INDEX('на отправку (3)'!E:E,MATCH($U11,'на отправку (3)'!$A:$A,0),1),0)</f>
        <v>0</v>
      </c>
      <c r="D11" s="102">
        <f>IFERROR(INDEX('на отправку (3)'!F:F,MATCH($U11,'на отправку (3)'!$A:$A,0),1),0)</f>
        <v>0</v>
      </c>
      <c r="E11" s="102">
        <f>IFERROR(INDEX('на отправку (3)'!G:G,MATCH($U11,'на отправку (3)'!$A:$A,0),1),0)</f>
        <v>0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0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0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0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0</v>
      </c>
      <c r="O11" s="102">
        <f>IFERROR(INDEX('на отправку (3)'!Q:Q,MATCH($U11,'на отправку (3)'!$A:$A,0),1),0)</f>
        <v>0</v>
      </c>
      <c r="P11" s="102">
        <f>IFERROR(INDEX('на отправку (3)'!R:R,MATCH($U11,'на отправку (3)'!$A:$A,0),1),0)</f>
        <v>0</v>
      </c>
      <c r="Q11" s="102">
        <f>IFERROR(INDEX('на отправку (3)'!S:S,MATCH($U11,'на отправку (3)'!$A:$A,0),1),0)</f>
        <v>0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0</v>
      </c>
      <c r="U11" s="141" t="str">
        <f t="shared" ref="U11:U36" si="1">CONCATENATE($T$1,"№",B11)</f>
        <v>021120№2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0</v>
      </c>
    </row>
    <row r="12" spans="1:25" ht="46.5" customHeight="1" x14ac:dyDescent="0.25">
      <c r="A12" s="87" t="s">
        <v>297</v>
      </c>
      <c r="B12" s="87" t="s">
        <v>4</v>
      </c>
      <c r="C12" s="102">
        <f>IFERROR(INDEX('на отправку (3)'!E:E,MATCH($U12,'на отправку (3)'!$A:$A,0),1),0)</f>
        <v>0</v>
      </c>
      <c r="D12" s="102">
        <f>IFERROR(INDEX('на отправку (3)'!F:F,MATCH($U12,'на отправку (3)'!$A:$A,0),1),0)</f>
        <v>0</v>
      </c>
      <c r="E12" s="102">
        <f>IFERROR(INDEX('на отправку (3)'!G:G,MATCH($U12,'на отправку (3)'!$A:$A,0),1),0)</f>
        <v>0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0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0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021120№3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0</v>
      </c>
    </row>
    <row r="13" spans="1:25" ht="36.75" customHeight="1" x14ac:dyDescent="0.25">
      <c r="A13" s="87" t="s">
        <v>299</v>
      </c>
      <c r="B13" s="87" t="s">
        <v>2607</v>
      </c>
      <c r="C13" s="102">
        <f>IFERROR(INDEX('на отправку (3)'!E:E,MATCH($U13,'на отправку (3)'!$A:$A,0),1),0)</f>
        <v>0</v>
      </c>
      <c r="D13" s="102">
        <f>IFERROR(INDEX('на отправку (3)'!F:F,MATCH($U13,'на отправку (3)'!$A:$A,0),1),0)</f>
        <v>0</v>
      </c>
      <c r="E13" s="102">
        <f>IFERROR(INDEX('на отправку (3)'!G:G,MATCH($U13,'на отправку (3)'!$A:$A,0),1),0)</f>
        <v>0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0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0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0</v>
      </c>
      <c r="O13" s="102">
        <f>IFERROR(INDEX('на отправку (3)'!Q:Q,MATCH($U13,'на отправку (3)'!$A:$A,0),1),0)</f>
        <v>0</v>
      </c>
      <c r="P13" s="102">
        <f>IFERROR(INDEX('на отправку (3)'!R:R,MATCH($U13,'на отправку (3)'!$A:$A,0),1),0)</f>
        <v>0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0</v>
      </c>
      <c r="U13" s="141" t="str">
        <f t="shared" si="1"/>
        <v>021120№4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0</v>
      </c>
    </row>
    <row r="14" spans="1:25" ht="36.75" customHeight="1" x14ac:dyDescent="0.25">
      <c r="A14" s="87" t="s">
        <v>301</v>
      </c>
      <c r="B14" s="87" t="s">
        <v>6</v>
      </c>
      <c r="C14" s="102">
        <f>IFERROR(INDEX('на отправку (3)'!E:E,MATCH($U14,'на отправку (3)'!$A:$A,0),1),0)</f>
        <v>0</v>
      </c>
      <c r="D14" s="102">
        <f>IFERROR(INDEX('на отправку (3)'!F:F,MATCH($U14,'на отправку (3)'!$A:$A,0),1),0)</f>
        <v>0</v>
      </c>
      <c r="E14" s="102">
        <f>IFERROR(INDEX('на отправку (3)'!G:G,MATCH($U14,'на отправку (3)'!$A:$A,0),1),0)</f>
        <v>0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0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0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0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0</v>
      </c>
      <c r="O14" s="102">
        <f>IFERROR(INDEX('на отправку (3)'!Q:Q,MATCH($U14,'на отправку (3)'!$A:$A,0),1),0)</f>
        <v>0</v>
      </c>
      <c r="P14" s="102">
        <f>IFERROR(INDEX('на отправку (3)'!R:R,MATCH($U14,'на отправку (3)'!$A:$A,0),1),0)</f>
        <v>0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0</v>
      </c>
      <c r="U14" s="141" t="str">
        <f t="shared" si="1"/>
        <v>021120№5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0</v>
      </c>
    </row>
    <row r="15" spans="1:25" ht="26.25" customHeight="1" x14ac:dyDescent="0.25">
      <c r="A15" s="87" t="s">
        <v>303</v>
      </c>
      <c r="B15" s="87" t="s">
        <v>286</v>
      </c>
      <c r="C15" s="102">
        <f>IFERROR(INDEX('на отправку (3)'!E:E,MATCH($U15,'на отправку (3)'!$A:$A,0),1),0)</f>
        <v>0</v>
      </c>
      <c r="D15" s="102">
        <f>IFERROR(INDEX('на отправку (3)'!F:F,MATCH($U15,'на отправку (3)'!$A:$A,0),1),0)</f>
        <v>0</v>
      </c>
      <c r="E15" s="102">
        <f>IFERROR(INDEX('на отправку (3)'!G:G,MATCH($U15,'на отправку (3)'!$A:$A,0),1),0)</f>
        <v>0</v>
      </c>
      <c r="F15" s="102">
        <f>IFERROR(INDEX('на отправку (3)'!H:H,MATCH($U15,'на отправку (3)'!$A:$A,0),1),0)</f>
        <v>0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0</v>
      </c>
      <c r="I15" s="102">
        <f>IFERROR(INDEX('на отправку (3)'!K:K,MATCH($U15,'на отправку (3)'!$A:$A,0),1),0)</f>
        <v>0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0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0</v>
      </c>
      <c r="R15" s="102">
        <f>IFERROR(INDEX('на отправку (3)'!T:T,MATCH($U15,'на отправку (3)'!$A:$A,0),1),0)</f>
        <v>0</v>
      </c>
      <c r="T15" s="140">
        <f t="shared" si="0"/>
        <v>0</v>
      </c>
      <c r="U15" s="141" t="str">
        <f t="shared" si="1"/>
        <v>021120№6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0</v>
      </c>
    </row>
    <row r="16" spans="1:25" ht="36.75" customHeight="1" x14ac:dyDescent="0.25">
      <c r="A16" s="87" t="s">
        <v>2618</v>
      </c>
      <c r="B16" s="87" t="s">
        <v>287</v>
      </c>
      <c r="C16" s="102">
        <f>IFERROR(INDEX('на отправку (3)'!E:E,MATCH($U16,'на отправку (3)'!$A:$A,0),1),0)</f>
        <v>0</v>
      </c>
      <c r="D16" s="102">
        <f>IFERROR(INDEX('на отправку (3)'!F:F,MATCH($U16,'на отправку (3)'!$A:$A,0),1),0)</f>
        <v>0</v>
      </c>
      <c r="E16" s="102">
        <f>IFERROR(INDEX('на отправку (3)'!G:G,MATCH($U16,'на отправку (3)'!$A:$A,0),1),0)</f>
        <v>0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0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0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0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0</v>
      </c>
      <c r="O16" s="102">
        <f>IFERROR(INDEX('на отправку (3)'!Q:Q,MATCH($U16,'на отправку (3)'!$A:$A,0),1),0)</f>
        <v>0</v>
      </c>
      <c r="P16" s="102">
        <f>IFERROR(INDEX('на отправку (3)'!R:R,MATCH($U16,'на отправку (3)'!$A:$A,0),1),0)</f>
        <v>0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0</v>
      </c>
      <c r="U16" s="141" t="str">
        <f t="shared" si="1"/>
        <v>021120№7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0</v>
      </c>
    </row>
    <row r="17" spans="1:25" ht="36.75" customHeight="1" x14ac:dyDescent="0.25">
      <c r="A17" s="87" t="s">
        <v>2619</v>
      </c>
      <c r="B17" s="87" t="s">
        <v>288</v>
      </c>
      <c r="C17" s="102">
        <f>IFERROR(INDEX('на отправку (3)'!E:E,MATCH($U17,'на отправку (3)'!$A:$A,0),1),0)</f>
        <v>0</v>
      </c>
      <c r="D17" s="102">
        <f>IFERROR(INDEX('на отправку (3)'!F:F,MATCH($U17,'на отправку (3)'!$A:$A,0),1),0)</f>
        <v>0</v>
      </c>
      <c r="E17" s="102">
        <f>IFERROR(INDEX('на отправку (3)'!G:G,MATCH($U17,'на отправку (3)'!$A:$A,0),1),0)</f>
        <v>0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0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0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0</v>
      </c>
      <c r="O17" s="102">
        <f>IFERROR(INDEX('на отправку (3)'!Q:Q,MATCH($U17,'на отправку (3)'!$A:$A,0),1),0)</f>
        <v>0</v>
      </c>
      <c r="P17" s="102">
        <f>IFERROR(INDEX('на отправку (3)'!R:R,MATCH($U17,'на отправку (3)'!$A:$A,0),1),0)</f>
        <v>0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021120№8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0</v>
      </c>
    </row>
    <row r="18" spans="1:25" ht="36.75" customHeight="1" x14ac:dyDescent="0.25">
      <c r="A18" s="87" t="s">
        <v>309</v>
      </c>
      <c r="B18" s="87" t="s">
        <v>289</v>
      </c>
      <c r="C18" s="102">
        <f>IFERROR(INDEX('на отправку (3)'!E:E,MATCH($U18,'на отправку (3)'!$A:$A,0),1),0)</f>
        <v>0</v>
      </c>
      <c r="D18" s="102">
        <f>IFERROR(INDEX('на отправку (3)'!F:F,MATCH($U18,'на отправку (3)'!$A:$A,0),1),0)</f>
        <v>0</v>
      </c>
      <c r="E18" s="102">
        <f>IFERROR(INDEX('на отправку (3)'!G:G,MATCH($U18,'на отправку (3)'!$A:$A,0),1),0)</f>
        <v>0</v>
      </c>
      <c r="F18" s="102">
        <f>IFERROR(INDEX('на отправку (3)'!H:H,MATCH($U18,'на отправку (3)'!$A:$A,0),1),0)</f>
        <v>0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0</v>
      </c>
      <c r="I18" s="102">
        <f>IFERROR(INDEX('на отправку (3)'!K:K,MATCH($U18,'на отправку (3)'!$A:$A,0),1),0)</f>
        <v>0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0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0</v>
      </c>
      <c r="O18" s="102">
        <f>IFERROR(INDEX('на отправку (3)'!Q:Q,MATCH($U18,'на отправку (3)'!$A:$A,0),1),0)</f>
        <v>0</v>
      </c>
      <c r="P18" s="102">
        <f>IFERROR(INDEX('на отправку (3)'!R:R,MATCH($U18,'на отправку (3)'!$A:$A,0),1),0)</f>
        <v>0</v>
      </c>
      <c r="Q18" s="102">
        <f>IFERROR(INDEX('на отправку (3)'!S:S,MATCH($U18,'на отправку (3)'!$A:$A,0),1),0)</f>
        <v>0</v>
      </c>
      <c r="R18" s="102">
        <f>IFERROR(INDEX('на отправку (3)'!T:T,MATCH($U18,'на отправку (3)'!$A:$A,0),1),0)</f>
        <v>0</v>
      </c>
      <c r="T18" s="140">
        <f t="shared" si="0"/>
        <v>0</v>
      </c>
      <c r="U18" s="141" t="str">
        <f t="shared" si="1"/>
        <v>021120№9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0</v>
      </c>
    </row>
    <row r="19" spans="1:25" ht="36.75" customHeight="1" x14ac:dyDescent="0.25">
      <c r="A19" s="87" t="s">
        <v>311</v>
      </c>
      <c r="B19" s="87" t="s">
        <v>290</v>
      </c>
      <c r="C19" s="102">
        <f>IFERROR(INDEX('на отправку (3)'!E:E,MATCH($U19,'на отправку (3)'!$A:$A,0),1),0)</f>
        <v>0</v>
      </c>
      <c r="D19" s="102">
        <f>IFERROR(INDEX('на отправку (3)'!F:F,MATCH($U19,'на отправку (3)'!$A:$A,0),1),0)</f>
        <v>0</v>
      </c>
      <c r="E19" s="102">
        <f>IFERROR(INDEX('на отправку (3)'!G:G,MATCH($U19,'на отправку (3)'!$A:$A,0),1),0)</f>
        <v>0</v>
      </c>
      <c r="F19" s="102">
        <f>IFERROR(INDEX('на отправку (3)'!H:H,MATCH($U19,'на отправку (3)'!$A:$A,0),1),0)</f>
        <v>0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0</v>
      </c>
      <c r="I19" s="102">
        <f>IFERROR(INDEX('на отправку (3)'!K:K,MATCH($U19,'на отправку (3)'!$A:$A,0),1),0)</f>
        <v>0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0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0</v>
      </c>
      <c r="O19" s="102">
        <f>IFERROR(INDEX('на отправку (3)'!Q:Q,MATCH($U19,'на отправку (3)'!$A:$A,0),1),0)</f>
        <v>0</v>
      </c>
      <c r="P19" s="102">
        <f>IFERROR(INDEX('на отправку (3)'!R:R,MATCH($U19,'на отправку (3)'!$A:$A,0),1),0)</f>
        <v>0</v>
      </c>
      <c r="Q19" s="102">
        <f>IFERROR(INDEX('на отправку (3)'!S:S,MATCH($U19,'на отправку (3)'!$A:$A,0),1),0)</f>
        <v>0</v>
      </c>
      <c r="R19" s="102">
        <f>IFERROR(INDEX('на отправку (3)'!T:T,MATCH($U19,'на отправку (3)'!$A:$A,0),1),0)</f>
        <v>0</v>
      </c>
      <c r="T19" s="140">
        <f t="shared" si="0"/>
        <v>0</v>
      </c>
      <c r="U19" s="141" t="str">
        <f t="shared" si="1"/>
        <v>021120№10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0</v>
      </c>
    </row>
    <row r="20" spans="1:25" ht="36.75" customHeight="1" x14ac:dyDescent="0.25">
      <c r="A20" s="87" t="s">
        <v>313</v>
      </c>
      <c r="B20" s="87" t="s">
        <v>2608</v>
      </c>
      <c r="C20" s="102">
        <f>IFERROR(INDEX('на отправку (3)'!E:E,MATCH($U20,'на отправку (3)'!$A:$A,0),1),0)</f>
        <v>0</v>
      </c>
      <c r="D20" s="102">
        <f>IFERROR(INDEX('на отправку (3)'!F:F,MATCH($U20,'на отправку (3)'!$A:$A,0),1),0)</f>
        <v>0</v>
      </c>
      <c r="E20" s="102">
        <f>IFERROR(INDEX('на отправку (3)'!G:G,MATCH($U20,'на отправку (3)'!$A:$A,0),1),0)</f>
        <v>0</v>
      </c>
      <c r="F20" s="102">
        <f>IFERROR(INDEX('на отправку (3)'!H:H,MATCH($U20,'на отправку (3)'!$A:$A,0),1),0)</f>
        <v>0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0</v>
      </c>
      <c r="I20" s="102">
        <f>IFERROR(INDEX('на отправку (3)'!K:K,MATCH($U20,'на отправку (3)'!$A:$A,0),1),0)</f>
        <v>0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0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0</v>
      </c>
      <c r="O20" s="102">
        <f>IFERROR(INDEX('на отправку (3)'!Q:Q,MATCH($U20,'на отправку (3)'!$A:$A,0),1),0)</f>
        <v>0</v>
      </c>
      <c r="P20" s="102">
        <f>IFERROR(INDEX('на отправку (3)'!R:R,MATCH($U20,'на отправку (3)'!$A:$A,0),1),0)</f>
        <v>0</v>
      </c>
      <c r="Q20" s="102">
        <f>IFERROR(INDEX('на отправку (3)'!S:S,MATCH($U20,'на отправку (3)'!$A:$A,0),1),0)</f>
        <v>0</v>
      </c>
      <c r="R20" s="102">
        <f>IFERROR(INDEX('на отправку (3)'!T:T,MATCH($U20,'на отправку (3)'!$A:$A,0),1),0)</f>
        <v>0</v>
      </c>
      <c r="T20" s="140">
        <f t="shared" si="0"/>
        <v>0</v>
      </c>
      <c r="U20" s="141" t="str">
        <f t="shared" si="1"/>
        <v>021120№11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0</v>
      </c>
    </row>
    <row r="21" spans="1:25" ht="36.75" customHeight="1" x14ac:dyDescent="0.25">
      <c r="A21" s="87" t="s">
        <v>315</v>
      </c>
      <c r="B21" s="87" t="s">
        <v>2609</v>
      </c>
      <c r="C21" s="102">
        <f>IFERROR(INDEX('на отправку (3)'!E:E,MATCH($U21,'на отправку (3)'!$A:$A,0),1),0)</f>
        <v>0</v>
      </c>
      <c r="D21" s="102">
        <f>IFERROR(INDEX('на отправку (3)'!F:F,MATCH($U21,'на отправку (3)'!$A:$A,0),1),0)</f>
        <v>0</v>
      </c>
      <c r="E21" s="102">
        <f>IFERROR(INDEX('на отправку (3)'!G:G,MATCH($U21,'на отправку (3)'!$A:$A,0),1),0)</f>
        <v>0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0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0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0</v>
      </c>
      <c r="O21" s="102">
        <f>IFERROR(INDEX('на отправку (3)'!Q:Q,MATCH($U21,'на отправку (3)'!$A:$A,0),1),0)</f>
        <v>0</v>
      </c>
      <c r="P21" s="102">
        <f>IFERROR(INDEX('на отправку (3)'!R:R,MATCH($U21,'на отправку (3)'!$A:$A,0),1),0)</f>
        <v>0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021120№12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0</v>
      </c>
    </row>
    <row r="22" spans="1:25" ht="36.75" customHeight="1" x14ac:dyDescent="0.25">
      <c r="A22" s="87" t="s">
        <v>317</v>
      </c>
      <c r="B22" s="87" t="s">
        <v>2610</v>
      </c>
      <c r="C22" s="102">
        <f>IFERROR(INDEX('на отправку (3)'!E:E,MATCH($U22,'на отправку (3)'!$A:$A,0),1),0)</f>
        <v>0</v>
      </c>
      <c r="D22" s="102">
        <f>IFERROR(INDEX('на отправку (3)'!F:F,MATCH($U22,'на отправку (3)'!$A:$A,0),1),0)</f>
        <v>0</v>
      </c>
      <c r="E22" s="102">
        <f>IFERROR(INDEX('на отправку (3)'!G:G,MATCH($U22,'на отправку (3)'!$A:$A,0),1),0)</f>
        <v>0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0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0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0</v>
      </c>
      <c r="O22" s="102">
        <f>IFERROR(INDEX('на отправку (3)'!Q:Q,MATCH($U22,'на отправку (3)'!$A:$A,0),1),0)</f>
        <v>0</v>
      </c>
      <c r="P22" s="102">
        <f>IFERROR(INDEX('на отправку (3)'!R:R,MATCH($U22,'на отправку (3)'!$A:$A,0),1),0)</f>
        <v>0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021120№13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0</v>
      </c>
    </row>
    <row r="23" spans="1:25" ht="36.75" customHeight="1" x14ac:dyDescent="0.25">
      <c r="A23" s="87" t="s">
        <v>319</v>
      </c>
      <c r="B23" s="87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0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0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0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021120№14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0</v>
      </c>
    </row>
    <row r="24" spans="1:25" s="96" customFormat="1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87" t="s">
        <v>323</v>
      </c>
      <c r="B25" s="87" t="s">
        <v>2612</v>
      </c>
      <c r="C25" s="102">
        <f>IFERROR(INDEX('на отправку (3)'!E:E,MATCH($U25,'на отправку (3)'!$A:$A,0),1),0)</f>
        <v>14869</v>
      </c>
      <c r="D25" s="102">
        <f>IFERROR(INDEX('на отправку (3)'!F:F,MATCH($U25,'на отправку (3)'!$A:$A,0),1),0)</f>
        <v>14931</v>
      </c>
      <c r="E25" s="102">
        <f>IFERROR(INDEX('на отправку (3)'!G:G,MATCH($U25,'на отправку (3)'!$A:$A,0),1),0)</f>
        <v>0.99584756500000005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0.99584756500000005</v>
      </c>
      <c r="I25" s="102">
        <f>IFERROR(INDEX('на отправку (3)'!K:K,MATCH($U25,'на отправку (3)'!$A:$A,0),1),0)</f>
        <v>0.5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0.5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021120№15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87" t="s">
        <v>325</v>
      </c>
      <c r="B26" s="87" t="s">
        <v>2613</v>
      </c>
      <c r="C26" s="102">
        <f>IFERROR(INDEX('на отправку (3)'!E:E,MATCH($U26,'на отправку (3)'!$A:$A,0),1),0)</f>
        <v>290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101</v>
      </c>
      <c r="O26" s="102">
        <f>IFERROR(INDEX('на отправку (3)'!Q:Q,MATCH($U26,'на отправку (3)'!$A:$A,0),1),0)</f>
        <v>203</v>
      </c>
      <c r="P26" s="102">
        <f>IFERROR(INDEX('на отправку (3)'!R:R,MATCH($U26,'на отправку (3)'!$A:$A,0),1),0)</f>
        <v>0.49753694599999998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021120№16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87" t="s">
        <v>327</v>
      </c>
      <c r="B27" s="87" t="s">
        <v>2614</v>
      </c>
      <c r="C27" s="102">
        <f>IFERROR(INDEX('на отправку (3)'!E:E,MATCH($U27,'на отправку (3)'!$A:$A,0),1),0)</f>
        <v>899</v>
      </c>
      <c r="D27" s="102">
        <f>IFERROR(INDEX('на отправку (3)'!F:F,MATCH($U27,'на отправку (3)'!$A:$A,0),1),0)</f>
        <v>2</v>
      </c>
      <c r="E27" s="102">
        <f>IFERROR(INDEX('на отправку (3)'!G:G,MATCH($U27,'на отправку (3)'!$A:$A,0),1),0)</f>
        <v>449.5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449.5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1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573</v>
      </c>
      <c r="O27" s="102">
        <f>IFERROR(INDEX('на отправку (3)'!Q:Q,MATCH($U27,'на отправку (3)'!$A:$A,0),1),0)</f>
        <v>791</v>
      </c>
      <c r="P27" s="102">
        <f>IFERROR(INDEX('на отправку (3)'!R:R,MATCH($U27,'на отправку (3)'!$A:$A,0),1),0)</f>
        <v>0.72439949400000003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021120№17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87" t="s">
        <v>329</v>
      </c>
      <c r="B28" s="87" t="s">
        <v>2615</v>
      </c>
      <c r="C28" s="102">
        <f>IFERROR(INDEX('на отправку (3)'!E:E,MATCH($U28,'на отправку (3)'!$A:$A,0),1),0)</f>
        <v>96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135</v>
      </c>
      <c r="O28" s="102">
        <f>IFERROR(INDEX('на отправку (3)'!Q:Q,MATCH($U28,'на отправку (3)'!$A:$A,0),1),0)</f>
        <v>60</v>
      </c>
      <c r="P28" s="102">
        <f>IFERROR(INDEX('на отправку (3)'!R:R,MATCH($U28,'на отправку (3)'!$A:$A,0),1),0)</f>
        <v>2.25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021120№18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87" t="s">
        <v>331</v>
      </c>
      <c r="B29" s="87" t="s">
        <v>2620</v>
      </c>
      <c r="C29" s="102">
        <f>IFERROR(INDEX('на отправку (3)'!E:E,MATCH($U29,'на отправку (3)'!$A:$A,0),1),0)</f>
        <v>218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183</v>
      </c>
      <c r="O29" s="102">
        <f>IFERROR(INDEX('на отправку (3)'!Q:Q,MATCH($U29,'на отправку (3)'!$A:$A,0),1),0)</f>
        <v>30</v>
      </c>
      <c r="P29" s="102">
        <f>IFERROR(INDEX('на отправку (3)'!R:R,MATCH($U29,'на отправку (3)'!$A:$A,0),1),0)</f>
        <v>6.1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021120№19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87" t="s">
        <v>333</v>
      </c>
      <c r="B30" s="87" t="s">
        <v>2621</v>
      </c>
      <c r="C30" s="102">
        <f>IFERROR(INDEX('на отправку (3)'!E:E,MATCH($U30,'на отправку (3)'!$A:$A,0),1),0)</f>
        <v>39</v>
      </c>
      <c r="D30" s="102">
        <f>IFERROR(INDEX('на отправку (3)'!F:F,MATCH($U30,'на отправку (3)'!$A:$A,0),1),0)</f>
        <v>8</v>
      </c>
      <c r="E30" s="102">
        <f>IFERROR(INDEX('на отправку (3)'!G:G,MATCH($U30,'на отправку (3)'!$A:$A,0),1),0)</f>
        <v>4.875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4.875</v>
      </c>
      <c r="I30" s="102">
        <f>IFERROR(INDEX('на отправку (3)'!K:K,MATCH($U30,'на отправку (3)'!$A:$A,0),1),0)</f>
        <v>1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1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51</v>
      </c>
      <c r="O30" s="102">
        <f>IFERROR(INDEX('на отправку (3)'!Q:Q,MATCH($U30,'на отправку (3)'!$A:$A,0),1),0)</f>
        <v>5</v>
      </c>
      <c r="P30" s="102">
        <f>IFERROR(INDEX('на отправку (3)'!R:R,MATCH($U30,'на отправку (3)'!$A:$A,0),1),0)</f>
        <v>10.199999999999999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1</v>
      </c>
      <c r="U30" s="141" t="str">
        <f t="shared" si="1"/>
        <v>021120№20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1</v>
      </c>
    </row>
    <row r="31" spans="1:25" s="96" customFormat="1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87" t="s">
        <v>335</v>
      </c>
      <c r="B32" s="87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0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021120№21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87" t="s">
        <v>337</v>
      </c>
      <c r="B33" s="87" t="s">
        <v>2623</v>
      </c>
      <c r="C33" s="102">
        <f>IFERROR(INDEX('на отправку (3)'!E:E,MATCH($U33,'на отправку (3)'!$A:$A,0),1),0)</f>
        <v>0</v>
      </c>
      <c r="D33" s="102">
        <f>IFERROR(INDEX('на отправку (3)'!F:F,MATCH($U33,'на отправку (3)'!$A:$A,0),1),0)</f>
        <v>0</v>
      </c>
      <c r="E33" s="102">
        <f>IFERROR(INDEX('на отправку (3)'!G:G,MATCH($U33,'на отправку (3)'!$A:$A,0),1),0)</f>
        <v>0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0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021120№22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0</v>
      </c>
    </row>
    <row r="34" spans="1:26" ht="26.25" customHeight="1" x14ac:dyDescent="0.25">
      <c r="A34" s="87" t="s">
        <v>339</v>
      </c>
      <c r="B34" s="87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0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021120№23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87" t="s">
        <v>341</v>
      </c>
      <c r="B35" s="87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0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0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021120№24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87" t="s">
        <v>343</v>
      </c>
      <c r="B36" s="87" t="s">
        <v>2626</v>
      </c>
      <c r="C36" s="102">
        <f>IFERROR(INDEX('на отправку (3)'!E:E,MATCH($U36,'на отправку (3)'!$A:$A,0),1),0)</f>
        <v>0</v>
      </c>
      <c r="D36" s="102">
        <f>IFERROR(INDEX('на отправку (3)'!F:F,MATCH($U36,'на отправку (3)'!$A:$A,0),1),0)</f>
        <v>0</v>
      </c>
      <c r="E36" s="102">
        <f>IFERROR(INDEX('на отправку (3)'!G:G,MATCH($U36,'на отправку (3)'!$A:$A,0),1),0)</f>
        <v>0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0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021120№25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0</v>
      </c>
    </row>
    <row r="37" spans="1:26" ht="15" customHeight="1" x14ac:dyDescent="0.25">
      <c r="A37" s="87"/>
      <c r="B37" s="87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87" t="s">
        <v>2628</v>
      </c>
      <c r="B38" s="87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87"/>
      <c r="B39" s="87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87"/>
      <c r="B40" s="87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87"/>
      <c r="B41" s="87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87"/>
      <c r="B42" s="87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87"/>
      <c r="B43" s="87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87"/>
      <c r="B44" s="87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88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3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3</v>
      </c>
      <c r="V47" s="85" t="s">
        <v>191</v>
      </c>
      <c r="Y47" s="73">
        <f>SUM(Y10:Y44)</f>
        <v>3</v>
      </c>
      <c r="Z47" s="85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85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2.5</v>
      </c>
      <c r="L50" s="73">
        <f>SUMIF(L10:L44,1,L10:L44)</f>
        <v>3</v>
      </c>
      <c r="M50" s="85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20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85" customWidth="1"/>
    <col min="2" max="2" width="7.140625" style="85" customWidth="1"/>
    <col min="3" max="3" width="13.85546875" style="85" customWidth="1"/>
    <col min="4" max="4" width="13.7109375" style="85" customWidth="1"/>
    <col min="5" max="5" width="11" style="85" customWidth="1"/>
    <col min="6" max="9" width="11.140625" style="85" customWidth="1"/>
    <col min="10" max="10" width="14" style="85" customWidth="1"/>
    <col min="11" max="11" width="14.28515625" style="85" customWidth="1"/>
    <col min="12" max="12" width="11.140625" style="85" customWidth="1"/>
    <col min="13" max="13" width="20" style="85" customWidth="1"/>
    <col min="14" max="15" width="13.28515625" style="85" customWidth="1"/>
    <col min="16" max="17" width="11.140625" style="85" customWidth="1"/>
    <col min="18" max="18" width="20" style="85" customWidth="1"/>
    <col min="19" max="19" width="0.140625" style="85" hidden="1" customWidth="1"/>
    <col min="20" max="20" width="9.140625" style="96"/>
    <col min="21" max="21" width="0" style="85" hidden="1" customWidth="1"/>
    <col min="22" max="16384" width="9.140625" style="85"/>
  </cols>
  <sheetData>
    <row r="1" spans="1:25" x14ac:dyDescent="0.25">
      <c r="A1" s="94" t="s">
        <v>2652</v>
      </c>
      <c r="T1" s="96" t="s">
        <v>47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6.5" customHeight="1" x14ac:dyDescent="0.25">
      <c r="A4" s="158" t="s">
        <v>2653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88" t="s">
        <v>2588</v>
      </c>
      <c r="D6" s="88" t="s">
        <v>2589</v>
      </c>
      <c r="E6" s="88" t="s">
        <v>2590</v>
      </c>
      <c r="F6" s="88" t="s">
        <v>2591</v>
      </c>
      <c r="G6" s="88" t="s">
        <v>2592</v>
      </c>
      <c r="H6" s="88" t="s">
        <v>2593</v>
      </c>
      <c r="I6" s="88" t="s">
        <v>9</v>
      </c>
      <c r="J6" s="88" t="s">
        <v>2594</v>
      </c>
      <c r="K6" s="88" t="s">
        <v>2595</v>
      </c>
      <c r="L6" s="88" t="s">
        <v>2596</v>
      </c>
      <c r="M6" s="88" t="s">
        <v>11</v>
      </c>
      <c r="N6" s="88" t="s">
        <v>2588</v>
      </c>
      <c r="O6" s="88" t="s">
        <v>2589</v>
      </c>
      <c r="P6" s="88" t="s">
        <v>2590</v>
      </c>
      <c r="Q6" s="88" t="s">
        <v>9</v>
      </c>
      <c r="R6" s="86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88" t="s">
        <v>2597</v>
      </c>
      <c r="D7" s="88" t="s">
        <v>2597</v>
      </c>
      <c r="E7" s="88" t="s">
        <v>2598</v>
      </c>
      <c r="F7" s="88" t="s">
        <v>2599</v>
      </c>
      <c r="G7" s="88" t="s">
        <v>2600</v>
      </c>
      <c r="H7" s="88" t="s">
        <v>2601</v>
      </c>
      <c r="I7" s="88" t="s">
        <v>2602</v>
      </c>
      <c r="J7" s="88" t="s">
        <v>2603</v>
      </c>
      <c r="K7" s="88" t="s">
        <v>2603</v>
      </c>
      <c r="L7" s="88" t="s">
        <v>2604</v>
      </c>
      <c r="M7" s="88"/>
      <c r="N7" s="88" t="s">
        <v>2597</v>
      </c>
      <c r="O7" s="88" t="s">
        <v>2597</v>
      </c>
      <c r="P7" s="88" t="s">
        <v>2605</v>
      </c>
      <c r="Q7" s="88" t="s">
        <v>2606</v>
      </c>
      <c r="R7" s="86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89">
        <v>1</v>
      </c>
      <c r="B8" s="89">
        <v>2</v>
      </c>
      <c r="C8" s="89" t="s">
        <v>4</v>
      </c>
      <c r="D8" s="89" t="s">
        <v>2607</v>
      </c>
      <c r="E8" s="89" t="s">
        <v>6</v>
      </c>
      <c r="F8" s="89" t="s">
        <v>286</v>
      </c>
      <c r="G8" s="89" t="s">
        <v>287</v>
      </c>
      <c r="H8" s="89" t="s">
        <v>288</v>
      </c>
      <c r="I8" s="89" t="s">
        <v>289</v>
      </c>
      <c r="J8" s="89" t="s">
        <v>290</v>
      </c>
      <c r="K8" s="89" t="s">
        <v>2608</v>
      </c>
      <c r="L8" s="89" t="s">
        <v>2609</v>
      </c>
      <c r="M8" s="89" t="s">
        <v>2610</v>
      </c>
      <c r="N8" s="89" t="s">
        <v>2611</v>
      </c>
      <c r="O8" s="89" t="s">
        <v>2612</v>
      </c>
      <c r="P8" s="89" t="s">
        <v>2613</v>
      </c>
      <c r="Q8" s="89" t="s">
        <v>2614</v>
      </c>
      <c r="R8" s="89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87"/>
      <c r="B9" s="87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87" t="s">
        <v>293</v>
      </c>
      <c r="B10" s="87" t="s">
        <v>2617</v>
      </c>
      <c r="C10" s="102">
        <f>IFERROR(INDEX('на отправку (3)'!E:E,MATCH($U10,'на отправку (3)'!$A:$A,0),1),0)</f>
        <v>0</v>
      </c>
      <c r="D10" s="102">
        <f>IFERROR(INDEX('на отправку (3)'!F:F,MATCH($U10,'на отправку (3)'!$A:$A,0),1),0)</f>
        <v>0</v>
      </c>
      <c r="E10" s="102">
        <f>IFERROR(INDEX('на отправку (3)'!G:G,MATCH($U10,'на отправку (3)'!$A:$A,0),1),0)</f>
        <v>0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0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0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0</v>
      </c>
      <c r="O10" s="102">
        <f>IFERROR(INDEX('на отправку (3)'!Q:Q,MATCH($U10,'на отправку (3)'!$A:$A,0),1),0)</f>
        <v>0</v>
      </c>
      <c r="P10" s="102">
        <f>IFERROR(INDEX('на отправку (3)'!R:R,MATCH($U10,'на отправку (3)'!$A:$A,0),1),0)</f>
        <v>0</v>
      </c>
      <c r="Q10" s="102">
        <f>IFERROR(INDEX('на отправку (3)'!S:S,MATCH($U10,'на отправку (3)'!$A:$A,0),1),0)</f>
        <v>0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021130№1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0</v>
      </c>
    </row>
    <row r="11" spans="1:25" ht="43.5" customHeight="1" x14ac:dyDescent="0.25">
      <c r="A11" s="87" t="s">
        <v>295</v>
      </c>
      <c r="B11" s="87" t="s">
        <v>2</v>
      </c>
      <c r="C11" s="102">
        <f>IFERROR(INDEX('на отправку (3)'!E:E,MATCH($U11,'на отправку (3)'!$A:$A,0),1),0)</f>
        <v>0</v>
      </c>
      <c r="D11" s="102">
        <f>IFERROR(INDEX('на отправку (3)'!F:F,MATCH($U11,'на отправку (3)'!$A:$A,0),1),0)</f>
        <v>0</v>
      </c>
      <c r="E11" s="102">
        <f>IFERROR(INDEX('на отправку (3)'!G:G,MATCH($U11,'на отправку (3)'!$A:$A,0),1),0)</f>
        <v>0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0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0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0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0</v>
      </c>
      <c r="O11" s="102">
        <f>IFERROR(INDEX('на отправку (3)'!Q:Q,MATCH($U11,'на отправку (3)'!$A:$A,0),1),0)</f>
        <v>0</v>
      </c>
      <c r="P11" s="102">
        <f>IFERROR(INDEX('на отправку (3)'!R:R,MATCH($U11,'на отправку (3)'!$A:$A,0),1),0)</f>
        <v>0</v>
      </c>
      <c r="Q11" s="102">
        <f>IFERROR(INDEX('на отправку (3)'!S:S,MATCH($U11,'на отправку (3)'!$A:$A,0),1),0)</f>
        <v>0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0</v>
      </c>
      <c r="U11" s="141" t="str">
        <f t="shared" ref="U11:U36" si="1">CONCATENATE($T$1,"№",B11)</f>
        <v>021130№2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0</v>
      </c>
    </row>
    <row r="12" spans="1:25" ht="46.5" customHeight="1" x14ac:dyDescent="0.25">
      <c r="A12" s="87" t="s">
        <v>297</v>
      </c>
      <c r="B12" s="87" t="s">
        <v>4</v>
      </c>
      <c r="C12" s="102">
        <f>IFERROR(INDEX('на отправку (3)'!E:E,MATCH($U12,'на отправку (3)'!$A:$A,0),1),0)</f>
        <v>0</v>
      </c>
      <c r="D12" s="102">
        <f>IFERROR(INDEX('на отправку (3)'!F:F,MATCH($U12,'на отправку (3)'!$A:$A,0),1),0)</f>
        <v>0</v>
      </c>
      <c r="E12" s="102">
        <f>IFERROR(INDEX('на отправку (3)'!G:G,MATCH($U12,'на отправку (3)'!$A:$A,0),1),0)</f>
        <v>0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0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0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021130№3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0</v>
      </c>
    </row>
    <row r="13" spans="1:25" ht="36.75" customHeight="1" x14ac:dyDescent="0.25">
      <c r="A13" s="87" t="s">
        <v>299</v>
      </c>
      <c r="B13" s="87" t="s">
        <v>2607</v>
      </c>
      <c r="C13" s="102">
        <f>IFERROR(INDEX('на отправку (3)'!E:E,MATCH($U13,'на отправку (3)'!$A:$A,0),1),0)</f>
        <v>0</v>
      </c>
      <c r="D13" s="102">
        <f>IFERROR(INDEX('на отправку (3)'!F:F,MATCH($U13,'на отправку (3)'!$A:$A,0),1),0)</f>
        <v>0</v>
      </c>
      <c r="E13" s="102">
        <f>IFERROR(INDEX('на отправку (3)'!G:G,MATCH($U13,'на отправку (3)'!$A:$A,0),1),0)</f>
        <v>0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0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0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0</v>
      </c>
      <c r="O13" s="102">
        <f>IFERROR(INDEX('на отправку (3)'!Q:Q,MATCH($U13,'на отправку (3)'!$A:$A,0),1),0)</f>
        <v>0</v>
      </c>
      <c r="P13" s="102">
        <f>IFERROR(INDEX('на отправку (3)'!R:R,MATCH($U13,'на отправку (3)'!$A:$A,0),1),0)</f>
        <v>0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0</v>
      </c>
      <c r="U13" s="141" t="str">
        <f t="shared" si="1"/>
        <v>021130№4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0</v>
      </c>
    </row>
    <row r="14" spans="1:25" ht="36.75" customHeight="1" x14ac:dyDescent="0.25">
      <c r="A14" s="87" t="s">
        <v>301</v>
      </c>
      <c r="B14" s="87" t="s">
        <v>6</v>
      </c>
      <c r="C14" s="102">
        <f>IFERROR(INDEX('на отправку (3)'!E:E,MATCH($U14,'на отправку (3)'!$A:$A,0),1),0)</f>
        <v>0</v>
      </c>
      <c r="D14" s="102">
        <f>IFERROR(INDEX('на отправку (3)'!F:F,MATCH($U14,'на отправку (3)'!$A:$A,0),1),0)</f>
        <v>0</v>
      </c>
      <c r="E14" s="102">
        <f>IFERROR(INDEX('на отправку (3)'!G:G,MATCH($U14,'на отправку (3)'!$A:$A,0),1),0)</f>
        <v>0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0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0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0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0</v>
      </c>
      <c r="O14" s="102">
        <f>IFERROR(INDEX('на отправку (3)'!Q:Q,MATCH($U14,'на отправку (3)'!$A:$A,0),1),0)</f>
        <v>0</v>
      </c>
      <c r="P14" s="102">
        <f>IFERROR(INDEX('на отправку (3)'!R:R,MATCH($U14,'на отправку (3)'!$A:$A,0),1),0)</f>
        <v>0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0</v>
      </c>
      <c r="U14" s="141" t="str">
        <f t="shared" si="1"/>
        <v>021130№5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0</v>
      </c>
    </row>
    <row r="15" spans="1:25" ht="26.25" customHeight="1" x14ac:dyDescent="0.25">
      <c r="A15" s="87" t="s">
        <v>303</v>
      </c>
      <c r="B15" s="87" t="s">
        <v>286</v>
      </c>
      <c r="C15" s="102">
        <f>IFERROR(INDEX('на отправку (3)'!E:E,MATCH($U15,'на отправку (3)'!$A:$A,0),1),0)</f>
        <v>0</v>
      </c>
      <c r="D15" s="102">
        <f>IFERROR(INDEX('на отправку (3)'!F:F,MATCH($U15,'на отправку (3)'!$A:$A,0),1),0)</f>
        <v>0</v>
      </c>
      <c r="E15" s="102">
        <f>IFERROR(INDEX('на отправку (3)'!G:G,MATCH($U15,'на отправку (3)'!$A:$A,0),1),0)</f>
        <v>0</v>
      </c>
      <c r="F15" s="102">
        <f>IFERROR(INDEX('на отправку (3)'!H:H,MATCH($U15,'на отправку (3)'!$A:$A,0),1),0)</f>
        <v>0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0</v>
      </c>
      <c r="I15" s="102">
        <f>IFERROR(INDEX('на отправку (3)'!K:K,MATCH($U15,'на отправку (3)'!$A:$A,0),1),0)</f>
        <v>0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0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0</v>
      </c>
      <c r="R15" s="102">
        <f>IFERROR(INDEX('на отправку (3)'!T:T,MATCH($U15,'на отправку (3)'!$A:$A,0),1),0)</f>
        <v>0</v>
      </c>
      <c r="T15" s="140">
        <f t="shared" si="0"/>
        <v>0</v>
      </c>
      <c r="U15" s="141" t="str">
        <f t="shared" si="1"/>
        <v>021130№6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0</v>
      </c>
    </row>
    <row r="16" spans="1:25" ht="36.75" customHeight="1" x14ac:dyDescent="0.25">
      <c r="A16" s="87" t="s">
        <v>2618</v>
      </c>
      <c r="B16" s="87" t="s">
        <v>287</v>
      </c>
      <c r="C16" s="102">
        <f>IFERROR(INDEX('на отправку (3)'!E:E,MATCH($U16,'на отправку (3)'!$A:$A,0),1),0)</f>
        <v>0</v>
      </c>
      <c r="D16" s="102">
        <f>IFERROR(INDEX('на отправку (3)'!F:F,MATCH($U16,'на отправку (3)'!$A:$A,0),1),0)</f>
        <v>0</v>
      </c>
      <c r="E16" s="102">
        <f>IFERROR(INDEX('на отправку (3)'!G:G,MATCH($U16,'на отправку (3)'!$A:$A,0),1),0)</f>
        <v>0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0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0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0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0</v>
      </c>
      <c r="O16" s="102">
        <f>IFERROR(INDEX('на отправку (3)'!Q:Q,MATCH($U16,'на отправку (3)'!$A:$A,0),1),0)</f>
        <v>0</v>
      </c>
      <c r="P16" s="102">
        <f>IFERROR(INDEX('на отправку (3)'!R:R,MATCH($U16,'на отправку (3)'!$A:$A,0),1),0)</f>
        <v>0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0</v>
      </c>
      <c r="U16" s="141" t="str">
        <f t="shared" si="1"/>
        <v>021130№7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0</v>
      </c>
    </row>
    <row r="17" spans="1:25" ht="36.75" customHeight="1" x14ac:dyDescent="0.25">
      <c r="A17" s="87" t="s">
        <v>2619</v>
      </c>
      <c r="B17" s="87" t="s">
        <v>288</v>
      </c>
      <c r="C17" s="102">
        <f>IFERROR(INDEX('на отправку (3)'!E:E,MATCH($U17,'на отправку (3)'!$A:$A,0),1),0)</f>
        <v>0</v>
      </c>
      <c r="D17" s="102">
        <f>IFERROR(INDEX('на отправку (3)'!F:F,MATCH($U17,'на отправку (3)'!$A:$A,0),1),0)</f>
        <v>0</v>
      </c>
      <c r="E17" s="102">
        <f>IFERROR(INDEX('на отправку (3)'!G:G,MATCH($U17,'на отправку (3)'!$A:$A,0),1),0)</f>
        <v>0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0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0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0</v>
      </c>
      <c r="O17" s="102">
        <f>IFERROR(INDEX('на отправку (3)'!Q:Q,MATCH($U17,'на отправку (3)'!$A:$A,0),1),0)</f>
        <v>0</v>
      </c>
      <c r="P17" s="102">
        <f>IFERROR(INDEX('на отправку (3)'!R:R,MATCH($U17,'на отправку (3)'!$A:$A,0),1),0)</f>
        <v>0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021130№8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0</v>
      </c>
    </row>
    <row r="18" spans="1:25" ht="36.75" customHeight="1" x14ac:dyDescent="0.25">
      <c r="A18" s="87" t="s">
        <v>309</v>
      </c>
      <c r="B18" s="87" t="s">
        <v>289</v>
      </c>
      <c r="C18" s="102">
        <f>IFERROR(INDEX('на отправку (3)'!E:E,MATCH($U18,'на отправку (3)'!$A:$A,0),1),0)</f>
        <v>0</v>
      </c>
      <c r="D18" s="102">
        <f>IFERROR(INDEX('на отправку (3)'!F:F,MATCH($U18,'на отправку (3)'!$A:$A,0),1),0)</f>
        <v>0</v>
      </c>
      <c r="E18" s="102">
        <f>IFERROR(INDEX('на отправку (3)'!G:G,MATCH($U18,'на отправку (3)'!$A:$A,0),1),0)</f>
        <v>0</v>
      </c>
      <c r="F18" s="102">
        <f>IFERROR(INDEX('на отправку (3)'!H:H,MATCH($U18,'на отправку (3)'!$A:$A,0),1),0)</f>
        <v>0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0</v>
      </c>
      <c r="I18" s="102">
        <f>IFERROR(INDEX('на отправку (3)'!K:K,MATCH($U18,'на отправку (3)'!$A:$A,0),1),0)</f>
        <v>0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0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0</v>
      </c>
      <c r="O18" s="102">
        <f>IFERROR(INDEX('на отправку (3)'!Q:Q,MATCH($U18,'на отправку (3)'!$A:$A,0),1),0)</f>
        <v>0</v>
      </c>
      <c r="P18" s="102">
        <f>IFERROR(INDEX('на отправку (3)'!R:R,MATCH($U18,'на отправку (3)'!$A:$A,0),1),0)</f>
        <v>0</v>
      </c>
      <c r="Q18" s="102">
        <f>IFERROR(INDEX('на отправку (3)'!S:S,MATCH($U18,'на отправку (3)'!$A:$A,0),1),0)</f>
        <v>0</v>
      </c>
      <c r="R18" s="102">
        <f>IFERROR(INDEX('на отправку (3)'!T:T,MATCH($U18,'на отправку (3)'!$A:$A,0),1),0)</f>
        <v>0</v>
      </c>
      <c r="T18" s="140">
        <f t="shared" si="0"/>
        <v>0</v>
      </c>
      <c r="U18" s="141" t="str">
        <f t="shared" si="1"/>
        <v>021130№9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0</v>
      </c>
    </row>
    <row r="19" spans="1:25" ht="36.75" customHeight="1" x14ac:dyDescent="0.25">
      <c r="A19" s="87" t="s">
        <v>311</v>
      </c>
      <c r="B19" s="87" t="s">
        <v>290</v>
      </c>
      <c r="C19" s="102">
        <f>IFERROR(INDEX('на отправку (3)'!E:E,MATCH($U19,'на отправку (3)'!$A:$A,0),1),0)</f>
        <v>0</v>
      </c>
      <c r="D19" s="102">
        <f>IFERROR(INDEX('на отправку (3)'!F:F,MATCH($U19,'на отправку (3)'!$A:$A,0),1),0)</f>
        <v>0</v>
      </c>
      <c r="E19" s="102">
        <f>IFERROR(INDEX('на отправку (3)'!G:G,MATCH($U19,'на отправку (3)'!$A:$A,0),1),0)</f>
        <v>0</v>
      </c>
      <c r="F19" s="102">
        <f>IFERROR(INDEX('на отправку (3)'!H:H,MATCH($U19,'на отправку (3)'!$A:$A,0),1),0)</f>
        <v>0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0</v>
      </c>
      <c r="I19" s="102">
        <f>IFERROR(INDEX('на отправку (3)'!K:K,MATCH($U19,'на отправку (3)'!$A:$A,0),1),0)</f>
        <v>0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0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0</v>
      </c>
      <c r="O19" s="102">
        <f>IFERROR(INDEX('на отправку (3)'!Q:Q,MATCH($U19,'на отправку (3)'!$A:$A,0),1),0)</f>
        <v>0</v>
      </c>
      <c r="P19" s="102">
        <f>IFERROR(INDEX('на отправку (3)'!R:R,MATCH($U19,'на отправку (3)'!$A:$A,0),1),0)</f>
        <v>0</v>
      </c>
      <c r="Q19" s="102">
        <f>IFERROR(INDEX('на отправку (3)'!S:S,MATCH($U19,'на отправку (3)'!$A:$A,0),1),0)</f>
        <v>0</v>
      </c>
      <c r="R19" s="102">
        <f>IFERROR(INDEX('на отправку (3)'!T:T,MATCH($U19,'на отправку (3)'!$A:$A,0),1),0)</f>
        <v>0</v>
      </c>
      <c r="T19" s="140">
        <f t="shared" si="0"/>
        <v>0</v>
      </c>
      <c r="U19" s="141" t="str">
        <f t="shared" si="1"/>
        <v>021130№10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0</v>
      </c>
    </row>
    <row r="20" spans="1:25" ht="36.75" customHeight="1" x14ac:dyDescent="0.25">
      <c r="A20" s="87" t="s">
        <v>313</v>
      </c>
      <c r="B20" s="87" t="s">
        <v>2608</v>
      </c>
      <c r="C20" s="102">
        <f>IFERROR(INDEX('на отправку (3)'!E:E,MATCH($U20,'на отправку (3)'!$A:$A,0),1),0)</f>
        <v>0</v>
      </c>
      <c r="D20" s="102">
        <f>IFERROR(INDEX('на отправку (3)'!F:F,MATCH($U20,'на отправку (3)'!$A:$A,0),1),0)</f>
        <v>0</v>
      </c>
      <c r="E20" s="102">
        <f>IFERROR(INDEX('на отправку (3)'!G:G,MATCH($U20,'на отправку (3)'!$A:$A,0),1),0)</f>
        <v>0</v>
      </c>
      <c r="F20" s="102">
        <f>IFERROR(INDEX('на отправку (3)'!H:H,MATCH($U20,'на отправку (3)'!$A:$A,0),1),0)</f>
        <v>0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0</v>
      </c>
      <c r="I20" s="102">
        <f>IFERROR(INDEX('на отправку (3)'!K:K,MATCH($U20,'на отправку (3)'!$A:$A,0),1),0)</f>
        <v>0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0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0</v>
      </c>
      <c r="O20" s="102">
        <f>IFERROR(INDEX('на отправку (3)'!Q:Q,MATCH($U20,'на отправку (3)'!$A:$A,0),1),0)</f>
        <v>0</v>
      </c>
      <c r="P20" s="102">
        <f>IFERROR(INDEX('на отправку (3)'!R:R,MATCH($U20,'на отправку (3)'!$A:$A,0),1),0)</f>
        <v>0</v>
      </c>
      <c r="Q20" s="102">
        <f>IFERROR(INDEX('на отправку (3)'!S:S,MATCH($U20,'на отправку (3)'!$A:$A,0),1),0)</f>
        <v>0</v>
      </c>
      <c r="R20" s="102">
        <f>IFERROR(INDEX('на отправку (3)'!T:T,MATCH($U20,'на отправку (3)'!$A:$A,0),1),0)</f>
        <v>0</v>
      </c>
      <c r="T20" s="140">
        <f t="shared" si="0"/>
        <v>0</v>
      </c>
      <c r="U20" s="141" t="str">
        <f t="shared" si="1"/>
        <v>021130№11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0</v>
      </c>
    </row>
    <row r="21" spans="1:25" ht="36.75" customHeight="1" x14ac:dyDescent="0.25">
      <c r="A21" s="87" t="s">
        <v>315</v>
      </c>
      <c r="B21" s="87" t="s">
        <v>2609</v>
      </c>
      <c r="C21" s="102">
        <f>IFERROR(INDEX('на отправку (3)'!E:E,MATCH($U21,'на отправку (3)'!$A:$A,0),1),0)</f>
        <v>0</v>
      </c>
      <c r="D21" s="102">
        <f>IFERROR(INDEX('на отправку (3)'!F:F,MATCH($U21,'на отправку (3)'!$A:$A,0),1),0)</f>
        <v>0</v>
      </c>
      <c r="E21" s="102">
        <f>IFERROR(INDEX('на отправку (3)'!G:G,MATCH($U21,'на отправку (3)'!$A:$A,0),1),0)</f>
        <v>0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0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0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0</v>
      </c>
      <c r="O21" s="102">
        <f>IFERROR(INDEX('на отправку (3)'!Q:Q,MATCH($U21,'на отправку (3)'!$A:$A,0),1),0)</f>
        <v>0</v>
      </c>
      <c r="P21" s="102">
        <f>IFERROR(INDEX('на отправку (3)'!R:R,MATCH($U21,'на отправку (3)'!$A:$A,0),1),0)</f>
        <v>0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021130№12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0</v>
      </c>
    </row>
    <row r="22" spans="1:25" ht="36.75" customHeight="1" x14ac:dyDescent="0.25">
      <c r="A22" s="87" t="s">
        <v>317</v>
      </c>
      <c r="B22" s="87" t="s">
        <v>2610</v>
      </c>
      <c r="C22" s="102">
        <f>IFERROR(INDEX('на отправку (3)'!E:E,MATCH($U22,'на отправку (3)'!$A:$A,0),1),0)</f>
        <v>0</v>
      </c>
      <c r="D22" s="102">
        <f>IFERROR(INDEX('на отправку (3)'!F:F,MATCH($U22,'на отправку (3)'!$A:$A,0),1),0)</f>
        <v>0</v>
      </c>
      <c r="E22" s="102">
        <f>IFERROR(INDEX('на отправку (3)'!G:G,MATCH($U22,'на отправку (3)'!$A:$A,0),1),0)</f>
        <v>0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0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0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0</v>
      </c>
      <c r="O22" s="102">
        <f>IFERROR(INDEX('на отправку (3)'!Q:Q,MATCH($U22,'на отправку (3)'!$A:$A,0),1),0)</f>
        <v>0</v>
      </c>
      <c r="P22" s="102">
        <f>IFERROR(INDEX('на отправку (3)'!R:R,MATCH($U22,'на отправку (3)'!$A:$A,0),1),0)</f>
        <v>0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021130№13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0</v>
      </c>
    </row>
    <row r="23" spans="1:25" ht="36.75" customHeight="1" x14ac:dyDescent="0.25">
      <c r="A23" s="87" t="s">
        <v>319</v>
      </c>
      <c r="B23" s="87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0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0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0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021130№14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0</v>
      </c>
    </row>
    <row r="24" spans="1:25" s="96" customFormat="1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87" t="s">
        <v>323</v>
      </c>
      <c r="B25" s="87" t="s">
        <v>2612</v>
      </c>
      <c r="C25" s="102">
        <f>IFERROR(INDEX('на отправку (3)'!E:E,MATCH($U25,'на отправку (3)'!$A:$A,0),1),0)</f>
        <v>22454</v>
      </c>
      <c r="D25" s="102">
        <f>IFERROR(INDEX('на отправку (3)'!F:F,MATCH($U25,'на отправку (3)'!$A:$A,0),1),0)</f>
        <v>22454</v>
      </c>
      <c r="E25" s="102">
        <f>IFERROR(INDEX('на отправку (3)'!G:G,MATCH($U25,'на отправку (3)'!$A:$A,0),1),0)</f>
        <v>1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021130№15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87" t="s">
        <v>325</v>
      </c>
      <c r="B26" s="87" t="s">
        <v>2613</v>
      </c>
      <c r="C26" s="102">
        <f>IFERROR(INDEX('на отправку (3)'!E:E,MATCH($U26,'на отправку (3)'!$A:$A,0),1),0)</f>
        <v>40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19</v>
      </c>
      <c r="O26" s="102">
        <f>IFERROR(INDEX('на отправку (3)'!Q:Q,MATCH($U26,'на отправку (3)'!$A:$A,0),1),0)</f>
        <v>33</v>
      </c>
      <c r="P26" s="102">
        <f>IFERROR(INDEX('на отправку (3)'!R:R,MATCH($U26,'на отправку (3)'!$A:$A,0),1),0)</f>
        <v>0.57575757599999999</v>
      </c>
      <c r="Q26" s="102">
        <f>IFERROR(INDEX('на отправку (3)'!S:S,MATCH($U26,'на отправку (3)'!$A:$A,0),1),0)</f>
        <v>0.5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021130№16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87" t="s">
        <v>327</v>
      </c>
      <c r="B27" s="87" t="s">
        <v>2614</v>
      </c>
      <c r="C27" s="102">
        <f>IFERROR(INDEX('на отправку (3)'!E:E,MATCH($U27,'на отправку (3)'!$A:$A,0),1),0)</f>
        <v>670</v>
      </c>
      <c r="D27" s="102">
        <f>IFERROR(INDEX('на отправку (3)'!F:F,MATCH($U27,'на отправку (3)'!$A:$A,0),1),0)</f>
        <v>6</v>
      </c>
      <c r="E27" s="102">
        <f>IFERROR(INDEX('на отправку (3)'!G:G,MATCH($U27,'на отправку (3)'!$A:$A,0),1),0)</f>
        <v>111.666666667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111.666666667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1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329</v>
      </c>
      <c r="O27" s="102">
        <f>IFERROR(INDEX('на отправку (3)'!Q:Q,MATCH($U27,'на отправку (3)'!$A:$A,0),1),0)</f>
        <v>386</v>
      </c>
      <c r="P27" s="102">
        <f>IFERROR(INDEX('на отправку (3)'!R:R,MATCH($U27,'на отправку (3)'!$A:$A,0),1),0)</f>
        <v>0.85233160600000002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021130№17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87" t="s">
        <v>329</v>
      </c>
      <c r="B28" s="87" t="s">
        <v>2615</v>
      </c>
      <c r="C28" s="102">
        <f>IFERROR(INDEX('на отправку (3)'!E:E,MATCH($U28,'на отправку (3)'!$A:$A,0),1),0)</f>
        <v>90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86</v>
      </c>
      <c r="O28" s="102">
        <f>IFERROR(INDEX('на отправку (3)'!Q:Q,MATCH($U28,'на отправку (3)'!$A:$A,0),1),0)</f>
        <v>28</v>
      </c>
      <c r="P28" s="102">
        <f>IFERROR(INDEX('на отправку (3)'!R:R,MATCH($U28,'на отправку (3)'!$A:$A,0),1),0)</f>
        <v>3.0714285710000002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021130№18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87" t="s">
        <v>331</v>
      </c>
      <c r="B29" s="87" t="s">
        <v>2620</v>
      </c>
      <c r="C29" s="102">
        <f>IFERROR(INDEX('на отправку (3)'!E:E,MATCH($U29,'на отправку (3)'!$A:$A,0),1),0)</f>
        <v>480</v>
      </c>
      <c r="D29" s="102">
        <f>IFERROR(INDEX('на отправку (3)'!F:F,MATCH($U29,'на отправку (3)'!$A:$A,0),1),0)</f>
        <v>14</v>
      </c>
      <c r="E29" s="102">
        <f>IFERROR(INDEX('на отправку (3)'!G:G,MATCH($U29,'на отправку (3)'!$A:$A,0),1),0)</f>
        <v>34.285714286000001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34.285714286000001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162</v>
      </c>
      <c r="O29" s="102">
        <f>IFERROR(INDEX('на отправку (3)'!Q:Q,MATCH($U29,'на отправку (3)'!$A:$A,0),1),0)</f>
        <v>19</v>
      </c>
      <c r="P29" s="102">
        <f>IFERROR(INDEX('на отправку (3)'!R:R,MATCH($U29,'на отправку (3)'!$A:$A,0),1),0)</f>
        <v>8.5263157889999999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021130№19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36.75" customHeight="1" x14ac:dyDescent="0.25">
      <c r="A30" s="87" t="s">
        <v>333</v>
      </c>
      <c r="B30" s="87" t="s">
        <v>2621</v>
      </c>
      <c r="C30" s="102">
        <f>IFERROR(INDEX('на отправку (3)'!E:E,MATCH($U30,'на отправку (3)'!$A:$A,0),1),0)</f>
        <v>19</v>
      </c>
      <c r="D30" s="102">
        <f>IFERROR(INDEX('на отправку (3)'!F:F,MATCH($U30,'на отправку (3)'!$A:$A,0),1),0)</f>
        <v>15</v>
      </c>
      <c r="E30" s="102">
        <f>IFERROR(INDEX('на отправку (3)'!G:G,MATCH($U30,'на отправку (3)'!$A:$A,0),1),0)</f>
        <v>1.266666667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1.266666667</v>
      </c>
      <c r="I30" s="102">
        <f>IFERROR(INDEX('на отправку (3)'!K:K,MATCH($U30,'на отправку (3)'!$A:$A,0),1),0)</f>
        <v>1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1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78</v>
      </c>
      <c r="O30" s="102">
        <f>IFERROR(INDEX('на отправку (3)'!Q:Q,MATCH($U30,'на отправку (3)'!$A:$A,0),1),0)</f>
        <v>22</v>
      </c>
      <c r="P30" s="102">
        <f>IFERROR(INDEX('на отправку (3)'!R:R,MATCH($U30,'на отправку (3)'!$A:$A,0),1),0)</f>
        <v>3.5454545450000001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1</v>
      </c>
      <c r="U30" s="141" t="str">
        <f t="shared" si="1"/>
        <v>021130№20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1</v>
      </c>
    </row>
    <row r="31" spans="1:25" s="96" customFormat="1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87" t="s">
        <v>335</v>
      </c>
      <c r="B32" s="87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0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021130№21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87" t="s">
        <v>337</v>
      </c>
      <c r="B33" s="87" t="s">
        <v>2623</v>
      </c>
      <c r="C33" s="102">
        <f>IFERROR(INDEX('на отправку (3)'!E:E,MATCH($U33,'на отправку (3)'!$A:$A,0),1),0)</f>
        <v>0</v>
      </c>
      <c r="D33" s="102">
        <f>IFERROR(INDEX('на отправку (3)'!F:F,MATCH($U33,'на отправку (3)'!$A:$A,0),1),0)</f>
        <v>0</v>
      </c>
      <c r="E33" s="102">
        <f>IFERROR(INDEX('на отправку (3)'!G:G,MATCH($U33,'на отправку (3)'!$A:$A,0),1),0)</f>
        <v>0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0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021130№22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0</v>
      </c>
    </row>
    <row r="34" spans="1:26" ht="26.25" customHeight="1" x14ac:dyDescent="0.25">
      <c r="A34" s="87" t="s">
        <v>339</v>
      </c>
      <c r="B34" s="87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0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021130№23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87" t="s">
        <v>341</v>
      </c>
      <c r="B35" s="87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0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0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021130№24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87" t="s">
        <v>343</v>
      </c>
      <c r="B36" s="87" t="s">
        <v>2626</v>
      </c>
      <c r="C36" s="102">
        <f>IFERROR(INDEX('на отправку (3)'!E:E,MATCH($U36,'на отправку (3)'!$A:$A,0),1),0)</f>
        <v>0</v>
      </c>
      <c r="D36" s="102">
        <f>IFERROR(INDEX('на отправку (3)'!F:F,MATCH($U36,'на отправку (3)'!$A:$A,0),1),0)</f>
        <v>0</v>
      </c>
      <c r="E36" s="102">
        <f>IFERROR(INDEX('на отправку (3)'!G:G,MATCH($U36,'на отправку (3)'!$A:$A,0),1),0)</f>
        <v>0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0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021130№25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0</v>
      </c>
    </row>
    <row r="37" spans="1:26" ht="15" customHeight="1" x14ac:dyDescent="0.25">
      <c r="A37" s="87"/>
      <c r="B37" s="87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87" t="s">
        <v>2628</v>
      </c>
      <c r="B38" s="87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87"/>
      <c r="B39" s="87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87"/>
      <c r="B40" s="87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87"/>
      <c r="B41" s="87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87"/>
      <c r="B42" s="87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87"/>
      <c r="B43" s="87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87"/>
      <c r="B44" s="87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88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3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4</v>
      </c>
      <c r="V47" s="85" t="s">
        <v>191</v>
      </c>
      <c r="Y47" s="73">
        <f>SUM(Y10:Y44)</f>
        <v>5</v>
      </c>
      <c r="Z47" s="85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85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5</v>
      </c>
      <c r="L50" s="73">
        <f>SUMIF(L10:L44,1,L10:L44)</f>
        <v>4</v>
      </c>
      <c r="M50" s="85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1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85" customWidth="1"/>
    <col min="2" max="2" width="7.140625" style="85" customWidth="1"/>
    <col min="3" max="3" width="13.85546875" style="85" customWidth="1"/>
    <col min="4" max="4" width="13.7109375" style="85" customWidth="1"/>
    <col min="5" max="5" width="11" style="85" customWidth="1"/>
    <col min="6" max="9" width="11.140625" style="85" customWidth="1"/>
    <col min="10" max="10" width="14" style="85" customWidth="1"/>
    <col min="11" max="11" width="14.28515625" style="85" customWidth="1"/>
    <col min="12" max="12" width="11.140625" style="85" customWidth="1"/>
    <col min="13" max="13" width="20" style="85" customWidth="1"/>
    <col min="14" max="15" width="13.28515625" style="85" customWidth="1"/>
    <col min="16" max="17" width="11.140625" style="85" customWidth="1"/>
    <col min="18" max="18" width="20" style="85" customWidth="1"/>
    <col min="19" max="19" width="0.140625" style="85" hidden="1" customWidth="1"/>
    <col min="20" max="20" width="9.140625" style="96"/>
    <col min="21" max="21" width="0" style="85" hidden="1" customWidth="1"/>
    <col min="22" max="16384" width="9.140625" style="85"/>
  </cols>
  <sheetData>
    <row r="1" spans="1:25" x14ac:dyDescent="0.25">
      <c r="A1" s="94" t="s">
        <v>2654</v>
      </c>
      <c r="T1" s="96" t="s">
        <v>49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8" customHeight="1" x14ac:dyDescent="0.25">
      <c r="A4" s="158" t="s">
        <v>2655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88" t="s">
        <v>2588</v>
      </c>
      <c r="D6" s="88" t="s">
        <v>2589</v>
      </c>
      <c r="E6" s="88" t="s">
        <v>2590</v>
      </c>
      <c r="F6" s="88" t="s">
        <v>2591</v>
      </c>
      <c r="G6" s="88" t="s">
        <v>2592</v>
      </c>
      <c r="H6" s="88" t="s">
        <v>2593</v>
      </c>
      <c r="I6" s="88" t="s">
        <v>9</v>
      </c>
      <c r="J6" s="88" t="s">
        <v>2594</v>
      </c>
      <c r="K6" s="88" t="s">
        <v>2595</v>
      </c>
      <c r="L6" s="88" t="s">
        <v>2596</v>
      </c>
      <c r="M6" s="88" t="s">
        <v>11</v>
      </c>
      <c r="N6" s="88" t="s">
        <v>2588</v>
      </c>
      <c r="O6" s="88" t="s">
        <v>2589</v>
      </c>
      <c r="P6" s="88" t="s">
        <v>2590</v>
      </c>
      <c r="Q6" s="88" t="s">
        <v>9</v>
      </c>
      <c r="R6" s="86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88" t="s">
        <v>2597</v>
      </c>
      <c r="D7" s="88" t="s">
        <v>2597</v>
      </c>
      <c r="E7" s="88" t="s">
        <v>2598</v>
      </c>
      <c r="F7" s="88" t="s">
        <v>2599</v>
      </c>
      <c r="G7" s="88" t="s">
        <v>2600</v>
      </c>
      <c r="H7" s="88" t="s">
        <v>2601</v>
      </c>
      <c r="I7" s="88" t="s">
        <v>2602</v>
      </c>
      <c r="J7" s="88" t="s">
        <v>2603</v>
      </c>
      <c r="K7" s="88" t="s">
        <v>2603</v>
      </c>
      <c r="L7" s="88" t="s">
        <v>2604</v>
      </c>
      <c r="M7" s="88"/>
      <c r="N7" s="88" t="s">
        <v>2597</v>
      </c>
      <c r="O7" s="88" t="s">
        <v>2597</v>
      </c>
      <c r="P7" s="88" t="s">
        <v>2605</v>
      </c>
      <c r="Q7" s="88" t="s">
        <v>2606</v>
      </c>
      <c r="R7" s="86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89">
        <v>1</v>
      </c>
      <c r="B8" s="89">
        <v>2</v>
      </c>
      <c r="C8" s="89" t="s">
        <v>4</v>
      </c>
      <c r="D8" s="89" t="s">
        <v>2607</v>
      </c>
      <c r="E8" s="89" t="s">
        <v>6</v>
      </c>
      <c r="F8" s="89" t="s">
        <v>286</v>
      </c>
      <c r="G8" s="89" t="s">
        <v>287</v>
      </c>
      <c r="H8" s="89" t="s">
        <v>288</v>
      </c>
      <c r="I8" s="89" t="s">
        <v>289</v>
      </c>
      <c r="J8" s="89" t="s">
        <v>290</v>
      </c>
      <c r="K8" s="89" t="s">
        <v>2608</v>
      </c>
      <c r="L8" s="89" t="s">
        <v>2609</v>
      </c>
      <c r="M8" s="89" t="s">
        <v>2610</v>
      </c>
      <c r="N8" s="89" t="s">
        <v>2611</v>
      </c>
      <c r="O8" s="89" t="s">
        <v>2612</v>
      </c>
      <c r="P8" s="89" t="s">
        <v>2613</v>
      </c>
      <c r="Q8" s="89" t="s">
        <v>2614</v>
      </c>
      <c r="R8" s="89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87"/>
      <c r="B9" s="87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87" t="s">
        <v>293</v>
      </c>
      <c r="B10" s="87" t="s">
        <v>2617</v>
      </c>
      <c r="C10" s="102">
        <f>IFERROR(INDEX('на отправку (3)'!E:E,MATCH($U10,'на отправку (3)'!$A:$A,0),1),0)</f>
        <v>0</v>
      </c>
      <c r="D10" s="102">
        <f>IFERROR(INDEX('на отправку (3)'!F:F,MATCH($U10,'на отправку (3)'!$A:$A,0),1),0)</f>
        <v>0</v>
      </c>
      <c r="E10" s="102">
        <f>IFERROR(INDEX('на отправку (3)'!G:G,MATCH($U10,'на отправку (3)'!$A:$A,0),1),0)</f>
        <v>0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0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0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0</v>
      </c>
      <c r="O10" s="102">
        <f>IFERROR(INDEX('на отправку (3)'!Q:Q,MATCH($U10,'на отправку (3)'!$A:$A,0),1),0)</f>
        <v>0</v>
      </c>
      <c r="P10" s="102">
        <f>IFERROR(INDEX('на отправку (3)'!R:R,MATCH($U10,'на отправку (3)'!$A:$A,0),1),0)</f>
        <v>0</v>
      </c>
      <c r="Q10" s="102">
        <f>IFERROR(INDEX('на отправку (3)'!S:S,MATCH($U10,'на отправку (3)'!$A:$A,0),1),0)</f>
        <v>0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021200№1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0</v>
      </c>
    </row>
    <row r="11" spans="1:25" ht="43.5" customHeight="1" x14ac:dyDescent="0.25">
      <c r="A11" s="87" t="s">
        <v>295</v>
      </c>
      <c r="B11" s="87" t="s">
        <v>2</v>
      </c>
      <c r="C11" s="102">
        <f>IFERROR(INDEX('на отправку (3)'!E:E,MATCH($U11,'на отправку (3)'!$A:$A,0),1),0)</f>
        <v>0</v>
      </c>
      <c r="D11" s="102">
        <f>IFERROR(INDEX('на отправку (3)'!F:F,MATCH($U11,'на отправку (3)'!$A:$A,0),1),0)</f>
        <v>0</v>
      </c>
      <c r="E11" s="102">
        <f>IFERROR(INDEX('на отправку (3)'!G:G,MATCH($U11,'на отправку (3)'!$A:$A,0),1),0)</f>
        <v>0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0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0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0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0</v>
      </c>
      <c r="O11" s="102">
        <f>IFERROR(INDEX('на отправку (3)'!Q:Q,MATCH($U11,'на отправку (3)'!$A:$A,0),1),0)</f>
        <v>0</v>
      </c>
      <c r="P11" s="102">
        <f>IFERROR(INDEX('на отправку (3)'!R:R,MATCH($U11,'на отправку (3)'!$A:$A,0),1),0)</f>
        <v>0</v>
      </c>
      <c r="Q11" s="102">
        <f>IFERROR(INDEX('на отправку (3)'!S:S,MATCH($U11,'на отправку (3)'!$A:$A,0),1),0)</f>
        <v>0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0</v>
      </c>
      <c r="U11" s="141" t="str">
        <f t="shared" ref="U11:U36" si="1">CONCATENATE($T$1,"№",B11)</f>
        <v>021200№2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0</v>
      </c>
    </row>
    <row r="12" spans="1:25" ht="46.5" customHeight="1" x14ac:dyDescent="0.25">
      <c r="A12" s="87" t="s">
        <v>297</v>
      </c>
      <c r="B12" s="87" t="s">
        <v>4</v>
      </c>
      <c r="C12" s="102">
        <f>IFERROR(INDEX('на отправку (3)'!E:E,MATCH($U12,'на отправку (3)'!$A:$A,0),1),0)</f>
        <v>0</v>
      </c>
      <c r="D12" s="102">
        <f>IFERROR(INDEX('на отправку (3)'!F:F,MATCH($U12,'на отправку (3)'!$A:$A,0),1),0)</f>
        <v>0</v>
      </c>
      <c r="E12" s="102">
        <f>IFERROR(INDEX('на отправку (3)'!G:G,MATCH($U12,'на отправку (3)'!$A:$A,0),1),0)</f>
        <v>0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0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0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021200№3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0</v>
      </c>
    </row>
    <row r="13" spans="1:25" ht="36.75" customHeight="1" x14ac:dyDescent="0.25">
      <c r="A13" s="87" t="s">
        <v>299</v>
      </c>
      <c r="B13" s="87" t="s">
        <v>2607</v>
      </c>
      <c r="C13" s="102">
        <f>IFERROR(INDEX('на отправку (3)'!E:E,MATCH($U13,'на отправку (3)'!$A:$A,0),1),0)</f>
        <v>0</v>
      </c>
      <c r="D13" s="102">
        <f>IFERROR(INDEX('на отправку (3)'!F:F,MATCH($U13,'на отправку (3)'!$A:$A,0),1),0)</f>
        <v>0</v>
      </c>
      <c r="E13" s="102">
        <f>IFERROR(INDEX('на отправку (3)'!G:G,MATCH($U13,'на отправку (3)'!$A:$A,0),1),0)</f>
        <v>0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0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0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0</v>
      </c>
      <c r="O13" s="102">
        <f>IFERROR(INDEX('на отправку (3)'!Q:Q,MATCH($U13,'на отправку (3)'!$A:$A,0),1),0)</f>
        <v>0</v>
      </c>
      <c r="P13" s="102">
        <f>IFERROR(INDEX('на отправку (3)'!R:R,MATCH($U13,'на отправку (3)'!$A:$A,0),1),0)</f>
        <v>0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0</v>
      </c>
      <c r="U13" s="141" t="str">
        <f t="shared" si="1"/>
        <v>021200№4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0</v>
      </c>
    </row>
    <row r="14" spans="1:25" ht="36.75" customHeight="1" x14ac:dyDescent="0.25">
      <c r="A14" s="87" t="s">
        <v>301</v>
      </c>
      <c r="B14" s="87" t="s">
        <v>6</v>
      </c>
      <c r="C14" s="102">
        <f>IFERROR(INDEX('на отправку (3)'!E:E,MATCH($U14,'на отправку (3)'!$A:$A,0),1),0)</f>
        <v>0</v>
      </c>
      <c r="D14" s="102">
        <f>IFERROR(INDEX('на отправку (3)'!F:F,MATCH($U14,'на отправку (3)'!$A:$A,0),1),0)</f>
        <v>0</v>
      </c>
      <c r="E14" s="102">
        <f>IFERROR(INDEX('на отправку (3)'!G:G,MATCH($U14,'на отправку (3)'!$A:$A,0),1),0)</f>
        <v>0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0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0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0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0</v>
      </c>
      <c r="O14" s="102">
        <f>IFERROR(INDEX('на отправку (3)'!Q:Q,MATCH($U14,'на отправку (3)'!$A:$A,0),1),0)</f>
        <v>0</v>
      </c>
      <c r="P14" s="102">
        <f>IFERROR(INDEX('на отправку (3)'!R:R,MATCH($U14,'на отправку (3)'!$A:$A,0),1),0)</f>
        <v>0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0</v>
      </c>
      <c r="U14" s="141" t="str">
        <f t="shared" si="1"/>
        <v>021200№5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0</v>
      </c>
    </row>
    <row r="15" spans="1:25" ht="26.25" customHeight="1" x14ac:dyDescent="0.25">
      <c r="A15" s="87" t="s">
        <v>303</v>
      </c>
      <c r="B15" s="87" t="s">
        <v>286</v>
      </c>
      <c r="C15" s="102">
        <f>IFERROR(INDEX('на отправку (3)'!E:E,MATCH($U15,'на отправку (3)'!$A:$A,0),1),0)</f>
        <v>0</v>
      </c>
      <c r="D15" s="102">
        <f>IFERROR(INDEX('на отправку (3)'!F:F,MATCH($U15,'на отправку (3)'!$A:$A,0),1),0)</f>
        <v>0</v>
      </c>
      <c r="E15" s="102">
        <f>IFERROR(INDEX('на отправку (3)'!G:G,MATCH($U15,'на отправку (3)'!$A:$A,0),1),0)</f>
        <v>0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0</v>
      </c>
      <c r="I15" s="102">
        <f>IFERROR(INDEX('на отправку (3)'!K:K,MATCH($U15,'на отправку (3)'!$A:$A,0),1),0)</f>
        <v>0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0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0</v>
      </c>
      <c r="R15" s="102">
        <f>IFERROR(INDEX('на отправку (3)'!T:T,MATCH($U15,'на отправку (3)'!$A:$A,0),1),0)</f>
        <v>0</v>
      </c>
      <c r="T15" s="140">
        <f t="shared" si="0"/>
        <v>0</v>
      </c>
      <c r="U15" s="141" t="str">
        <f t="shared" si="1"/>
        <v>021200№6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0</v>
      </c>
    </row>
    <row r="16" spans="1:25" ht="36.75" customHeight="1" x14ac:dyDescent="0.25">
      <c r="A16" s="87" t="s">
        <v>2618</v>
      </c>
      <c r="B16" s="87" t="s">
        <v>287</v>
      </c>
      <c r="C16" s="102">
        <f>IFERROR(INDEX('на отправку (3)'!E:E,MATCH($U16,'на отправку (3)'!$A:$A,0),1),0)</f>
        <v>0</v>
      </c>
      <c r="D16" s="102">
        <f>IFERROR(INDEX('на отправку (3)'!F:F,MATCH($U16,'на отправку (3)'!$A:$A,0),1),0)</f>
        <v>0</v>
      </c>
      <c r="E16" s="102">
        <f>IFERROR(INDEX('на отправку (3)'!G:G,MATCH($U16,'на отправку (3)'!$A:$A,0),1),0)</f>
        <v>0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0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0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0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0</v>
      </c>
      <c r="O16" s="102">
        <f>IFERROR(INDEX('на отправку (3)'!Q:Q,MATCH($U16,'на отправку (3)'!$A:$A,0),1),0)</f>
        <v>0</v>
      </c>
      <c r="P16" s="102">
        <f>IFERROR(INDEX('на отправку (3)'!R:R,MATCH($U16,'на отправку (3)'!$A:$A,0),1),0)</f>
        <v>0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0</v>
      </c>
      <c r="U16" s="141" t="str">
        <f t="shared" si="1"/>
        <v>021200№7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0</v>
      </c>
    </row>
    <row r="17" spans="1:25" ht="36.75" customHeight="1" x14ac:dyDescent="0.25">
      <c r="A17" s="87" t="s">
        <v>2619</v>
      </c>
      <c r="B17" s="87" t="s">
        <v>288</v>
      </c>
      <c r="C17" s="102">
        <f>IFERROR(INDEX('на отправку (3)'!E:E,MATCH($U17,'на отправку (3)'!$A:$A,0),1),0)</f>
        <v>0</v>
      </c>
      <c r="D17" s="102">
        <f>IFERROR(INDEX('на отправку (3)'!F:F,MATCH($U17,'на отправку (3)'!$A:$A,0),1),0)</f>
        <v>0</v>
      </c>
      <c r="E17" s="102">
        <f>IFERROR(INDEX('на отправку (3)'!G:G,MATCH($U17,'на отправку (3)'!$A:$A,0),1),0)</f>
        <v>0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0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0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0</v>
      </c>
      <c r="O17" s="102">
        <f>IFERROR(INDEX('на отправку (3)'!Q:Q,MATCH($U17,'на отправку (3)'!$A:$A,0),1),0)</f>
        <v>0</v>
      </c>
      <c r="P17" s="102">
        <f>IFERROR(INDEX('на отправку (3)'!R:R,MATCH($U17,'на отправку (3)'!$A:$A,0),1),0)</f>
        <v>0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021200№8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0</v>
      </c>
    </row>
    <row r="18" spans="1:25" ht="36.75" customHeight="1" x14ac:dyDescent="0.25">
      <c r="A18" s="87" t="s">
        <v>309</v>
      </c>
      <c r="B18" s="87" t="s">
        <v>289</v>
      </c>
      <c r="C18" s="102">
        <f>IFERROR(INDEX('на отправку (3)'!E:E,MATCH($U18,'на отправку (3)'!$A:$A,0),1),0)</f>
        <v>0</v>
      </c>
      <c r="D18" s="102">
        <f>IFERROR(INDEX('на отправку (3)'!F:F,MATCH($U18,'на отправку (3)'!$A:$A,0),1),0)</f>
        <v>0</v>
      </c>
      <c r="E18" s="102">
        <f>IFERROR(INDEX('на отправку (3)'!G:G,MATCH($U18,'на отправку (3)'!$A:$A,0),1),0)</f>
        <v>0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0</v>
      </c>
      <c r="I18" s="102">
        <f>IFERROR(INDEX('на отправку (3)'!K:K,MATCH($U18,'на отправку (3)'!$A:$A,0),1),0)</f>
        <v>0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0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0</v>
      </c>
      <c r="O18" s="102">
        <f>IFERROR(INDEX('на отправку (3)'!Q:Q,MATCH($U18,'на отправку (3)'!$A:$A,0),1),0)</f>
        <v>0</v>
      </c>
      <c r="P18" s="102">
        <f>IFERROR(INDEX('на отправку (3)'!R:R,MATCH($U18,'на отправку (3)'!$A:$A,0),1),0)</f>
        <v>0</v>
      </c>
      <c r="Q18" s="102">
        <f>IFERROR(INDEX('на отправку (3)'!S:S,MATCH($U18,'на отправку (3)'!$A:$A,0),1),0)</f>
        <v>0</v>
      </c>
      <c r="R18" s="102">
        <f>IFERROR(INDEX('на отправку (3)'!T:T,MATCH($U18,'на отправку (3)'!$A:$A,0),1),0)</f>
        <v>0</v>
      </c>
      <c r="T18" s="140">
        <f t="shared" si="0"/>
        <v>0</v>
      </c>
      <c r="U18" s="141" t="str">
        <f t="shared" si="1"/>
        <v>021200№9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0</v>
      </c>
    </row>
    <row r="19" spans="1:25" ht="36.75" customHeight="1" x14ac:dyDescent="0.25">
      <c r="A19" s="87" t="s">
        <v>311</v>
      </c>
      <c r="B19" s="87" t="s">
        <v>290</v>
      </c>
      <c r="C19" s="102">
        <f>IFERROR(INDEX('на отправку (3)'!E:E,MATCH($U19,'на отправку (3)'!$A:$A,0),1),0)</f>
        <v>0</v>
      </c>
      <c r="D19" s="102">
        <f>IFERROR(INDEX('на отправку (3)'!F:F,MATCH($U19,'на отправку (3)'!$A:$A,0),1),0)</f>
        <v>0</v>
      </c>
      <c r="E19" s="102">
        <f>IFERROR(INDEX('на отправку (3)'!G:G,MATCH($U19,'на отправку (3)'!$A:$A,0),1),0)</f>
        <v>0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0</v>
      </c>
      <c r="I19" s="102">
        <f>IFERROR(INDEX('на отправку (3)'!K:K,MATCH($U19,'на отправку (3)'!$A:$A,0),1),0)</f>
        <v>0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0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0</v>
      </c>
      <c r="O19" s="102">
        <f>IFERROR(INDEX('на отправку (3)'!Q:Q,MATCH($U19,'на отправку (3)'!$A:$A,0),1),0)</f>
        <v>0</v>
      </c>
      <c r="P19" s="102">
        <f>IFERROR(INDEX('на отправку (3)'!R:R,MATCH($U19,'на отправку (3)'!$A:$A,0),1),0)</f>
        <v>0</v>
      </c>
      <c r="Q19" s="102">
        <f>IFERROR(INDEX('на отправку (3)'!S:S,MATCH($U19,'на отправку (3)'!$A:$A,0),1),0)</f>
        <v>0</v>
      </c>
      <c r="R19" s="102">
        <f>IFERROR(INDEX('на отправку (3)'!T:T,MATCH($U19,'на отправку (3)'!$A:$A,0),1),0)</f>
        <v>0</v>
      </c>
      <c r="T19" s="140">
        <f t="shared" si="0"/>
        <v>0</v>
      </c>
      <c r="U19" s="141" t="str">
        <f t="shared" si="1"/>
        <v>021200№10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0</v>
      </c>
    </row>
    <row r="20" spans="1:25" ht="36.75" customHeight="1" x14ac:dyDescent="0.25">
      <c r="A20" s="87" t="s">
        <v>313</v>
      </c>
      <c r="B20" s="87" t="s">
        <v>2608</v>
      </c>
      <c r="C20" s="102">
        <f>IFERROR(INDEX('на отправку (3)'!E:E,MATCH($U20,'на отправку (3)'!$A:$A,0),1),0)</f>
        <v>0</v>
      </c>
      <c r="D20" s="102">
        <f>IFERROR(INDEX('на отправку (3)'!F:F,MATCH($U20,'на отправку (3)'!$A:$A,0),1),0)</f>
        <v>0</v>
      </c>
      <c r="E20" s="102">
        <f>IFERROR(INDEX('на отправку (3)'!G:G,MATCH($U20,'на отправку (3)'!$A:$A,0),1),0)</f>
        <v>0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0</v>
      </c>
      <c r="I20" s="102">
        <f>IFERROR(INDEX('на отправку (3)'!K:K,MATCH($U20,'на отправку (3)'!$A:$A,0),1),0)</f>
        <v>0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0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0</v>
      </c>
      <c r="O20" s="102">
        <f>IFERROR(INDEX('на отправку (3)'!Q:Q,MATCH($U20,'на отправку (3)'!$A:$A,0),1),0)</f>
        <v>0</v>
      </c>
      <c r="P20" s="102">
        <f>IFERROR(INDEX('на отправку (3)'!R:R,MATCH($U20,'на отправку (3)'!$A:$A,0),1),0)</f>
        <v>0</v>
      </c>
      <c r="Q20" s="102">
        <f>IFERROR(INDEX('на отправку (3)'!S:S,MATCH($U20,'на отправку (3)'!$A:$A,0),1),0)</f>
        <v>0</v>
      </c>
      <c r="R20" s="102">
        <f>IFERROR(INDEX('на отправку (3)'!T:T,MATCH($U20,'на отправку (3)'!$A:$A,0),1),0)</f>
        <v>0</v>
      </c>
      <c r="T20" s="140">
        <f t="shared" si="0"/>
        <v>0</v>
      </c>
      <c r="U20" s="141" t="str">
        <f t="shared" si="1"/>
        <v>021200№11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0</v>
      </c>
    </row>
    <row r="21" spans="1:25" ht="36.75" customHeight="1" x14ac:dyDescent="0.25">
      <c r="A21" s="87" t="s">
        <v>315</v>
      </c>
      <c r="B21" s="87" t="s">
        <v>2609</v>
      </c>
      <c r="C21" s="102">
        <f>IFERROR(INDEX('на отправку (3)'!E:E,MATCH($U21,'на отправку (3)'!$A:$A,0),1),0)</f>
        <v>0</v>
      </c>
      <c r="D21" s="102">
        <f>IFERROR(INDEX('на отправку (3)'!F:F,MATCH($U21,'на отправку (3)'!$A:$A,0),1),0)</f>
        <v>0</v>
      </c>
      <c r="E21" s="102">
        <f>IFERROR(INDEX('на отправку (3)'!G:G,MATCH($U21,'на отправку (3)'!$A:$A,0),1),0)</f>
        <v>0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0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0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0</v>
      </c>
      <c r="O21" s="102">
        <f>IFERROR(INDEX('на отправку (3)'!Q:Q,MATCH($U21,'на отправку (3)'!$A:$A,0),1),0)</f>
        <v>0</v>
      </c>
      <c r="P21" s="102">
        <f>IFERROR(INDEX('на отправку (3)'!R:R,MATCH($U21,'на отправку (3)'!$A:$A,0),1),0)</f>
        <v>0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021200№12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0</v>
      </c>
    </row>
    <row r="22" spans="1:25" ht="36.75" customHeight="1" x14ac:dyDescent="0.25">
      <c r="A22" s="87" t="s">
        <v>317</v>
      </c>
      <c r="B22" s="87" t="s">
        <v>2610</v>
      </c>
      <c r="C22" s="102">
        <f>IFERROR(INDEX('на отправку (3)'!E:E,MATCH($U22,'на отправку (3)'!$A:$A,0),1),0)</f>
        <v>0</v>
      </c>
      <c r="D22" s="102">
        <f>IFERROR(INDEX('на отправку (3)'!F:F,MATCH($U22,'на отправку (3)'!$A:$A,0),1),0)</f>
        <v>0</v>
      </c>
      <c r="E22" s="102">
        <f>IFERROR(INDEX('на отправку (3)'!G:G,MATCH($U22,'на отправку (3)'!$A:$A,0),1),0)</f>
        <v>0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0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0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0</v>
      </c>
      <c r="O22" s="102">
        <f>IFERROR(INDEX('на отправку (3)'!Q:Q,MATCH($U22,'на отправку (3)'!$A:$A,0),1),0)</f>
        <v>0</v>
      </c>
      <c r="P22" s="102">
        <f>IFERROR(INDEX('на отправку (3)'!R:R,MATCH($U22,'на отправку (3)'!$A:$A,0),1),0)</f>
        <v>0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021200№13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0</v>
      </c>
    </row>
    <row r="23" spans="1:25" ht="36.75" customHeight="1" x14ac:dyDescent="0.25">
      <c r="A23" s="87" t="s">
        <v>319</v>
      </c>
      <c r="B23" s="87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0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0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0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021200№14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0</v>
      </c>
    </row>
    <row r="24" spans="1:25" s="96" customFormat="1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87" t="s">
        <v>323</v>
      </c>
      <c r="B25" s="87" t="s">
        <v>2612</v>
      </c>
      <c r="C25" s="102">
        <f>IFERROR(INDEX('на отправку (3)'!E:E,MATCH($U25,'на отправку (3)'!$A:$A,0),1),0)</f>
        <v>7068</v>
      </c>
      <c r="D25" s="102">
        <f>IFERROR(INDEX('на отправку (3)'!F:F,MATCH($U25,'на отправку (3)'!$A:$A,0),1),0)</f>
        <v>6795</v>
      </c>
      <c r="E25" s="102">
        <f>IFERROR(INDEX('на отправку (3)'!G:G,MATCH($U25,'на отправку (3)'!$A:$A,0),1),0)</f>
        <v>1.0401765999999999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1.0401765999999999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021200№15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87" t="s">
        <v>325</v>
      </c>
      <c r="B26" s="87" t="s">
        <v>2613</v>
      </c>
      <c r="C26" s="102">
        <f>IFERROR(INDEX('на отправку (3)'!E:E,MATCH($U26,'на отправку (3)'!$A:$A,0),1),0)</f>
        <v>11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10</v>
      </c>
      <c r="O26" s="102">
        <f>IFERROR(INDEX('на отправку (3)'!Q:Q,MATCH($U26,'на отправку (3)'!$A:$A,0),1),0)</f>
        <v>16</v>
      </c>
      <c r="P26" s="102">
        <f>IFERROR(INDEX('на отправку (3)'!R:R,MATCH($U26,'на отправку (3)'!$A:$A,0),1),0)</f>
        <v>0.625</v>
      </c>
      <c r="Q26" s="102">
        <f>IFERROR(INDEX('на отправку (3)'!S:S,MATCH($U26,'на отправку (3)'!$A:$A,0),1),0)</f>
        <v>0.5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021200№16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87" t="s">
        <v>327</v>
      </c>
      <c r="B27" s="87" t="s">
        <v>2614</v>
      </c>
      <c r="C27" s="102">
        <f>IFERROR(INDEX('на отправку (3)'!E:E,MATCH($U27,'на отправку (3)'!$A:$A,0),1),0)</f>
        <v>1364</v>
      </c>
      <c r="D27" s="102">
        <f>IFERROR(INDEX('на отправку (3)'!F:F,MATCH($U27,'на отправку (3)'!$A:$A,0),1),0)</f>
        <v>3</v>
      </c>
      <c r="E27" s="102">
        <f>IFERROR(INDEX('на отправку (3)'!G:G,MATCH($U27,'на отправку (3)'!$A:$A,0),1),0)</f>
        <v>454.66666666700002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454.66666666700002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1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512</v>
      </c>
      <c r="O27" s="102">
        <f>IFERROR(INDEX('на отправку (3)'!Q:Q,MATCH($U27,'на отправку (3)'!$A:$A,0),1),0)</f>
        <v>120</v>
      </c>
      <c r="P27" s="102">
        <f>IFERROR(INDEX('на отправку (3)'!R:R,MATCH($U27,'на отправку (3)'!$A:$A,0),1),0)</f>
        <v>4.266666667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021200№17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87" t="s">
        <v>329</v>
      </c>
      <c r="B28" s="87" t="s">
        <v>2615</v>
      </c>
      <c r="C28" s="102">
        <f>IFERROR(INDEX('на отправку (3)'!E:E,MATCH($U28,'на отправку (3)'!$A:$A,0),1),0)</f>
        <v>360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71</v>
      </c>
      <c r="O28" s="102">
        <f>IFERROR(INDEX('на отправку (3)'!Q:Q,MATCH($U28,'на отправку (3)'!$A:$A,0),1),0)</f>
        <v>6</v>
      </c>
      <c r="P28" s="102">
        <f>IFERROR(INDEX('на отправку (3)'!R:R,MATCH($U28,'на отправку (3)'!$A:$A,0),1),0)</f>
        <v>11.833333333000001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021200№18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87" t="s">
        <v>331</v>
      </c>
      <c r="B29" s="87" t="s">
        <v>2620</v>
      </c>
      <c r="C29" s="102">
        <f>IFERROR(INDEX('на отправку (3)'!E:E,MATCH($U29,'на отправку (3)'!$A:$A,0),1),0)</f>
        <v>212</v>
      </c>
      <c r="D29" s="102">
        <f>IFERROR(INDEX('на отправку (3)'!F:F,MATCH($U29,'на отправку (3)'!$A:$A,0),1),0)</f>
        <v>1</v>
      </c>
      <c r="E29" s="102">
        <f>IFERROR(INDEX('на отправку (3)'!G:G,MATCH($U29,'на отправку (3)'!$A:$A,0),1),0)</f>
        <v>212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212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1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140</v>
      </c>
      <c r="O29" s="102">
        <f>IFERROR(INDEX('на отправку (3)'!Q:Q,MATCH($U29,'на отправку (3)'!$A:$A,0),1),0)</f>
        <v>356</v>
      </c>
      <c r="P29" s="102">
        <f>IFERROR(INDEX('на отправку (3)'!R:R,MATCH($U29,'на отправку (3)'!$A:$A,0),1),0)</f>
        <v>0.39325842700000002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021200№19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36.75" customHeight="1" x14ac:dyDescent="0.25">
      <c r="A30" s="87" t="s">
        <v>333</v>
      </c>
      <c r="B30" s="87" t="s">
        <v>2621</v>
      </c>
      <c r="C30" s="102">
        <f>IFERROR(INDEX('на отправку (3)'!E:E,MATCH($U30,'на отправку (3)'!$A:$A,0),1),0)</f>
        <v>534</v>
      </c>
      <c r="D30" s="102">
        <f>IFERROR(INDEX('на отправку (3)'!F:F,MATCH($U30,'на отправку (3)'!$A:$A,0),1),0)</f>
        <v>10</v>
      </c>
      <c r="E30" s="102">
        <f>IFERROR(INDEX('на отправку (3)'!G:G,MATCH($U30,'на отправку (3)'!$A:$A,0),1),0)</f>
        <v>53.4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53.4</v>
      </c>
      <c r="I30" s="102">
        <f>IFERROR(INDEX('на отправку (3)'!K:K,MATCH($U30,'на отправку (3)'!$A:$A,0),1),0)</f>
        <v>1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1</v>
      </c>
      <c r="L30" s="102">
        <f>IFERROR(INDEX('на отправку (3)'!N:N,MATCH($U30,'на отправку (3)'!$A:$A,0),1),0)</f>
        <v>1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11</v>
      </c>
      <c r="O30" s="102">
        <f>IFERROR(INDEX('на отправку (3)'!Q:Q,MATCH($U30,'на отправку (3)'!$A:$A,0),1),0)</f>
        <v>42</v>
      </c>
      <c r="P30" s="102">
        <f>IFERROR(INDEX('на отправку (3)'!R:R,MATCH($U30,'на отправку (3)'!$A:$A,0),1),0)</f>
        <v>0.26190476200000001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1</v>
      </c>
      <c r="U30" s="141" t="str">
        <f t="shared" si="1"/>
        <v>021200№20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1</v>
      </c>
    </row>
    <row r="31" spans="1:25" s="96" customFormat="1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87" t="s">
        <v>335</v>
      </c>
      <c r="B32" s="87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0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021200№21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87" t="s">
        <v>337</v>
      </c>
      <c r="B33" s="87" t="s">
        <v>2623</v>
      </c>
      <c r="C33" s="102">
        <f>IFERROR(INDEX('на отправку (3)'!E:E,MATCH($U33,'на отправку (3)'!$A:$A,0),1),0)</f>
        <v>0</v>
      </c>
      <c r="D33" s="102">
        <f>IFERROR(INDEX('на отправку (3)'!F:F,MATCH($U33,'на отправку (3)'!$A:$A,0),1),0)</f>
        <v>0</v>
      </c>
      <c r="E33" s="102">
        <f>IFERROR(INDEX('на отправку (3)'!G:G,MATCH($U33,'на отправку (3)'!$A:$A,0),1),0)</f>
        <v>0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0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021200№22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0</v>
      </c>
    </row>
    <row r="34" spans="1:26" ht="26.25" customHeight="1" x14ac:dyDescent="0.25">
      <c r="A34" s="87" t="s">
        <v>339</v>
      </c>
      <c r="B34" s="87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0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021200№23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87" t="s">
        <v>341</v>
      </c>
      <c r="B35" s="87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0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0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021200№24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87" t="s">
        <v>343</v>
      </c>
      <c r="B36" s="87" t="s">
        <v>2626</v>
      </c>
      <c r="C36" s="102">
        <f>IFERROR(INDEX('на отправку (3)'!E:E,MATCH($U36,'на отправку (3)'!$A:$A,0),1),0)</f>
        <v>0</v>
      </c>
      <c r="D36" s="102">
        <f>IFERROR(INDEX('на отправку (3)'!F:F,MATCH($U36,'на отправку (3)'!$A:$A,0),1),0)</f>
        <v>0</v>
      </c>
      <c r="E36" s="102">
        <f>IFERROR(INDEX('на отправку (3)'!G:G,MATCH($U36,'на отправку (3)'!$A:$A,0),1),0)</f>
        <v>0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0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021200№25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0</v>
      </c>
    </row>
    <row r="37" spans="1:26" ht="15" customHeight="1" x14ac:dyDescent="0.25">
      <c r="A37" s="87"/>
      <c r="B37" s="87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87" t="s">
        <v>2628</v>
      </c>
      <c r="B38" s="87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87"/>
      <c r="B39" s="87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87"/>
      <c r="B40" s="87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87"/>
      <c r="B41" s="87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87"/>
      <c r="B42" s="87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87"/>
      <c r="B43" s="87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87"/>
      <c r="B44" s="87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88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3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4</v>
      </c>
      <c r="V47" s="85" t="s">
        <v>191</v>
      </c>
      <c r="Y47" s="73">
        <f>SUM(Y10:Y44)</f>
        <v>5</v>
      </c>
      <c r="Z47" s="85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85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5</v>
      </c>
      <c r="L50" s="73">
        <f>SUMIF(L10:L44,1,L10:L44)</f>
        <v>4</v>
      </c>
      <c r="M50" s="85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2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85" customWidth="1"/>
    <col min="2" max="2" width="7.140625" style="85" customWidth="1"/>
    <col min="3" max="3" width="13.85546875" style="85" customWidth="1"/>
    <col min="4" max="4" width="13.7109375" style="85" customWidth="1"/>
    <col min="5" max="5" width="11" style="85" customWidth="1"/>
    <col min="6" max="9" width="11.140625" style="85" customWidth="1"/>
    <col min="10" max="10" width="14" style="85" customWidth="1"/>
    <col min="11" max="11" width="14.28515625" style="85" customWidth="1"/>
    <col min="12" max="12" width="11.140625" style="85" customWidth="1"/>
    <col min="13" max="13" width="20" style="85" customWidth="1"/>
    <col min="14" max="15" width="13.28515625" style="85" customWidth="1"/>
    <col min="16" max="17" width="11.140625" style="85" customWidth="1"/>
    <col min="18" max="18" width="20" style="85" customWidth="1"/>
    <col min="19" max="19" width="0.140625" style="85" hidden="1" customWidth="1"/>
    <col min="20" max="20" width="9.140625" style="96"/>
    <col min="21" max="21" width="0" style="85" hidden="1" customWidth="1"/>
    <col min="22" max="16384" width="9.140625" style="85"/>
  </cols>
  <sheetData>
    <row r="1" spans="1:25" x14ac:dyDescent="0.25">
      <c r="A1" s="94" t="s">
        <v>2656</v>
      </c>
      <c r="T1" s="96" t="s">
        <v>51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5" customHeight="1" x14ac:dyDescent="0.25">
      <c r="A4" s="158" t="s">
        <v>52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88" t="s">
        <v>2588</v>
      </c>
      <c r="D6" s="88" t="s">
        <v>2589</v>
      </c>
      <c r="E6" s="88" t="s">
        <v>2590</v>
      </c>
      <c r="F6" s="88" t="s">
        <v>2591</v>
      </c>
      <c r="G6" s="88" t="s">
        <v>2592</v>
      </c>
      <c r="H6" s="88" t="s">
        <v>2593</v>
      </c>
      <c r="I6" s="88" t="s">
        <v>9</v>
      </c>
      <c r="J6" s="88" t="s">
        <v>2594</v>
      </c>
      <c r="K6" s="88" t="s">
        <v>2595</v>
      </c>
      <c r="L6" s="88" t="s">
        <v>2596</v>
      </c>
      <c r="M6" s="88" t="s">
        <v>11</v>
      </c>
      <c r="N6" s="88" t="s">
        <v>2588</v>
      </c>
      <c r="O6" s="88" t="s">
        <v>2589</v>
      </c>
      <c r="P6" s="88" t="s">
        <v>2590</v>
      </c>
      <c r="Q6" s="88" t="s">
        <v>9</v>
      </c>
      <c r="R6" s="86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88" t="s">
        <v>2597</v>
      </c>
      <c r="D7" s="88" t="s">
        <v>2597</v>
      </c>
      <c r="E7" s="88" t="s">
        <v>2598</v>
      </c>
      <c r="F7" s="88" t="s">
        <v>2599</v>
      </c>
      <c r="G7" s="88" t="s">
        <v>2600</v>
      </c>
      <c r="H7" s="88" t="s">
        <v>2601</v>
      </c>
      <c r="I7" s="88" t="s">
        <v>2602</v>
      </c>
      <c r="J7" s="88" t="s">
        <v>2603</v>
      </c>
      <c r="K7" s="88" t="s">
        <v>2603</v>
      </c>
      <c r="L7" s="88" t="s">
        <v>2604</v>
      </c>
      <c r="M7" s="88"/>
      <c r="N7" s="88" t="s">
        <v>2597</v>
      </c>
      <c r="O7" s="88" t="s">
        <v>2597</v>
      </c>
      <c r="P7" s="88" t="s">
        <v>2605</v>
      </c>
      <c r="Q7" s="88" t="s">
        <v>2606</v>
      </c>
      <c r="R7" s="86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89">
        <v>1</v>
      </c>
      <c r="B8" s="89">
        <v>2</v>
      </c>
      <c r="C8" s="89" t="s">
        <v>4</v>
      </c>
      <c r="D8" s="89" t="s">
        <v>2607</v>
      </c>
      <c r="E8" s="89" t="s">
        <v>6</v>
      </c>
      <c r="F8" s="89" t="s">
        <v>286</v>
      </c>
      <c r="G8" s="89" t="s">
        <v>287</v>
      </c>
      <c r="H8" s="89" t="s">
        <v>288</v>
      </c>
      <c r="I8" s="89" t="s">
        <v>289</v>
      </c>
      <c r="J8" s="89" t="s">
        <v>290</v>
      </c>
      <c r="K8" s="89" t="s">
        <v>2608</v>
      </c>
      <c r="L8" s="89" t="s">
        <v>2609</v>
      </c>
      <c r="M8" s="89" t="s">
        <v>2610</v>
      </c>
      <c r="N8" s="89" t="s">
        <v>2611</v>
      </c>
      <c r="O8" s="89" t="s">
        <v>2612</v>
      </c>
      <c r="P8" s="89" t="s">
        <v>2613</v>
      </c>
      <c r="Q8" s="89" t="s">
        <v>2614</v>
      </c>
      <c r="R8" s="89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87"/>
      <c r="B9" s="87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87" t="s">
        <v>293</v>
      </c>
      <c r="B10" s="87" t="s">
        <v>2617</v>
      </c>
      <c r="C10" s="102">
        <f>IFERROR(INDEX('на отправку (3)'!E:E,MATCH($U10,'на отправку (3)'!$A:$A,0),1),0)</f>
        <v>241553</v>
      </c>
      <c r="D10" s="102">
        <f>IFERROR(INDEX('на отправку (3)'!F:F,MATCH($U10,'на отправку (3)'!$A:$A,0),1),0)</f>
        <v>1044854.3</v>
      </c>
      <c r="E10" s="102">
        <f>IFERROR(INDEX('на отправку (3)'!G:G,MATCH($U10,'на отправку (3)'!$A:$A,0),1),0)</f>
        <v>0.231183429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8.2093258559999995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224300</v>
      </c>
      <c r="O10" s="102">
        <f>IFERROR(INDEX('на отправку (3)'!Q:Q,MATCH($U10,'на отправку (3)'!$A:$A,0),1),0)</f>
        <v>1049874.2000000002</v>
      </c>
      <c r="P10" s="102">
        <f>IFERROR(INDEX('на отправку (3)'!R:R,MATCH($U10,'на отправку (3)'!$A:$A,0),1),0)</f>
        <v>0.21364464399999999</v>
      </c>
      <c r="Q10" s="102">
        <f>IFERROR(INDEX('на отправку (3)'!S:S,MATCH($U10,'на отправку (3)'!$A:$A,0),1),0)</f>
        <v>0.5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021201№1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87" t="s">
        <v>295</v>
      </c>
      <c r="B11" s="87" t="s">
        <v>2</v>
      </c>
      <c r="C11" s="102">
        <f>IFERROR(INDEX('на отправку (3)'!E:E,MATCH($U11,'на отправку (3)'!$A:$A,0),1),0)</f>
        <v>1141</v>
      </c>
      <c r="D11" s="102">
        <f>IFERROR(INDEX('на отправку (3)'!F:F,MATCH($U11,'на отправку (3)'!$A:$A,0),1),0)</f>
        <v>1183</v>
      </c>
      <c r="E11" s="102">
        <f>IFERROR(INDEX('на отправку (3)'!G:G,MATCH($U11,'на отправку (3)'!$A:$A,0),1),0)</f>
        <v>0.964497041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274.25202031399999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284</v>
      </c>
      <c r="O11" s="102">
        <f>IFERROR(INDEX('на отправку (3)'!Q:Q,MATCH($U11,'на отправку (3)'!$A:$A,0),1),0)</f>
        <v>1102</v>
      </c>
      <c r="P11" s="102">
        <f>IFERROR(INDEX('на отправку (3)'!R:R,MATCH($U11,'на отправку (3)'!$A:$A,0),1),0)</f>
        <v>0.25771324899999998</v>
      </c>
      <c r="Q11" s="102">
        <f>IFERROR(INDEX('на отправку (3)'!S:S,MATCH($U11,'на отправку (3)'!$A:$A,0),1),0)</f>
        <v>0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021201№2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87" t="s">
        <v>297</v>
      </c>
      <c r="B12" s="87" t="s">
        <v>4</v>
      </c>
      <c r="C12" s="102">
        <f>IFERROR(INDEX('на отправку (3)'!E:E,MATCH($U12,'на отправку (3)'!$A:$A,0),1),0)</f>
        <v>21</v>
      </c>
      <c r="D12" s="102">
        <f>IFERROR(INDEX('на отправку (3)'!F:F,MATCH($U12,'на отправку (3)'!$A:$A,0),1),0)</f>
        <v>33</v>
      </c>
      <c r="E12" s="102">
        <f>IFERROR(INDEX('на отправку (3)'!G:G,MATCH($U12,'на отправку (3)'!$A:$A,0),1),0)</f>
        <v>0.63636363600000001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0.5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7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021201№3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87" t="s">
        <v>299</v>
      </c>
      <c r="B13" s="87" t="s">
        <v>2607</v>
      </c>
      <c r="C13" s="102">
        <f>IFERROR(INDEX('на отправку (3)'!E:E,MATCH($U13,'на отправку (3)'!$A:$A,0),1),0)</f>
        <v>4</v>
      </c>
      <c r="D13" s="102">
        <f>IFERROR(INDEX('на отправку (3)'!F:F,MATCH($U13,'на отправку (3)'!$A:$A,0),1),0)</f>
        <v>4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950.00000262499998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2</v>
      </c>
      <c r="O13" s="102">
        <f>IFERROR(INDEX('на отправку (3)'!Q:Q,MATCH($U13,'на отправку (3)'!$A:$A,0),1),0)</f>
        <v>21</v>
      </c>
      <c r="P13" s="102">
        <f>IFERROR(INDEX('на отправку (3)'!R:R,MATCH($U13,'на отправку (3)'!$A:$A,0),1),0)</f>
        <v>9.5238094999999995E-2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021201№4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87" t="s">
        <v>301</v>
      </c>
      <c r="B14" s="87" t="s">
        <v>6</v>
      </c>
      <c r="C14" s="102">
        <f>IFERROR(INDEX('на отправку (3)'!E:E,MATCH($U14,'на отправку (3)'!$A:$A,0),1),0)</f>
        <v>109</v>
      </c>
      <c r="D14" s="102">
        <f>IFERROR(INDEX('на отправку (3)'!F:F,MATCH($U14,'на отправку (3)'!$A:$A,0),1),0)</f>
        <v>115</v>
      </c>
      <c r="E14" s="102">
        <f>IFERROR(INDEX('на отправку (3)'!G:G,MATCH($U14,'на отправку (3)'!$A:$A,0),1),0)</f>
        <v>0.94782608700000004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5136.7389892829997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4</v>
      </c>
      <c r="O14" s="102">
        <f>IFERROR(INDEX('на отправку (3)'!Q:Q,MATCH($U14,'на отправку (3)'!$A:$A,0),1),0)</f>
        <v>221</v>
      </c>
      <c r="P14" s="102">
        <f>IFERROR(INDEX('на отправку (3)'!R:R,MATCH($U14,'на отправку (3)'!$A:$A,0),1),0)</f>
        <v>1.8099548E-2</v>
      </c>
      <c r="Q14" s="102">
        <f>IFERROR(INDEX('на отправку (3)'!S:S,MATCH($U14,'на отправку (3)'!$A:$A,0),1),0)</f>
        <v>0.5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021201№5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87" t="s">
        <v>303</v>
      </c>
      <c r="B15" s="87" t="s">
        <v>286</v>
      </c>
      <c r="C15" s="102">
        <f>IFERROR(INDEX('на отправку (3)'!E:E,MATCH($U15,'на отправку (3)'!$A:$A,0),1),0)</f>
        <v>4648</v>
      </c>
      <c r="D15" s="102">
        <f>IFERROR(INDEX('на отправку (3)'!F:F,MATCH($U15,'на отправку (3)'!$A:$A,0),1),0)</f>
        <v>4640</v>
      </c>
      <c r="E15" s="102">
        <f>IFERROR(INDEX('на отправку (3)'!G:G,MATCH($U15,'на отправку (3)'!$A:$A,0),1),0)</f>
        <v>1.0017241379999999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1.0017241379999999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021201№6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87" t="s">
        <v>2618</v>
      </c>
      <c r="B16" s="87" t="s">
        <v>287</v>
      </c>
      <c r="C16" s="102">
        <f>IFERROR(INDEX('на отправку (3)'!E:E,MATCH($U16,'на отправку (3)'!$A:$A,0),1),0)</f>
        <v>1352</v>
      </c>
      <c r="D16" s="102">
        <f>IFERROR(INDEX('на отправку (3)'!F:F,MATCH($U16,'на отправку (3)'!$A:$A,0),1),0)</f>
        <v>2065</v>
      </c>
      <c r="E16" s="102">
        <f>IFERROR(INDEX('на отправку (3)'!G:G,MATCH($U16,'на отправку (3)'!$A:$A,0),1),0)</f>
        <v>0.65472154999999999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11.557187157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1209</v>
      </c>
      <c r="O16" s="102">
        <f>IFERROR(INDEX('на отправку (3)'!Q:Q,MATCH($U16,'на отправку (3)'!$A:$A,0),1),0)</f>
        <v>2060</v>
      </c>
      <c r="P16" s="102">
        <f>IFERROR(INDEX('на отправку (3)'!R:R,MATCH($U16,'на отправку (3)'!$A:$A,0),1),0)</f>
        <v>0.586893204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021201№7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87" t="s">
        <v>2619</v>
      </c>
      <c r="B17" s="87" t="s">
        <v>288</v>
      </c>
      <c r="C17" s="102">
        <f>IFERROR(INDEX('на отправку (3)'!E:E,MATCH($U17,'на отправку (3)'!$A:$A,0),1),0)</f>
        <v>1179</v>
      </c>
      <c r="D17" s="102">
        <f>IFERROR(INDEX('на отправку (3)'!F:F,MATCH($U17,'на отправку (3)'!$A:$A,0),1),0)</f>
        <v>2065</v>
      </c>
      <c r="E17" s="102">
        <f>IFERROR(INDEX('на отправку (3)'!G:G,MATCH($U17,'на отправку (3)'!$A:$A,0),1),0)</f>
        <v>0.57094431000000001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-5.9835907779999999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1251</v>
      </c>
      <c r="O17" s="102">
        <f>IFERROR(INDEX('на отправку (3)'!Q:Q,MATCH($U17,'на отправку (3)'!$A:$A,0),1),0)</f>
        <v>2060</v>
      </c>
      <c r="P17" s="102">
        <f>IFERROR(INDEX('на отправку (3)'!R:R,MATCH($U17,'на отправку (3)'!$A:$A,0),1),0)</f>
        <v>0.60728155299999997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021201№8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87" t="s">
        <v>309</v>
      </c>
      <c r="B18" s="87" t="s">
        <v>289</v>
      </c>
      <c r="C18" s="102">
        <f>IFERROR(INDEX('на отправку (3)'!E:E,MATCH($U18,'на отправку (3)'!$A:$A,0),1),0)</f>
        <v>6584</v>
      </c>
      <c r="D18" s="102">
        <f>IFERROR(INDEX('на отправку (3)'!F:F,MATCH($U18,'на отправку (3)'!$A:$A,0),1),0)</f>
        <v>1183</v>
      </c>
      <c r="E18" s="102">
        <f>IFERROR(INDEX('на отправку (3)'!G:G,MATCH($U18,'на отправку (3)'!$A:$A,0),1),0)</f>
        <v>5.5655114120000002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5.5655114120000002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8811</v>
      </c>
      <c r="O18" s="102">
        <f>IFERROR(INDEX('на отправку (3)'!Q:Q,MATCH($U18,'на отправку (3)'!$A:$A,0),1),0)</f>
        <v>1102</v>
      </c>
      <c r="P18" s="102">
        <f>IFERROR(INDEX('на отправку (3)'!R:R,MATCH($U18,'на отправку (3)'!$A:$A,0),1),0)</f>
        <v>7.9954627949999999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021201№9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87" t="s">
        <v>311</v>
      </c>
      <c r="B19" s="87" t="s">
        <v>290</v>
      </c>
      <c r="C19" s="102">
        <f>IFERROR(INDEX('на отправку (3)'!E:E,MATCH($U19,'на отправку (3)'!$A:$A,0),1),0)</f>
        <v>110</v>
      </c>
      <c r="D19" s="102">
        <f>IFERROR(INDEX('на отправку (3)'!F:F,MATCH($U19,'на отправку (3)'!$A:$A,0),1),0)</f>
        <v>4</v>
      </c>
      <c r="E19" s="102">
        <f>IFERROR(INDEX('на отправку (3)'!G:G,MATCH($U19,'на отправку (3)'!$A:$A,0),1),0)</f>
        <v>27.5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27.5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114</v>
      </c>
      <c r="O19" s="102">
        <f>IFERROR(INDEX('на отправку (3)'!Q:Q,MATCH($U19,'на отправку (3)'!$A:$A,0),1),0)</f>
        <v>21</v>
      </c>
      <c r="P19" s="102">
        <f>IFERROR(INDEX('на отправку (3)'!R:R,MATCH($U19,'на отправку (3)'!$A:$A,0),1),0)</f>
        <v>5.4285714289999998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021201№10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87" t="s">
        <v>313</v>
      </c>
      <c r="B20" s="87" t="s">
        <v>2608</v>
      </c>
      <c r="C20" s="102">
        <f>IFERROR(INDEX('на отправку (3)'!E:E,MATCH($U20,'на отправку (3)'!$A:$A,0),1),0)</f>
        <v>633</v>
      </c>
      <c r="D20" s="102">
        <f>IFERROR(INDEX('на отправку (3)'!F:F,MATCH($U20,'на отправку (3)'!$A:$A,0),1),0)</f>
        <v>115</v>
      </c>
      <c r="E20" s="102">
        <f>IFERROR(INDEX('на отправку (3)'!G:G,MATCH($U20,'на отправку (3)'!$A:$A,0),1),0)</f>
        <v>5.5043478260000001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5.5043478260000001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392</v>
      </c>
      <c r="O20" s="102">
        <f>IFERROR(INDEX('на отправку (3)'!Q:Q,MATCH($U20,'на отправку (3)'!$A:$A,0),1),0)</f>
        <v>221</v>
      </c>
      <c r="P20" s="102">
        <f>IFERROR(INDEX('на отправку (3)'!R:R,MATCH($U20,'на отправку (3)'!$A:$A,0),1),0)</f>
        <v>1.7737556560000001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021201№11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87" t="s">
        <v>315</v>
      </c>
      <c r="B21" s="87" t="s">
        <v>2609</v>
      </c>
      <c r="C21" s="102">
        <f>IFERROR(INDEX('на отправку (3)'!E:E,MATCH($U21,'на отправку (3)'!$A:$A,0),1),0)</f>
        <v>2724</v>
      </c>
      <c r="D21" s="102">
        <f>IFERROR(INDEX('на отправку (3)'!F:F,MATCH($U21,'на отправку (3)'!$A:$A,0),1),0)</f>
        <v>60862</v>
      </c>
      <c r="E21" s="102">
        <f>IFERROR(INDEX('на отправку (3)'!G:G,MATCH($U21,'на отправку (3)'!$A:$A,0),1),0)</f>
        <v>4.4756991000000003E-2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15.407935948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2200</v>
      </c>
      <c r="O21" s="102">
        <f>IFERROR(INDEX('на отправку (3)'!Q:Q,MATCH($U21,'на отправку (3)'!$A:$A,0),1),0)</f>
        <v>56728</v>
      </c>
      <c r="P21" s="102">
        <f>IFERROR(INDEX('на отправку (3)'!R:R,MATCH($U21,'на отправку (3)'!$A:$A,0),1),0)</f>
        <v>3.8781554000000003E-2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021201№12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87" t="s">
        <v>317</v>
      </c>
      <c r="B22" s="87" t="s">
        <v>2610</v>
      </c>
      <c r="C22" s="102">
        <f>IFERROR(INDEX('на отправку (3)'!E:E,MATCH($U22,'на отправку (3)'!$A:$A,0),1),0)</f>
        <v>1124</v>
      </c>
      <c r="D22" s="102">
        <f>IFERROR(INDEX('на отправку (3)'!F:F,MATCH($U22,'на отправку (3)'!$A:$A,0),1),0)</f>
        <v>3194</v>
      </c>
      <c r="E22" s="102">
        <f>IFERROR(INDEX('на отправку (3)'!G:G,MATCH($U22,'на отправку (3)'!$A:$A,0),1),0)</f>
        <v>0.35190983100000001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-7.1724023849999998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0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1121</v>
      </c>
      <c r="O22" s="102">
        <f>IFERROR(INDEX('на отправку (3)'!Q:Q,MATCH($U22,'на отправку (3)'!$A:$A,0),1),0)</f>
        <v>2957</v>
      </c>
      <c r="P22" s="102">
        <f>IFERROR(INDEX('на отправку (3)'!R:R,MATCH($U22,'на отправку (3)'!$A:$A,0),1),0)</f>
        <v>0.37910043999999998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021201№13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87" t="s">
        <v>319</v>
      </c>
      <c r="B23" s="87" t="s">
        <v>2611</v>
      </c>
      <c r="C23" s="102">
        <f>IFERROR(INDEX('на отправку (3)'!E:E,MATCH($U23,'на отправку (3)'!$A:$A,0),1),0)</f>
        <v>10</v>
      </c>
      <c r="D23" s="102">
        <f>IFERROR(INDEX('на отправку (3)'!F:F,MATCH($U23,'на отправку (3)'!$A:$A,0),1),0)</f>
        <v>5520</v>
      </c>
      <c r="E23" s="102">
        <f>IFERROR(INDEX('на отправку (3)'!G:G,MATCH($U23,'на отправку (3)'!$A:$A,0),1),0)</f>
        <v>1.8115939999999999E-3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5081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021201№14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s="96" customFormat="1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87" t="s">
        <v>323</v>
      </c>
      <c r="B25" s="87" t="s">
        <v>2612</v>
      </c>
      <c r="C25" s="102">
        <f>IFERROR(INDEX('на отправку (3)'!E:E,MATCH($U25,'на отправку (3)'!$A:$A,0),1),0)</f>
        <v>21907</v>
      </c>
      <c r="D25" s="102">
        <f>IFERROR(INDEX('на отправку (3)'!F:F,MATCH($U25,'на отправку (3)'!$A:$A,0),1),0)</f>
        <v>22361</v>
      </c>
      <c r="E25" s="102">
        <f>IFERROR(INDEX('на отправку (3)'!G:G,MATCH($U25,'на отправку (3)'!$A:$A,0),1),0)</f>
        <v>0.97969679399999998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0.97969679399999998</v>
      </c>
      <c r="I25" s="102">
        <f>IFERROR(INDEX('на отправку (3)'!K:K,MATCH($U25,'на отправку (3)'!$A:$A,0),1),0)</f>
        <v>0.5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0.5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021201№15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87" t="s">
        <v>325</v>
      </c>
      <c r="B26" s="87" t="s">
        <v>2613</v>
      </c>
      <c r="C26" s="102">
        <f>IFERROR(INDEX('на отправку (3)'!E:E,MATCH($U26,'на отправку (3)'!$A:$A,0),1),0)</f>
        <v>28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4</v>
      </c>
      <c r="O26" s="102">
        <f>IFERROR(INDEX('на отправку (3)'!Q:Q,MATCH($U26,'на отправку (3)'!$A:$A,0),1),0)</f>
        <v>3</v>
      </c>
      <c r="P26" s="102">
        <f>IFERROR(INDEX('на отправку (3)'!R:R,MATCH($U26,'на отправку (3)'!$A:$A,0),1),0)</f>
        <v>1.3333333329999999</v>
      </c>
      <c r="Q26" s="102">
        <f>IFERROR(INDEX('на отправку (3)'!S:S,MATCH($U26,'на отправку (3)'!$A:$A,0),1),0)</f>
        <v>1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021201№16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87" t="s">
        <v>327</v>
      </c>
      <c r="B27" s="87" t="s">
        <v>2614</v>
      </c>
      <c r="C27" s="102">
        <f>IFERROR(INDEX('на отправку (3)'!E:E,MATCH($U27,'на отправку (3)'!$A:$A,0),1),0)</f>
        <v>1615</v>
      </c>
      <c r="D27" s="102">
        <f>IFERROR(INDEX('на отправку (3)'!F:F,MATCH($U27,'на отправку (3)'!$A:$A,0),1),0)</f>
        <v>3</v>
      </c>
      <c r="E27" s="102">
        <f>IFERROR(INDEX('на отправку (3)'!G:G,MATCH($U27,'на отправку (3)'!$A:$A,0),1),0)</f>
        <v>538.33333333300004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538.33333333300004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1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271</v>
      </c>
      <c r="O27" s="102">
        <f>IFERROR(INDEX('на отправку (3)'!Q:Q,MATCH($U27,'на отправку (3)'!$A:$A,0),1),0)</f>
        <v>499</v>
      </c>
      <c r="P27" s="102">
        <f>IFERROR(INDEX('на отправку (3)'!R:R,MATCH($U27,'на отправку (3)'!$A:$A,0),1),0)</f>
        <v>0.54308617199999998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021201№17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87" t="s">
        <v>329</v>
      </c>
      <c r="B28" s="87" t="s">
        <v>2615</v>
      </c>
      <c r="C28" s="102">
        <f>IFERROR(INDEX('на отправку (3)'!E:E,MATCH($U28,'на отправку (3)'!$A:$A,0),1),0)</f>
        <v>75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73</v>
      </c>
      <c r="O28" s="102">
        <f>IFERROR(INDEX('на отправку (3)'!Q:Q,MATCH($U28,'на отправку (3)'!$A:$A,0),1),0)</f>
        <v>7</v>
      </c>
      <c r="P28" s="102">
        <f>IFERROR(INDEX('на отправку (3)'!R:R,MATCH($U28,'на отправку (3)'!$A:$A,0),1),0)</f>
        <v>10.428571429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021201№18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87" t="s">
        <v>331</v>
      </c>
      <c r="B29" s="87" t="s">
        <v>2620</v>
      </c>
      <c r="C29" s="102">
        <f>IFERROR(INDEX('на отправку (3)'!E:E,MATCH($U29,'на отправку (3)'!$A:$A,0),1),0)</f>
        <v>55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42</v>
      </c>
      <c r="O29" s="102">
        <f>IFERROR(INDEX('на отправку (3)'!Q:Q,MATCH($U29,'на отправку (3)'!$A:$A,0),1),0)</f>
        <v>25</v>
      </c>
      <c r="P29" s="102">
        <f>IFERROR(INDEX('на отправку (3)'!R:R,MATCH($U29,'на отправку (3)'!$A:$A,0),1),0)</f>
        <v>1.68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021201№19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87" t="s">
        <v>333</v>
      </c>
      <c r="B30" s="87" t="s">
        <v>2621</v>
      </c>
      <c r="C30" s="102">
        <f>IFERROR(INDEX('на отправку (3)'!E:E,MATCH($U30,'на отправку (3)'!$A:$A,0),1),0)</f>
        <v>28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11</v>
      </c>
      <c r="O30" s="102">
        <f>IFERROR(INDEX('на отправку (3)'!Q:Q,MATCH($U30,'на отправку (3)'!$A:$A,0),1),0)</f>
        <v>4</v>
      </c>
      <c r="P30" s="102">
        <f>IFERROR(INDEX('на отправку (3)'!R:R,MATCH($U30,'на отправку (3)'!$A:$A,0),1),0)</f>
        <v>2.75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021201№20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s="96" customFormat="1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87" t="s">
        <v>335</v>
      </c>
      <c r="B32" s="87" t="s">
        <v>2622</v>
      </c>
      <c r="C32" s="102">
        <f>IFERROR(INDEX('на отправку (3)'!E:E,MATCH($U32,'на отправку (3)'!$A:$A,0),1),0)</f>
        <v>11</v>
      </c>
      <c r="D32" s="102">
        <f>IFERROR(INDEX('на отправку (3)'!F:F,MATCH($U32,'на отправку (3)'!$A:$A,0),1),0)</f>
        <v>58</v>
      </c>
      <c r="E32" s="102">
        <f>IFERROR(INDEX('на отправку (3)'!G:G,MATCH($U32,'на отправку (3)'!$A:$A,0),1),0)</f>
        <v>0.18965517200000001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58.045976666999998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6</v>
      </c>
      <c r="O32" s="102">
        <f>IFERROR(INDEX('на отправку (3)'!Q:Q,MATCH($U32,'на отправку (3)'!$A:$A,0),1),0)</f>
        <v>50</v>
      </c>
      <c r="P32" s="102">
        <f>IFERROR(INDEX('на отправку (3)'!R:R,MATCH($U32,'на отправку (3)'!$A:$A,0),1),0)</f>
        <v>0.12</v>
      </c>
      <c r="Q32" s="102">
        <f>IFERROR(INDEX('на отправку (3)'!S:S,MATCH($U32,'на отправку (3)'!$A:$A,0),1),0)</f>
        <v>1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021201№21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87" t="s">
        <v>337</v>
      </c>
      <c r="B33" s="87" t="s">
        <v>2623</v>
      </c>
      <c r="C33" s="102">
        <f>IFERROR(INDEX('на отправку (3)'!E:E,MATCH($U33,'на отправку (3)'!$A:$A,0),1),0)</f>
        <v>507</v>
      </c>
      <c r="D33" s="102">
        <f>IFERROR(INDEX('на отправку (3)'!F:F,MATCH($U33,'на отправку (3)'!$A:$A,0),1),0)</f>
        <v>754</v>
      </c>
      <c r="E33" s="102">
        <f>IFERROR(INDEX('на отправку (3)'!G:G,MATCH($U33,'на отправку (3)'!$A:$A,0),1),0)</f>
        <v>0.67241379300000004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0.67241379300000004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021201№22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87" t="s">
        <v>339</v>
      </c>
      <c r="B34" s="87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2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021201№23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87" t="s">
        <v>341</v>
      </c>
      <c r="B35" s="87" t="s">
        <v>2625</v>
      </c>
      <c r="C35" s="102">
        <f>IFERROR(INDEX('на отправку (3)'!E:E,MATCH($U35,'на отправку (3)'!$A:$A,0),1),0)</f>
        <v>4</v>
      </c>
      <c r="D35" s="102">
        <f>IFERROR(INDEX('на отправку (3)'!F:F,MATCH($U35,'на отправку (3)'!$A:$A,0),1),0)</f>
        <v>6</v>
      </c>
      <c r="E35" s="102">
        <f>IFERROR(INDEX('на отправку (3)'!G:G,MATCH($U35,'на отправку (3)'!$A:$A,0),1),0)</f>
        <v>0.66666666699999999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1033.3333418330001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1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2</v>
      </c>
      <c r="O35" s="102">
        <f>IFERROR(INDEX('на отправку (3)'!Q:Q,MATCH($U35,'на отправку (3)'!$A:$A,0),1),0)</f>
        <v>34</v>
      </c>
      <c r="P35" s="102">
        <f>IFERROR(INDEX('на отправку (3)'!R:R,MATCH($U35,'на отправку (3)'!$A:$A,0),1),0)</f>
        <v>5.8823528999999999E-2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1</v>
      </c>
      <c r="U35" s="141" t="str">
        <f t="shared" si="1"/>
        <v>021201№24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87" t="s">
        <v>343</v>
      </c>
      <c r="B36" s="87" t="s">
        <v>2626</v>
      </c>
      <c r="C36" s="102">
        <f>IFERROR(INDEX('на отправку (3)'!E:E,MATCH($U36,'на отправку (3)'!$A:$A,0),1),0)</f>
        <v>1118</v>
      </c>
      <c r="D36" s="102">
        <f>IFERROR(INDEX('на отправку (3)'!F:F,MATCH($U36,'на отправку (3)'!$A:$A,0),1),0)</f>
        <v>1118</v>
      </c>
      <c r="E36" s="102">
        <f>IFERROR(INDEX('на отправку (3)'!G:G,MATCH($U36,'на отправку (3)'!$A:$A,0),1),0)</f>
        <v>1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1</v>
      </c>
      <c r="I36" s="102">
        <f>IFERROR(INDEX('на отправку (3)'!K:K,MATCH($U36,'на отправку (3)'!$A:$A,0),1),0)</f>
        <v>2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021201№25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87"/>
      <c r="B37" s="87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87" t="s">
        <v>2628</v>
      </c>
      <c r="B38" s="87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87"/>
      <c r="B39" s="87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87"/>
      <c r="B40" s="87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87"/>
      <c r="B41" s="87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87"/>
      <c r="B42" s="87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87"/>
      <c r="B43" s="87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87"/>
      <c r="B44" s="87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88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3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19</v>
      </c>
      <c r="V47" s="85" t="s">
        <v>191</v>
      </c>
      <c r="Y47" s="73">
        <f>SUM(Y10:Y44)</f>
        <v>26</v>
      </c>
      <c r="Z47" s="85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85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22.5</v>
      </c>
      <c r="L50" s="73">
        <f>SUMIF(L10:L44,1,L10:L44)</f>
        <v>20</v>
      </c>
      <c r="M50" s="85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3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2657</v>
      </c>
      <c r="T1" s="96" t="s">
        <v>53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5" customHeight="1" x14ac:dyDescent="0.25">
      <c r="A4" s="158" t="s">
        <v>54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61899</v>
      </c>
      <c r="D10" s="102">
        <f>IFERROR(INDEX('на отправку (3)'!F:F,MATCH($U10,'на отправку (3)'!$A:$A,0),1),0)</f>
        <v>172464.8</v>
      </c>
      <c r="E10" s="102">
        <f>IFERROR(INDEX('на отправку (3)'!G:G,MATCH($U10,'на отправку (3)'!$A:$A,0),1),0)</f>
        <v>0.35890802100000002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-0.347787611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0.5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64814</v>
      </c>
      <c r="O10" s="102">
        <f>IFERROR(INDEX('на отправку (3)'!Q:Q,MATCH($U10,'на отправку (3)'!$A:$A,0),1),0)</f>
        <v>179958.6</v>
      </c>
      <c r="P10" s="102">
        <f>IFERROR(INDEX('на отправку (3)'!R:R,MATCH($U10,'на отправку (3)'!$A:$A,0),1),0)</f>
        <v>0.36016061500000002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021205№1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167</v>
      </c>
      <c r="D11" s="102">
        <f>IFERROR(INDEX('на отправку (3)'!F:F,MATCH($U11,'на отправку (3)'!$A:$A,0),1),0)</f>
        <v>195</v>
      </c>
      <c r="E11" s="102">
        <f>IFERROR(INDEX('на отправку (3)'!G:G,MATCH($U11,'на отправку (3)'!$A:$A,0),1),0)</f>
        <v>0.85641025599999998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155.94432191000001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175</v>
      </c>
      <c r="O11" s="102">
        <f>IFERROR(INDEX('на отправку (3)'!Q:Q,MATCH($U11,'на отправку (3)'!$A:$A,0),1),0)</f>
        <v>523</v>
      </c>
      <c r="P11" s="102">
        <f>IFERROR(INDEX('на отправку (3)'!R:R,MATCH($U11,'на отправку (3)'!$A:$A,0),1),0)</f>
        <v>0.33460803099999997</v>
      </c>
      <c r="Q11" s="102">
        <f>IFERROR(INDEX('на отправку (3)'!S:S,MATCH($U11,'на отправку (3)'!$A:$A,0),1),0)</f>
        <v>0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021205№2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2</v>
      </c>
      <c r="D12" s="102">
        <f>IFERROR(INDEX('на отправку (3)'!F:F,MATCH($U12,'на отправку (3)'!$A:$A,0),1),0)</f>
        <v>7</v>
      </c>
      <c r="E12" s="102">
        <f>IFERROR(INDEX('на отправку (3)'!G:G,MATCH($U12,'на отправку (3)'!$A:$A,0),1),0)</f>
        <v>0.28571428599999998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1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021205№3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6</v>
      </c>
      <c r="D13" s="102">
        <f>IFERROR(INDEX('на отправку (3)'!F:F,MATCH($U13,'на отправку (3)'!$A:$A,0),1),0)</f>
        <v>6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274.99999953100001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8</v>
      </c>
      <c r="O13" s="102">
        <f>IFERROR(INDEX('на отправку (3)'!Q:Q,MATCH($U13,'на отправку (3)'!$A:$A,0),1),0)</f>
        <v>30</v>
      </c>
      <c r="P13" s="102">
        <f>IFERROR(INDEX('на отправку (3)'!R:R,MATCH($U13,'на отправку (3)'!$A:$A,0),1),0)</f>
        <v>0.26666666700000002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021205№4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15</v>
      </c>
      <c r="D14" s="102">
        <f>IFERROR(INDEX('на отправку (3)'!F:F,MATCH($U14,'на отправку (3)'!$A:$A,0),1),0)</f>
        <v>17</v>
      </c>
      <c r="E14" s="102">
        <f>IFERROR(INDEX('на отправку (3)'!G:G,MATCH($U14,'на отправку (3)'!$A:$A,0),1),0)</f>
        <v>0.88235294099999995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305.88235350899998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20</v>
      </c>
      <c r="O14" s="102">
        <f>IFERROR(INDEX('на отправку (3)'!Q:Q,MATCH($U14,'на отправку (3)'!$A:$A,0),1),0)</f>
        <v>92</v>
      </c>
      <c r="P14" s="102">
        <f>IFERROR(INDEX('на отправку (3)'!R:R,MATCH($U14,'на отправку (3)'!$A:$A,0),1),0)</f>
        <v>0.21739130400000001</v>
      </c>
      <c r="Q14" s="102">
        <f>IFERROR(INDEX('на отправку (3)'!S:S,MATCH($U14,'на отправку (3)'!$A:$A,0),1),0)</f>
        <v>0.5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021205№5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984</v>
      </c>
      <c r="D15" s="102">
        <f>IFERROR(INDEX('на отправку (3)'!F:F,MATCH($U15,'на отправку (3)'!$A:$A,0),1),0)</f>
        <v>980</v>
      </c>
      <c r="E15" s="102">
        <f>IFERROR(INDEX('на отправку (3)'!G:G,MATCH($U15,'на отправку (3)'!$A:$A,0),1),0)</f>
        <v>1.004081633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1.004081633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021205№6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236</v>
      </c>
      <c r="D16" s="102">
        <f>IFERROR(INDEX('на отправку (3)'!F:F,MATCH($U16,'на отправку (3)'!$A:$A,0),1),0)</f>
        <v>269</v>
      </c>
      <c r="E16" s="102">
        <f>IFERROR(INDEX('на отправку (3)'!G:G,MATCH($U16,'на отправку (3)'!$A:$A,0),1),0)</f>
        <v>0.87732341999999996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4.405456708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1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221</v>
      </c>
      <c r="O16" s="102">
        <f>IFERROR(INDEX('на отправку (3)'!Q:Q,MATCH($U16,'на отправку (3)'!$A:$A,0),1),0)</f>
        <v>263</v>
      </c>
      <c r="P16" s="102">
        <f>IFERROR(INDEX('на отправку (3)'!R:R,MATCH($U16,'на отправку (3)'!$A:$A,0),1),0)</f>
        <v>0.84030418299999998</v>
      </c>
      <c r="Q16" s="102">
        <f>IFERROR(INDEX('на отправку (3)'!S:S,MATCH($U16,'на отправку (3)'!$A:$A,0),1),0)</f>
        <v>1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021205№7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76</v>
      </c>
      <c r="D17" s="102">
        <f>IFERROR(INDEX('на отправку (3)'!F:F,MATCH($U17,'на отправку (3)'!$A:$A,0),1),0)</f>
        <v>269</v>
      </c>
      <c r="E17" s="102">
        <f>IFERROR(INDEX('на отправку (3)'!G:G,MATCH($U17,'на отправку (3)'!$A:$A,0),1),0)</f>
        <v>0.28252788099999998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-8.265638676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81</v>
      </c>
      <c r="O17" s="102">
        <f>IFERROR(INDEX('на отправку (3)'!Q:Q,MATCH($U17,'на отправку (3)'!$A:$A,0),1),0)</f>
        <v>263</v>
      </c>
      <c r="P17" s="102">
        <f>IFERROR(INDEX('на отправку (3)'!R:R,MATCH($U17,'на отправку (3)'!$A:$A,0),1),0)</f>
        <v>0.30798479099999998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021205№8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1618</v>
      </c>
      <c r="D18" s="102">
        <f>IFERROR(INDEX('на отправку (3)'!F:F,MATCH($U18,'на отправку (3)'!$A:$A,0),1),0)</f>
        <v>195</v>
      </c>
      <c r="E18" s="102">
        <f>IFERROR(INDEX('на отправку (3)'!G:G,MATCH($U18,'на отправку (3)'!$A:$A,0),1),0)</f>
        <v>8.2974358969999997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8.2974358969999997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1498</v>
      </c>
      <c r="O18" s="102">
        <f>IFERROR(INDEX('на отправку (3)'!Q:Q,MATCH($U18,'на отправку (3)'!$A:$A,0),1),0)</f>
        <v>523</v>
      </c>
      <c r="P18" s="102">
        <f>IFERROR(INDEX('на отправку (3)'!R:R,MATCH($U18,'на отправку (3)'!$A:$A,0),1),0)</f>
        <v>2.8642447419999999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021205№9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41</v>
      </c>
      <c r="D19" s="102">
        <f>IFERROR(INDEX('на отправку (3)'!F:F,MATCH($U19,'на отправку (3)'!$A:$A,0),1),0)</f>
        <v>6</v>
      </c>
      <c r="E19" s="102">
        <f>IFERROR(INDEX('на отправку (3)'!G:G,MATCH($U19,'на отправку (3)'!$A:$A,0),1),0)</f>
        <v>6.8333333329999997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6.8333333329999997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35</v>
      </c>
      <c r="O19" s="102">
        <f>IFERROR(INDEX('на отправку (3)'!Q:Q,MATCH($U19,'на отправку (3)'!$A:$A,0),1),0)</f>
        <v>30</v>
      </c>
      <c r="P19" s="102">
        <f>IFERROR(INDEX('на отправку (3)'!R:R,MATCH($U19,'на отправку (3)'!$A:$A,0),1),0)</f>
        <v>1.1666666670000001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021205№10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124</v>
      </c>
      <c r="D20" s="102">
        <f>IFERROR(INDEX('на отправку (3)'!F:F,MATCH($U20,'на отправку (3)'!$A:$A,0),1),0)</f>
        <v>17</v>
      </c>
      <c r="E20" s="102">
        <f>IFERROR(INDEX('на отправку (3)'!G:G,MATCH($U20,'на отправку (3)'!$A:$A,0),1),0)</f>
        <v>7.2941176470000002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7.2941176470000002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141</v>
      </c>
      <c r="O20" s="102">
        <f>IFERROR(INDEX('на отправку (3)'!Q:Q,MATCH($U20,'на отправку (3)'!$A:$A,0),1),0)</f>
        <v>92</v>
      </c>
      <c r="P20" s="102">
        <f>IFERROR(INDEX('на отправку (3)'!R:R,MATCH($U20,'на отправку (3)'!$A:$A,0),1),0)</f>
        <v>1.532608696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021205№11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538</v>
      </c>
      <c r="D21" s="102">
        <f>IFERROR(INDEX('на отправку (3)'!F:F,MATCH($U21,'на отправку (3)'!$A:$A,0),1),0)</f>
        <v>12537</v>
      </c>
      <c r="E21" s="102">
        <f>IFERROR(INDEX('на отправку (3)'!G:G,MATCH($U21,'на отправку (3)'!$A:$A,0),1),0)</f>
        <v>4.2912977999999997E-2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10.947501403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418</v>
      </c>
      <c r="O21" s="102">
        <f>IFERROR(INDEX('на отправку (3)'!Q:Q,MATCH($U21,'на отправку (3)'!$A:$A,0),1),0)</f>
        <v>10807</v>
      </c>
      <c r="P21" s="102">
        <f>IFERROR(INDEX('на отправку (3)'!R:R,MATCH($U21,'на отправку (3)'!$A:$A,0),1),0)</f>
        <v>3.8678634000000003E-2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021205№12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71</v>
      </c>
      <c r="D22" s="102">
        <f>IFERROR(INDEX('на отправку (3)'!F:F,MATCH($U22,'на отправку (3)'!$A:$A,0),1),0)</f>
        <v>343</v>
      </c>
      <c r="E22" s="102">
        <f>IFERROR(INDEX('на отправку (3)'!G:G,MATCH($U22,'на отправку (3)'!$A:$A,0),1),0)</f>
        <v>0.206997085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7.3624878389999999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75</v>
      </c>
      <c r="O22" s="102">
        <f>IFERROR(INDEX('на отправку (3)'!Q:Q,MATCH($U22,'на отправку (3)'!$A:$A,0),1),0)</f>
        <v>389</v>
      </c>
      <c r="P22" s="102">
        <f>IFERROR(INDEX('на отправку (3)'!R:R,MATCH($U22,'на отправку (3)'!$A:$A,0),1),0)</f>
        <v>0.192802057</v>
      </c>
      <c r="Q22" s="102">
        <f>IFERROR(INDEX('на отправку (3)'!S:S,MATCH($U22,'на отправку (3)'!$A:$A,0),1),0)</f>
        <v>2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021205№13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1128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-100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1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1</v>
      </c>
      <c r="O23" s="102">
        <f>IFERROR(INDEX('на отправку (3)'!Q:Q,MATCH($U23,'на отправку (3)'!$A:$A,0),1),0)</f>
        <v>1029</v>
      </c>
      <c r="P23" s="102">
        <f>IFERROR(INDEX('на отправку (3)'!R:R,MATCH($U23,'на отправку (3)'!$A:$A,0),1),0)</f>
        <v>9.7181700000000004E-4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021205№14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2140</v>
      </c>
      <c r="D25" s="102">
        <f>IFERROR(INDEX('на отправку (3)'!F:F,MATCH($U25,'на отправку (3)'!$A:$A,0),1),0)</f>
        <v>2140</v>
      </c>
      <c r="E25" s="102">
        <f>IFERROR(INDEX('на отправку (3)'!G:G,MATCH($U25,'на отправку (3)'!$A:$A,0),1),0)</f>
        <v>1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021205№15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14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6</v>
      </c>
      <c r="O26" s="102">
        <f>IFERROR(INDEX('на отправку (3)'!Q:Q,MATCH($U26,'на отправку (3)'!$A:$A,0),1),0)</f>
        <v>50</v>
      </c>
      <c r="P26" s="102">
        <f>IFERROR(INDEX('на отправку (3)'!R:R,MATCH($U26,'на отправку (3)'!$A:$A,0),1),0)</f>
        <v>0.12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021205№16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116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8</v>
      </c>
      <c r="O27" s="102">
        <f>IFERROR(INDEX('на отправку (3)'!Q:Q,MATCH($U27,'на отправку (3)'!$A:$A,0),1),0)</f>
        <v>14</v>
      </c>
      <c r="P27" s="102">
        <f>IFERROR(INDEX('на отправку (3)'!R:R,MATCH($U27,'на отправку (3)'!$A:$A,0),1),0)</f>
        <v>0.571428571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021205№17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21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10</v>
      </c>
      <c r="O28" s="102">
        <f>IFERROR(INDEX('на отправку (3)'!Q:Q,MATCH($U28,'на отправку (3)'!$A:$A,0),1),0)</f>
        <v>5</v>
      </c>
      <c r="P28" s="102">
        <f>IFERROR(INDEX('на отправку (3)'!R:R,MATCH($U28,'на отправку (3)'!$A:$A,0),1),0)</f>
        <v>2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021205№18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12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9</v>
      </c>
      <c r="O29" s="102">
        <f>IFERROR(INDEX('на отправку (3)'!Q:Q,MATCH($U29,'на отправку (3)'!$A:$A,0),1),0)</f>
        <v>5</v>
      </c>
      <c r="P29" s="102">
        <f>IFERROR(INDEX('на отправку (3)'!R:R,MATCH($U29,'на отправку (3)'!$A:$A,0),1),0)</f>
        <v>1.8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021205№19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2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3</v>
      </c>
      <c r="O30" s="102">
        <f>IFERROR(INDEX('на отправку (3)'!Q:Q,MATCH($U30,'на отправку (3)'!$A:$A,0),1),0)</f>
        <v>1</v>
      </c>
      <c r="P30" s="102">
        <f>IFERROR(INDEX('на отправку (3)'!R:R,MATCH($U30,'на отправку (3)'!$A:$A,0),1),0)</f>
        <v>3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021205№20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7</v>
      </c>
      <c r="D32" s="102">
        <f>IFERROR(INDEX('на отправку (3)'!F:F,MATCH($U32,'на отправку (3)'!$A:$A,0),1),0)</f>
        <v>9</v>
      </c>
      <c r="E32" s="102">
        <f>IFERROR(INDEX('на отправку (3)'!G:G,MATCH($U32,'на отправку (3)'!$A:$A,0),1),0)</f>
        <v>0.77777777800000003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133.333333633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1</v>
      </c>
      <c r="O32" s="102">
        <f>IFERROR(INDEX('на отправку (3)'!Q:Q,MATCH($U32,'на отправку (3)'!$A:$A,0),1),0)</f>
        <v>3</v>
      </c>
      <c r="P32" s="102">
        <f>IFERROR(INDEX('на отправку (3)'!R:R,MATCH($U32,'на отправку (3)'!$A:$A,0),1),0)</f>
        <v>0.33333333300000001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021205№21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48</v>
      </c>
      <c r="D33" s="102">
        <f>IFERROR(INDEX('на отправку (3)'!F:F,MATCH($U33,'на отправку (3)'!$A:$A,0),1),0)</f>
        <v>49</v>
      </c>
      <c r="E33" s="102">
        <f>IFERROR(INDEX('на отправку (3)'!G:G,MATCH($U33,'на отправку (3)'!$A:$A,0),1),0)</f>
        <v>0.97959183699999997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0.97959183699999997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021205№22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1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021205№23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5</v>
      </c>
      <c r="D35" s="102">
        <f>IFERROR(INDEX('на отправку (3)'!F:F,MATCH($U35,'на отправку (3)'!$A:$A,0),1),0)</f>
        <v>2</v>
      </c>
      <c r="E35" s="102">
        <f>IFERROR(INDEX('на отправку (3)'!G:G,MATCH($U35,'на отправку (3)'!$A:$A,0),1),0)</f>
        <v>2.5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150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1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1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5</v>
      </c>
      <c r="O35" s="102">
        <f>IFERROR(INDEX('на отправку (3)'!Q:Q,MATCH($U35,'на отправку (3)'!$A:$A,0),1),0)</f>
        <v>5</v>
      </c>
      <c r="P35" s="102">
        <f>IFERROR(INDEX('на отправку (3)'!R:R,MATCH($U35,'на отправку (3)'!$A:$A,0),1),0)</f>
        <v>1</v>
      </c>
      <c r="Q35" s="102">
        <f>IFERROR(INDEX('на отправку (3)'!S:S,MATCH($U35,'на отправку (3)'!$A:$A,0),1),0)</f>
        <v>0.5</v>
      </c>
      <c r="R35" s="102">
        <f>IFERROR(INDEX('на отправку (3)'!T:T,MATCH($U35,'на отправку (3)'!$A:$A,0),1),0)</f>
        <v>0</v>
      </c>
      <c r="T35" s="140">
        <f t="shared" si="0"/>
        <v>1</v>
      </c>
      <c r="U35" s="141" t="str">
        <f t="shared" si="1"/>
        <v>021205№24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105</v>
      </c>
      <c r="D36" s="102">
        <f>IFERROR(INDEX('на отправку (3)'!F:F,MATCH($U36,'на отправку (3)'!$A:$A,0),1),0)</f>
        <v>105</v>
      </c>
      <c r="E36" s="102">
        <f>IFERROR(INDEX('на отправку (3)'!G:G,MATCH($U36,'на отправку (3)'!$A:$A,0),1),0)</f>
        <v>1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1</v>
      </c>
      <c r="I36" s="102">
        <f>IFERROR(INDEX('на отправку (3)'!K:K,MATCH($U36,'на отправку (3)'!$A:$A,0),1),0)</f>
        <v>2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021205№25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17</v>
      </c>
      <c r="V47" s="96" t="s">
        <v>191</v>
      </c>
      <c r="Y47" s="73">
        <f>SUM(Y10:Y44)</f>
        <v>25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19.5</v>
      </c>
      <c r="L50" s="73">
        <f>SUMIF(L10:L44,1,L10:L44)</f>
        <v>19</v>
      </c>
      <c r="M50" s="96" t="s">
        <v>190</v>
      </c>
    </row>
  </sheetData>
  <mergeCells count="16">
    <mergeCell ref="T5:T7"/>
    <mergeCell ref="A47:S47"/>
    <mergeCell ref="A48:S48"/>
    <mergeCell ref="V5:Y6"/>
    <mergeCell ref="A49:S49"/>
    <mergeCell ref="C24:R24"/>
    <mergeCell ref="C37:R37"/>
    <mergeCell ref="A5:A7"/>
    <mergeCell ref="B5:B7"/>
    <mergeCell ref="C31:R31"/>
    <mergeCell ref="C9:R9"/>
    <mergeCell ref="A2:S2"/>
    <mergeCell ref="A3:S3"/>
    <mergeCell ref="C5:M5"/>
    <mergeCell ref="N5:R5"/>
    <mergeCell ref="A4:S4"/>
  </mergeCells>
  <pageMargins left="0.7" right="0.7" top="0.75" bottom="0.75" header="0.3" footer="0.3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4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2658</v>
      </c>
      <c r="T1" s="96" t="s">
        <v>55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3" customHeight="1" x14ac:dyDescent="0.25"/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41078</v>
      </c>
      <c r="D10" s="102">
        <f>IFERROR(INDEX('на отправку (3)'!F:F,MATCH($U10,'на отправку (3)'!$A:$A,0),1),0)</f>
        <v>148517.20000000001</v>
      </c>
      <c r="E10" s="102">
        <f>IFERROR(INDEX('на отправку (3)'!G:G,MATCH($U10,'на отправку (3)'!$A:$A,0),1),0)</f>
        <v>0.27658749300000002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-3.8955557629999999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0.5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39880</v>
      </c>
      <c r="O10" s="102">
        <f>IFERROR(INDEX('на отправку (3)'!Q:Q,MATCH($U10,'на отправку (3)'!$A:$A,0),1),0)</f>
        <v>138569</v>
      </c>
      <c r="P10" s="102">
        <f>IFERROR(INDEX('на отправку (3)'!R:R,MATCH($U10,'на отправку (3)'!$A:$A,0),1),0)</f>
        <v>0.28779885799999999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021206№1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152</v>
      </c>
      <c r="D11" s="102">
        <f>IFERROR(INDEX('на отправку (3)'!F:F,MATCH($U11,'на отправку (3)'!$A:$A,0),1),0)</f>
        <v>168</v>
      </c>
      <c r="E11" s="102">
        <f>IFERROR(INDEX('на отправку (3)'!G:G,MATCH($U11,'на отправку (3)'!$A:$A,0),1),0)</f>
        <v>0.90476190499999998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332.58928540900001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64</v>
      </c>
      <c r="O11" s="102">
        <f>IFERROR(INDEX('на отправку (3)'!Q:Q,MATCH($U11,'на отправку (3)'!$A:$A,0),1),0)</f>
        <v>306</v>
      </c>
      <c r="P11" s="102">
        <f>IFERROR(INDEX('на отправку (3)'!R:R,MATCH($U11,'на отправку (3)'!$A:$A,0),1),0)</f>
        <v>0.209150327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021206№2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1</v>
      </c>
      <c r="D12" s="102">
        <f>IFERROR(INDEX('на отправку (3)'!F:F,MATCH($U12,'на отправку (3)'!$A:$A,0),1),0)</f>
        <v>2</v>
      </c>
      <c r="E12" s="102">
        <f>IFERROR(INDEX('на отправку (3)'!G:G,MATCH($U12,'на отправку (3)'!$A:$A,0),1),0)</f>
        <v>0.5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1</v>
      </c>
      <c r="O12" s="102">
        <f>IFERROR(INDEX('на отправку (3)'!Q:Q,MATCH($U12,'на отправку (3)'!$A:$A,0),1),0)</f>
        <v>2</v>
      </c>
      <c r="P12" s="102">
        <f>IFERROR(INDEX('на отправку (3)'!R:R,MATCH($U12,'на отправку (3)'!$A:$A,0),1),0)</f>
        <v>0.5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021206№3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8</v>
      </c>
      <c r="D13" s="102">
        <f>IFERROR(INDEX('на отправку (3)'!F:F,MATCH($U13,'на отправку (3)'!$A:$A,0),1),0)</f>
        <v>10</v>
      </c>
      <c r="E13" s="102">
        <f>IFERROR(INDEX('на отправку (3)'!G:G,MATCH($U13,'на отправку (3)'!$A:$A,0),1),0)</f>
        <v>0.8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379.99999903999998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</v>
      </c>
      <c r="O13" s="102">
        <f>IFERROR(INDEX('на отправку (3)'!Q:Q,MATCH($U13,'на отправку (3)'!$A:$A,0),1),0)</f>
        <v>6</v>
      </c>
      <c r="P13" s="102">
        <f>IFERROR(INDEX('на отправку (3)'!R:R,MATCH($U13,'на отправку (3)'!$A:$A,0),1),0)</f>
        <v>0.16666666699999999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021206№4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26</v>
      </c>
      <c r="D14" s="102">
        <f>IFERROR(INDEX('на отправку (3)'!F:F,MATCH($U14,'на отправку (3)'!$A:$A,0),1),0)</f>
        <v>28</v>
      </c>
      <c r="E14" s="102">
        <f>IFERROR(INDEX('на отправку (3)'!G:G,MATCH($U14,'на отправку (3)'!$A:$A,0),1),0)</f>
        <v>0.928571429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382.85714385300003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10</v>
      </c>
      <c r="O14" s="102">
        <f>IFERROR(INDEX('на отправку (3)'!Q:Q,MATCH($U14,'на отправку (3)'!$A:$A,0),1),0)</f>
        <v>52</v>
      </c>
      <c r="P14" s="102">
        <f>IFERROR(INDEX('на отправку (3)'!R:R,MATCH($U14,'на отправку (3)'!$A:$A,0),1),0)</f>
        <v>0.192307692</v>
      </c>
      <c r="Q14" s="102">
        <f>IFERROR(INDEX('на отправку (3)'!S:S,MATCH($U14,'на отправку (3)'!$A:$A,0),1),0)</f>
        <v>0.5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021206№5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1186</v>
      </c>
      <c r="D15" s="102">
        <f>IFERROR(INDEX('на отправку (3)'!F:F,MATCH($U15,'на отправку (3)'!$A:$A,0),1),0)</f>
        <v>1185</v>
      </c>
      <c r="E15" s="102">
        <f>IFERROR(INDEX('на отправку (3)'!G:G,MATCH($U15,'на отправку (3)'!$A:$A,0),1),0)</f>
        <v>1.0008438820000001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1.0008438820000001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021206№6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159</v>
      </c>
      <c r="D16" s="102">
        <f>IFERROR(INDEX('на отправку (3)'!F:F,MATCH($U16,'на отправку (3)'!$A:$A,0),1),0)</f>
        <v>173</v>
      </c>
      <c r="E16" s="102">
        <f>IFERROR(INDEX('на отправку (3)'!G:G,MATCH($U16,'на отправку (3)'!$A:$A,0),1),0)</f>
        <v>0.91907514499999998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8.5101622189999997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155</v>
      </c>
      <c r="O16" s="102">
        <f>IFERROR(INDEX('на отправку (3)'!Q:Q,MATCH($U16,'на отправку (3)'!$A:$A,0),1),0)</f>
        <v>183</v>
      </c>
      <c r="P16" s="102">
        <f>IFERROR(INDEX('на отправку (3)'!R:R,MATCH($U16,'на отправку (3)'!$A:$A,0),1),0)</f>
        <v>0.84699453599999996</v>
      </c>
      <c r="Q16" s="102">
        <f>IFERROR(INDEX('на отправку (3)'!S:S,MATCH($U16,'на отправку (3)'!$A:$A,0),1),0)</f>
        <v>1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021206№7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55</v>
      </c>
      <c r="D17" s="102">
        <f>IFERROR(INDEX('на отправку (3)'!F:F,MATCH($U17,'на отправку (3)'!$A:$A,0),1),0)</f>
        <v>173</v>
      </c>
      <c r="E17" s="102">
        <f>IFERROR(INDEX('на отправку (3)'!G:G,MATCH($U17,'на отправку (3)'!$A:$A,0),1),0)</f>
        <v>0.317919075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21.206647328999999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48</v>
      </c>
      <c r="O17" s="102">
        <f>IFERROR(INDEX('на отправку (3)'!Q:Q,MATCH($U17,'на отправку (3)'!$A:$A,0),1),0)</f>
        <v>183</v>
      </c>
      <c r="P17" s="102">
        <f>IFERROR(INDEX('на отправку (3)'!R:R,MATCH($U17,'на отправку (3)'!$A:$A,0),1),0)</f>
        <v>0.26229508200000001</v>
      </c>
      <c r="Q17" s="102">
        <f>IFERROR(INDEX('на отправку (3)'!S:S,MATCH($U17,'на отправку (3)'!$A:$A,0),1),0)</f>
        <v>0.5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021206№8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580</v>
      </c>
      <c r="D18" s="102">
        <f>IFERROR(INDEX('на отправку (3)'!F:F,MATCH($U18,'на отправку (3)'!$A:$A,0),1),0)</f>
        <v>168</v>
      </c>
      <c r="E18" s="102">
        <f>IFERROR(INDEX('на отправку (3)'!G:G,MATCH($U18,'на отправку (3)'!$A:$A,0),1),0)</f>
        <v>3.4523809519999999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3.4523809519999999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726</v>
      </c>
      <c r="O18" s="102">
        <f>IFERROR(INDEX('на отправку (3)'!Q:Q,MATCH($U18,'на отправку (3)'!$A:$A,0),1),0)</f>
        <v>306</v>
      </c>
      <c r="P18" s="102">
        <f>IFERROR(INDEX('на отправку (3)'!R:R,MATCH($U18,'на отправку (3)'!$A:$A,0),1),0)</f>
        <v>2.3725490200000001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021206№9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23</v>
      </c>
      <c r="D19" s="102">
        <f>IFERROR(INDEX('на отправку (3)'!F:F,MATCH($U19,'на отправку (3)'!$A:$A,0),1),0)</f>
        <v>10</v>
      </c>
      <c r="E19" s="102">
        <f>IFERROR(INDEX('на отправку (3)'!G:G,MATCH($U19,'на отправку (3)'!$A:$A,0),1),0)</f>
        <v>2.2999999999999998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2.2999999999999998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11</v>
      </c>
      <c r="O19" s="102">
        <f>IFERROR(INDEX('на отправку (3)'!Q:Q,MATCH($U19,'на отправку (3)'!$A:$A,0),1),0)</f>
        <v>6</v>
      </c>
      <c r="P19" s="102">
        <f>IFERROR(INDEX('на отправку (3)'!R:R,MATCH($U19,'на отправку (3)'!$A:$A,0),1),0)</f>
        <v>1.8333333329999999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021206№10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107</v>
      </c>
      <c r="D20" s="102">
        <f>IFERROR(INDEX('на отправку (3)'!F:F,MATCH($U20,'на отправку (3)'!$A:$A,0),1),0)</f>
        <v>28</v>
      </c>
      <c r="E20" s="102">
        <f>IFERROR(INDEX('на отправку (3)'!G:G,MATCH($U20,'на отправку (3)'!$A:$A,0),1),0)</f>
        <v>3.8214285710000002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3.8214285710000002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76</v>
      </c>
      <c r="O20" s="102">
        <f>IFERROR(INDEX('на отправку (3)'!Q:Q,MATCH($U20,'на отправку (3)'!$A:$A,0),1),0)</f>
        <v>52</v>
      </c>
      <c r="P20" s="102">
        <f>IFERROR(INDEX('на отправку (3)'!R:R,MATCH($U20,'на отправку (3)'!$A:$A,0),1),0)</f>
        <v>1.461538462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021206№11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269</v>
      </c>
      <c r="D21" s="102">
        <f>IFERROR(INDEX('на отправку (3)'!F:F,MATCH($U21,'на отправку (3)'!$A:$A,0),1),0)</f>
        <v>8087</v>
      </c>
      <c r="E21" s="102">
        <f>IFERROR(INDEX('на отправку (3)'!G:G,MATCH($U21,'на отправку (3)'!$A:$A,0),1),0)</f>
        <v>3.3263262000000002E-2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15.702665101999999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0.5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199</v>
      </c>
      <c r="O21" s="102">
        <f>IFERROR(INDEX('на отправку (3)'!Q:Q,MATCH($U21,'на отправку (3)'!$A:$A,0),1),0)</f>
        <v>6922</v>
      </c>
      <c r="P21" s="102">
        <f>IFERROR(INDEX('на отправку (3)'!R:R,MATCH($U21,'на отправку (3)'!$A:$A,0),1),0)</f>
        <v>2.8748915999999999E-2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1</v>
      </c>
      <c r="U21" s="141" t="str">
        <f t="shared" si="1"/>
        <v>021206№12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54</v>
      </c>
      <c r="D22" s="102">
        <f>IFERROR(INDEX('на отправку (3)'!F:F,MATCH($U22,'на отправку (3)'!$A:$A,0),1),0)</f>
        <v>195</v>
      </c>
      <c r="E22" s="102">
        <f>IFERROR(INDEX('на отправку (3)'!G:G,MATCH($U22,'на отправку (3)'!$A:$A,0),1),0)</f>
        <v>0.27692307700000002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-1.5384615109999999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54</v>
      </c>
      <c r="O22" s="102">
        <f>IFERROR(INDEX('на отправку (3)'!Q:Q,MATCH($U22,'на отправку (3)'!$A:$A,0),1),0)</f>
        <v>192</v>
      </c>
      <c r="P22" s="102">
        <f>IFERROR(INDEX('на отправку (3)'!R:R,MATCH($U22,'на отправку (3)'!$A:$A,0),1),0)</f>
        <v>0.28125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021206№13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5</v>
      </c>
      <c r="D23" s="102">
        <f>IFERROR(INDEX('на отправку (3)'!F:F,MATCH($U23,'на отправку (3)'!$A:$A,0),1),0)</f>
        <v>926</v>
      </c>
      <c r="E23" s="102">
        <f>IFERROR(INDEX('на отправку (3)'!G:G,MATCH($U23,'на отправку (3)'!$A:$A,0),1),0)</f>
        <v>5.3995680000000004E-3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0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856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1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021206№14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2471</v>
      </c>
      <c r="D25" s="102">
        <f>IFERROR(INDEX('на отправку (3)'!F:F,MATCH($U25,'на отправку (3)'!$A:$A,0),1),0)</f>
        <v>2471</v>
      </c>
      <c r="E25" s="102">
        <f>IFERROR(INDEX('на отправку (3)'!G:G,MATCH($U25,'на отправку (3)'!$A:$A,0),1),0)</f>
        <v>1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021206№15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1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021206№16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42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9</v>
      </c>
      <c r="O27" s="102">
        <f>IFERROR(INDEX('на отправку (3)'!Q:Q,MATCH($U27,'на отправку (3)'!$A:$A,0),1),0)</f>
        <v>2</v>
      </c>
      <c r="P27" s="102">
        <f>IFERROR(INDEX('на отправку (3)'!R:R,MATCH($U27,'на отправку (3)'!$A:$A,0),1),0)</f>
        <v>4.5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021206№17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15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3</v>
      </c>
      <c r="O28" s="102">
        <f>IFERROR(INDEX('на отправку (3)'!Q:Q,MATCH($U28,'на отправку (3)'!$A:$A,0),1),0)</f>
        <v>1</v>
      </c>
      <c r="P28" s="102">
        <f>IFERROR(INDEX('на отправку (3)'!R:R,MATCH($U28,'на отправку (3)'!$A:$A,0),1),0)</f>
        <v>3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021206№18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7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14</v>
      </c>
      <c r="O29" s="102">
        <f>IFERROR(INDEX('на отправку (3)'!Q:Q,MATCH($U29,'на отправку (3)'!$A:$A,0),1),0)</f>
        <v>4</v>
      </c>
      <c r="P29" s="102">
        <f>IFERROR(INDEX('на отправку (3)'!R:R,MATCH($U29,'на отправку (3)'!$A:$A,0),1),0)</f>
        <v>3.5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021206№19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1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2</v>
      </c>
      <c r="O30" s="102">
        <f>IFERROR(INDEX('на отправку (3)'!Q:Q,MATCH($U30,'на отправку (3)'!$A:$A,0),1),0)</f>
        <v>2</v>
      </c>
      <c r="P30" s="102">
        <f>IFERROR(INDEX('на отправку (3)'!R:R,MATCH($U30,'на отправку (3)'!$A:$A,0),1),0)</f>
        <v>1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021206№20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2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021206№21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20</v>
      </c>
      <c r="D33" s="102">
        <f>IFERROR(INDEX('на отправку (3)'!F:F,MATCH($U33,'на отправку (3)'!$A:$A,0),1),0)</f>
        <v>178</v>
      </c>
      <c r="E33" s="102">
        <f>IFERROR(INDEX('на отправку (3)'!G:G,MATCH($U33,'на отправку (3)'!$A:$A,0),1),0)</f>
        <v>0.112359551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0.112359551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021206№22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1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021206№23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1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021206№24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95</v>
      </c>
      <c r="D36" s="102">
        <f>IFERROR(INDEX('на отправку (3)'!F:F,MATCH($U36,'на отправку (3)'!$A:$A,0),1),0)</f>
        <v>114</v>
      </c>
      <c r="E36" s="102">
        <f>IFERROR(INDEX('на отправку (3)'!G:G,MATCH($U36,'на отправку (3)'!$A:$A,0),1),0)</f>
        <v>0.83333333300000001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0.83333333300000001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021206№25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13</v>
      </c>
      <c r="V47" s="96" t="s">
        <v>191</v>
      </c>
      <c r="Y47" s="73">
        <f>SUM(Y10:Y44)</f>
        <v>23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15.5</v>
      </c>
      <c r="L50" s="73">
        <f>SUMIF(L10:L44,1,L10:L44)</f>
        <v>17</v>
      </c>
      <c r="M50" s="96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5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2659</v>
      </c>
      <c r="T1" s="96" t="s">
        <v>57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8" customHeight="1" x14ac:dyDescent="0.25">
      <c r="A4" s="158" t="s">
        <v>2660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162930</v>
      </c>
      <c r="D10" s="102">
        <f>IFERROR(INDEX('на отправку (3)'!F:F,MATCH($U10,'на отправку (3)'!$A:$A,0),1),0)</f>
        <v>679652.60000000009</v>
      </c>
      <c r="E10" s="102">
        <f>IFERROR(INDEX('на отправку (3)'!G:G,MATCH($U10,'на отправку (3)'!$A:$A,0),1),0)</f>
        <v>0.239725413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-1.119989235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160120</v>
      </c>
      <c r="O10" s="102">
        <f>IFERROR(INDEX('на отправку (3)'!Q:Q,MATCH($U10,'на отправку (3)'!$A:$A,0),1),0)</f>
        <v>660450.10000000009</v>
      </c>
      <c r="P10" s="102">
        <f>IFERROR(INDEX('на отправку (3)'!R:R,MATCH($U10,'на отправку (3)'!$A:$A,0),1),0)</f>
        <v>0.242440723</v>
      </c>
      <c r="Q10" s="102">
        <f>IFERROR(INDEX('на отправку (3)'!S:S,MATCH($U10,'на отправку (3)'!$A:$A,0),1),0)</f>
        <v>0.5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021303№1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477</v>
      </c>
      <c r="D11" s="102">
        <f>IFERROR(INDEX('на отправку (3)'!F:F,MATCH($U11,'на отправку (3)'!$A:$A,0),1),0)</f>
        <v>502</v>
      </c>
      <c r="E11" s="102">
        <f>IFERROR(INDEX('на отправку (3)'!G:G,MATCH($U11,'на отправку (3)'!$A:$A,0),1),0)</f>
        <v>0.95019920300000005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368.62097047499998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176</v>
      </c>
      <c r="O11" s="102">
        <f>IFERROR(INDEX('на отправку (3)'!Q:Q,MATCH($U11,'на отправку (3)'!$A:$A,0),1),0)</f>
        <v>868</v>
      </c>
      <c r="P11" s="102">
        <f>IFERROR(INDEX('на отправку (3)'!R:R,MATCH($U11,'на отправку (3)'!$A:$A,0),1),0)</f>
        <v>0.20276497700000001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021303№2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12</v>
      </c>
      <c r="D12" s="102">
        <f>IFERROR(INDEX('на отправку (3)'!F:F,MATCH($U12,'на отправку (3)'!$A:$A,0),1),0)</f>
        <v>53</v>
      </c>
      <c r="E12" s="102">
        <f>IFERROR(INDEX('на отправку (3)'!G:G,MATCH($U12,'на отправку (3)'!$A:$A,0),1),0)</f>
        <v>0.22641509400000001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-76.329331078999999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22</v>
      </c>
      <c r="O12" s="102">
        <f>IFERROR(INDEX('на отправку (3)'!Q:Q,MATCH($U12,'на отправку (3)'!$A:$A,0),1),0)</f>
        <v>23</v>
      </c>
      <c r="P12" s="102">
        <f>IFERROR(INDEX('на отправку (3)'!R:R,MATCH($U12,'на отправку (3)'!$A:$A,0),1),0)</f>
        <v>0.95652173900000004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021303№3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5</v>
      </c>
      <c r="D13" s="102">
        <f>IFERROR(INDEX('на отправку (3)'!F:F,MATCH($U13,'на отправку (3)'!$A:$A,0),1),0)</f>
        <v>5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0</v>
      </c>
      <c r="O13" s="102">
        <f>IFERROR(INDEX('на отправку (3)'!Q:Q,MATCH($U13,'на отправку (3)'!$A:$A,0),1),0)</f>
        <v>11</v>
      </c>
      <c r="P13" s="102">
        <f>IFERROR(INDEX('на отправку (3)'!R:R,MATCH($U13,'на отправку (3)'!$A:$A,0),1),0)</f>
        <v>0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021303№4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135</v>
      </c>
      <c r="D14" s="102">
        <f>IFERROR(INDEX('на отправку (3)'!F:F,MATCH($U14,'на отправку (3)'!$A:$A,0),1),0)</f>
        <v>157</v>
      </c>
      <c r="E14" s="102">
        <f>IFERROR(INDEX('на отправку (3)'!G:G,MATCH($U14,'на отправку (3)'!$A:$A,0),1),0)</f>
        <v>0.85987261100000001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367.02885068500001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51</v>
      </c>
      <c r="O14" s="102">
        <f>IFERROR(INDEX('на отправку (3)'!Q:Q,MATCH($U14,'на отправку (3)'!$A:$A,0),1),0)</f>
        <v>277</v>
      </c>
      <c r="P14" s="102">
        <f>IFERROR(INDEX('на отправку (3)'!R:R,MATCH($U14,'на отправку (3)'!$A:$A,0),1),0)</f>
        <v>0.184115523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021303№5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2819</v>
      </c>
      <c r="D15" s="102">
        <f>IFERROR(INDEX('на отправку (3)'!F:F,MATCH($U15,'на отправку (3)'!$A:$A,0),1),0)</f>
        <v>2815</v>
      </c>
      <c r="E15" s="102">
        <f>IFERROR(INDEX('на отправку (3)'!G:G,MATCH($U15,'на отправку (3)'!$A:$A,0),1),0)</f>
        <v>1.0014209590000001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1.0014209590000001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021303№6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812</v>
      </c>
      <c r="D16" s="102">
        <f>IFERROR(INDEX('на отправку (3)'!F:F,MATCH($U16,'на отправку (3)'!$A:$A,0),1),0)</f>
        <v>2225</v>
      </c>
      <c r="E16" s="102">
        <f>IFERROR(INDEX('на отправку (3)'!G:G,MATCH($U16,'на отправку (3)'!$A:$A,0),1),0)</f>
        <v>0.36494381999999997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26.870199927000002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594</v>
      </c>
      <c r="O16" s="102">
        <f>IFERROR(INDEX('на отправку (3)'!Q:Q,MATCH($U16,'на отправку (3)'!$A:$A,0),1),0)</f>
        <v>2065</v>
      </c>
      <c r="P16" s="102">
        <f>IFERROR(INDEX('на отправку (3)'!R:R,MATCH($U16,'на отправку (3)'!$A:$A,0),1),0)</f>
        <v>0.28765133199999998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021303№7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1659</v>
      </c>
      <c r="D17" s="102">
        <f>IFERROR(INDEX('на отправку (3)'!F:F,MATCH($U17,'на отправку (3)'!$A:$A,0),1),0)</f>
        <v>2225</v>
      </c>
      <c r="E17" s="102">
        <f>IFERROR(INDEX('на отправку (3)'!G:G,MATCH($U17,'на отправку (3)'!$A:$A,0),1),0)</f>
        <v>0.74561797799999996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-6.1729966169999999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1641</v>
      </c>
      <c r="O17" s="102">
        <f>IFERROR(INDEX('на отправку (3)'!Q:Q,MATCH($U17,'на отправку (3)'!$A:$A,0),1),0)</f>
        <v>2065</v>
      </c>
      <c r="P17" s="102">
        <f>IFERROR(INDEX('на отправку (3)'!R:R,MATCH($U17,'на отправку (3)'!$A:$A,0),1),0)</f>
        <v>0.79467312300000004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021303№8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3794</v>
      </c>
      <c r="D18" s="102">
        <f>IFERROR(INDEX('на отправку (3)'!F:F,MATCH($U18,'на отправку (3)'!$A:$A,0),1),0)</f>
        <v>502</v>
      </c>
      <c r="E18" s="102">
        <f>IFERROR(INDEX('на отправку (3)'!G:G,MATCH($U18,'на отправку (3)'!$A:$A,0),1),0)</f>
        <v>7.5577689240000003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7.5577689240000003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2693</v>
      </c>
      <c r="O18" s="102">
        <f>IFERROR(INDEX('на отправку (3)'!Q:Q,MATCH($U18,'на отправку (3)'!$A:$A,0),1),0)</f>
        <v>868</v>
      </c>
      <c r="P18" s="102">
        <f>IFERROR(INDEX('на отправку (3)'!R:R,MATCH($U18,'на отправку (3)'!$A:$A,0),1),0)</f>
        <v>3.1025345620000002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021303№9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47</v>
      </c>
      <c r="D19" s="102">
        <f>IFERROR(INDEX('на отправку (3)'!F:F,MATCH($U19,'на отправку (3)'!$A:$A,0),1),0)</f>
        <v>5</v>
      </c>
      <c r="E19" s="102">
        <f>IFERROR(INDEX('на отправку (3)'!G:G,MATCH($U19,'на отправку (3)'!$A:$A,0),1),0)</f>
        <v>9.4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9.4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26</v>
      </c>
      <c r="O19" s="102">
        <f>IFERROR(INDEX('на отправку (3)'!Q:Q,MATCH($U19,'на отправку (3)'!$A:$A,0),1),0)</f>
        <v>11</v>
      </c>
      <c r="P19" s="102">
        <f>IFERROR(INDEX('на отправку (3)'!R:R,MATCH($U19,'на отправку (3)'!$A:$A,0),1),0)</f>
        <v>2.363636364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021303№10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768</v>
      </c>
      <c r="D20" s="102">
        <f>IFERROR(INDEX('на отправку (3)'!F:F,MATCH($U20,'на отправку (3)'!$A:$A,0),1),0)</f>
        <v>157</v>
      </c>
      <c r="E20" s="102">
        <f>IFERROR(INDEX('на отправку (3)'!G:G,MATCH($U20,'на отправку (3)'!$A:$A,0),1),0)</f>
        <v>4.8917197449999996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4.8917197449999996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637</v>
      </c>
      <c r="O20" s="102">
        <f>IFERROR(INDEX('на отправку (3)'!Q:Q,MATCH($U20,'на отправку (3)'!$A:$A,0),1),0)</f>
        <v>277</v>
      </c>
      <c r="P20" s="102">
        <f>IFERROR(INDEX('на отправку (3)'!R:R,MATCH($U20,'на отправку (3)'!$A:$A,0),1),0)</f>
        <v>2.299638989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021303№11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1483</v>
      </c>
      <c r="D21" s="102">
        <f>IFERROR(INDEX('на отправку (3)'!F:F,MATCH($U21,'на отправку (3)'!$A:$A,0),1),0)</f>
        <v>36072</v>
      </c>
      <c r="E21" s="102">
        <f>IFERROR(INDEX('на отправку (3)'!G:G,MATCH($U21,'на отправку (3)'!$A:$A,0),1),0)</f>
        <v>4.1112219999999998E-2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17.565492252999999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1117</v>
      </c>
      <c r="O21" s="102">
        <f>IFERROR(INDEX('на отправку (3)'!Q:Q,MATCH($U21,'на отправку (3)'!$A:$A,0),1),0)</f>
        <v>31942</v>
      </c>
      <c r="P21" s="102">
        <f>IFERROR(INDEX('на отправку (3)'!R:R,MATCH($U21,'на отправку (3)'!$A:$A,0),1),0)</f>
        <v>3.4969632E-2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021303№12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603</v>
      </c>
      <c r="D22" s="102">
        <f>IFERROR(INDEX('на отправку (3)'!F:F,MATCH($U22,'на отправку (3)'!$A:$A,0),1),0)</f>
        <v>2050</v>
      </c>
      <c r="E22" s="102">
        <f>IFERROR(INDEX('на отправку (3)'!G:G,MATCH($U22,'на отправку (3)'!$A:$A,0),1),0)</f>
        <v>0.29414634099999998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-10.548458868999999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682</v>
      </c>
      <c r="O22" s="102">
        <f>IFERROR(INDEX('на отправку (3)'!Q:Q,MATCH($U22,'на отправку (3)'!$A:$A,0),1),0)</f>
        <v>2074</v>
      </c>
      <c r="P22" s="102">
        <f>IFERROR(INDEX('на отправку (3)'!R:R,MATCH($U22,'на отправку (3)'!$A:$A,0),1),0)</f>
        <v>0.32883317299999998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021303№13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5</v>
      </c>
      <c r="D23" s="102">
        <f>IFERROR(INDEX('на отправку (3)'!F:F,MATCH($U23,'на отправку (3)'!$A:$A,0),1),0)</f>
        <v>3776</v>
      </c>
      <c r="E23" s="102">
        <f>IFERROR(INDEX('на отправку (3)'!G:G,MATCH($U23,'на отправку (3)'!$A:$A,0),1),0)</f>
        <v>1.324153E-3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110.871528148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2</v>
      </c>
      <c r="O23" s="102">
        <f>IFERROR(INDEX('на отправку (3)'!Q:Q,MATCH($U23,'на отправку (3)'!$A:$A,0),1),0)</f>
        <v>3185</v>
      </c>
      <c r="P23" s="102">
        <f>IFERROR(INDEX('на отправку (3)'!R:R,MATCH($U23,'на отправку (3)'!$A:$A,0),1),0)</f>
        <v>6.2794299999999995E-4</v>
      </c>
      <c r="Q23" s="102">
        <f>IFERROR(INDEX('на отправку (3)'!S:S,MATCH($U23,'на отправку (3)'!$A:$A,0),1),0)</f>
        <v>0.5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021303№14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8234</v>
      </c>
      <c r="D25" s="102">
        <f>IFERROR(INDEX('на отправку (3)'!F:F,MATCH($U25,'на отправку (3)'!$A:$A,0),1),0)</f>
        <v>8232</v>
      </c>
      <c r="E25" s="102">
        <f>IFERROR(INDEX('на отправку (3)'!G:G,MATCH($U25,'на отправку (3)'!$A:$A,0),1),0)</f>
        <v>1.000242954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1.000242954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021303№15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23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11</v>
      </c>
      <c r="O26" s="102">
        <f>IFERROR(INDEX('на отправку (3)'!Q:Q,MATCH($U26,'на отправку (3)'!$A:$A,0),1),0)</f>
        <v>12</v>
      </c>
      <c r="P26" s="102">
        <f>IFERROR(INDEX('на отправку (3)'!R:R,MATCH($U26,'на отправку (3)'!$A:$A,0),1),0)</f>
        <v>0.91666666699999999</v>
      </c>
      <c r="Q26" s="102">
        <f>IFERROR(INDEX('на отправку (3)'!S:S,MATCH($U26,'на отправку (3)'!$A:$A,0),1),0)</f>
        <v>0.5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021303№16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527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454</v>
      </c>
      <c r="O27" s="102">
        <f>IFERROR(INDEX('на отправку (3)'!Q:Q,MATCH($U27,'на отправку (3)'!$A:$A,0),1),0)</f>
        <v>13</v>
      </c>
      <c r="P27" s="102">
        <f>IFERROR(INDEX('на отправку (3)'!R:R,MATCH($U27,'на отправку (3)'!$A:$A,0),1),0)</f>
        <v>34.923076923000004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021303№17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79</v>
      </c>
      <c r="D28" s="102">
        <f>IFERROR(INDEX('на отправку (3)'!F:F,MATCH($U28,'на отправку (3)'!$A:$A,0),1),0)</f>
        <v>2</v>
      </c>
      <c r="E28" s="102">
        <f>IFERROR(INDEX('на отправку (3)'!G:G,MATCH($U28,'на отправку (3)'!$A:$A,0),1),0)</f>
        <v>39.5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39.5</v>
      </c>
      <c r="I28" s="102">
        <f>IFERROR(INDEX('на отправку (3)'!K:K,MATCH($U28,'на отправку (3)'!$A:$A,0),1),0)</f>
        <v>1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1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94</v>
      </c>
      <c r="O28" s="102">
        <f>IFERROR(INDEX('на отправку (3)'!Q:Q,MATCH($U28,'на отправку (3)'!$A:$A,0),1),0)</f>
        <v>11</v>
      </c>
      <c r="P28" s="102">
        <f>IFERROR(INDEX('на отправку (3)'!R:R,MATCH($U28,'на отправку (3)'!$A:$A,0),1),0)</f>
        <v>8.5454545450000001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1</v>
      </c>
      <c r="U28" s="141" t="str">
        <f t="shared" si="1"/>
        <v>021303№18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1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74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24</v>
      </c>
      <c r="O29" s="102">
        <f>IFERROR(INDEX('на отправку (3)'!Q:Q,MATCH($U29,'на отправку (3)'!$A:$A,0),1),0)</f>
        <v>5</v>
      </c>
      <c r="P29" s="102">
        <f>IFERROR(INDEX('на отправку (3)'!R:R,MATCH($U29,'на отправку (3)'!$A:$A,0),1),0)</f>
        <v>4.8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021303№19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43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55</v>
      </c>
      <c r="O30" s="102">
        <f>IFERROR(INDEX('на отправку (3)'!Q:Q,MATCH($U30,'на отправку (3)'!$A:$A,0),1),0)</f>
        <v>25</v>
      </c>
      <c r="P30" s="102">
        <f>IFERROR(INDEX('на отправку (3)'!R:R,MATCH($U30,'на отправку (3)'!$A:$A,0),1),0)</f>
        <v>2.2000000000000002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021303№20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18</v>
      </c>
      <c r="D32" s="102">
        <f>IFERROR(INDEX('на отправку (3)'!F:F,MATCH($U32,'на отправку (3)'!$A:$A,0),1),0)</f>
        <v>33</v>
      </c>
      <c r="E32" s="102">
        <f>IFERROR(INDEX('на отправку (3)'!G:G,MATCH($U32,'на отправку (3)'!$A:$A,0),1),0)</f>
        <v>0.54545454500000001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292.72727208600003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5</v>
      </c>
      <c r="O32" s="102">
        <f>IFERROR(INDEX('на отправку (3)'!Q:Q,MATCH($U32,'на отправку (3)'!$A:$A,0),1),0)</f>
        <v>36</v>
      </c>
      <c r="P32" s="102">
        <f>IFERROR(INDEX('на отправку (3)'!R:R,MATCH($U32,'на отправку (3)'!$A:$A,0),1),0)</f>
        <v>0.13888888899999999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021303№21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294</v>
      </c>
      <c r="D33" s="102">
        <f>IFERROR(INDEX('на отправку (3)'!F:F,MATCH($U33,'на отправку (3)'!$A:$A,0),1),0)</f>
        <v>490</v>
      </c>
      <c r="E33" s="102">
        <f>IFERROR(INDEX('на отправку (3)'!G:G,MATCH($U33,'на отправку (3)'!$A:$A,0),1),0)</f>
        <v>0.6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0.6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021303№22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021303№23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2</v>
      </c>
      <c r="D35" s="102">
        <f>IFERROR(INDEX('на отправку (3)'!F:F,MATCH($U35,'на отправку (3)'!$A:$A,0),1),0)</f>
        <v>1</v>
      </c>
      <c r="E35" s="102">
        <f>IFERROR(INDEX('на отправку (3)'!G:G,MATCH($U35,'на отправку (3)'!$A:$A,0),1),0)</f>
        <v>2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400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1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1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2</v>
      </c>
      <c r="O35" s="102">
        <f>IFERROR(INDEX('на отправку (3)'!Q:Q,MATCH($U35,'на отправку (3)'!$A:$A,0),1),0)</f>
        <v>5</v>
      </c>
      <c r="P35" s="102">
        <f>IFERROR(INDEX('на отправку (3)'!R:R,MATCH($U35,'на отправку (3)'!$A:$A,0),1),0)</f>
        <v>0.4</v>
      </c>
      <c r="Q35" s="102">
        <f>IFERROR(INDEX('на отправку (3)'!S:S,MATCH($U35,'на отправку (3)'!$A:$A,0),1),0)</f>
        <v>0.5</v>
      </c>
      <c r="R35" s="102">
        <f>IFERROR(INDEX('на отправку (3)'!T:T,MATCH($U35,'на отправку (3)'!$A:$A,0),1),0)</f>
        <v>0</v>
      </c>
      <c r="T35" s="140">
        <f t="shared" si="0"/>
        <v>1</v>
      </c>
      <c r="U35" s="141" t="str">
        <f t="shared" si="1"/>
        <v>021303№24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749</v>
      </c>
      <c r="D36" s="102">
        <f>IFERROR(INDEX('на отправку (3)'!F:F,MATCH($U36,'на отправку (3)'!$A:$A,0),1),0)</f>
        <v>769</v>
      </c>
      <c r="E36" s="102">
        <f>IFERROR(INDEX('на отправку (3)'!G:G,MATCH($U36,'на отправку (3)'!$A:$A,0),1),0)</f>
        <v>0.97399219800000003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0.97399219800000003</v>
      </c>
      <c r="I36" s="102">
        <f>IFERROR(INDEX('на отправку (3)'!K:K,MATCH($U36,'на отправку (3)'!$A:$A,0),1),0)</f>
        <v>1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021303№25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17</v>
      </c>
      <c r="V47" s="96" t="s">
        <v>191</v>
      </c>
      <c r="Y47" s="73">
        <f>SUM(Y10:Y44)</f>
        <v>26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20.5</v>
      </c>
      <c r="L50" s="73">
        <f>SUMIF(L10:L44,1,L10:L44)</f>
        <v>20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/>
  <dimension ref="A1:H90"/>
  <sheetViews>
    <sheetView tabSelected="1" workbookViewId="0">
      <pane xSplit="3" ySplit="6" topLeftCell="D76" activePane="bottomRight" state="frozen"/>
      <selection activeCell="Q10" sqref="Q10"/>
      <selection pane="topRight" activeCell="Q10" sqref="Q10"/>
      <selection pane="bottomLeft" activeCell="Q10" sqref="Q10"/>
      <selection pane="bottomRight" activeCell="K88" sqref="K88"/>
    </sheetView>
  </sheetViews>
  <sheetFormatPr defaultRowHeight="12.75" x14ac:dyDescent="0.2"/>
  <cols>
    <col min="1" max="1" width="4.7109375" style="74" customWidth="1"/>
    <col min="2" max="2" width="8.140625" style="74" customWidth="1"/>
    <col min="3" max="3" width="30.42578125" style="74" customWidth="1"/>
    <col min="4" max="4" width="10.28515625" style="74" customWidth="1"/>
    <col min="5" max="8" width="10.7109375" style="74" customWidth="1"/>
    <col min="9" max="16384" width="9.140625" style="74"/>
  </cols>
  <sheetData>
    <row r="1" spans="1:8" ht="47.25" customHeight="1" x14ac:dyDescent="0.2">
      <c r="A1" s="151" t="s">
        <v>2756</v>
      </c>
      <c r="B1" s="151"/>
      <c r="C1" s="151"/>
      <c r="D1" s="151"/>
      <c r="E1" s="151"/>
      <c r="F1" s="151"/>
      <c r="G1" s="151"/>
      <c r="H1" s="151"/>
    </row>
    <row r="2" spans="1:8" ht="20.25" customHeight="1" x14ac:dyDescent="0.2">
      <c r="A2" s="152" t="s">
        <v>21</v>
      </c>
      <c r="B2" s="152" t="s">
        <v>22</v>
      </c>
      <c r="C2" s="152" t="s">
        <v>23</v>
      </c>
      <c r="D2" s="154" t="s">
        <v>2757</v>
      </c>
      <c r="E2" s="155"/>
      <c r="F2" s="155"/>
      <c r="G2" s="155"/>
      <c r="H2" s="156"/>
    </row>
    <row r="3" spans="1:8" ht="63.75" customHeight="1" x14ac:dyDescent="0.2">
      <c r="A3" s="153"/>
      <c r="B3" s="153"/>
      <c r="C3" s="153"/>
      <c r="D3" s="75" t="s">
        <v>282</v>
      </c>
      <c r="E3" s="75" t="s">
        <v>24</v>
      </c>
      <c r="F3" s="75" t="s">
        <v>190</v>
      </c>
      <c r="G3" s="75" t="s">
        <v>191</v>
      </c>
      <c r="H3" s="75" t="s">
        <v>192</v>
      </c>
    </row>
    <row r="4" spans="1:8" x14ac:dyDescent="0.2">
      <c r="A4" s="84">
        <v>1</v>
      </c>
      <c r="B4" s="84"/>
      <c r="C4" s="84">
        <v>2</v>
      </c>
      <c r="D4" s="75">
        <v>3</v>
      </c>
      <c r="E4" s="75">
        <v>4</v>
      </c>
      <c r="F4" s="75">
        <v>5</v>
      </c>
      <c r="G4" s="75">
        <v>6</v>
      </c>
      <c r="H4" s="75">
        <v>7</v>
      </c>
    </row>
    <row r="5" spans="1:8" ht="20.25" customHeight="1" x14ac:dyDescent="0.2">
      <c r="A5" s="147" t="s">
        <v>198</v>
      </c>
      <c r="B5" s="148"/>
      <c r="C5" s="148"/>
      <c r="D5" s="148"/>
      <c r="E5" s="148"/>
      <c r="F5" s="148"/>
      <c r="G5" s="148"/>
      <c r="H5" s="149"/>
    </row>
    <row r="6" spans="1:8" x14ac:dyDescent="0.2">
      <c r="A6" s="76">
        <v>1</v>
      </c>
      <c r="B6" s="76" t="s">
        <v>127</v>
      </c>
      <c r="C6" s="77" t="s">
        <v>128</v>
      </c>
      <c r="D6" s="78">
        <f>'ФГБОУ ВО БГМУ МЗ РФ'!Y47</f>
        <v>9</v>
      </c>
      <c r="E6" s="79">
        <f>'ФГБОУ ВО БГМУ МЗ РФ'!I50</f>
        <v>4</v>
      </c>
      <c r="F6" s="79">
        <f>'ФГБОУ ВО БГМУ МЗ РФ'!L50</f>
        <v>7</v>
      </c>
      <c r="G6" s="78">
        <f>'ФГБОУ ВО БГМУ МЗ РФ'!T47</f>
        <v>4</v>
      </c>
      <c r="H6" s="80">
        <f>G6/F6*100</f>
        <v>57.142857142857139</v>
      </c>
    </row>
    <row r="7" spans="1:8" ht="20.25" customHeight="1" x14ac:dyDescent="0.2">
      <c r="A7" s="76">
        <v>2</v>
      </c>
      <c r="B7" s="76" t="s">
        <v>157</v>
      </c>
      <c r="C7" s="77" t="s">
        <v>158</v>
      </c>
      <c r="D7" s="78">
        <f>'ГБУЗ РБ Месягутовская ЦРБ'!Y47</f>
        <v>25</v>
      </c>
      <c r="E7" s="79">
        <f>'ГБУЗ РБ Месягутовская ЦРБ'!I50</f>
        <v>16</v>
      </c>
      <c r="F7" s="79">
        <f>'ГБУЗ РБ Месягутовская ЦРБ'!L50</f>
        <v>19</v>
      </c>
      <c r="G7" s="78">
        <f>'ГБУЗ РБ Месягутовская ЦРБ'!T47</f>
        <v>11</v>
      </c>
      <c r="H7" s="80">
        <f>G7/F7*100</f>
        <v>57.894736842105267</v>
      </c>
    </row>
    <row r="8" spans="1:8" ht="12.75" customHeight="1" x14ac:dyDescent="0.2">
      <c r="A8" s="76">
        <v>3</v>
      </c>
      <c r="B8" s="76" t="s">
        <v>133</v>
      </c>
      <c r="C8" s="77" t="s">
        <v>134</v>
      </c>
      <c r="D8" s="78">
        <f>'ГБУЗ РБ Ермекеевская ЦРБ'!Y47</f>
        <v>29</v>
      </c>
      <c r="E8" s="79">
        <f>'ГБУЗ РБ Ермекеевская ЦРБ'!I50</f>
        <v>17.5</v>
      </c>
      <c r="F8" s="79">
        <f>'ГБУЗ РБ Ермекеевская ЦРБ'!L50</f>
        <v>22</v>
      </c>
      <c r="G8" s="78">
        <f>'ГБУЗ РБ Ермекеевская ЦРБ'!T47</f>
        <v>13</v>
      </c>
      <c r="H8" s="80">
        <f>G8/F8*100</f>
        <v>59.090909090909093</v>
      </c>
    </row>
    <row r="9" spans="1:8" ht="12.75" customHeight="1" x14ac:dyDescent="0.2">
      <c r="A9" s="150" t="s">
        <v>199</v>
      </c>
      <c r="B9" s="150"/>
      <c r="C9" s="150"/>
      <c r="D9" s="150"/>
      <c r="E9" s="150"/>
      <c r="F9" s="150"/>
      <c r="G9" s="150"/>
      <c r="H9" s="150"/>
    </row>
    <row r="10" spans="1:8" x14ac:dyDescent="0.2">
      <c r="A10" s="76">
        <v>1</v>
      </c>
      <c r="B10" s="76" t="s">
        <v>35</v>
      </c>
      <c r="C10" s="77" t="s">
        <v>36</v>
      </c>
      <c r="D10" s="78">
        <f>'ГБУЗ РБ Мраковская ЦРБ'!Y47</f>
        <v>27</v>
      </c>
      <c r="E10" s="79">
        <f>'ГБУЗ РБ Мраковская ЦРБ'!I50</f>
        <v>17.5</v>
      </c>
      <c r="F10" s="79">
        <f>'ГБУЗ РБ Мраковская ЦРБ'!L50</f>
        <v>20</v>
      </c>
      <c r="G10" s="78">
        <f>'ГБУЗ РБ Мраковская ЦРБ'!T47</f>
        <v>12</v>
      </c>
      <c r="H10" s="80">
        <f t="shared" ref="H10:H40" si="0">G10/F10*100</f>
        <v>60</v>
      </c>
    </row>
    <row r="11" spans="1:8" ht="23.25" customHeight="1" x14ac:dyDescent="0.2">
      <c r="A11" s="76">
        <v>2</v>
      </c>
      <c r="B11" s="76" t="s">
        <v>65</v>
      </c>
      <c r="C11" s="77" t="s">
        <v>66</v>
      </c>
      <c r="D11" s="78">
        <f>'ГБУЗ РБ Акъярская ЦРБ'!Y47</f>
        <v>25</v>
      </c>
      <c r="E11" s="79">
        <f>'ГБУЗ РБ Акъярская ЦРБ'!I50</f>
        <v>16.5</v>
      </c>
      <c r="F11" s="79">
        <f>'ГБУЗ РБ Акъярская ЦРБ'!L50</f>
        <v>19</v>
      </c>
      <c r="G11" s="78">
        <f>'ГБУЗ РБ Акъярская ЦРБ'!T47</f>
        <v>12</v>
      </c>
      <c r="H11" s="80">
        <f t="shared" si="0"/>
        <v>63.157894736842103</v>
      </c>
    </row>
    <row r="12" spans="1:8" ht="23.25" customHeight="1" x14ac:dyDescent="0.2">
      <c r="A12" s="76">
        <v>3</v>
      </c>
      <c r="B12" s="76" t="s">
        <v>25</v>
      </c>
      <c r="C12" s="77" t="s">
        <v>26</v>
      </c>
      <c r="D12" s="78">
        <f>'УФИЦ РАН'!Y47</f>
        <v>14</v>
      </c>
      <c r="E12" s="79">
        <f>'УФИЦ РАН'!I50</f>
        <v>8.5</v>
      </c>
      <c r="F12" s="79">
        <f>'УФИЦ РАН'!L50</f>
        <v>11</v>
      </c>
      <c r="G12" s="78">
        <f>'УФИЦ РАН'!T47</f>
        <v>7</v>
      </c>
      <c r="H12" s="80">
        <f t="shared" si="0"/>
        <v>63.636363636363633</v>
      </c>
    </row>
    <row r="13" spans="1:8" x14ac:dyDescent="0.2">
      <c r="A13" s="76">
        <v>4</v>
      </c>
      <c r="B13" s="76" t="s">
        <v>129</v>
      </c>
      <c r="C13" s="77" t="s">
        <v>130</v>
      </c>
      <c r="D13" s="78">
        <f>'ГБУЗ РБ Белебеевская ЦРБ'!Y47</f>
        <v>29</v>
      </c>
      <c r="E13" s="79">
        <f>'ГБУЗ РБ Белебеевская ЦРБ'!I50</f>
        <v>16.5</v>
      </c>
      <c r="F13" s="79">
        <f>'ГБУЗ РБ Белебеевская ЦРБ'!L50</f>
        <v>22</v>
      </c>
      <c r="G13" s="78">
        <f>'ГБУЗ РБ Белебеевская ЦРБ'!T47</f>
        <v>14</v>
      </c>
      <c r="H13" s="80">
        <f t="shared" si="0"/>
        <v>63.636363636363633</v>
      </c>
    </row>
    <row r="14" spans="1:8" x14ac:dyDescent="0.2">
      <c r="A14" s="76">
        <v>5</v>
      </c>
      <c r="B14" s="76" t="s">
        <v>113</v>
      </c>
      <c r="C14" s="77" t="s">
        <v>114</v>
      </c>
      <c r="D14" s="78">
        <f>'ГБУЗ РБ Нуримановская ЦРБ'!Y47</f>
        <v>23</v>
      </c>
      <c r="E14" s="79">
        <f>'ГБУЗ РБ Нуримановская ЦРБ'!I50</f>
        <v>15</v>
      </c>
      <c r="F14" s="79">
        <f>'ГБУЗ РБ Нуримановская ЦРБ'!L50</f>
        <v>17</v>
      </c>
      <c r="G14" s="78">
        <f>'ГБУЗ РБ Нуримановская ЦРБ'!T47</f>
        <v>11</v>
      </c>
      <c r="H14" s="80">
        <f t="shared" si="0"/>
        <v>64.705882352941174</v>
      </c>
    </row>
    <row r="15" spans="1:8" x14ac:dyDescent="0.2">
      <c r="A15" s="76">
        <v>6</v>
      </c>
      <c r="B15" s="76" t="s">
        <v>105</v>
      </c>
      <c r="C15" s="77" t="s">
        <v>106</v>
      </c>
      <c r="D15" s="78">
        <f>'ГБУЗ РБ Янаульская ЦРБ'!Y47</f>
        <v>28</v>
      </c>
      <c r="E15" s="79">
        <f>'ГБУЗ РБ Янаульская ЦРБ'!I50</f>
        <v>17</v>
      </c>
      <c r="F15" s="79">
        <f>'ГБУЗ РБ Янаульская ЦРБ'!L50</f>
        <v>21</v>
      </c>
      <c r="G15" s="78">
        <f>'ГБУЗ РБ Янаульская ЦРБ'!T47</f>
        <v>14</v>
      </c>
      <c r="H15" s="80">
        <f t="shared" si="0"/>
        <v>66.666666666666657</v>
      </c>
    </row>
    <row r="16" spans="1:8" x14ac:dyDescent="0.2">
      <c r="A16" s="76">
        <v>7</v>
      </c>
      <c r="B16" s="76" t="s">
        <v>175</v>
      </c>
      <c r="C16" s="77" t="s">
        <v>176</v>
      </c>
      <c r="D16" s="78">
        <f>'ГБУЗ РБ Верхнеяркеевская ЦРБ'!Y47</f>
        <v>24</v>
      </c>
      <c r="E16" s="79">
        <f>'ГБУЗ РБ Верхнеяркеевская ЦРБ'!I50</f>
        <v>16</v>
      </c>
      <c r="F16" s="79">
        <f>'ГБУЗ РБ Верхнеяркеевская ЦРБ'!L50</f>
        <v>18</v>
      </c>
      <c r="G16" s="78">
        <f>'ГБУЗ РБ Верхнеяркеевская ЦРБ'!T47</f>
        <v>12</v>
      </c>
      <c r="H16" s="80">
        <f t="shared" si="0"/>
        <v>66.666666666666657</v>
      </c>
    </row>
    <row r="17" spans="1:8" x14ac:dyDescent="0.2">
      <c r="A17" s="76">
        <v>8</v>
      </c>
      <c r="B17" s="76" t="s">
        <v>37</v>
      </c>
      <c r="C17" s="77" t="s">
        <v>38</v>
      </c>
      <c r="D17" s="78">
        <f>'ГБУЗ РБ Мелеузовская ЦРБ'!Y47</f>
        <v>25</v>
      </c>
      <c r="E17" s="79">
        <f>'ГБУЗ РБ Мелеузовская ЦРБ'!I50</f>
        <v>15.5</v>
      </c>
      <c r="F17" s="79">
        <f>'ГБУЗ РБ Мелеузовская ЦРБ'!L50</f>
        <v>19</v>
      </c>
      <c r="G17" s="78">
        <f>'ГБУЗ РБ Мелеузовская ЦРБ'!T47</f>
        <v>13</v>
      </c>
      <c r="H17" s="80">
        <f t="shared" si="0"/>
        <v>68.421052631578945</v>
      </c>
    </row>
    <row r="18" spans="1:8" x14ac:dyDescent="0.2">
      <c r="A18" s="76">
        <v>9</v>
      </c>
      <c r="B18" s="76" t="s">
        <v>73</v>
      </c>
      <c r="C18" s="77" t="s">
        <v>74</v>
      </c>
      <c r="D18" s="78">
        <f>'ЧУЗ "РЖД-Медицина"г.Стерлитамак'!Y47</f>
        <v>17</v>
      </c>
      <c r="E18" s="79">
        <f>'ЧУЗ "РЖД-Медицина"г.Стерлитамак'!I50</f>
        <v>13</v>
      </c>
      <c r="F18" s="79">
        <f>'ЧУЗ "РЖД-Медицина"г.Стерлитамак'!L50</f>
        <v>13</v>
      </c>
      <c r="G18" s="78">
        <f>'ЧУЗ "РЖД-Медицина"г.Стерлитамак'!T47</f>
        <v>9</v>
      </c>
      <c r="H18" s="80">
        <f t="shared" si="0"/>
        <v>69.230769230769226</v>
      </c>
    </row>
    <row r="19" spans="1:8" x14ac:dyDescent="0.2">
      <c r="A19" s="76">
        <v>10</v>
      </c>
      <c r="B19" s="76" t="s">
        <v>99</v>
      </c>
      <c r="C19" s="77" t="s">
        <v>100</v>
      </c>
      <c r="D19" s="78">
        <f>'ГБУЗ РБ Зилаирская ЦРБ'!Y47</f>
        <v>23</v>
      </c>
      <c r="E19" s="79">
        <f>'ГБУЗ РБ Зилаирская ЦРБ'!I50</f>
        <v>16</v>
      </c>
      <c r="F19" s="79">
        <f>'ГБУЗ РБ Зилаирская ЦРБ'!L50</f>
        <v>17</v>
      </c>
      <c r="G19" s="78">
        <f>'ГБУЗ РБ Зилаирская ЦРБ'!T47</f>
        <v>12</v>
      </c>
      <c r="H19" s="80">
        <f t="shared" si="0"/>
        <v>70.588235294117652</v>
      </c>
    </row>
    <row r="20" spans="1:8" x14ac:dyDescent="0.2">
      <c r="A20" s="76">
        <v>11</v>
      </c>
      <c r="B20" s="76" t="s">
        <v>137</v>
      </c>
      <c r="C20" s="77" t="s">
        <v>138</v>
      </c>
      <c r="D20" s="78">
        <f>'ГБУЗ РБ Аскаровская ЦРБ'!Y47</f>
        <v>27</v>
      </c>
      <c r="E20" s="79">
        <f>'ГБУЗ РБ Аскаровская ЦРБ'!I50</f>
        <v>16.5</v>
      </c>
      <c r="F20" s="79">
        <f>'ГБУЗ РБ Аскаровская ЦРБ'!L50</f>
        <v>21</v>
      </c>
      <c r="G20" s="78">
        <f>'ГБУЗ РБ Аскаровская ЦРБ'!T47</f>
        <v>15</v>
      </c>
      <c r="H20" s="80">
        <f t="shared" si="0"/>
        <v>71.428571428571431</v>
      </c>
    </row>
    <row r="21" spans="1:8" x14ac:dyDescent="0.2">
      <c r="A21" s="76">
        <v>12</v>
      </c>
      <c r="B21" s="76" t="s">
        <v>111</v>
      </c>
      <c r="C21" s="77" t="s">
        <v>112</v>
      </c>
      <c r="D21" s="78">
        <f>'ГБУЗ РБ Благовещенская ЦРБ'!Y47</f>
        <v>24</v>
      </c>
      <c r="E21" s="79">
        <f>'ГБУЗ РБ Благовещенская ЦРБ'!I50</f>
        <v>15.5</v>
      </c>
      <c r="F21" s="79">
        <f>'ГБУЗ РБ Благовещенская ЦРБ'!L50</f>
        <v>18</v>
      </c>
      <c r="G21" s="78">
        <f>'ГБУЗ РБ Благовещенская ЦРБ'!T47</f>
        <v>13</v>
      </c>
      <c r="H21" s="80">
        <f t="shared" si="0"/>
        <v>72.222222222222214</v>
      </c>
    </row>
    <row r="22" spans="1:8" x14ac:dyDescent="0.2">
      <c r="A22" s="76">
        <v>13</v>
      </c>
      <c r="B22" s="76" t="s">
        <v>79</v>
      </c>
      <c r="C22" s="77" t="s">
        <v>80</v>
      </c>
      <c r="D22" s="78">
        <f>'ГБУЗ РБ Толбазинская ЦРБ'!Y47</f>
        <v>24</v>
      </c>
      <c r="E22" s="79">
        <f>'ГБУЗ РБ Толбазинская ЦРБ'!I50</f>
        <v>17</v>
      </c>
      <c r="F22" s="79">
        <f>'ГБУЗ РБ Толбазинская ЦРБ'!L50</f>
        <v>18</v>
      </c>
      <c r="G22" s="78">
        <f>'ГБУЗ РБ Толбазинская ЦРБ'!T47</f>
        <v>13</v>
      </c>
      <c r="H22" s="80">
        <f t="shared" si="0"/>
        <v>72.222222222222214</v>
      </c>
    </row>
    <row r="23" spans="1:8" x14ac:dyDescent="0.2">
      <c r="A23" s="76">
        <v>14</v>
      </c>
      <c r="B23" s="76" t="s">
        <v>145</v>
      </c>
      <c r="C23" s="77" t="s">
        <v>146</v>
      </c>
      <c r="D23" s="78">
        <f>'ГБУЗ РБ ГБ № 9 г.Уфа'!Y47</f>
        <v>24</v>
      </c>
      <c r="E23" s="79">
        <f>'ГБУЗ РБ ГБ № 9 г.Уфа'!I50</f>
        <v>16.5</v>
      </c>
      <c r="F23" s="79">
        <f>'ГБУЗ РБ ГБ № 9 г.Уфа'!L50</f>
        <v>18</v>
      </c>
      <c r="G23" s="78">
        <f>'ГБУЗ РБ ГБ № 9 г.Уфа'!T47</f>
        <v>13</v>
      </c>
      <c r="H23" s="80">
        <f t="shared" si="0"/>
        <v>72.222222222222214</v>
      </c>
    </row>
    <row r="24" spans="1:8" x14ac:dyDescent="0.2">
      <c r="A24" s="76">
        <v>15</v>
      </c>
      <c r="B24" s="76" t="s">
        <v>61</v>
      </c>
      <c r="C24" s="77" t="s">
        <v>62</v>
      </c>
      <c r="D24" s="78">
        <f>'ГБУЗ РБ Федоровская ЦРБ'!Y47</f>
        <v>25</v>
      </c>
      <c r="E24" s="79">
        <f>'ГБУЗ РБ Федоровская ЦРБ'!I50</f>
        <v>17</v>
      </c>
      <c r="F24" s="79">
        <f>'ГБУЗ РБ Федоровская ЦРБ'!L50</f>
        <v>19</v>
      </c>
      <c r="G24" s="78">
        <f>'ГБУЗ РБ Федоровская ЦРБ'!T47</f>
        <v>14</v>
      </c>
      <c r="H24" s="80">
        <f t="shared" si="0"/>
        <v>73.68421052631578</v>
      </c>
    </row>
    <row r="25" spans="1:8" x14ac:dyDescent="0.2">
      <c r="A25" s="76">
        <v>16</v>
      </c>
      <c r="B25" s="76" t="s">
        <v>43</v>
      </c>
      <c r="C25" s="77" t="s">
        <v>44</v>
      </c>
      <c r="D25" s="78">
        <f>'ГБУЗ РБ ГБ г.Кумертау'!Y47</f>
        <v>25</v>
      </c>
      <c r="E25" s="79">
        <f>'ГБУЗ РБ ГБ г.Кумертау'!I50</f>
        <v>15.5</v>
      </c>
      <c r="F25" s="79">
        <f>'ГБУЗ РБ ГБ г.Кумертау'!L50</f>
        <v>19</v>
      </c>
      <c r="G25" s="78">
        <f>'ГБУЗ РБ ГБ г.Кумертау'!T47</f>
        <v>14</v>
      </c>
      <c r="H25" s="80">
        <f t="shared" si="0"/>
        <v>73.68421052631578</v>
      </c>
    </row>
    <row r="26" spans="1:8" x14ac:dyDescent="0.2">
      <c r="A26" s="76">
        <v>17</v>
      </c>
      <c r="B26" s="76" t="s">
        <v>135</v>
      </c>
      <c r="C26" s="77" t="s">
        <v>136</v>
      </c>
      <c r="D26" s="78">
        <f>'ГБУЗ РБ ГКБ № 5 г.Уфа'!Y47</f>
        <v>25</v>
      </c>
      <c r="E26" s="79">
        <f>'ГБУЗ РБ ГКБ № 5 г.Уфа'!I50</f>
        <v>15</v>
      </c>
      <c r="F26" s="79">
        <f>'ГБУЗ РБ ГКБ № 5 г.Уфа'!L50</f>
        <v>19</v>
      </c>
      <c r="G26" s="78">
        <f>'ГБУЗ РБ ГКБ № 5 г.Уфа'!T47</f>
        <v>14</v>
      </c>
      <c r="H26" s="80">
        <f t="shared" si="0"/>
        <v>73.68421052631578</v>
      </c>
    </row>
    <row r="27" spans="1:8" x14ac:dyDescent="0.2">
      <c r="A27" s="76">
        <v>18</v>
      </c>
      <c r="B27" s="76" t="s">
        <v>69</v>
      </c>
      <c r="C27" s="77" t="s">
        <v>70</v>
      </c>
      <c r="D27" s="78">
        <f>'ГБУЗ РБ ГКБ № 1 г.Стерлитамак'!Y47</f>
        <v>25</v>
      </c>
      <c r="E27" s="79">
        <f>'ГБУЗ РБ ГКБ № 1 г.Стерлитамак'!I50</f>
        <v>17.5</v>
      </c>
      <c r="F27" s="79">
        <f>'ГБУЗ РБ ГКБ № 1 г.Стерлитамак'!L50</f>
        <v>19</v>
      </c>
      <c r="G27" s="78">
        <f>'ГБУЗ РБ ГКБ № 1 г.Стерлитамак'!T47</f>
        <v>14</v>
      </c>
      <c r="H27" s="80">
        <f t="shared" si="0"/>
        <v>73.68421052631578</v>
      </c>
    </row>
    <row r="28" spans="1:8" x14ac:dyDescent="0.2">
      <c r="A28" s="76">
        <v>19</v>
      </c>
      <c r="B28" s="76" t="s">
        <v>181</v>
      </c>
      <c r="C28" s="77" t="s">
        <v>182</v>
      </c>
      <c r="D28" s="78">
        <f>'ГБУЗ РБ Поликлиника № 43 г.Уфа'!Y47</f>
        <v>21</v>
      </c>
      <c r="E28" s="79">
        <f>'ГБУЗ РБ Поликлиника № 43 г.Уфа'!I50</f>
        <v>14</v>
      </c>
      <c r="F28" s="79">
        <f>'ГБУЗ РБ Поликлиника № 43 г.Уфа'!L50</f>
        <v>16</v>
      </c>
      <c r="G28" s="78">
        <f>'ГБУЗ РБ Поликлиника № 43 г.Уфа'!T47</f>
        <v>12</v>
      </c>
      <c r="H28" s="80">
        <f t="shared" si="0"/>
        <v>75</v>
      </c>
    </row>
    <row r="29" spans="1:8" x14ac:dyDescent="0.2">
      <c r="A29" s="76">
        <v>20</v>
      </c>
      <c r="B29" s="76" t="s">
        <v>143</v>
      </c>
      <c r="C29" s="77" t="s">
        <v>144</v>
      </c>
      <c r="D29" s="78">
        <f>'ФГБУЗ МСЧ №142 ФМБА России'!Y47</f>
        <v>26</v>
      </c>
      <c r="E29" s="79">
        <f>'ФГБУЗ МСЧ №142 ФМБА России'!I50</f>
        <v>19.5</v>
      </c>
      <c r="F29" s="79">
        <f>'ФГБУЗ МСЧ №142 ФМБА России'!L50</f>
        <v>20</v>
      </c>
      <c r="G29" s="78">
        <f>'ФГБУЗ МСЧ №142 ФМБА России'!T47</f>
        <v>15</v>
      </c>
      <c r="H29" s="80">
        <f t="shared" si="0"/>
        <v>75</v>
      </c>
    </row>
    <row r="30" spans="1:8" x14ac:dyDescent="0.2">
      <c r="A30" s="76">
        <v>21</v>
      </c>
      <c r="B30" s="76" t="s">
        <v>153</v>
      </c>
      <c r="C30" s="77" t="s">
        <v>154</v>
      </c>
      <c r="D30" s="78">
        <f>'ГБУЗ РБ Аскинская ЦРБ'!Y47</f>
        <v>27</v>
      </c>
      <c r="E30" s="79">
        <f>'ГБУЗ РБ Аскинская ЦРБ'!I50</f>
        <v>19.5</v>
      </c>
      <c r="F30" s="79">
        <f>'ГБУЗ РБ Аскинская ЦРБ'!L50</f>
        <v>20</v>
      </c>
      <c r="G30" s="78">
        <f>'ГБУЗ РБ Аскинская ЦРБ'!T47</f>
        <v>15</v>
      </c>
      <c r="H30" s="80">
        <f t="shared" si="0"/>
        <v>75</v>
      </c>
    </row>
    <row r="31" spans="1:8" x14ac:dyDescent="0.2">
      <c r="A31" s="76">
        <v>22</v>
      </c>
      <c r="B31" s="76" t="s">
        <v>75</v>
      </c>
      <c r="C31" s="77" t="s">
        <v>76</v>
      </c>
      <c r="D31" s="78">
        <f>'ГБУЗ РБ Красноусольская ЦРБ'!Y47</f>
        <v>26</v>
      </c>
      <c r="E31" s="79">
        <f>'ГБУЗ РБ Красноусольская ЦРБ'!I50</f>
        <v>19.5</v>
      </c>
      <c r="F31" s="79">
        <f>'ГБУЗ РБ Красноусольская ЦРБ'!L50</f>
        <v>20</v>
      </c>
      <c r="G31" s="78">
        <f>'ГБУЗ РБ Красноусольская ЦРБ'!T47</f>
        <v>15</v>
      </c>
      <c r="H31" s="80">
        <f t="shared" si="0"/>
        <v>75</v>
      </c>
    </row>
    <row r="32" spans="1:8" x14ac:dyDescent="0.2">
      <c r="A32" s="76">
        <v>23</v>
      </c>
      <c r="B32" s="76" t="s">
        <v>77</v>
      </c>
      <c r="C32" s="77" t="s">
        <v>78</v>
      </c>
      <c r="D32" s="78">
        <f>'ГБУЗ РБ Стерлибашевская ЦРБ'!Y47</f>
        <v>27</v>
      </c>
      <c r="E32" s="79">
        <f>'ГБУЗ РБ Стерлибашевская ЦРБ'!I50</f>
        <v>19.5</v>
      </c>
      <c r="F32" s="79">
        <f>'ГБУЗ РБ Стерлибашевская ЦРБ'!L50</f>
        <v>20</v>
      </c>
      <c r="G32" s="78">
        <f>'ГБУЗ РБ Стерлибашевская ЦРБ'!T47</f>
        <v>15</v>
      </c>
      <c r="H32" s="80">
        <f t="shared" si="0"/>
        <v>75</v>
      </c>
    </row>
    <row r="33" spans="1:8" x14ac:dyDescent="0.2">
      <c r="A33" s="76">
        <v>24</v>
      </c>
      <c r="B33" s="76" t="s">
        <v>147</v>
      </c>
      <c r="C33" s="77" t="s">
        <v>148</v>
      </c>
      <c r="D33" s="78">
        <f>'ГБУЗ РБ Бирская ЦРБ'!Y47</f>
        <v>27</v>
      </c>
      <c r="E33" s="79">
        <f>'ГБУЗ РБ Бирская ЦРБ'!I50</f>
        <v>19.5</v>
      </c>
      <c r="F33" s="79">
        <f>'ГБУЗ РБ Бирская ЦРБ'!L50</f>
        <v>20</v>
      </c>
      <c r="G33" s="78">
        <f>'ГБУЗ РБ Бирская ЦРБ'!T47</f>
        <v>15</v>
      </c>
      <c r="H33" s="80">
        <f t="shared" si="0"/>
        <v>75</v>
      </c>
    </row>
    <row r="34" spans="1:8" x14ac:dyDescent="0.2">
      <c r="A34" s="76">
        <v>25</v>
      </c>
      <c r="B34" s="76" t="s">
        <v>171</v>
      </c>
      <c r="C34" s="77" t="s">
        <v>172</v>
      </c>
      <c r="D34" s="78">
        <f>'ГБУЗ РБ Чекмагушевская ЦРБ'!Y47</f>
        <v>27</v>
      </c>
      <c r="E34" s="79">
        <f>'ГБУЗ РБ Чекмагушевская ЦРБ'!I50</f>
        <v>20</v>
      </c>
      <c r="F34" s="79">
        <f>'ГБУЗ РБ Чекмагушевская ЦРБ'!L50</f>
        <v>20</v>
      </c>
      <c r="G34" s="78">
        <f>'ГБУЗ РБ Чекмагушевская ЦРБ'!T47</f>
        <v>15</v>
      </c>
      <c r="H34" s="80">
        <f t="shared" si="0"/>
        <v>75</v>
      </c>
    </row>
    <row r="35" spans="1:8" x14ac:dyDescent="0.2">
      <c r="A35" s="76">
        <v>26</v>
      </c>
      <c r="B35" s="76" t="s">
        <v>109</v>
      </c>
      <c r="C35" s="77" t="s">
        <v>110</v>
      </c>
      <c r="D35" s="78">
        <f>'ГБУЗ РБ Иглинская ЦРБ'!Y47</f>
        <v>27</v>
      </c>
      <c r="E35" s="79">
        <f>'ГБУЗ РБ Иглинская ЦРБ'!I50</f>
        <v>18.5</v>
      </c>
      <c r="F35" s="79">
        <f>'ГБУЗ РБ Иглинская ЦРБ'!L50</f>
        <v>21</v>
      </c>
      <c r="G35" s="78">
        <f>'ГБУЗ РБ Иглинская ЦРБ'!T47</f>
        <v>16</v>
      </c>
      <c r="H35" s="80">
        <f t="shared" si="0"/>
        <v>76.19047619047619</v>
      </c>
    </row>
    <row r="36" spans="1:8" x14ac:dyDescent="0.2">
      <c r="A36" s="76">
        <v>27</v>
      </c>
      <c r="B36" s="76" t="s">
        <v>159</v>
      </c>
      <c r="C36" s="77" t="s">
        <v>160</v>
      </c>
      <c r="D36" s="78">
        <f>'ГБУЗ РБ Большеустьикинская ЦРБ'!Y47</f>
        <v>23</v>
      </c>
      <c r="E36" s="79">
        <f>'ГБУЗ РБ Большеустьикинская ЦРБ'!I50</f>
        <v>17</v>
      </c>
      <c r="F36" s="79">
        <f>'ГБУЗ РБ Большеустьикинская ЦРБ'!L50</f>
        <v>17</v>
      </c>
      <c r="G36" s="78">
        <f>'ГБУЗ РБ Большеустьикинская ЦРБ'!T47</f>
        <v>13</v>
      </c>
      <c r="H36" s="80">
        <f t="shared" si="0"/>
        <v>76.470588235294116</v>
      </c>
    </row>
    <row r="37" spans="1:8" x14ac:dyDescent="0.2">
      <c r="A37" s="76">
        <v>28</v>
      </c>
      <c r="B37" s="76" t="s">
        <v>55</v>
      </c>
      <c r="C37" s="77" t="s">
        <v>56</v>
      </c>
      <c r="D37" s="78">
        <f>'ГБУЗ РБ Калтасинская ЦРБ'!Y47</f>
        <v>23</v>
      </c>
      <c r="E37" s="79">
        <f>'ГБУЗ РБ Калтасинская ЦРБ'!I50</f>
        <v>15.5</v>
      </c>
      <c r="F37" s="79">
        <f>'ГБУЗ РБ Калтасинская ЦРБ'!L50</f>
        <v>17</v>
      </c>
      <c r="G37" s="78">
        <f>'ГБУЗ РБ Калтасинская ЦРБ'!T47</f>
        <v>13</v>
      </c>
      <c r="H37" s="80">
        <f t="shared" si="0"/>
        <v>76.470588235294116</v>
      </c>
    </row>
    <row r="38" spans="1:8" x14ac:dyDescent="0.2">
      <c r="A38" s="76">
        <v>29</v>
      </c>
      <c r="B38" s="76" t="s">
        <v>85</v>
      </c>
      <c r="C38" s="77" t="s">
        <v>86</v>
      </c>
      <c r="D38" s="78">
        <f>'ГБУЗ РБ Шаранская ЦРБ'!Y47</f>
        <v>23</v>
      </c>
      <c r="E38" s="79">
        <f>'ГБУЗ РБ Шаранская ЦРБ'!I50</f>
        <v>16.5</v>
      </c>
      <c r="F38" s="79">
        <f>'ГБУЗ РБ Шаранская ЦРБ'!L50</f>
        <v>17</v>
      </c>
      <c r="G38" s="78">
        <f>'ГБУЗ РБ Шаранская ЦРБ'!T47</f>
        <v>13</v>
      </c>
      <c r="H38" s="80">
        <f t="shared" si="0"/>
        <v>76.470588235294116</v>
      </c>
    </row>
    <row r="39" spans="1:8" x14ac:dyDescent="0.2">
      <c r="A39" s="76">
        <v>30</v>
      </c>
      <c r="B39" s="76" t="s">
        <v>115</v>
      </c>
      <c r="C39" s="77" t="s">
        <v>116</v>
      </c>
      <c r="D39" s="78">
        <f>'ГБУЗ РБ Архангельская ЦРБ'!Y47</f>
        <v>23</v>
      </c>
      <c r="E39" s="79">
        <f>'ГБУЗ РБ Архангельская ЦРБ'!I50</f>
        <v>17.5</v>
      </c>
      <c r="F39" s="79">
        <f>'ГБУЗ РБ Архангельская ЦРБ'!L50</f>
        <v>17</v>
      </c>
      <c r="G39" s="78">
        <f>'ГБУЗ РБ Архангельская ЦРБ'!T47</f>
        <v>13</v>
      </c>
      <c r="H39" s="80">
        <f t="shared" si="0"/>
        <v>76.470588235294116</v>
      </c>
    </row>
    <row r="40" spans="1:8" x14ac:dyDescent="0.2">
      <c r="A40" s="76">
        <v>31</v>
      </c>
      <c r="B40" s="76" t="s">
        <v>141</v>
      </c>
      <c r="C40" s="77" t="s">
        <v>142</v>
      </c>
      <c r="D40" s="78">
        <f>'ГБУЗ РБ Белорецкая ЦРКБ'!Y47</f>
        <v>29</v>
      </c>
      <c r="E40" s="79">
        <f>'ГБУЗ РБ Белорецкая ЦРКБ'!I50</f>
        <v>20.5</v>
      </c>
      <c r="F40" s="79">
        <f>'ГБУЗ РБ Белорецкая ЦРКБ'!L50</f>
        <v>22</v>
      </c>
      <c r="G40" s="78">
        <f>'ГБУЗ РБ Белорецкая ЦРКБ'!T47</f>
        <v>17</v>
      </c>
      <c r="H40" s="80">
        <f t="shared" si="0"/>
        <v>77.272727272727266</v>
      </c>
    </row>
    <row r="41" spans="1:8" x14ac:dyDescent="0.2">
      <c r="A41" s="76">
        <v>32</v>
      </c>
      <c r="B41" s="76" t="s">
        <v>103</v>
      </c>
      <c r="C41" s="77" t="s">
        <v>104</v>
      </c>
      <c r="D41" s="78">
        <f>'ГБУЗ РБ Балтачевская ЦРБ'!Y47</f>
        <v>24</v>
      </c>
      <c r="E41" s="79">
        <f>'ГБУЗ РБ Балтачевская ЦРБ'!I50</f>
        <v>17</v>
      </c>
      <c r="F41" s="79">
        <f>'ГБУЗ РБ Балтачевская ЦРБ'!L50</f>
        <v>18</v>
      </c>
      <c r="G41" s="78">
        <f>'ГБУЗ РБ Балтачевская ЦРБ'!T47</f>
        <v>14</v>
      </c>
      <c r="H41" s="80">
        <f t="shared" ref="H41:H72" si="1">G41/F41*100</f>
        <v>77.777777777777786</v>
      </c>
    </row>
    <row r="42" spans="1:8" x14ac:dyDescent="0.2">
      <c r="A42" s="76">
        <v>33</v>
      </c>
      <c r="B42" s="76" t="s">
        <v>163</v>
      </c>
      <c r="C42" s="77" t="s">
        <v>164</v>
      </c>
      <c r="D42" s="78">
        <f>'ГБУЗ РБ Кигинская ЦРБ'!Y47</f>
        <v>24</v>
      </c>
      <c r="E42" s="79">
        <f>'ГБУЗ РБ Кигинская ЦРБ'!I50</f>
        <v>18</v>
      </c>
      <c r="F42" s="79">
        <f>'ГБУЗ РБ Кигинская ЦРБ'!L50</f>
        <v>18</v>
      </c>
      <c r="G42" s="78">
        <f>'ГБУЗ РБ Кигинская ЦРБ'!T47</f>
        <v>14</v>
      </c>
      <c r="H42" s="80">
        <f t="shared" si="1"/>
        <v>77.777777777777786</v>
      </c>
    </row>
    <row r="43" spans="1:8" x14ac:dyDescent="0.2">
      <c r="A43" s="76">
        <v>34</v>
      </c>
      <c r="B43" s="76" t="s">
        <v>101</v>
      </c>
      <c r="C43" s="77" t="s">
        <v>102</v>
      </c>
      <c r="D43" s="78">
        <f>'ГБУЗ РБ Верхне-Татыш. ЦРБ'!Y47</f>
        <v>24</v>
      </c>
      <c r="E43" s="79">
        <f>'ГБУЗ РБ Верхне-Татыш. ЦРБ'!I50</f>
        <v>17</v>
      </c>
      <c r="F43" s="79">
        <f>'ГБУЗ РБ Верхне-Татыш. ЦРБ'!L50</f>
        <v>18</v>
      </c>
      <c r="G43" s="78">
        <f>'ГБУЗ РБ Верхне-Татыш. ЦРБ'!T47</f>
        <v>14</v>
      </c>
      <c r="H43" s="80">
        <f t="shared" si="1"/>
        <v>77.777777777777786</v>
      </c>
    </row>
    <row r="44" spans="1:8" x14ac:dyDescent="0.2">
      <c r="A44" s="76">
        <v>35</v>
      </c>
      <c r="B44" s="76" t="s">
        <v>187</v>
      </c>
      <c r="C44" s="77" t="s">
        <v>188</v>
      </c>
      <c r="D44" s="78">
        <f>'ГБУЗ РБ Поликлиника № 50 г.Уфа'!Y47</f>
        <v>23</v>
      </c>
      <c r="E44" s="106">
        <f>'ГБУЗ РБ Поликлиника № 50 г.Уфа'!I50</f>
        <v>15.5</v>
      </c>
      <c r="F44" s="106">
        <f>'ГБУЗ РБ Поликлиника № 50 г.Уфа'!L50</f>
        <v>18</v>
      </c>
      <c r="G44" s="78">
        <f>'ГБУЗ РБ Поликлиника № 50 г.Уфа'!T47</f>
        <v>14</v>
      </c>
      <c r="H44" s="80">
        <f t="shared" si="1"/>
        <v>77.777777777777786</v>
      </c>
    </row>
    <row r="45" spans="1:8" x14ac:dyDescent="0.2">
      <c r="A45" s="76">
        <v>36</v>
      </c>
      <c r="B45" s="76" t="s">
        <v>59</v>
      </c>
      <c r="C45" s="77" t="s">
        <v>60</v>
      </c>
      <c r="D45" s="78">
        <f>'ООО "Медсервис" г. Салават'!Y47</f>
        <v>19</v>
      </c>
      <c r="E45" s="79">
        <f>'ООО "Медсервис" г. Салават'!I50</f>
        <v>13.5</v>
      </c>
      <c r="F45" s="79">
        <f>'ООО "Медсервис" г. Салават'!L50</f>
        <v>14</v>
      </c>
      <c r="G45" s="78">
        <f>'ООО "Медсервис" г. Салават'!T47</f>
        <v>11</v>
      </c>
      <c r="H45" s="80">
        <f t="shared" si="1"/>
        <v>78.571428571428569</v>
      </c>
    </row>
    <row r="46" spans="1:8" x14ac:dyDescent="0.2">
      <c r="A46" s="76">
        <v>37</v>
      </c>
      <c r="B46" s="76" t="s">
        <v>185</v>
      </c>
      <c r="C46" s="77" t="s">
        <v>186</v>
      </c>
      <c r="D46" s="78">
        <f>'ГБУЗ РБ ГКБ Демского р-на г.Уфы'!Y47</f>
        <v>26</v>
      </c>
      <c r="E46" s="79">
        <f>'ГБУЗ РБ ГКБ Демского р-на г.Уфы'!I50</f>
        <v>19.5</v>
      </c>
      <c r="F46" s="79">
        <f>'ГБУЗ РБ ГКБ Демского р-на г.Уфы'!L50</f>
        <v>19</v>
      </c>
      <c r="G46" s="78">
        <f>'ГБУЗ РБ ГКБ Демского р-на г.Уфы'!T47</f>
        <v>15</v>
      </c>
      <c r="H46" s="80">
        <f t="shared" si="1"/>
        <v>78.94736842105263</v>
      </c>
    </row>
    <row r="47" spans="1:8" x14ac:dyDescent="0.2">
      <c r="A47" s="76">
        <v>38</v>
      </c>
      <c r="B47" s="76" t="s">
        <v>149</v>
      </c>
      <c r="C47" s="77" t="s">
        <v>150</v>
      </c>
      <c r="D47" s="78">
        <f>'ГБУЗ РБ Мишкинская ЦРБ'!Y47</f>
        <v>26</v>
      </c>
      <c r="E47" s="79">
        <f>'ГБУЗ РБ Мишкинская ЦРБ'!I50</f>
        <v>18.5</v>
      </c>
      <c r="F47" s="79">
        <f>'ГБУЗ РБ Мишкинская ЦРБ'!L50</f>
        <v>19</v>
      </c>
      <c r="G47" s="78">
        <f>'ГБУЗ РБ Мишкинская ЦРБ'!T47</f>
        <v>15</v>
      </c>
      <c r="H47" s="80">
        <f t="shared" si="1"/>
        <v>78.94736842105263</v>
      </c>
    </row>
    <row r="48" spans="1:8" x14ac:dyDescent="0.2">
      <c r="A48" s="76">
        <v>39</v>
      </c>
      <c r="B48" s="76" t="s">
        <v>155</v>
      </c>
      <c r="C48" s="77" t="s">
        <v>156</v>
      </c>
      <c r="D48" s="78">
        <f>'ГБУЗ РБ Бураевская ЦРБ'!Y47</f>
        <v>25</v>
      </c>
      <c r="E48" s="79">
        <f>'ГБУЗ РБ Бураевская ЦРБ'!I50</f>
        <v>18.5</v>
      </c>
      <c r="F48" s="79">
        <f>'ГБУЗ РБ Бураевская ЦРБ'!L50</f>
        <v>19</v>
      </c>
      <c r="G48" s="78">
        <f>'ГБУЗ РБ Бураевская ЦРБ'!T47</f>
        <v>15</v>
      </c>
      <c r="H48" s="80">
        <f t="shared" si="1"/>
        <v>78.94736842105263</v>
      </c>
    </row>
    <row r="49" spans="1:8" x14ac:dyDescent="0.2">
      <c r="A49" s="76">
        <v>40</v>
      </c>
      <c r="B49" s="76" t="s">
        <v>93</v>
      </c>
      <c r="C49" s="77" t="s">
        <v>94</v>
      </c>
      <c r="D49" s="78">
        <f>'ГБУЗ РБ Баймакская ЦГБ'!Y47</f>
        <v>26</v>
      </c>
      <c r="E49" s="79">
        <f>'ГБУЗ РБ Баймакская ЦГБ'!I50</f>
        <v>17.5</v>
      </c>
      <c r="F49" s="79">
        <f>'ГБУЗ РБ Баймакская ЦГБ'!L50</f>
        <v>20</v>
      </c>
      <c r="G49" s="78">
        <f>'ГБУЗ РБ Баймакская ЦГБ'!T47</f>
        <v>16</v>
      </c>
      <c r="H49" s="80">
        <f t="shared" si="1"/>
        <v>80</v>
      </c>
    </row>
    <row r="50" spans="1:8" x14ac:dyDescent="0.2">
      <c r="A50" s="76">
        <v>41</v>
      </c>
      <c r="B50" s="76" t="s">
        <v>27</v>
      </c>
      <c r="C50" s="77" t="s">
        <v>28</v>
      </c>
      <c r="D50" s="78">
        <f>'ГБУЗ РБ Миякинская ЦРБ'!Y47</f>
        <v>27</v>
      </c>
      <c r="E50" s="79">
        <f>'ГБУЗ РБ Миякинская ЦРБ'!I50</f>
        <v>19</v>
      </c>
      <c r="F50" s="79">
        <f>'ГБУЗ РБ Миякинская ЦРБ'!L50</f>
        <v>20</v>
      </c>
      <c r="G50" s="78">
        <f>'ГБУЗ РБ Миякинская ЦРБ'!T47</f>
        <v>16</v>
      </c>
      <c r="H50" s="80">
        <f t="shared" si="1"/>
        <v>80</v>
      </c>
    </row>
    <row r="51" spans="1:8" x14ac:dyDescent="0.2">
      <c r="A51" s="76">
        <v>42</v>
      </c>
      <c r="B51" s="76" t="s">
        <v>95</v>
      </c>
      <c r="C51" s="77" t="s">
        <v>96</v>
      </c>
      <c r="D51" s="78">
        <f>'ГБУЗ РБ Буздякская ЦРБ'!Y47</f>
        <v>27</v>
      </c>
      <c r="E51" s="79">
        <f>'ГБУЗ РБ Буздякская ЦРБ'!I50</f>
        <v>21.5</v>
      </c>
      <c r="F51" s="79">
        <f>'ГБУЗ РБ Буздякская ЦРБ'!L50</f>
        <v>20</v>
      </c>
      <c r="G51" s="78">
        <f>'ГБУЗ РБ Буздякская ЦРБ'!T47</f>
        <v>16</v>
      </c>
      <c r="H51" s="80">
        <f t="shared" si="1"/>
        <v>80</v>
      </c>
    </row>
    <row r="52" spans="1:8" x14ac:dyDescent="0.2">
      <c r="A52" s="76">
        <v>43</v>
      </c>
      <c r="B52" s="76" t="s">
        <v>107</v>
      </c>
      <c r="C52" s="77" t="s">
        <v>108</v>
      </c>
      <c r="D52" s="78">
        <f>'ЧУЗ"КБ"РЖД-Медицина" г.Уфа'!Y47</f>
        <v>21</v>
      </c>
      <c r="E52" s="79">
        <f>'ЧУЗ"КБ"РЖД-Медицина" г.Уфа'!I50</f>
        <v>17</v>
      </c>
      <c r="F52" s="79">
        <f>'ЧУЗ"КБ"РЖД-Медицина" г.Уфа'!L50</f>
        <v>15</v>
      </c>
      <c r="G52" s="78">
        <f>'ЧУЗ"КБ"РЖД-Медицина" г.Уфа'!T47</f>
        <v>12</v>
      </c>
      <c r="H52" s="80">
        <f t="shared" si="1"/>
        <v>80</v>
      </c>
    </row>
    <row r="53" spans="1:8" x14ac:dyDescent="0.2">
      <c r="A53" s="76">
        <v>44</v>
      </c>
      <c r="B53" s="76" t="s">
        <v>177</v>
      </c>
      <c r="C53" s="77" t="s">
        <v>178</v>
      </c>
      <c r="D53" s="78">
        <f>'ГБУЗ РБ Бакалинская ЦРБ'!Y47</f>
        <v>27</v>
      </c>
      <c r="E53" s="79">
        <f>'ГБУЗ РБ Бакалинская ЦРБ'!I50</f>
        <v>19</v>
      </c>
      <c r="F53" s="79">
        <f>'ГБУЗ РБ Бакалинская ЦРБ'!L50</f>
        <v>20</v>
      </c>
      <c r="G53" s="78">
        <f>'ГБУЗ РБ Бакалинская ЦРБ'!T47</f>
        <v>16</v>
      </c>
      <c r="H53" s="80">
        <f t="shared" si="1"/>
        <v>80</v>
      </c>
    </row>
    <row r="54" spans="1:8" x14ac:dyDescent="0.2">
      <c r="A54" s="76">
        <v>45</v>
      </c>
      <c r="B54" s="76" t="s">
        <v>117</v>
      </c>
      <c r="C54" s="77" t="s">
        <v>118</v>
      </c>
      <c r="D54" s="78">
        <f>'ГБУЗ РБ Кармаскалинская ЦРБ'!Y47</f>
        <v>28</v>
      </c>
      <c r="E54" s="79">
        <f>'ГБУЗ РБ Кармаскалинская ЦРБ'!I50</f>
        <v>22</v>
      </c>
      <c r="F54" s="79">
        <f>'ГБУЗ РБ Кармаскалинская ЦРБ'!L50</f>
        <v>21</v>
      </c>
      <c r="G54" s="78">
        <f>'ГБУЗ РБ Кармаскалинская ЦРБ'!T47</f>
        <v>17</v>
      </c>
      <c r="H54" s="80">
        <f t="shared" si="1"/>
        <v>80.952380952380949</v>
      </c>
    </row>
    <row r="55" spans="1:8" x14ac:dyDescent="0.2">
      <c r="A55" s="76">
        <v>46</v>
      </c>
      <c r="B55" s="76" t="s">
        <v>139</v>
      </c>
      <c r="C55" s="77" t="s">
        <v>140</v>
      </c>
      <c r="D55" s="78">
        <f>'ГБУЗ РБ Бурзянская ЦРБ'!Y47</f>
        <v>23</v>
      </c>
      <c r="E55" s="79">
        <f>'ГБУЗ РБ Бурзянская ЦРБ'!I50</f>
        <v>16.5</v>
      </c>
      <c r="F55" s="79">
        <f>'ГБУЗ РБ Бурзянская ЦРБ'!L50</f>
        <v>17</v>
      </c>
      <c r="G55" s="78">
        <f>'ГБУЗ РБ Бурзянская ЦРБ'!T47</f>
        <v>14</v>
      </c>
      <c r="H55" s="80">
        <f t="shared" si="1"/>
        <v>82.35294117647058</v>
      </c>
    </row>
    <row r="56" spans="1:8" x14ac:dyDescent="0.2">
      <c r="A56" s="76">
        <v>47</v>
      </c>
      <c r="B56" s="76" t="s">
        <v>161</v>
      </c>
      <c r="C56" s="77" t="s">
        <v>162</v>
      </c>
      <c r="D56" s="78">
        <f>'ГБУЗ РБ Малоязовская ЦРБ'!Y47</f>
        <v>23</v>
      </c>
      <c r="E56" s="79">
        <f>'ГБУЗ РБ Малоязовская ЦРБ'!I50</f>
        <v>16</v>
      </c>
      <c r="F56" s="79">
        <f>'ГБУЗ РБ Малоязовская ЦРБ'!L50</f>
        <v>17</v>
      </c>
      <c r="G56" s="78">
        <f>'ГБУЗ РБ Малоязовская ЦРБ'!T47</f>
        <v>14</v>
      </c>
      <c r="H56" s="80">
        <f t="shared" si="1"/>
        <v>82.35294117647058</v>
      </c>
    </row>
    <row r="57" spans="1:8" x14ac:dyDescent="0.2">
      <c r="A57" s="76">
        <v>48</v>
      </c>
      <c r="B57" s="76" t="s">
        <v>87</v>
      </c>
      <c r="C57" s="77" t="s">
        <v>88</v>
      </c>
      <c r="D57" s="78">
        <f>'ГБУЗ РБ ГКБ № 8 г.Уфа'!Y47</f>
        <v>23</v>
      </c>
      <c r="E57" s="79">
        <f>'ГБУЗ РБ ГКБ № 8 г.Уфа'!I50</f>
        <v>17.5</v>
      </c>
      <c r="F57" s="79">
        <f>'ГБУЗ РБ ГКБ № 8 г.Уфа'!L50</f>
        <v>17</v>
      </c>
      <c r="G57" s="78">
        <f>'ГБУЗ РБ ГКБ № 8 г.Уфа'!T47</f>
        <v>14</v>
      </c>
      <c r="H57" s="80">
        <f t="shared" si="1"/>
        <v>82.35294117647058</v>
      </c>
    </row>
    <row r="58" spans="1:8" x14ac:dyDescent="0.2">
      <c r="A58" s="76">
        <v>49</v>
      </c>
      <c r="B58" s="76" t="s">
        <v>165</v>
      </c>
      <c r="C58" s="77" t="s">
        <v>166</v>
      </c>
      <c r="D58" s="78">
        <f>'ГБУЗ РБ Белокатайская ЦРБ'!Y47</f>
        <v>24</v>
      </c>
      <c r="E58" s="79">
        <f>'ГБУЗ РБ Белокатайская ЦРБ'!I50</f>
        <v>17.5</v>
      </c>
      <c r="F58" s="79">
        <f>'ГБУЗ РБ Белокатайская ЦРБ'!L50</f>
        <v>18</v>
      </c>
      <c r="G58" s="78">
        <f>'ГБУЗ РБ Белокатайская ЦРБ'!T47</f>
        <v>15</v>
      </c>
      <c r="H58" s="80">
        <f t="shared" si="1"/>
        <v>83.333333333333343</v>
      </c>
    </row>
    <row r="59" spans="1:8" x14ac:dyDescent="0.2">
      <c r="A59" s="76">
        <v>50</v>
      </c>
      <c r="B59" s="76" t="s">
        <v>173</v>
      </c>
      <c r="C59" s="77" t="s">
        <v>174</v>
      </c>
      <c r="D59" s="78">
        <f>'ГБУЗ РБ ГКБ № 18 г.Уфа'!Y47</f>
        <v>24</v>
      </c>
      <c r="E59" s="79">
        <f>'ГБУЗ РБ ГКБ № 18 г.Уфа'!I50</f>
        <v>16.5</v>
      </c>
      <c r="F59" s="79">
        <f>'ГБУЗ РБ ГКБ № 18 г.Уфа'!L50</f>
        <v>18</v>
      </c>
      <c r="G59" s="78">
        <f>'ГБУЗ РБ ГКБ № 18 г.Уфа'!T47</f>
        <v>15</v>
      </c>
      <c r="H59" s="80">
        <f t="shared" si="1"/>
        <v>83.333333333333343</v>
      </c>
    </row>
    <row r="60" spans="1:8" ht="24" x14ac:dyDescent="0.2">
      <c r="A60" s="76">
        <v>51</v>
      </c>
      <c r="B60" s="76" t="s">
        <v>167</v>
      </c>
      <c r="C60" s="77" t="s">
        <v>168</v>
      </c>
      <c r="D60" s="78">
        <f>'ГБУЗ РБ ДП № 4 г.Уфа'!Y47</f>
        <v>7</v>
      </c>
      <c r="E60" s="79">
        <f>'ГБУЗ РБ ДП № 4 г.Уфа'!I50</f>
        <v>6</v>
      </c>
      <c r="F60" s="79">
        <f>'ГБУЗ РБ ДП № 4 г.Уфа'!L50</f>
        <v>6</v>
      </c>
      <c r="G60" s="78">
        <f>'ГБУЗ РБ ДП № 4 г.Уфа'!T47</f>
        <v>5</v>
      </c>
      <c r="H60" s="80">
        <f t="shared" si="1"/>
        <v>83.333333333333343</v>
      </c>
    </row>
    <row r="61" spans="1:8" x14ac:dyDescent="0.2">
      <c r="A61" s="76">
        <v>52</v>
      </c>
      <c r="B61" s="76" t="s">
        <v>151</v>
      </c>
      <c r="C61" s="77" t="s">
        <v>152</v>
      </c>
      <c r="D61" s="78">
        <f>'ГБУЗ РБ Караидельская ЦРБ'!Y47</f>
        <v>25</v>
      </c>
      <c r="E61" s="79">
        <f>'ГБУЗ РБ Караидельская ЦРБ'!I50</f>
        <v>21</v>
      </c>
      <c r="F61" s="79">
        <f>'ГБУЗ РБ Караидельская ЦРБ'!L50</f>
        <v>19</v>
      </c>
      <c r="G61" s="78">
        <f>'ГБУЗ РБ Караидельская ЦРБ'!T47</f>
        <v>16</v>
      </c>
      <c r="H61" s="80">
        <f t="shared" si="1"/>
        <v>84.210526315789465</v>
      </c>
    </row>
    <row r="62" spans="1:8" x14ac:dyDescent="0.2">
      <c r="A62" s="76">
        <v>53</v>
      </c>
      <c r="B62" s="76" t="s">
        <v>169</v>
      </c>
      <c r="C62" s="77" t="s">
        <v>170</v>
      </c>
      <c r="D62" s="78">
        <f>'ГБУЗ РБ Дюртюлинская ЦРБ'!Y47</f>
        <v>25</v>
      </c>
      <c r="E62" s="79">
        <f>'ГБУЗ РБ Дюртюлинская ЦРБ'!I50</f>
        <v>18.5</v>
      </c>
      <c r="F62" s="79">
        <f>'ГБУЗ РБ Дюртюлинская ЦРБ'!L50</f>
        <v>19</v>
      </c>
      <c r="G62" s="78">
        <f>'ГБУЗ РБ Дюртюлинская ЦРБ'!T47</f>
        <v>16</v>
      </c>
      <c r="H62" s="80">
        <f t="shared" si="1"/>
        <v>84.210526315789465</v>
      </c>
    </row>
    <row r="63" spans="1:8" x14ac:dyDescent="0.2">
      <c r="A63" s="76">
        <v>54</v>
      </c>
      <c r="B63" s="76" t="s">
        <v>89</v>
      </c>
      <c r="C63" s="77" t="s">
        <v>90</v>
      </c>
      <c r="D63" s="78">
        <f>'ГБУЗ РБ Учалинская ЦГБ'!Y47</f>
        <v>25</v>
      </c>
      <c r="E63" s="79">
        <f>'ГБУЗ РБ Учалинская ЦГБ'!I50</f>
        <v>17.5</v>
      </c>
      <c r="F63" s="79">
        <f>'ГБУЗ РБ Учалинская ЦГБ'!L50</f>
        <v>19</v>
      </c>
      <c r="G63" s="78">
        <f>'ГБУЗ РБ Учалинская ЦГБ'!T47</f>
        <v>16</v>
      </c>
      <c r="H63" s="80">
        <f t="shared" si="1"/>
        <v>84.210526315789465</v>
      </c>
    </row>
    <row r="64" spans="1:8" x14ac:dyDescent="0.2">
      <c r="A64" s="76">
        <v>55</v>
      </c>
      <c r="B64" s="76" t="s">
        <v>119</v>
      </c>
      <c r="C64" s="77" t="s">
        <v>120</v>
      </c>
      <c r="D64" s="78">
        <f>'ГБУЗ РБ Кушнаренковская ЦРБ'!Y47</f>
        <v>25</v>
      </c>
      <c r="E64" s="79">
        <f>'ГБУЗ РБ Кушнаренковская ЦРБ'!I50</f>
        <v>19.5</v>
      </c>
      <c r="F64" s="79">
        <f>'ГБУЗ РБ Кушнаренковская ЦРБ'!L50</f>
        <v>19</v>
      </c>
      <c r="G64" s="78">
        <f>'ГБУЗ РБ Кушнаренковская ЦРБ'!T47</f>
        <v>16</v>
      </c>
      <c r="H64" s="80">
        <f t="shared" si="1"/>
        <v>84.210526315789465</v>
      </c>
    </row>
    <row r="65" spans="1:8" x14ac:dyDescent="0.2">
      <c r="A65" s="76">
        <v>56</v>
      </c>
      <c r="B65" s="76" t="s">
        <v>57</v>
      </c>
      <c r="C65" s="77" t="s">
        <v>58</v>
      </c>
      <c r="D65" s="78">
        <f>'ГБУЗ РБ ГБ № 1 г.Октябрьский'!Y47</f>
        <v>26</v>
      </c>
      <c r="E65" s="79">
        <f>'ГБУЗ РБ ГБ № 1 г.Октябрьский'!I50</f>
        <v>20.5</v>
      </c>
      <c r="F65" s="79">
        <f>'ГБУЗ РБ ГБ № 1 г.Октябрьский'!L50</f>
        <v>20</v>
      </c>
      <c r="G65" s="78">
        <f>'ГБУЗ РБ ГБ № 1 г.Октябрьский'!T47</f>
        <v>17</v>
      </c>
      <c r="H65" s="80">
        <f t="shared" si="1"/>
        <v>85</v>
      </c>
    </row>
    <row r="66" spans="1:8" x14ac:dyDescent="0.2">
      <c r="A66" s="76">
        <v>57</v>
      </c>
      <c r="B66" s="76" t="s">
        <v>29</v>
      </c>
      <c r="C66" s="77" t="s">
        <v>30</v>
      </c>
      <c r="D66" s="78">
        <f>'ГБУЗ РБ Давлекановская ЦРБ'!Y47</f>
        <v>27</v>
      </c>
      <c r="E66" s="79">
        <f>'ГБУЗ РБ Давлекановская ЦРБ'!I50</f>
        <v>21</v>
      </c>
      <c r="F66" s="79">
        <f>'ГБУЗ РБ Давлекановская ЦРБ'!L50</f>
        <v>20</v>
      </c>
      <c r="G66" s="78">
        <f>'ГБУЗ РБ Давлекановская ЦРБ'!T47</f>
        <v>17</v>
      </c>
      <c r="H66" s="80">
        <f t="shared" si="1"/>
        <v>85</v>
      </c>
    </row>
    <row r="67" spans="1:8" x14ac:dyDescent="0.2">
      <c r="A67" s="76">
        <v>58</v>
      </c>
      <c r="B67" s="76" t="s">
        <v>31</v>
      </c>
      <c r="C67" s="77" t="s">
        <v>32</v>
      </c>
      <c r="D67" s="78">
        <f>'ГБУЗ РБ Раевская ЦРБ'!Y47</f>
        <v>26</v>
      </c>
      <c r="E67" s="79">
        <f>'ГБУЗ РБ Раевская ЦРБ'!I50</f>
        <v>20</v>
      </c>
      <c r="F67" s="79">
        <f>'ГБУЗ РБ Раевская ЦРБ'!L50</f>
        <v>20</v>
      </c>
      <c r="G67" s="78">
        <f>'ГБУЗ РБ Раевская ЦРБ'!T47</f>
        <v>17</v>
      </c>
      <c r="H67" s="80">
        <f t="shared" si="1"/>
        <v>85</v>
      </c>
    </row>
    <row r="68" spans="1:8" x14ac:dyDescent="0.2">
      <c r="A68" s="76">
        <v>59</v>
      </c>
      <c r="B68" s="76" t="s">
        <v>91</v>
      </c>
      <c r="C68" s="77" t="s">
        <v>92</v>
      </c>
      <c r="D68" s="78">
        <f>'ГБУЗ РБ Чишминская ЦРБ'!Y47</f>
        <v>27</v>
      </c>
      <c r="E68" s="79">
        <f>'ГБУЗ РБ Чишминская ЦРБ'!I50</f>
        <v>21</v>
      </c>
      <c r="F68" s="79">
        <f>'ГБУЗ РБ Чишминская ЦРБ'!L50</f>
        <v>21</v>
      </c>
      <c r="G68" s="78">
        <f>'ГБУЗ РБ Чишминская ЦРБ'!T47</f>
        <v>18</v>
      </c>
      <c r="H68" s="80">
        <f t="shared" si="1"/>
        <v>85.714285714285708</v>
      </c>
    </row>
    <row r="69" spans="1:8" x14ac:dyDescent="0.2">
      <c r="A69" s="76">
        <v>60</v>
      </c>
      <c r="B69" s="76" t="s">
        <v>67</v>
      </c>
      <c r="C69" s="77" t="s">
        <v>68</v>
      </c>
      <c r="D69" s="78">
        <f>'ГБУЗ РБ ЦГБ г.Сибай'!Y47</f>
        <v>27</v>
      </c>
      <c r="E69" s="79">
        <f>'ГБУЗ РБ ЦГБ г.Сибай'!I50</f>
        <v>20</v>
      </c>
      <c r="F69" s="79">
        <f>'ГБУЗ РБ ЦГБ г.Сибай'!L50</f>
        <v>21</v>
      </c>
      <c r="G69" s="78">
        <f>'ГБУЗ РБ ЦГБ г.Сибай'!T47</f>
        <v>18</v>
      </c>
      <c r="H69" s="80">
        <f t="shared" si="1"/>
        <v>85.714285714285708</v>
      </c>
    </row>
    <row r="70" spans="1:8" x14ac:dyDescent="0.2">
      <c r="A70" s="76">
        <v>61</v>
      </c>
      <c r="B70" s="76" t="s">
        <v>125</v>
      </c>
      <c r="C70" s="77" t="s">
        <v>126</v>
      </c>
      <c r="D70" s="78">
        <f>'ГБУЗ РБ ГКБ № 21 г.Уфа'!Y47</f>
        <v>29</v>
      </c>
      <c r="E70" s="79">
        <f>'ГБУЗ РБ ГКБ № 21 г.Уфа'!I50</f>
        <v>23.5</v>
      </c>
      <c r="F70" s="79">
        <f>'ГБУЗ РБ ГКБ № 21 г.Уфа'!L50</f>
        <v>22</v>
      </c>
      <c r="G70" s="78">
        <f>'ГБУЗ РБ ГКБ № 21 г.Уфа'!T47</f>
        <v>19</v>
      </c>
      <c r="H70" s="80">
        <f t="shared" si="1"/>
        <v>86.36363636363636</v>
      </c>
    </row>
    <row r="71" spans="1:8" x14ac:dyDescent="0.2">
      <c r="A71" s="76">
        <v>62</v>
      </c>
      <c r="B71" s="76" t="s">
        <v>183</v>
      </c>
      <c r="C71" s="77" t="s">
        <v>184</v>
      </c>
      <c r="D71" s="78">
        <f>'ГБУЗ РБ ПОликлиника № 46 г.Уфа'!Y47</f>
        <v>19</v>
      </c>
      <c r="E71" s="79">
        <f>'ГБУЗ РБ ПОликлиника № 46 г.Уфа'!I50</f>
        <v>14</v>
      </c>
      <c r="F71" s="79">
        <f>'ГБУЗ РБ ПОликлиника № 46 г.Уфа'!L50</f>
        <v>15</v>
      </c>
      <c r="G71" s="78">
        <f>'ГБУЗ РБ ПОликлиника № 46 г.Уфа'!T47</f>
        <v>13</v>
      </c>
      <c r="H71" s="80">
        <f t="shared" si="1"/>
        <v>86.666666666666671</v>
      </c>
    </row>
    <row r="72" spans="1:8" x14ac:dyDescent="0.2">
      <c r="A72" s="76">
        <v>63</v>
      </c>
      <c r="B72" s="76" t="s">
        <v>123</v>
      </c>
      <c r="C72" s="77" t="s">
        <v>124</v>
      </c>
      <c r="D72" s="78">
        <f>'ГБУЗ РБ КБСМП г.Уфа'!Y47</f>
        <v>20</v>
      </c>
      <c r="E72" s="79">
        <f>'ГБУЗ РБ КБСМП г.Уфа'!I50</f>
        <v>15.5</v>
      </c>
      <c r="F72" s="79">
        <f>'ГБУЗ РБ КБСМП г.Уфа'!L50</f>
        <v>15</v>
      </c>
      <c r="G72" s="78">
        <f>'ГБУЗ РБ КБСМП г.Уфа'!T47</f>
        <v>13</v>
      </c>
      <c r="H72" s="80">
        <f t="shared" si="1"/>
        <v>86.666666666666671</v>
      </c>
    </row>
    <row r="73" spans="1:8" x14ac:dyDescent="0.2">
      <c r="A73" s="76">
        <v>64</v>
      </c>
      <c r="B73" s="76" t="s">
        <v>39</v>
      </c>
      <c r="C73" s="77" t="s">
        <v>40</v>
      </c>
      <c r="D73" s="78">
        <f>'ГБУЗ РБ Исянгуловская ЦРБ'!Y47</f>
        <v>24</v>
      </c>
      <c r="E73" s="79">
        <f>'ГБУЗ РБ Исянгуловская ЦРБ'!I50</f>
        <v>18</v>
      </c>
      <c r="F73" s="79">
        <f>'ГБУЗ РБ Исянгуловская ЦРБ'!L50</f>
        <v>18</v>
      </c>
      <c r="G73" s="78">
        <f>'ГБУЗ РБ Исянгуловская ЦРБ'!T47</f>
        <v>16</v>
      </c>
      <c r="H73" s="80">
        <f t="shared" ref="H73:H88" si="2">G73/F73*100</f>
        <v>88.888888888888886</v>
      </c>
    </row>
    <row r="74" spans="1:8" x14ac:dyDescent="0.2">
      <c r="A74" s="76">
        <v>65</v>
      </c>
      <c r="B74" s="76" t="s">
        <v>121</v>
      </c>
      <c r="C74" s="77" t="s">
        <v>122</v>
      </c>
      <c r="D74" s="78">
        <f>'ГБУЗ РБ ГКБ № 13 г.Уфа'!Y47</f>
        <v>24</v>
      </c>
      <c r="E74" s="79">
        <f>'ГБУЗ РБ ГКБ № 13 г.Уфа'!I50</f>
        <v>18.5</v>
      </c>
      <c r="F74" s="79">
        <f>'ГБУЗ РБ ГКБ № 13 г.Уфа'!L50</f>
        <v>18</v>
      </c>
      <c r="G74" s="78">
        <f>'ГБУЗ РБ ГКБ № 13 г.Уфа'!T47</f>
        <v>16</v>
      </c>
      <c r="H74" s="80">
        <f t="shared" si="2"/>
        <v>88.888888888888886</v>
      </c>
    </row>
    <row r="75" spans="1:8" x14ac:dyDescent="0.2">
      <c r="A75" s="76">
        <v>66</v>
      </c>
      <c r="B75" s="76" t="s">
        <v>131</v>
      </c>
      <c r="C75" s="77" t="s">
        <v>132</v>
      </c>
      <c r="D75" s="78">
        <f>'ГБУЗ РБ Бижбулякская ЦРБ'!Y47</f>
        <v>26</v>
      </c>
      <c r="E75" s="79">
        <f>'ГБУЗ РБ Бижбулякская ЦРБ'!I50</f>
        <v>20.5</v>
      </c>
      <c r="F75" s="79">
        <f>'ГБУЗ РБ Бижбулякская ЦРБ'!L50</f>
        <v>19</v>
      </c>
      <c r="G75" s="78">
        <f>'ГБУЗ РБ Бижбулякская ЦРБ'!T47</f>
        <v>17</v>
      </c>
      <c r="H75" s="80">
        <f t="shared" si="2"/>
        <v>89.473684210526315</v>
      </c>
    </row>
    <row r="76" spans="1:8" x14ac:dyDescent="0.2">
      <c r="A76" s="76">
        <v>67</v>
      </c>
      <c r="B76" s="76" t="s">
        <v>53</v>
      </c>
      <c r="C76" s="77" t="s">
        <v>54</v>
      </c>
      <c r="D76" s="78">
        <f>'ГБУЗ РБ Краснокамская ЦРБ'!Y47</f>
        <v>25</v>
      </c>
      <c r="E76" s="79">
        <f>'ГБУЗ РБ Краснокамская ЦРБ'!I50</f>
        <v>19.5</v>
      </c>
      <c r="F76" s="79">
        <f>'ГБУЗ РБ Краснокамская ЦРБ'!L50</f>
        <v>19</v>
      </c>
      <c r="G76" s="78">
        <f>'ГБУЗ РБ Краснокамская ЦРБ'!T47</f>
        <v>17</v>
      </c>
      <c r="H76" s="80">
        <f t="shared" si="2"/>
        <v>89.473684210526315</v>
      </c>
    </row>
    <row r="77" spans="1:8" x14ac:dyDescent="0.2">
      <c r="A77" s="76">
        <v>68</v>
      </c>
      <c r="B77" s="76" t="s">
        <v>51</v>
      </c>
      <c r="C77" s="77" t="s">
        <v>52</v>
      </c>
      <c r="D77" s="78">
        <f>'ГБУЗ РБ ГБ г.Нефтекамск'!Y47</f>
        <v>26</v>
      </c>
      <c r="E77" s="79">
        <f>'ГБУЗ РБ ГБ г.Нефтекамск'!I50</f>
        <v>22.5</v>
      </c>
      <c r="F77" s="79">
        <f>'ГБУЗ РБ ГБ г.Нефтекамск'!L50</f>
        <v>20</v>
      </c>
      <c r="G77" s="78">
        <f>'ГБУЗ РБ ГБ г.Нефтекамск'!T47</f>
        <v>19</v>
      </c>
      <c r="H77" s="80">
        <f t="shared" si="2"/>
        <v>95</v>
      </c>
    </row>
    <row r="78" spans="1:8" x14ac:dyDescent="0.2">
      <c r="A78" s="76">
        <v>69</v>
      </c>
      <c r="B78" s="76" t="s">
        <v>97</v>
      </c>
      <c r="C78" s="77" t="s">
        <v>98</v>
      </c>
      <c r="D78" s="78">
        <f>'ГБУЗ РБ Языковская ЦРБ'!Y47</f>
        <v>27</v>
      </c>
      <c r="E78" s="79">
        <f>'ГБУЗ РБ Языковская ЦРБ'!I50</f>
        <v>23</v>
      </c>
      <c r="F78" s="79">
        <f>'ГБУЗ РБ Языковская ЦРБ'!L50</f>
        <v>21</v>
      </c>
      <c r="G78" s="78">
        <f>'ГБУЗ РБ Языковская ЦРБ'!T47</f>
        <v>20</v>
      </c>
      <c r="H78" s="80">
        <f t="shared" si="2"/>
        <v>95.238095238095227</v>
      </c>
    </row>
    <row r="79" spans="1:8" x14ac:dyDescent="0.2">
      <c r="A79" s="76">
        <v>70</v>
      </c>
      <c r="B79" s="76" t="s">
        <v>63</v>
      </c>
      <c r="C79" s="77" t="s">
        <v>64</v>
      </c>
      <c r="D79" s="78">
        <f>'ГБУЗ РБ ГБ г.Салават'!Y47</f>
        <v>27</v>
      </c>
      <c r="E79" s="79">
        <f>'ГБУЗ РБ ГБ г.Салават'!I50</f>
        <v>23</v>
      </c>
      <c r="F79" s="79">
        <f>'ГБУЗ РБ ГБ г.Салават'!L50</f>
        <v>21</v>
      </c>
      <c r="G79" s="78">
        <f>'ГБУЗ РБ ГБ г.Салават'!T47</f>
        <v>20</v>
      </c>
      <c r="H79" s="80">
        <f t="shared" si="2"/>
        <v>95.238095238095227</v>
      </c>
    </row>
    <row r="80" spans="1:8" x14ac:dyDescent="0.2">
      <c r="A80" s="76">
        <v>71</v>
      </c>
      <c r="B80" s="76" t="s">
        <v>179</v>
      </c>
      <c r="C80" s="77" t="s">
        <v>180</v>
      </c>
      <c r="D80" s="78">
        <f>'ГБУЗ РБ Ишимбайская ЦРБ'!Y47</f>
        <v>28</v>
      </c>
      <c r="E80" s="79">
        <f>'ГБУЗ РБ Ишимбайская ЦРБ'!I50</f>
        <v>24.5</v>
      </c>
      <c r="F80" s="79">
        <f>'ГБУЗ РБ Ишимбайская ЦРБ'!L50</f>
        <v>22</v>
      </c>
      <c r="G80" s="78">
        <f>'ГБУЗ РБ Ишимбайская ЦРБ'!T47</f>
        <v>21</v>
      </c>
      <c r="H80" s="80">
        <f t="shared" si="2"/>
        <v>95.454545454545453</v>
      </c>
    </row>
    <row r="81" spans="1:8" x14ac:dyDescent="0.2">
      <c r="A81" s="76">
        <v>72</v>
      </c>
      <c r="B81" s="76" t="s">
        <v>83</v>
      </c>
      <c r="C81" s="77" t="s">
        <v>84</v>
      </c>
      <c r="D81" s="78">
        <f>'ГБУЗ РБ Туймазинская ЦРБ'!Y47</f>
        <v>30</v>
      </c>
      <c r="E81" s="79">
        <f>'ГБУЗ РБ Туймазинская ЦРБ'!I50</f>
        <v>25.5</v>
      </c>
      <c r="F81" s="79">
        <f>'ГБУЗ РБ Туймазинская ЦРБ'!L50</f>
        <v>23</v>
      </c>
      <c r="G81" s="78">
        <f>'ГБУЗ РБ Туймазинская ЦРБ'!T47</f>
        <v>22</v>
      </c>
      <c r="H81" s="80">
        <f t="shared" si="2"/>
        <v>95.652173913043484</v>
      </c>
    </row>
    <row r="82" spans="1:8" ht="24" x14ac:dyDescent="0.2">
      <c r="A82" s="76">
        <v>73</v>
      </c>
      <c r="B82" s="76" t="s">
        <v>33</v>
      </c>
      <c r="C82" s="77" t="s">
        <v>34</v>
      </c>
      <c r="D82" s="78">
        <f>'ГБУЗ РБ ДП № 3 г.Уфа'!Y47</f>
        <v>3</v>
      </c>
      <c r="E82" s="79">
        <f>'ГБУЗ РБ ДП № 3 г.Уфа'!I50</f>
        <v>3</v>
      </c>
      <c r="F82" s="79">
        <f>'ГБУЗ РБ ДП № 3 г.Уфа'!L50</f>
        <v>3</v>
      </c>
      <c r="G82" s="78">
        <f>'ГБУЗ РБ ДП № 3 г.Уфа'!T47</f>
        <v>3</v>
      </c>
      <c r="H82" s="80">
        <f t="shared" si="2"/>
        <v>100</v>
      </c>
    </row>
    <row r="83" spans="1:8" ht="24" x14ac:dyDescent="0.2">
      <c r="A83" s="76">
        <v>74</v>
      </c>
      <c r="B83" s="76" t="s">
        <v>45</v>
      </c>
      <c r="C83" s="77" t="s">
        <v>46</v>
      </c>
      <c r="D83" s="78">
        <f>'ГБУЗ РБ ДП № 5 г.Уфа'!Y47</f>
        <v>3</v>
      </c>
      <c r="E83" s="79">
        <f>'ГБУЗ РБ ДП № 5 г.Уфа'!I50</f>
        <v>2.5</v>
      </c>
      <c r="F83" s="79">
        <f>'ГБУЗ РБ ДП № 5 г.Уфа'!L50</f>
        <v>3</v>
      </c>
      <c r="G83" s="78">
        <f>'ГБУЗ РБ ДП № 5 г.Уфа'!T47</f>
        <v>3</v>
      </c>
      <c r="H83" s="80">
        <f t="shared" si="2"/>
        <v>100</v>
      </c>
    </row>
    <row r="84" spans="1:8" x14ac:dyDescent="0.2">
      <c r="A84" s="76">
        <v>75</v>
      </c>
      <c r="B84" s="76" t="s">
        <v>81</v>
      </c>
      <c r="C84" s="77" t="s">
        <v>82</v>
      </c>
      <c r="D84" s="78">
        <f>'ГБУЗ РБ ДБ г.Стерлитамак'!Y47</f>
        <v>3</v>
      </c>
      <c r="E84" s="79">
        <f>'ГБУЗ РБ ДБ г.Стерлитамак'!I50</f>
        <v>2.5</v>
      </c>
      <c r="F84" s="79">
        <f>'ГБУЗ РБ ДБ г.Стерлитамак'!L50</f>
        <v>3</v>
      </c>
      <c r="G84" s="78">
        <f>'ГБУЗ РБ ДБ г.Стерлитамак'!T47</f>
        <v>3</v>
      </c>
      <c r="H84" s="80">
        <f t="shared" si="2"/>
        <v>100</v>
      </c>
    </row>
    <row r="85" spans="1:8" x14ac:dyDescent="0.2">
      <c r="A85" s="76">
        <v>76</v>
      </c>
      <c r="B85" s="76" t="s">
        <v>49</v>
      </c>
      <c r="C85" s="77" t="s">
        <v>50</v>
      </c>
      <c r="D85" s="78">
        <f>'ГБУЗ РБ ГДКБ № 17 г.Уфа'!Y47</f>
        <v>5</v>
      </c>
      <c r="E85" s="79">
        <f>'ГБУЗ РБ ГДКБ № 17 г.Уфа'!I50</f>
        <v>5</v>
      </c>
      <c r="F85" s="79">
        <f>'ГБУЗ РБ ГДКБ № 17 г.Уфа'!L50</f>
        <v>4</v>
      </c>
      <c r="G85" s="78">
        <f>'ГБУЗ РБ ГДКБ № 17 г.Уфа'!T47</f>
        <v>4</v>
      </c>
      <c r="H85" s="80">
        <f t="shared" si="2"/>
        <v>100</v>
      </c>
    </row>
    <row r="86" spans="1:8" ht="24" x14ac:dyDescent="0.2">
      <c r="A86" s="76">
        <v>77</v>
      </c>
      <c r="B86" s="76" t="s">
        <v>41</v>
      </c>
      <c r="C86" s="77" t="s">
        <v>42</v>
      </c>
      <c r="D86" s="78">
        <f>'ГБУЗ РБ ДП № 2 г.Уфа'!Y47</f>
        <v>5</v>
      </c>
      <c r="E86" s="79">
        <f>'ГБУЗ РБ ДП № 2 г.Уфа'!I50</f>
        <v>4.5</v>
      </c>
      <c r="F86" s="79">
        <f>'ГБУЗ РБ ДП № 2 г.Уфа'!L50</f>
        <v>4</v>
      </c>
      <c r="G86" s="78">
        <f>'ГБУЗ РБ ДП № 2 г.Уфа'!T47</f>
        <v>4</v>
      </c>
      <c r="H86" s="80">
        <f t="shared" si="2"/>
        <v>100</v>
      </c>
    </row>
    <row r="87" spans="1:8" ht="24" x14ac:dyDescent="0.2">
      <c r="A87" s="76">
        <v>78</v>
      </c>
      <c r="B87" s="76" t="s">
        <v>47</v>
      </c>
      <c r="C87" s="77" t="s">
        <v>48</v>
      </c>
      <c r="D87" s="78">
        <f>'ГБУЗ РБ ДП № 6 г.Уфа'!Y47</f>
        <v>5</v>
      </c>
      <c r="E87" s="79">
        <f>'ГБУЗ РБ ДП № 6 г.Уфа'!I50</f>
        <v>5</v>
      </c>
      <c r="F87" s="79">
        <f>'ГБУЗ РБ ДП № 6 г.Уфа'!L50</f>
        <v>4</v>
      </c>
      <c r="G87" s="78">
        <f>'ГБУЗ РБ ДП № 6 г.Уфа'!T47</f>
        <v>4</v>
      </c>
      <c r="H87" s="80">
        <f t="shared" si="2"/>
        <v>100</v>
      </c>
    </row>
    <row r="88" spans="1:8" x14ac:dyDescent="0.2">
      <c r="A88" s="81"/>
      <c r="B88" s="82"/>
      <c r="C88" s="82" t="s">
        <v>189</v>
      </c>
      <c r="D88" s="83">
        <f>SUM(D6:D87)</f>
        <v>1859</v>
      </c>
      <c r="E88" s="181">
        <f t="shared" ref="E88:G88" si="3">SUM(E6:E87)</f>
        <v>1349.5</v>
      </c>
      <c r="F88" s="83">
        <f t="shared" si="3"/>
        <v>1407</v>
      </c>
      <c r="G88" s="83">
        <f t="shared" si="3"/>
        <v>1108</v>
      </c>
      <c r="H88" s="80">
        <f t="shared" si="2"/>
        <v>78.749111584932479</v>
      </c>
    </row>
    <row r="90" spans="1:8" x14ac:dyDescent="0.2">
      <c r="E90" s="146"/>
    </row>
  </sheetData>
  <sortState ref="A6:H87">
    <sortCondition ref="H86"/>
  </sortState>
  <mergeCells count="7">
    <mergeCell ref="A5:H5"/>
    <mergeCell ref="A9:H9"/>
    <mergeCell ref="A1:H1"/>
    <mergeCell ref="A2:A3"/>
    <mergeCell ref="B2:B3"/>
    <mergeCell ref="C2:C3"/>
    <mergeCell ref="D2:H2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7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2661</v>
      </c>
      <c r="T1" s="96" t="s">
        <v>59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18.7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5.75" customHeight="1" x14ac:dyDescent="0.25">
      <c r="A4" s="158" t="s">
        <v>2662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20041</v>
      </c>
      <c r="D10" s="102">
        <f>IFERROR(INDEX('на отправку (3)'!F:F,MATCH($U10,'на отправку (3)'!$A:$A,0),1),0)</f>
        <v>63695.5</v>
      </c>
      <c r="E10" s="102">
        <f>IFERROR(INDEX('на отправку (3)'!G:G,MATCH($U10,'на отправку (3)'!$A:$A,0),1),0)</f>
        <v>0.31463761200000001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21.293293777999999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12411</v>
      </c>
      <c r="O10" s="102">
        <f>IFERROR(INDEX('на отправку (3)'!Q:Q,MATCH($U10,'на отправку (3)'!$A:$A,0),1),0)</f>
        <v>47844.600000000006</v>
      </c>
      <c r="P10" s="102">
        <f>IFERROR(INDEX('на отправку (3)'!R:R,MATCH($U10,'на отправку (3)'!$A:$A,0),1),0)</f>
        <v>0.25940231499999999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021401№1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332</v>
      </c>
      <c r="D11" s="102">
        <f>IFERROR(INDEX('на отправку (3)'!F:F,MATCH($U11,'на отправку (3)'!$A:$A,0),1),0)</f>
        <v>369</v>
      </c>
      <c r="E11" s="102">
        <f>IFERROR(INDEX('на отправку (3)'!G:G,MATCH($U11,'на отправку (3)'!$A:$A,0),1),0)</f>
        <v>0.89972899699999997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22.962962936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1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120</v>
      </c>
      <c r="O11" s="102">
        <f>IFERROR(INDEX('на отправку (3)'!Q:Q,MATCH($U11,'на отправку (3)'!$A:$A,0),1),0)</f>
        <v>164</v>
      </c>
      <c r="P11" s="102">
        <f>IFERROR(INDEX('на отправку (3)'!R:R,MATCH($U11,'на отправку (3)'!$A:$A,0),1),0)</f>
        <v>0.73170731700000002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021401№2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6</v>
      </c>
      <c r="D12" s="102">
        <f>IFERROR(INDEX('на отправку (3)'!F:F,MATCH($U12,'на отправку (3)'!$A:$A,0),1),0)</f>
        <v>6</v>
      </c>
      <c r="E12" s="102">
        <f>IFERROR(INDEX('на отправку (3)'!G:G,MATCH($U12,'на отправку (3)'!$A:$A,0),1),0)</f>
        <v>1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11</v>
      </c>
      <c r="O12" s="102">
        <f>IFERROR(INDEX('на отправку (3)'!Q:Q,MATCH($U12,'на отправку (3)'!$A:$A,0),1),0)</f>
        <v>11</v>
      </c>
      <c r="P12" s="102">
        <f>IFERROR(INDEX('на отправку (3)'!R:R,MATCH($U12,'на отправку (3)'!$A:$A,0),1),0)</f>
        <v>1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021401№3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4</v>
      </c>
      <c r="D13" s="102">
        <f>IFERROR(INDEX('на отправку (3)'!F:F,MATCH($U13,'на отправку (3)'!$A:$A,0),1),0)</f>
        <v>4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2</v>
      </c>
      <c r="O13" s="102">
        <f>IFERROR(INDEX('на отправку (3)'!Q:Q,MATCH($U13,'на отправку (3)'!$A:$A,0),1),0)</f>
        <v>2</v>
      </c>
      <c r="P13" s="102">
        <f>IFERROR(INDEX('на отправку (3)'!R:R,MATCH($U13,'на отправку (3)'!$A:$A,0),1),0)</f>
        <v>1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021401№4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25</v>
      </c>
      <c r="D14" s="102">
        <f>IFERROR(INDEX('на отправку (3)'!F:F,MATCH($U14,'на отправку (3)'!$A:$A,0),1),0)</f>
        <v>44</v>
      </c>
      <c r="E14" s="102">
        <f>IFERROR(INDEX('на отправку (3)'!G:G,MATCH($U14,'на отправку (3)'!$A:$A,0),1),0)</f>
        <v>0.56818181800000001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524.99999917499997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1</v>
      </c>
      <c r="O14" s="102">
        <f>IFERROR(INDEX('на отправку (3)'!Q:Q,MATCH($U14,'на отправку (3)'!$A:$A,0),1),0)</f>
        <v>11</v>
      </c>
      <c r="P14" s="102">
        <f>IFERROR(INDEX('на отправку (3)'!R:R,MATCH($U14,'на отправку (3)'!$A:$A,0),1),0)</f>
        <v>9.0909090999999997E-2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021401№5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619</v>
      </c>
      <c r="D15" s="102">
        <f>IFERROR(INDEX('на отправку (3)'!F:F,MATCH($U15,'на отправку (3)'!$A:$A,0),1),0)</f>
        <v>610</v>
      </c>
      <c r="E15" s="102">
        <f>IFERROR(INDEX('на отправку (3)'!G:G,MATCH($U15,'на отправку (3)'!$A:$A,0),1),0)</f>
        <v>1.014754098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1.014754098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021401№6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14</v>
      </c>
      <c r="D16" s="102">
        <f>IFERROR(INDEX('на отправку (3)'!F:F,MATCH($U16,'на отправку (3)'!$A:$A,0),1),0)</f>
        <v>142</v>
      </c>
      <c r="E16" s="102">
        <f>IFERROR(INDEX('на отправку (3)'!G:G,MATCH($U16,'на отправку (3)'!$A:$A,0),1),0)</f>
        <v>9.8591549000000001E-2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0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0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0</v>
      </c>
      <c r="O16" s="102">
        <f>IFERROR(INDEX('на отправку (3)'!Q:Q,MATCH($U16,'на отправку (3)'!$A:$A,0),1),0)</f>
        <v>80</v>
      </c>
      <c r="P16" s="102">
        <f>IFERROR(INDEX('на отправку (3)'!R:R,MATCH($U16,'на отправку (3)'!$A:$A,0),1),0)</f>
        <v>0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0</v>
      </c>
      <c r="U16" s="141" t="str">
        <f t="shared" si="1"/>
        <v>021401№7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15</v>
      </c>
      <c r="D17" s="102">
        <f>IFERROR(INDEX('на отправку (3)'!F:F,MATCH($U17,'на отправку (3)'!$A:$A,0),1),0)</f>
        <v>142</v>
      </c>
      <c r="E17" s="102">
        <f>IFERROR(INDEX('на отправку (3)'!G:G,MATCH($U17,'на отправку (3)'!$A:$A,0),1),0)</f>
        <v>0.105633803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69.014084800000006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5</v>
      </c>
      <c r="O17" s="102">
        <f>IFERROR(INDEX('на отправку (3)'!Q:Q,MATCH($U17,'на отправку (3)'!$A:$A,0),1),0)</f>
        <v>80</v>
      </c>
      <c r="P17" s="102">
        <f>IFERROR(INDEX('на отправку (3)'!R:R,MATCH($U17,'на отправку (3)'!$A:$A,0),1),0)</f>
        <v>6.25E-2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021401№8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1082</v>
      </c>
      <c r="D18" s="102">
        <f>IFERROR(INDEX('на отправку (3)'!F:F,MATCH($U18,'на отправку (3)'!$A:$A,0),1),0)</f>
        <v>369</v>
      </c>
      <c r="E18" s="102">
        <f>IFERROR(INDEX('на отправку (3)'!G:G,MATCH($U18,'на отправку (3)'!$A:$A,0),1),0)</f>
        <v>2.9322493220000001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2.9322493220000001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433</v>
      </c>
      <c r="O18" s="102">
        <f>IFERROR(INDEX('на отправку (3)'!Q:Q,MATCH($U18,'на отправку (3)'!$A:$A,0),1),0)</f>
        <v>164</v>
      </c>
      <c r="P18" s="102">
        <f>IFERROR(INDEX('на отправку (3)'!R:R,MATCH($U18,'на отправку (3)'!$A:$A,0),1),0)</f>
        <v>2.6402439019999999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021401№9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11</v>
      </c>
      <c r="D19" s="102">
        <f>IFERROR(INDEX('на отправку (3)'!F:F,MATCH($U19,'на отправку (3)'!$A:$A,0),1),0)</f>
        <v>4</v>
      </c>
      <c r="E19" s="102">
        <f>IFERROR(INDEX('на отправку (3)'!G:G,MATCH($U19,'на отправку (3)'!$A:$A,0),1),0)</f>
        <v>2.75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2.75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3</v>
      </c>
      <c r="O19" s="102">
        <f>IFERROR(INDEX('на отправку (3)'!Q:Q,MATCH($U19,'на отправку (3)'!$A:$A,0),1),0)</f>
        <v>2</v>
      </c>
      <c r="P19" s="102">
        <f>IFERROR(INDEX('на отправку (3)'!R:R,MATCH($U19,'на отправку (3)'!$A:$A,0),1),0)</f>
        <v>1.5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021401№10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149</v>
      </c>
      <c r="D20" s="102">
        <f>IFERROR(INDEX('на отправку (3)'!F:F,MATCH($U20,'на отправку (3)'!$A:$A,0),1),0)</f>
        <v>44</v>
      </c>
      <c r="E20" s="102">
        <f>IFERROR(INDEX('на отправку (3)'!G:G,MATCH($U20,'на отправку (3)'!$A:$A,0),1),0)</f>
        <v>3.386363636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3.386363636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74</v>
      </c>
      <c r="O20" s="102">
        <f>IFERROR(INDEX('на отправку (3)'!Q:Q,MATCH($U20,'на отправку (3)'!$A:$A,0),1),0)</f>
        <v>11</v>
      </c>
      <c r="P20" s="102">
        <f>IFERROR(INDEX('на отправку (3)'!R:R,MATCH($U20,'на отправку (3)'!$A:$A,0),1),0)</f>
        <v>6.7272727269999999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021401№11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122</v>
      </c>
      <c r="D21" s="102">
        <f>IFERROR(INDEX('на отправку (3)'!F:F,MATCH($U21,'на отправку (3)'!$A:$A,0),1),0)</f>
        <v>5594</v>
      </c>
      <c r="E21" s="102">
        <f>IFERROR(INDEX('на отправку (3)'!G:G,MATCH($U21,'на отправку (3)'!$A:$A,0),1),0)</f>
        <v>2.1809081000000001E-2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-12.173548996999999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1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85</v>
      </c>
      <c r="O21" s="102">
        <f>IFERROR(INDEX('на отправку (3)'!Q:Q,MATCH($U21,'на отправку (3)'!$A:$A,0),1),0)</f>
        <v>3423</v>
      </c>
      <c r="P21" s="102">
        <f>IFERROR(INDEX('на отправку (3)'!R:R,MATCH($U21,'на отправку (3)'!$A:$A,0),1),0)</f>
        <v>2.4832019E-2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1</v>
      </c>
      <c r="U21" s="141" t="str">
        <f t="shared" si="1"/>
        <v>021401№12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40</v>
      </c>
      <c r="D22" s="102">
        <f>IFERROR(INDEX('на отправку (3)'!F:F,MATCH($U22,'на отправку (3)'!$A:$A,0),1),0)</f>
        <v>102</v>
      </c>
      <c r="E22" s="102">
        <f>IFERROR(INDEX('на отправку (3)'!G:G,MATCH($U22,'на отправку (3)'!$A:$A,0),1),0)</f>
        <v>0.39215686300000002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3.868574637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0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37</v>
      </c>
      <c r="O22" s="102">
        <f>IFERROR(INDEX('на отправку (3)'!Q:Q,MATCH($U22,'на отправку (3)'!$A:$A,0),1),0)</f>
        <v>98</v>
      </c>
      <c r="P22" s="102">
        <f>IFERROR(INDEX('на отправку (3)'!R:R,MATCH($U22,'на отправку (3)'!$A:$A,0),1),0)</f>
        <v>0.37755102000000001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021401№13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1343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1224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021401№14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0</v>
      </c>
      <c r="D25" s="102">
        <f>IFERROR(INDEX('на отправку (3)'!F:F,MATCH($U25,'на отправку (3)'!$A:$A,0),1),0)</f>
        <v>0</v>
      </c>
      <c r="E25" s="102">
        <f>IFERROR(INDEX('на отправку (3)'!G:G,MATCH($U25,'на отправку (3)'!$A:$A,0),1),0)</f>
        <v>0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0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021401№15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0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0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0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021401№16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0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0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0</v>
      </c>
      <c r="O27" s="102">
        <f>IFERROR(INDEX('на отправку (3)'!Q:Q,MATCH($U27,'на отправку (3)'!$A:$A,0),1),0)</f>
        <v>0</v>
      </c>
      <c r="P27" s="102">
        <f>IFERROR(INDEX('на отправку (3)'!R:R,MATCH($U27,'на отправку (3)'!$A:$A,0),1),0)</f>
        <v>0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021401№17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0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0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0</v>
      </c>
      <c r="O28" s="102">
        <f>IFERROR(INDEX('на отправку (3)'!Q:Q,MATCH($U28,'на отправку (3)'!$A:$A,0),1),0)</f>
        <v>0</v>
      </c>
      <c r="P28" s="102">
        <f>IFERROR(INDEX('на отправку (3)'!R:R,MATCH($U28,'на отправку (3)'!$A:$A,0),1),0)</f>
        <v>0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021401№18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0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0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0</v>
      </c>
      <c r="O29" s="102">
        <f>IFERROR(INDEX('на отправку (3)'!Q:Q,MATCH($U29,'на отправку (3)'!$A:$A,0),1),0)</f>
        <v>0</v>
      </c>
      <c r="P29" s="102">
        <f>IFERROR(INDEX('на отправку (3)'!R:R,MATCH($U29,'на отправку (3)'!$A:$A,0),1),0)</f>
        <v>0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021401№19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0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0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021401№20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2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021401№21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0</v>
      </c>
      <c r="D33" s="102">
        <f>IFERROR(INDEX('на отправку (3)'!F:F,MATCH($U33,'на отправку (3)'!$A:$A,0),1),0)</f>
        <v>0</v>
      </c>
      <c r="E33" s="102">
        <f>IFERROR(INDEX('на отправку (3)'!G:G,MATCH($U33,'на отправку (3)'!$A:$A,0),1),0)</f>
        <v>0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2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021401№22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0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021401№23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1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021401№24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0</v>
      </c>
      <c r="D36" s="102">
        <f>IFERROR(INDEX('на отправку (3)'!F:F,MATCH($U36,'на отправку (3)'!$A:$A,0),1),0)</f>
        <v>0</v>
      </c>
      <c r="E36" s="102">
        <f>IFERROR(INDEX('на отправку (3)'!G:G,MATCH($U36,'на отправку (3)'!$A:$A,0),1),0)</f>
        <v>0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2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021401№25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0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11</v>
      </c>
      <c r="V47" s="96" t="s">
        <v>191</v>
      </c>
      <c r="Y47" s="73">
        <f>SUM(Y10:Y44)</f>
        <v>19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13.5</v>
      </c>
      <c r="L50" s="73">
        <f>SUMIF(L10:L44,1,L10:L44)</f>
        <v>14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8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2663</v>
      </c>
      <c r="T1" s="96" t="s">
        <v>61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3" customHeight="1" x14ac:dyDescent="0.25"/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32456</v>
      </c>
      <c r="D10" s="102">
        <f>IFERROR(INDEX('на отправку (3)'!F:F,MATCH($U10,'на отправку (3)'!$A:$A,0),1),0)</f>
        <v>83031.899999999994</v>
      </c>
      <c r="E10" s="102">
        <f>IFERROR(INDEX('на отправку (3)'!G:G,MATCH($U10,'на отправку (3)'!$A:$A,0),1),0)</f>
        <v>0.39088591299999997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13.178133294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25865</v>
      </c>
      <c r="O10" s="102">
        <f>IFERROR(INDEX('на отправку (3)'!Q:Q,MATCH($U10,'на отправку (3)'!$A:$A,0),1),0)</f>
        <v>74890.200000000012</v>
      </c>
      <c r="P10" s="102">
        <f>IFERROR(INDEX('на отправку (3)'!R:R,MATCH($U10,'на отправку (3)'!$A:$A,0),1),0)</f>
        <v>0.34537229200000003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021405№1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129</v>
      </c>
      <c r="D11" s="102">
        <f>IFERROR(INDEX('на отправку (3)'!F:F,MATCH($U11,'на отправку (3)'!$A:$A,0),1),0)</f>
        <v>139</v>
      </c>
      <c r="E11" s="102">
        <f>IFERROR(INDEX('на отправку (3)'!G:G,MATCH($U11,'на отправку (3)'!$A:$A,0),1),0)</f>
        <v>0.92805755400000001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274.88640707100001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76</v>
      </c>
      <c r="O11" s="102">
        <f>IFERROR(INDEX('на отправку (3)'!Q:Q,MATCH($U11,'на отправку (3)'!$A:$A,0),1),0)</f>
        <v>307</v>
      </c>
      <c r="P11" s="102">
        <f>IFERROR(INDEX('на отправку (3)'!R:R,MATCH($U11,'на отправку (3)'!$A:$A,0),1),0)</f>
        <v>0.247557003</v>
      </c>
      <c r="Q11" s="102">
        <f>IFERROR(INDEX('на отправку (3)'!S:S,MATCH($U11,'на отправку (3)'!$A:$A,0),1),0)</f>
        <v>1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021405№2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1</v>
      </c>
      <c r="D12" s="102">
        <f>IFERROR(INDEX('на отправку (3)'!F:F,MATCH($U12,'на отправку (3)'!$A:$A,0),1),0)</f>
        <v>2</v>
      </c>
      <c r="E12" s="102">
        <f>IFERROR(INDEX('на отправку (3)'!G:G,MATCH($U12,'на отправку (3)'!$A:$A,0),1),0)</f>
        <v>0.5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-50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9</v>
      </c>
      <c r="O12" s="102">
        <f>IFERROR(INDEX('на отправку (3)'!Q:Q,MATCH($U12,'на отправку (3)'!$A:$A,0),1),0)</f>
        <v>9</v>
      </c>
      <c r="P12" s="102">
        <f>IFERROR(INDEX('на отправку (3)'!R:R,MATCH($U12,'на отправку (3)'!$A:$A,0),1),0)</f>
        <v>1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021405№3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3</v>
      </c>
      <c r="D13" s="102">
        <f>IFERROR(INDEX('на отправку (3)'!F:F,MATCH($U13,'на отправку (3)'!$A:$A,0),1),0)</f>
        <v>3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350.00000045000002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2</v>
      </c>
      <c r="O13" s="102">
        <f>IFERROR(INDEX('на отправку (3)'!Q:Q,MATCH($U13,'на отправку (3)'!$A:$A,0),1),0)</f>
        <v>9</v>
      </c>
      <c r="P13" s="102">
        <f>IFERROR(INDEX('на отправку (3)'!R:R,MATCH($U13,'на отправку (3)'!$A:$A,0),1),0)</f>
        <v>0.222222222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021405№4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14</v>
      </c>
      <c r="D14" s="102">
        <f>IFERROR(INDEX('на отправку (3)'!F:F,MATCH($U14,'на отправку (3)'!$A:$A,0),1),0)</f>
        <v>16</v>
      </c>
      <c r="E14" s="102">
        <f>IFERROR(INDEX('на отправку (3)'!G:G,MATCH($U14,'на отправку (3)'!$A:$A,0),1),0)</f>
        <v>0.875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600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3</v>
      </c>
      <c r="O14" s="102">
        <f>IFERROR(INDEX('на отправку (3)'!Q:Q,MATCH($U14,'на отправку (3)'!$A:$A,0),1),0)</f>
        <v>24</v>
      </c>
      <c r="P14" s="102">
        <f>IFERROR(INDEX('на отправку (3)'!R:R,MATCH($U14,'на отправку (3)'!$A:$A,0),1),0)</f>
        <v>0.125</v>
      </c>
      <c r="Q14" s="102">
        <f>IFERROR(INDEX('на отправку (3)'!S:S,MATCH($U14,'на отправку (3)'!$A:$A,0),1),0)</f>
        <v>0.5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021405№5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844</v>
      </c>
      <c r="D15" s="102">
        <f>IFERROR(INDEX('на отправку (3)'!F:F,MATCH($U15,'на отправку (3)'!$A:$A,0),1),0)</f>
        <v>840</v>
      </c>
      <c r="E15" s="102">
        <f>IFERROR(INDEX('на отправку (3)'!G:G,MATCH($U15,'на отправку (3)'!$A:$A,0),1),0)</f>
        <v>1.0047619050000001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1.0047619050000001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021405№6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171</v>
      </c>
      <c r="D16" s="102">
        <f>IFERROR(INDEX('на отправку (3)'!F:F,MATCH($U16,'на отправку (3)'!$A:$A,0),1),0)</f>
        <v>203</v>
      </c>
      <c r="E16" s="102">
        <f>IFERROR(INDEX('на отправку (3)'!G:G,MATCH($U16,'на отправку (3)'!$A:$A,0),1),0)</f>
        <v>0.84236453200000005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1.7001081659999999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1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164</v>
      </c>
      <c r="O16" s="102">
        <f>IFERROR(INDEX('на отправку (3)'!Q:Q,MATCH($U16,'на отправку (3)'!$A:$A,0),1),0)</f>
        <v>198</v>
      </c>
      <c r="P16" s="102">
        <f>IFERROR(INDEX('на отправку (3)'!R:R,MATCH($U16,'на отправку (3)'!$A:$A,0),1),0)</f>
        <v>0.82828282799999997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021405№7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105</v>
      </c>
      <c r="D17" s="102">
        <f>IFERROR(INDEX('на отправку (3)'!F:F,MATCH($U17,'на отправку (3)'!$A:$A,0),1),0)</f>
        <v>203</v>
      </c>
      <c r="E17" s="102">
        <f>IFERROR(INDEX('на отправку (3)'!G:G,MATCH($U17,'на отправку (3)'!$A:$A,0),1),0)</f>
        <v>0.517241379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12.542629617999999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91</v>
      </c>
      <c r="O17" s="102">
        <f>IFERROR(INDEX('на отправку (3)'!Q:Q,MATCH($U17,'на отправку (3)'!$A:$A,0),1),0)</f>
        <v>198</v>
      </c>
      <c r="P17" s="102">
        <f>IFERROR(INDEX('на отправку (3)'!R:R,MATCH($U17,'на отправку (3)'!$A:$A,0),1),0)</f>
        <v>0.45959596000000003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021405№8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666</v>
      </c>
      <c r="D18" s="102">
        <f>IFERROR(INDEX('на отправку (3)'!F:F,MATCH($U18,'на отправку (3)'!$A:$A,0),1),0)</f>
        <v>139</v>
      </c>
      <c r="E18" s="102">
        <f>IFERROR(INDEX('на отправку (3)'!G:G,MATCH($U18,'на отправку (3)'!$A:$A,0),1),0)</f>
        <v>4.7913669060000004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4.7913669060000004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509</v>
      </c>
      <c r="O18" s="102">
        <f>IFERROR(INDEX('на отправку (3)'!Q:Q,MATCH($U18,'на отправку (3)'!$A:$A,0),1),0)</f>
        <v>307</v>
      </c>
      <c r="P18" s="102">
        <f>IFERROR(INDEX('на отправку (3)'!R:R,MATCH($U18,'на отправку (3)'!$A:$A,0),1),0)</f>
        <v>1.657980456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021405№9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22</v>
      </c>
      <c r="D19" s="102">
        <f>IFERROR(INDEX('на отправку (3)'!F:F,MATCH($U19,'на отправку (3)'!$A:$A,0),1),0)</f>
        <v>3</v>
      </c>
      <c r="E19" s="102">
        <f>IFERROR(INDEX('на отправку (3)'!G:G,MATCH($U19,'на отправку (3)'!$A:$A,0),1),0)</f>
        <v>7.3333333329999997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7.3333333329999997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19</v>
      </c>
      <c r="O19" s="102">
        <f>IFERROR(INDEX('на отправку (3)'!Q:Q,MATCH($U19,'на отправку (3)'!$A:$A,0),1),0)</f>
        <v>9</v>
      </c>
      <c r="P19" s="102">
        <f>IFERROR(INDEX('на отправку (3)'!R:R,MATCH($U19,'на отправку (3)'!$A:$A,0),1),0)</f>
        <v>2.111111111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021405№10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89</v>
      </c>
      <c r="D20" s="102">
        <f>IFERROR(INDEX('на отправку (3)'!F:F,MATCH($U20,'на отправку (3)'!$A:$A,0),1),0)</f>
        <v>16</v>
      </c>
      <c r="E20" s="102">
        <f>IFERROR(INDEX('на отправку (3)'!G:G,MATCH($U20,'на отправку (3)'!$A:$A,0),1),0)</f>
        <v>5.5625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5.5625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59</v>
      </c>
      <c r="O20" s="102">
        <f>IFERROR(INDEX('на отправку (3)'!Q:Q,MATCH($U20,'на отправку (3)'!$A:$A,0),1),0)</f>
        <v>24</v>
      </c>
      <c r="P20" s="102">
        <f>IFERROR(INDEX('на отправку (3)'!R:R,MATCH($U20,'на отправку (3)'!$A:$A,0),1),0)</f>
        <v>2.4583333330000001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021405№11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348</v>
      </c>
      <c r="D21" s="102">
        <f>IFERROR(INDEX('на отправку (3)'!F:F,MATCH($U21,'на отправку (3)'!$A:$A,0),1),0)</f>
        <v>5728</v>
      </c>
      <c r="E21" s="102">
        <f>IFERROR(INDEX('на отправку (3)'!G:G,MATCH($U21,'на отправку (3)'!$A:$A,0),1),0)</f>
        <v>6.075419E-2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46.591180592000001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210</v>
      </c>
      <c r="O21" s="102">
        <f>IFERROR(INDEX('на отправку (3)'!Q:Q,MATCH($U21,'на отправку (3)'!$A:$A,0),1),0)</f>
        <v>5067</v>
      </c>
      <c r="P21" s="102">
        <f>IFERROR(INDEX('на отправку (3)'!R:R,MATCH($U21,'на отправку (3)'!$A:$A,0),1),0)</f>
        <v>4.1444641999999997E-2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021405№12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74</v>
      </c>
      <c r="D22" s="102">
        <f>IFERROR(INDEX('на отправку (3)'!F:F,MATCH($U22,'на отправку (3)'!$A:$A,0),1),0)</f>
        <v>259</v>
      </c>
      <c r="E22" s="102">
        <f>IFERROR(INDEX('на отправку (3)'!G:G,MATCH($U22,'на отправку (3)'!$A:$A,0),1),0)</f>
        <v>0.28571428599999998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22.448979889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70</v>
      </c>
      <c r="O22" s="102">
        <f>IFERROR(INDEX('на отправку (3)'!Q:Q,MATCH($U22,'на отправку (3)'!$A:$A,0),1),0)</f>
        <v>300</v>
      </c>
      <c r="P22" s="102">
        <f>IFERROR(INDEX('на отправку (3)'!R:R,MATCH($U22,'на отправку (3)'!$A:$A,0),1),0)</f>
        <v>0.233333333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021405№13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503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449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021405№14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1832</v>
      </c>
      <c r="D25" s="102">
        <f>IFERROR(INDEX('на отправку (3)'!F:F,MATCH($U25,'на отправку (3)'!$A:$A,0),1),0)</f>
        <v>2000</v>
      </c>
      <c r="E25" s="102">
        <f>IFERROR(INDEX('на отправку (3)'!G:G,MATCH($U25,'на отправку (3)'!$A:$A,0),1),0)</f>
        <v>0.91600000000000004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0.91600000000000004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021405№15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3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2</v>
      </c>
      <c r="O26" s="102">
        <f>IFERROR(INDEX('на отправку (3)'!Q:Q,MATCH($U26,'на отправку (3)'!$A:$A,0),1),0)</f>
        <v>1</v>
      </c>
      <c r="P26" s="102">
        <f>IFERROR(INDEX('на отправку (3)'!R:R,MATCH($U26,'на отправку (3)'!$A:$A,0),1),0)</f>
        <v>2</v>
      </c>
      <c r="Q26" s="102">
        <f>IFERROR(INDEX('на отправку (3)'!S:S,MATCH($U26,'на отправку (3)'!$A:$A,0),1),0)</f>
        <v>1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021405№16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31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6</v>
      </c>
      <c r="O27" s="102">
        <f>IFERROR(INDEX('на отправку (3)'!Q:Q,MATCH($U27,'на отправку (3)'!$A:$A,0),1),0)</f>
        <v>5</v>
      </c>
      <c r="P27" s="102">
        <f>IFERROR(INDEX('на отправку (3)'!R:R,MATCH($U27,'на отправку (3)'!$A:$A,0),1),0)</f>
        <v>1.2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021405№17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7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5</v>
      </c>
      <c r="O28" s="102">
        <f>IFERROR(INDEX('на отправку (3)'!Q:Q,MATCH($U28,'на отправку (3)'!$A:$A,0),1),0)</f>
        <v>4</v>
      </c>
      <c r="P28" s="102">
        <f>IFERROR(INDEX('на отправку (3)'!R:R,MATCH($U28,'на отправку (3)'!$A:$A,0),1),0)</f>
        <v>1.25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021405№18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9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8</v>
      </c>
      <c r="O29" s="102">
        <f>IFERROR(INDEX('на отправку (3)'!Q:Q,MATCH($U29,'на отправку (3)'!$A:$A,0),1),0)</f>
        <v>6</v>
      </c>
      <c r="P29" s="102">
        <f>IFERROR(INDEX('на отправку (3)'!R:R,MATCH($U29,'на отправку (3)'!$A:$A,0),1),0)</f>
        <v>1.3333333329999999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021405№19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23</v>
      </c>
      <c r="D30" s="102">
        <f>IFERROR(INDEX('на отправку (3)'!F:F,MATCH($U30,'на отправку (3)'!$A:$A,0),1),0)</f>
        <v>1</v>
      </c>
      <c r="E30" s="102">
        <f>IFERROR(INDEX('на отправку (3)'!G:G,MATCH($U30,'на отправку (3)'!$A:$A,0),1),0)</f>
        <v>23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23</v>
      </c>
      <c r="I30" s="102">
        <f>IFERROR(INDEX('на отправку (3)'!K:K,MATCH($U30,'на отправку (3)'!$A:$A,0),1),0)</f>
        <v>1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1</v>
      </c>
      <c r="L30" s="102">
        <f>IFERROR(INDEX('на отправку (3)'!N:N,MATCH($U30,'на отправку (3)'!$A:$A,0),1),0)</f>
        <v>1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3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1</v>
      </c>
      <c r="U30" s="141" t="str">
        <f t="shared" si="1"/>
        <v>021405№20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1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10</v>
      </c>
      <c r="D32" s="102">
        <f>IFERROR(INDEX('на отправку (3)'!F:F,MATCH($U32,'на отправку (3)'!$A:$A,0),1),0)</f>
        <v>13</v>
      </c>
      <c r="E32" s="102">
        <f>IFERROR(INDEX('на отправку (3)'!G:G,MATCH($U32,'на отправку (3)'!$A:$A,0),1),0)</f>
        <v>0.76923076899999998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130.76923093100001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3</v>
      </c>
      <c r="O32" s="102">
        <f>IFERROR(INDEX('на отправку (3)'!Q:Q,MATCH($U32,'на отправку (3)'!$A:$A,0),1),0)</f>
        <v>9</v>
      </c>
      <c r="P32" s="102">
        <f>IFERROR(INDEX('на отправку (3)'!R:R,MATCH($U32,'на отправку (3)'!$A:$A,0),1),0)</f>
        <v>0.33333333300000001</v>
      </c>
      <c r="Q32" s="102">
        <f>IFERROR(INDEX('на отправку (3)'!S:S,MATCH($U32,'на отправку (3)'!$A:$A,0),1),0)</f>
        <v>1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021405№21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34</v>
      </c>
      <c r="D33" s="102">
        <f>IFERROR(INDEX('на отправку (3)'!F:F,MATCH($U33,'на отправку (3)'!$A:$A,0),1),0)</f>
        <v>34</v>
      </c>
      <c r="E33" s="102">
        <f>IFERROR(INDEX('на отправку (3)'!G:G,MATCH($U33,'на отправку (3)'!$A:$A,0),1),0)</f>
        <v>1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1</v>
      </c>
      <c r="I33" s="102">
        <f>IFERROR(INDEX('на отправку (3)'!K:K,MATCH($U33,'на отправку (3)'!$A:$A,0),1),0)</f>
        <v>1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021405№22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021405№23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1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-100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5</v>
      </c>
      <c r="O35" s="102">
        <f>IFERROR(INDEX('на отправку (3)'!Q:Q,MATCH($U35,'на отправку (3)'!$A:$A,0),1),0)</f>
        <v>1</v>
      </c>
      <c r="P35" s="102">
        <f>IFERROR(INDEX('на отправку (3)'!R:R,MATCH($U35,'на отправку (3)'!$A:$A,0),1),0)</f>
        <v>5</v>
      </c>
      <c r="Q35" s="102">
        <f>IFERROR(INDEX('на отправку (3)'!S:S,MATCH($U35,'на отправку (3)'!$A:$A,0),1),0)</f>
        <v>1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021405№24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33</v>
      </c>
      <c r="D36" s="102">
        <f>IFERROR(INDEX('на отправку (3)'!F:F,MATCH($U36,'на отправку (3)'!$A:$A,0),1),0)</f>
        <v>34</v>
      </c>
      <c r="E36" s="102">
        <f>IFERROR(INDEX('на отправку (3)'!G:G,MATCH($U36,'на отправку (3)'!$A:$A,0),1),0)</f>
        <v>0.97058823500000002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0.97058823500000002</v>
      </c>
      <c r="I36" s="102">
        <f>IFERROR(INDEX('на отправку (3)'!K:K,MATCH($U36,'на отправку (3)'!$A:$A,0),1),0)</f>
        <v>1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021405№25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14</v>
      </c>
      <c r="V47" s="96" t="s">
        <v>191</v>
      </c>
      <c r="Y47" s="73">
        <f>SUM(Y10:Y44)</f>
        <v>25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17</v>
      </c>
      <c r="L50" s="73">
        <f>SUMIF(L10:L44,1,L10:L44)</f>
        <v>19</v>
      </c>
      <c r="M50" s="96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9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2664</v>
      </c>
      <c r="T1" s="96" t="s">
        <v>63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8" customHeight="1" x14ac:dyDescent="0.25">
      <c r="A4" s="158" t="s">
        <v>64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204676</v>
      </c>
      <c r="D10" s="102">
        <f>IFERROR(INDEX('на отправку (3)'!F:F,MATCH($U10,'на отправку (3)'!$A:$A,0),1),0)</f>
        <v>672051.5</v>
      </c>
      <c r="E10" s="102">
        <f>IFERROR(INDEX('на отправку (3)'!G:G,MATCH($U10,'на отправку (3)'!$A:$A,0),1),0)</f>
        <v>0.304554041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-3.0447557170000001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0.5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216637</v>
      </c>
      <c r="O10" s="102">
        <f>IFERROR(INDEX('на отправку (3)'!Q:Q,MATCH($U10,'на отправку (3)'!$A:$A,0),1),0)</f>
        <v>689667.2</v>
      </c>
      <c r="P10" s="102">
        <f>IFERROR(INDEX('на отправку (3)'!R:R,MATCH($U10,'на отправку (3)'!$A:$A,0),1),0)</f>
        <v>0.31411817199999997</v>
      </c>
      <c r="Q10" s="102">
        <f>IFERROR(INDEX('на отправку (3)'!S:S,MATCH($U10,'на отправку (3)'!$A:$A,0),1),0)</f>
        <v>0.5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021424№1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1024</v>
      </c>
      <c r="D11" s="102">
        <f>IFERROR(INDEX('на отправку (3)'!F:F,MATCH($U11,'на отправку (3)'!$A:$A,0),1),0)</f>
        <v>1058</v>
      </c>
      <c r="E11" s="102">
        <f>IFERROR(INDEX('на отправку (3)'!G:G,MATCH($U11,'на отправку (3)'!$A:$A,0),1),0)</f>
        <v>0.96786389399999995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95.723587257999995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945</v>
      </c>
      <c r="O11" s="102">
        <f>IFERROR(INDEX('на отправку (3)'!Q:Q,MATCH($U11,'на отправку (3)'!$A:$A,0),1),0)</f>
        <v>1911</v>
      </c>
      <c r="P11" s="102">
        <f>IFERROR(INDEX('на отправку (3)'!R:R,MATCH($U11,'на отправку (3)'!$A:$A,0),1),0)</f>
        <v>0.49450549500000002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021424№2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130</v>
      </c>
      <c r="D12" s="102">
        <f>IFERROR(INDEX('на отправку (3)'!F:F,MATCH($U12,'на отправку (3)'!$A:$A,0),1),0)</f>
        <v>137</v>
      </c>
      <c r="E12" s="102">
        <f>IFERROR(INDEX('на отправку (3)'!G:G,MATCH($U12,'на отправку (3)'!$A:$A,0),1),0)</f>
        <v>0.94890510900000002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35.557872713999998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28</v>
      </c>
      <c r="O12" s="102">
        <f>IFERROR(INDEX('на отправку (3)'!Q:Q,MATCH($U12,'на отправку (3)'!$A:$A,0),1),0)</f>
        <v>40</v>
      </c>
      <c r="P12" s="102">
        <f>IFERROR(INDEX('на отправку (3)'!R:R,MATCH($U12,'на отправку (3)'!$A:$A,0),1),0)</f>
        <v>0.7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021424№3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6</v>
      </c>
      <c r="D13" s="102">
        <f>IFERROR(INDEX('на отправку (3)'!F:F,MATCH($U13,'на отправку (3)'!$A:$A,0),1),0)</f>
        <v>6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90.909090840000005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11</v>
      </c>
      <c r="O13" s="102">
        <f>IFERROR(INDEX('на отправку (3)'!Q:Q,MATCH($U13,'на отправку (3)'!$A:$A,0),1),0)</f>
        <v>21</v>
      </c>
      <c r="P13" s="102">
        <f>IFERROR(INDEX('на отправку (3)'!R:R,MATCH($U13,'на отправку (3)'!$A:$A,0),1),0)</f>
        <v>0.52380952400000003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021424№4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37</v>
      </c>
      <c r="D14" s="102">
        <f>IFERROR(INDEX('на отправку (3)'!F:F,MATCH($U14,'на отправку (3)'!$A:$A,0),1),0)</f>
        <v>50</v>
      </c>
      <c r="E14" s="102">
        <f>IFERROR(INDEX('на отправку (3)'!G:G,MATCH($U14,'на отправку (3)'!$A:$A,0),1),0)</f>
        <v>0.74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1388.705892511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17</v>
      </c>
      <c r="O14" s="102">
        <f>IFERROR(INDEX('на отправку (3)'!Q:Q,MATCH($U14,'на отправку (3)'!$A:$A,0),1),0)</f>
        <v>342</v>
      </c>
      <c r="P14" s="102">
        <f>IFERROR(INDEX('на отправку (3)'!R:R,MATCH($U14,'на отправку (3)'!$A:$A,0),1),0)</f>
        <v>4.9707601999999997E-2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021424№5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4101</v>
      </c>
      <c r="D15" s="102">
        <f>IFERROR(INDEX('на отправку (3)'!F:F,MATCH($U15,'на отправку (3)'!$A:$A,0),1),0)</f>
        <v>4100</v>
      </c>
      <c r="E15" s="102">
        <f>IFERROR(INDEX('на отправку (3)'!G:G,MATCH($U15,'на отправку (3)'!$A:$A,0),1),0)</f>
        <v>1.000243902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1.000243902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021424№6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1316</v>
      </c>
      <c r="D16" s="102">
        <f>IFERROR(INDEX('на отправку (3)'!F:F,MATCH($U16,'на отправку (3)'!$A:$A,0),1),0)</f>
        <v>1516</v>
      </c>
      <c r="E16" s="102">
        <f>IFERROR(INDEX('на отправку (3)'!G:G,MATCH($U16,'на отправку (3)'!$A:$A,0),1),0)</f>
        <v>0.86807387899999999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32.435698573000003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917</v>
      </c>
      <c r="O16" s="102">
        <f>IFERROR(INDEX('на отправку (3)'!Q:Q,MATCH($U16,'на отправку (3)'!$A:$A,0),1),0)</f>
        <v>1399</v>
      </c>
      <c r="P16" s="102">
        <f>IFERROR(INDEX('на отправку (3)'!R:R,MATCH($U16,'на отправку (3)'!$A:$A,0),1),0)</f>
        <v>0.65546819199999995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021424№7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459</v>
      </c>
      <c r="D17" s="102">
        <f>IFERROR(INDEX('на отправку (3)'!F:F,MATCH($U17,'на отправку (3)'!$A:$A,0),1),0)</f>
        <v>1516</v>
      </c>
      <c r="E17" s="102">
        <f>IFERROR(INDEX('на отправку (3)'!G:G,MATCH($U17,'на отправку (3)'!$A:$A,0),1),0)</f>
        <v>0.302770449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-38.523097507000003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689</v>
      </c>
      <c r="O17" s="102">
        <f>IFERROR(INDEX('на отправку (3)'!Q:Q,MATCH($U17,'на отправку (3)'!$A:$A,0),1),0)</f>
        <v>1399</v>
      </c>
      <c r="P17" s="102">
        <f>IFERROR(INDEX('на отправку (3)'!R:R,MATCH($U17,'на отправку (3)'!$A:$A,0),1),0)</f>
        <v>0.49249463900000001</v>
      </c>
      <c r="Q17" s="102">
        <f>IFERROR(INDEX('на отправку (3)'!S:S,MATCH($U17,'на отправку (3)'!$A:$A,0),1),0)</f>
        <v>0.5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021424№8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5482</v>
      </c>
      <c r="D18" s="102">
        <f>IFERROR(INDEX('на отправку (3)'!F:F,MATCH($U18,'на отправку (3)'!$A:$A,0),1),0)</f>
        <v>1058</v>
      </c>
      <c r="E18" s="102">
        <f>IFERROR(INDEX('на отправку (3)'!G:G,MATCH($U18,'на отправку (3)'!$A:$A,0),1),0)</f>
        <v>5.1814744800000003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5.1814744800000003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5671</v>
      </c>
      <c r="O18" s="102">
        <f>IFERROR(INDEX('на отправку (3)'!Q:Q,MATCH($U18,'на отправку (3)'!$A:$A,0),1),0)</f>
        <v>1911</v>
      </c>
      <c r="P18" s="102">
        <f>IFERROR(INDEX('на отправку (3)'!R:R,MATCH($U18,'на отправку (3)'!$A:$A,0),1),0)</f>
        <v>2.9675562530000001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021424№9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85</v>
      </c>
      <c r="D19" s="102">
        <f>IFERROR(INDEX('на отправку (3)'!F:F,MATCH($U19,'на отправку (3)'!$A:$A,0),1),0)</f>
        <v>6</v>
      </c>
      <c r="E19" s="102">
        <f>IFERROR(INDEX('на отправку (3)'!G:G,MATCH($U19,'на отправку (3)'!$A:$A,0),1),0)</f>
        <v>14.166666666999999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14.166666666999999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67</v>
      </c>
      <c r="O19" s="102">
        <f>IFERROR(INDEX('на отправку (3)'!Q:Q,MATCH($U19,'на отправку (3)'!$A:$A,0),1),0)</f>
        <v>21</v>
      </c>
      <c r="P19" s="102">
        <f>IFERROR(INDEX('на отправку (3)'!R:R,MATCH($U19,'на отправку (3)'!$A:$A,0),1),0)</f>
        <v>3.19047619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021424№10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451</v>
      </c>
      <c r="D20" s="102">
        <f>IFERROR(INDEX('на отправку (3)'!F:F,MATCH($U20,'на отправку (3)'!$A:$A,0),1),0)</f>
        <v>50</v>
      </c>
      <c r="E20" s="102">
        <f>IFERROR(INDEX('на отправку (3)'!G:G,MATCH($U20,'на отправку (3)'!$A:$A,0),1),0)</f>
        <v>9.02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9.02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710</v>
      </c>
      <c r="O20" s="102">
        <f>IFERROR(INDEX('на отправку (3)'!Q:Q,MATCH($U20,'на отправку (3)'!$A:$A,0),1),0)</f>
        <v>342</v>
      </c>
      <c r="P20" s="102">
        <f>IFERROR(INDEX('на отправку (3)'!R:R,MATCH($U20,'на отправку (3)'!$A:$A,0),1),0)</f>
        <v>2.0760233920000002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021424№11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1510</v>
      </c>
      <c r="D21" s="102">
        <f>IFERROR(INDEX('на отправку (3)'!F:F,MATCH($U21,'на отправку (3)'!$A:$A,0),1),0)</f>
        <v>52012</v>
      </c>
      <c r="E21" s="102">
        <f>IFERROR(INDEX('на отправку (3)'!G:G,MATCH($U21,'на отправку (3)'!$A:$A,0),1),0)</f>
        <v>2.9031761999999999E-2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62.050654194000003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0.5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826</v>
      </c>
      <c r="O21" s="102">
        <f>IFERROR(INDEX('на отправку (3)'!Q:Q,MATCH($U21,'на отправку (3)'!$A:$A,0),1),0)</f>
        <v>46106</v>
      </c>
      <c r="P21" s="102">
        <f>IFERROR(INDEX('на отправку (3)'!R:R,MATCH($U21,'на отправку (3)'!$A:$A,0),1),0)</f>
        <v>1.7915238999999999E-2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1</v>
      </c>
      <c r="U21" s="141" t="str">
        <f t="shared" si="1"/>
        <v>021424№12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596</v>
      </c>
      <c r="D22" s="102">
        <f>IFERROR(INDEX('на отправку (3)'!F:F,MATCH($U22,'на отправку (3)'!$A:$A,0),1),0)</f>
        <v>2090</v>
      </c>
      <c r="E22" s="102">
        <f>IFERROR(INDEX('на отправку (3)'!G:G,MATCH($U22,'на отправку (3)'!$A:$A,0),1),0)</f>
        <v>0.28516746399999998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-0.73089370099999995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555</v>
      </c>
      <c r="O22" s="102">
        <f>IFERROR(INDEX('на отправку (3)'!Q:Q,MATCH($U22,'на отправку (3)'!$A:$A,0),1),0)</f>
        <v>1932</v>
      </c>
      <c r="P22" s="102">
        <f>IFERROR(INDEX('на отправку (3)'!R:R,MATCH($U22,'на отправку (3)'!$A:$A,0),1),0)</f>
        <v>0.28726708099999998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021424№13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9</v>
      </c>
      <c r="D23" s="102">
        <f>IFERROR(INDEX('на отправку (3)'!F:F,MATCH($U23,'на отправку (3)'!$A:$A,0),1),0)</f>
        <v>4734</v>
      </c>
      <c r="E23" s="102">
        <f>IFERROR(INDEX('на отправку (3)'!G:G,MATCH($U23,'на отправку (3)'!$A:$A,0),1),0)</f>
        <v>1.9011410000000001E-3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692.58460974000002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1</v>
      </c>
      <c r="O23" s="102">
        <f>IFERROR(INDEX('на отправку (3)'!Q:Q,MATCH($U23,'на отправку (3)'!$A:$A,0),1),0)</f>
        <v>4169</v>
      </c>
      <c r="P23" s="102">
        <f>IFERROR(INDEX('на отправку (3)'!R:R,MATCH($U23,'на отправку (3)'!$A:$A,0),1),0)</f>
        <v>2.3986600000000001E-4</v>
      </c>
      <c r="Q23" s="102">
        <f>IFERROR(INDEX('на отправку (3)'!S:S,MATCH($U23,'на отправку (3)'!$A:$A,0),1),0)</f>
        <v>0.5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021424№14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20520</v>
      </c>
      <c r="D25" s="102">
        <f>IFERROR(INDEX('на отправку (3)'!F:F,MATCH($U25,'на отправку (3)'!$A:$A,0),1),0)</f>
        <v>20504</v>
      </c>
      <c r="E25" s="102">
        <f>IFERROR(INDEX('на отправку (3)'!G:G,MATCH($U25,'на отправку (3)'!$A:$A,0),1),0)</f>
        <v>1.000780336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1.000780336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021424№15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282</v>
      </c>
      <c r="D26" s="102">
        <f>IFERROR(INDEX('на отправку (3)'!F:F,MATCH($U26,'на отправку (3)'!$A:$A,0),1),0)</f>
        <v>3</v>
      </c>
      <c r="E26" s="102">
        <f>IFERROR(INDEX('на отправку (3)'!G:G,MATCH($U26,'на отправку (3)'!$A:$A,0),1),0)</f>
        <v>94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94</v>
      </c>
      <c r="I26" s="102">
        <f>IFERROR(INDEX('на отправку (3)'!K:K,MATCH($U26,'на отправку (3)'!$A:$A,0),1),0)</f>
        <v>1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1</v>
      </c>
      <c r="L26" s="102">
        <f>IFERROR(INDEX('на отправку (3)'!N:N,MATCH($U26,'на отправку (3)'!$A:$A,0),1),0)</f>
        <v>1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22</v>
      </c>
      <c r="O26" s="102">
        <f>IFERROR(INDEX('на отправку (3)'!Q:Q,MATCH($U26,'на отправку (3)'!$A:$A,0),1),0)</f>
        <v>19</v>
      </c>
      <c r="P26" s="102">
        <f>IFERROR(INDEX('на отправку (3)'!R:R,MATCH($U26,'на отправку (3)'!$A:$A,0),1),0)</f>
        <v>1.1578947369999999</v>
      </c>
      <c r="Q26" s="102">
        <f>IFERROR(INDEX('на отправку (3)'!S:S,MATCH($U26,'на отправку (3)'!$A:$A,0),1),0)</f>
        <v>1</v>
      </c>
      <c r="R26" s="102">
        <f>IFERROR(INDEX('на отправку (3)'!T:T,MATCH($U26,'на отправку (3)'!$A:$A,0),1),0)</f>
        <v>0</v>
      </c>
      <c r="T26" s="140">
        <f t="shared" si="0"/>
        <v>1</v>
      </c>
      <c r="U26" s="141" t="str">
        <f t="shared" si="1"/>
        <v>021424№16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1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8</v>
      </c>
      <c r="D27" s="102">
        <f>IFERROR(INDEX('на отправку (3)'!F:F,MATCH($U27,'на отправку (3)'!$A:$A,0),1),0)</f>
        <v>12</v>
      </c>
      <c r="E27" s="102">
        <f>IFERROR(INDEX('на отправку (3)'!G:G,MATCH($U27,'на отправку (3)'!$A:$A,0),1),0)</f>
        <v>0.66666666699999999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0.66666666699999999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162</v>
      </c>
      <c r="O27" s="102">
        <f>IFERROR(INDEX('на отправку (3)'!Q:Q,MATCH($U27,'на отправку (3)'!$A:$A,0),1),0)</f>
        <v>975</v>
      </c>
      <c r="P27" s="102">
        <f>IFERROR(INDEX('на отправку (3)'!R:R,MATCH($U27,'на отправку (3)'!$A:$A,0),1),0)</f>
        <v>0.16615384599999999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021424№17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108</v>
      </c>
      <c r="D28" s="102">
        <f>IFERROR(INDEX('на отправку (3)'!F:F,MATCH($U28,'на отправку (3)'!$A:$A,0),1),0)</f>
        <v>3</v>
      </c>
      <c r="E28" s="102">
        <f>IFERROR(INDEX('на отправку (3)'!G:G,MATCH($U28,'на отправку (3)'!$A:$A,0),1),0)</f>
        <v>36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36</v>
      </c>
      <c r="I28" s="102">
        <f>IFERROR(INDEX('на отправку (3)'!K:K,MATCH($U28,'на отправку (3)'!$A:$A,0),1),0)</f>
        <v>1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1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81</v>
      </c>
      <c r="O28" s="102">
        <f>IFERROR(INDEX('на отправку (3)'!Q:Q,MATCH($U28,'на отправку (3)'!$A:$A,0),1),0)</f>
        <v>55</v>
      </c>
      <c r="P28" s="102">
        <f>IFERROR(INDEX('на отправку (3)'!R:R,MATCH($U28,'на отправку (3)'!$A:$A,0),1),0)</f>
        <v>1.4727272730000001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1</v>
      </c>
      <c r="U28" s="141" t="str">
        <f t="shared" si="1"/>
        <v>021424№18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1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63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47</v>
      </c>
      <c r="O29" s="102">
        <f>IFERROR(INDEX('на отправку (3)'!Q:Q,MATCH($U29,'на отправку (3)'!$A:$A,0),1),0)</f>
        <v>4</v>
      </c>
      <c r="P29" s="102">
        <f>IFERROR(INDEX('на отправку (3)'!R:R,MATCH($U29,'на отправку (3)'!$A:$A,0),1),0)</f>
        <v>11.75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021424№19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8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17</v>
      </c>
      <c r="O30" s="102">
        <f>IFERROR(INDEX('на отправку (3)'!Q:Q,MATCH($U30,'на отправку (3)'!$A:$A,0),1),0)</f>
        <v>38</v>
      </c>
      <c r="P30" s="102">
        <f>IFERROR(INDEX('на отправку (3)'!R:R,MATCH($U30,'на отправку (3)'!$A:$A,0),1),0)</f>
        <v>0.44736842100000002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021424№20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75</v>
      </c>
      <c r="D32" s="102">
        <f>IFERROR(INDEX('на отправку (3)'!F:F,MATCH($U32,'на отправку (3)'!$A:$A,0),1),0)</f>
        <v>165</v>
      </c>
      <c r="E32" s="102">
        <f>IFERROR(INDEX('на отправку (3)'!G:G,MATCH($U32,'на отправку (3)'!$A:$A,0),1),0)</f>
        <v>0.45454545499999999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143.506493315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14</v>
      </c>
      <c r="O32" s="102">
        <f>IFERROR(INDEX('на отправку (3)'!Q:Q,MATCH($U32,'на отправку (3)'!$A:$A,0),1),0)</f>
        <v>75</v>
      </c>
      <c r="P32" s="102">
        <f>IFERROR(INDEX('на отправку (3)'!R:R,MATCH($U32,'на отправку (3)'!$A:$A,0),1),0)</f>
        <v>0.18666666700000001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021424№21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402</v>
      </c>
      <c r="D33" s="102">
        <f>IFERROR(INDEX('на отправку (3)'!F:F,MATCH($U33,'на отправку (3)'!$A:$A,0),1),0)</f>
        <v>465</v>
      </c>
      <c r="E33" s="102">
        <f>IFERROR(INDEX('на отправку (3)'!G:G,MATCH($U33,'на отправку (3)'!$A:$A,0),1),0)</f>
        <v>0.86451612899999997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0.86451612899999997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021424№22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15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021424№23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3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-100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1</v>
      </c>
      <c r="O35" s="102">
        <f>IFERROR(INDEX('на отправку (3)'!Q:Q,MATCH($U35,'на отправку (3)'!$A:$A,0),1),0)</f>
        <v>12</v>
      </c>
      <c r="P35" s="102">
        <f>IFERROR(INDEX('на отправку (3)'!R:R,MATCH($U35,'на отправку (3)'!$A:$A,0),1),0)</f>
        <v>8.3333332999999996E-2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021424№24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680</v>
      </c>
      <c r="D36" s="102">
        <f>IFERROR(INDEX('на отправку (3)'!F:F,MATCH($U36,'на отправку (3)'!$A:$A,0),1),0)</f>
        <v>680</v>
      </c>
      <c r="E36" s="102">
        <f>IFERROR(INDEX('на отправку (3)'!G:G,MATCH($U36,'на отправку (3)'!$A:$A,0),1),0)</f>
        <v>1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1</v>
      </c>
      <c r="I36" s="102">
        <f>IFERROR(INDEX('на отправку (3)'!K:K,MATCH($U36,'на отправку (3)'!$A:$A,0),1),0)</f>
        <v>2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021424№25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20</v>
      </c>
      <c r="V47" s="96" t="s">
        <v>191</v>
      </c>
      <c r="Y47" s="73">
        <f>SUM(Y10:Y44)</f>
        <v>27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23</v>
      </c>
      <c r="L50" s="73">
        <f>SUMIF(L10:L44,1,L10:L44)</f>
        <v>21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30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2665</v>
      </c>
      <c r="T1" s="96" t="s">
        <v>65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8" customHeight="1" x14ac:dyDescent="0.25">
      <c r="A4" s="158" t="s">
        <v>66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48141</v>
      </c>
      <c r="D10" s="102">
        <f>IFERROR(INDEX('на отправку (3)'!F:F,MATCH($U10,'на отправку (3)'!$A:$A,0),1),0)</f>
        <v>154230.40000000002</v>
      </c>
      <c r="E10" s="102">
        <f>IFERROR(INDEX('на отправку (3)'!G:G,MATCH($U10,'на отправку (3)'!$A:$A,0),1),0)</f>
        <v>0.31213690700000002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11.143399102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49837</v>
      </c>
      <c r="O10" s="102">
        <f>IFERROR(INDEX('на отправку (3)'!Q:Q,MATCH($U10,'на отправку (3)'!$A:$A,0),1),0)</f>
        <v>177455.90000000002</v>
      </c>
      <c r="P10" s="102">
        <f>IFERROR(INDEX('на отправку (3)'!R:R,MATCH($U10,'на отправку (3)'!$A:$A,0),1),0)</f>
        <v>0.28084160600000002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021501№1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180</v>
      </c>
      <c r="D11" s="102">
        <f>IFERROR(INDEX('на отправку (3)'!F:F,MATCH($U11,'на отправку (3)'!$A:$A,0),1),0)</f>
        <v>200</v>
      </c>
      <c r="E11" s="102">
        <f>IFERROR(INDEX('на отправку (3)'!G:G,MATCH($U11,'на отправку (3)'!$A:$A,0),1),0)</f>
        <v>0.9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27.321100983000001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545</v>
      </c>
      <c r="O11" s="102">
        <f>IFERROR(INDEX('на отправку (3)'!Q:Q,MATCH($U11,'на отправку (3)'!$A:$A,0),1),0)</f>
        <v>771</v>
      </c>
      <c r="P11" s="102">
        <f>IFERROR(INDEX('на отправку (3)'!R:R,MATCH($U11,'на отправку (3)'!$A:$A,0),1),0)</f>
        <v>0.70687418899999999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021501№2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2</v>
      </c>
      <c r="D12" s="102">
        <f>IFERROR(INDEX('на отправку (3)'!F:F,MATCH($U12,'на отправку (3)'!$A:$A,0),1),0)</f>
        <v>4</v>
      </c>
      <c r="E12" s="102">
        <f>IFERROR(INDEX('на отправку (3)'!G:G,MATCH($U12,'на отправку (3)'!$A:$A,0),1),0)</f>
        <v>0.5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1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021501№3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2</v>
      </c>
      <c r="D13" s="102">
        <f>IFERROR(INDEX('на отправку (3)'!F:F,MATCH($U13,'на отправку (3)'!$A:$A,0),1),0)</f>
        <v>3</v>
      </c>
      <c r="E13" s="102">
        <f>IFERROR(INDEX('на отправку (3)'!G:G,MATCH($U13,'на отправку (3)'!$A:$A,0),1),0)</f>
        <v>0.66666666699999999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66.666666750000005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6</v>
      </c>
      <c r="O13" s="102">
        <f>IFERROR(INDEX('на отправку (3)'!Q:Q,MATCH($U13,'на отправку (3)'!$A:$A,0),1),0)</f>
        <v>15</v>
      </c>
      <c r="P13" s="102">
        <f>IFERROR(INDEX('на отправку (3)'!R:R,MATCH($U13,'на отправку (3)'!$A:$A,0),1),0)</f>
        <v>0.4</v>
      </c>
      <c r="Q13" s="102">
        <f>IFERROR(INDEX('на отправку (3)'!S:S,MATCH($U13,'на отправку (3)'!$A:$A,0),1),0)</f>
        <v>0.5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021501№4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9</v>
      </c>
      <c r="D14" s="102">
        <f>IFERROR(INDEX('на отправку (3)'!F:F,MATCH($U14,'на отправку (3)'!$A:$A,0),1),0)</f>
        <v>10</v>
      </c>
      <c r="E14" s="102">
        <f>IFERROR(INDEX('на отправку (3)'!G:G,MATCH($U14,'на отправку (3)'!$A:$A,0),1),0)</f>
        <v>0.9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166.086956614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23</v>
      </c>
      <c r="O14" s="102">
        <f>IFERROR(INDEX('на отправку (3)'!Q:Q,MATCH($U14,'на отправку (3)'!$A:$A,0),1),0)</f>
        <v>68</v>
      </c>
      <c r="P14" s="102">
        <f>IFERROR(INDEX('на отправку (3)'!R:R,MATCH($U14,'на отправку (3)'!$A:$A,0),1),0)</f>
        <v>0.33823529400000002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021501№5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1142</v>
      </c>
      <c r="D15" s="102">
        <f>IFERROR(INDEX('на отправку (3)'!F:F,MATCH($U15,'на отправку (3)'!$A:$A,0),1),0)</f>
        <v>1140</v>
      </c>
      <c r="E15" s="102">
        <f>IFERROR(INDEX('на отправку (3)'!G:G,MATCH($U15,'на отправку (3)'!$A:$A,0),1),0)</f>
        <v>1.001754386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1.001754386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021501№6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224</v>
      </c>
      <c r="D16" s="102">
        <f>IFERROR(INDEX('на отправку (3)'!F:F,MATCH($U16,'на отправку (3)'!$A:$A,0),1),0)</f>
        <v>258</v>
      </c>
      <c r="E16" s="102">
        <f>IFERROR(INDEX('на отправку (3)'!G:G,MATCH($U16,'на отправку (3)'!$A:$A,0),1),0)</f>
        <v>0.86821705400000004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8.4191445199999997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201</v>
      </c>
      <c r="O16" s="102">
        <f>IFERROR(INDEX('на отправку (3)'!Q:Q,MATCH($U16,'на отправку (3)'!$A:$A,0),1),0)</f>
        <v>251</v>
      </c>
      <c r="P16" s="102">
        <f>IFERROR(INDEX('на отправку (3)'!R:R,MATCH($U16,'на отправку (3)'!$A:$A,0),1),0)</f>
        <v>0.80079681300000005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021501№7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93</v>
      </c>
      <c r="D17" s="102">
        <f>IFERROR(INDEX('на отправку (3)'!F:F,MATCH($U17,'на отправку (3)'!$A:$A,0),1),0)</f>
        <v>258</v>
      </c>
      <c r="E17" s="102">
        <f>IFERROR(INDEX('на отправку (3)'!G:G,MATCH($U17,'на отправку (3)'!$A:$A,0),1),0)</f>
        <v>0.36046511599999997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-3.748144549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94</v>
      </c>
      <c r="O17" s="102">
        <f>IFERROR(INDEX('на отправку (3)'!Q:Q,MATCH($U17,'на отправку (3)'!$A:$A,0),1),0)</f>
        <v>251</v>
      </c>
      <c r="P17" s="102">
        <f>IFERROR(INDEX('на отправку (3)'!R:R,MATCH($U17,'на отправку (3)'!$A:$A,0),1),0)</f>
        <v>0.37450199200000001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021501№8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1268</v>
      </c>
      <c r="D18" s="102">
        <f>IFERROR(INDEX('на отправку (3)'!F:F,MATCH($U18,'на отправку (3)'!$A:$A,0),1),0)</f>
        <v>200</v>
      </c>
      <c r="E18" s="102">
        <f>IFERROR(INDEX('на отправку (3)'!G:G,MATCH($U18,'на отправку (3)'!$A:$A,0),1),0)</f>
        <v>6.34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6.34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1971</v>
      </c>
      <c r="O18" s="102">
        <f>IFERROR(INDEX('на отправку (3)'!Q:Q,MATCH($U18,'на отправку (3)'!$A:$A,0),1),0)</f>
        <v>771</v>
      </c>
      <c r="P18" s="102">
        <f>IFERROR(INDEX('на отправку (3)'!R:R,MATCH($U18,'на отправку (3)'!$A:$A,0),1),0)</f>
        <v>2.5564202329999999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021501№9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54</v>
      </c>
      <c r="D19" s="102">
        <f>IFERROR(INDEX('на отправку (3)'!F:F,MATCH($U19,'на отправку (3)'!$A:$A,0),1),0)</f>
        <v>3</v>
      </c>
      <c r="E19" s="102">
        <f>IFERROR(INDEX('на отправку (3)'!G:G,MATCH($U19,'на отправку (3)'!$A:$A,0),1),0)</f>
        <v>18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18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62</v>
      </c>
      <c r="O19" s="102">
        <f>IFERROR(INDEX('на отправку (3)'!Q:Q,MATCH($U19,'на отправку (3)'!$A:$A,0),1),0)</f>
        <v>15</v>
      </c>
      <c r="P19" s="102">
        <f>IFERROR(INDEX('на отправку (3)'!R:R,MATCH($U19,'на отправку (3)'!$A:$A,0),1),0)</f>
        <v>4.1333333330000004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021501№10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77</v>
      </c>
      <c r="D20" s="102">
        <f>IFERROR(INDEX('на отправку (3)'!F:F,MATCH($U20,'на отправку (3)'!$A:$A,0),1),0)</f>
        <v>10</v>
      </c>
      <c r="E20" s="102">
        <f>IFERROR(INDEX('на отправку (3)'!G:G,MATCH($U20,'на отправку (3)'!$A:$A,0),1),0)</f>
        <v>7.7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7.7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117</v>
      </c>
      <c r="O20" s="102">
        <f>IFERROR(INDEX('на отправку (3)'!Q:Q,MATCH($U20,'на отправку (3)'!$A:$A,0),1),0)</f>
        <v>68</v>
      </c>
      <c r="P20" s="102">
        <f>IFERROR(INDEX('на отправку (3)'!R:R,MATCH($U20,'на отправку (3)'!$A:$A,0),1),0)</f>
        <v>1.7205882349999999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021501№11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502</v>
      </c>
      <c r="D21" s="102">
        <f>IFERROR(INDEX('на отправку (3)'!F:F,MATCH($U21,'на отправку (3)'!$A:$A,0),1),0)</f>
        <v>9987</v>
      </c>
      <c r="E21" s="102">
        <f>IFERROR(INDEX('на отправку (3)'!G:G,MATCH($U21,'на отправку (3)'!$A:$A,0),1),0)</f>
        <v>5.0265345000000003E-2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18.433218790000002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349</v>
      </c>
      <c r="O21" s="102">
        <f>IFERROR(INDEX('на отправку (3)'!Q:Q,MATCH($U21,'на отправку (3)'!$A:$A,0),1),0)</f>
        <v>8223</v>
      </c>
      <c r="P21" s="102">
        <f>IFERROR(INDEX('на отправку (3)'!R:R,MATCH($U21,'на отправку (3)'!$A:$A,0),1),0)</f>
        <v>4.2441931000000002E-2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021501№12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104</v>
      </c>
      <c r="D22" s="102">
        <f>IFERROR(INDEX('на отправку (3)'!F:F,MATCH($U22,'на отправку (3)'!$A:$A,0),1),0)</f>
        <v>377</v>
      </c>
      <c r="E22" s="102">
        <f>IFERROR(INDEX('на отправку (3)'!G:G,MATCH($U22,'на отправку (3)'!$A:$A,0),1),0)</f>
        <v>0.27586206899999999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-8.2280641449999994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101</v>
      </c>
      <c r="O22" s="102">
        <f>IFERROR(INDEX('на отправку (3)'!Q:Q,MATCH($U22,'на отправку (3)'!$A:$A,0),1),0)</f>
        <v>336</v>
      </c>
      <c r="P22" s="102">
        <f>IFERROR(INDEX('на отправку (3)'!R:R,MATCH($U22,'на отправку (3)'!$A:$A,0),1),0)</f>
        <v>0.30059523799999999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021501№13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729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676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021501№14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5924</v>
      </c>
      <c r="D25" s="102">
        <f>IFERROR(INDEX('на отправку (3)'!F:F,MATCH($U25,'на отправку (3)'!$A:$A,0),1),0)</f>
        <v>6401</v>
      </c>
      <c r="E25" s="102">
        <f>IFERROR(INDEX('на отправку (3)'!G:G,MATCH($U25,'на отправку (3)'!$A:$A,0),1),0)</f>
        <v>0.92548039400000004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0.92548039400000004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0.5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021501№15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6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2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021501№16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39</v>
      </c>
      <c r="D27" s="102">
        <f>IFERROR(INDEX('на отправку (3)'!F:F,MATCH($U27,'на отправку (3)'!$A:$A,0),1),0)</f>
        <v>1</v>
      </c>
      <c r="E27" s="102">
        <f>IFERROR(INDEX('на отправку (3)'!G:G,MATCH($U27,'на отправку (3)'!$A:$A,0),1),0)</f>
        <v>39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39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4</v>
      </c>
      <c r="O27" s="102">
        <f>IFERROR(INDEX('на отправку (3)'!Q:Q,MATCH($U27,'на отправку (3)'!$A:$A,0),1),0)</f>
        <v>31</v>
      </c>
      <c r="P27" s="102">
        <f>IFERROR(INDEX('на отправку (3)'!R:R,MATCH($U27,'на отправку (3)'!$A:$A,0),1),0)</f>
        <v>0.12903225800000001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021501№17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12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7</v>
      </c>
      <c r="O28" s="102">
        <f>IFERROR(INDEX('на отправку (3)'!Q:Q,MATCH($U28,'на отправку (3)'!$A:$A,0),1),0)</f>
        <v>1</v>
      </c>
      <c r="P28" s="102">
        <f>IFERROR(INDEX('на отправку (3)'!R:R,MATCH($U28,'на отправку (3)'!$A:$A,0),1),0)</f>
        <v>7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021501№18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5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4</v>
      </c>
      <c r="O29" s="102">
        <f>IFERROR(INDEX('на отправку (3)'!Q:Q,MATCH($U29,'на отправку (3)'!$A:$A,0),1),0)</f>
        <v>2</v>
      </c>
      <c r="P29" s="102">
        <f>IFERROR(INDEX('на отправку (3)'!R:R,MATCH($U29,'на отправку (3)'!$A:$A,0),1),0)</f>
        <v>2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021501№19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1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1</v>
      </c>
      <c r="O30" s="102">
        <f>IFERROR(INDEX('на отправку (3)'!Q:Q,MATCH($U30,'на отправку (3)'!$A:$A,0),1),0)</f>
        <v>1</v>
      </c>
      <c r="P30" s="102">
        <f>IFERROR(INDEX('на отправку (3)'!R:R,MATCH($U30,'на отправку (3)'!$A:$A,0),1),0)</f>
        <v>1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021501№20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2</v>
      </c>
      <c r="D32" s="102">
        <f>IFERROR(INDEX('на отправку (3)'!F:F,MATCH($U32,'на отправку (3)'!$A:$A,0),1),0)</f>
        <v>6</v>
      </c>
      <c r="E32" s="102">
        <f>IFERROR(INDEX('на отправку (3)'!G:G,MATCH($U32,'на отправку (3)'!$A:$A,0),1),0)</f>
        <v>0.33333333300000001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4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021501№21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9</v>
      </c>
      <c r="D33" s="102">
        <f>IFERROR(INDEX('на отправку (3)'!F:F,MATCH($U33,'на отправку (3)'!$A:$A,0),1),0)</f>
        <v>115</v>
      </c>
      <c r="E33" s="102">
        <f>IFERROR(INDEX('на отправку (3)'!G:G,MATCH($U33,'на отправку (3)'!$A:$A,0),1),0)</f>
        <v>7.8260869999999996E-2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7.8260869999999996E-2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021501№22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1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021501№23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2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1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021501№24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154</v>
      </c>
      <c r="D36" s="102">
        <f>IFERROR(INDEX('на отправку (3)'!F:F,MATCH($U36,'на отправку (3)'!$A:$A,0),1),0)</f>
        <v>169</v>
      </c>
      <c r="E36" s="102">
        <f>IFERROR(INDEX('на отправку (3)'!G:G,MATCH($U36,'на отправку (3)'!$A:$A,0),1),0)</f>
        <v>0.91124260400000001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0.91124260400000001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021501№25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12</v>
      </c>
      <c r="V47" s="96" t="s">
        <v>191</v>
      </c>
      <c r="Y47" s="73">
        <f>SUM(Y10:Y44)</f>
        <v>25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16.5</v>
      </c>
      <c r="L50" s="73">
        <f>SUMIF(L10:L44,1,L10:L44)</f>
        <v>19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31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2666</v>
      </c>
      <c r="T1" s="96" t="s">
        <v>67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8" customHeight="1" x14ac:dyDescent="0.25">
      <c r="A4" s="158" t="s">
        <v>68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105464</v>
      </c>
      <c r="D10" s="102">
        <f>IFERROR(INDEX('на отправку (3)'!F:F,MATCH($U10,'на отправку (3)'!$A:$A,0),1),0)</f>
        <v>254073.5</v>
      </c>
      <c r="E10" s="102">
        <f>IFERROR(INDEX('на отправку (3)'!G:G,MATCH($U10,'на отправку (3)'!$A:$A,0),1),0)</f>
        <v>0.41509248300000001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6.9713907009999998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0.5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103192</v>
      </c>
      <c r="O10" s="102">
        <f>IFERROR(INDEX('на отправку (3)'!Q:Q,MATCH($U10,'на отправку (3)'!$A:$A,0),1),0)</f>
        <v>265930.90000000002</v>
      </c>
      <c r="P10" s="102">
        <f>IFERROR(INDEX('на отправку (3)'!R:R,MATCH($U10,'на отправку (3)'!$A:$A,0),1),0)</f>
        <v>0.38804065300000001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021502№1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417</v>
      </c>
      <c r="D11" s="102">
        <f>IFERROR(INDEX('на отправку (3)'!F:F,MATCH($U11,'на отправку (3)'!$A:$A,0),1),0)</f>
        <v>454</v>
      </c>
      <c r="E11" s="102">
        <f>IFERROR(INDEX('на отправку (3)'!G:G,MATCH($U11,'на отправку (3)'!$A:$A,0),1),0)</f>
        <v>0.91850220299999996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252.09251144300001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174</v>
      </c>
      <c r="O11" s="102">
        <f>IFERROR(INDEX('на отправку (3)'!Q:Q,MATCH($U11,'на отправку (3)'!$A:$A,0),1),0)</f>
        <v>667</v>
      </c>
      <c r="P11" s="102">
        <f>IFERROR(INDEX('на отправку (3)'!R:R,MATCH($U11,'на отправку (3)'!$A:$A,0),1),0)</f>
        <v>0.26086956500000003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021502№2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15</v>
      </c>
      <c r="D12" s="102">
        <f>IFERROR(INDEX('на отправку (3)'!F:F,MATCH($U12,'на отправку (3)'!$A:$A,0),1),0)</f>
        <v>18</v>
      </c>
      <c r="E12" s="102">
        <f>IFERROR(INDEX('на отправку (3)'!G:G,MATCH($U12,'на отправку (3)'!$A:$A,0),1),0)</f>
        <v>0.83333333300000001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-16.6666667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0.5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5</v>
      </c>
      <c r="O12" s="102">
        <f>IFERROR(INDEX('на отправку (3)'!Q:Q,MATCH($U12,'на отправку (3)'!$A:$A,0),1),0)</f>
        <v>5</v>
      </c>
      <c r="P12" s="102">
        <f>IFERROR(INDEX('на отправку (3)'!R:R,MATCH($U12,'на отправку (3)'!$A:$A,0),1),0)</f>
        <v>1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021502№3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20</v>
      </c>
      <c r="D13" s="102">
        <f>IFERROR(INDEX('на отправку (3)'!F:F,MATCH($U13,'на отправку (3)'!$A:$A,0),1),0)</f>
        <v>22</v>
      </c>
      <c r="E13" s="102">
        <f>IFERROR(INDEX('на отправку (3)'!G:G,MATCH($U13,'на отправку (3)'!$A:$A,0),1),0)</f>
        <v>0.909090909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107.79220777099999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21</v>
      </c>
      <c r="O13" s="102">
        <f>IFERROR(INDEX('на отправку (3)'!Q:Q,MATCH($U13,'на отправку (3)'!$A:$A,0),1),0)</f>
        <v>48</v>
      </c>
      <c r="P13" s="102">
        <f>IFERROR(INDEX('на отправку (3)'!R:R,MATCH($U13,'на отправку (3)'!$A:$A,0),1),0)</f>
        <v>0.4375</v>
      </c>
      <c r="Q13" s="102">
        <f>IFERROR(INDEX('на отправку (3)'!S:S,MATCH($U13,'на отправку (3)'!$A:$A,0),1),0)</f>
        <v>0.5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021502№4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13</v>
      </c>
      <c r="D14" s="102">
        <f>IFERROR(INDEX('на отправку (3)'!F:F,MATCH($U14,'на отправку (3)'!$A:$A,0),1),0)</f>
        <v>14</v>
      </c>
      <c r="E14" s="102">
        <f>IFERROR(INDEX('на отправку (3)'!G:G,MATCH($U14,'на отправку (3)'!$A:$A,0),1),0)</f>
        <v>0.928571429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1432.142847891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8</v>
      </c>
      <c r="O14" s="102">
        <f>IFERROR(INDEX('на отправку (3)'!Q:Q,MATCH($U14,'на отправку (3)'!$A:$A,0),1),0)</f>
        <v>132</v>
      </c>
      <c r="P14" s="102">
        <f>IFERROR(INDEX('на отправку (3)'!R:R,MATCH($U14,'на отправку (3)'!$A:$A,0),1),0)</f>
        <v>6.0606061000000003E-2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021502№5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1505</v>
      </c>
      <c r="D15" s="102">
        <f>IFERROR(INDEX('на отправку (3)'!F:F,MATCH($U15,'на отправку (3)'!$A:$A,0),1),0)</f>
        <v>1500</v>
      </c>
      <c r="E15" s="102">
        <f>IFERROR(INDEX('на отправку (3)'!G:G,MATCH($U15,'на отправку (3)'!$A:$A,0),1),0)</f>
        <v>1.003333333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1.003333333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021502№6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523</v>
      </c>
      <c r="D16" s="102">
        <f>IFERROR(INDEX('на отправку (3)'!F:F,MATCH($U16,'на отправку (3)'!$A:$A,0),1),0)</f>
        <v>842</v>
      </c>
      <c r="E16" s="102">
        <f>IFERROR(INDEX('на отправку (3)'!G:G,MATCH($U16,'на отправку (3)'!$A:$A,0),1),0)</f>
        <v>0.62114014299999998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13.499244227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440</v>
      </c>
      <c r="O16" s="102">
        <f>IFERROR(INDEX('на отправку (3)'!Q:Q,MATCH($U16,'на отправку (3)'!$A:$A,0),1),0)</f>
        <v>804</v>
      </c>
      <c r="P16" s="102">
        <f>IFERROR(INDEX('на отправку (3)'!R:R,MATCH($U16,'на отправку (3)'!$A:$A,0),1),0)</f>
        <v>0.54726368199999997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021502№7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487</v>
      </c>
      <c r="D17" s="102">
        <f>IFERROR(INDEX('на отправку (3)'!F:F,MATCH($U17,'на отправку (3)'!$A:$A,0),1),0)</f>
        <v>842</v>
      </c>
      <c r="E17" s="102">
        <f>IFERROR(INDEX('на отправку (3)'!G:G,MATCH($U17,'на отправку (3)'!$A:$A,0),1),0)</f>
        <v>0.57838479799999998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-11.424499557000001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525</v>
      </c>
      <c r="O17" s="102">
        <f>IFERROR(INDEX('на отправку (3)'!Q:Q,MATCH($U17,'на отправку (3)'!$A:$A,0),1),0)</f>
        <v>804</v>
      </c>
      <c r="P17" s="102">
        <f>IFERROR(INDEX('на отправку (3)'!R:R,MATCH($U17,'на отправку (3)'!$A:$A,0),1),0)</f>
        <v>0.65298507500000003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021502№8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2800</v>
      </c>
      <c r="D18" s="102">
        <f>IFERROR(INDEX('на отправку (3)'!F:F,MATCH($U18,'на отправку (3)'!$A:$A,0),1),0)</f>
        <v>454</v>
      </c>
      <c r="E18" s="102">
        <f>IFERROR(INDEX('на отправку (3)'!G:G,MATCH($U18,'на отправку (3)'!$A:$A,0),1),0)</f>
        <v>6.1674008809999998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6.1674008809999998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3933</v>
      </c>
      <c r="O18" s="102">
        <f>IFERROR(INDEX('на отправку (3)'!Q:Q,MATCH($U18,'на отправку (3)'!$A:$A,0),1),0)</f>
        <v>667</v>
      </c>
      <c r="P18" s="102">
        <f>IFERROR(INDEX('на отправку (3)'!R:R,MATCH($U18,'на отправку (3)'!$A:$A,0),1),0)</f>
        <v>5.896551724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021502№9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119</v>
      </c>
      <c r="D19" s="102">
        <f>IFERROR(INDEX('на отправку (3)'!F:F,MATCH($U19,'на отправку (3)'!$A:$A,0),1),0)</f>
        <v>22</v>
      </c>
      <c r="E19" s="102">
        <f>IFERROR(INDEX('на отправку (3)'!G:G,MATCH($U19,'на отправку (3)'!$A:$A,0),1),0)</f>
        <v>5.4090909089999997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5.4090909089999997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196</v>
      </c>
      <c r="O19" s="102">
        <f>IFERROR(INDEX('на отправку (3)'!Q:Q,MATCH($U19,'на отправку (3)'!$A:$A,0),1),0)</f>
        <v>48</v>
      </c>
      <c r="P19" s="102">
        <f>IFERROR(INDEX('на отправку (3)'!R:R,MATCH($U19,'на отправку (3)'!$A:$A,0),1),0)</f>
        <v>4.0833333329999997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021502№10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327</v>
      </c>
      <c r="D20" s="102">
        <f>IFERROR(INDEX('на отправку (3)'!F:F,MATCH($U20,'на отправку (3)'!$A:$A,0),1),0)</f>
        <v>14</v>
      </c>
      <c r="E20" s="102">
        <f>IFERROR(INDEX('на отправку (3)'!G:G,MATCH($U20,'на отправку (3)'!$A:$A,0),1),0)</f>
        <v>23.357142856999999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23.357142856999999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291</v>
      </c>
      <c r="O20" s="102">
        <f>IFERROR(INDEX('на отправку (3)'!Q:Q,MATCH($U20,'на отправку (3)'!$A:$A,0),1),0)</f>
        <v>132</v>
      </c>
      <c r="P20" s="102">
        <f>IFERROR(INDEX('на отправку (3)'!R:R,MATCH($U20,'на отправку (3)'!$A:$A,0),1),0)</f>
        <v>2.2045454549999999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021502№11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646</v>
      </c>
      <c r="D21" s="102">
        <f>IFERROR(INDEX('на отправку (3)'!F:F,MATCH($U21,'на отправку (3)'!$A:$A,0),1),0)</f>
        <v>20071</v>
      </c>
      <c r="E21" s="102">
        <f>IFERROR(INDEX('на отправку (3)'!G:G,MATCH($U21,'на отправку (3)'!$A:$A,0),1),0)</f>
        <v>3.2185740999999997E-2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1.372157173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0.5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498</v>
      </c>
      <c r="O21" s="102">
        <f>IFERROR(INDEX('на отправку (3)'!Q:Q,MATCH($U21,'на отправку (3)'!$A:$A,0),1),0)</f>
        <v>15685</v>
      </c>
      <c r="P21" s="102">
        <f>IFERROR(INDEX('на отправку (3)'!R:R,MATCH($U21,'на отправку (3)'!$A:$A,0),1),0)</f>
        <v>3.175008E-2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1</v>
      </c>
      <c r="U21" s="141" t="str">
        <f t="shared" si="1"/>
        <v>021502№12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422</v>
      </c>
      <c r="D22" s="102">
        <f>IFERROR(INDEX('на отправку (3)'!F:F,MATCH($U22,'на отправку (3)'!$A:$A,0),1),0)</f>
        <v>1211</v>
      </c>
      <c r="E22" s="102">
        <f>IFERROR(INDEX('на отправку (3)'!G:G,MATCH($U22,'на отправку (3)'!$A:$A,0),1),0)</f>
        <v>0.34847233700000002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2.8034780979999998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0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421</v>
      </c>
      <c r="O22" s="102">
        <f>IFERROR(INDEX('на отправку (3)'!Q:Q,MATCH($U22,'на отправку (3)'!$A:$A,0),1),0)</f>
        <v>1242</v>
      </c>
      <c r="P22" s="102">
        <f>IFERROR(INDEX('на отправку (3)'!R:R,MATCH($U22,'на отправку (3)'!$A:$A,0),1),0)</f>
        <v>0.33896940399999997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021502№13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1901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1680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021502№14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13187</v>
      </c>
      <c r="D25" s="102">
        <f>IFERROR(INDEX('на отправку (3)'!F:F,MATCH($U25,'на отправку (3)'!$A:$A,0),1),0)</f>
        <v>13496</v>
      </c>
      <c r="E25" s="102">
        <f>IFERROR(INDEX('на отправку (3)'!G:G,MATCH($U25,'на отправку (3)'!$A:$A,0),1),0)</f>
        <v>0.97710432700000005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0.97710432700000005</v>
      </c>
      <c r="I25" s="102">
        <f>IFERROR(INDEX('на отправку (3)'!K:K,MATCH($U25,'на отправку (3)'!$A:$A,0),1),0)</f>
        <v>0.5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0.5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021502№15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35</v>
      </c>
      <c r="D26" s="102">
        <f>IFERROR(INDEX('на отправку (3)'!F:F,MATCH($U26,'на отправку (3)'!$A:$A,0),1),0)</f>
        <v>1</v>
      </c>
      <c r="E26" s="102">
        <f>IFERROR(INDEX('на отправку (3)'!G:G,MATCH($U26,'на отправку (3)'!$A:$A,0),1),0)</f>
        <v>35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35</v>
      </c>
      <c r="I26" s="102">
        <f>IFERROR(INDEX('на отправку (3)'!K:K,MATCH($U26,'на отправку (3)'!$A:$A,0),1),0)</f>
        <v>1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1</v>
      </c>
      <c r="L26" s="102">
        <f>IFERROR(INDEX('на отправку (3)'!N:N,MATCH($U26,'на отправку (3)'!$A:$A,0),1),0)</f>
        <v>1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76</v>
      </c>
      <c r="O26" s="102">
        <f>IFERROR(INDEX('на отправку (3)'!Q:Q,MATCH($U26,'на отправку (3)'!$A:$A,0),1),0)</f>
        <v>2</v>
      </c>
      <c r="P26" s="102">
        <f>IFERROR(INDEX('на отправку (3)'!R:R,MATCH($U26,'на отправку (3)'!$A:$A,0),1),0)</f>
        <v>38</v>
      </c>
      <c r="Q26" s="102">
        <f>IFERROR(INDEX('на отправку (3)'!S:S,MATCH($U26,'на отправку (3)'!$A:$A,0),1),0)</f>
        <v>1</v>
      </c>
      <c r="R26" s="102">
        <f>IFERROR(INDEX('на отправку (3)'!T:T,MATCH($U26,'на отправку (3)'!$A:$A,0),1),0)</f>
        <v>0</v>
      </c>
      <c r="T26" s="140">
        <f t="shared" si="0"/>
        <v>1</v>
      </c>
      <c r="U26" s="141" t="str">
        <f t="shared" si="1"/>
        <v>021502№16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1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661</v>
      </c>
      <c r="D27" s="102">
        <f>IFERROR(INDEX('на отправку (3)'!F:F,MATCH($U27,'на отправку (3)'!$A:$A,0),1),0)</f>
        <v>1</v>
      </c>
      <c r="E27" s="102">
        <f>IFERROR(INDEX('на отправку (3)'!G:G,MATCH($U27,'на отправку (3)'!$A:$A,0),1),0)</f>
        <v>661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661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1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247</v>
      </c>
      <c r="O27" s="102">
        <f>IFERROR(INDEX('на отправку (3)'!Q:Q,MATCH($U27,'на отправку (3)'!$A:$A,0),1),0)</f>
        <v>78</v>
      </c>
      <c r="P27" s="102">
        <f>IFERROR(INDEX('на отправку (3)'!R:R,MATCH($U27,'на отправку (3)'!$A:$A,0),1),0)</f>
        <v>3.1666666669999999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021502№17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14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11</v>
      </c>
      <c r="O28" s="102">
        <f>IFERROR(INDEX('на отправку (3)'!Q:Q,MATCH($U28,'на отправку (3)'!$A:$A,0),1),0)</f>
        <v>7</v>
      </c>
      <c r="P28" s="102">
        <f>IFERROR(INDEX('на отправку (3)'!R:R,MATCH($U28,'на отправку (3)'!$A:$A,0),1),0)</f>
        <v>1.571428571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021502№18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37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57</v>
      </c>
      <c r="O29" s="102">
        <f>IFERROR(INDEX('на отправку (3)'!Q:Q,MATCH($U29,'на отправку (3)'!$A:$A,0),1),0)</f>
        <v>10</v>
      </c>
      <c r="P29" s="102">
        <f>IFERROR(INDEX('на отправку (3)'!R:R,MATCH($U29,'на отправку (3)'!$A:$A,0),1),0)</f>
        <v>5.7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021502№19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7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6</v>
      </c>
      <c r="O30" s="102">
        <f>IFERROR(INDEX('на отправку (3)'!Q:Q,MATCH($U30,'на отправку (3)'!$A:$A,0),1),0)</f>
        <v>3</v>
      </c>
      <c r="P30" s="102">
        <f>IFERROR(INDEX('на отправку (3)'!R:R,MATCH($U30,'на отправку (3)'!$A:$A,0),1),0)</f>
        <v>2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021502№20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8</v>
      </c>
      <c r="D32" s="102">
        <f>IFERROR(INDEX('на отправку (3)'!F:F,MATCH($U32,'на отправку (3)'!$A:$A,0),1),0)</f>
        <v>10</v>
      </c>
      <c r="E32" s="102">
        <f>IFERROR(INDEX('на отправку (3)'!G:G,MATCH($U32,'на отправку (3)'!$A:$A,0),1),0)</f>
        <v>0.8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379.99999903999998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1</v>
      </c>
      <c r="O32" s="102">
        <f>IFERROR(INDEX('на отправку (3)'!Q:Q,MATCH($U32,'на отправку (3)'!$A:$A,0),1),0)</f>
        <v>6</v>
      </c>
      <c r="P32" s="102">
        <f>IFERROR(INDEX('на отправку (3)'!R:R,MATCH($U32,'на отправку (3)'!$A:$A,0),1),0)</f>
        <v>0.16666666699999999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021502№21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162</v>
      </c>
      <c r="D33" s="102">
        <f>IFERROR(INDEX('на отправку (3)'!F:F,MATCH($U33,'на отправку (3)'!$A:$A,0),1),0)</f>
        <v>275</v>
      </c>
      <c r="E33" s="102">
        <f>IFERROR(INDEX('на отправку (3)'!G:G,MATCH($U33,'на отправку (3)'!$A:$A,0),1),0)</f>
        <v>0.58909090900000005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0.58909090900000005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021502№22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2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021502№23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2</v>
      </c>
      <c r="D35" s="102">
        <f>IFERROR(INDEX('на отправку (3)'!F:F,MATCH($U35,'на отправку (3)'!$A:$A,0),1),0)</f>
        <v>1</v>
      </c>
      <c r="E35" s="102">
        <f>IFERROR(INDEX('на отправку (3)'!G:G,MATCH($U35,'на отправку (3)'!$A:$A,0),1),0)</f>
        <v>2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500.00000060000002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1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1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2</v>
      </c>
      <c r="O35" s="102">
        <f>IFERROR(INDEX('на отправку (3)'!Q:Q,MATCH($U35,'на отправку (3)'!$A:$A,0),1),0)</f>
        <v>6</v>
      </c>
      <c r="P35" s="102">
        <f>IFERROR(INDEX('на отправку (3)'!R:R,MATCH($U35,'на отправку (3)'!$A:$A,0),1),0)</f>
        <v>0.33333333300000001</v>
      </c>
      <c r="Q35" s="102">
        <f>IFERROR(INDEX('на отправку (3)'!S:S,MATCH($U35,'на отправку (3)'!$A:$A,0),1),0)</f>
        <v>0.5</v>
      </c>
      <c r="R35" s="102">
        <f>IFERROR(INDEX('на отправку (3)'!T:T,MATCH($U35,'на отправку (3)'!$A:$A,0),1),0)</f>
        <v>0</v>
      </c>
      <c r="T35" s="140">
        <f t="shared" si="0"/>
        <v>1</v>
      </c>
      <c r="U35" s="141" t="str">
        <f t="shared" si="1"/>
        <v>021502№24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452</v>
      </c>
      <c r="D36" s="102">
        <f>IFERROR(INDEX('на отправку (3)'!F:F,MATCH($U36,'на отправку (3)'!$A:$A,0),1),0)</f>
        <v>453</v>
      </c>
      <c r="E36" s="102">
        <f>IFERROR(INDEX('на отправку (3)'!G:G,MATCH($U36,'на отправку (3)'!$A:$A,0),1),0)</f>
        <v>0.99779249400000003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0.99779249400000003</v>
      </c>
      <c r="I36" s="102">
        <f>IFERROR(INDEX('на отправку (3)'!K:K,MATCH($U36,'на отправку (3)'!$A:$A,0),1),0)</f>
        <v>1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021502№25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18</v>
      </c>
      <c r="V47" s="96" t="s">
        <v>191</v>
      </c>
      <c r="Y47" s="73">
        <f>SUM(Y10:Y44)</f>
        <v>27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20</v>
      </c>
      <c r="L50" s="73">
        <f>SUMIF(L10:L44,1,L10:L44)</f>
        <v>21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32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2667</v>
      </c>
      <c r="T1" s="96" t="s">
        <v>69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8" customHeight="1" x14ac:dyDescent="0.25">
      <c r="A4" s="158" t="s">
        <v>2668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310383</v>
      </c>
      <c r="D10" s="102">
        <f>IFERROR(INDEX('на отправку (3)'!F:F,MATCH($U10,'на отправку (3)'!$A:$A,0),1),0)</f>
        <v>1361840.8</v>
      </c>
      <c r="E10" s="102">
        <f>IFERROR(INDEX('на отправку (3)'!G:G,MATCH($U10,'на отправку (3)'!$A:$A,0),1),0)</f>
        <v>0.22791430500000001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-18.724623900000001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273639</v>
      </c>
      <c r="O10" s="102">
        <f>IFERROR(INDEX('на отправку (3)'!Q:Q,MATCH($U10,'на отправку (3)'!$A:$A,0),1),0)</f>
        <v>975810.3</v>
      </c>
      <c r="P10" s="102">
        <f>IFERROR(INDEX('на отправку (3)'!R:R,MATCH($U10,'на отправку (3)'!$A:$A,0),1),0)</f>
        <v>0.280422332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021601№1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1962</v>
      </c>
      <c r="D11" s="102">
        <f>IFERROR(INDEX('на отправку (3)'!F:F,MATCH($U11,'на отправку (3)'!$A:$A,0),1),0)</f>
        <v>2044</v>
      </c>
      <c r="E11" s="102">
        <f>IFERROR(INDEX('на отправку (3)'!G:G,MATCH($U11,'на отправку (3)'!$A:$A,0),1),0)</f>
        <v>0.95988258299999996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355.42092562400001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321</v>
      </c>
      <c r="O11" s="102">
        <f>IFERROR(INDEX('на отправку (3)'!Q:Q,MATCH($U11,'на отправку (3)'!$A:$A,0),1),0)</f>
        <v>1523</v>
      </c>
      <c r="P11" s="102">
        <f>IFERROR(INDEX('на отправку (3)'!R:R,MATCH($U11,'на отправку (3)'!$A:$A,0),1),0)</f>
        <v>0.21076822100000001</v>
      </c>
      <c r="Q11" s="102">
        <f>IFERROR(INDEX('на отправку (3)'!S:S,MATCH($U11,'на отправку (3)'!$A:$A,0),1),0)</f>
        <v>0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021601№2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39</v>
      </c>
      <c r="D12" s="102">
        <f>IFERROR(INDEX('на отправку (3)'!F:F,MATCH($U12,'на отправку (3)'!$A:$A,0),1),0)</f>
        <v>60</v>
      </c>
      <c r="E12" s="102">
        <f>IFERROR(INDEX('на отправку (3)'!G:G,MATCH($U12,'на отправку (3)'!$A:$A,0),1),0)</f>
        <v>0.65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0.5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5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021601№3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11</v>
      </c>
      <c r="D13" s="102">
        <f>IFERROR(INDEX('на отправку (3)'!F:F,MATCH($U13,'на отправку (3)'!$A:$A,0),1),0)</f>
        <v>15</v>
      </c>
      <c r="E13" s="102">
        <f>IFERROR(INDEX('на отправку (3)'!G:G,MATCH($U13,'на отправку (3)'!$A:$A,0),1),0)</f>
        <v>0.73333333300000003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1953.333315973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</v>
      </c>
      <c r="O13" s="102">
        <f>IFERROR(INDEX('на отправку (3)'!Q:Q,MATCH($U13,'на отправку (3)'!$A:$A,0),1),0)</f>
        <v>28</v>
      </c>
      <c r="P13" s="102">
        <f>IFERROR(INDEX('на отправку (3)'!R:R,MATCH($U13,'на отправку (3)'!$A:$A,0),1),0)</f>
        <v>3.5714285999999998E-2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021601№4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101</v>
      </c>
      <c r="D14" s="102">
        <f>IFERROR(INDEX('на отправку (3)'!F:F,MATCH($U14,'на отправку (3)'!$A:$A,0),1),0)</f>
        <v>122</v>
      </c>
      <c r="E14" s="102">
        <f>IFERROR(INDEX('на отправку (3)'!G:G,MATCH($U14,'на отправку (3)'!$A:$A,0),1),0)</f>
        <v>0.82786885200000004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8647.8145702080001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3</v>
      </c>
      <c r="O14" s="102">
        <f>IFERROR(INDEX('на отправку (3)'!Q:Q,MATCH($U14,'на отправку (3)'!$A:$A,0),1),0)</f>
        <v>317</v>
      </c>
      <c r="P14" s="102">
        <f>IFERROR(INDEX('на отправку (3)'!R:R,MATCH($U14,'на отправку (3)'!$A:$A,0),1),0)</f>
        <v>9.4637220000000008E-3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021601№5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10326</v>
      </c>
      <c r="D15" s="102">
        <f>IFERROR(INDEX('на отправку (3)'!F:F,MATCH($U15,'на отправку (3)'!$A:$A,0),1),0)</f>
        <v>10320</v>
      </c>
      <c r="E15" s="102">
        <f>IFERROR(INDEX('на отправку (3)'!G:G,MATCH($U15,'на отправку (3)'!$A:$A,0),1),0)</f>
        <v>1.000581395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1.000581395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021601№6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2211</v>
      </c>
      <c r="D16" s="102">
        <f>IFERROR(INDEX('на отправку (3)'!F:F,MATCH($U16,'на отправку (3)'!$A:$A,0),1),0)</f>
        <v>2564</v>
      </c>
      <c r="E16" s="102">
        <f>IFERROR(INDEX('на отправку (3)'!G:G,MATCH($U16,'на отправку (3)'!$A:$A,0),1),0)</f>
        <v>0.86232449300000003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18.926176884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1179</v>
      </c>
      <c r="O16" s="102">
        <f>IFERROR(INDEX('на отправку (3)'!Q:Q,MATCH($U16,'на отправку (3)'!$A:$A,0),1),0)</f>
        <v>1626</v>
      </c>
      <c r="P16" s="102">
        <f>IFERROR(INDEX('на отправку (3)'!R:R,MATCH($U16,'на отправку (3)'!$A:$A,0),1),0)</f>
        <v>0.72509225099999997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021601№7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885</v>
      </c>
      <c r="D17" s="102">
        <f>IFERROR(INDEX('на отправку (3)'!F:F,MATCH($U17,'на отправку (3)'!$A:$A,0),1),0)</f>
        <v>2564</v>
      </c>
      <c r="E17" s="102">
        <f>IFERROR(INDEX('на отправку (3)'!G:G,MATCH($U17,'на отправку (3)'!$A:$A,0),1),0)</f>
        <v>0.34516380699999999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-1.0165166990000001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567</v>
      </c>
      <c r="O17" s="102">
        <f>IFERROR(INDEX('на отправку (3)'!Q:Q,MATCH($U17,'на отправку (3)'!$A:$A,0),1),0)</f>
        <v>1626</v>
      </c>
      <c r="P17" s="102">
        <f>IFERROR(INDEX('на отправку (3)'!R:R,MATCH($U17,'на отправку (3)'!$A:$A,0),1),0)</f>
        <v>0.34870848700000001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021601№8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47577</v>
      </c>
      <c r="D18" s="102">
        <f>IFERROR(INDEX('на отправку (3)'!F:F,MATCH($U18,'на отправку (3)'!$A:$A,0),1),0)</f>
        <v>2044</v>
      </c>
      <c r="E18" s="102">
        <f>IFERROR(INDEX('на отправку (3)'!G:G,MATCH($U18,'на отправку (3)'!$A:$A,0),1),0)</f>
        <v>23.276418787000001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23.276418787000001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8017</v>
      </c>
      <c r="O18" s="102">
        <f>IFERROR(INDEX('на отправку (3)'!Q:Q,MATCH($U18,'на отправку (3)'!$A:$A,0),1),0)</f>
        <v>1523</v>
      </c>
      <c r="P18" s="102">
        <f>IFERROR(INDEX('на отправку (3)'!R:R,MATCH($U18,'на отправку (3)'!$A:$A,0),1),0)</f>
        <v>5.2639527250000002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021601№9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1143</v>
      </c>
      <c r="D19" s="102">
        <f>IFERROR(INDEX('на отправку (3)'!F:F,MATCH($U19,'на отправку (3)'!$A:$A,0),1),0)</f>
        <v>15</v>
      </c>
      <c r="E19" s="102">
        <f>IFERROR(INDEX('на отправку (3)'!G:G,MATCH($U19,'на отправку (3)'!$A:$A,0),1),0)</f>
        <v>76.2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76.2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41</v>
      </c>
      <c r="O19" s="102">
        <f>IFERROR(INDEX('на отправку (3)'!Q:Q,MATCH($U19,'на отправку (3)'!$A:$A,0),1),0)</f>
        <v>28</v>
      </c>
      <c r="P19" s="102">
        <f>IFERROR(INDEX('на отправку (3)'!R:R,MATCH($U19,'на отправку (3)'!$A:$A,0),1),0)</f>
        <v>1.4642857140000001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021601№10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6240</v>
      </c>
      <c r="D20" s="102">
        <f>IFERROR(INDEX('на отправку (3)'!F:F,MATCH($U20,'на отправку (3)'!$A:$A,0),1),0)</f>
        <v>122</v>
      </c>
      <c r="E20" s="102">
        <f>IFERROR(INDEX('на отправку (3)'!G:G,MATCH($U20,'на отправку (3)'!$A:$A,0),1),0)</f>
        <v>51.147540984000003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51.147540984000003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676</v>
      </c>
      <c r="O20" s="102">
        <f>IFERROR(INDEX('на отправку (3)'!Q:Q,MATCH($U20,'на отправку (3)'!$A:$A,0),1),0)</f>
        <v>317</v>
      </c>
      <c r="P20" s="102">
        <f>IFERROR(INDEX('на отправку (3)'!R:R,MATCH($U20,'на отправку (3)'!$A:$A,0),1),0)</f>
        <v>2.1324921140000002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021601№11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2949</v>
      </c>
      <c r="D21" s="102">
        <f>IFERROR(INDEX('на отправку (3)'!F:F,MATCH($U21,'на отправку (3)'!$A:$A,0),1),0)</f>
        <v>123333</v>
      </c>
      <c r="E21" s="102">
        <f>IFERROR(INDEX('на отправку (3)'!G:G,MATCH($U21,'на отправку (3)'!$A:$A,0),1),0)</f>
        <v>2.3910875000000002E-2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-25.575884157000001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1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1576</v>
      </c>
      <c r="O21" s="102">
        <f>IFERROR(INDEX('на отправку (3)'!Q:Q,MATCH($U21,'на отправку (3)'!$A:$A,0),1),0)</f>
        <v>49054</v>
      </c>
      <c r="P21" s="102">
        <f>IFERROR(INDEX('на отправку (3)'!R:R,MATCH($U21,'на отправку (3)'!$A:$A,0),1),0)</f>
        <v>3.2127859000000002E-2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1</v>
      </c>
      <c r="U21" s="141" t="str">
        <f t="shared" si="1"/>
        <v>021601№12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1528</v>
      </c>
      <c r="D22" s="102">
        <f>IFERROR(INDEX('на отправку (3)'!F:F,MATCH($U22,'на отправку (3)'!$A:$A,0),1),0)</f>
        <v>4037</v>
      </c>
      <c r="E22" s="102">
        <f>IFERROR(INDEX('на отправку (3)'!G:G,MATCH($U22,'на отправку (3)'!$A:$A,0),1),0)</f>
        <v>0.37849888500000001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-7.7348155250000001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0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1556</v>
      </c>
      <c r="O22" s="102">
        <f>IFERROR(INDEX('на отправку (3)'!Q:Q,MATCH($U22,'на отправку (3)'!$A:$A,0),1),0)</f>
        <v>3793</v>
      </c>
      <c r="P22" s="102">
        <f>IFERROR(INDEX('на отправку (3)'!R:R,MATCH($U22,'на отправку (3)'!$A:$A,0),1),0)</f>
        <v>0.41022936999999998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021601№13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243</v>
      </c>
      <c r="D23" s="102">
        <f>IFERROR(INDEX('на отправку (3)'!F:F,MATCH($U23,'на отправку (3)'!$A:$A,0),1),0)</f>
        <v>11097</v>
      </c>
      <c r="E23" s="102">
        <f>IFERROR(INDEX('на отправку (3)'!G:G,MATCH($U23,'на отправку (3)'!$A:$A,0),1),0)</f>
        <v>2.189781E-2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129.321316951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0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47</v>
      </c>
      <c r="O23" s="102">
        <f>IFERROR(INDEX('на отправку (3)'!Q:Q,MATCH($U23,'на отправку (3)'!$A:$A,0),1),0)</f>
        <v>4922</v>
      </c>
      <c r="P23" s="102">
        <f>IFERROR(INDEX('на отправку (3)'!R:R,MATCH($U23,'на отправку (3)'!$A:$A,0),1),0)</f>
        <v>9.5489640000000001E-3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021601№14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0</v>
      </c>
      <c r="D25" s="102">
        <f>IFERROR(INDEX('на отправку (3)'!F:F,MATCH($U25,'на отправку (3)'!$A:$A,0),1),0)</f>
        <v>0</v>
      </c>
      <c r="E25" s="102">
        <f>IFERROR(INDEX('на отправку (3)'!G:G,MATCH($U25,'на отправку (3)'!$A:$A,0),1),0)</f>
        <v>0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0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021601№15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0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0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0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021601№16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0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0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0</v>
      </c>
      <c r="O27" s="102">
        <f>IFERROR(INDEX('на отправку (3)'!Q:Q,MATCH($U27,'на отправку (3)'!$A:$A,0),1),0)</f>
        <v>0</v>
      </c>
      <c r="P27" s="102">
        <f>IFERROR(INDEX('на отправку (3)'!R:R,MATCH($U27,'на отправку (3)'!$A:$A,0),1),0)</f>
        <v>0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021601№17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0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0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0</v>
      </c>
      <c r="O28" s="102">
        <f>IFERROR(INDEX('на отправку (3)'!Q:Q,MATCH($U28,'на отправку (3)'!$A:$A,0),1),0)</f>
        <v>0</v>
      </c>
      <c r="P28" s="102">
        <f>IFERROR(INDEX('на отправку (3)'!R:R,MATCH($U28,'на отправку (3)'!$A:$A,0),1),0)</f>
        <v>0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021601№18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0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0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0</v>
      </c>
      <c r="O29" s="102">
        <f>IFERROR(INDEX('на отправку (3)'!Q:Q,MATCH($U29,'на отправку (3)'!$A:$A,0),1),0)</f>
        <v>0</v>
      </c>
      <c r="P29" s="102">
        <f>IFERROR(INDEX('на отправку (3)'!R:R,MATCH($U29,'на отправку (3)'!$A:$A,0),1),0)</f>
        <v>0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021601№19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0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0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021601№20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9</v>
      </c>
      <c r="D32" s="102">
        <f>IFERROR(INDEX('на отправку (3)'!F:F,MATCH($U32,'на отправку (3)'!$A:$A,0),1),0)</f>
        <v>34</v>
      </c>
      <c r="E32" s="102">
        <f>IFERROR(INDEX('на отправку (3)'!G:G,MATCH($U32,'на отправку (3)'!$A:$A,0),1),0)</f>
        <v>0.264705882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43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021601№21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851</v>
      </c>
      <c r="D33" s="102">
        <f>IFERROR(INDEX('на отправку (3)'!F:F,MATCH($U33,'на отправку (3)'!$A:$A,0),1),0)</f>
        <v>1526</v>
      </c>
      <c r="E33" s="102">
        <f>IFERROR(INDEX('на отправку (3)'!G:G,MATCH($U33,'на отправку (3)'!$A:$A,0),1),0)</f>
        <v>0.55766710399999997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0.55766710399999997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021601№22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5</v>
      </c>
      <c r="D34" s="102">
        <f>IFERROR(INDEX('на отправку (3)'!F:F,MATCH($U34,'на отправку (3)'!$A:$A,0),1),0)</f>
        <v>6</v>
      </c>
      <c r="E34" s="102">
        <f>IFERROR(INDEX('на отправку (3)'!G:G,MATCH($U34,'на отправку (3)'!$A:$A,0),1),0)</f>
        <v>0.83333333300000001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0.5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1</v>
      </c>
      <c r="L34" s="102">
        <f>IFERROR(INDEX('на отправку (3)'!N:N,MATCH($U34,'на отправку (3)'!$A:$A,0),1),0)</f>
        <v>1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25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1</v>
      </c>
      <c r="U34" s="141" t="str">
        <f t="shared" si="1"/>
        <v>021601№23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1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8</v>
      </c>
      <c r="D35" s="102">
        <f>IFERROR(INDEX('на отправку (3)'!F:F,MATCH($U35,'на отправку (3)'!$A:$A,0),1),0)</f>
        <v>31</v>
      </c>
      <c r="E35" s="102">
        <f>IFERROR(INDEX('на отправку (3)'!G:G,MATCH($U35,'на отправку (3)'!$A:$A,0),1),0)</f>
        <v>0.25806451600000002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3667.7419712770002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1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1</v>
      </c>
      <c r="O35" s="102">
        <f>IFERROR(INDEX('на отправку (3)'!Q:Q,MATCH($U35,'на отправку (3)'!$A:$A,0),1),0)</f>
        <v>146</v>
      </c>
      <c r="P35" s="102">
        <f>IFERROR(INDEX('на отправку (3)'!R:R,MATCH($U35,'на отправку (3)'!$A:$A,0),1),0)</f>
        <v>6.8493149999999999E-3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1</v>
      </c>
      <c r="U35" s="141" t="str">
        <f t="shared" si="1"/>
        <v>021601№24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1967</v>
      </c>
      <c r="D36" s="102">
        <f>IFERROR(INDEX('на отправку (3)'!F:F,MATCH($U36,'на отправку (3)'!$A:$A,0),1),0)</f>
        <v>2070</v>
      </c>
      <c r="E36" s="102">
        <f>IFERROR(INDEX('на отправку (3)'!G:G,MATCH($U36,'на отправку (3)'!$A:$A,0),1),0)</f>
        <v>0.95024154599999999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0.95024154599999999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021601№25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14</v>
      </c>
      <c r="V47" s="96" t="s">
        <v>191</v>
      </c>
      <c r="Y47" s="73">
        <f>SUM(Y10:Y44)</f>
        <v>25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17.5</v>
      </c>
      <c r="L50" s="73">
        <f>SUMIF(L10:L44,1,L10:L44)</f>
        <v>19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4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2669</v>
      </c>
      <c r="T1" s="96" t="s">
        <v>73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9.5" customHeight="1" x14ac:dyDescent="0.25">
      <c r="A4" s="158" t="s">
        <v>2670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15189</v>
      </c>
      <c r="D10" s="102">
        <f>IFERROR(INDEX('на отправку (3)'!F:F,MATCH($U10,'на отправку (3)'!$A:$A,0),1),0)</f>
        <v>61702.700000000004</v>
      </c>
      <c r="E10" s="102">
        <f>IFERROR(INDEX('на отправку (3)'!G:G,MATCH($U10,'на отправку (3)'!$A:$A,0),1),0)</f>
        <v>0.24616426799999999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-4.8686276150000003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14304</v>
      </c>
      <c r="O10" s="102">
        <f>IFERROR(INDEX('на отправку (3)'!Q:Q,MATCH($U10,'на отправку (3)'!$A:$A,0),1),0)</f>
        <v>55278.5</v>
      </c>
      <c r="P10" s="102">
        <f>IFERROR(INDEX('на отправку (3)'!R:R,MATCH($U10,'на отправку (3)'!$A:$A,0),1),0)</f>
        <v>0.25876244799999998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021604№1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62</v>
      </c>
      <c r="D11" s="102">
        <f>IFERROR(INDEX('на отправку (3)'!F:F,MATCH($U11,'на отправку (3)'!$A:$A,0),1),0)</f>
        <v>95</v>
      </c>
      <c r="E11" s="102">
        <f>IFERROR(INDEX('на отправку (3)'!G:G,MATCH($U11,'на отправку (3)'!$A:$A,0),1),0)</f>
        <v>0.65263157900000002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542.91153452100002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1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47</v>
      </c>
      <c r="O11" s="102">
        <f>IFERROR(INDEX('на отправку (3)'!Q:Q,MATCH($U11,'на отправку (3)'!$A:$A,0),1),0)</f>
        <v>463</v>
      </c>
      <c r="P11" s="102">
        <f>IFERROR(INDEX('на отправку (3)'!R:R,MATCH($U11,'на отправку (3)'!$A:$A,0),1),0)</f>
        <v>0.101511879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021604№2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2</v>
      </c>
      <c r="D12" s="102">
        <f>IFERROR(INDEX('на отправку (3)'!F:F,MATCH($U12,'на отправку (3)'!$A:$A,0),1),0)</f>
        <v>2</v>
      </c>
      <c r="E12" s="102">
        <f>IFERROR(INDEX('на отправку (3)'!G:G,MATCH($U12,'на отправку (3)'!$A:$A,0),1),0)</f>
        <v>1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1</v>
      </c>
      <c r="O12" s="102">
        <f>IFERROR(INDEX('на отправку (3)'!Q:Q,MATCH($U12,'на отправку (3)'!$A:$A,0),1),0)</f>
        <v>1</v>
      </c>
      <c r="P12" s="102">
        <f>IFERROR(INDEX('на отправку (3)'!R:R,MATCH($U12,'на отправку (3)'!$A:$A,0),1),0)</f>
        <v>1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021604№3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3</v>
      </c>
      <c r="D13" s="102">
        <f>IFERROR(INDEX('на отправку (3)'!F:F,MATCH($U13,'на отправку (3)'!$A:$A,0),1),0)</f>
        <v>3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499.99999880000001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</v>
      </c>
      <c r="O13" s="102">
        <f>IFERROR(INDEX('на отправку (3)'!Q:Q,MATCH($U13,'на отправку (3)'!$A:$A,0),1),0)</f>
        <v>6</v>
      </c>
      <c r="P13" s="102">
        <f>IFERROR(INDEX('на отправку (3)'!R:R,MATCH($U13,'на отправку (3)'!$A:$A,0),1),0)</f>
        <v>0.16666666699999999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021604№4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4</v>
      </c>
      <c r="D14" s="102">
        <f>IFERROR(INDEX('на отправку (3)'!F:F,MATCH($U14,'на отправку (3)'!$A:$A,0),1),0)</f>
        <v>5</v>
      </c>
      <c r="E14" s="102">
        <f>IFERROR(INDEX('на отправку (3)'!G:G,MATCH($U14,'на отправку (3)'!$A:$A,0),1),0)</f>
        <v>0.8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620.00000072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3</v>
      </c>
      <c r="O14" s="102">
        <f>IFERROR(INDEX('на отправку (3)'!Q:Q,MATCH($U14,'на отправку (3)'!$A:$A,0),1),0)</f>
        <v>27</v>
      </c>
      <c r="P14" s="102">
        <f>IFERROR(INDEX('на отправку (3)'!R:R,MATCH($U14,'на отправку (3)'!$A:$A,0),1),0)</f>
        <v>0.111111111</v>
      </c>
      <c r="Q14" s="102">
        <f>IFERROR(INDEX('на отправку (3)'!S:S,MATCH($U14,'на отправку (3)'!$A:$A,0),1),0)</f>
        <v>0.5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021604№5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1103</v>
      </c>
      <c r="D15" s="102">
        <f>IFERROR(INDEX('на отправку (3)'!F:F,MATCH($U15,'на отправку (3)'!$A:$A,0),1),0)</f>
        <v>1100</v>
      </c>
      <c r="E15" s="102">
        <f>IFERROR(INDEX('на отправку (3)'!G:G,MATCH($U15,'на отправку (3)'!$A:$A,0),1),0)</f>
        <v>1.0027272730000001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1.0027272730000001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021604№6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72</v>
      </c>
      <c r="D16" s="102">
        <f>IFERROR(INDEX('на отправку (3)'!F:F,MATCH($U16,'на отправку (3)'!$A:$A,0),1),0)</f>
        <v>107</v>
      </c>
      <c r="E16" s="102">
        <f>IFERROR(INDEX('на отправку (3)'!G:G,MATCH($U16,'на отправку (3)'!$A:$A,0),1),0)</f>
        <v>0.67289719599999998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60.627072562000002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31</v>
      </c>
      <c r="O16" s="102">
        <f>IFERROR(INDEX('на отправку (3)'!Q:Q,MATCH($U16,'на отправку (3)'!$A:$A,0),1),0)</f>
        <v>74</v>
      </c>
      <c r="P16" s="102">
        <f>IFERROR(INDEX('на отправку (3)'!R:R,MATCH($U16,'на отправку (3)'!$A:$A,0),1),0)</f>
        <v>0.418918919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021604№7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46</v>
      </c>
      <c r="D17" s="102">
        <f>IFERROR(INDEX('на отправку (3)'!F:F,MATCH($U17,'на отправку (3)'!$A:$A,0),1),0)</f>
        <v>107</v>
      </c>
      <c r="E17" s="102">
        <f>IFERROR(INDEX('на отправку (3)'!G:G,MATCH($U17,'на отправку (3)'!$A:$A,0),1),0)</f>
        <v>0.429906542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59.065420699000001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20</v>
      </c>
      <c r="O17" s="102">
        <f>IFERROR(INDEX('на отправку (3)'!Q:Q,MATCH($U17,'на отправку (3)'!$A:$A,0),1),0)</f>
        <v>74</v>
      </c>
      <c r="P17" s="102">
        <f>IFERROR(INDEX('на отправку (3)'!R:R,MATCH($U17,'на отправку (3)'!$A:$A,0),1),0)</f>
        <v>0.27027026999999998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021604№8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695</v>
      </c>
      <c r="D18" s="102">
        <f>IFERROR(INDEX('на отправку (3)'!F:F,MATCH($U18,'на отправку (3)'!$A:$A,0),1),0)</f>
        <v>95</v>
      </c>
      <c r="E18" s="102">
        <f>IFERROR(INDEX('на отправку (3)'!G:G,MATCH($U18,'на отправку (3)'!$A:$A,0),1),0)</f>
        <v>7.3157894739999998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7.3157894739999998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260</v>
      </c>
      <c r="O18" s="102">
        <f>IFERROR(INDEX('на отправку (3)'!Q:Q,MATCH($U18,'на отправку (3)'!$A:$A,0),1),0)</f>
        <v>463</v>
      </c>
      <c r="P18" s="102">
        <f>IFERROR(INDEX('на отправку (3)'!R:R,MATCH($U18,'на отправку (3)'!$A:$A,0),1),0)</f>
        <v>0.56155507599999999</v>
      </c>
      <c r="Q18" s="102">
        <f>IFERROR(INDEX('на отправку (3)'!S:S,MATCH($U18,'на отправку (3)'!$A:$A,0),1),0)</f>
        <v>0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021604№9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11</v>
      </c>
      <c r="D19" s="102">
        <f>IFERROR(INDEX('на отправку (3)'!F:F,MATCH($U19,'на отправку (3)'!$A:$A,0),1),0)</f>
        <v>3</v>
      </c>
      <c r="E19" s="102">
        <f>IFERROR(INDEX('на отправку (3)'!G:G,MATCH($U19,'на отправку (3)'!$A:$A,0),1),0)</f>
        <v>3.6666666669999999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3.6666666669999999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3</v>
      </c>
      <c r="O19" s="102">
        <f>IFERROR(INDEX('на отправку (3)'!Q:Q,MATCH($U19,'на отправку (3)'!$A:$A,0),1),0)</f>
        <v>6</v>
      </c>
      <c r="P19" s="102">
        <f>IFERROR(INDEX('на отправку (3)'!R:R,MATCH($U19,'на отправку (3)'!$A:$A,0),1),0)</f>
        <v>0.5</v>
      </c>
      <c r="Q19" s="102">
        <f>IFERROR(INDEX('на отправку (3)'!S:S,MATCH($U19,'на отправку (3)'!$A:$A,0),1),0)</f>
        <v>0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021604№10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22</v>
      </c>
      <c r="D20" s="102">
        <f>IFERROR(INDEX('на отправку (3)'!F:F,MATCH($U20,'на отправку (3)'!$A:$A,0),1),0)</f>
        <v>5</v>
      </c>
      <c r="E20" s="102">
        <f>IFERROR(INDEX('на отправку (3)'!G:G,MATCH($U20,'на отправку (3)'!$A:$A,0),1),0)</f>
        <v>4.4000000000000004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4.4000000000000004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36</v>
      </c>
      <c r="O20" s="102">
        <f>IFERROR(INDEX('на отправку (3)'!Q:Q,MATCH($U20,'на отправку (3)'!$A:$A,0),1),0)</f>
        <v>27</v>
      </c>
      <c r="P20" s="102">
        <f>IFERROR(INDEX('на отправку (3)'!R:R,MATCH($U20,'на отправку (3)'!$A:$A,0),1),0)</f>
        <v>1.3333333329999999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021604№11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139</v>
      </c>
      <c r="D21" s="102">
        <f>IFERROR(INDEX('на отправку (3)'!F:F,MATCH($U21,'на отправку (3)'!$A:$A,0),1),0)</f>
        <v>3218</v>
      </c>
      <c r="E21" s="102">
        <f>IFERROR(INDEX('на отправку (3)'!G:G,MATCH($U21,'на отправку (3)'!$A:$A,0),1),0)</f>
        <v>4.3194531000000001E-2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-1.566310195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104</v>
      </c>
      <c r="O21" s="102">
        <f>IFERROR(INDEX('на отправку (3)'!Q:Q,MATCH($U21,'на отправку (3)'!$A:$A,0),1),0)</f>
        <v>2370</v>
      </c>
      <c r="P21" s="102">
        <f>IFERROR(INDEX('на отправку (3)'!R:R,MATCH($U21,'на отправку (3)'!$A:$A,0),1),0)</f>
        <v>4.3881857000000003E-2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021604№12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0</v>
      </c>
      <c r="D22" s="102">
        <f>IFERROR(INDEX('на отправку (3)'!F:F,MATCH($U22,'на отправку (3)'!$A:$A,0),1),0)</f>
        <v>0</v>
      </c>
      <c r="E22" s="102">
        <f>IFERROR(INDEX('на отправку (3)'!G:G,MATCH($U22,'на отправку (3)'!$A:$A,0),1),0)</f>
        <v>0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0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2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0</v>
      </c>
      <c r="O22" s="102">
        <f>IFERROR(INDEX('на отправку (3)'!Q:Q,MATCH($U22,'на отправку (3)'!$A:$A,0),1),0)</f>
        <v>0</v>
      </c>
      <c r="P22" s="102">
        <f>IFERROR(INDEX('на отправку (3)'!R:R,MATCH($U22,'на отправку (3)'!$A:$A,0),1),0)</f>
        <v>0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021604№13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0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2</v>
      </c>
      <c r="D23" s="102">
        <f>IFERROR(INDEX('на отправку (3)'!F:F,MATCH($U23,'на отправку (3)'!$A:$A,0),1),0)</f>
        <v>419</v>
      </c>
      <c r="E23" s="102">
        <f>IFERROR(INDEX('на отправку (3)'!G:G,MATCH($U23,'на отправку (3)'!$A:$A,0),1),0)</f>
        <v>4.7732699999999996E-3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0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387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021604№14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0</v>
      </c>
      <c r="D25" s="102">
        <f>IFERROR(INDEX('на отправку (3)'!F:F,MATCH($U25,'на отправку (3)'!$A:$A,0),1),0)</f>
        <v>0</v>
      </c>
      <c r="E25" s="102">
        <f>IFERROR(INDEX('на отправку (3)'!G:G,MATCH($U25,'на отправку (3)'!$A:$A,0),1),0)</f>
        <v>0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0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021604№15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0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0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0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021604№16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0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0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0</v>
      </c>
      <c r="O27" s="102">
        <f>IFERROR(INDEX('на отправку (3)'!Q:Q,MATCH($U27,'на отправку (3)'!$A:$A,0),1),0)</f>
        <v>0</v>
      </c>
      <c r="P27" s="102">
        <f>IFERROR(INDEX('на отправку (3)'!R:R,MATCH($U27,'на отправку (3)'!$A:$A,0),1),0)</f>
        <v>0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021604№17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0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0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0</v>
      </c>
      <c r="O28" s="102">
        <f>IFERROR(INDEX('на отправку (3)'!Q:Q,MATCH($U28,'на отправку (3)'!$A:$A,0),1),0)</f>
        <v>0</v>
      </c>
      <c r="P28" s="102">
        <f>IFERROR(INDEX('на отправку (3)'!R:R,MATCH($U28,'на отправку (3)'!$A:$A,0),1),0)</f>
        <v>0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021604№18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0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0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0</v>
      </c>
      <c r="O29" s="102">
        <f>IFERROR(INDEX('на отправку (3)'!Q:Q,MATCH($U29,'на отправку (3)'!$A:$A,0),1),0)</f>
        <v>0</v>
      </c>
      <c r="P29" s="102">
        <f>IFERROR(INDEX('на отправку (3)'!R:R,MATCH($U29,'на отправку (3)'!$A:$A,0),1),0)</f>
        <v>0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021604№19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0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0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021604№20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2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021604№21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0</v>
      </c>
      <c r="D33" s="102">
        <f>IFERROR(INDEX('на отправку (3)'!F:F,MATCH($U33,'на отправку (3)'!$A:$A,0),1),0)</f>
        <v>0</v>
      </c>
      <c r="E33" s="102">
        <f>IFERROR(INDEX('на отправку (3)'!G:G,MATCH($U33,'на отправку (3)'!$A:$A,0),1),0)</f>
        <v>0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2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021604№22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0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021604№23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4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3</v>
      </c>
      <c r="O35" s="102">
        <f>IFERROR(INDEX('на отправку (3)'!Q:Q,MATCH($U35,'на отправку (3)'!$A:$A,0),1),0)</f>
        <v>0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021604№24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0</v>
      </c>
      <c r="D36" s="102">
        <f>IFERROR(INDEX('на отправку (3)'!F:F,MATCH($U36,'на отправку (3)'!$A:$A,0),1),0)</f>
        <v>0</v>
      </c>
      <c r="E36" s="102">
        <f>IFERROR(INDEX('на отправку (3)'!G:G,MATCH($U36,'на отправку (3)'!$A:$A,0),1),0)</f>
        <v>0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2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021604№25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0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9</v>
      </c>
      <c r="V47" s="96" t="s">
        <v>191</v>
      </c>
      <c r="Y47" s="73">
        <f>SUM(Y10:Y44)</f>
        <v>17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13</v>
      </c>
      <c r="L50" s="73">
        <f>SUMIF(L10:L44,1,L10:L44)</f>
        <v>13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35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2671</v>
      </c>
      <c r="T1" s="96" t="s">
        <v>75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8.75" customHeight="1" x14ac:dyDescent="0.25">
      <c r="A4" s="158" t="s">
        <v>76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51471</v>
      </c>
      <c r="D10" s="102">
        <f>IFERROR(INDEX('на отправку (3)'!F:F,MATCH($U10,'на отправку (3)'!$A:$A,0),1),0)</f>
        <v>192457.90000000002</v>
      </c>
      <c r="E10" s="102">
        <f>IFERROR(INDEX('на отправку (3)'!G:G,MATCH($U10,'на отправку (3)'!$A:$A,0),1),0)</f>
        <v>0.26744030800000002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13.265891895999999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41084</v>
      </c>
      <c r="O10" s="102">
        <f>IFERROR(INDEX('на отправку (3)'!Q:Q,MATCH($U10,'на отправку (3)'!$A:$A,0),1),0)</f>
        <v>173998.3</v>
      </c>
      <c r="P10" s="102">
        <f>IFERROR(INDEX('на отправку (3)'!R:R,MATCH($U10,'на отправку (3)'!$A:$A,0),1),0)</f>
        <v>0.236117249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021605№1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231</v>
      </c>
      <c r="D11" s="102">
        <f>IFERROR(INDEX('на отправку (3)'!F:F,MATCH($U11,'на отправку (3)'!$A:$A,0),1),0)</f>
        <v>253</v>
      </c>
      <c r="E11" s="102">
        <f>IFERROR(INDEX('на отправку (3)'!G:G,MATCH($U11,'на отправку (3)'!$A:$A,0),1),0)</f>
        <v>0.91304347799999996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372.04347734200002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100</v>
      </c>
      <c r="O11" s="102">
        <f>IFERROR(INDEX('на отправку (3)'!Q:Q,MATCH($U11,'на отправку (3)'!$A:$A,0),1),0)</f>
        <v>517</v>
      </c>
      <c r="P11" s="102">
        <f>IFERROR(INDEX('на отправку (3)'!R:R,MATCH($U11,'на отправку (3)'!$A:$A,0),1),0)</f>
        <v>0.193423598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021605№2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0</v>
      </c>
      <c r="D12" s="102">
        <f>IFERROR(INDEX('на отправку (3)'!F:F,MATCH($U12,'на отправку (3)'!$A:$A,0),1),0)</f>
        <v>3</v>
      </c>
      <c r="E12" s="102">
        <f>IFERROR(INDEX('на отправку (3)'!G:G,MATCH($U12,'на отправку (3)'!$A:$A,0),1),0)</f>
        <v>0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1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021605№3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5</v>
      </c>
      <c r="D13" s="102">
        <f>IFERROR(INDEX('на отправку (3)'!F:F,MATCH($U13,'на отправку (3)'!$A:$A,0),1),0)</f>
        <v>6</v>
      </c>
      <c r="E13" s="102">
        <f>IFERROR(INDEX('на отправку (3)'!G:G,MATCH($U13,'на отправку (3)'!$A:$A,0),1),0)</f>
        <v>0.83333333300000001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295.83333277899999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8</v>
      </c>
      <c r="O13" s="102">
        <f>IFERROR(INDEX('на отправку (3)'!Q:Q,MATCH($U13,'на отправку (3)'!$A:$A,0),1),0)</f>
        <v>38</v>
      </c>
      <c r="P13" s="102">
        <f>IFERROR(INDEX('на отправку (3)'!R:R,MATCH($U13,'на отправку (3)'!$A:$A,0),1),0)</f>
        <v>0.21052631599999999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021605№4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10</v>
      </c>
      <c r="D14" s="102">
        <f>IFERROR(INDEX('на отправку (3)'!F:F,MATCH($U14,'на отправку (3)'!$A:$A,0),1),0)</f>
        <v>13</v>
      </c>
      <c r="E14" s="102">
        <f>IFERROR(INDEX('на отправку (3)'!G:G,MATCH($U14,'на отправку (3)'!$A:$A,0),1),0)</f>
        <v>0.76923076899999998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2053.846135969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4</v>
      </c>
      <c r="O14" s="102">
        <f>IFERROR(INDEX('на отправку (3)'!Q:Q,MATCH($U14,'на отправку (3)'!$A:$A,0),1),0)</f>
        <v>112</v>
      </c>
      <c r="P14" s="102">
        <f>IFERROR(INDEX('на отправку (3)'!R:R,MATCH($U14,'на отправку (3)'!$A:$A,0),1),0)</f>
        <v>3.5714285999999998E-2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021605№5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2202</v>
      </c>
      <c r="D15" s="102">
        <f>IFERROR(INDEX('на отправку (3)'!F:F,MATCH($U15,'на отправку (3)'!$A:$A,0),1),0)</f>
        <v>2200</v>
      </c>
      <c r="E15" s="102">
        <f>IFERROR(INDEX('на отправку (3)'!G:G,MATCH($U15,'на отправку (3)'!$A:$A,0),1),0)</f>
        <v>1.000909091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1.000909091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021605№6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250</v>
      </c>
      <c r="D16" s="102">
        <f>IFERROR(INDEX('на отправку (3)'!F:F,MATCH($U16,'на отправку (3)'!$A:$A,0),1),0)</f>
        <v>339</v>
      </c>
      <c r="E16" s="102">
        <f>IFERROR(INDEX('на отправку (3)'!G:G,MATCH($U16,'на отправку (3)'!$A:$A,0),1),0)</f>
        <v>0.73746312700000005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7.4328999769999999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243</v>
      </c>
      <c r="O16" s="102">
        <f>IFERROR(INDEX('на отправку (3)'!Q:Q,MATCH($U16,'на отправку (3)'!$A:$A,0),1),0)</f>
        <v>354</v>
      </c>
      <c r="P16" s="102">
        <f>IFERROR(INDEX('на отправку (3)'!R:R,MATCH($U16,'на отправку (3)'!$A:$A,0),1),0)</f>
        <v>0.68644067799999997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021605№7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111</v>
      </c>
      <c r="D17" s="102">
        <f>IFERROR(INDEX('на отправку (3)'!F:F,MATCH($U17,'на отправку (3)'!$A:$A,0),1),0)</f>
        <v>339</v>
      </c>
      <c r="E17" s="102">
        <f>IFERROR(INDEX('на отправку (3)'!G:G,MATCH($U17,'на отправку (3)'!$A:$A,0),1),0)</f>
        <v>0.32743362799999998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-29.322253444000001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164</v>
      </c>
      <c r="O17" s="102">
        <f>IFERROR(INDEX('на отправку (3)'!Q:Q,MATCH($U17,'на отправку (3)'!$A:$A,0),1),0)</f>
        <v>354</v>
      </c>
      <c r="P17" s="102">
        <f>IFERROR(INDEX('на отправку (3)'!R:R,MATCH($U17,'на отправку (3)'!$A:$A,0),1),0)</f>
        <v>0.46327683600000003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021605№8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1402</v>
      </c>
      <c r="D18" s="102">
        <f>IFERROR(INDEX('на отправку (3)'!F:F,MATCH($U18,'на отправку (3)'!$A:$A,0),1),0)</f>
        <v>253</v>
      </c>
      <c r="E18" s="102">
        <f>IFERROR(INDEX('на отправку (3)'!G:G,MATCH($U18,'на отправку (3)'!$A:$A,0),1),0)</f>
        <v>5.5415019760000002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5.5415019760000002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1498</v>
      </c>
      <c r="O18" s="102">
        <f>IFERROR(INDEX('на отправку (3)'!Q:Q,MATCH($U18,'на отправку (3)'!$A:$A,0),1),0)</f>
        <v>517</v>
      </c>
      <c r="P18" s="102">
        <f>IFERROR(INDEX('на отправку (3)'!R:R,MATCH($U18,'на отправку (3)'!$A:$A,0),1),0)</f>
        <v>2.897485493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021605№9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38</v>
      </c>
      <c r="D19" s="102">
        <f>IFERROR(INDEX('на отправку (3)'!F:F,MATCH($U19,'на отправку (3)'!$A:$A,0),1),0)</f>
        <v>6</v>
      </c>
      <c r="E19" s="102">
        <f>IFERROR(INDEX('на отправку (3)'!G:G,MATCH($U19,'на отправку (3)'!$A:$A,0),1),0)</f>
        <v>6.3333333329999997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6.3333333329999997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44</v>
      </c>
      <c r="O19" s="102">
        <f>IFERROR(INDEX('на отправку (3)'!Q:Q,MATCH($U19,'на отправку (3)'!$A:$A,0),1),0)</f>
        <v>38</v>
      </c>
      <c r="P19" s="102">
        <f>IFERROR(INDEX('на отправку (3)'!R:R,MATCH($U19,'на отправку (3)'!$A:$A,0),1),0)</f>
        <v>1.1578947369999999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021605№10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160</v>
      </c>
      <c r="D20" s="102">
        <f>IFERROR(INDEX('на отправку (3)'!F:F,MATCH($U20,'на отправку (3)'!$A:$A,0),1),0)</f>
        <v>13</v>
      </c>
      <c r="E20" s="102">
        <f>IFERROR(INDEX('на отправку (3)'!G:G,MATCH($U20,'на отправку (3)'!$A:$A,0),1),0)</f>
        <v>12.307692308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12.307692308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146</v>
      </c>
      <c r="O20" s="102">
        <f>IFERROR(INDEX('на отправку (3)'!Q:Q,MATCH($U20,'на отправку (3)'!$A:$A,0),1),0)</f>
        <v>112</v>
      </c>
      <c r="P20" s="102">
        <f>IFERROR(INDEX('на отправку (3)'!R:R,MATCH($U20,'на отправку (3)'!$A:$A,0),1),0)</f>
        <v>1.303571429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021605№11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614</v>
      </c>
      <c r="D21" s="102">
        <f>IFERROR(INDEX('на отправку (3)'!F:F,MATCH($U21,'на отправку (3)'!$A:$A,0),1),0)</f>
        <v>11352</v>
      </c>
      <c r="E21" s="102">
        <f>IFERROR(INDEX('на отправку (3)'!G:G,MATCH($U21,'на отправку (3)'!$A:$A,0),1),0)</f>
        <v>5.4087385000000002E-2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30.514057205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407</v>
      </c>
      <c r="O21" s="102">
        <f>IFERROR(INDEX('на отправку (3)'!Q:Q,MATCH($U21,'на отправку (3)'!$A:$A,0),1),0)</f>
        <v>9821</v>
      </c>
      <c r="P21" s="102">
        <f>IFERROR(INDEX('на отправку (3)'!R:R,MATCH($U21,'на отправку (3)'!$A:$A,0),1),0)</f>
        <v>4.1441807999999997E-2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021605№12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104</v>
      </c>
      <c r="D22" s="102">
        <f>IFERROR(INDEX('на отправку (3)'!F:F,MATCH($U22,'на отправку (3)'!$A:$A,0),1),0)</f>
        <v>456</v>
      </c>
      <c r="E22" s="102">
        <f>IFERROR(INDEX('на отправку (3)'!G:G,MATCH($U22,'на отправку (3)'!$A:$A,0),1),0)</f>
        <v>0.22807017500000001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-12.250966476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118</v>
      </c>
      <c r="O22" s="102">
        <f>IFERROR(INDEX('на отправку (3)'!Q:Q,MATCH($U22,'на отправку (3)'!$A:$A,0),1),0)</f>
        <v>454</v>
      </c>
      <c r="P22" s="102">
        <f>IFERROR(INDEX('на отправку (3)'!R:R,MATCH($U22,'на отправку (3)'!$A:$A,0),1),0)</f>
        <v>0.25991189399999998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021605№13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6</v>
      </c>
      <c r="D23" s="102">
        <f>IFERROR(INDEX('на отправку (3)'!F:F,MATCH($U23,'на отправку (3)'!$A:$A,0),1),0)</f>
        <v>1285</v>
      </c>
      <c r="E23" s="102">
        <f>IFERROR(INDEX('на отправку (3)'!G:G,MATCH($U23,'на отправку (3)'!$A:$A,0),1),0)</f>
        <v>4.6692610000000001E-3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0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1182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021605№14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1742</v>
      </c>
      <c r="D25" s="102">
        <f>IFERROR(INDEX('на отправку (3)'!F:F,MATCH($U25,'на отправку (3)'!$A:$A,0),1),0)</f>
        <v>1896</v>
      </c>
      <c r="E25" s="102">
        <f>IFERROR(INDEX('на отправку (3)'!G:G,MATCH($U25,'на отправку (3)'!$A:$A,0),1),0)</f>
        <v>0.91877637099999998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0.91877637099999998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021605№15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6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7</v>
      </c>
      <c r="O26" s="102">
        <f>IFERROR(INDEX('на отправку (3)'!Q:Q,MATCH($U26,'на отправку (3)'!$A:$A,0),1),0)</f>
        <v>2</v>
      </c>
      <c r="P26" s="102">
        <f>IFERROR(INDEX('на отправку (3)'!R:R,MATCH($U26,'на отправку (3)'!$A:$A,0),1),0)</f>
        <v>3.5</v>
      </c>
      <c r="Q26" s="102">
        <f>IFERROR(INDEX('на отправку (3)'!S:S,MATCH($U26,'на отправку (3)'!$A:$A,0),1),0)</f>
        <v>1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021605№16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173</v>
      </c>
      <c r="D27" s="102">
        <f>IFERROR(INDEX('на отправку (3)'!F:F,MATCH($U27,'на отправку (3)'!$A:$A,0),1),0)</f>
        <v>2</v>
      </c>
      <c r="E27" s="102">
        <f>IFERROR(INDEX('на отправку (3)'!G:G,MATCH($U27,'на отправку (3)'!$A:$A,0),1),0)</f>
        <v>86.5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86.5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1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34</v>
      </c>
      <c r="O27" s="102">
        <f>IFERROR(INDEX('на отправку (3)'!Q:Q,MATCH($U27,'на отправку (3)'!$A:$A,0),1),0)</f>
        <v>320</v>
      </c>
      <c r="P27" s="102">
        <f>IFERROR(INDEX('на отправку (3)'!R:R,MATCH($U27,'на отправку (3)'!$A:$A,0),1),0)</f>
        <v>0.10625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021605№17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18</v>
      </c>
      <c r="D28" s="102">
        <f>IFERROR(INDEX('на отправку (3)'!F:F,MATCH($U28,'на отправку (3)'!$A:$A,0),1),0)</f>
        <v>1</v>
      </c>
      <c r="E28" s="102">
        <f>IFERROR(INDEX('на отправку (3)'!G:G,MATCH($U28,'на отправку (3)'!$A:$A,0),1),0)</f>
        <v>18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18</v>
      </c>
      <c r="I28" s="102">
        <f>IFERROR(INDEX('на отправку (3)'!K:K,MATCH($U28,'на отправку (3)'!$A:$A,0),1),0)</f>
        <v>1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1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10</v>
      </c>
      <c r="O28" s="102">
        <f>IFERROR(INDEX('на отправку (3)'!Q:Q,MATCH($U28,'на отправку (3)'!$A:$A,0),1),0)</f>
        <v>13</v>
      </c>
      <c r="P28" s="102">
        <f>IFERROR(INDEX('на отправку (3)'!R:R,MATCH($U28,'на отправку (3)'!$A:$A,0),1),0)</f>
        <v>0.76923076899999998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1</v>
      </c>
      <c r="U28" s="141" t="str">
        <f t="shared" si="1"/>
        <v>021605№18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1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9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8</v>
      </c>
      <c r="O29" s="102">
        <f>IFERROR(INDEX('на отправку (3)'!Q:Q,MATCH($U29,'на отправку (3)'!$A:$A,0),1),0)</f>
        <v>5</v>
      </c>
      <c r="P29" s="102">
        <f>IFERROR(INDEX('на отправку (3)'!R:R,MATCH($U29,'на отправку (3)'!$A:$A,0),1),0)</f>
        <v>1.6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021605№19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2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1</v>
      </c>
      <c r="O30" s="102">
        <f>IFERROR(INDEX('на отправку (3)'!Q:Q,MATCH($U30,'на отправку (3)'!$A:$A,0),1),0)</f>
        <v>2</v>
      </c>
      <c r="P30" s="102">
        <f>IFERROR(INDEX('на отправку (3)'!R:R,MATCH($U30,'на отправку (3)'!$A:$A,0),1),0)</f>
        <v>0.5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021605№20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39</v>
      </c>
      <c r="D32" s="102">
        <f>IFERROR(INDEX('на отправку (3)'!F:F,MATCH($U32,'на отправку (3)'!$A:$A,0),1),0)</f>
        <v>72</v>
      </c>
      <c r="E32" s="102">
        <f>IFERROR(INDEX('на отправку (3)'!G:G,MATCH($U32,'на отправку (3)'!$A:$A,0),1),0)</f>
        <v>0.54166666699999999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21.875000196999999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4</v>
      </c>
      <c r="O32" s="102">
        <f>IFERROR(INDEX('на отправку (3)'!Q:Q,MATCH($U32,'на отправку (3)'!$A:$A,0),1),0)</f>
        <v>9</v>
      </c>
      <c r="P32" s="102">
        <f>IFERROR(INDEX('на отправку (3)'!R:R,MATCH($U32,'на отправку (3)'!$A:$A,0),1),0)</f>
        <v>0.44444444399999999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021605№21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86</v>
      </c>
      <c r="D33" s="102">
        <f>IFERROR(INDEX('на отправку (3)'!F:F,MATCH($U33,'на отправку (3)'!$A:$A,0),1),0)</f>
        <v>126</v>
      </c>
      <c r="E33" s="102">
        <f>IFERROR(INDEX('на отправку (3)'!G:G,MATCH($U33,'на отправку (3)'!$A:$A,0),1),0)</f>
        <v>0.68253968300000001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0.68253968300000001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021605№22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1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021605№23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1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7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021605№24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157</v>
      </c>
      <c r="D36" s="102">
        <f>IFERROR(INDEX('на отправку (3)'!F:F,MATCH($U36,'на отправку (3)'!$A:$A,0),1),0)</f>
        <v>167</v>
      </c>
      <c r="E36" s="102">
        <f>IFERROR(INDEX('на отправку (3)'!G:G,MATCH($U36,'на отправку (3)'!$A:$A,0),1),0)</f>
        <v>0.94011975999999997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0.94011975999999997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021605№25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15</v>
      </c>
      <c r="V47" s="96" t="s">
        <v>191</v>
      </c>
      <c r="Y47" s="73">
        <f>SUM(Y10:Y44)</f>
        <v>26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19.5</v>
      </c>
      <c r="L50" s="73">
        <f>SUMIF(L10:L44,1,L10:L44)</f>
        <v>20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36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2672</v>
      </c>
      <c r="T1" s="96" t="s">
        <v>77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9.5" customHeight="1" x14ac:dyDescent="0.25">
      <c r="A4" s="158" t="s">
        <v>78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30248</v>
      </c>
      <c r="D10" s="102">
        <f>IFERROR(INDEX('на отправку (3)'!F:F,MATCH($U10,'на отправку (3)'!$A:$A,0),1),0)</f>
        <v>81249.200000000012</v>
      </c>
      <c r="E10" s="102">
        <f>IFERROR(INDEX('на отправку (3)'!G:G,MATCH($U10,'на отправку (3)'!$A:$A,0),1),0)</f>
        <v>0.37228674299999998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-1.316047859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0.5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27690</v>
      </c>
      <c r="O10" s="102">
        <f>IFERROR(INDEX('на отправку (3)'!Q:Q,MATCH($U10,'на отправку (3)'!$A:$A,0),1),0)</f>
        <v>73399.3</v>
      </c>
      <c r="P10" s="102">
        <f>IFERROR(INDEX('на отправку (3)'!R:R,MATCH($U10,'на отправку (3)'!$A:$A,0),1),0)</f>
        <v>0.37725155399999999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021606№1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191</v>
      </c>
      <c r="D11" s="102">
        <f>IFERROR(INDEX('на отправку (3)'!F:F,MATCH($U11,'на отправку (3)'!$A:$A,0),1),0)</f>
        <v>196</v>
      </c>
      <c r="E11" s="102">
        <f>IFERROR(INDEX('на отправку (3)'!G:G,MATCH($U11,'на отправку (3)'!$A:$A,0),1),0)</f>
        <v>0.97448979599999996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72.362882587000001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1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160</v>
      </c>
      <c r="O11" s="102">
        <f>IFERROR(INDEX('на отправку (3)'!Q:Q,MATCH($U11,'на отправку (3)'!$A:$A,0),1),0)</f>
        <v>283</v>
      </c>
      <c r="P11" s="102">
        <f>IFERROR(INDEX('на отправку (3)'!R:R,MATCH($U11,'на отправку (3)'!$A:$A,0),1),0)</f>
        <v>0.56537102500000003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021606№2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9</v>
      </c>
      <c r="D12" s="102">
        <f>IFERROR(INDEX('на отправку (3)'!F:F,MATCH($U12,'на отправку (3)'!$A:$A,0),1),0)</f>
        <v>9</v>
      </c>
      <c r="E12" s="102">
        <f>IFERROR(INDEX('на отправку (3)'!G:G,MATCH($U12,'на отправку (3)'!$A:$A,0),1),0)</f>
        <v>1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2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021606№3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2</v>
      </c>
      <c r="D13" s="102">
        <f>IFERROR(INDEX('на отправку (3)'!F:F,MATCH($U13,'на отправку (3)'!$A:$A,0),1),0)</f>
        <v>2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499.99999880000001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1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</v>
      </c>
      <c r="O13" s="102">
        <f>IFERROR(INDEX('на отправку (3)'!Q:Q,MATCH($U13,'на отправку (3)'!$A:$A,0),1),0)</f>
        <v>6</v>
      </c>
      <c r="P13" s="102">
        <f>IFERROR(INDEX('на отправку (3)'!R:R,MATCH($U13,'на отправку (3)'!$A:$A,0),1),0)</f>
        <v>0.16666666699999999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021606№4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18</v>
      </c>
      <c r="D14" s="102">
        <f>IFERROR(INDEX('на отправку (3)'!F:F,MATCH($U14,'на отправку (3)'!$A:$A,0),1),0)</f>
        <v>18</v>
      </c>
      <c r="E14" s="102">
        <f>IFERROR(INDEX('на отправку (3)'!G:G,MATCH($U14,'на отправку (3)'!$A:$A,0),1),0)</f>
        <v>1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150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6</v>
      </c>
      <c r="O14" s="102">
        <f>IFERROR(INDEX('на отправку (3)'!Q:Q,MATCH($U14,'на отправку (3)'!$A:$A,0),1),0)</f>
        <v>15</v>
      </c>
      <c r="P14" s="102">
        <f>IFERROR(INDEX('на отправку (3)'!R:R,MATCH($U14,'на отправку (3)'!$A:$A,0),1),0)</f>
        <v>0.4</v>
      </c>
      <c r="Q14" s="102">
        <f>IFERROR(INDEX('на отправку (3)'!S:S,MATCH($U14,'на отправку (3)'!$A:$A,0),1),0)</f>
        <v>0.5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021606№5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437</v>
      </c>
      <c r="D15" s="102">
        <f>IFERROR(INDEX('на отправку (3)'!F:F,MATCH($U15,'на отправку (3)'!$A:$A,0),1),0)</f>
        <v>435</v>
      </c>
      <c r="E15" s="102">
        <f>IFERROR(INDEX('на отправку (3)'!G:G,MATCH($U15,'на отправку (3)'!$A:$A,0),1),0)</f>
        <v>1.004597701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1.004597701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021606№6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214</v>
      </c>
      <c r="D16" s="102">
        <f>IFERROR(INDEX('на отправку (3)'!F:F,MATCH($U16,'на отправку (3)'!$A:$A,0),1),0)</f>
        <v>232</v>
      </c>
      <c r="E16" s="102">
        <f>IFERROR(INDEX('на отправку (3)'!G:G,MATCH($U16,'на отправку (3)'!$A:$A,0),1),0)</f>
        <v>0.92241379300000004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24.006622425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151</v>
      </c>
      <c r="O16" s="102">
        <f>IFERROR(INDEX('на отправку (3)'!Q:Q,MATCH($U16,'на отправку (3)'!$A:$A,0),1),0)</f>
        <v>203</v>
      </c>
      <c r="P16" s="102">
        <f>IFERROR(INDEX('на отправку (3)'!R:R,MATCH($U16,'на отправку (3)'!$A:$A,0),1),0)</f>
        <v>0.74384236500000001</v>
      </c>
      <c r="Q16" s="102">
        <f>IFERROR(INDEX('на отправку (3)'!S:S,MATCH($U16,'на отправку (3)'!$A:$A,0),1),0)</f>
        <v>1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021606№7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110</v>
      </c>
      <c r="D17" s="102">
        <f>IFERROR(INDEX('на отправку (3)'!F:F,MATCH($U17,'на отправку (3)'!$A:$A,0),1),0)</f>
        <v>232</v>
      </c>
      <c r="E17" s="102">
        <f>IFERROR(INDEX('на отправку (3)'!G:G,MATCH($U17,'на отправку (3)'!$A:$A,0),1),0)</f>
        <v>0.47413793100000001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-27.083333291999999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132</v>
      </c>
      <c r="O17" s="102">
        <f>IFERROR(INDEX('на отправку (3)'!Q:Q,MATCH($U17,'на отправку (3)'!$A:$A,0),1),0)</f>
        <v>203</v>
      </c>
      <c r="P17" s="102">
        <f>IFERROR(INDEX('на отправку (3)'!R:R,MATCH($U17,'на отправку (3)'!$A:$A,0),1),0)</f>
        <v>0.65024630500000002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021606№8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1131</v>
      </c>
      <c r="D18" s="102">
        <f>IFERROR(INDEX('на отправку (3)'!F:F,MATCH($U18,'на отправку (3)'!$A:$A,0),1),0)</f>
        <v>196</v>
      </c>
      <c r="E18" s="102">
        <f>IFERROR(INDEX('на отправку (3)'!G:G,MATCH($U18,'на отправку (3)'!$A:$A,0),1),0)</f>
        <v>5.7704081629999999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5.7704081629999999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1346</v>
      </c>
      <c r="O18" s="102">
        <f>IFERROR(INDEX('на отправку (3)'!Q:Q,MATCH($U18,'на отправку (3)'!$A:$A,0),1),0)</f>
        <v>283</v>
      </c>
      <c r="P18" s="102">
        <f>IFERROR(INDEX('на отправку (3)'!R:R,MATCH($U18,'на отправку (3)'!$A:$A,0),1),0)</f>
        <v>4.7561837459999996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021606№9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36</v>
      </c>
      <c r="D19" s="102">
        <f>IFERROR(INDEX('на отправку (3)'!F:F,MATCH($U19,'на отправку (3)'!$A:$A,0),1),0)</f>
        <v>2</v>
      </c>
      <c r="E19" s="102">
        <f>IFERROR(INDEX('на отправку (3)'!G:G,MATCH($U19,'на отправку (3)'!$A:$A,0),1),0)</f>
        <v>18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18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20</v>
      </c>
      <c r="O19" s="102">
        <f>IFERROR(INDEX('на отправку (3)'!Q:Q,MATCH($U19,'на отправку (3)'!$A:$A,0),1),0)</f>
        <v>6</v>
      </c>
      <c r="P19" s="102">
        <f>IFERROR(INDEX('на отправку (3)'!R:R,MATCH($U19,'на отправку (3)'!$A:$A,0),1),0)</f>
        <v>3.3333333330000001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021606№10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121</v>
      </c>
      <c r="D20" s="102">
        <f>IFERROR(INDEX('на отправку (3)'!F:F,MATCH($U20,'на отправку (3)'!$A:$A,0),1),0)</f>
        <v>18</v>
      </c>
      <c r="E20" s="102">
        <f>IFERROR(INDEX('на отправку (3)'!G:G,MATCH($U20,'на отправку (3)'!$A:$A,0),1),0)</f>
        <v>6.7222222220000001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6.7222222220000001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119</v>
      </c>
      <c r="O20" s="102">
        <f>IFERROR(INDEX('на отправку (3)'!Q:Q,MATCH($U20,'на отправку (3)'!$A:$A,0),1),0)</f>
        <v>15</v>
      </c>
      <c r="P20" s="102">
        <f>IFERROR(INDEX('на отправку (3)'!R:R,MATCH($U20,'на отправку (3)'!$A:$A,0),1),0)</f>
        <v>7.9333333330000002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021606№11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405</v>
      </c>
      <c r="D21" s="102">
        <f>IFERROR(INDEX('на отправку (3)'!F:F,MATCH($U21,'на отправку (3)'!$A:$A,0),1),0)</f>
        <v>8370</v>
      </c>
      <c r="E21" s="102">
        <f>IFERROR(INDEX('на отправку (3)'!G:G,MATCH($U21,'на отправку (3)'!$A:$A,0),1),0)</f>
        <v>4.8387096999999997E-2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28.510977019999999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263</v>
      </c>
      <c r="O21" s="102">
        <f>IFERROR(INDEX('на отправку (3)'!Q:Q,MATCH($U21,'на отправку (3)'!$A:$A,0),1),0)</f>
        <v>6985</v>
      </c>
      <c r="P21" s="102">
        <f>IFERROR(INDEX('на отправку (3)'!R:R,MATCH($U21,'на отправку (3)'!$A:$A,0),1),0)</f>
        <v>3.7652112000000001E-2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021606№12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56</v>
      </c>
      <c r="D22" s="102">
        <f>IFERROR(INDEX('на отправку (3)'!F:F,MATCH($U22,'на отправку (3)'!$A:$A,0),1),0)</f>
        <v>248</v>
      </c>
      <c r="E22" s="102">
        <f>IFERROR(INDEX('на отправку (3)'!G:G,MATCH($U22,'на отправку (3)'!$A:$A,0),1),0)</f>
        <v>0.22580645199999999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-5.4958181990000003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54</v>
      </c>
      <c r="O22" s="102">
        <f>IFERROR(INDEX('на отправку (3)'!Q:Q,MATCH($U22,'на отправку (3)'!$A:$A,0),1),0)</f>
        <v>226</v>
      </c>
      <c r="P22" s="102">
        <f>IFERROR(INDEX('на отправку (3)'!R:R,MATCH($U22,'на отправку (3)'!$A:$A,0),1),0)</f>
        <v>0.23893805300000001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021606№13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700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621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021606№14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372</v>
      </c>
      <c r="D25" s="102">
        <f>IFERROR(INDEX('на отправку (3)'!F:F,MATCH($U25,'на отправку (3)'!$A:$A,0),1),0)</f>
        <v>701</v>
      </c>
      <c r="E25" s="102">
        <f>IFERROR(INDEX('на отправку (3)'!G:G,MATCH($U25,'на отправку (3)'!$A:$A,0),1),0)</f>
        <v>0.53067047099999998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0.53067047099999998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021606№15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1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021606№16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6</v>
      </c>
      <c r="D27" s="102">
        <f>IFERROR(INDEX('на отправку (3)'!F:F,MATCH($U27,'на отправку (3)'!$A:$A,0),1),0)</f>
        <v>1</v>
      </c>
      <c r="E27" s="102">
        <f>IFERROR(INDEX('на отправку (3)'!G:G,MATCH($U27,'на отправку (3)'!$A:$A,0),1),0)</f>
        <v>6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6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1</v>
      </c>
      <c r="O27" s="102">
        <f>IFERROR(INDEX('на отправку (3)'!Q:Q,MATCH($U27,'на отправку (3)'!$A:$A,0),1),0)</f>
        <v>10</v>
      </c>
      <c r="P27" s="102">
        <f>IFERROR(INDEX('на отправку (3)'!R:R,MATCH($U27,'на отправку (3)'!$A:$A,0),1),0)</f>
        <v>0.1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021606№17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9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3</v>
      </c>
      <c r="O28" s="102">
        <f>IFERROR(INDEX('на отправку (3)'!Q:Q,MATCH($U28,'на отправку (3)'!$A:$A,0),1),0)</f>
        <v>1</v>
      </c>
      <c r="P28" s="102">
        <f>IFERROR(INDEX('на отправку (3)'!R:R,MATCH($U28,'на отправку (3)'!$A:$A,0),1),0)</f>
        <v>3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021606№18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3</v>
      </c>
      <c r="D29" s="102">
        <f>IFERROR(INDEX('на отправку (3)'!F:F,MATCH($U29,'на отправку (3)'!$A:$A,0),1),0)</f>
        <v>2</v>
      </c>
      <c r="E29" s="102">
        <f>IFERROR(INDEX('на отправку (3)'!G:G,MATCH($U29,'на отправку (3)'!$A:$A,0),1),0)</f>
        <v>1.5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1.5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1</v>
      </c>
      <c r="O29" s="102">
        <f>IFERROR(INDEX('на отправку (3)'!Q:Q,MATCH($U29,'на отправку (3)'!$A:$A,0),1),0)</f>
        <v>4</v>
      </c>
      <c r="P29" s="102">
        <f>IFERROR(INDEX('на отправку (3)'!R:R,MATCH($U29,'на отправку (3)'!$A:$A,0),1),0)</f>
        <v>0.25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021606№19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3</v>
      </c>
      <c r="D30" s="102">
        <f>IFERROR(INDEX('на отправку (3)'!F:F,MATCH($U30,'на отправку (3)'!$A:$A,0),1),0)</f>
        <v>2</v>
      </c>
      <c r="E30" s="102">
        <f>IFERROR(INDEX('на отправку (3)'!G:G,MATCH($U30,'на отправку (3)'!$A:$A,0),1),0)</f>
        <v>1.5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1.5</v>
      </c>
      <c r="I30" s="102">
        <f>IFERROR(INDEX('на отправку (3)'!K:K,MATCH($U30,'на отправку (3)'!$A:$A,0),1),0)</f>
        <v>1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1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1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1</v>
      </c>
      <c r="U30" s="141" t="str">
        <f t="shared" si="1"/>
        <v>021606№20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1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2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021606№21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0</v>
      </c>
      <c r="D33" s="102">
        <f>IFERROR(INDEX('на отправку (3)'!F:F,MATCH($U33,'на отправку (3)'!$A:$A,0),1),0)</f>
        <v>0</v>
      </c>
      <c r="E33" s="102">
        <f>IFERROR(INDEX('на отправку (3)'!G:G,MATCH($U33,'на отправку (3)'!$A:$A,0),1),0)</f>
        <v>0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2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021606№22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0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021606№23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0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021606№24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73</v>
      </c>
      <c r="D36" s="102">
        <f>IFERROR(INDEX('на отправку (3)'!F:F,MATCH($U36,'на отправку (3)'!$A:$A,0),1),0)</f>
        <v>76</v>
      </c>
      <c r="E36" s="102">
        <f>IFERROR(INDEX('на отправку (3)'!G:G,MATCH($U36,'на отправку (3)'!$A:$A,0),1),0)</f>
        <v>0.96052631600000005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0.96052631600000005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021606№25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15</v>
      </c>
      <c r="V47" s="96" t="s">
        <v>191</v>
      </c>
      <c r="Y47" s="73">
        <f>SUM(Y10:Y44)</f>
        <v>27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19.5</v>
      </c>
      <c r="L50" s="73">
        <f>SUMIF(L10:L44,1,L10:L44)</f>
        <v>20</v>
      </c>
      <c r="M50" s="96" t="s">
        <v>190</v>
      </c>
    </row>
  </sheetData>
  <mergeCells count="16">
    <mergeCell ref="A49:S49"/>
    <mergeCell ref="A4:S4"/>
    <mergeCell ref="T5:T7"/>
    <mergeCell ref="C24:R24"/>
    <mergeCell ref="C37:R37"/>
    <mergeCell ref="A47:S47"/>
    <mergeCell ref="A48:S48"/>
    <mergeCell ref="C9:R9"/>
    <mergeCell ref="C31:R31"/>
    <mergeCell ref="V5:Y6"/>
    <mergeCell ref="A2:S2"/>
    <mergeCell ref="A3:S3"/>
    <mergeCell ref="A5:A7"/>
    <mergeCell ref="B5:B7"/>
    <mergeCell ref="C5:M5"/>
    <mergeCell ref="N5:R5"/>
  </mergeCells>
  <pageMargins left="0.7" right="0.7" top="0.75" bottom="0.75" header="0.3" footer="0.3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37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2673</v>
      </c>
      <c r="T1" s="96" t="s">
        <v>79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8.75" customHeight="1" x14ac:dyDescent="0.25">
      <c r="A4" s="158" t="s">
        <v>80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60546</v>
      </c>
      <c r="D10" s="102">
        <f>IFERROR(INDEX('на отправку (3)'!F:F,MATCH($U10,'на отправку (3)'!$A:$A,0),1),0)</f>
        <v>228825.30000000002</v>
      </c>
      <c r="E10" s="102">
        <f>IFERROR(INDEX('на отправку (3)'!G:G,MATCH($U10,'на отправку (3)'!$A:$A,0),1),0)</f>
        <v>0.26459486799999998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20.320336782999998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1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54685</v>
      </c>
      <c r="O10" s="102">
        <f>IFERROR(INDEX('на отправку (3)'!Q:Q,MATCH($U10,'на отправку (3)'!$A:$A,0),1),0)</f>
        <v>248671.40000000002</v>
      </c>
      <c r="P10" s="102">
        <f>IFERROR(INDEX('на отправку (3)'!R:R,MATCH($U10,'на отправку (3)'!$A:$A,0),1),0)</f>
        <v>0.21990868299999999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021607№1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585</v>
      </c>
      <c r="D11" s="102">
        <f>IFERROR(INDEX('на отправку (3)'!F:F,MATCH($U11,'на отправку (3)'!$A:$A,0),1),0)</f>
        <v>588</v>
      </c>
      <c r="E11" s="102">
        <f>IFERROR(INDEX('на отправку (3)'!G:G,MATCH($U11,'на отправку (3)'!$A:$A,0),1),0)</f>
        <v>0.994897959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103.87253258200001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183</v>
      </c>
      <c r="O11" s="102">
        <f>IFERROR(INDEX('на отправку (3)'!Q:Q,MATCH($U11,'на отправку (3)'!$A:$A,0),1),0)</f>
        <v>375</v>
      </c>
      <c r="P11" s="102">
        <f>IFERROR(INDEX('на отправку (3)'!R:R,MATCH($U11,'на отправку (3)'!$A:$A,0),1),0)</f>
        <v>0.48799999999999999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021607№2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8</v>
      </c>
      <c r="D12" s="102">
        <f>IFERROR(INDEX('на отправку (3)'!F:F,MATCH($U12,'на отправку (3)'!$A:$A,0),1),0)</f>
        <v>20</v>
      </c>
      <c r="E12" s="102">
        <f>IFERROR(INDEX('на отправку (3)'!G:G,MATCH($U12,'на отправку (3)'!$A:$A,0),1),0)</f>
        <v>0.4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1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021607№3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11</v>
      </c>
      <c r="D13" s="102">
        <f>IFERROR(INDEX('на отправку (3)'!F:F,MATCH($U13,'на отправку (3)'!$A:$A,0),1),0)</f>
        <v>11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300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</v>
      </c>
      <c r="O13" s="102">
        <f>IFERROR(INDEX('на отправку (3)'!Q:Q,MATCH($U13,'на отправку (3)'!$A:$A,0),1),0)</f>
        <v>4</v>
      </c>
      <c r="P13" s="102">
        <f>IFERROR(INDEX('на отправку (3)'!R:R,MATCH($U13,'на отправку (3)'!$A:$A,0),1),0)</f>
        <v>0.25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021607№4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19</v>
      </c>
      <c r="D14" s="102">
        <f>IFERROR(INDEX('на отправку (3)'!F:F,MATCH($U14,'на отправку (3)'!$A:$A,0),1),0)</f>
        <v>20</v>
      </c>
      <c r="E14" s="102">
        <f>IFERROR(INDEX('на отправку (3)'!G:G,MATCH($U14,'на отправку (3)'!$A:$A,0),1),0)</f>
        <v>0.95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588.75000241099997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4</v>
      </c>
      <c r="O14" s="102">
        <f>IFERROR(INDEX('на отправку (3)'!Q:Q,MATCH($U14,'на отправку (3)'!$A:$A,0),1),0)</f>
        <v>29</v>
      </c>
      <c r="P14" s="102">
        <f>IFERROR(INDEX('на отправку (3)'!R:R,MATCH($U14,'на отправку (3)'!$A:$A,0),1),0)</f>
        <v>0.13793103400000001</v>
      </c>
      <c r="Q14" s="102">
        <f>IFERROR(INDEX('на отправку (3)'!S:S,MATCH($U14,'на отправку (3)'!$A:$A,0),1),0)</f>
        <v>0.5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021607№5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865</v>
      </c>
      <c r="D15" s="102">
        <f>IFERROR(INDEX('на отправку (3)'!F:F,MATCH($U15,'на отправку (3)'!$A:$A,0),1),0)</f>
        <v>865</v>
      </c>
      <c r="E15" s="102">
        <f>IFERROR(INDEX('на отправку (3)'!G:G,MATCH($U15,'на отправку (3)'!$A:$A,0),1),0)</f>
        <v>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021607№6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244</v>
      </c>
      <c r="D16" s="102">
        <f>IFERROR(INDEX('на отправку (3)'!F:F,MATCH($U16,'на отправку (3)'!$A:$A,0),1),0)</f>
        <v>295</v>
      </c>
      <c r="E16" s="102">
        <f>IFERROR(INDEX('на отправку (3)'!G:G,MATCH($U16,'на отправку (3)'!$A:$A,0),1),0)</f>
        <v>0.82711864400000001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15.372446705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195</v>
      </c>
      <c r="O16" s="102">
        <f>IFERROR(INDEX('на отправку (3)'!Q:Q,MATCH($U16,'на отправку (3)'!$A:$A,0),1),0)</f>
        <v>272</v>
      </c>
      <c r="P16" s="102">
        <f>IFERROR(INDEX('на отправку (3)'!R:R,MATCH($U16,'на отправку (3)'!$A:$A,0),1),0)</f>
        <v>0.71691176499999998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021607№7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147</v>
      </c>
      <c r="D17" s="102">
        <f>IFERROR(INDEX('на отправку (3)'!F:F,MATCH($U17,'на отправку (3)'!$A:$A,0),1),0)</f>
        <v>295</v>
      </c>
      <c r="E17" s="102">
        <f>IFERROR(INDEX('на отправку (3)'!G:G,MATCH($U17,'на отправку (3)'!$A:$A,0),1),0)</f>
        <v>0.49830508499999998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6.7236086889999997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127</v>
      </c>
      <c r="O17" s="102">
        <f>IFERROR(INDEX('на отправку (3)'!Q:Q,MATCH($U17,'на отправку (3)'!$A:$A,0),1),0)</f>
        <v>272</v>
      </c>
      <c r="P17" s="102">
        <f>IFERROR(INDEX('на отправку (3)'!R:R,MATCH($U17,'на отправку (3)'!$A:$A,0),1),0)</f>
        <v>0.46691176499999998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021607№8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1841</v>
      </c>
      <c r="D18" s="102">
        <f>IFERROR(INDEX('на отправку (3)'!F:F,MATCH($U18,'на отправку (3)'!$A:$A,0),1),0)</f>
        <v>588</v>
      </c>
      <c r="E18" s="102">
        <f>IFERROR(INDEX('на отправку (3)'!G:G,MATCH($U18,'на отправку (3)'!$A:$A,0),1),0)</f>
        <v>3.1309523810000002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3.1309523810000002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1245</v>
      </c>
      <c r="O18" s="102">
        <f>IFERROR(INDEX('на отправку (3)'!Q:Q,MATCH($U18,'на отправку (3)'!$A:$A,0),1),0)</f>
        <v>375</v>
      </c>
      <c r="P18" s="102">
        <f>IFERROR(INDEX('на отправку (3)'!R:R,MATCH($U18,'на отправку (3)'!$A:$A,0),1),0)</f>
        <v>3.32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021607№9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30</v>
      </c>
      <c r="D19" s="102">
        <f>IFERROR(INDEX('на отправку (3)'!F:F,MATCH($U19,'на отправку (3)'!$A:$A,0),1),0)</f>
        <v>11</v>
      </c>
      <c r="E19" s="102">
        <f>IFERROR(INDEX('на отправку (3)'!G:G,MATCH($U19,'на отправку (3)'!$A:$A,0),1),0)</f>
        <v>2.7272727269999999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2.7272727269999999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18</v>
      </c>
      <c r="O19" s="102">
        <f>IFERROR(INDEX('на отправку (3)'!Q:Q,MATCH($U19,'на отправку (3)'!$A:$A,0),1),0)</f>
        <v>4</v>
      </c>
      <c r="P19" s="102">
        <f>IFERROR(INDEX('на отправку (3)'!R:R,MATCH($U19,'на отправку (3)'!$A:$A,0),1),0)</f>
        <v>4.5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021607№10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92</v>
      </c>
      <c r="D20" s="102">
        <f>IFERROR(INDEX('на отправку (3)'!F:F,MATCH($U20,'на отправку (3)'!$A:$A,0),1),0)</f>
        <v>20</v>
      </c>
      <c r="E20" s="102">
        <f>IFERROR(INDEX('на отправку (3)'!G:G,MATCH($U20,'на отправку (3)'!$A:$A,0),1),0)</f>
        <v>4.5999999999999996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4.5999999999999996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232</v>
      </c>
      <c r="O20" s="102">
        <f>IFERROR(INDEX('на отправку (3)'!Q:Q,MATCH($U20,'на отправку (3)'!$A:$A,0),1),0)</f>
        <v>29</v>
      </c>
      <c r="P20" s="102">
        <f>IFERROR(INDEX('на отправку (3)'!R:R,MATCH($U20,'на отправку (3)'!$A:$A,0),1),0)</f>
        <v>8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021607№11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695</v>
      </c>
      <c r="D21" s="102">
        <f>IFERROR(INDEX('на отправку (3)'!F:F,MATCH($U21,'на отправку (3)'!$A:$A,0),1),0)</f>
        <v>14464</v>
      </c>
      <c r="E21" s="102">
        <f>IFERROR(INDEX('на отправку (3)'!G:G,MATCH($U21,'на отправку (3)'!$A:$A,0),1),0)</f>
        <v>4.8050332000000001E-2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97.422181273999996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312</v>
      </c>
      <c r="O21" s="102">
        <f>IFERROR(INDEX('на отправку (3)'!Q:Q,MATCH($U21,'на отправку (3)'!$A:$A,0),1),0)</f>
        <v>12819</v>
      </c>
      <c r="P21" s="102">
        <f>IFERROR(INDEX('на отправку (3)'!R:R,MATCH($U21,'на отправку (3)'!$A:$A,0),1),0)</f>
        <v>2.4338872000000001E-2</v>
      </c>
      <c r="Q21" s="102">
        <f>IFERROR(INDEX('на отправку (3)'!S:S,MATCH($U21,'на отправку (3)'!$A:$A,0),1),0)</f>
        <v>1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021607№12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132</v>
      </c>
      <c r="D22" s="102">
        <f>IFERROR(INDEX('на отправку (3)'!F:F,MATCH($U22,'на отправку (3)'!$A:$A,0),1),0)</f>
        <v>577</v>
      </c>
      <c r="E22" s="102">
        <f>IFERROR(INDEX('на отправку (3)'!G:G,MATCH($U22,'на отправку (3)'!$A:$A,0),1),0)</f>
        <v>0.22876949699999999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-7.9601790049999996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129</v>
      </c>
      <c r="O22" s="102">
        <f>IFERROR(INDEX('на отправку (3)'!Q:Q,MATCH($U22,'на отправку (3)'!$A:$A,0),1),0)</f>
        <v>519</v>
      </c>
      <c r="P22" s="102">
        <f>IFERROR(INDEX('на отправку (3)'!R:R,MATCH($U22,'на отправку (3)'!$A:$A,0),1),0)</f>
        <v>0.24855491299999999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021607№13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30</v>
      </c>
      <c r="D23" s="102">
        <f>IFERROR(INDEX('на отправку (3)'!F:F,MATCH($U23,'на отправку (3)'!$A:$A,0),1),0)</f>
        <v>966</v>
      </c>
      <c r="E23" s="102">
        <f>IFERROR(INDEX('на отправку (3)'!G:G,MATCH($U23,'на отправку (3)'!$A:$A,0),1),0)</f>
        <v>3.1055901E-2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188.81988392100001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0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10</v>
      </c>
      <c r="O23" s="102">
        <f>IFERROR(INDEX('на отправку (3)'!Q:Q,MATCH($U23,'на отправку (3)'!$A:$A,0),1),0)</f>
        <v>930</v>
      </c>
      <c r="P23" s="102">
        <f>IFERROR(INDEX('на отправку (3)'!R:R,MATCH($U23,'на отправку (3)'!$A:$A,0),1),0)</f>
        <v>1.0752688E-2</v>
      </c>
      <c r="Q23" s="102">
        <f>IFERROR(INDEX('на отправку (3)'!S:S,MATCH($U23,'на отправку (3)'!$A:$A,0),1),0)</f>
        <v>1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021607№14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1179</v>
      </c>
      <c r="D25" s="102">
        <f>IFERROR(INDEX('на отправку (3)'!F:F,MATCH($U25,'на отправку (3)'!$A:$A,0),1),0)</f>
        <v>1190</v>
      </c>
      <c r="E25" s="102">
        <f>IFERROR(INDEX('на отправку (3)'!G:G,MATCH($U25,'на отправку (3)'!$A:$A,0),1),0)</f>
        <v>0.99075630299999995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0.99075630299999995</v>
      </c>
      <c r="I25" s="102">
        <f>IFERROR(INDEX('на отправку (3)'!K:K,MATCH($U25,'на отправку (3)'!$A:$A,0),1),0)</f>
        <v>0.5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0.5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021607№15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3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4</v>
      </c>
      <c r="O26" s="102">
        <f>IFERROR(INDEX('на отправку (3)'!Q:Q,MATCH($U26,'на отправку (3)'!$A:$A,0),1),0)</f>
        <v>5</v>
      </c>
      <c r="P26" s="102">
        <f>IFERROR(INDEX('на отправку (3)'!R:R,MATCH($U26,'на отправку (3)'!$A:$A,0),1),0)</f>
        <v>0.8</v>
      </c>
      <c r="Q26" s="102">
        <f>IFERROR(INDEX('на отправку (3)'!S:S,MATCH($U26,'на отправку (3)'!$A:$A,0),1),0)</f>
        <v>0.5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021607№16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94</v>
      </c>
      <c r="D27" s="102">
        <f>IFERROR(INDEX('на отправку (3)'!F:F,MATCH($U27,'на отправку (3)'!$A:$A,0),1),0)</f>
        <v>5</v>
      </c>
      <c r="E27" s="102">
        <f>IFERROR(INDEX('на отправку (3)'!G:G,MATCH($U27,'на отправку (3)'!$A:$A,0),1),0)</f>
        <v>18.8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18.8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149</v>
      </c>
      <c r="O27" s="102">
        <f>IFERROR(INDEX('на отправку (3)'!Q:Q,MATCH($U27,'на отправку (3)'!$A:$A,0),1),0)</f>
        <v>230</v>
      </c>
      <c r="P27" s="102">
        <f>IFERROR(INDEX('на отправку (3)'!R:R,MATCH($U27,'на отправку (3)'!$A:$A,0),1),0)</f>
        <v>0.64782608699999999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021607№17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6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9</v>
      </c>
      <c r="O28" s="102">
        <f>IFERROR(INDEX('на отправку (3)'!Q:Q,MATCH($U28,'на отправку (3)'!$A:$A,0),1),0)</f>
        <v>3</v>
      </c>
      <c r="P28" s="102">
        <f>IFERROR(INDEX('на отправку (3)'!R:R,MATCH($U28,'на отправку (3)'!$A:$A,0),1),0)</f>
        <v>3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021607№18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17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14</v>
      </c>
      <c r="O29" s="102">
        <f>IFERROR(INDEX('на отправку (3)'!Q:Q,MATCH($U29,'на отправку (3)'!$A:$A,0),1),0)</f>
        <v>13</v>
      </c>
      <c r="P29" s="102">
        <f>IFERROR(INDEX('на отправку (3)'!R:R,MATCH($U29,'на отправку (3)'!$A:$A,0),1),0)</f>
        <v>1.076923077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021607№19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6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1</v>
      </c>
      <c r="O30" s="102">
        <f>IFERROR(INDEX('на отправку (3)'!Q:Q,MATCH($U30,'на отправку (3)'!$A:$A,0),1),0)</f>
        <v>3</v>
      </c>
      <c r="P30" s="102">
        <f>IFERROR(INDEX('на отправку (3)'!R:R,MATCH($U30,'на отправку (3)'!$A:$A,0),1),0)</f>
        <v>0.33333333300000001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021607№20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-100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2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1</v>
      </c>
      <c r="O32" s="102">
        <f>IFERROR(INDEX('на отправку (3)'!Q:Q,MATCH($U32,'на отправку (3)'!$A:$A,0),1),0)</f>
        <v>4</v>
      </c>
      <c r="P32" s="102">
        <f>IFERROR(INDEX('на отправку (3)'!R:R,MATCH($U32,'на отправку (3)'!$A:$A,0),1),0)</f>
        <v>0.25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021607№21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56</v>
      </c>
      <c r="D33" s="102">
        <f>IFERROR(INDEX('на отправку (3)'!F:F,MATCH($U33,'на отправку (3)'!$A:$A,0),1),0)</f>
        <v>77</v>
      </c>
      <c r="E33" s="102">
        <f>IFERROR(INDEX('на отправку (3)'!G:G,MATCH($U33,'на отправку (3)'!$A:$A,0),1),0)</f>
        <v>0.72727272700000001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0.72727272700000001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021607№22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-100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1</v>
      </c>
      <c r="O34" s="102">
        <f>IFERROR(INDEX('на отправку (3)'!Q:Q,MATCH($U34,'на отправку (3)'!$A:$A,0),1),0)</f>
        <v>1</v>
      </c>
      <c r="P34" s="102">
        <f>IFERROR(INDEX('на отправку (3)'!R:R,MATCH($U34,'на отправку (3)'!$A:$A,0),1),0)</f>
        <v>1</v>
      </c>
      <c r="Q34" s="102">
        <f>IFERROR(INDEX('на отправку (3)'!S:S,MATCH($U34,'на отправку (3)'!$A:$A,0),1),0)</f>
        <v>0.5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021607№23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1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-100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4</v>
      </c>
      <c r="O35" s="102">
        <f>IFERROR(INDEX('на отправку (3)'!Q:Q,MATCH($U35,'на отправку (3)'!$A:$A,0),1),0)</f>
        <v>4</v>
      </c>
      <c r="P35" s="102">
        <f>IFERROR(INDEX('на отправку (3)'!R:R,MATCH($U35,'на отправку (3)'!$A:$A,0),1),0)</f>
        <v>1</v>
      </c>
      <c r="Q35" s="102">
        <f>IFERROR(INDEX('на отправку (3)'!S:S,MATCH($U35,'на отправку (3)'!$A:$A,0),1),0)</f>
        <v>0.5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021607№24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232</v>
      </c>
      <c r="D36" s="102">
        <f>IFERROR(INDEX('на отправку (3)'!F:F,MATCH($U36,'на отправку (3)'!$A:$A,0),1),0)</f>
        <v>240</v>
      </c>
      <c r="E36" s="102">
        <f>IFERROR(INDEX('на отправку (3)'!G:G,MATCH($U36,'на отправку (3)'!$A:$A,0),1),0)</f>
        <v>0.96666666700000003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0.96666666700000003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021607№25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13</v>
      </c>
      <c r="V47" s="96" t="s">
        <v>191</v>
      </c>
      <c r="Y47" s="73">
        <f>SUM(Y10:Y44)</f>
        <v>24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17</v>
      </c>
      <c r="L50" s="73">
        <f>SUMIF(L10:L44,1,L10:L44)</f>
        <v>18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9"/>
  <dimension ref="A1:Z50"/>
  <sheetViews>
    <sheetView showGridLines="0" workbookViewId="0">
      <selection activeCell="Y7" sqref="Y7"/>
    </sheetView>
  </sheetViews>
  <sheetFormatPr defaultColWidth="9.140625" defaultRowHeight="15" x14ac:dyDescent="0.25"/>
  <cols>
    <col min="1" max="1" width="52.5703125" customWidth="1"/>
    <col min="2" max="2" width="16.5703125" customWidth="1"/>
    <col min="3" max="3" width="13.85546875" customWidth="1"/>
    <col min="4" max="4" width="13.7109375" customWidth="1"/>
    <col min="5" max="6" width="12.140625" customWidth="1"/>
    <col min="7" max="7" width="12.140625" style="71" customWidth="1"/>
    <col min="8" max="8" width="12.140625" style="72" customWidth="1"/>
    <col min="9" max="10" width="12.140625" customWidth="1"/>
    <col min="11" max="11" width="12.140625" style="8" customWidth="1"/>
    <col min="12" max="13" width="12.140625" customWidth="1"/>
    <col min="14" max="15" width="13.28515625" customWidth="1"/>
    <col min="16" max="18" width="12.140625" customWidth="1"/>
    <col min="19" max="19" width="5.85546875" hidden="1" customWidth="1"/>
    <col min="20" max="20" width="9.140625" style="96"/>
    <col min="21" max="21" width="0" hidden="1" customWidth="1"/>
    <col min="24" max="24" width="7.28515625" customWidth="1"/>
  </cols>
  <sheetData>
    <row r="1" spans="1:25" x14ac:dyDescent="0.25">
      <c r="A1" s="94" t="s">
        <v>2582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96" t="s">
        <v>25</v>
      </c>
    </row>
    <row r="2" spans="1:25" ht="22.5" customHeight="1" x14ac:dyDescent="0.25">
      <c r="A2" s="157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7.25" customHeight="1" x14ac:dyDescent="0.25">
      <c r="A4" s="158" t="s">
        <v>26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ht="31.5" customHeight="1" x14ac:dyDescent="0.25">
      <c r="A5" s="173" t="s">
        <v>2584</v>
      </c>
      <c r="B5" s="173" t="s">
        <v>2585</v>
      </c>
      <c r="C5" s="159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59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S5" s="85"/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88" t="s">
        <v>2588</v>
      </c>
      <c r="D6" s="88" t="s">
        <v>2589</v>
      </c>
      <c r="E6" s="88" t="s">
        <v>2590</v>
      </c>
      <c r="F6" s="88" t="s">
        <v>2591</v>
      </c>
      <c r="G6" s="88" t="s">
        <v>2592</v>
      </c>
      <c r="H6" s="88" t="s">
        <v>2593</v>
      </c>
      <c r="I6" s="88" t="s">
        <v>9</v>
      </c>
      <c r="J6" s="88" t="s">
        <v>2594</v>
      </c>
      <c r="K6" s="88" t="s">
        <v>2595</v>
      </c>
      <c r="L6" s="88" t="s">
        <v>2596</v>
      </c>
      <c r="M6" s="88" t="s">
        <v>11</v>
      </c>
      <c r="N6" s="88" t="s">
        <v>2588</v>
      </c>
      <c r="O6" s="88" t="s">
        <v>2589</v>
      </c>
      <c r="P6" s="88" t="s">
        <v>2590</v>
      </c>
      <c r="Q6" s="88" t="s">
        <v>9</v>
      </c>
      <c r="R6" s="86" t="s">
        <v>11</v>
      </c>
      <c r="S6" s="85"/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88" t="s">
        <v>2597</v>
      </c>
      <c r="D7" s="88" t="s">
        <v>2597</v>
      </c>
      <c r="E7" s="88" t="s">
        <v>2598</v>
      </c>
      <c r="F7" s="88" t="s">
        <v>2599</v>
      </c>
      <c r="G7" s="88" t="s">
        <v>2600</v>
      </c>
      <c r="H7" s="88" t="s">
        <v>2601</v>
      </c>
      <c r="I7" s="88" t="s">
        <v>2602</v>
      </c>
      <c r="J7" s="88" t="s">
        <v>2603</v>
      </c>
      <c r="K7" s="88" t="s">
        <v>2603</v>
      </c>
      <c r="L7" s="88" t="s">
        <v>2604</v>
      </c>
      <c r="M7" s="88"/>
      <c r="N7" s="88" t="s">
        <v>2597</v>
      </c>
      <c r="O7" s="88" t="s">
        <v>2597</v>
      </c>
      <c r="P7" s="88" t="s">
        <v>2605</v>
      </c>
      <c r="Q7" s="88" t="s">
        <v>2606</v>
      </c>
      <c r="R7" s="86"/>
      <c r="S7" s="85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ht="17.25" customHeight="1" x14ac:dyDescent="0.25">
      <c r="A8" s="89">
        <v>1</v>
      </c>
      <c r="B8" s="89">
        <v>2</v>
      </c>
      <c r="C8" s="89" t="s">
        <v>4</v>
      </c>
      <c r="D8" s="89" t="s">
        <v>2607</v>
      </c>
      <c r="E8" s="89" t="s">
        <v>6</v>
      </c>
      <c r="F8" s="89" t="s">
        <v>286</v>
      </c>
      <c r="G8" s="89" t="s">
        <v>287</v>
      </c>
      <c r="H8" s="89" t="s">
        <v>288</v>
      </c>
      <c r="I8" s="89" t="s">
        <v>289</v>
      </c>
      <c r="J8" s="89" t="s">
        <v>290</v>
      </c>
      <c r="K8" s="89" t="s">
        <v>2608</v>
      </c>
      <c r="L8" s="89" t="s">
        <v>2609</v>
      </c>
      <c r="M8" s="89" t="s">
        <v>2610</v>
      </c>
      <c r="N8" s="89" t="s">
        <v>2611</v>
      </c>
      <c r="O8" s="89" t="s">
        <v>2612</v>
      </c>
      <c r="P8" s="89" t="s">
        <v>2613</v>
      </c>
      <c r="Q8" s="89" t="s">
        <v>2614</v>
      </c>
      <c r="R8" s="89" t="s">
        <v>2615</v>
      </c>
      <c r="S8" s="85"/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ht="37.5" customHeight="1" x14ac:dyDescent="0.25">
      <c r="A9" s="87"/>
      <c r="B9" s="87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85"/>
      <c r="T9" s="143"/>
    </row>
    <row r="10" spans="1:25" ht="37.5" customHeight="1" x14ac:dyDescent="0.25">
      <c r="A10" s="87" t="s">
        <v>293</v>
      </c>
      <c r="B10" s="87" t="s">
        <v>2617</v>
      </c>
      <c r="C10" s="102">
        <f>IFERROR(INDEX('на отправку (3)'!E:E,MATCH($U10,'на отправку (3)'!$A:$A,0),1),0)</f>
        <v>14875</v>
      </c>
      <c r="D10" s="102">
        <f>IFERROR(INDEX('на отправку (3)'!F:F,MATCH($U10,'на отправку (3)'!$A:$A,0),1),0)</f>
        <v>56336.5</v>
      </c>
      <c r="E10" s="102">
        <f>IFERROR(INDEX('на отправку (3)'!G:G,MATCH($U10,'на отправку (3)'!$A:$A,0),1),0)</f>
        <v>0.264038412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11.603211930000001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12715</v>
      </c>
      <c r="O10" s="102">
        <f>IFERROR(INDEX('на отправку (3)'!Q:Q,MATCH($U10,'на отправку (3)'!$A:$A,0),1),0)</f>
        <v>53743.5</v>
      </c>
      <c r="P10" s="102">
        <f>IFERROR(INDEX('на отправку (3)'!R:R,MATCH($U10,'на отправку (3)'!$A:$A,0),1),0)</f>
        <v>0.23658675000000001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S10" s="85"/>
      <c r="T10" s="140">
        <f>IF(I10&gt;0,1,0)</f>
        <v>1</v>
      </c>
      <c r="U10" s="141" t="str">
        <f>CONCATENATE($T$1,"№",B10)</f>
        <v>020171№1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87" t="s">
        <v>295</v>
      </c>
      <c r="B11" s="87" t="s">
        <v>2</v>
      </c>
      <c r="C11" s="102">
        <f>IFERROR(INDEX('на отправку (3)'!E:E,MATCH($U11,'на отправку (3)'!$A:$A,0),1),0)</f>
        <v>16</v>
      </c>
      <c r="D11" s="102">
        <f>IFERROR(INDEX('на отправку (3)'!F:F,MATCH($U11,'на отправку (3)'!$A:$A,0),1),0)</f>
        <v>22</v>
      </c>
      <c r="E11" s="102">
        <f>IFERROR(INDEX('на отправку (3)'!G:G,MATCH($U11,'на отправку (3)'!$A:$A,0),1),0)</f>
        <v>0.72727272700000001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468.595039972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11</v>
      </c>
      <c r="O11" s="102">
        <f>IFERROR(INDEX('на отправку (3)'!Q:Q,MATCH($U11,'на отправку (3)'!$A:$A,0),1),0)</f>
        <v>86</v>
      </c>
      <c r="P11" s="102">
        <f>IFERROR(INDEX('на отправку (3)'!R:R,MATCH($U11,'на отправку (3)'!$A:$A,0),1),0)</f>
        <v>0.12790697700000001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S11" s="85"/>
      <c r="T11" s="140">
        <f t="shared" ref="T11:T36" si="0">IF(I11&gt;0,1,0)</f>
        <v>1</v>
      </c>
      <c r="U11" s="141" t="str">
        <f t="shared" ref="U11:U36" si="1">CONCATENATE($T$1,"№",B11)</f>
        <v>020171№2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87" t="s">
        <v>297</v>
      </c>
      <c r="B12" s="87" t="s">
        <v>4</v>
      </c>
      <c r="C12" s="102">
        <f>IFERROR(INDEX('на отправку (3)'!E:E,MATCH($U12,'на отправку (3)'!$A:$A,0),1),0)</f>
        <v>0</v>
      </c>
      <c r="D12" s="102">
        <f>IFERROR(INDEX('на отправку (3)'!F:F,MATCH($U12,'на отправку (3)'!$A:$A,0),1),0)</f>
        <v>1</v>
      </c>
      <c r="E12" s="102">
        <f>IFERROR(INDEX('на отправку (3)'!G:G,MATCH($U12,'на отправку (3)'!$A:$A,0),1),0)</f>
        <v>0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0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S12" s="85"/>
      <c r="T12" s="140">
        <f>IF(I12&gt;0,1,0)</f>
        <v>0</v>
      </c>
      <c r="U12" s="141" t="str">
        <f t="shared" si="1"/>
        <v>020171№3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16.5" customHeight="1" x14ac:dyDescent="0.25">
      <c r="A13" s="87" t="s">
        <v>299</v>
      </c>
      <c r="B13" s="87" t="s">
        <v>2607</v>
      </c>
      <c r="C13" s="102">
        <f>IFERROR(INDEX('на отправку (3)'!E:E,MATCH($U13,'на отправку (3)'!$A:$A,0),1),0)</f>
        <v>0</v>
      </c>
      <c r="D13" s="102">
        <f>IFERROR(INDEX('на отправку (3)'!F:F,MATCH($U13,'на отправку (3)'!$A:$A,0),1),0)</f>
        <v>0</v>
      </c>
      <c r="E13" s="102">
        <f>IFERROR(INDEX('на отправку (3)'!G:G,MATCH($U13,'на отправку (3)'!$A:$A,0),1),0)</f>
        <v>0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0</v>
      </c>
      <c r="J13" s="102">
        <f>IFERROR(INDEX('на отправку (3)'!L:L,MATCH($U13,'на отправку (3)'!$A:$A,0),1),0)</f>
        <v>1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2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0</v>
      </c>
      <c r="O13" s="102">
        <f>IFERROR(INDEX('на отправку (3)'!Q:Q,MATCH($U13,'на отправку (3)'!$A:$A,0),1),0)</f>
        <v>0</v>
      </c>
      <c r="P13" s="102">
        <f>IFERROR(INDEX('на отправку (3)'!R:R,MATCH($U13,'на отправку (3)'!$A:$A,0),1),0)</f>
        <v>0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S13" s="85"/>
      <c r="T13" s="140">
        <f t="shared" si="0"/>
        <v>0</v>
      </c>
      <c r="U13" s="141" t="str">
        <f t="shared" si="1"/>
        <v>020171№4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0</v>
      </c>
    </row>
    <row r="14" spans="1:25" ht="37.5" customHeight="1" x14ac:dyDescent="0.25">
      <c r="A14" s="87" t="s">
        <v>301</v>
      </c>
      <c r="B14" s="87" t="s">
        <v>6</v>
      </c>
      <c r="C14" s="102">
        <f>IFERROR(INDEX('на отправку (3)'!E:E,MATCH($U14,'на отправку (3)'!$A:$A,0),1),0)</f>
        <v>5</v>
      </c>
      <c r="D14" s="102">
        <f>IFERROR(INDEX('на отправку (3)'!F:F,MATCH($U14,'на отправку (3)'!$A:$A,0),1),0)</f>
        <v>5</v>
      </c>
      <c r="E14" s="102">
        <f>IFERROR(INDEX('на отправку (3)'!G:G,MATCH($U14,'на отправку (3)'!$A:$A,0),1),0)</f>
        <v>1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100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2</v>
      </c>
      <c r="O14" s="102">
        <f>IFERROR(INDEX('на отправку (3)'!Q:Q,MATCH($U14,'на отправку (3)'!$A:$A,0),1),0)</f>
        <v>4</v>
      </c>
      <c r="P14" s="102">
        <f>IFERROR(INDEX('на отправку (3)'!R:R,MATCH($U14,'на отправку (3)'!$A:$A,0),1),0)</f>
        <v>0.5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S14" s="85"/>
      <c r="T14" s="140">
        <f t="shared" si="0"/>
        <v>1</v>
      </c>
      <c r="U14" s="141" t="str">
        <f t="shared" si="1"/>
        <v>020171№5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37.5" customHeight="1" x14ac:dyDescent="0.25">
      <c r="A15" s="87" t="s">
        <v>303</v>
      </c>
      <c r="B15" s="87" t="s">
        <v>286</v>
      </c>
      <c r="C15" s="102">
        <f>IFERROR(INDEX('на отправку (3)'!E:E,MATCH($U15,'на отправку (3)'!$A:$A,0),1),0)</f>
        <v>0</v>
      </c>
      <c r="D15" s="102">
        <f>IFERROR(INDEX('на отправку (3)'!F:F,MATCH($U15,'на отправку (3)'!$A:$A,0),1),0)</f>
        <v>0</v>
      </c>
      <c r="E15" s="102">
        <f>IFERROR(INDEX('на отправку (3)'!G:G,MATCH($U15,'на отправку (3)'!$A:$A,0),1),0)</f>
        <v>0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0</v>
      </c>
      <c r="I15" s="102">
        <f>IFERROR(INDEX('на отправку (3)'!K:K,MATCH($U15,'на отправку (3)'!$A:$A,0),1),0)</f>
        <v>0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2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0</v>
      </c>
      <c r="R15" s="102">
        <f>IFERROR(INDEX('на отправку (3)'!T:T,MATCH($U15,'на отправку (3)'!$A:$A,0),1),0)</f>
        <v>0</v>
      </c>
      <c r="S15" s="85"/>
      <c r="T15" s="140">
        <f t="shared" si="0"/>
        <v>0</v>
      </c>
      <c r="U15" s="141" t="str">
        <f t="shared" si="1"/>
        <v>020171№6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0</v>
      </c>
    </row>
    <row r="16" spans="1:25" ht="27" customHeight="1" x14ac:dyDescent="0.25">
      <c r="A16" s="87" t="s">
        <v>2618</v>
      </c>
      <c r="B16" s="87" t="s">
        <v>287</v>
      </c>
      <c r="C16" s="102">
        <f>IFERROR(INDEX('на отправку (3)'!E:E,MATCH($U16,'на отправку (3)'!$A:$A,0),1),0)</f>
        <v>116</v>
      </c>
      <c r="D16" s="102">
        <f>IFERROR(INDEX('на отправку (3)'!F:F,MATCH($U16,'на отправку (3)'!$A:$A,0),1),0)</f>
        <v>122</v>
      </c>
      <c r="E16" s="102">
        <f>IFERROR(INDEX('на отправку (3)'!G:G,MATCH($U16,'на отправку (3)'!$A:$A,0),1),0)</f>
        <v>0.95081967199999995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6.2176931270000004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1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111</v>
      </c>
      <c r="O16" s="102">
        <f>IFERROR(INDEX('на отправку (3)'!Q:Q,MATCH($U16,'на отправку (3)'!$A:$A,0),1),0)</f>
        <v>124</v>
      </c>
      <c r="P16" s="102">
        <f>IFERROR(INDEX('на отправку (3)'!R:R,MATCH($U16,'на отправку (3)'!$A:$A,0),1),0)</f>
        <v>0.89516129</v>
      </c>
      <c r="Q16" s="102">
        <f>IFERROR(INDEX('на отправку (3)'!S:S,MATCH($U16,'на отправку (3)'!$A:$A,0),1),0)</f>
        <v>1</v>
      </c>
      <c r="R16" s="102">
        <f>IFERROR(INDEX('на отправку (3)'!T:T,MATCH($U16,'на отправку (3)'!$A:$A,0),1),0)</f>
        <v>0</v>
      </c>
      <c r="S16" s="85"/>
      <c r="T16" s="140">
        <f t="shared" si="0"/>
        <v>1</v>
      </c>
      <c r="U16" s="141" t="str">
        <f t="shared" si="1"/>
        <v>020171№7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7.5" customHeight="1" x14ac:dyDescent="0.25">
      <c r="A17" s="87" t="s">
        <v>2619</v>
      </c>
      <c r="B17" s="87" t="s">
        <v>288</v>
      </c>
      <c r="C17" s="102">
        <f>IFERROR(INDEX('на отправку (3)'!E:E,MATCH($U17,'на отправку (3)'!$A:$A,0),1),0)</f>
        <v>71</v>
      </c>
      <c r="D17" s="102">
        <f>IFERROR(INDEX('на отправку (3)'!F:F,MATCH($U17,'на отправку (3)'!$A:$A,0),1),0)</f>
        <v>122</v>
      </c>
      <c r="E17" s="102">
        <f>IFERROR(INDEX('на отправку (3)'!G:G,MATCH($U17,'на отправку (3)'!$A:$A,0),1),0)</f>
        <v>0.58196721299999998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20.273223955999999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60</v>
      </c>
      <c r="O17" s="102">
        <f>IFERROR(INDEX('на отправку (3)'!Q:Q,MATCH($U17,'на отправку (3)'!$A:$A,0),1),0)</f>
        <v>124</v>
      </c>
      <c r="P17" s="102">
        <f>IFERROR(INDEX('на отправку (3)'!R:R,MATCH($U17,'на отправку (3)'!$A:$A,0),1),0)</f>
        <v>0.48387096800000001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S17" s="8"/>
      <c r="T17" s="140">
        <f t="shared" si="0"/>
        <v>0</v>
      </c>
      <c r="U17" s="141" t="str">
        <f t="shared" si="1"/>
        <v>020171№8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27" customHeight="1" x14ac:dyDescent="0.25">
      <c r="A18" s="87" t="s">
        <v>309</v>
      </c>
      <c r="B18" s="87" t="s">
        <v>289</v>
      </c>
      <c r="C18" s="102">
        <f>IFERROR(INDEX('на отправку (3)'!E:E,MATCH($U18,'на отправку (3)'!$A:$A,0),1),0)</f>
        <v>268</v>
      </c>
      <c r="D18" s="102">
        <f>IFERROR(INDEX('на отправку (3)'!F:F,MATCH($U18,'на отправку (3)'!$A:$A,0),1),0)</f>
        <v>22</v>
      </c>
      <c r="E18" s="102">
        <f>IFERROR(INDEX('на отправку (3)'!G:G,MATCH($U18,'на отправку (3)'!$A:$A,0),1),0)</f>
        <v>12.181818182000001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12.181818182000001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230</v>
      </c>
      <c r="O18" s="102">
        <f>IFERROR(INDEX('на отправку (3)'!Q:Q,MATCH($U18,'на отправку (3)'!$A:$A,0),1),0)</f>
        <v>86</v>
      </c>
      <c r="P18" s="102">
        <f>IFERROR(INDEX('на отправку (3)'!R:R,MATCH($U18,'на отправку (3)'!$A:$A,0),1),0)</f>
        <v>2.6744186050000001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S18" s="8"/>
      <c r="T18" s="140">
        <f t="shared" si="0"/>
        <v>1</v>
      </c>
      <c r="U18" s="141" t="str">
        <f t="shared" si="1"/>
        <v>020171№9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7.5" customHeight="1" x14ac:dyDescent="0.25">
      <c r="A19" s="87" t="s">
        <v>311</v>
      </c>
      <c r="B19" s="87" t="s">
        <v>290</v>
      </c>
      <c r="C19" s="102">
        <f>IFERROR(INDEX('на отправку (3)'!E:E,MATCH($U19,'на отправку (3)'!$A:$A,0),1),0)</f>
        <v>0</v>
      </c>
      <c r="D19" s="102">
        <f>IFERROR(INDEX('на отправку (3)'!F:F,MATCH($U19,'на отправку (3)'!$A:$A,0),1),0)</f>
        <v>0</v>
      </c>
      <c r="E19" s="102">
        <f>IFERROR(INDEX('на отправку (3)'!G:G,MATCH($U19,'на отправку (3)'!$A:$A,0),1),0)</f>
        <v>0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0</v>
      </c>
      <c r="I19" s="102">
        <f>IFERROR(INDEX('на отправку (3)'!K:K,MATCH($U19,'на отправку (3)'!$A:$A,0),1),0)</f>
        <v>0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2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0</v>
      </c>
      <c r="O19" s="102">
        <f>IFERROR(INDEX('на отправку (3)'!Q:Q,MATCH($U19,'на отправку (3)'!$A:$A,0),1),0)</f>
        <v>0</v>
      </c>
      <c r="P19" s="102">
        <f>IFERROR(INDEX('на отправку (3)'!R:R,MATCH($U19,'на отправку (3)'!$A:$A,0),1),0)</f>
        <v>0</v>
      </c>
      <c r="Q19" s="102">
        <f>IFERROR(INDEX('на отправку (3)'!S:S,MATCH($U19,'на отправку (3)'!$A:$A,0),1),0)</f>
        <v>0</v>
      </c>
      <c r="R19" s="102">
        <f>IFERROR(INDEX('на отправку (3)'!T:T,MATCH($U19,'на отправку (3)'!$A:$A,0),1),0)</f>
        <v>0</v>
      </c>
      <c r="S19" s="8"/>
      <c r="T19" s="140">
        <f t="shared" si="0"/>
        <v>0</v>
      </c>
      <c r="U19" s="141" t="str">
        <f t="shared" si="1"/>
        <v>020171№10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0</v>
      </c>
    </row>
    <row r="20" spans="1:25" ht="36.75" customHeight="1" x14ac:dyDescent="0.25">
      <c r="A20" s="87" t="s">
        <v>313</v>
      </c>
      <c r="B20" s="87" t="s">
        <v>2608</v>
      </c>
      <c r="C20" s="102">
        <f>IFERROR(INDEX('на отправку (3)'!E:E,MATCH($U20,'на отправку (3)'!$A:$A,0),1),0)</f>
        <v>37</v>
      </c>
      <c r="D20" s="102">
        <f>IFERROR(INDEX('на отправку (3)'!F:F,MATCH($U20,'на отправку (3)'!$A:$A,0),1),0)</f>
        <v>5</v>
      </c>
      <c r="E20" s="102">
        <f>IFERROR(INDEX('на отправку (3)'!G:G,MATCH($U20,'на отправку (3)'!$A:$A,0),1),0)</f>
        <v>7.4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7.4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28</v>
      </c>
      <c r="O20" s="102">
        <f>IFERROR(INDEX('на отправку (3)'!Q:Q,MATCH($U20,'на отправку (3)'!$A:$A,0),1),0)</f>
        <v>4</v>
      </c>
      <c r="P20" s="102">
        <f>IFERROR(INDEX('на отправку (3)'!R:R,MATCH($U20,'на отправку (3)'!$A:$A,0),1),0)</f>
        <v>7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S20" s="8"/>
      <c r="T20" s="140">
        <f t="shared" si="0"/>
        <v>1</v>
      </c>
      <c r="U20" s="141" t="str">
        <f t="shared" si="1"/>
        <v>020171№11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87" t="s">
        <v>315</v>
      </c>
      <c r="B21" s="87" t="s">
        <v>2609</v>
      </c>
      <c r="C21" s="102">
        <f>IFERROR(INDEX('на отправку (3)'!E:E,MATCH($U21,'на отправку (3)'!$A:$A,0),1),0)</f>
        <v>59</v>
      </c>
      <c r="D21" s="102">
        <f>IFERROR(INDEX('на отправку (3)'!F:F,MATCH($U21,'на отправку (3)'!$A:$A,0),1),0)</f>
        <v>2544</v>
      </c>
      <c r="E21" s="102">
        <f>IFERROR(INDEX('на отправку (3)'!G:G,MATCH($U21,'на отправку (3)'!$A:$A,0),1),0)</f>
        <v>2.3191824E-2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43.914666246000003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0.5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37</v>
      </c>
      <c r="O21" s="102">
        <f>IFERROR(INDEX('на отправку (3)'!Q:Q,MATCH($U21,'на отправку (3)'!$A:$A,0),1),0)</f>
        <v>2296</v>
      </c>
      <c r="P21" s="102">
        <f>IFERROR(INDEX('на отправку (3)'!R:R,MATCH($U21,'на отправку (3)'!$A:$A,0),1),0)</f>
        <v>1.6114982999999999E-2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S21" s="8"/>
      <c r="T21" s="140">
        <f t="shared" si="0"/>
        <v>1</v>
      </c>
      <c r="U21" s="141" t="str">
        <f t="shared" si="1"/>
        <v>020171№12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15" customHeight="1" x14ac:dyDescent="0.25">
      <c r="A22" s="87" t="s">
        <v>317</v>
      </c>
      <c r="B22" s="87" t="s">
        <v>2610</v>
      </c>
      <c r="C22" s="102">
        <f>IFERROR(INDEX('на отправку (3)'!E:E,MATCH($U22,'на отправку (3)'!$A:$A,0),1),0)</f>
        <v>0</v>
      </c>
      <c r="D22" s="102">
        <f>IFERROR(INDEX('на отправку (3)'!F:F,MATCH($U22,'на отправку (3)'!$A:$A,0),1),0)</f>
        <v>0</v>
      </c>
      <c r="E22" s="102">
        <f>IFERROR(INDEX('на отправку (3)'!G:G,MATCH($U22,'на отправку (3)'!$A:$A,0),1),0)</f>
        <v>0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0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2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0</v>
      </c>
      <c r="O22" s="102">
        <f>IFERROR(INDEX('на отправку (3)'!Q:Q,MATCH($U22,'на отправку (3)'!$A:$A,0),1),0)</f>
        <v>0</v>
      </c>
      <c r="P22" s="102">
        <f>IFERROR(INDEX('на отправку (3)'!R:R,MATCH($U22,'на отправку (3)'!$A:$A,0),1),0)</f>
        <v>0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S22" s="8"/>
      <c r="T22" s="140">
        <f t="shared" si="0"/>
        <v>0</v>
      </c>
      <c r="U22" s="141" t="str">
        <f t="shared" si="1"/>
        <v>020171№13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0</v>
      </c>
    </row>
    <row r="23" spans="1:25" ht="15.75" customHeight="1" x14ac:dyDescent="0.25">
      <c r="A23" s="87" t="s">
        <v>319</v>
      </c>
      <c r="B23" s="87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224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194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S23" s="8"/>
      <c r="T23" s="140">
        <f t="shared" si="0"/>
        <v>0</v>
      </c>
      <c r="U23" s="141" t="str">
        <f t="shared" si="1"/>
        <v>020171№14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s="96" customForma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26.25" customHeight="1" x14ac:dyDescent="0.25">
      <c r="A25" s="87" t="s">
        <v>323</v>
      </c>
      <c r="B25" s="87" t="s">
        <v>2612</v>
      </c>
      <c r="C25" s="102">
        <f>IFERROR(INDEX('на отправку (3)'!E:E,MATCH($U25,'на отправку (3)'!$A:$A,0),1),0)</f>
        <v>0</v>
      </c>
      <c r="D25" s="102">
        <f>IFERROR(INDEX('на отправку (3)'!F:F,MATCH($U25,'на отправку (3)'!$A:$A,0),1),0)</f>
        <v>0</v>
      </c>
      <c r="E25" s="102">
        <f>IFERROR(INDEX('на отправку (3)'!G:G,MATCH($U25,'на отправку (3)'!$A:$A,0),1),0)</f>
        <v>0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0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S25" s="8"/>
      <c r="T25" s="140">
        <f t="shared" si="0"/>
        <v>0</v>
      </c>
      <c r="U25" s="141" t="str">
        <f t="shared" si="1"/>
        <v>020171№15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0</v>
      </c>
    </row>
    <row r="26" spans="1:25" ht="26.25" customHeight="1" x14ac:dyDescent="0.25">
      <c r="A26" s="87" t="s">
        <v>325</v>
      </c>
      <c r="B26" s="87" t="s">
        <v>2613</v>
      </c>
      <c r="C26" s="102">
        <f>IFERROR(INDEX('на отправку (3)'!E:E,MATCH($U26,'на отправку (3)'!$A:$A,0),1),0)</f>
        <v>0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0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S26" s="8"/>
      <c r="T26" s="140">
        <f t="shared" si="0"/>
        <v>0</v>
      </c>
      <c r="U26" s="141" t="str">
        <f t="shared" si="1"/>
        <v>020171№16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26.25" customHeight="1" x14ac:dyDescent="0.25">
      <c r="A27" s="87" t="s">
        <v>327</v>
      </c>
      <c r="B27" s="87" t="s">
        <v>2614</v>
      </c>
      <c r="C27" s="102">
        <f>IFERROR(INDEX('на отправку (3)'!E:E,MATCH($U27,'на отправку (3)'!$A:$A,0),1),0)</f>
        <v>0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0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0</v>
      </c>
      <c r="O27" s="102">
        <f>IFERROR(INDEX('на отправку (3)'!Q:Q,MATCH($U27,'на отправку (3)'!$A:$A,0),1),0)</f>
        <v>0</v>
      </c>
      <c r="P27" s="102">
        <f>IFERROR(INDEX('на отправку (3)'!R:R,MATCH($U27,'на отправку (3)'!$A:$A,0),1),0)</f>
        <v>0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S27" s="8"/>
      <c r="T27" s="140">
        <f t="shared" si="0"/>
        <v>0</v>
      </c>
      <c r="U27" s="141" t="str">
        <f t="shared" si="1"/>
        <v>020171№17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36.75" customHeight="1" x14ac:dyDescent="0.25">
      <c r="A28" s="87" t="s">
        <v>329</v>
      </c>
      <c r="B28" s="87" t="s">
        <v>2615</v>
      </c>
      <c r="C28" s="102">
        <f>IFERROR(INDEX('на отправку (3)'!E:E,MATCH($U28,'на отправку (3)'!$A:$A,0),1),0)</f>
        <v>0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0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0</v>
      </c>
      <c r="O28" s="102">
        <f>IFERROR(INDEX('на отправку (3)'!Q:Q,MATCH($U28,'на отправку (3)'!$A:$A,0),1),0)</f>
        <v>0</v>
      </c>
      <c r="P28" s="102">
        <f>IFERROR(INDEX('на отправку (3)'!R:R,MATCH($U28,'на отправку (3)'!$A:$A,0),1),0)</f>
        <v>0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S28" s="8"/>
      <c r="T28" s="140">
        <f t="shared" si="0"/>
        <v>0</v>
      </c>
      <c r="U28" s="141" t="str">
        <f t="shared" si="1"/>
        <v>020171№18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15" customHeight="1" x14ac:dyDescent="0.25">
      <c r="A29" s="87" t="s">
        <v>331</v>
      </c>
      <c r="B29" s="87" t="s">
        <v>2620</v>
      </c>
      <c r="C29" s="102">
        <f>IFERROR(INDEX('на отправку (3)'!E:E,MATCH($U29,'на отправку (3)'!$A:$A,0),1),0)</f>
        <v>0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0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0</v>
      </c>
      <c r="O29" s="102">
        <f>IFERROR(INDEX('на отправку (3)'!Q:Q,MATCH($U29,'на отправку (3)'!$A:$A,0),1),0)</f>
        <v>0</v>
      </c>
      <c r="P29" s="102">
        <f>IFERROR(INDEX('на отправку (3)'!R:R,MATCH($U29,'на отправку (3)'!$A:$A,0),1),0)</f>
        <v>0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S29" s="8"/>
      <c r="T29" s="140">
        <f t="shared" si="0"/>
        <v>0</v>
      </c>
      <c r="U29" s="141" t="str">
        <f t="shared" si="1"/>
        <v>020171№19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26.25" customHeight="1" x14ac:dyDescent="0.25">
      <c r="A30" s="87" t="s">
        <v>333</v>
      </c>
      <c r="B30" s="87" t="s">
        <v>2621</v>
      </c>
      <c r="C30" s="102">
        <f>IFERROR(INDEX('на отправку (3)'!E:E,MATCH($U30,'на отправку (3)'!$A:$A,0),1),0)</f>
        <v>0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0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S30" s="8"/>
      <c r="T30" s="140">
        <f t="shared" si="0"/>
        <v>0</v>
      </c>
      <c r="U30" s="141" t="str">
        <f t="shared" si="1"/>
        <v>020171№20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s="96" customForma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87" t="s">
        <v>335</v>
      </c>
      <c r="B32" s="87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0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S32" s="8"/>
      <c r="T32" s="140">
        <f t="shared" si="0"/>
        <v>0</v>
      </c>
      <c r="U32" s="141" t="str">
        <f t="shared" si="1"/>
        <v>020171№21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87" t="s">
        <v>337</v>
      </c>
      <c r="B33" s="87" t="s">
        <v>2623</v>
      </c>
      <c r="C33" s="102">
        <f>IFERROR(INDEX('на отправку (3)'!E:E,MATCH($U33,'на отправку (3)'!$A:$A,0),1),0)</f>
        <v>0</v>
      </c>
      <c r="D33" s="102">
        <f>IFERROR(INDEX('на отправку (3)'!F:F,MATCH($U33,'на отправку (3)'!$A:$A,0),1),0)</f>
        <v>0</v>
      </c>
      <c r="E33" s="102">
        <f>IFERROR(INDEX('на отправку (3)'!G:G,MATCH($U33,'на отправку (3)'!$A:$A,0),1),0)</f>
        <v>0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0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S33" s="85"/>
      <c r="T33" s="140">
        <f t="shared" si="0"/>
        <v>0</v>
      </c>
      <c r="U33" s="141" t="str">
        <f t="shared" si="1"/>
        <v>020171№22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0</v>
      </c>
    </row>
    <row r="34" spans="1:26" ht="26.25" customHeight="1" x14ac:dyDescent="0.25">
      <c r="A34" s="87" t="s">
        <v>339</v>
      </c>
      <c r="B34" s="87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S34" s="85"/>
      <c r="T34" s="140">
        <f t="shared" si="0"/>
        <v>0</v>
      </c>
      <c r="U34" s="141" t="str">
        <f t="shared" si="1"/>
        <v>020171№23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26.25" customHeight="1" x14ac:dyDescent="0.25">
      <c r="A35" s="87" t="s">
        <v>341</v>
      </c>
      <c r="B35" s="87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1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0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S35" s="85"/>
      <c r="T35" s="140">
        <f t="shared" si="0"/>
        <v>0</v>
      </c>
      <c r="U35" s="141" t="str">
        <f t="shared" si="1"/>
        <v>020171№24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1" customHeight="1" x14ac:dyDescent="0.25">
      <c r="A36" s="87" t="s">
        <v>343</v>
      </c>
      <c r="B36" s="87" t="s">
        <v>2626</v>
      </c>
      <c r="C36" s="102">
        <f>IFERROR(INDEX('на отправку (3)'!E:E,MATCH($U36,'на отправку (3)'!$A:$A,0),1),0)</f>
        <v>0</v>
      </c>
      <c r="D36" s="102">
        <f>IFERROR(INDEX('на отправку (3)'!F:F,MATCH($U36,'на отправку (3)'!$A:$A,0),1),0)</f>
        <v>0</v>
      </c>
      <c r="E36" s="102">
        <f>IFERROR(INDEX('на отправку (3)'!G:G,MATCH($U36,'на отправку (3)'!$A:$A,0),1),0)</f>
        <v>0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0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S36" s="85"/>
      <c r="T36" s="144">
        <f t="shared" si="0"/>
        <v>0</v>
      </c>
      <c r="U36" s="141" t="str">
        <f t="shared" si="1"/>
        <v>020171№25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0</v>
      </c>
    </row>
    <row r="37" spans="1:26" ht="17.25" customHeight="1" x14ac:dyDescent="0.25">
      <c r="A37" s="87"/>
      <c r="B37" s="87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85"/>
      <c r="T37" s="9"/>
      <c r="U37" s="9"/>
      <c r="V37" s="9"/>
      <c r="W37" s="9"/>
      <c r="X37" s="9"/>
      <c r="Y37" s="9"/>
    </row>
    <row r="38" spans="1:26" ht="86.25" customHeight="1" x14ac:dyDescent="0.25">
      <c r="A38" s="87" t="s">
        <v>2628</v>
      </c>
      <c r="B38" s="87" t="s">
        <v>2629</v>
      </c>
      <c r="C38" s="91">
        <v>0</v>
      </c>
      <c r="D38" s="91">
        <v>0</v>
      </c>
      <c r="E38" s="91">
        <v>0</v>
      </c>
      <c r="F38" s="91">
        <v>0</v>
      </c>
      <c r="G38" s="91">
        <v>0</v>
      </c>
      <c r="H38" s="91">
        <v>0</v>
      </c>
      <c r="I38" s="92">
        <v>0</v>
      </c>
      <c r="J38" s="91">
        <v>0</v>
      </c>
      <c r="K38" s="91">
        <v>0</v>
      </c>
      <c r="L38" s="91">
        <v>0</v>
      </c>
      <c r="M38" s="87"/>
      <c r="N38" s="91">
        <v>0</v>
      </c>
      <c r="O38" s="91">
        <v>0</v>
      </c>
      <c r="P38" s="91">
        <v>0</v>
      </c>
      <c r="Q38" s="92">
        <v>0</v>
      </c>
      <c r="R38" s="87"/>
      <c r="S38" s="85"/>
      <c r="T38" s="9"/>
      <c r="U38" s="9"/>
      <c r="V38" s="9"/>
      <c r="W38" s="9"/>
      <c r="X38" s="9"/>
      <c r="Y38" s="9"/>
    </row>
    <row r="39" spans="1:26" ht="16.5" customHeight="1" x14ac:dyDescent="0.25">
      <c r="A39" s="87"/>
      <c r="B39" s="87" t="s">
        <v>2630</v>
      </c>
      <c r="C39" s="91">
        <v>0</v>
      </c>
      <c r="D39" s="91">
        <v>0</v>
      </c>
      <c r="E39" s="91">
        <v>0</v>
      </c>
      <c r="F39" s="91">
        <v>0</v>
      </c>
      <c r="G39" s="91">
        <v>0</v>
      </c>
      <c r="H39" s="91">
        <v>0</v>
      </c>
      <c r="I39" s="92">
        <v>0</v>
      </c>
      <c r="J39" s="91">
        <v>0</v>
      </c>
      <c r="K39" s="91">
        <v>0</v>
      </c>
      <c r="L39" s="91">
        <v>0</v>
      </c>
      <c r="M39" s="87"/>
      <c r="N39" s="91">
        <v>0</v>
      </c>
      <c r="O39" s="91">
        <v>0</v>
      </c>
      <c r="P39" s="91">
        <v>0</v>
      </c>
      <c r="Q39" s="92">
        <v>0</v>
      </c>
      <c r="R39" s="87"/>
      <c r="S39" s="85"/>
      <c r="T39" s="9"/>
      <c r="U39" s="9"/>
      <c r="V39" s="9"/>
      <c r="W39" s="9"/>
      <c r="X39" s="9"/>
      <c r="Y39" s="9"/>
    </row>
    <row r="40" spans="1:26" x14ac:dyDescent="0.25">
      <c r="A40" s="87"/>
      <c r="B40" s="87" t="s">
        <v>2631</v>
      </c>
      <c r="C40" s="91">
        <v>0</v>
      </c>
      <c r="D40" s="91">
        <v>0</v>
      </c>
      <c r="E40" s="91">
        <v>0</v>
      </c>
      <c r="F40" s="91">
        <v>0</v>
      </c>
      <c r="G40" s="91">
        <v>0</v>
      </c>
      <c r="H40" s="91">
        <v>0</v>
      </c>
      <c r="I40" s="92">
        <v>0</v>
      </c>
      <c r="J40" s="91">
        <v>0</v>
      </c>
      <c r="K40" s="91">
        <v>0</v>
      </c>
      <c r="L40" s="91">
        <v>0</v>
      </c>
      <c r="M40" s="87"/>
      <c r="N40" s="91">
        <v>0</v>
      </c>
      <c r="O40" s="91">
        <v>0</v>
      </c>
      <c r="P40" s="91">
        <v>0</v>
      </c>
      <c r="Q40" s="92">
        <v>0</v>
      </c>
      <c r="R40" s="87"/>
      <c r="S40" s="85"/>
      <c r="T40" s="9"/>
      <c r="U40" s="9"/>
      <c r="V40" s="9"/>
      <c r="W40" s="9"/>
      <c r="X40" s="9"/>
      <c r="Y40" s="9"/>
    </row>
    <row r="41" spans="1:26" x14ac:dyDescent="0.25">
      <c r="A41" s="87"/>
      <c r="B41" s="87" t="s">
        <v>2632</v>
      </c>
      <c r="C41" s="91">
        <v>0</v>
      </c>
      <c r="D41" s="91">
        <v>0</v>
      </c>
      <c r="E41" s="91">
        <v>0</v>
      </c>
      <c r="F41" s="91">
        <v>0</v>
      </c>
      <c r="G41" s="91">
        <v>0</v>
      </c>
      <c r="H41" s="91">
        <v>0</v>
      </c>
      <c r="I41" s="92">
        <v>0</v>
      </c>
      <c r="J41" s="91">
        <v>0</v>
      </c>
      <c r="K41" s="91">
        <v>0</v>
      </c>
      <c r="L41" s="91">
        <v>0</v>
      </c>
      <c r="M41" s="87"/>
      <c r="N41" s="91">
        <v>0</v>
      </c>
      <c r="O41" s="91">
        <v>0</v>
      </c>
      <c r="P41" s="91">
        <v>0</v>
      </c>
      <c r="Q41" s="92">
        <v>0</v>
      </c>
      <c r="R41" s="87"/>
      <c r="S41" s="85"/>
      <c r="T41" s="9"/>
      <c r="U41" s="9"/>
      <c r="V41" s="9"/>
      <c r="W41" s="9"/>
      <c r="X41" s="9"/>
      <c r="Y41" s="9"/>
    </row>
    <row r="42" spans="1:26" x14ac:dyDescent="0.25">
      <c r="A42" s="87"/>
      <c r="B42" s="87" t="s">
        <v>2633</v>
      </c>
      <c r="C42" s="91">
        <v>0</v>
      </c>
      <c r="D42" s="91">
        <v>0</v>
      </c>
      <c r="E42" s="91">
        <v>0</v>
      </c>
      <c r="F42" s="91">
        <v>0</v>
      </c>
      <c r="G42" s="91">
        <v>0</v>
      </c>
      <c r="H42" s="91">
        <v>0</v>
      </c>
      <c r="I42" s="92">
        <v>0</v>
      </c>
      <c r="J42" s="91">
        <v>0</v>
      </c>
      <c r="K42" s="91">
        <v>0</v>
      </c>
      <c r="L42" s="91">
        <v>0</v>
      </c>
      <c r="M42" s="87"/>
      <c r="N42" s="91">
        <v>0</v>
      </c>
      <c r="O42" s="91">
        <v>0</v>
      </c>
      <c r="P42" s="91">
        <v>0</v>
      </c>
      <c r="Q42" s="92">
        <v>0</v>
      </c>
      <c r="R42" s="87"/>
      <c r="S42" s="85"/>
      <c r="T42" s="9"/>
      <c r="U42" s="9"/>
      <c r="V42" s="9"/>
      <c r="W42" s="9"/>
      <c r="X42" s="9"/>
      <c r="Y42" s="9"/>
    </row>
    <row r="43" spans="1:26" x14ac:dyDescent="0.25">
      <c r="A43" s="87"/>
      <c r="B43" s="87" t="s">
        <v>2634</v>
      </c>
      <c r="C43" s="91">
        <v>0</v>
      </c>
      <c r="D43" s="91">
        <v>0</v>
      </c>
      <c r="E43" s="91">
        <v>0</v>
      </c>
      <c r="F43" s="91">
        <v>0</v>
      </c>
      <c r="G43" s="91">
        <v>0</v>
      </c>
      <c r="H43" s="91">
        <v>0</v>
      </c>
      <c r="I43" s="92">
        <v>0</v>
      </c>
      <c r="J43" s="91">
        <v>0</v>
      </c>
      <c r="K43" s="91">
        <v>0</v>
      </c>
      <c r="L43" s="91">
        <v>0</v>
      </c>
      <c r="M43" s="87"/>
      <c r="N43" s="91">
        <v>0</v>
      </c>
      <c r="O43" s="91">
        <v>0</v>
      </c>
      <c r="P43" s="91">
        <v>0</v>
      </c>
      <c r="Q43" s="92">
        <v>0</v>
      </c>
      <c r="R43" s="87"/>
      <c r="S43" s="85"/>
      <c r="T43" s="9"/>
      <c r="U43" s="9"/>
      <c r="V43" s="9"/>
      <c r="W43" s="9"/>
      <c r="X43" s="9"/>
      <c r="Y43" s="9"/>
    </row>
    <row r="44" spans="1:26" x14ac:dyDescent="0.25">
      <c r="A44" s="87"/>
      <c r="B44" s="87" t="s">
        <v>2635</v>
      </c>
      <c r="C44" s="91">
        <v>0</v>
      </c>
      <c r="D44" s="91">
        <v>0</v>
      </c>
      <c r="E44" s="91">
        <v>0</v>
      </c>
      <c r="F44" s="91">
        <v>0</v>
      </c>
      <c r="G44" s="91">
        <v>0</v>
      </c>
      <c r="H44" s="91">
        <v>0</v>
      </c>
      <c r="I44" s="92">
        <v>0</v>
      </c>
      <c r="J44" s="91">
        <v>0</v>
      </c>
      <c r="K44" s="91">
        <v>0</v>
      </c>
      <c r="L44" s="91">
        <v>0</v>
      </c>
      <c r="M44" s="87"/>
      <c r="N44" s="91">
        <v>0</v>
      </c>
      <c r="O44" s="91">
        <v>0</v>
      </c>
      <c r="P44" s="91">
        <v>0</v>
      </c>
      <c r="Q44" s="92">
        <v>0</v>
      </c>
      <c r="R44" s="87"/>
      <c r="S44" s="85"/>
      <c r="T44" s="9"/>
      <c r="U44" s="9"/>
      <c r="V44" s="9"/>
      <c r="W44" s="9"/>
      <c r="X44" s="9"/>
      <c r="Y44" s="9"/>
    </row>
    <row r="45" spans="1:26" x14ac:dyDescent="0.25">
      <c r="A45" s="88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3"/>
      <c r="S45" s="85"/>
      <c r="T45" s="9"/>
      <c r="U45" s="9"/>
      <c r="V45" s="9"/>
      <c r="W45" s="9"/>
      <c r="X45" s="9"/>
      <c r="Y45" s="9"/>
    </row>
    <row r="46" spans="1:26" x14ac:dyDescent="0.25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</row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7</v>
      </c>
      <c r="V47" s="96" t="s">
        <v>191</v>
      </c>
      <c r="Y47" s="73">
        <f>SUM(Y10:Y44)</f>
        <v>14</v>
      </c>
      <c r="Z47" s="96" t="s">
        <v>282</v>
      </c>
    </row>
    <row r="48" spans="1:26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72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8.5</v>
      </c>
      <c r="L50" s="73">
        <f>SUMIF(L10:L44,1,L10:L44)</f>
        <v>11</v>
      </c>
      <c r="M50" s="96" t="s">
        <v>190</v>
      </c>
    </row>
  </sheetData>
  <mergeCells count="16">
    <mergeCell ref="T5:T7"/>
    <mergeCell ref="A47:S47"/>
    <mergeCell ref="A48:S48"/>
    <mergeCell ref="V5:Y6"/>
    <mergeCell ref="A49:S49"/>
    <mergeCell ref="C24:R24"/>
    <mergeCell ref="C37:R37"/>
    <mergeCell ref="A5:A7"/>
    <mergeCell ref="B5:B7"/>
    <mergeCell ref="C31:R31"/>
    <mergeCell ref="C9:R9"/>
    <mergeCell ref="A2:S2"/>
    <mergeCell ref="A3:S3"/>
    <mergeCell ref="C5:M5"/>
    <mergeCell ref="N5:R5"/>
    <mergeCell ref="A4:S4"/>
  </mergeCells>
  <pageMargins left="0.25" right="0.25" top="0.75" bottom="0.75" header="0.3" footer="0.3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38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2674</v>
      </c>
      <c r="T1" s="96" t="s">
        <v>81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7.25" customHeight="1" x14ac:dyDescent="0.25">
      <c r="A4" s="158" t="s">
        <v>82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0</v>
      </c>
      <c r="D10" s="102">
        <f>IFERROR(INDEX('на отправку (3)'!F:F,MATCH($U10,'на отправку (3)'!$A:$A,0),1),0)</f>
        <v>0</v>
      </c>
      <c r="E10" s="102">
        <f>IFERROR(INDEX('на отправку (3)'!G:G,MATCH($U10,'на отправку (3)'!$A:$A,0),1),0)</f>
        <v>0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0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0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0</v>
      </c>
      <c r="O10" s="102">
        <f>IFERROR(INDEX('на отправку (3)'!Q:Q,MATCH($U10,'на отправку (3)'!$A:$A,0),1),0)</f>
        <v>0</v>
      </c>
      <c r="P10" s="102">
        <f>IFERROR(INDEX('на отправку (3)'!R:R,MATCH($U10,'на отправку (3)'!$A:$A,0),1),0)</f>
        <v>0</v>
      </c>
      <c r="Q10" s="102">
        <f>IFERROR(INDEX('на отправку (3)'!S:S,MATCH($U10,'на отправку (3)'!$A:$A,0),1),0)</f>
        <v>0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021616№1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0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0</v>
      </c>
      <c r="D11" s="102">
        <f>IFERROR(INDEX('на отправку (3)'!F:F,MATCH($U11,'на отправку (3)'!$A:$A,0),1),0)</f>
        <v>0</v>
      </c>
      <c r="E11" s="102">
        <f>IFERROR(INDEX('на отправку (3)'!G:G,MATCH($U11,'на отправку (3)'!$A:$A,0),1),0)</f>
        <v>0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0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0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0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0</v>
      </c>
      <c r="O11" s="102">
        <f>IFERROR(INDEX('на отправку (3)'!Q:Q,MATCH($U11,'на отправку (3)'!$A:$A,0),1),0)</f>
        <v>0</v>
      </c>
      <c r="P11" s="102">
        <f>IFERROR(INDEX('на отправку (3)'!R:R,MATCH($U11,'на отправку (3)'!$A:$A,0),1),0)</f>
        <v>0</v>
      </c>
      <c r="Q11" s="102">
        <f>IFERROR(INDEX('на отправку (3)'!S:S,MATCH($U11,'на отправку (3)'!$A:$A,0),1),0)</f>
        <v>0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0</v>
      </c>
      <c r="U11" s="141" t="str">
        <f t="shared" ref="U11:U36" si="1">CONCATENATE($T$1,"№",B11)</f>
        <v>021616№2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0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0</v>
      </c>
      <c r="D12" s="102">
        <f>IFERROR(INDEX('на отправку (3)'!F:F,MATCH($U12,'на отправку (3)'!$A:$A,0),1),0)</f>
        <v>0</v>
      </c>
      <c r="E12" s="102">
        <f>IFERROR(INDEX('на отправку (3)'!G:G,MATCH($U12,'на отправку (3)'!$A:$A,0),1),0)</f>
        <v>0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0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0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021616№3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0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0</v>
      </c>
      <c r="D13" s="102">
        <f>IFERROR(INDEX('на отправку (3)'!F:F,MATCH($U13,'на отправку (3)'!$A:$A,0),1),0)</f>
        <v>0</v>
      </c>
      <c r="E13" s="102">
        <f>IFERROR(INDEX('на отправку (3)'!G:G,MATCH($U13,'на отправку (3)'!$A:$A,0),1),0)</f>
        <v>0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0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0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0</v>
      </c>
      <c r="O13" s="102">
        <f>IFERROR(INDEX('на отправку (3)'!Q:Q,MATCH($U13,'на отправку (3)'!$A:$A,0),1),0)</f>
        <v>0</v>
      </c>
      <c r="P13" s="102">
        <f>IFERROR(INDEX('на отправку (3)'!R:R,MATCH($U13,'на отправку (3)'!$A:$A,0),1),0)</f>
        <v>0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0</v>
      </c>
      <c r="U13" s="141" t="str">
        <f t="shared" si="1"/>
        <v>021616№4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0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0</v>
      </c>
      <c r="D14" s="102">
        <f>IFERROR(INDEX('на отправку (3)'!F:F,MATCH($U14,'на отправку (3)'!$A:$A,0),1),0)</f>
        <v>0</v>
      </c>
      <c r="E14" s="102">
        <f>IFERROR(INDEX('на отправку (3)'!G:G,MATCH($U14,'на отправку (3)'!$A:$A,0),1),0)</f>
        <v>0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0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0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0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0</v>
      </c>
      <c r="O14" s="102">
        <f>IFERROR(INDEX('на отправку (3)'!Q:Q,MATCH($U14,'на отправку (3)'!$A:$A,0),1),0)</f>
        <v>0</v>
      </c>
      <c r="P14" s="102">
        <f>IFERROR(INDEX('на отправку (3)'!R:R,MATCH($U14,'на отправку (3)'!$A:$A,0),1),0)</f>
        <v>0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0</v>
      </c>
      <c r="U14" s="141" t="str">
        <f t="shared" si="1"/>
        <v>021616№5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0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0</v>
      </c>
      <c r="D15" s="102">
        <f>IFERROR(INDEX('на отправку (3)'!F:F,MATCH($U15,'на отправку (3)'!$A:$A,0),1),0)</f>
        <v>0</v>
      </c>
      <c r="E15" s="102">
        <f>IFERROR(INDEX('на отправку (3)'!G:G,MATCH($U15,'на отправку (3)'!$A:$A,0),1),0)</f>
        <v>0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0</v>
      </c>
      <c r="I15" s="102">
        <f>IFERROR(INDEX('на отправку (3)'!K:K,MATCH($U15,'на отправку (3)'!$A:$A,0),1),0)</f>
        <v>0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0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0</v>
      </c>
      <c r="R15" s="102">
        <f>IFERROR(INDEX('на отправку (3)'!T:T,MATCH($U15,'на отправку (3)'!$A:$A,0),1),0)</f>
        <v>0</v>
      </c>
      <c r="T15" s="140">
        <f t="shared" si="0"/>
        <v>0</v>
      </c>
      <c r="U15" s="141" t="str">
        <f t="shared" si="1"/>
        <v>021616№6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0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0</v>
      </c>
      <c r="D16" s="102">
        <f>IFERROR(INDEX('на отправку (3)'!F:F,MATCH($U16,'на отправку (3)'!$A:$A,0),1),0)</f>
        <v>0</v>
      </c>
      <c r="E16" s="102">
        <f>IFERROR(INDEX('на отправку (3)'!G:G,MATCH($U16,'на отправку (3)'!$A:$A,0),1),0)</f>
        <v>0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0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0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0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0</v>
      </c>
      <c r="O16" s="102">
        <f>IFERROR(INDEX('на отправку (3)'!Q:Q,MATCH($U16,'на отправку (3)'!$A:$A,0),1),0)</f>
        <v>0</v>
      </c>
      <c r="P16" s="102">
        <f>IFERROR(INDEX('на отправку (3)'!R:R,MATCH($U16,'на отправку (3)'!$A:$A,0),1),0)</f>
        <v>0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0</v>
      </c>
      <c r="U16" s="141" t="str">
        <f t="shared" si="1"/>
        <v>021616№7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0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0</v>
      </c>
      <c r="D17" s="102">
        <f>IFERROR(INDEX('на отправку (3)'!F:F,MATCH($U17,'на отправку (3)'!$A:$A,0),1),0)</f>
        <v>0</v>
      </c>
      <c r="E17" s="102">
        <f>IFERROR(INDEX('на отправку (3)'!G:G,MATCH($U17,'на отправку (3)'!$A:$A,0),1),0)</f>
        <v>0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0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0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0</v>
      </c>
      <c r="O17" s="102">
        <f>IFERROR(INDEX('на отправку (3)'!Q:Q,MATCH($U17,'на отправку (3)'!$A:$A,0),1),0)</f>
        <v>0</v>
      </c>
      <c r="P17" s="102">
        <f>IFERROR(INDEX('на отправку (3)'!R:R,MATCH($U17,'на отправку (3)'!$A:$A,0),1),0)</f>
        <v>0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021616№8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0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0</v>
      </c>
      <c r="D18" s="102">
        <f>IFERROR(INDEX('на отправку (3)'!F:F,MATCH($U18,'на отправку (3)'!$A:$A,0),1),0)</f>
        <v>0</v>
      </c>
      <c r="E18" s="102">
        <f>IFERROR(INDEX('на отправку (3)'!G:G,MATCH($U18,'на отправку (3)'!$A:$A,0),1),0)</f>
        <v>0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0</v>
      </c>
      <c r="I18" s="102">
        <f>IFERROR(INDEX('на отправку (3)'!K:K,MATCH($U18,'на отправку (3)'!$A:$A,0),1),0)</f>
        <v>0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0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0</v>
      </c>
      <c r="O18" s="102">
        <f>IFERROR(INDEX('на отправку (3)'!Q:Q,MATCH($U18,'на отправку (3)'!$A:$A,0),1),0)</f>
        <v>0</v>
      </c>
      <c r="P18" s="102">
        <f>IFERROR(INDEX('на отправку (3)'!R:R,MATCH($U18,'на отправку (3)'!$A:$A,0),1),0)</f>
        <v>0</v>
      </c>
      <c r="Q18" s="102">
        <f>IFERROR(INDEX('на отправку (3)'!S:S,MATCH($U18,'на отправку (3)'!$A:$A,0),1),0)</f>
        <v>0</v>
      </c>
      <c r="R18" s="102">
        <f>IFERROR(INDEX('на отправку (3)'!T:T,MATCH($U18,'на отправку (3)'!$A:$A,0),1),0)</f>
        <v>0</v>
      </c>
      <c r="T18" s="140">
        <f t="shared" si="0"/>
        <v>0</v>
      </c>
      <c r="U18" s="141" t="str">
        <f t="shared" si="1"/>
        <v>021616№9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0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0</v>
      </c>
      <c r="D19" s="102">
        <f>IFERROR(INDEX('на отправку (3)'!F:F,MATCH($U19,'на отправку (3)'!$A:$A,0),1),0)</f>
        <v>0</v>
      </c>
      <c r="E19" s="102">
        <f>IFERROR(INDEX('на отправку (3)'!G:G,MATCH($U19,'на отправку (3)'!$A:$A,0),1),0)</f>
        <v>0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0</v>
      </c>
      <c r="I19" s="102">
        <f>IFERROR(INDEX('на отправку (3)'!K:K,MATCH($U19,'на отправку (3)'!$A:$A,0),1),0)</f>
        <v>0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0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0</v>
      </c>
      <c r="O19" s="102">
        <f>IFERROR(INDEX('на отправку (3)'!Q:Q,MATCH($U19,'на отправку (3)'!$A:$A,0),1),0)</f>
        <v>0</v>
      </c>
      <c r="P19" s="102">
        <f>IFERROR(INDEX('на отправку (3)'!R:R,MATCH($U19,'на отправку (3)'!$A:$A,0),1),0)</f>
        <v>0</v>
      </c>
      <c r="Q19" s="102">
        <f>IFERROR(INDEX('на отправку (3)'!S:S,MATCH($U19,'на отправку (3)'!$A:$A,0),1),0)</f>
        <v>0</v>
      </c>
      <c r="R19" s="102">
        <f>IFERROR(INDEX('на отправку (3)'!T:T,MATCH($U19,'на отправку (3)'!$A:$A,0),1),0)</f>
        <v>0</v>
      </c>
      <c r="T19" s="140">
        <f t="shared" si="0"/>
        <v>0</v>
      </c>
      <c r="U19" s="141" t="str">
        <f t="shared" si="1"/>
        <v>021616№10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0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0</v>
      </c>
      <c r="D20" s="102">
        <f>IFERROR(INDEX('на отправку (3)'!F:F,MATCH($U20,'на отправку (3)'!$A:$A,0),1),0)</f>
        <v>0</v>
      </c>
      <c r="E20" s="102">
        <f>IFERROR(INDEX('на отправку (3)'!G:G,MATCH($U20,'на отправку (3)'!$A:$A,0),1),0)</f>
        <v>0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0</v>
      </c>
      <c r="I20" s="102">
        <f>IFERROR(INDEX('на отправку (3)'!K:K,MATCH($U20,'на отправку (3)'!$A:$A,0),1),0)</f>
        <v>0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0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0</v>
      </c>
      <c r="O20" s="102">
        <f>IFERROR(INDEX('на отправку (3)'!Q:Q,MATCH($U20,'на отправку (3)'!$A:$A,0),1),0)</f>
        <v>0</v>
      </c>
      <c r="P20" s="102">
        <f>IFERROR(INDEX('на отправку (3)'!R:R,MATCH($U20,'на отправку (3)'!$A:$A,0),1),0)</f>
        <v>0</v>
      </c>
      <c r="Q20" s="102">
        <f>IFERROR(INDEX('на отправку (3)'!S:S,MATCH($U20,'на отправку (3)'!$A:$A,0),1),0)</f>
        <v>0</v>
      </c>
      <c r="R20" s="102">
        <f>IFERROR(INDEX('на отправку (3)'!T:T,MATCH($U20,'на отправку (3)'!$A:$A,0),1),0)</f>
        <v>0</v>
      </c>
      <c r="T20" s="140">
        <f t="shared" si="0"/>
        <v>0</v>
      </c>
      <c r="U20" s="141" t="str">
        <f t="shared" si="1"/>
        <v>021616№11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0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0</v>
      </c>
      <c r="D21" s="102">
        <f>IFERROR(INDEX('на отправку (3)'!F:F,MATCH($U21,'на отправку (3)'!$A:$A,0),1),0)</f>
        <v>0</v>
      </c>
      <c r="E21" s="102">
        <f>IFERROR(INDEX('на отправку (3)'!G:G,MATCH($U21,'на отправку (3)'!$A:$A,0),1),0)</f>
        <v>0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0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0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0</v>
      </c>
      <c r="O21" s="102">
        <f>IFERROR(INDEX('на отправку (3)'!Q:Q,MATCH($U21,'на отправку (3)'!$A:$A,0),1),0)</f>
        <v>0</v>
      </c>
      <c r="P21" s="102">
        <f>IFERROR(INDEX('на отправку (3)'!R:R,MATCH($U21,'на отправку (3)'!$A:$A,0),1),0)</f>
        <v>0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021616№12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0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0</v>
      </c>
      <c r="D22" s="102">
        <f>IFERROR(INDEX('на отправку (3)'!F:F,MATCH($U22,'на отправку (3)'!$A:$A,0),1),0)</f>
        <v>0</v>
      </c>
      <c r="E22" s="102">
        <f>IFERROR(INDEX('на отправку (3)'!G:G,MATCH($U22,'на отправку (3)'!$A:$A,0),1),0)</f>
        <v>0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0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0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0</v>
      </c>
      <c r="O22" s="102">
        <f>IFERROR(INDEX('на отправку (3)'!Q:Q,MATCH($U22,'на отправку (3)'!$A:$A,0),1),0)</f>
        <v>0</v>
      </c>
      <c r="P22" s="102">
        <f>IFERROR(INDEX('на отправку (3)'!R:R,MATCH($U22,'на отправку (3)'!$A:$A,0),1),0)</f>
        <v>0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021616№13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0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0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0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0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021616№14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0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45146</v>
      </c>
      <c r="D25" s="102">
        <f>IFERROR(INDEX('на отправку (3)'!F:F,MATCH($U25,'на отправку (3)'!$A:$A,0),1),0)</f>
        <v>46124</v>
      </c>
      <c r="E25" s="102">
        <f>IFERROR(INDEX('на отправку (3)'!G:G,MATCH($U25,'на отправку (3)'!$A:$A,0),1),0)</f>
        <v>0.97879628799999996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0.97879628799999996</v>
      </c>
      <c r="I25" s="102">
        <f>IFERROR(INDEX('на отправку (3)'!K:K,MATCH($U25,'на отправку (3)'!$A:$A,0),1),0)</f>
        <v>0.5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0.5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021616№15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15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15</v>
      </c>
      <c r="O26" s="102">
        <f>IFERROR(INDEX('на отправку (3)'!Q:Q,MATCH($U26,'на отправку (3)'!$A:$A,0),1),0)</f>
        <v>2</v>
      </c>
      <c r="P26" s="102">
        <f>IFERROR(INDEX('на отправку (3)'!R:R,MATCH($U26,'на отправку (3)'!$A:$A,0),1),0)</f>
        <v>7.5</v>
      </c>
      <c r="Q26" s="102">
        <f>IFERROR(INDEX('на отправку (3)'!S:S,MATCH($U26,'на отправку (3)'!$A:$A,0),1),0)</f>
        <v>1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021616№16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293</v>
      </c>
      <c r="D27" s="102">
        <f>IFERROR(INDEX('на отправку (3)'!F:F,MATCH($U27,'на отправку (3)'!$A:$A,0),1),0)</f>
        <v>8</v>
      </c>
      <c r="E27" s="102">
        <f>IFERROR(INDEX('на отправку (3)'!G:G,MATCH($U27,'на отправку (3)'!$A:$A,0),1),0)</f>
        <v>36.625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36.625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510</v>
      </c>
      <c r="O27" s="102">
        <f>IFERROR(INDEX('на отправку (3)'!Q:Q,MATCH($U27,'на отправку (3)'!$A:$A,0),1),0)</f>
        <v>465</v>
      </c>
      <c r="P27" s="102">
        <f>IFERROR(INDEX('на отправку (3)'!R:R,MATCH($U27,'на отправку (3)'!$A:$A,0),1),0)</f>
        <v>1.096774194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021616№17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40</v>
      </c>
      <c r="D28" s="102">
        <f>IFERROR(INDEX('на отправку (3)'!F:F,MATCH($U28,'на отправку (3)'!$A:$A,0),1),0)</f>
        <v>1</v>
      </c>
      <c r="E28" s="102">
        <f>IFERROR(INDEX('на отправку (3)'!G:G,MATCH($U28,'на отправку (3)'!$A:$A,0),1),0)</f>
        <v>40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40</v>
      </c>
      <c r="I28" s="102">
        <f>IFERROR(INDEX('на отправку (3)'!K:K,MATCH($U28,'на отправку (3)'!$A:$A,0),1),0)</f>
        <v>1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1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95</v>
      </c>
      <c r="O28" s="102">
        <f>IFERROR(INDEX('на отправку (3)'!Q:Q,MATCH($U28,'на отправку (3)'!$A:$A,0),1),0)</f>
        <v>41</v>
      </c>
      <c r="P28" s="102">
        <f>IFERROR(INDEX('на отправку (3)'!R:R,MATCH($U28,'на отправку (3)'!$A:$A,0),1),0)</f>
        <v>2.3170731710000001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1</v>
      </c>
      <c r="U28" s="141" t="str">
        <f t="shared" si="1"/>
        <v>021616№18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1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125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55</v>
      </c>
      <c r="O29" s="102">
        <f>IFERROR(INDEX('на отправку (3)'!Q:Q,MATCH($U29,'на отправку (3)'!$A:$A,0),1),0)</f>
        <v>54</v>
      </c>
      <c r="P29" s="102">
        <f>IFERROR(INDEX('на отправку (3)'!R:R,MATCH($U29,'на отправку (3)'!$A:$A,0),1),0)</f>
        <v>1.0185185189999999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021616№19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19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78</v>
      </c>
      <c r="O30" s="102">
        <f>IFERROR(INDEX('на отправку (3)'!Q:Q,MATCH($U30,'на отправку (3)'!$A:$A,0),1),0)</f>
        <v>12</v>
      </c>
      <c r="P30" s="102">
        <f>IFERROR(INDEX('на отправку (3)'!R:R,MATCH($U30,'на отправку (3)'!$A:$A,0),1),0)</f>
        <v>6.5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021616№20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0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021616№21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0</v>
      </c>
      <c r="D33" s="102">
        <f>IFERROR(INDEX('на отправку (3)'!F:F,MATCH($U33,'на отправку (3)'!$A:$A,0),1),0)</f>
        <v>0</v>
      </c>
      <c r="E33" s="102">
        <f>IFERROR(INDEX('на отправку (3)'!G:G,MATCH($U33,'на отправку (3)'!$A:$A,0),1),0)</f>
        <v>0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0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021616№22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0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0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021616№23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0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0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021616№24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0</v>
      </c>
      <c r="D36" s="102">
        <f>IFERROR(INDEX('на отправку (3)'!F:F,MATCH($U36,'на отправку (3)'!$A:$A,0),1),0)</f>
        <v>0</v>
      </c>
      <c r="E36" s="102">
        <f>IFERROR(INDEX('на отправку (3)'!G:G,MATCH($U36,'на отправку (3)'!$A:$A,0),1),0)</f>
        <v>0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0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021616№25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0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3</v>
      </c>
      <c r="V47" s="96" t="s">
        <v>191</v>
      </c>
      <c r="Y47" s="73">
        <f>SUM(Y10:Y44)</f>
        <v>3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2.5</v>
      </c>
      <c r="L50" s="73">
        <f>SUMIF(L10:L44,1,L10:L44)</f>
        <v>3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39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2675</v>
      </c>
      <c r="T1" s="96" t="s">
        <v>83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8" customHeight="1" x14ac:dyDescent="0.25">
      <c r="A4" s="158" t="s">
        <v>84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194041</v>
      </c>
      <c r="D10" s="102">
        <f>IFERROR(INDEX('на отправку (3)'!F:F,MATCH($U10,'на отправку (3)'!$A:$A,0),1),0)</f>
        <v>661134.4</v>
      </c>
      <c r="E10" s="102">
        <f>IFERROR(INDEX('на отправку (3)'!G:G,MATCH($U10,'на отправку (3)'!$A:$A,0),1),0)</f>
        <v>0.29349705599999998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-8.2175138279999995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0.5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206382</v>
      </c>
      <c r="O10" s="102">
        <f>IFERROR(INDEX('на отправку (3)'!Q:Q,MATCH($U10,'на отправку (3)'!$A:$A,0),1),0)</f>
        <v>645398.4</v>
      </c>
      <c r="P10" s="102">
        <f>IFERROR(INDEX('на отправку (3)'!R:R,MATCH($U10,'на отправку (3)'!$A:$A,0),1),0)</f>
        <v>0.31977457599999998</v>
      </c>
      <c r="Q10" s="102">
        <f>IFERROR(INDEX('на отправку (3)'!S:S,MATCH($U10,'на отправку (3)'!$A:$A,0),1),0)</f>
        <v>0.5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021701№1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534</v>
      </c>
      <c r="D11" s="102">
        <f>IFERROR(INDEX('на отправку (3)'!F:F,MATCH($U11,'на отправку (3)'!$A:$A,0),1),0)</f>
        <v>564</v>
      </c>
      <c r="E11" s="102">
        <f>IFERROR(INDEX('на отправку (3)'!G:G,MATCH($U11,'на отправку (3)'!$A:$A,0),1),0)</f>
        <v>0.94680851099999996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154.64287569499999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409</v>
      </c>
      <c r="O11" s="102">
        <f>IFERROR(INDEX('на отправку (3)'!Q:Q,MATCH($U11,'на отправку (3)'!$A:$A,0),1),0)</f>
        <v>1100</v>
      </c>
      <c r="P11" s="102">
        <f>IFERROR(INDEX('на отправку (3)'!R:R,MATCH($U11,'на отправку (3)'!$A:$A,0),1),0)</f>
        <v>0.371818182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021701№2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18</v>
      </c>
      <c r="D12" s="102">
        <f>IFERROR(INDEX('на отправку (3)'!F:F,MATCH($U12,'на отправку (3)'!$A:$A,0),1),0)</f>
        <v>26</v>
      </c>
      <c r="E12" s="102">
        <f>IFERROR(INDEX('на отправку (3)'!G:G,MATCH($U12,'на отправку (3)'!$A:$A,0),1),0)</f>
        <v>0.69230769199999997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22.485207112000001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13</v>
      </c>
      <c r="O12" s="102">
        <f>IFERROR(INDEX('на отправку (3)'!Q:Q,MATCH($U12,'на отправку (3)'!$A:$A,0),1),0)</f>
        <v>23</v>
      </c>
      <c r="P12" s="102">
        <f>IFERROR(INDEX('на отправку (3)'!R:R,MATCH($U12,'на отправку (3)'!$A:$A,0),1),0)</f>
        <v>0.56521739100000001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021701№3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8</v>
      </c>
      <c r="D13" s="102">
        <f>IFERROR(INDEX('на отправку (3)'!F:F,MATCH($U13,'на отправку (3)'!$A:$A,0),1),0)</f>
        <v>9</v>
      </c>
      <c r="E13" s="102">
        <f>IFERROR(INDEX('на отправку (3)'!G:G,MATCH($U13,'на отправку (3)'!$A:$A,0),1),0)</f>
        <v>0.88888888899999996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388.88888846100002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4</v>
      </c>
      <c r="O13" s="102">
        <f>IFERROR(INDEX('на отправку (3)'!Q:Q,MATCH($U13,'на отправку (3)'!$A:$A,0),1),0)</f>
        <v>22</v>
      </c>
      <c r="P13" s="102">
        <f>IFERROR(INDEX('на отправку (3)'!R:R,MATCH($U13,'на отправку (3)'!$A:$A,0),1),0)</f>
        <v>0.18181818199999999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021701№4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124</v>
      </c>
      <c r="D14" s="102">
        <f>IFERROR(INDEX('на отправку (3)'!F:F,MATCH($U14,'на отправку (3)'!$A:$A,0),1),0)</f>
        <v>127</v>
      </c>
      <c r="E14" s="102">
        <f>IFERROR(INDEX('на отправку (3)'!G:G,MATCH($U14,'на отправку (3)'!$A:$A,0),1),0)</f>
        <v>0.97637795299999997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616.86696994399995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38</v>
      </c>
      <c r="O14" s="102">
        <f>IFERROR(INDEX('на отправку (3)'!Q:Q,MATCH($U14,'на отправку (3)'!$A:$A,0),1),0)</f>
        <v>279</v>
      </c>
      <c r="P14" s="102">
        <f>IFERROR(INDEX('на отправку (3)'!R:R,MATCH($U14,'на отправку (3)'!$A:$A,0),1),0)</f>
        <v>0.136200717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021701№5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5836</v>
      </c>
      <c r="D15" s="102">
        <f>IFERROR(INDEX('на отправку (3)'!F:F,MATCH($U15,'на отправку (3)'!$A:$A,0),1),0)</f>
        <v>5830</v>
      </c>
      <c r="E15" s="102">
        <f>IFERROR(INDEX('на отправку (3)'!G:G,MATCH($U15,'на отправку (3)'!$A:$A,0),1),0)</f>
        <v>1.0010291600000001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1.0010291600000001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021701№6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1216</v>
      </c>
      <c r="D16" s="102">
        <f>IFERROR(INDEX('на отправку (3)'!F:F,MATCH($U16,'на отправку (3)'!$A:$A,0),1),0)</f>
        <v>1386</v>
      </c>
      <c r="E16" s="102">
        <f>IFERROR(INDEX('на отправку (3)'!G:G,MATCH($U16,'на отправку (3)'!$A:$A,0),1),0)</f>
        <v>0.87734487699999997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7.0672039309999999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1071</v>
      </c>
      <c r="O16" s="102">
        <f>IFERROR(INDEX('на отправку (3)'!Q:Q,MATCH($U16,'на отправку (3)'!$A:$A,0),1),0)</f>
        <v>1307</v>
      </c>
      <c r="P16" s="102">
        <f>IFERROR(INDEX('на отправку (3)'!R:R,MATCH($U16,'на отправку (3)'!$A:$A,0),1),0)</f>
        <v>0.81943381800000004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021701№7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537</v>
      </c>
      <c r="D17" s="102">
        <f>IFERROR(INDEX('на отправку (3)'!F:F,MATCH($U17,'на отправку (3)'!$A:$A,0),1),0)</f>
        <v>1386</v>
      </c>
      <c r="E17" s="102">
        <f>IFERROR(INDEX('на отправку (3)'!G:G,MATCH($U17,'на отправку (3)'!$A:$A,0),1),0)</f>
        <v>0.38744588699999999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-6.2237454559999996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540</v>
      </c>
      <c r="O17" s="102">
        <f>IFERROR(INDEX('на отправку (3)'!Q:Q,MATCH($U17,'на отправку (3)'!$A:$A,0),1),0)</f>
        <v>1307</v>
      </c>
      <c r="P17" s="102">
        <f>IFERROR(INDEX('на отправку (3)'!R:R,MATCH($U17,'на отправку (3)'!$A:$A,0),1),0)</f>
        <v>0.41315990800000002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021701№8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4863</v>
      </c>
      <c r="D18" s="102">
        <f>IFERROR(INDEX('на отправку (3)'!F:F,MATCH($U18,'на отправку (3)'!$A:$A,0),1),0)</f>
        <v>564</v>
      </c>
      <c r="E18" s="102">
        <f>IFERROR(INDEX('на отправку (3)'!G:G,MATCH($U18,'на отправку (3)'!$A:$A,0),1),0)</f>
        <v>8.6223404259999992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8.6223404259999992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6425</v>
      </c>
      <c r="O18" s="102">
        <f>IFERROR(INDEX('на отправку (3)'!Q:Q,MATCH($U18,'на отправку (3)'!$A:$A,0),1),0)</f>
        <v>1100</v>
      </c>
      <c r="P18" s="102">
        <f>IFERROR(INDEX('на отправку (3)'!R:R,MATCH($U18,'на отправку (3)'!$A:$A,0),1),0)</f>
        <v>5.8409090910000003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021701№9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108</v>
      </c>
      <c r="D19" s="102">
        <f>IFERROR(INDEX('на отправку (3)'!F:F,MATCH($U19,'на отправку (3)'!$A:$A,0),1),0)</f>
        <v>9</v>
      </c>
      <c r="E19" s="102">
        <f>IFERROR(INDEX('на отправку (3)'!G:G,MATCH($U19,'на отправку (3)'!$A:$A,0),1),0)</f>
        <v>12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12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54</v>
      </c>
      <c r="O19" s="102">
        <f>IFERROR(INDEX('на отправку (3)'!Q:Q,MATCH($U19,'на отправку (3)'!$A:$A,0),1),0)</f>
        <v>22</v>
      </c>
      <c r="P19" s="102">
        <f>IFERROR(INDEX('на отправку (3)'!R:R,MATCH($U19,'на отправку (3)'!$A:$A,0),1),0)</f>
        <v>2.4545454549999999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021701№10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630</v>
      </c>
      <c r="D20" s="102">
        <f>IFERROR(INDEX('на отправку (3)'!F:F,MATCH($U20,'на отправку (3)'!$A:$A,0),1),0)</f>
        <v>127</v>
      </c>
      <c r="E20" s="102">
        <f>IFERROR(INDEX('на отправку (3)'!G:G,MATCH($U20,'на отправку (3)'!$A:$A,0),1),0)</f>
        <v>4.9606299209999998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4.9606299209999998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717</v>
      </c>
      <c r="O20" s="102">
        <f>IFERROR(INDEX('на отправку (3)'!Q:Q,MATCH($U20,'на отправку (3)'!$A:$A,0),1),0)</f>
        <v>279</v>
      </c>
      <c r="P20" s="102">
        <f>IFERROR(INDEX('на отправку (3)'!R:R,MATCH($U20,'на отправку (3)'!$A:$A,0),1),0)</f>
        <v>2.5698924729999999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021701№11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2228</v>
      </c>
      <c r="D21" s="102">
        <f>IFERROR(INDEX('на отправку (3)'!F:F,MATCH($U21,'на отправку (3)'!$A:$A,0),1),0)</f>
        <v>47144</v>
      </c>
      <c r="E21" s="102">
        <f>IFERROR(INDEX('на отправку (3)'!G:G,MATCH($U21,'на отправку (3)'!$A:$A,0),1),0)</f>
        <v>4.7259460000000003E-2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18.206852098999999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1624</v>
      </c>
      <c r="O21" s="102">
        <f>IFERROR(INDEX('на отправку (3)'!Q:Q,MATCH($U21,'на отправку (3)'!$A:$A,0),1),0)</f>
        <v>40620</v>
      </c>
      <c r="P21" s="102">
        <f>IFERROR(INDEX('на отправку (3)'!R:R,MATCH($U21,'на отправку (3)'!$A:$A,0),1),0)</f>
        <v>3.9980305000000001E-2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021701№12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647</v>
      </c>
      <c r="D22" s="102">
        <f>IFERROR(INDEX('на отправку (3)'!F:F,MATCH($U22,'на отправку (3)'!$A:$A,0),1),0)</f>
        <v>2347</v>
      </c>
      <c r="E22" s="102">
        <f>IFERROR(INDEX('на отправку (3)'!G:G,MATCH($U22,'на отправку (3)'!$A:$A,0),1),0)</f>
        <v>0.27567106899999999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-11.132352861999999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684</v>
      </c>
      <c r="O22" s="102">
        <f>IFERROR(INDEX('на отправку (3)'!Q:Q,MATCH($U22,'на отправку (3)'!$A:$A,0),1),0)</f>
        <v>2205</v>
      </c>
      <c r="P22" s="102">
        <f>IFERROR(INDEX('на отправку (3)'!R:R,MATCH($U22,'на отправку (3)'!$A:$A,0),1),0)</f>
        <v>0.31020408199999999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021701№13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7</v>
      </c>
      <c r="D23" s="102">
        <f>IFERROR(INDEX('на отправку (3)'!F:F,MATCH($U23,'на отправку (3)'!$A:$A,0),1),0)</f>
        <v>4574</v>
      </c>
      <c r="E23" s="102">
        <f>IFERROR(INDEX('на отправку (3)'!G:G,MATCH($U23,'на отправку (3)'!$A:$A,0),1),0)</f>
        <v>1.5303890000000001E-3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4179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021701№14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10237</v>
      </c>
      <c r="D25" s="102">
        <f>IFERROR(INDEX('на отправку (3)'!F:F,MATCH($U25,'на отправку (3)'!$A:$A,0),1),0)</f>
        <v>10632</v>
      </c>
      <c r="E25" s="102">
        <f>IFERROR(INDEX('на отправку (3)'!G:G,MATCH($U25,'на отправку (3)'!$A:$A,0),1),0)</f>
        <v>0.96284800599999998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0.96284800599999998</v>
      </c>
      <c r="I25" s="102">
        <f>IFERROR(INDEX('на отправку (3)'!K:K,MATCH($U25,'на отправку (3)'!$A:$A,0),1),0)</f>
        <v>0.5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0.5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021701№15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131</v>
      </c>
      <c r="D26" s="102">
        <f>IFERROR(INDEX('на отправку (3)'!F:F,MATCH($U26,'на отправку (3)'!$A:$A,0),1),0)</f>
        <v>1</v>
      </c>
      <c r="E26" s="102">
        <f>IFERROR(INDEX('на отправку (3)'!G:G,MATCH($U26,'на отправку (3)'!$A:$A,0),1),0)</f>
        <v>131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131</v>
      </c>
      <c r="I26" s="102">
        <f>IFERROR(INDEX('на отправку (3)'!K:K,MATCH($U26,'на отправку (3)'!$A:$A,0),1),0)</f>
        <v>1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1</v>
      </c>
      <c r="L26" s="102">
        <f>IFERROR(INDEX('на отправку (3)'!N:N,MATCH($U26,'на отправку (3)'!$A:$A,0),1),0)</f>
        <v>1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49</v>
      </c>
      <c r="O26" s="102">
        <f>IFERROR(INDEX('на отправку (3)'!Q:Q,MATCH($U26,'на отправку (3)'!$A:$A,0),1),0)</f>
        <v>35</v>
      </c>
      <c r="P26" s="102">
        <f>IFERROR(INDEX('на отправку (3)'!R:R,MATCH($U26,'на отправку (3)'!$A:$A,0),1),0)</f>
        <v>1.4</v>
      </c>
      <c r="Q26" s="102">
        <f>IFERROR(INDEX('на отправку (3)'!S:S,MATCH($U26,'на отправку (3)'!$A:$A,0),1),0)</f>
        <v>1</v>
      </c>
      <c r="R26" s="102">
        <f>IFERROR(INDEX('на отправку (3)'!T:T,MATCH($U26,'на отправку (3)'!$A:$A,0),1),0)</f>
        <v>0</v>
      </c>
      <c r="T26" s="140">
        <f t="shared" si="0"/>
        <v>1</v>
      </c>
      <c r="U26" s="141" t="str">
        <f t="shared" si="1"/>
        <v>021701№16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1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392</v>
      </c>
      <c r="D27" s="102">
        <f>IFERROR(INDEX('на отправку (3)'!F:F,MATCH($U27,'на отправку (3)'!$A:$A,0),1),0)</f>
        <v>1</v>
      </c>
      <c r="E27" s="102">
        <f>IFERROR(INDEX('на отправку (3)'!G:G,MATCH($U27,'на отправку (3)'!$A:$A,0),1),0)</f>
        <v>392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392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1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229</v>
      </c>
      <c r="O27" s="102">
        <f>IFERROR(INDEX('на отправку (3)'!Q:Q,MATCH($U27,'на отправку (3)'!$A:$A,0),1),0)</f>
        <v>31</v>
      </c>
      <c r="P27" s="102">
        <f>IFERROR(INDEX('на отправку (3)'!R:R,MATCH($U27,'на отправку (3)'!$A:$A,0),1),0)</f>
        <v>7.3870967739999998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021701№17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75</v>
      </c>
      <c r="D28" s="102">
        <f>IFERROR(INDEX('на отправку (3)'!F:F,MATCH($U28,'на отправку (3)'!$A:$A,0),1),0)</f>
        <v>1</v>
      </c>
      <c r="E28" s="102">
        <f>IFERROR(INDEX('на отправку (3)'!G:G,MATCH($U28,'на отправку (3)'!$A:$A,0),1),0)</f>
        <v>75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75</v>
      </c>
      <c r="I28" s="102">
        <f>IFERROR(INDEX('на отправку (3)'!K:K,MATCH($U28,'на отправку (3)'!$A:$A,0),1),0)</f>
        <v>1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1</v>
      </c>
      <c r="L28" s="102">
        <f>IFERROR(INDEX('на отправку (3)'!N:N,MATCH($U28,'на отправку (3)'!$A:$A,0),1),0)</f>
        <v>1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33</v>
      </c>
      <c r="O28" s="102">
        <f>IFERROR(INDEX('на отправку (3)'!Q:Q,MATCH($U28,'на отправку (3)'!$A:$A,0),1),0)</f>
        <v>29</v>
      </c>
      <c r="P28" s="102">
        <f>IFERROR(INDEX('на отправку (3)'!R:R,MATCH($U28,'на отправку (3)'!$A:$A,0),1),0)</f>
        <v>1.137931034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1</v>
      </c>
      <c r="U28" s="141" t="str">
        <f t="shared" si="1"/>
        <v>021701№18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1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46</v>
      </c>
      <c r="D29" s="102">
        <f>IFERROR(INDEX('на отправку (3)'!F:F,MATCH($U29,'на отправку (3)'!$A:$A,0),1),0)</f>
        <v>2</v>
      </c>
      <c r="E29" s="102">
        <f>IFERROR(INDEX('на отправку (3)'!G:G,MATCH($U29,'на отправку (3)'!$A:$A,0),1),0)</f>
        <v>23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23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60</v>
      </c>
      <c r="O29" s="102">
        <f>IFERROR(INDEX('на отправку (3)'!Q:Q,MATCH($U29,'на отправку (3)'!$A:$A,0),1),0)</f>
        <v>198</v>
      </c>
      <c r="P29" s="102">
        <f>IFERROR(INDEX('на отправку (3)'!R:R,MATCH($U29,'на отправку (3)'!$A:$A,0),1),0)</f>
        <v>0.303030303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021701№19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12</v>
      </c>
      <c r="D30" s="102">
        <f>IFERROR(INDEX('на отправку (3)'!F:F,MATCH($U30,'на отправку (3)'!$A:$A,0),1),0)</f>
        <v>2</v>
      </c>
      <c r="E30" s="102">
        <f>IFERROR(INDEX('на отправку (3)'!G:G,MATCH($U30,'на отправку (3)'!$A:$A,0),1),0)</f>
        <v>6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6</v>
      </c>
      <c r="I30" s="102">
        <f>IFERROR(INDEX('на отправку (3)'!K:K,MATCH($U30,'на отправку (3)'!$A:$A,0),1),0)</f>
        <v>1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1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20</v>
      </c>
      <c r="O30" s="102">
        <f>IFERROR(INDEX('на отправку (3)'!Q:Q,MATCH($U30,'на отправку (3)'!$A:$A,0),1),0)</f>
        <v>4</v>
      </c>
      <c r="P30" s="102">
        <f>IFERROR(INDEX('на отправку (3)'!R:R,MATCH($U30,'на отправку (3)'!$A:$A,0),1),0)</f>
        <v>5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1</v>
      </c>
      <c r="U30" s="141" t="str">
        <f t="shared" si="1"/>
        <v>021701№20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1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20</v>
      </c>
      <c r="D32" s="102">
        <f>IFERROR(INDEX('на отправку (3)'!F:F,MATCH($U32,'на отправку (3)'!$A:$A,0),1),0)</f>
        <v>62</v>
      </c>
      <c r="E32" s="102">
        <f>IFERROR(INDEX('на отправку (3)'!G:G,MATCH($U32,'на отправку (3)'!$A:$A,0),1),0)</f>
        <v>0.322580645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33.064516294999997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16</v>
      </c>
      <c r="O32" s="102">
        <f>IFERROR(INDEX('на отправку (3)'!Q:Q,MATCH($U32,'на отправку (3)'!$A:$A,0),1),0)</f>
        <v>66</v>
      </c>
      <c r="P32" s="102">
        <f>IFERROR(INDEX('на отправку (3)'!R:R,MATCH($U32,'на отправку (3)'!$A:$A,0),1),0)</f>
        <v>0.24242424200000001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021701№21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372</v>
      </c>
      <c r="D33" s="102">
        <f>IFERROR(INDEX('на отправку (3)'!F:F,MATCH($U33,'на отправку (3)'!$A:$A,0),1),0)</f>
        <v>535</v>
      </c>
      <c r="E33" s="102">
        <f>IFERROR(INDEX('на отправку (3)'!G:G,MATCH($U33,'на отправку (3)'!$A:$A,0),1),0)</f>
        <v>0.695327103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0.695327103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021701№22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021701№23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4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-100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6</v>
      </c>
      <c r="O35" s="102">
        <f>IFERROR(INDEX('на отправку (3)'!Q:Q,MATCH($U35,'на отправку (3)'!$A:$A,0),1),0)</f>
        <v>14</v>
      </c>
      <c r="P35" s="102">
        <f>IFERROR(INDEX('на отправку (3)'!R:R,MATCH($U35,'на отправку (3)'!$A:$A,0),1),0)</f>
        <v>0.428571429</v>
      </c>
      <c r="Q35" s="102">
        <f>IFERROR(INDEX('на отправку (3)'!S:S,MATCH($U35,'на отправку (3)'!$A:$A,0),1),0)</f>
        <v>1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021701№24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1159</v>
      </c>
      <c r="D36" s="102">
        <f>IFERROR(INDEX('на отправку (3)'!F:F,MATCH($U36,'на отправку (3)'!$A:$A,0),1),0)</f>
        <v>1163</v>
      </c>
      <c r="E36" s="102">
        <f>IFERROR(INDEX('на отправку (3)'!G:G,MATCH($U36,'на отправку (3)'!$A:$A,0),1),0)</f>
        <v>0.99656061900000004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0.99656061900000004</v>
      </c>
      <c r="I36" s="102">
        <f>IFERROR(INDEX('на отправку (3)'!K:K,MATCH($U36,'на отправку (3)'!$A:$A,0),1),0)</f>
        <v>1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021701№25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22</v>
      </c>
      <c r="V47" s="96" t="s">
        <v>191</v>
      </c>
      <c r="Y47" s="73">
        <f>SUM(Y10:Y44)</f>
        <v>30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25.5</v>
      </c>
      <c r="L50" s="73">
        <f>SUMIF(L10:L44,1,L10:L44)</f>
        <v>23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40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2676</v>
      </c>
      <c r="T1" s="96" t="s">
        <v>85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20.25" customHeight="1" x14ac:dyDescent="0.25">
      <c r="A4" s="158" t="s">
        <v>86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44417</v>
      </c>
      <c r="D10" s="102">
        <f>IFERROR(INDEX('на отправку (3)'!F:F,MATCH($U10,'на отправку (3)'!$A:$A,0),1),0)</f>
        <v>144613.90000000002</v>
      </c>
      <c r="E10" s="102">
        <f>IFERROR(INDEX('на отправку (3)'!G:G,MATCH($U10,'на отправку (3)'!$A:$A,0),1),0)</f>
        <v>0.30714198300000001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1.3303432820000001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0.5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42866</v>
      </c>
      <c r="O10" s="102">
        <f>IFERROR(INDEX('на отправку (3)'!Q:Q,MATCH($U10,'на отправку (3)'!$A:$A,0),1),0)</f>
        <v>141420.79999999999</v>
      </c>
      <c r="P10" s="102">
        <f>IFERROR(INDEX('на отправку (3)'!R:R,MATCH($U10,'на отправку (3)'!$A:$A,0),1),0)</f>
        <v>0.30310958500000001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021706№1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223</v>
      </c>
      <c r="D11" s="102">
        <f>IFERROR(INDEX('на отправку (3)'!F:F,MATCH($U11,'на отправку (3)'!$A:$A,0),1),0)</f>
        <v>242</v>
      </c>
      <c r="E11" s="102">
        <f>IFERROR(INDEX('на отправку (3)'!G:G,MATCH($U11,'на отправку (3)'!$A:$A,0),1),0)</f>
        <v>0.92148760299999999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186.68503242700001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117</v>
      </c>
      <c r="O11" s="102">
        <f>IFERROR(INDEX('на отправку (3)'!Q:Q,MATCH($U11,'на отправку (3)'!$A:$A,0),1),0)</f>
        <v>364</v>
      </c>
      <c r="P11" s="102">
        <f>IFERROR(INDEX('на отправку (3)'!R:R,MATCH($U11,'на отправку (3)'!$A:$A,0),1),0)</f>
        <v>0.321428571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021706№2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26</v>
      </c>
      <c r="D12" s="102">
        <f>IFERROR(INDEX('на отправку (3)'!F:F,MATCH($U12,'на отправку (3)'!$A:$A,0),1),0)</f>
        <v>27</v>
      </c>
      <c r="E12" s="102">
        <f>IFERROR(INDEX('на отправку (3)'!G:G,MATCH($U12,'на отправку (3)'!$A:$A,0),1),0)</f>
        <v>0.96296296299999995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1.9607843659999999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0.5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17</v>
      </c>
      <c r="O12" s="102">
        <f>IFERROR(INDEX('на отправку (3)'!Q:Q,MATCH($U12,'на отправку (3)'!$A:$A,0),1),0)</f>
        <v>18</v>
      </c>
      <c r="P12" s="102">
        <f>IFERROR(INDEX('на отправку (3)'!R:R,MATCH($U12,'на отправку (3)'!$A:$A,0),1),0)</f>
        <v>0.94444444400000005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021706№3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21</v>
      </c>
      <c r="D13" s="102">
        <f>IFERROR(INDEX('на отправку (3)'!F:F,MATCH($U13,'на отправку (3)'!$A:$A,0),1),0)</f>
        <v>22</v>
      </c>
      <c r="E13" s="102">
        <f>IFERROR(INDEX('на отправку (3)'!G:G,MATCH($U13,'на отправку (3)'!$A:$A,0),1),0)</f>
        <v>0.95454545499999999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284.54545527800002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1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35</v>
      </c>
      <c r="O13" s="102">
        <f>IFERROR(INDEX('на отправку (3)'!Q:Q,MATCH($U13,'на отправку (3)'!$A:$A,0),1),0)</f>
        <v>141</v>
      </c>
      <c r="P13" s="102">
        <f>IFERROR(INDEX('на отправку (3)'!R:R,MATCH($U13,'на отправку (3)'!$A:$A,0),1),0)</f>
        <v>0.24822695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021706№4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16</v>
      </c>
      <c r="D14" s="102">
        <f>IFERROR(INDEX('на отправку (3)'!F:F,MATCH($U14,'на отправку (3)'!$A:$A,0),1),0)</f>
        <v>16</v>
      </c>
      <c r="E14" s="102">
        <f>IFERROR(INDEX('на отправку (3)'!G:G,MATCH($U14,'на отправку (3)'!$A:$A,0),1),0)</f>
        <v>1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1433.333340489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3</v>
      </c>
      <c r="O14" s="102">
        <f>IFERROR(INDEX('на отправку (3)'!Q:Q,MATCH($U14,'на отправку (3)'!$A:$A,0),1),0)</f>
        <v>46</v>
      </c>
      <c r="P14" s="102">
        <f>IFERROR(INDEX('на отправку (3)'!R:R,MATCH($U14,'на отправку (3)'!$A:$A,0),1),0)</f>
        <v>6.5217391E-2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021706№5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1439</v>
      </c>
      <c r="D15" s="102">
        <f>IFERROR(INDEX('на отправку (3)'!F:F,MATCH($U15,'на отправку (3)'!$A:$A,0),1),0)</f>
        <v>1435</v>
      </c>
      <c r="E15" s="102">
        <f>IFERROR(INDEX('на отправку (3)'!G:G,MATCH($U15,'на отправку (3)'!$A:$A,0),1),0)</f>
        <v>1.0027874560000001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1.0027874560000001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021706№6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421</v>
      </c>
      <c r="D16" s="102">
        <f>IFERROR(INDEX('на отправку (3)'!F:F,MATCH($U16,'на отправку (3)'!$A:$A,0),1),0)</f>
        <v>460</v>
      </c>
      <c r="E16" s="102">
        <f>IFERROR(INDEX('на отправку (3)'!G:G,MATCH($U16,'на отправку (3)'!$A:$A,0),1),0)</f>
        <v>0.91521739099999999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7.5781845130000001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285</v>
      </c>
      <c r="O16" s="102">
        <f>IFERROR(INDEX('на отправку (3)'!Q:Q,MATCH($U16,'на отправку (3)'!$A:$A,0),1),0)</f>
        <v>335</v>
      </c>
      <c r="P16" s="102">
        <f>IFERROR(INDEX('на отправку (3)'!R:R,MATCH($U16,'на отправку (3)'!$A:$A,0),1),0)</f>
        <v>0.85074626900000005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021706№7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194</v>
      </c>
      <c r="D17" s="102">
        <f>IFERROR(INDEX('на отправку (3)'!F:F,MATCH($U17,'на отправку (3)'!$A:$A,0),1),0)</f>
        <v>460</v>
      </c>
      <c r="E17" s="102">
        <f>IFERROR(INDEX('на отправку (3)'!G:G,MATCH($U17,'на отправку (3)'!$A:$A,0),1),0)</f>
        <v>0.42173913000000002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-14.889994839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166</v>
      </c>
      <c r="O17" s="102">
        <f>IFERROR(INDEX('на отправку (3)'!Q:Q,MATCH($U17,'на отправку (3)'!$A:$A,0),1),0)</f>
        <v>335</v>
      </c>
      <c r="P17" s="102">
        <f>IFERROR(INDEX('на отправку (3)'!R:R,MATCH($U17,'на отправку (3)'!$A:$A,0),1),0)</f>
        <v>0.49552238799999998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021706№8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906</v>
      </c>
      <c r="D18" s="102">
        <f>IFERROR(INDEX('на отправку (3)'!F:F,MATCH($U18,'на отправку (3)'!$A:$A,0),1),0)</f>
        <v>242</v>
      </c>
      <c r="E18" s="102">
        <f>IFERROR(INDEX('на отправку (3)'!G:G,MATCH($U18,'на отправку (3)'!$A:$A,0),1),0)</f>
        <v>3.7438016529999998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3.7438016529999998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1077</v>
      </c>
      <c r="O18" s="102">
        <f>IFERROR(INDEX('на отправку (3)'!Q:Q,MATCH($U18,'на отправку (3)'!$A:$A,0),1),0)</f>
        <v>364</v>
      </c>
      <c r="P18" s="102">
        <f>IFERROR(INDEX('на отправку (3)'!R:R,MATCH($U18,'на отправку (3)'!$A:$A,0),1),0)</f>
        <v>2.9587912090000001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021706№9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97</v>
      </c>
      <c r="D19" s="102">
        <f>IFERROR(INDEX('на отправку (3)'!F:F,MATCH($U19,'на отправку (3)'!$A:$A,0),1),0)</f>
        <v>22</v>
      </c>
      <c r="E19" s="102">
        <f>IFERROR(INDEX('на отправку (3)'!G:G,MATCH($U19,'на отправку (3)'!$A:$A,0),1),0)</f>
        <v>4.4090909089999997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4.4090909089999997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222</v>
      </c>
      <c r="O19" s="102">
        <f>IFERROR(INDEX('на отправку (3)'!Q:Q,MATCH($U19,'на отправку (3)'!$A:$A,0),1),0)</f>
        <v>141</v>
      </c>
      <c r="P19" s="102">
        <f>IFERROR(INDEX('на отправку (3)'!R:R,MATCH($U19,'на отправку (3)'!$A:$A,0),1),0)</f>
        <v>1.5744680849999999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021706№10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160</v>
      </c>
      <c r="D20" s="102">
        <f>IFERROR(INDEX('на отправку (3)'!F:F,MATCH($U20,'на отправку (3)'!$A:$A,0),1),0)</f>
        <v>16</v>
      </c>
      <c r="E20" s="102">
        <f>IFERROR(INDEX('на отправку (3)'!G:G,MATCH($U20,'на отправку (3)'!$A:$A,0),1),0)</f>
        <v>10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10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41</v>
      </c>
      <c r="O20" s="102">
        <f>IFERROR(INDEX('на отправку (3)'!Q:Q,MATCH($U20,'на отправку (3)'!$A:$A,0),1),0)</f>
        <v>46</v>
      </c>
      <c r="P20" s="102">
        <f>IFERROR(INDEX('на отправку (3)'!R:R,MATCH($U20,'на отправку (3)'!$A:$A,0),1),0)</f>
        <v>0.89130434800000002</v>
      </c>
      <c r="Q20" s="102">
        <f>IFERROR(INDEX('на отправку (3)'!S:S,MATCH($U20,'на отправку (3)'!$A:$A,0),1),0)</f>
        <v>0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021706№11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489</v>
      </c>
      <c r="D21" s="102">
        <f>IFERROR(INDEX('на отправку (3)'!F:F,MATCH($U21,'на отправку (3)'!$A:$A,0),1),0)</f>
        <v>8127</v>
      </c>
      <c r="E21" s="102">
        <f>IFERROR(INDEX('на отправку (3)'!G:G,MATCH($U21,'на отправку (3)'!$A:$A,0),1),0)</f>
        <v>6.0169804E-2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99.096521726000006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202</v>
      </c>
      <c r="O21" s="102">
        <f>IFERROR(INDEX('на отправку (3)'!Q:Q,MATCH($U21,'на отправку (3)'!$A:$A,0),1),0)</f>
        <v>6684</v>
      </c>
      <c r="P21" s="102">
        <f>IFERROR(INDEX('на отправку (3)'!R:R,MATCH($U21,'на отправку (3)'!$A:$A,0),1),0)</f>
        <v>3.0221424E-2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021706№12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102</v>
      </c>
      <c r="D22" s="102">
        <f>IFERROR(INDEX('на отправку (3)'!F:F,MATCH($U22,'на отправку (3)'!$A:$A,0),1),0)</f>
        <v>300</v>
      </c>
      <c r="E22" s="102">
        <f>IFERROR(INDEX('на отправку (3)'!G:G,MATCH($U22,'на отправку (3)'!$A:$A,0),1),0)</f>
        <v>0.34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-1.686746893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0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83</v>
      </c>
      <c r="O22" s="102">
        <f>IFERROR(INDEX('на отправку (3)'!Q:Q,MATCH($U22,'на отправку (3)'!$A:$A,0),1),0)</f>
        <v>240</v>
      </c>
      <c r="P22" s="102">
        <f>IFERROR(INDEX('на отправку (3)'!R:R,MATCH($U22,'на отправку (3)'!$A:$A,0),1),0)</f>
        <v>0.34583333300000002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021706№13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1</v>
      </c>
      <c r="D23" s="102">
        <f>IFERROR(INDEX('на отправку (3)'!F:F,MATCH($U23,'на отправку (3)'!$A:$A,0),1),0)</f>
        <v>678</v>
      </c>
      <c r="E23" s="102">
        <f>IFERROR(INDEX('на отправку (3)'!G:G,MATCH($U23,'на отправку (3)'!$A:$A,0),1),0)</f>
        <v>1.4749260000000001E-3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599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021706№14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1936</v>
      </c>
      <c r="D25" s="102">
        <f>IFERROR(INDEX('на отправку (3)'!F:F,MATCH($U25,'на отправку (3)'!$A:$A,0),1),0)</f>
        <v>2337</v>
      </c>
      <c r="E25" s="102">
        <f>IFERROR(INDEX('на отправку (3)'!G:G,MATCH($U25,'на отправку (3)'!$A:$A,0),1),0)</f>
        <v>0.82841249500000003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0.82841249500000003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021706№15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2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021706№16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13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0</v>
      </c>
      <c r="O27" s="102">
        <f>IFERROR(INDEX('на отправку (3)'!Q:Q,MATCH($U27,'на отправку (3)'!$A:$A,0),1),0)</f>
        <v>21</v>
      </c>
      <c r="P27" s="102">
        <f>IFERROR(INDEX('на отправку (3)'!R:R,MATCH($U27,'на отправку (3)'!$A:$A,0),1),0)</f>
        <v>0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021706№17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2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</v>
      </c>
      <c r="O28" s="102">
        <f>IFERROR(INDEX('на отправку (3)'!Q:Q,MATCH($U28,'на отправку (3)'!$A:$A,0),1),0)</f>
        <v>0</v>
      </c>
      <c r="P28" s="102">
        <f>IFERROR(INDEX('на отправку (3)'!R:R,MATCH($U28,'на отправку (3)'!$A:$A,0),1),0)</f>
        <v>0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021706№18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2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1</v>
      </c>
      <c r="O29" s="102">
        <f>IFERROR(INDEX('на отправку (3)'!Q:Q,MATCH($U29,'на отправку (3)'!$A:$A,0),1),0)</f>
        <v>13</v>
      </c>
      <c r="P29" s="102">
        <f>IFERROR(INDEX('на отправку (3)'!R:R,MATCH($U29,'на отправку (3)'!$A:$A,0),1),0)</f>
        <v>7.6923077000000006E-2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021706№19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1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3</v>
      </c>
      <c r="O30" s="102">
        <f>IFERROR(INDEX('на отправку (3)'!Q:Q,MATCH($U30,'на отправку (3)'!$A:$A,0),1),0)</f>
        <v>3</v>
      </c>
      <c r="P30" s="102">
        <f>IFERROR(INDEX('на отправку (3)'!R:R,MATCH($U30,'на отправку (3)'!$A:$A,0),1),0)</f>
        <v>1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021706№20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2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021706№21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23</v>
      </c>
      <c r="D33" s="102">
        <f>IFERROR(INDEX('на отправку (3)'!F:F,MATCH($U33,'на отправку (3)'!$A:$A,0),1),0)</f>
        <v>41</v>
      </c>
      <c r="E33" s="102">
        <f>IFERROR(INDEX('на отправку (3)'!G:G,MATCH($U33,'на отправку (3)'!$A:$A,0),1),0)</f>
        <v>0.56097560999999996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0.56097560999999996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021706№22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021706№23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1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021706№24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44</v>
      </c>
      <c r="D36" s="102">
        <f>IFERROR(INDEX('на отправку (3)'!F:F,MATCH($U36,'на отправку (3)'!$A:$A,0),1),0)</f>
        <v>44</v>
      </c>
      <c r="E36" s="102">
        <f>IFERROR(INDEX('на отправку (3)'!G:G,MATCH($U36,'на отправку (3)'!$A:$A,0),1),0)</f>
        <v>1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1</v>
      </c>
      <c r="I36" s="102">
        <f>IFERROR(INDEX('на отправку (3)'!K:K,MATCH($U36,'на отправку (3)'!$A:$A,0),1),0)</f>
        <v>2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2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021706№25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13</v>
      </c>
      <c r="V47" s="96" t="s">
        <v>191</v>
      </c>
      <c r="Y47" s="73">
        <f>SUM(Y10:Y44)</f>
        <v>23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16.5</v>
      </c>
      <c r="L50" s="73">
        <f>SUMIF(L10:L44,1,L10:L44)</f>
        <v>17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41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2677</v>
      </c>
      <c r="T1" s="96" t="s">
        <v>87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9.5" customHeight="1" x14ac:dyDescent="0.25">
      <c r="A4" s="96" t="s">
        <v>2678</v>
      </c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174388</v>
      </c>
      <c r="D10" s="102">
        <f>IFERROR(INDEX('на отправку (3)'!F:F,MATCH($U10,'на отправку (3)'!$A:$A,0),1),0)</f>
        <v>768197.3</v>
      </c>
      <c r="E10" s="102">
        <f>IFERROR(INDEX('на отправку (3)'!G:G,MATCH($U10,'на отправку (3)'!$A:$A,0),1),0)</f>
        <v>0.22700938900000001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-6.2914189499999997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 t="str">
        <f>IFERROR(INDEX('на отправку (3)'!O:O,MATCH($U10,'на отправку (3)'!$A:$A,0),1),0)</f>
        <v>В соответствии с распоряжением Правительства Республики Башкортостан  от 06.08.2021 № 716-р ГБУЗ РБ Поликлиника № 32 г.Уфа,  ГБУЗ РБ ГКБ № 10 г.Уфа и ГБУЗ РБ ГКБ № 8 г.Уфа реорганизованы в форме присоединения первого и второго к третьему с передачей прав, обязанностей и имущества и сохранением целей деятельности с 1 января 2022 года.</v>
      </c>
      <c r="N10" s="102">
        <f>IFERROR(INDEX('на отправку (3)'!P:P,MATCH($U10,'на отправку (3)'!$A:$A,0),1),0)</f>
        <v>160272</v>
      </c>
      <c r="O10" s="102">
        <f>IFERROR(INDEX('на отправку (3)'!Q:Q,MATCH($U10,'на отправку (3)'!$A:$A,0),1),0)</f>
        <v>661596.5</v>
      </c>
      <c r="P10" s="102">
        <f>IFERROR(INDEX('на отправку (3)'!R:R,MATCH($U10,'на отправку (3)'!$A:$A,0),1),0)</f>
        <v>0.24225037499999999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021800№1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1437</v>
      </c>
      <c r="D11" s="102">
        <f>IFERROR(INDEX('на отправку (3)'!F:F,MATCH($U11,'на отправку (3)'!$A:$A,0),1),0)</f>
        <v>1482</v>
      </c>
      <c r="E11" s="102">
        <f>IFERROR(INDEX('на отправку (3)'!G:G,MATCH($U11,'на отправку (3)'!$A:$A,0),1),0)</f>
        <v>0.96963562800000003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224.77846441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392</v>
      </c>
      <c r="O11" s="102">
        <f>IFERROR(INDEX('на отправку (3)'!Q:Q,MATCH($U11,'на отправку (3)'!$A:$A,0),1),0)</f>
        <v>1313</v>
      </c>
      <c r="P11" s="102">
        <f>IFERROR(INDEX('на отправку (3)'!R:R,MATCH($U11,'на отправку (3)'!$A:$A,0),1),0)</f>
        <v>0.29855293199999999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021800№2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30</v>
      </c>
      <c r="D12" s="102">
        <f>IFERROR(INDEX('на отправку (3)'!F:F,MATCH($U12,'на отправку (3)'!$A:$A,0),1),0)</f>
        <v>34</v>
      </c>
      <c r="E12" s="102">
        <f>IFERROR(INDEX('на отправку (3)'!G:G,MATCH($U12,'на отправку (3)'!$A:$A,0),1),0)</f>
        <v>0.88235294099999995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142.64705853199999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8</v>
      </c>
      <c r="O12" s="102">
        <f>IFERROR(INDEX('на отправку (3)'!Q:Q,MATCH($U12,'на отправку (3)'!$A:$A,0),1),0)</f>
        <v>22</v>
      </c>
      <c r="P12" s="102">
        <f>IFERROR(INDEX('на отправку (3)'!R:R,MATCH($U12,'на отправку (3)'!$A:$A,0),1),0)</f>
        <v>0.36363636399999999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021800№3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7</v>
      </c>
      <c r="D13" s="102">
        <f>IFERROR(INDEX('на отправку (3)'!F:F,MATCH($U13,'на отправку (3)'!$A:$A,0),1),0)</f>
        <v>7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1199.9999987000001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</v>
      </c>
      <c r="O13" s="102">
        <f>IFERROR(INDEX('на отправку (3)'!Q:Q,MATCH($U13,'на отправку (3)'!$A:$A,0),1),0)</f>
        <v>13</v>
      </c>
      <c r="P13" s="102">
        <f>IFERROR(INDEX('на отправку (3)'!R:R,MATCH($U13,'на отправку (3)'!$A:$A,0),1),0)</f>
        <v>7.6923077000000006E-2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021800№4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61</v>
      </c>
      <c r="D14" s="102">
        <f>IFERROR(INDEX('на отправку (3)'!F:F,MATCH($U14,'на отправку (3)'!$A:$A,0),1),0)</f>
        <v>70</v>
      </c>
      <c r="E14" s="102">
        <f>IFERROR(INDEX('на отправку (3)'!G:G,MATCH($U14,'на отправку (3)'!$A:$A,0),1),0)</f>
        <v>0.87142857100000004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945.71428938300005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19</v>
      </c>
      <c r="O14" s="102">
        <f>IFERROR(INDEX('на отправку (3)'!Q:Q,MATCH($U14,'на отправку (3)'!$A:$A,0),1),0)</f>
        <v>228</v>
      </c>
      <c r="P14" s="102">
        <f>IFERROR(INDEX('на отправку (3)'!R:R,MATCH($U14,'на отправку (3)'!$A:$A,0),1),0)</f>
        <v>8.3333332999999996E-2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021800№5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3984</v>
      </c>
      <c r="D15" s="102">
        <f>IFERROR(INDEX('на отправку (3)'!F:F,MATCH($U15,'на отправку (3)'!$A:$A,0),1),0)</f>
        <v>3980</v>
      </c>
      <c r="E15" s="102">
        <f>IFERROR(INDEX('на отправку (3)'!G:G,MATCH($U15,'на отправку (3)'!$A:$A,0),1),0)</f>
        <v>1.001005025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1.001005025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021800№6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1399</v>
      </c>
      <c r="D16" s="102">
        <f>IFERROR(INDEX('на отправку (3)'!F:F,MATCH($U16,'на отправку (3)'!$A:$A,0),1),0)</f>
        <v>1664</v>
      </c>
      <c r="E16" s="102">
        <f>IFERROR(INDEX('на отправку (3)'!G:G,MATCH($U16,'на отправку (3)'!$A:$A,0),1),0)</f>
        <v>0.84074519199999997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11.289876584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1004</v>
      </c>
      <c r="O16" s="102">
        <f>IFERROR(INDEX('на отправку (3)'!Q:Q,MATCH($U16,'на отправку (3)'!$A:$A,0),1),0)</f>
        <v>1329</v>
      </c>
      <c r="P16" s="102">
        <f>IFERROR(INDEX('на отправку (3)'!R:R,MATCH($U16,'на отправку (3)'!$A:$A,0),1),0)</f>
        <v>0.75545522899999995</v>
      </c>
      <c r="Q16" s="102">
        <f>IFERROR(INDEX('на отправку (3)'!S:S,MATCH($U16,'на отправку (3)'!$A:$A,0),1),0)</f>
        <v>1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021800№7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464</v>
      </c>
      <c r="D17" s="102">
        <f>IFERROR(INDEX('на отправку (3)'!F:F,MATCH($U17,'на отправку (3)'!$A:$A,0),1),0)</f>
        <v>1664</v>
      </c>
      <c r="E17" s="102">
        <f>IFERROR(INDEX('на отправку (3)'!G:G,MATCH($U17,'на отправку (3)'!$A:$A,0),1),0)</f>
        <v>0.27884615400000001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-23.274008507000001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483</v>
      </c>
      <c r="O17" s="102">
        <f>IFERROR(INDEX('на отправку (3)'!Q:Q,MATCH($U17,'на отправку (3)'!$A:$A,0),1),0)</f>
        <v>1329</v>
      </c>
      <c r="P17" s="102">
        <f>IFERROR(INDEX('на отправку (3)'!R:R,MATCH($U17,'на отправку (3)'!$A:$A,0),1),0)</f>
        <v>0.36343115100000001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021800№8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8448</v>
      </c>
      <c r="D18" s="102">
        <f>IFERROR(INDEX('на отправку (3)'!F:F,MATCH($U18,'на отправку (3)'!$A:$A,0),1),0)</f>
        <v>1482</v>
      </c>
      <c r="E18" s="102">
        <f>IFERROR(INDEX('на отправку (3)'!G:G,MATCH($U18,'на отправку (3)'!$A:$A,0),1),0)</f>
        <v>5.7004048579999997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5.7004048579999997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15642</v>
      </c>
      <c r="O18" s="102">
        <f>IFERROR(INDEX('на отправку (3)'!Q:Q,MATCH($U18,'на отправку (3)'!$A:$A,0),1),0)</f>
        <v>1313</v>
      </c>
      <c r="P18" s="102">
        <f>IFERROR(INDEX('на отправку (3)'!R:R,MATCH($U18,'на отправку (3)'!$A:$A,0),1),0)</f>
        <v>11.913175933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021800№9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101</v>
      </c>
      <c r="D19" s="102">
        <f>IFERROR(INDEX('на отправку (3)'!F:F,MATCH($U19,'на отправку (3)'!$A:$A,0),1),0)</f>
        <v>7</v>
      </c>
      <c r="E19" s="102">
        <f>IFERROR(INDEX('на отправку (3)'!G:G,MATCH($U19,'на отправку (3)'!$A:$A,0),1),0)</f>
        <v>14.428571429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14.428571429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170</v>
      </c>
      <c r="O19" s="102">
        <f>IFERROR(INDEX('на отправку (3)'!Q:Q,MATCH($U19,'на отправку (3)'!$A:$A,0),1),0)</f>
        <v>13</v>
      </c>
      <c r="P19" s="102">
        <f>IFERROR(INDEX('на отправку (3)'!R:R,MATCH($U19,'на отправку (3)'!$A:$A,0),1),0)</f>
        <v>13.076923077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021800№10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680</v>
      </c>
      <c r="D20" s="102">
        <f>IFERROR(INDEX('на отправку (3)'!F:F,MATCH($U20,'на отправку (3)'!$A:$A,0),1),0)</f>
        <v>70</v>
      </c>
      <c r="E20" s="102">
        <f>IFERROR(INDEX('на отправку (3)'!G:G,MATCH($U20,'на отправку (3)'!$A:$A,0),1),0)</f>
        <v>9.7142857140000007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9.7142857140000007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2088</v>
      </c>
      <c r="O20" s="102">
        <f>IFERROR(INDEX('на отправку (3)'!Q:Q,MATCH($U20,'на отправку (3)'!$A:$A,0),1),0)</f>
        <v>228</v>
      </c>
      <c r="P20" s="102">
        <f>IFERROR(INDEX('на отправку (3)'!R:R,MATCH($U20,'на отправку (3)'!$A:$A,0),1),0)</f>
        <v>9.1578947369999995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021800№11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2561</v>
      </c>
      <c r="D21" s="102">
        <f>IFERROR(INDEX('на отправку (3)'!F:F,MATCH($U21,'на отправку (3)'!$A:$A,0),1),0)</f>
        <v>47024</v>
      </c>
      <c r="E21" s="102">
        <f>IFERROR(INDEX('на отправку (3)'!G:G,MATCH($U21,'на отправку (3)'!$A:$A,0),1),0)</f>
        <v>5.4461552000000003E-2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25.231824035999999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1831</v>
      </c>
      <c r="O21" s="102">
        <f>IFERROR(INDEX('на отправку (3)'!Q:Q,MATCH($U21,'на отправку (3)'!$A:$A,0),1),0)</f>
        <v>42103</v>
      </c>
      <c r="P21" s="102">
        <f>IFERROR(INDEX('на отправку (3)'!R:R,MATCH($U21,'на отправку (3)'!$A:$A,0),1),0)</f>
        <v>4.3488588000000002E-2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021800№12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995</v>
      </c>
      <c r="D22" s="102">
        <f>IFERROR(INDEX('на отправку (3)'!F:F,MATCH($U22,'на отправку (3)'!$A:$A,0),1),0)</f>
        <v>3623</v>
      </c>
      <c r="E22" s="102">
        <f>IFERROR(INDEX('на отправку (3)'!G:G,MATCH($U22,'на отправку (3)'!$A:$A,0),1),0)</f>
        <v>0.27463428099999998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-0.77181652499999998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809</v>
      </c>
      <c r="O22" s="102">
        <f>IFERROR(INDEX('на отправку (3)'!Q:Q,MATCH($U22,'на отправку (3)'!$A:$A,0),1),0)</f>
        <v>2923</v>
      </c>
      <c r="P22" s="102">
        <f>IFERROR(INDEX('на отправку (3)'!R:R,MATCH($U22,'на отправку (3)'!$A:$A,0),1),0)</f>
        <v>0.27677044099999998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021800№13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3</v>
      </c>
      <c r="D23" s="102">
        <f>IFERROR(INDEX('на отправку (3)'!F:F,MATCH($U23,'на отправку (3)'!$A:$A,0),1),0)</f>
        <v>3777</v>
      </c>
      <c r="E23" s="102">
        <f>IFERROR(INDEX('на отправку (3)'!G:G,MATCH($U23,'на отправку (3)'!$A:$A,0),1),0)</f>
        <v>7.9428099999999998E-4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169.18209792900001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1</v>
      </c>
      <c r="O23" s="102">
        <f>IFERROR(INDEX('на отправку (3)'!Q:Q,MATCH($U23,'на отправку (3)'!$A:$A,0),1),0)</f>
        <v>3389</v>
      </c>
      <c r="P23" s="102">
        <f>IFERROR(INDEX('на отправку (3)'!R:R,MATCH($U23,'на отправку (3)'!$A:$A,0),1),0)</f>
        <v>2.9507200000000001E-4</v>
      </c>
      <c r="Q23" s="102">
        <f>IFERROR(INDEX('на отправку (3)'!S:S,MATCH($U23,'на отправку (3)'!$A:$A,0),1),0)</f>
        <v>0.5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021800№14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0</v>
      </c>
      <c r="D25" s="102">
        <f>IFERROR(INDEX('на отправку (3)'!F:F,MATCH($U25,'на отправку (3)'!$A:$A,0),1),0)</f>
        <v>0</v>
      </c>
      <c r="E25" s="102">
        <f>IFERROR(INDEX('на отправку (3)'!G:G,MATCH($U25,'на отправку (3)'!$A:$A,0),1),0)</f>
        <v>0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0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021800№15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0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0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0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021800№16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0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0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0</v>
      </c>
      <c r="O27" s="102">
        <f>IFERROR(INDEX('на отправку (3)'!Q:Q,MATCH($U27,'на отправку (3)'!$A:$A,0),1),0)</f>
        <v>0</v>
      </c>
      <c r="P27" s="102">
        <f>IFERROR(INDEX('на отправку (3)'!R:R,MATCH($U27,'на отправку (3)'!$A:$A,0),1),0)</f>
        <v>0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021800№17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0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0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0</v>
      </c>
      <c r="O28" s="102">
        <f>IFERROR(INDEX('на отправку (3)'!Q:Q,MATCH($U28,'на отправку (3)'!$A:$A,0),1),0)</f>
        <v>0</v>
      </c>
      <c r="P28" s="102">
        <f>IFERROR(INDEX('на отправку (3)'!R:R,MATCH($U28,'на отправку (3)'!$A:$A,0),1),0)</f>
        <v>0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021800№18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0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0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0</v>
      </c>
      <c r="O29" s="102">
        <f>IFERROR(INDEX('на отправку (3)'!Q:Q,MATCH($U29,'на отправку (3)'!$A:$A,0),1),0)</f>
        <v>0</v>
      </c>
      <c r="P29" s="102">
        <f>IFERROR(INDEX('на отправку (3)'!R:R,MATCH($U29,'на отправку (3)'!$A:$A,0),1),0)</f>
        <v>0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021800№19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0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0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021800№20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4</v>
      </c>
      <c r="D32" s="102">
        <f>IFERROR(INDEX('на отправку (3)'!F:F,MATCH($U32,'на отправку (3)'!$A:$A,0),1),0)</f>
        <v>10</v>
      </c>
      <c r="E32" s="102">
        <f>IFERROR(INDEX('на отправку (3)'!G:G,MATCH($U32,'на отправку (3)'!$A:$A,0),1),0)</f>
        <v>0.4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80.000000180000001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4</v>
      </c>
      <c r="O32" s="102">
        <f>IFERROR(INDEX('на отправку (3)'!Q:Q,MATCH($U32,'на отправку (3)'!$A:$A,0),1),0)</f>
        <v>18</v>
      </c>
      <c r="P32" s="102">
        <f>IFERROR(INDEX('на отправку (3)'!R:R,MATCH($U32,'на отправку (3)'!$A:$A,0),1),0)</f>
        <v>0.222222222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021800№21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0</v>
      </c>
      <c r="D33" s="102">
        <f>IFERROR(INDEX('на отправку (3)'!F:F,MATCH($U33,'на отправку (3)'!$A:$A,0),1),0)</f>
        <v>0</v>
      </c>
      <c r="E33" s="102">
        <f>IFERROR(INDEX('на отправку (3)'!G:G,MATCH($U33,'на отправку (3)'!$A:$A,0),1),0)</f>
        <v>0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2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021800№22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0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2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1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021800№23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15</v>
      </c>
      <c r="D35" s="102">
        <f>IFERROR(INDEX('на отправку (3)'!F:F,MATCH($U35,'на отправку (3)'!$A:$A,0),1),0)</f>
        <v>3</v>
      </c>
      <c r="E35" s="102">
        <f>IFERROR(INDEX('на отправку (3)'!G:G,MATCH($U35,'на отправку (3)'!$A:$A,0),1),0)</f>
        <v>5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114.285714316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1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1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7</v>
      </c>
      <c r="O35" s="102">
        <f>IFERROR(INDEX('на отправку (3)'!Q:Q,MATCH($U35,'на отправку (3)'!$A:$A,0),1),0)</f>
        <v>3</v>
      </c>
      <c r="P35" s="102">
        <f>IFERROR(INDEX('на отправку (3)'!R:R,MATCH($U35,'на отправку (3)'!$A:$A,0),1),0)</f>
        <v>2.3333333330000001</v>
      </c>
      <c r="Q35" s="102">
        <f>IFERROR(INDEX('на отправку (3)'!S:S,MATCH($U35,'на отправку (3)'!$A:$A,0),1),0)</f>
        <v>1</v>
      </c>
      <c r="R35" s="102">
        <f>IFERROR(INDEX('на отправку (3)'!T:T,MATCH($U35,'на отправку (3)'!$A:$A,0),1),0)</f>
        <v>0</v>
      </c>
      <c r="T35" s="140">
        <f t="shared" si="0"/>
        <v>1</v>
      </c>
      <c r="U35" s="141" t="str">
        <f t="shared" si="1"/>
        <v>021800№24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257</v>
      </c>
      <c r="D36" s="102">
        <f>IFERROR(INDEX('на отправку (3)'!F:F,MATCH($U36,'на отправку (3)'!$A:$A,0),1),0)</f>
        <v>270</v>
      </c>
      <c r="E36" s="102">
        <f>IFERROR(INDEX('на отправку (3)'!G:G,MATCH($U36,'на отправку (3)'!$A:$A,0),1),0)</f>
        <v>0.951851852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0.951851852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021800№25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14</v>
      </c>
      <c r="V47" s="96" t="s">
        <v>191</v>
      </c>
      <c r="Y47" s="73">
        <f>SUM(Y10:Y44)</f>
        <v>23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17.5</v>
      </c>
      <c r="L50" s="73">
        <f>SUMIF(L10:L44,1,L10:L44)</f>
        <v>17</v>
      </c>
      <c r="M50" s="96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42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2686</v>
      </c>
      <c r="T1" s="96" t="s">
        <v>89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6.5" customHeight="1" x14ac:dyDescent="0.25">
      <c r="A4" s="158" t="s">
        <v>90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113228</v>
      </c>
      <c r="D10" s="102">
        <f>IFERROR(INDEX('на отправку (3)'!F:F,MATCH($U10,'на отправку (3)'!$A:$A,0),1),0)</f>
        <v>414113</v>
      </c>
      <c r="E10" s="102">
        <f>IFERROR(INDEX('на отправку (3)'!G:G,MATCH($U10,'на отправку (3)'!$A:$A,0),1),0)</f>
        <v>0.27342295500000002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1.0429935910000001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0.5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103458</v>
      </c>
      <c r="O10" s="102">
        <f>IFERROR(INDEX('на отправку (3)'!Q:Q,MATCH($U10,'на отправку (3)'!$A:$A,0),1),0)</f>
        <v>382327.30000000005</v>
      </c>
      <c r="P10" s="102">
        <f>IFERROR(INDEX('на отправку (3)'!R:R,MATCH($U10,'на отправку (3)'!$A:$A,0),1),0)</f>
        <v>0.27060060800000002</v>
      </c>
      <c r="Q10" s="102">
        <f>IFERROR(INDEX('на отправку (3)'!S:S,MATCH($U10,'на отправку (3)'!$A:$A,0),1),0)</f>
        <v>0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021901№1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482</v>
      </c>
      <c r="D11" s="102">
        <f>IFERROR(INDEX('на отправку (3)'!F:F,MATCH($U11,'на отправку (3)'!$A:$A,0),1),0)</f>
        <v>533</v>
      </c>
      <c r="E11" s="102">
        <f>IFERROR(INDEX('на отправку (3)'!G:G,MATCH($U11,'на отправку (3)'!$A:$A,0),1),0)</f>
        <v>0.90431519699999996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1009.739878301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81</v>
      </c>
      <c r="O11" s="102">
        <f>IFERROR(INDEX('на отправку (3)'!Q:Q,MATCH($U11,'на отправку (3)'!$A:$A,0),1),0)</f>
        <v>994</v>
      </c>
      <c r="P11" s="102">
        <f>IFERROR(INDEX('на отправку (3)'!R:R,MATCH($U11,'на отправку (3)'!$A:$A,0),1),0)</f>
        <v>8.1488933999999999E-2</v>
      </c>
      <c r="Q11" s="102">
        <f>IFERROR(INDEX('на отправку (3)'!S:S,MATCH($U11,'на отправку (3)'!$A:$A,0),1),0)</f>
        <v>1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021901№2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29</v>
      </c>
      <c r="D12" s="102">
        <f>IFERROR(INDEX('на отправку (3)'!F:F,MATCH($U12,'на отправку (3)'!$A:$A,0),1),0)</f>
        <v>32</v>
      </c>
      <c r="E12" s="102">
        <f>IFERROR(INDEX('на отправку (3)'!G:G,MATCH($U12,'на отправку (3)'!$A:$A,0),1),0)</f>
        <v>0.90625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103.906250204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4</v>
      </c>
      <c r="O12" s="102">
        <f>IFERROR(INDEX('на отправку (3)'!Q:Q,MATCH($U12,'на отправку (3)'!$A:$A,0),1),0)</f>
        <v>9</v>
      </c>
      <c r="P12" s="102">
        <f>IFERROR(INDEX('на отправку (3)'!R:R,MATCH($U12,'на отправку (3)'!$A:$A,0),1),0)</f>
        <v>0.44444444399999999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021901№3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6</v>
      </c>
      <c r="D13" s="102">
        <f>IFERROR(INDEX('на отправку (3)'!F:F,MATCH($U13,'на отправку (3)'!$A:$A,0),1),0)</f>
        <v>8</v>
      </c>
      <c r="E13" s="102">
        <f>IFERROR(INDEX('на отправку (3)'!G:G,MATCH($U13,'на отправку (3)'!$A:$A,0),1),0)</f>
        <v>0.75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0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0</v>
      </c>
      <c r="O13" s="102">
        <f>IFERROR(INDEX('на отправку (3)'!Q:Q,MATCH($U13,'на отправку (3)'!$A:$A,0),1),0)</f>
        <v>29</v>
      </c>
      <c r="P13" s="102">
        <f>IFERROR(INDEX('на отправку (3)'!R:R,MATCH($U13,'на отправку (3)'!$A:$A,0),1),0)</f>
        <v>0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0</v>
      </c>
      <c r="U13" s="141" t="str">
        <f t="shared" si="1"/>
        <v>021901№4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27</v>
      </c>
      <c r="D14" s="102">
        <f>IFERROR(INDEX('на отправку (3)'!F:F,MATCH($U14,'на отправку (3)'!$A:$A,0),1),0)</f>
        <v>36</v>
      </c>
      <c r="E14" s="102">
        <f>IFERROR(INDEX('на отправку (3)'!G:G,MATCH($U14,'на отправку (3)'!$A:$A,0),1),0)</f>
        <v>0.75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2618.749989805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4</v>
      </c>
      <c r="O14" s="102">
        <f>IFERROR(INDEX('на отправку (3)'!Q:Q,MATCH($U14,'на отправку (3)'!$A:$A,0),1),0)</f>
        <v>145</v>
      </c>
      <c r="P14" s="102">
        <f>IFERROR(INDEX('на отправку (3)'!R:R,MATCH($U14,'на отправку (3)'!$A:$A,0),1),0)</f>
        <v>2.7586207000000001E-2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021901№5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2184</v>
      </c>
      <c r="D15" s="102">
        <f>IFERROR(INDEX('на отправку (3)'!F:F,MATCH($U15,'на отправку (3)'!$A:$A,0),1),0)</f>
        <v>2180</v>
      </c>
      <c r="E15" s="102">
        <f>IFERROR(INDEX('на отправку (3)'!G:G,MATCH($U15,'на отправку (3)'!$A:$A,0),1),0)</f>
        <v>1.0018348619999999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1.0018348619999999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021901№6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553</v>
      </c>
      <c r="D16" s="102">
        <f>IFERROR(INDEX('на отправку (3)'!F:F,MATCH($U16,'на отправку (3)'!$A:$A,0),1),0)</f>
        <v>682</v>
      </c>
      <c r="E16" s="102">
        <f>IFERROR(INDEX('на отправку (3)'!G:G,MATCH($U16,'на отправку (3)'!$A:$A,0),1),0)</f>
        <v>0.81085043999999995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-0.32026539799999998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1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532</v>
      </c>
      <c r="O16" s="102">
        <f>IFERROR(INDEX('на отправку (3)'!Q:Q,MATCH($U16,'на отправку (3)'!$A:$A,0),1),0)</f>
        <v>654</v>
      </c>
      <c r="P16" s="102">
        <f>IFERROR(INDEX('на отправку (3)'!R:R,MATCH($U16,'на отправку (3)'!$A:$A,0),1),0)</f>
        <v>0.813455657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021901№7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143</v>
      </c>
      <c r="D17" s="102">
        <f>IFERROR(INDEX('на отправку (3)'!F:F,MATCH($U17,'на отправку (3)'!$A:$A,0),1),0)</f>
        <v>682</v>
      </c>
      <c r="E17" s="102">
        <f>IFERROR(INDEX('на отправку (3)'!G:G,MATCH($U17,'на отправку (3)'!$A:$A,0),1),0)</f>
        <v>0.209677419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-14.294354969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160</v>
      </c>
      <c r="O17" s="102">
        <f>IFERROR(INDEX('на отправку (3)'!Q:Q,MATCH($U17,'на отправку (3)'!$A:$A,0),1),0)</f>
        <v>654</v>
      </c>
      <c r="P17" s="102">
        <f>IFERROR(INDEX('на отправку (3)'!R:R,MATCH($U17,'на отправку (3)'!$A:$A,0),1),0)</f>
        <v>0.244648318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021901№8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2436</v>
      </c>
      <c r="D18" s="102">
        <f>IFERROR(INDEX('на отправку (3)'!F:F,MATCH($U18,'на отправку (3)'!$A:$A,0),1),0)</f>
        <v>533</v>
      </c>
      <c r="E18" s="102">
        <f>IFERROR(INDEX('на отправку (3)'!G:G,MATCH($U18,'на отправку (3)'!$A:$A,0),1),0)</f>
        <v>4.5703564730000004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4.5703564730000004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2567</v>
      </c>
      <c r="O18" s="102">
        <f>IFERROR(INDEX('на отправку (3)'!Q:Q,MATCH($U18,'на отправку (3)'!$A:$A,0),1),0)</f>
        <v>994</v>
      </c>
      <c r="P18" s="102">
        <f>IFERROR(INDEX('на отправку (3)'!R:R,MATCH($U18,'на отправку (3)'!$A:$A,0),1),0)</f>
        <v>2.5824949699999999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021901№9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65</v>
      </c>
      <c r="D19" s="102">
        <f>IFERROR(INDEX('на отправку (3)'!F:F,MATCH($U19,'на отправку (3)'!$A:$A,0),1),0)</f>
        <v>8</v>
      </c>
      <c r="E19" s="102">
        <f>IFERROR(INDEX('на отправку (3)'!G:G,MATCH($U19,'на отправку (3)'!$A:$A,0),1),0)</f>
        <v>8.125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8.125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49</v>
      </c>
      <c r="O19" s="102">
        <f>IFERROR(INDEX('на отправку (3)'!Q:Q,MATCH($U19,'на отправку (3)'!$A:$A,0),1),0)</f>
        <v>29</v>
      </c>
      <c r="P19" s="102">
        <f>IFERROR(INDEX('на отправку (3)'!R:R,MATCH($U19,'на отправку (3)'!$A:$A,0),1),0)</f>
        <v>1.6896551719999999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021901№10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261</v>
      </c>
      <c r="D20" s="102">
        <f>IFERROR(INDEX('на отправку (3)'!F:F,MATCH($U20,'на отправку (3)'!$A:$A,0),1),0)</f>
        <v>36</v>
      </c>
      <c r="E20" s="102">
        <f>IFERROR(INDEX('на отправку (3)'!G:G,MATCH($U20,'на отправку (3)'!$A:$A,0),1),0)</f>
        <v>7.25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7.25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252</v>
      </c>
      <c r="O20" s="102">
        <f>IFERROR(INDEX('на отправку (3)'!Q:Q,MATCH($U20,'на отправку (3)'!$A:$A,0),1),0)</f>
        <v>145</v>
      </c>
      <c r="P20" s="102">
        <f>IFERROR(INDEX('на отправку (3)'!R:R,MATCH($U20,'на отправку (3)'!$A:$A,0),1),0)</f>
        <v>1.737931034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021901№11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1059</v>
      </c>
      <c r="D21" s="102">
        <f>IFERROR(INDEX('на отправку (3)'!F:F,MATCH($U21,'на отправку (3)'!$A:$A,0),1),0)</f>
        <v>27059</v>
      </c>
      <c r="E21" s="102">
        <f>IFERROR(INDEX('на отправку (3)'!G:G,MATCH($U21,'на отправку (3)'!$A:$A,0),1),0)</f>
        <v>3.9136701000000003E-2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58.516556088999998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0.5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606</v>
      </c>
      <c r="O21" s="102">
        <f>IFERROR(INDEX('на отправку (3)'!Q:Q,MATCH($U21,'на отправку (3)'!$A:$A,0),1),0)</f>
        <v>24545</v>
      </c>
      <c r="P21" s="102">
        <f>IFERROR(INDEX('на отправку (3)'!R:R,MATCH($U21,'на отправку (3)'!$A:$A,0),1),0)</f>
        <v>2.4689346000000001E-2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1</v>
      </c>
      <c r="U21" s="141" t="str">
        <f t="shared" si="1"/>
        <v>021901№12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370</v>
      </c>
      <c r="D22" s="102">
        <f>IFERROR(INDEX('на отправку (3)'!F:F,MATCH($U22,'на отправку (3)'!$A:$A,0),1),0)</f>
        <v>1387</v>
      </c>
      <c r="E22" s="102">
        <f>IFERROR(INDEX('на отправку (3)'!G:G,MATCH($U22,'на отправку (3)'!$A:$A,0),1),0)</f>
        <v>0.266762797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12.372606960000001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273</v>
      </c>
      <c r="O22" s="102">
        <f>IFERROR(INDEX('на отправку (3)'!Q:Q,MATCH($U22,'на отправку (3)'!$A:$A,0),1),0)</f>
        <v>1150</v>
      </c>
      <c r="P22" s="102">
        <f>IFERROR(INDEX('на отправку (3)'!R:R,MATCH($U22,'на отправку (3)'!$A:$A,0),1),0)</f>
        <v>0.237391304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021901№13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2279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2089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021901№14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16971</v>
      </c>
      <c r="D25" s="102">
        <f>IFERROR(INDEX('на отправку (3)'!F:F,MATCH($U25,'на отправку (3)'!$A:$A,0),1),0)</f>
        <v>17553</v>
      </c>
      <c r="E25" s="102">
        <f>IFERROR(INDEX('на отправку (3)'!G:G,MATCH($U25,'на отправку (3)'!$A:$A,0),1),0)</f>
        <v>0.966843275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0.966843275</v>
      </c>
      <c r="I25" s="102">
        <f>IFERROR(INDEX('на отправку (3)'!K:K,MATCH($U25,'на отправку (3)'!$A:$A,0),1),0)</f>
        <v>0.5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0.5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021901№15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5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5</v>
      </c>
      <c r="O26" s="102">
        <f>IFERROR(INDEX('на отправку (3)'!Q:Q,MATCH($U26,'на отправку (3)'!$A:$A,0),1),0)</f>
        <v>1</v>
      </c>
      <c r="P26" s="102">
        <f>IFERROR(INDEX('на отправку (3)'!R:R,MATCH($U26,'на отправку (3)'!$A:$A,0),1),0)</f>
        <v>5</v>
      </c>
      <c r="Q26" s="102">
        <f>IFERROR(INDEX('на отправку (3)'!S:S,MATCH($U26,'на отправку (3)'!$A:$A,0),1),0)</f>
        <v>1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021901№16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308</v>
      </c>
      <c r="D27" s="102">
        <f>IFERROR(INDEX('на отправку (3)'!F:F,MATCH($U27,'на отправку (3)'!$A:$A,0),1),0)</f>
        <v>23</v>
      </c>
      <c r="E27" s="102">
        <f>IFERROR(INDEX('на отправку (3)'!G:G,MATCH($U27,'на отправку (3)'!$A:$A,0),1),0)</f>
        <v>13.391304348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13.391304348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133</v>
      </c>
      <c r="O27" s="102">
        <f>IFERROR(INDEX('на отправку (3)'!Q:Q,MATCH($U27,'на отправку (3)'!$A:$A,0),1),0)</f>
        <v>43</v>
      </c>
      <c r="P27" s="102">
        <f>IFERROR(INDEX('на отправку (3)'!R:R,MATCH($U27,'на отправку (3)'!$A:$A,0),1),0)</f>
        <v>3.0930232559999999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021901№17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23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14</v>
      </c>
      <c r="O28" s="102">
        <f>IFERROR(INDEX('на отправку (3)'!Q:Q,MATCH($U28,'на отправку (3)'!$A:$A,0),1),0)</f>
        <v>2</v>
      </c>
      <c r="P28" s="102">
        <f>IFERROR(INDEX('на отправку (3)'!R:R,MATCH($U28,'на отправку (3)'!$A:$A,0),1),0)</f>
        <v>7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021901№18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20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26</v>
      </c>
      <c r="O29" s="102">
        <f>IFERROR(INDEX('на отправку (3)'!Q:Q,MATCH($U29,'на отправку (3)'!$A:$A,0),1),0)</f>
        <v>5</v>
      </c>
      <c r="P29" s="102">
        <f>IFERROR(INDEX('на отправку (3)'!R:R,MATCH($U29,'на отправку (3)'!$A:$A,0),1),0)</f>
        <v>5.2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021901№19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13</v>
      </c>
      <c r="D30" s="102">
        <f>IFERROR(INDEX('на отправку (3)'!F:F,MATCH($U30,'на отправку (3)'!$A:$A,0),1),0)</f>
        <v>8</v>
      </c>
      <c r="E30" s="102">
        <f>IFERROR(INDEX('на отправку (3)'!G:G,MATCH($U30,'на отправку (3)'!$A:$A,0),1),0)</f>
        <v>1.625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1.625</v>
      </c>
      <c r="I30" s="102">
        <f>IFERROR(INDEX('на отправку (3)'!K:K,MATCH($U30,'на отправку (3)'!$A:$A,0),1),0)</f>
        <v>1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1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8</v>
      </c>
      <c r="O30" s="102">
        <f>IFERROR(INDEX('на отправку (3)'!Q:Q,MATCH($U30,'на отправку (3)'!$A:$A,0),1),0)</f>
        <v>3</v>
      </c>
      <c r="P30" s="102">
        <f>IFERROR(INDEX('на отправку (3)'!R:R,MATCH($U30,'на отправку (3)'!$A:$A,0),1),0)</f>
        <v>2.6666666669999999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1</v>
      </c>
      <c r="U30" s="141" t="str">
        <f t="shared" si="1"/>
        <v>021901№20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1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10</v>
      </c>
      <c r="D32" s="102">
        <f>IFERROR(INDEX('на отправку (3)'!F:F,MATCH($U32,'на отправку (3)'!$A:$A,0),1),0)</f>
        <v>19</v>
      </c>
      <c r="E32" s="102">
        <f>IFERROR(INDEX('на отправку (3)'!G:G,MATCH($U32,'на отправку (3)'!$A:$A,0),1),0)</f>
        <v>0.52631578899999998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215.789472768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1</v>
      </c>
      <c r="O32" s="102">
        <f>IFERROR(INDEX('на отправку (3)'!Q:Q,MATCH($U32,'на отправку (3)'!$A:$A,0),1),0)</f>
        <v>6</v>
      </c>
      <c r="P32" s="102">
        <f>IFERROR(INDEX('на отправку (3)'!R:R,MATCH($U32,'на отправку (3)'!$A:$A,0),1),0)</f>
        <v>0.16666666699999999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021901№21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0</v>
      </c>
      <c r="D33" s="102">
        <f>IFERROR(INDEX('на отправку (3)'!F:F,MATCH($U33,'на отправку (3)'!$A:$A,0),1),0)</f>
        <v>0</v>
      </c>
      <c r="E33" s="102">
        <f>IFERROR(INDEX('на отправку (3)'!G:G,MATCH($U33,'на отправку (3)'!$A:$A,0),1),0)</f>
        <v>0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2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021901№22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0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4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021901№23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1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10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021901№24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415</v>
      </c>
      <c r="D36" s="102">
        <f>IFERROR(INDEX('на отправку (3)'!F:F,MATCH($U36,'на отправку (3)'!$A:$A,0),1),0)</f>
        <v>428</v>
      </c>
      <c r="E36" s="102">
        <f>IFERROR(INDEX('на отправку (3)'!G:G,MATCH($U36,'на отправку (3)'!$A:$A,0),1),0)</f>
        <v>0.96962616800000001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0.96962616800000001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021901№25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16</v>
      </c>
      <c r="V47" s="96" t="s">
        <v>191</v>
      </c>
      <c r="Y47" s="73">
        <f>SUM(Y10:Y44)</f>
        <v>25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17.5</v>
      </c>
      <c r="L50" s="73">
        <f>SUMIF(L10:L44,1,L10:L44)</f>
        <v>19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43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2679</v>
      </c>
      <c r="T1" s="96" t="s">
        <v>91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21" customHeight="1" x14ac:dyDescent="0.25">
      <c r="A4" s="158" t="s">
        <v>92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79112</v>
      </c>
      <c r="D10" s="102">
        <f>IFERROR(INDEX('на отправку (3)'!F:F,MATCH($U10,'на отправку (3)'!$A:$A,0),1),0)</f>
        <v>253973.1</v>
      </c>
      <c r="E10" s="102">
        <f>IFERROR(INDEX('на отправку (3)'!G:G,MATCH($U10,'на отправку (3)'!$A:$A,0),1),0)</f>
        <v>0.31149755600000001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14.024776486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69657</v>
      </c>
      <c r="O10" s="102">
        <f>IFERROR(INDEX('на отправку (3)'!Q:Q,MATCH($U10,'на отправку (3)'!$A:$A,0),1),0)</f>
        <v>254981.90000000002</v>
      </c>
      <c r="P10" s="102">
        <f>IFERROR(INDEX('на отправку (3)'!R:R,MATCH($U10,'на отправку (3)'!$A:$A,0),1),0)</f>
        <v>0.27318409700000001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022000№1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345</v>
      </c>
      <c r="D11" s="102">
        <f>IFERROR(INDEX('на отправку (3)'!F:F,MATCH($U11,'на отправку (3)'!$A:$A,0),1),0)</f>
        <v>358</v>
      </c>
      <c r="E11" s="102">
        <f>IFERROR(INDEX('на отправку (3)'!G:G,MATCH($U11,'на отправку (3)'!$A:$A,0),1),0)</f>
        <v>0.96368715100000002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49.371508480000003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460</v>
      </c>
      <c r="O11" s="102">
        <f>IFERROR(INDEX('на отправку (3)'!Q:Q,MATCH($U11,'на отправку (3)'!$A:$A,0),1),0)</f>
        <v>713</v>
      </c>
      <c r="P11" s="102">
        <f>IFERROR(INDEX('на отправку (3)'!R:R,MATCH($U11,'на отправку (3)'!$A:$A,0),1),0)</f>
        <v>0.64516129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022000№2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12</v>
      </c>
      <c r="D12" s="102">
        <f>IFERROR(INDEX('на отправку (3)'!F:F,MATCH($U12,'на отправку (3)'!$A:$A,0),1),0)</f>
        <v>14</v>
      </c>
      <c r="E12" s="102">
        <f>IFERROR(INDEX('на отправку (3)'!G:G,MATCH($U12,'на отправку (3)'!$A:$A,0),1),0)</f>
        <v>0.85714285700000004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-14.2857143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0.5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1</v>
      </c>
      <c r="O12" s="102">
        <f>IFERROR(INDEX('на отправку (3)'!Q:Q,MATCH($U12,'на отправку (3)'!$A:$A,0),1),0)</f>
        <v>1</v>
      </c>
      <c r="P12" s="102">
        <f>IFERROR(INDEX('на отправку (3)'!R:R,MATCH($U12,'на отправку (3)'!$A:$A,0),1),0)</f>
        <v>1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022000№3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4</v>
      </c>
      <c r="D13" s="102">
        <f>IFERROR(INDEX('на отправку (3)'!F:F,MATCH($U13,'на отправку (3)'!$A:$A,0),1),0)</f>
        <v>6</v>
      </c>
      <c r="E13" s="102">
        <f>IFERROR(INDEX('на отправку (3)'!G:G,MATCH($U13,'на отправку (3)'!$A:$A,0),1),0)</f>
        <v>0.66666666699999999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-3.0303029819999998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0</v>
      </c>
      <c r="J13" s="102">
        <f>IFERROR(INDEX('на отправку (3)'!L:L,MATCH($U13,'на отправку (3)'!$A:$A,0),1),0)</f>
        <v>1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11</v>
      </c>
      <c r="O13" s="102">
        <f>IFERROR(INDEX('на отправку (3)'!Q:Q,MATCH($U13,'на отправку (3)'!$A:$A,0),1),0)</f>
        <v>16</v>
      </c>
      <c r="P13" s="102">
        <f>IFERROR(INDEX('на отправку (3)'!R:R,MATCH($U13,'на отправку (3)'!$A:$A,0),1),0)</f>
        <v>0.6875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0</v>
      </c>
      <c r="U13" s="141" t="str">
        <f t="shared" si="1"/>
        <v>022000№4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24</v>
      </c>
      <c r="D14" s="102">
        <f>IFERROR(INDEX('на отправку (3)'!F:F,MATCH($U14,'на отправку (3)'!$A:$A,0),1),0)</f>
        <v>24</v>
      </c>
      <c r="E14" s="102">
        <f>IFERROR(INDEX('на отправку (3)'!G:G,MATCH($U14,'на отправку (3)'!$A:$A,0),1),0)</f>
        <v>1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3350.000029325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2</v>
      </c>
      <c r="O14" s="102">
        <f>IFERROR(INDEX('на отправку (3)'!Q:Q,MATCH($U14,'на отправку (3)'!$A:$A,0),1),0)</f>
        <v>69</v>
      </c>
      <c r="P14" s="102">
        <f>IFERROR(INDEX('на отправку (3)'!R:R,MATCH($U14,'на отправку (3)'!$A:$A,0),1),0)</f>
        <v>2.8985507000000001E-2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022000№5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3473</v>
      </c>
      <c r="D15" s="102">
        <f>IFERROR(INDEX('на отправку (3)'!F:F,MATCH($U15,'на отправку (3)'!$A:$A,0),1),0)</f>
        <v>3470</v>
      </c>
      <c r="E15" s="102">
        <f>IFERROR(INDEX('на отправку (3)'!G:G,MATCH($U15,'на отправку (3)'!$A:$A,0),1),0)</f>
        <v>1.000864553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1.000864553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022000№6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582</v>
      </c>
      <c r="D16" s="102">
        <f>IFERROR(INDEX('на отправку (3)'!F:F,MATCH($U16,'на отправку (3)'!$A:$A,0),1),0)</f>
        <v>689</v>
      </c>
      <c r="E16" s="102">
        <f>IFERROR(INDEX('на отправку (3)'!G:G,MATCH($U16,'на отправку (3)'!$A:$A,0),1),0)</f>
        <v>0.84470246699999996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12.964202178000001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501</v>
      </c>
      <c r="O16" s="102">
        <f>IFERROR(INDEX('на отправку (3)'!Q:Q,MATCH($U16,'на отправку (3)'!$A:$A,0),1),0)</f>
        <v>670</v>
      </c>
      <c r="P16" s="102">
        <f>IFERROR(INDEX('на отправку (3)'!R:R,MATCH($U16,'на отправку (3)'!$A:$A,0),1),0)</f>
        <v>0.74776119399999996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022000№7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310</v>
      </c>
      <c r="D17" s="102">
        <f>IFERROR(INDEX('на отправку (3)'!F:F,MATCH($U17,'на отправку (3)'!$A:$A,0),1),0)</f>
        <v>689</v>
      </c>
      <c r="E17" s="102">
        <f>IFERROR(INDEX('на отправку (3)'!G:G,MATCH($U17,'на отправку (3)'!$A:$A,0),1),0)</f>
        <v>0.44992743099999999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-27.361113541000002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415</v>
      </c>
      <c r="O17" s="102">
        <f>IFERROR(INDEX('на отправку (3)'!Q:Q,MATCH($U17,'на отправку (3)'!$A:$A,0),1),0)</f>
        <v>670</v>
      </c>
      <c r="P17" s="102">
        <f>IFERROR(INDEX('на отправку (3)'!R:R,MATCH($U17,'на отправку (3)'!$A:$A,0),1),0)</f>
        <v>0.61940298500000002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022000№8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1557</v>
      </c>
      <c r="D18" s="102">
        <f>IFERROR(INDEX('на отправку (3)'!F:F,MATCH($U18,'на отправку (3)'!$A:$A,0),1),0)</f>
        <v>358</v>
      </c>
      <c r="E18" s="102">
        <f>IFERROR(INDEX('на отправку (3)'!G:G,MATCH($U18,'на отправку (3)'!$A:$A,0),1),0)</f>
        <v>4.3491620109999998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4.3491620109999998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1651</v>
      </c>
      <c r="O18" s="102">
        <f>IFERROR(INDEX('на отправку (3)'!Q:Q,MATCH($U18,'на отправку (3)'!$A:$A,0),1),0)</f>
        <v>713</v>
      </c>
      <c r="P18" s="102">
        <f>IFERROR(INDEX('на отправку (3)'!R:R,MATCH($U18,'на отправку (3)'!$A:$A,0),1),0)</f>
        <v>2.3155680219999999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022000№9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45</v>
      </c>
      <c r="D19" s="102">
        <f>IFERROR(INDEX('на отправку (3)'!F:F,MATCH($U19,'на отправку (3)'!$A:$A,0),1),0)</f>
        <v>6</v>
      </c>
      <c r="E19" s="102">
        <f>IFERROR(INDEX('на отправку (3)'!G:G,MATCH($U19,'на отправку (3)'!$A:$A,0),1),0)</f>
        <v>7.5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7.5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22</v>
      </c>
      <c r="O19" s="102">
        <f>IFERROR(INDEX('на отправку (3)'!Q:Q,MATCH($U19,'на отправку (3)'!$A:$A,0),1),0)</f>
        <v>16</v>
      </c>
      <c r="P19" s="102">
        <f>IFERROR(INDEX('на отправку (3)'!R:R,MATCH($U19,'на отправку (3)'!$A:$A,0),1),0)</f>
        <v>1.375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022000№10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73</v>
      </c>
      <c r="D20" s="102">
        <f>IFERROR(INDEX('на отправку (3)'!F:F,MATCH($U20,'на отправку (3)'!$A:$A,0),1),0)</f>
        <v>24</v>
      </c>
      <c r="E20" s="102">
        <f>IFERROR(INDEX('на отправку (3)'!G:G,MATCH($U20,'на отправку (3)'!$A:$A,0),1),0)</f>
        <v>3.0416666669999999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3.0416666669999999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111</v>
      </c>
      <c r="O20" s="102">
        <f>IFERROR(INDEX('на отправку (3)'!Q:Q,MATCH($U20,'на отправку (3)'!$A:$A,0),1),0)</f>
        <v>69</v>
      </c>
      <c r="P20" s="102">
        <f>IFERROR(INDEX('на отправку (3)'!R:R,MATCH($U20,'на отправку (3)'!$A:$A,0),1),0)</f>
        <v>1.608695652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022000№11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864</v>
      </c>
      <c r="D21" s="102">
        <f>IFERROR(INDEX('на отправку (3)'!F:F,MATCH($U21,'на отправку (3)'!$A:$A,0),1),0)</f>
        <v>17742</v>
      </c>
      <c r="E21" s="102">
        <f>IFERROR(INDEX('на отправку (3)'!G:G,MATCH($U21,'на отправку (3)'!$A:$A,0),1),0)</f>
        <v>4.8698005000000003E-2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28.240830555999999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590</v>
      </c>
      <c r="O21" s="102">
        <f>IFERROR(INDEX('на отправку (3)'!Q:Q,MATCH($U21,'на отправку (3)'!$A:$A,0),1),0)</f>
        <v>15537</v>
      </c>
      <c r="P21" s="102">
        <f>IFERROR(INDEX('на отправку (3)'!R:R,MATCH($U21,'на отправку (3)'!$A:$A,0),1),0)</f>
        <v>3.7973869E-2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022000№12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181</v>
      </c>
      <c r="D22" s="102">
        <f>IFERROR(INDEX('на отправку (3)'!F:F,MATCH($U22,'на отправку (3)'!$A:$A,0),1),0)</f>
        <v>771</v>
      </c>
      <c r="E22" s="102">
        <f>IFERROR(INDEX('на отправку (3)'!G:G,MATCH($U22,'на отправку (3)'!$A:$A,0),1),0)</f>
        <v>0.234760052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-9.188626631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167</v>
      </c>
      <c r="O22" s="102">
        <f>IFERROR(INDEX('на отправку (3)'!Q:Q,MATCH($U22,'на отправку (3)'!$A:$A,0),1),0)</f>
        <v>646</v>
      </c>
      <c r="P22" s="102">
        <f>IFERROR(INDEX('на отправку (3)'!R:R,MATCH($U22,'на отправку (3)'!$A:$A,0),1),0)</f>
        <v>0.258513932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022000№13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3</v>
      </c>
      <c r="D23" s="102">
        <f>IFERROR(INDEX('на отправку (3)'!F:F,MATCH($U23,'на отправку (3)'!$A:$A,0),1),0)</f>
        <v>1450</v>
      </c>
      <c r="E23" s="102">
        <f>IFERROR(INDEX('на отправку (3)'!G:G,MATCH($U23,'на отправку (3)'!$A:$A,0),1),0)</f>
        <v>2.0689660000000002E-3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1473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1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022000№14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3264</v>
      </c>
      <c r="D25" s="102">
        <f>IFERROR(INDEX('на отправку (3)'!F:F,MATCH($U25,'на отправку (3)'!$A:$A,0),1),0)</f>
        <v>3841</v>
      </c>
      <c r="E25" s="102">
        <f>IFERROR(INDEX('на отправку (3)'!G:G,MATCH($U25,'на отправку (3)'!$A:$A,0),1),0)</f>
        <v>0.84977870300000002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0.84977870300000002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022000№15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4</v>
      </c>
      <c r="D26" s="102">
        <f>IFERROR(INDEX('на отправку (3)'!F:F,MATCH($U26,'на отправку (3)'!$A:$A,0),1),0)</f>
        <v>1</v>
      </c>
      <c r="E26" s="102">
        <f>IFERROR(INDEX('на отправку (3)'!G:G,MATCH($U26,'на отправку (3)'!$A:$A,0),1),0)</f>
        <v>4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4</v>
      </c>
      <c r="I26" s="102">
        <f>IFERROR(INDEX('на отправку (3)'!K:K,MATCH($U26,'на отправку (3)'!$A:$A,0),1),0)</f>
        <v>1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1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3</v>
      </c>
      <c r="O26" s="102">
        <f>IFERROR(INDEX('на отправку (3)'!Q:Q,MATCH($U26,'на отправку (3)'!$A:$A,0),1),0)</f>
        <v>17</v>
      </c>
      <c r="P26" s="102">
        <f>IFERROR(INDEX('на отправку (3)'!R:R,MATCH($U26,'на отправку (3)'!$A:$A,0),1),0)</f>
        <v>0.17647058800000001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1</v>
      </c>
      <c r="U26" s="141" t="str">
        <f t="shared" si="1"/>
        <v>022000№16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1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447</v>
      </c>
      <c r="D27" s="102">
        <f>IFERROR(INDEX('на отправку (3)'!F:F,MATCH($U27,'на отправку (3)'!$A:$A,0),1),0)</f>
        <v>1</v>
      </c>
      <c r="E27" s="102">
        <f>IFERROR(INDEX('на отправку (3)'!G:G,MATCH($U27,'на отправку (3)'!$A:$A,0),1),0)</f>
        <v>447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447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1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121</v>
      </c>
      <c r="O27" s="102">
        <f>IFERROR(INDEX('на отправку (3)'!Q:Q,MATCH($U27,'на отправку (3)'!$A:$A,0),1),0)</f>
        <v>54</v>
      </c>
      <c r="P27" s="102">
        <f>IFERROR(INDEX('на отправку (3)'!R:R,MATCH($U27,'на отправку (3)'!$A:$A,0),1),0)</f>
        <v>2.2407407410000002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022000№17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15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23</v>
      </c>
      <c r="O28" s="102">
        <f>IFERROR(INDEX('на отправку (3)'!Q:Q,MATCH($U28,'на отправку (3)'!$A:$A,0),1),0)</f>
        <v>2</v>
      </c>
      <c r="P28" s="102">
        <f>IFERROR(INDEX('на отправку (3)'!R:R,MATCH($U28,'на отправку (3)'!$A:$A,0),1),0)</f>
        <v>11.5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022000№18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18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25</v>
      </c>
      <c r="O29" s="102">
        <f>IFERROR(INDEX('на отправку (3)'!Q:Q,MATCH($U29,'на отправку (3)'!$A:$A,0),1),0)</f>
        <v>11</v>
      </c>
      <c r="P29" s="102">
        <f>IFERROR(INDEX('на отправку (3)'!R:R,MATCH($U29,'на отправку (3)'!$A:$A,0),1),0)</f>
        <v>2.2727272730000001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022000№19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5</v>
      </c>
      <c r="D30" s="102">
        <f>IFERROR(INDEX('на отправку (3)'!F:F,MATCH($U30,'на отправку (3)'!$A:$A,0),1),0)</f>
        <v>2</v>
      </c>
      <c r="E30" s="102">
        <f>IFERROR(INDEX('на отправку (3)'!G:G,MATCH($U30,'на отправку (3)'!$A:$A,0),1),0)</f>
        <v>2.5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2.5</v>
      </c>
      <c r="I30" s="102">
        <f>IFERROR(INDEX('на отправку (3)'!K:K,MATCH($U30,'на отправку (3)'!$A:$A,0),1),0)</f>
        <v>1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1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1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1</v>
      </c>
      <c r="U30" s="141" t="str">
        <f t="shared" si="1"/>
        <v>022000№20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1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53</v>
      </c>
      <c r="D32" s="102">
        <f>IFERROR(INDEX('на отправку (3)'!F:F,MATCH($U32,'на отправку (3)'!$A:$A,0),1),0)</f>
        <v>75</v>
      </c>
      <c r="E32" s="102">
        <f>IFERROR(INDEX('на отправку (3)'!G:G,MATCH($U32,'на отправку (3)'!$A:$A,0),1),0)</f>
        <v>0.70666666700000003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-1.0666665799999999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0.5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5</v>
      </c>
      <c r="O32" s="102">
        <f>IFERROR(INDEX('на отправку (3)'!Q:Q,MATCH($U32,'на отправку (3)'!$A:$A,0),1),0)</f>
        <v>7</v>
      </c>
      <c r="P32" s="102">
        <f>IFERROR(INDEX('на отправку (3)'!R:R,MATCH($U32,'на отправку (3)'!$A:$A,0),1),0)</f>
        <v>0.71428571399999996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022000№21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126</v>
      </c>
      <c r="D33" s="102">
        <f>IFERROR(INDEX('на отправку (3)'!F:F,MATCH($U33,'на отправку (3)'!$A:$A,0),1),0)</f>
        <v>135</v>
      </c>
      <c r="E33" s="102">
        <f>IFERROR(INDEX('на отправку (3)'!G:G,MATCH($U33,'на отправку (3)'!$A:$A,0),1),0)</f>
        <v>0.93333333299999999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0.93333333299999999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022000№22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2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022000№23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2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1</v>
      </c>
      <c r="O35" s="102">
        <f>IFERROR(INDEX('на отправку (3)'!Q:Q,MATCH($U35,'на отправку (3)'!$A:$A,0),1),0)</f>
        <v>0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022000№24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230</v>
      </c>
      <c r="D36" s="102">
        <f>IFERROR(INDEX('на отправку (3)'!F:F,MATCH($U36,'на отправку (3)'!$A:$A,0),1),0)</f>
        <v>232</v>
      </c>
      <c r="E36" s="102">
        <f>IFERROR(INDEX('на отправку (3)'!G:G,MATCH($U36,'на отправку (3)'!$A:$A,0),1),0)</f>
        <v>0.99137931000000001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0.99137931000000001</v>
      </c>
      <c r="I36" s="102">
        <f>IFERROR(INDEX('на отправку (3)'!K:K,MATCH($U36,'на отправку (3)'!$A:$A,0),1),0)</f>
        <v>1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022000№25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18</v>
      </c>
      <c r="V47" s="96" t="s">
        <v>191</v>
      </c>
      <c r="Y47" s="73">
        <f>SUM(Y10:Y44)</f>
        <v>27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21</v>
      </c>
      <c r="L50" s="73">
        <f>SUMIF(L10:L44,1,L10:L44)</f>
        <v>21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44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2680</v>
      </c>
      <c r="T1" s="96" t="s">
        <v>93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5" customHeight="1" x14ac:dyDescent="0.25">
      <c r="A4" s="158" t="s">
        <v>94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81748</v>
      </c>
      <c r="D10" s="102">
        <f>IFERROR(INDEX('на отправку (3)'!F:F,MATCH($U10,'на отправку (3)'!$A:$A,0),1),0)</f>
        <v>203436.3</v>
      </c>
      <c r="E10" s="102">
        <f>IFERROR(INDEX('на отправку (3)'!G:G,MATCH($U10,'на отправку (3)'!$A:$A,0),1),0)</f>
        <v>0.40183585700000002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0.209183591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0.5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82867</v>
      </c>
      <c r="O10" s="102">
        <f>IFERROR(INDEX('на отправку (3)'!Q:Q,MATCH($U10,'на отправку (3)'!$A:$A,0),1),0)</f>
        <v>206652.40000000002</v>
      </c>
      <c r="P10" s="102">
        <f>IFERROR(INDEX('на отправку (3)'!R:R,MATCH($U10,'на отправку (3)'!$A:$A,0),1),0)</f>
        <v>0.400997037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022001№1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310</v>
      </c>
      <c r="D11" s="102">
        <f>IFERROR(INDEX('на отправку (3)'!F:F,MATCH($U11,'на отправку (3)'!$A:$A,0),1),0)</f>
        <v>340</v>
      </c>
      <c r="E11" s="102">
        <f>IFERROR(INDEX('на отправку (3)'!G:G,MATCH($U11,'на отправку (3)'!$A:$A,0),1),0)</f>
        <v>0.91176470600000004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557.06521551900005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92</v>
      </c>
      <c r="O11" s="102">
        <f>IFERROR(INDEX('на отправку (3)'!Q:Q,MATCH($U11,'на отправку (3)'!$A:$A,0),1),0)</f>
        <v>663</v>
      </c>
      <c r="P11" s="102">
        <f>IFERROR(INDEX('на отправку (3)'!R:R,MATCH($U11,'на отправку (3)'!$A:$A,0),1),0)</f>
        <v>0.138763198</v>
      </c>
      <c r="Q11" s="102">
        <f>IFERROR(INDEX('на отправку (3)'!S:S,MATCH($U11,'на отправку (3)'!$A:$A,0),1),0)</f>
        <v>0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022001№2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2</v>
      </c>
      <c r="D12" s="102">
        <f>IFERROR(INDEX('на отправку (3)'!F:F,MATCH($U12,'на отправку (3)'!$A:$A,0),1),0)</f>
        <v>5</v>
      </c>
      <c r="E12" s="102">
        <f>IFERROR(INDEX('на отправку (3)'!G:G,MATCH($U12,'на отправку (3)'!$A:$A,0),1),0)</f>
        <v>0.4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-53.333333326000002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12</v>
      </c>
      <c r="O12" s="102">
        <f>IFERROR(INDEX('на отправку (3)'!Q:Q,MATCH($U12,'на отправку (3)'!$A:$A,0),1),0)</f>
        <v>14</v>
      </c>
      <c r="P12" s="102">
        <f>IFERROR(INDEX('на отправку (3)'!R:R,MATCH($U12,'на отправку (3)'!$A:$A,0),1),0)</f>
        <v>0.85714285700000004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022001№3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15</v>
      </c>
      <c r="D13" s="102">
        <f>IFERROR(INDEX('на отправку (3)'!F:F,MATCH($U13,'на отправку (3)'!$A:$A,0),1),0)</f>
        <v>16</v>
      </c>
      <c r="E13" s="102">
        <f>IFERROR(INDEX('на отправку (3)'!G:G,MATCH($U13,'на отправку (3)'!$A:$A,0),1),0)</f>
        <v>0.9375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237.49999973000001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5</v>
      </c>
      <c r="O13" s="102">
        <f>IFERROR(INDEX('на отправку (3)'!Q:Q,MATCH($U13,'на отправку (3)'!$A:$A,0),1),0)</f>
        <v>18</v>
      </c>
      <c r="P13" s="102">
        <f>IFERROR(INDEX('на отправку (3)'!R:R,MATCH($U13,'на отправку (3)'!$A:$A,0),1),0)</f>
        <v>0.27777777799999998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022001№4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23</v>
      </c>
      <c r="D14" s="102">
        <f>IFERROR(INDEX('на отправку (3)'!F:F,MATCH($U14,'на отправку (3)'!$A:$A,0),1),0)</f>
        <v>26</v>
      </c>
      <c r="E14" s="102">
        <f>IFERROR(INDEX('на отправку (3)'!G:G,MATCH($U14,'на отправку (3)'!$A:$A,0),1),0)</f>
        <v>0.88461538500000003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209.61538444000001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18</v>
      </c>
      <c r="O14" s="102">
        <f>IFERROR(INDEX('на отправку (3)'!Q:Q,MATCH($U14,'на отправку (3)'!$A:$A,0),1),0)</f>
        <v>63</v>
      </c>
      <c r="P14" s="102">
        <f>IFERROR(INDEX('на отправку (3)'!R:R,MATCH($U14,'на отправку (3)'!$A:$A,0),1),0)</f>
        <v>0.28571428599999998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022001№5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1953</v>
      </c>
      <c r="D15" s="102">
        <f>IFERROR(INDEX('на отправку (3)'!F:F,MATCH($U15,'на отправку (3)'!$A:$A,0),1),0)</f>
        <v>1950</v>
      </c>
      <c r="E15" s="102">
        <f>IFERROR(INDEX('на отправку (3)'!G:G,MATCH($U15,'на отправку (3)'!$A:$A,0),1),0)</f>
        <v>1.0015384620000001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1.0015384620000001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022001№6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243</v>
      </c>
      <c r="D16" s="102">
        <f>IFERROR(INDEX('на отправку (3)'!F:F,MATCH($U16,'на отправку (3)'!$A:$A,0),1),0)</f>
        <v>285</v>
      </c>
      <c r="E16" s="102">
        <f>IFERROR(INDEX('на отправку (3)'!G:G,MATCH($U16,'на отправку (3)'!$A:$A,0),1),0)</f>
        <v>0.85263157899999997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1.7115624229999999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1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254</v>
      </c>
      <c r="O16" s="102">
        <f>IFERROR(INDEX('на отправку (3)'!Q:Q,MATCH($U16,'на отправку (3)'!$A:$A,0),1),0)</f>
        <v>303</v>
      </c>
      <c r="P16" s="102">
        <f>IFERROR(INDEX('на отправку (3)'!R:R,MATCH($U16,'на отправку (3)'!$A:$A,0),1),0)</f>
        <v>0.83828382800000001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022001№7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78</v>
      </c>
      <c r="D17" s="102">
        <f>IFERROR(INDEX('на отправку (3)'!F:F,MATCH($U17,'на отправку (3)'!$A:$A,0),1),0)</f>
        <v>285</v>
      </c>
      <c r="E17" s="102">
        <f>IFERROR(INDEX('на отправку (3)'!G:G,MATCH($U17,'на отправку (3)'!$A:$A,0),1),0)</f>
        <v>0.27368421100000001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-29.723461093000001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118</v>
      </c>
      <c r="O17" s="102">
        <f>IFERROR(INDEX('на отправку (3)'!Q:Q,MATCH($U17,'на отправку (3)'!$A:$A,0),1),0)</f>
        <v>303</v>
      </c>
      <c r="P17" s="102">
        <f>IFERROR(INDEX('на отправку (3)'!R:R,MATCH($U17,'на отправку (3)'!$A:$A,0),1),0)</f>
        <v>0.38943894400000001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022001№8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1961</v>
      </c>
      <c r="D18" s="102">
        <f>IFERROR(INDEX('на отправку (3)'!F:F,MATCH($U18,'на отправку (3)'!$A:$A,0),1),0)</f>
        <v>340</v>
      </c>
      <c r="E18" s="102">
        <f>IFERROR(INDEX('на отправку (3)'!G:G,MATCH($U18,'на отправку (3)'!$A:$A,0),1),0)</f>
        <v>5.7676470589999997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5.7676470589999997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2661</v>
      </c>
      <c r="O18" s="102">
        <f>IFERROR(INDEX('на отправку (3)'!Q:Q,MATCH($U18,'на отправку (3)'!$A:$A,0),1),0)</f>
        <v>663</v>
      </c>
      <c r="P18" s="102">
        <f>IFERROR(INDEX('на отправку (3)'!R:R,MATCH($U18,'на отправку (3)'!$A:$A,0),1),0)</f>
        <v>4.0135746609999998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022001№9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106</v>
      </c>
      <c r="D19" s="102">
        <f>IFERROR(INDEX('на отправку (3)'!F:F,MATCH($U19,'на отправку (3)'!$A:$A,0),1),0)</f>
        <v>16</v>
      </c>
      <c r="E19" s="102">
        <f>IFERROR(INDEX('на отправку (3)'!G:G,MATCH($U19,'на отправку (3)'!$A:$A,0),1),0)</f>
        <v>6.625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6.625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65</v>
      </c>
      <c r="O19" s="102">
        <f>IFERROR(INDEX('на отправку (3)'!Q:Q,MATCH($U19,'на отправку (3)'!$A:$A,0),1),0)</f>
        <v>18</v>
      </c>
      <c r="P19" s="102">
        <f>IFERROR(INDEX('на отправку (3)'!R:R,MATCH($U19,'на отправку (3)'!$A:$A,0),1),0)</f>
        <v>3.611111111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022001№10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373</v>
      </c>
      <c r="D20" s="102">
        <f>IFERROR(INDEX('на отправку (3)'!F:F,MATCH($U20,'на отправку (3)'!$A:$A,0),1),0)</f>
        <v>26</v>
      </c>
      <c r="E20" s="102">
        <f>IFERROR(INDEX('на отправку (3)'!G:G,MATCH($U20,'на отправку (3)'!$A:$A,0),1),0)</f>
        <v>14.346153846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14.346153846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165</v>
      </c>
      <c r="O20" s="102">
        <f>IFERROR(INDEX('на отправку (3)'!Q:Q,MATCH($U20,'на отправку (3)'!$A:$A,0),1),0)</f>
        <v>63</v>
      </c>
      <c r="P20" s="102">
        <f>IFERROR(INDEX('на отправку (3)'!R:R,MATCH($U20,'на отправку (3)'!$A:$A,0),1),0)</f>
        <v>2.6190476189999998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022001№11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842</v>
      </c>
      <c r="D21" s="102">
        <f>IFERROR(INDEX('на отправку (3)'!F:F,MATCH($U21,'на отправку (3)'!$A:$A,0),1),0)</f>
        <v>16323</v>
      </c>
      <c r="E21" s="102">
        <f>IFERROR(INDEX('на отправку (3)'!G:G,MATCH($U21,'на отправку (3)'!$A:$A,0),1),0)</f>
        <v>5.1583654999999999E-2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53.004339373999997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443</v>
      </c>
      <c r="O21" s="102">
        <f>IFERROR(INDEX('на отправку (3)'!Q:Q,MATCH($U21,'на отправку (3)'!$A:$A,0),1),0)</f>
        <v>13140</v>
      </c>
      <c r="P21" s="102">
        <f>IFERROR(INDEX('на отправку (3)'!R:R,MATCH($U21,'на отправку (3)'!$A:$A,0),1),0)</f>
        <v>3.3713851000000003E-2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022001№12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231</v>
      </c>
      <c r="D22" s="102">
        <f>IFERROR(INDEX('на отправку (3)'!F:F,MATCH($U22,'на отправку (3)'!$A:$A,0),1),0)</f>
        <v>771</v>
      </c>
      <c r="E22" s="102">
        <f>IFERROR(INDEX('на отправку (3)'!G:G,MATCH($U22,'на отправку (3)'!$A:$A,0),1),0)</f>
        <v>0.29961089499999999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20.676610520000001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144</v>
      </c>
      <c r="O22" s="102">
        <f>IFERROR(INDEX('на отправку (3)'!Q:Q,MATCH($U22,'на отправку (3)'!$A:$A,0),1),0)</f>
        <v>580</v>
      </c>
      <c r="P22" s="102">
        <f>IFERROR(INDEX('на отправку (3)'!R:R,MATCH($U22,'на отправку (3)'!$A:$A,0),1),0)</f>
        <v>0.24827586200000001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022001№13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1</v>
      </c>
      <c r="D23" s="102">
        <f>IFERROR(INDEX('на отправку (3)'!F:F,MATCH($U23,'на отправку (3)'!$A:$A,0),1),0)</f>
        <v>1230</v>
      </c>
      <c r="E23" s="102">
        <f>IFERROR(INDEX('на отправку (3)'!G:G,MATCH($U23,'на отправку (3)'!$A:$A,0),1),0)</f>
        <v>8.1300800000000005E-4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1109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022001№14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13471</v>
      </c>
      <c r="D25" s="102">
        <f>IFERROR(INDEX('на отправку (3)'!F:F,MATCH($U25,'на отправку (3)'!$A:$A,0),1),0)</f>
        <v>13238</v>
      </c>
      <c r="E25" s="102">
        <f>IFERROR(INDEX('на отправку (3)'!G:G,MATCH($U25,'на отправку (3)'!$A:$A,0),1),0)</f>
        <v>1.0176008459999999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1.0176008459999999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022001№15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4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3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022001№16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171</v>
      </c>
      <c r="D27" s="102">
        <f>IFERROR(INDEX('на отправку (3)'!F:F,MATCH($U27,'на отправку (3)'!$A:$A,0),1),0)</f>
        <v>2</v>
      </c>
      <c r="E27" s="102">
        <f>IFERROR(INDEX('на отправку (3)'!G:G,MATCH($U27,'на отправку (3)'!$A:$A,0),1),0)</f>
        <v>85.5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85.5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1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90</v>
      </c>
      <c r="O27" s="102">
        <f>IFERROR(INDEX('на отправку (3)'!Q:Q,MATCH($U27,'на отправку (3)'!$A:$A,0),1),0)</f>
        <v>113</v>
      </c>
      <c r="P27" s="102">
        <f>IFERROR(INDEX('на отправку (3)'!R:R,MATCH($U27,'на отправку (3)'!$A:$A,0),1),0)</f>
        <v>0.79646017700000005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022001№17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15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9</v>
      </c>
      <c r="O28" s="102">
        <f>IFERROR(INDEX('на отправку (3)'!Q:Q,MATCH($U28,'на отправку (3)'!$A:$A,0),1),0)</f>
        <v>3</v>
      </c>
      <c r="P28" s="102">
        <f>IFERROR(INDEX('на отправку (3)'!R:R,MATCH($U28,'на отправку (3)'!$A:$A,0),1),0)</f>
        <v>3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022001№18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30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20</v>
      </c>
      <c r="O29" s="102">
        <f>IFERROR(INDEX('на отправку (3)'!Q:Q,MATCH($U29,'на отправку (3)'!$A:$A,0),1),0)</f>
        <v>5</v>
      </c>
      <c r="P29" s="102">
        <f>IFERROR(INDEX('на отправку (3)'!R:R,MATCH($U29,'на отправку (3)'!$A:$A,0),1),0)</f>
        <v>4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022001№19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7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5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022001№20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9</v>
      </c>
      <c r="D32" s="102">
        <f>IFERROR(INDEX('на отправку (3)'!F:F,MATCH($U32,'на отправку (3)'!$A:$A,0),1),0)</f>
        <v>15</v>
      </c>
      <c r="E32" s="102">
        <f>IFERROR(INDEX('на отправку (3)'!G:G,MATCH($U32,'на отправку (3)'!$A:$A,0),1),0)</f>
        <v>0.6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29.230769309999999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13</v>
      </c>
      <c r="O32" s="102">
        <f>IFERROR(INDEX('на отправку (3)'!Q:Q,MATCH($U32,'на отправку (3)'!$A:$A,0),1),0)</f>
        <v>28</v>
      </c>
      <c r="P32" s="102">
        <f>IFERROR(INDEX('на отправку (3)'!R:R,MATCH($U32,'на отправку (3)'!$A:$A,0),1),0)</f>
        <v>0.46428571400000002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022001№21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20</v>
      </c>
      <c r="D33" s="102">
        <f>IFERROR(INDEX('на отправку (3)'!F:F,MATCH($U33,'на отправку (3)'!$A:$A,0),1),0)</f>
        <v>226</v>
      </c>
      <c r="E33" s="102">
        <f>IFERROR(INDEX('на отправку (3)'!G:G,MATCH($U33,'на отправку (3)'!$A:$A,0),1),0)</f>
        <v>8.8495575000000007E-2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8.8495575000000007E-2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022001№22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1</v>
      </c>
      <c r="D34" s="102">
        <f>IFERROR(INDEX('на отправку (3)'!F:F,MATCH($U34,'на отправку (3)'!$A:$A,0),1),0)</f>
        <v>1</v>
      </c>
      <c r="E34" s="102">
        <f>IFERROR(INDEX('на отправку (3)'!G:G,MATCH($U34,'на отправку (3)'!$A:$A,0),1),0)</f>
        <v>1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0.5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1</v>
      </c>
      <c r="L34" s="102">
        <f>IFERROR(INDEX('на отправку (3)'!N:N,MATCH($U34,'на отправку (3)'!$A:$A,0),1),0)</f>
        <v>1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3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1</v>
      </c>
      <c r="U34" s="141" t="str">
        <f t="shared" si="1"/>
        <v>022001№23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1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6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022001№24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371</v>
      </c>
      <c r="D36" s="102">
        <f>IFERROR(INDEX('на отправку (3)'!F:F,MATCH($U36,'на отправку (3)'!$A:$A,0),1),0)</f>
        <v>393</v>
      </c>
      <c r="E36" s="102">
        <f>IFERROR(INDEX('на отправку (3)'!G:G,MATCH($U36,'на отправку (3)'!$A:$A,0),1),0)</f>
        <v>0.944020356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0.944020356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022001№25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16</v>
      </c>
      <c r="V47" s="96" t="s">
        <v>191</v>
      </c>
      <c r="Y47" s="73">
        <f>SUM(Y10:Y44)</f>
        <v>26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17.5</v>
      </c>
      <c r="L50" s="73">
        <f>SUMIF(L10:L44,1,L10:L44)</f>
        <v>20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45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2681</v>
      </c>
      <c r="T1" s="96" t="s">
        <v>95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21.75" customHeight="1" x14ac:dyDescent="0.25">
      <c r="A4" s="158" t="s">
        <v>96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60647</v>
      </c>
      <c r="D10" s="102">
        <f>IFERROR(INDEX('на отправку (3)'!F:F,MATCH($U10,'на отправку (3)'!$A:$A,0),1),0)</f>
        <v>169378.8</v>
      </c>
      <c r="E10" s="102">
        <f>IFERROR(INDEX('на отправку (3)'!G:G,MATCH($U10,'на отправку (3)'!$A:$A,0),1),0)</f>
        <v>0.358055436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13.569810541000001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57570</v>
      </c>
      <c r="O10" s="102">
        <f>IFERROR(INDEX('на отправку (3)'!Q:Q,MATCH($U10,'на отправку (3)'!$A:$A,0),1),0)</f>
        <v>182603.40000000002</v>
      </c>
      <c r="P10" s="102">
        <f>IFERROR(INDEX('на отправку (3)'!R:R,MATCH($U10,'на отправку (3)'!$A:$A,0),1),0)</f>
        <v>0.31527342899999999</v>
      </c>
      <c r="Q10" s="102">
        <f>IFERROR(INDEX('на отправку (3)'!S:S,MATCH($U10,'на отправку (3)'!$A:$A,0),1),0)</f>
        <v>0.5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022002№1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483</v>
      </c>
      <c r="D11" s="102">
        <f>IFERROR(INDEX('на отправку (3)'!F:F,MATCH($U11,'на отправку (3)'!$A:$A,0),1),0)</f>
        <v>493</v>
      </c>
      <c r="E11" s="102">
        <f>IFERROR(INDEX('на отправку (3)'!G:G,MATCH($U11,'на отправку (3)'!$A:$A,0),1),0)</f>
        <v>0.97971602400000002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254.88649575599999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188</v>
      </c>
      <c r="O11" s="102">
        <f>IFERROR(INDEX('на отправку (3)'!Q:Q,MATCH($U11,'на отправку (3)'!$A:$A,0),1),0)</f>
        <v>681</v>
      </c>
      <c r="P11" s="102">
        <f>IFERROR(INDEX('на отправку (3)'!R:R,MATCH($U11,'на отправку (3)'!$A:$A,0),1),0)</f>
        <v>0.27606461100000002</v>
      </c>
      <c r="Q11" s="102">
        <f>IFERROR(INDEX('на отправку (3)'!S:S,MATCH($U11,'на отправку (3)'!$A:$A,0),1),0)</f>
        <v>0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022002№2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53</v>
      </c>
      <c r="D12" s="102">
        <f>IFERROR(INDEX('на отправку (3)'!F:F,MATCH($U12,'на отправку (3)'!$A:$A,0),1),0)</f>
        <v>56</v>
      </c>
      <c r="E12" s="102">
        <f>IFERROR(INDEX('на отправку (3)'!G:G,MATCH($U12,'на отправку (3)'!$A:$A,0),1),0)</f>
        <v>0.946428571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89.285714200000001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7</v>
      </c>
      <c r="O12" s="102">
        <f>IFERROR(INDEX('на отправку (3)'!Q:Q,MATCH($U12,'на отправку (3)'!$A:$A,0),1),0)</f>
        <v>14</v>
      </c>
      <c r="P12" s="102">
        <f>IFERROR(INDEX('на отправку (3)'!R:R,MATCH($U12,'на отправку (3)'!$A:$A,0),1),0)</f>
        <v>0.5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022002№3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14</v>
      </c>
      <c r="D13" s="102">
        <f>IFERROR(INDEX('на отправку (3)'!F:F,MATCH($U13,'на отправку (3)'!$A:$A,0),1),0)</f>
        <v>16</v>
      </c>
      <c r="E13" s="102">
        <f>IFERROR(INDEX('на отправку (3)'!G:G,MATCH($U13,'на отправку (3)'!$A:$A,0),1),0)</f>
        <v>0.875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87.499999865999996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7</v>
      </c>
      <c r="O13" s="102">
        <f>IFERROR(INDEX('на отправку (3)'!Q:Q,MATCH($U13,'на отправку (3)'!$A:$A,0),1),0)</f>
        <v>15</v>
      </c>
      <c r="P13" s="102">
        <f>IFERROR(INDEX('на отправку (3)'!R:R,MATCH($U13,'на отправку (3)'!$A:$A,0),1),0)</f>
        <v>0.46666666699999998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022002№4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43</v>
      </c>
      <c r="D14" s="102">
        <f>IFERROR(INDEX('на отправку (3)'!F:F,MATCH($U14,'на отправку (3)'!$A:$A,0),1),0)</f>
        <v>56</v>
      </c>
      <c r="E14" s="102">
        <f>IFERROR(INDEX('на отправку (3)'!G:G,MATCH($U14,'на отправку (3)'!$A:$A,0),1),0)</f>
        <v>0.76785714299999996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556.16882902400005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11</v>
      </c>
      <c r="O14" s="102">
        <f>IFERROR(INDEX('на отправку (3)'!Q:Q,MATCH($U14,'на отправку (3)'!$A:$A,0),1),0)</f>
        <v>94</v>
      </c>
      <c r="P14" s="102">
        <f>IFERROR(INDEX('на отправку (3)'!R:R,MATCH($U14,'на отправку (3)'!$A:$A,0),1),0)</f>
        <v>0.11702127700000001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022002№5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1178</v>
      </c>
      <c r="D15" s="102">
        <f>IFERROR(INDEX('на отправку (3)'!F:F,MATCH($U15,'на отправку (3)'!$A:$A,0),1),0)</f>
        <v>1175</v>
      </c>
      <c r="E15" s="102">
        <f>IFERROR(INDEX('на отправку (3)'!G:G,MATCH($U15,'на отправку (3)'!$A:$A,0),1),0)</f>
        <v>1.0025531910000001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1.0025531910000001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022002№6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777</v>
      </c>
      <c r="D16" s="102">
        <f>IFERROR(INDEX('на отправку (3)'!F:F,MATCH($U16,'на отправку (3)'!$A:$A,0),1),0)</f>
        <v>827</v>
      </c>
      <c r="E16" s="102">
        <f>IFERROR(INDEX('на отправку (3)'!G:G,MATCH($U16,'на отправку (3)'!$A:$A,0),1),0)</f>
        <v>0.939540508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14.563326474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620</v>
      </c>
      <c r="O16" s="102">
        <f>IFERROR(INDEX('на отправку (3)'!Q:Q,MATCH($U16,'на отправку (3)'!$A:$A,0),1),0)</f>
        <v>756</v>
      </c>
      <c r="P16" s="102">
        <f>IFERROR(INDEX('на отправку (3)'!R:R,MATCH($U16,'на отправку (3)'!$A:$A,0),1),0)</f>
        <v>0.82010581999999999</v>
      </c>
      <c r="Q16" s="102">
        <f>IFERROR(INDEX('на отправку (3)'!S:S,MATCH($U16,'на отправку (3)'!$A:$A,0),1),0)</f>
        <v>1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022002№7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158</v>
      </c>
      <c r="D17" s="102">
        <f>IFERROR(INDEX('на отправку (3)'!F:F,MATCH($U17,'на отправку (3)'!$A:$A,0),1),0)</f>
        <v>827</v>
      </c>
      <c r="E17" s="102">
        <f>IFERROR(INDEX('на отправку (3)'!G:G,MATCH($U17,'на отправку (3)'!$A:$A,0),1),0)</f>
        <v>0.191051995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-49.498143937999998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286</v>
      </c>
      <c r="O17" s="102">
        <f>IFERROR(INDEX('на отправку (3)'!Q:Q,MATCH($U17,'на отправку (3)'!$A:$A,0),1),0)</f>
        <v>756</v>
      </c>
      <c r="P17" s="102">
        <f>IFERROR(INDEX('на отправку (3)'!R:R,MATCH($U17,'на отправку (3)'!$A:$A,0),1),0)</f>
        <v>0.37830687800000001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022002№8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1614</v>
      </c>
      <c r="D18" s="102">
        <f>IFERROR(INDEX('на отправку (3)'!F:F,MATCH($U18,'на отправку (3)'!$A:$A,0),1),0)</f>
        <v>493</v>
      </c>
      <c r="E18" s="102">
        <f>IFERROR(INDEX('на отправку (3)'!G:G,MATCH($U18,'на отправку (3)'!$A:$A,0),1),0)</f>
        <v>3.2738336709999998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3.2738336709999998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1400</v>
      </c>
      <c r="O18" s="102">
        <f>IFERROR(INDEX('на отправку (3)'!Q:Q,MATCH($U18,'на отправку (3)'!$A:$A,0),1),0)</f>
        <v>681</v>
      </c>
      <c r="P18" s="102">
        <f>IFERROR(INDEX('на отправку (3)'!R:R,MATCH($U18,'на отправку (3)'!$A:$A,0),1),0)</f>
        <v>2.055800294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022002№9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57</v>
      </c>
      <c r="D19" s="102">
        <f>IFERROR(INDEX('на отправку (3)'!F:F,MATCH($U19,'на отправку (3)'!$A:$A,0),1),0)</f>
        <v>16</v>
      </c>
      <c r="E19" s="102">
        <f>IFERROR(INDEX('на отправку (3)'!G:G,MATCH($U19,'на отправку (3)'!$A:$A,0),1),0)</f>
        <v>3.5625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3.5625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30</v>
      </c>
      <c r="O19" s="102">
        <f>IFERROR(INDEX('на отправку (3)'!Q:Q,MATCH($U19,'на отправку (3)'!$A:$A,0),1),0)</f>
        <v>15</v>
      </c>
      <c r="P19" s="102">
        <f>IFERROR(INDEX('на отправку (3)'!R:R,MATCH($U19,'на отправку (3)'!$A:$A,0),1),0)</f>
        <v>2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022002№10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170</v>
      </c>
      <c r="D20" s="102">
        <f>IFERROR(INDEX('на отправку (3)'!F:F,MATCH($U20,'на отправку (3)'!$A:$A,0),1),0)</f>
        <v>56</v>
      </c>
      <c r="E20" s="102">
        <f>IFERROR(INDEX('на отправку (3)'!G:G,MATCH($U20,'на отправку (3)'!$A:$A,0),1),0)</f>
        <v>3.0357142860000002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3.0357142860000002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113</v>
      </c>
      <c r="O20" s="102">
        <f>IFERROR(INDEX('на отправку (3)'!Q:Q,MATCH($U20,'на отправку (3)'!$A:$A,0),1),0)</f>
        <v>94</v>
      </c>
      <c r="P20" s="102">
        <f>IFERROR(INDEX('на отправку (3)'!R:R,MATCH($U20,'на отправку (3)'!$A:$A,0),1),0)</f>
        <v>1.2021276599999999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022002№11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974</v>
      </c>
      <c r="D21" s="102">
        <f>IFERROR(INDEX('на отправку (3)'!F:F,MATCH($U21,'на отправку (3)'!$A:$A,0),1),0)</f>
        <v>11214</v>
      </c>
      <c r="E21" s="102">
        <f>IFERROR(INDEX('на отправку (3)'!G:G,MATCH($U21,'на отправку (3)'!$A:$A,0),1),0)</f>
        <v>8.6855715999999999E-2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77.388790318000005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496</v>
      </c>
      <c r="O21" s="102">
        <f>IFERROR(INDEX('на отправку (3)'!Q:Q,MATCH($U21,'на отправку (3)'!$A:$A,0),1),0)</f>
        <v>10130</v>
      </c>
      <c r="P21" s="102">
        <f>IFERROR(INDEX('на отправку (3)'!R:R,MATCH($U21,'на отправку (3)'!$A:$A,0),1),0)</f>
        <v>4.8963474999999999E-2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022002№12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130</v>
      </c>
      <c r="D22" s="102">
        <f>IFERROR(INDEX('на отправку (3)'!F:F,MATCH($U22,'на отправку (3)'!$A:$A,0),1),0)</f>
        <v>666</v>
      </c>
      <c r="E22" s="102">
        <f>IFERROR(INDEX('на отправку (3)'!G:G,MATCH($U22,'на отправку (3)'!$A:$A,0),1),0)</f>
        <v>0.19519519499999999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-22.931552267000001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174</v>
      </c>
      <c r="O22" s="102">
        <f>IFERROR(INDEX('на отправку (3)'!Q:Q,MATCH($U22,'на отправку (3)'!$A:$A,0),1),0)</f>
        <v>687</v>
      </c>
      <c r="P22" s="102">
        <f>IFERROR(INDEX('на отправку (3)'!R:R,MATCH($U22,'на отправку (3)'!$A:$A,0),1),0)</f>
        <v>0.253275109</v>
      </c>
      <c r="Q22" s="102">
        <f>IFERROR(INDEX('на отправку (3)'!S:S,MATCH($U22,'на отправку (3)'!$A:$A,0),1),0)</f>
        <v>2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022002№13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1195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1042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1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022002№14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2882</v>
      </c>
      <c r="D25" s="102">
        <f>IFERROR(INDEX('на отправку (3)'!F:F,MATCH($U25,'на отправку (3)'!$A:$A,0),1),0)</f>
        <v>3153</v>
      </c>
      <c r="E25" s="102">
        <f>IFERROR(INDEX('на отправку (3)'!G:G,MATCH($U25,'на отправку (3)'!$A:$A,0),1),0)</f>
        <v>0.914050111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0.914050111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022002№15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5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2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022002№16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136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12</v>
      </c>
      <c r="O27" s="102">
        <f>IFERROR(INDEX('на отправку (3)'!Q:Q,MATCH($U27,'на отправку (3)'!$A:$A,0),1),0)</f>
        <v>13</v>
      </c>
      <c r="P27" s="102">
        <f>IFERROR(INDEX('на отправку (3)'!R:R,MATCH($U27,'на отправку (3)'!$A:$A,0),1),0)</f>
        <v>0.92307692299999999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022002№17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28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40</v>
      </c>
      <c r="O28" s="102">
        <f>IFERROR(INDEX('на отправку (3)'!Q:Q,MATCH($U28,'на отправку (3)'!$A:$A,0),1),0)</f>
        <v>23</v>
      </c>
      <c r="P28" s="102">
        <f>IFERROR(INDEX('на отправку (3)'!R:R,MATCH($U28,'на отправку (3)'!$A:$A,0),1),0)</f>
        <v>1.7391304350000001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022002№18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43</v>
      </c>
      <c r="D29" s="102">
        <f>IFERROR(INDEX('на отправку (3)'!F:F,MATCH($U29,'на отправку (3)'!$A:$A,0),1),0)</f>
        <v>2</v>
      </c>
      <c r="E29" s="102">
        <f>IFERROR(INDEX('на отправку (3)'!G:G,MATCH($U29,'на отправку (3)'!$A:$A,0),1),0)</f>
        <v>21.5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21.5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23</v>
      </c>
      <c r="O29" s="102">
        <f>IFERROR(INDEX('на отправку (3)'!Q:Q,MATCH($U29,'на отправку (3)'!$A:$A,0),1),0)</f>
        <v>7</v>
      </c>
      <c r="P29" s="102">
        <f>IFERROR(INDEX('на отправку (3)'!R:R,MATCH($U29,'на отправку (3)'!$A:$A,0),1),0)</f>
        <v>3.2857142860000002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022002№19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1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10</v>
      </c>
      <c r="O30" s="102">
        <f>IFERROR(INDEX('на отправку (3)'!Q:Q,MATCH($U30,'на отправку (3)'!$A:$A,0),1),0)</f>
        <v>4</v>
      </c>
      <c r="P30" s="102">
        <f>IFERROR(INDEX('на отправку (3)'!R:R,MATCH($U30,'на отправку (3)'!$A:$A,0),1),0)</f>
        <v>2.5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022002№20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7</v>
      </c>
      <c r="D32" s="102">
        <f>IFERROR(INDEX('на отправку (3)'!F:F,MATCH($U32,'на отправку (3)'!$A:$A,0),1),0)</f>
        <v>8</v>
      </c>
      <c r="E32" s="102">
        <f>IFERROR(INDEX('на отправку (3)'!G:G,MATCH($U32,'на отправку (3)'!$A:$A,0),1),0)</f>
        <v>0.875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16.666666667000001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6</v>
      </c>
      <c r="O32" s="102">
        <f>IFERROR(INDEX('на отправку (3)'!Q:Q,MATCH($U32,'на отправку (3)'!$A:$A,0),1),0)</f>
        <v>8</v>
      </c>
      <c r="P32" s="102">
        <f>IFERROR(INDEX('на отправку (3)'!R:R,MATCH($U32,'на отправку (3)'!$A:$A,0),1),0)</f>
        <v>0.75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022002№21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13</v>
      </c>
      <c r="D33" s="102">
        <f>IFERROR(INDEX('на отправку (3)'!F:F,MATCH($U33,'на отправку (3)'!$A:$A,0),1),0)</f>
        <v>67</v>
      </c>
      <c r="E33" s="102">
        <f>IFERROR(INDEX('на отправку (3)'!G:G,MATCH($U33,'на отправку (3)'!$A:$A,0),1),0)</f>
        <v>0.194029851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0.194029851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022002№22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3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022002№23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3</v>
      </c>
      <c r="D35" s="102">
        <f>IFERROR(INDEX('на отправку (3)'!F:F,MATCH($U35,'на отправку (3)'!$A:$A,0),1),0)</f>
        <v>1</v>
      </c>
      <c r="E35" s="102">
        <f>IFERROR(INDEX('на отправку (3)'!G:G,MATCH($U35,'на отправку (3)'!$A:$A,0),1),0)</f>
        <v>3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0.5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1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4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1</v>
      </c>
      <c r="U35" s="141" t="str">
        <f t="shared" si="1"/>
        <v>022002№24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98</v>
      </c>
      <c r="D36" s="102">
        <f>IFERROR(INDEX('на отправку (3)'!F:F,MATCH($U36,'на отправку (3)'!$A:$A,0),1),0)</f>
        <v>99</v>
      </c>
      <c r="E36" s="102">
        <f>IFERROR(INDEX('на отправку (3)'!G:G,MATCH($U36,'на отправку (3)'!$A:$A,0),1),0)</f>
        <v>0.98989899000000003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0.98989899000000003</v>
      </c>
      <c r="I36" s="102">
        <f>IFERROR(INDEX('на отправку (3)'!K:K,MATCH($U36,'на отправку (3)'!$A:$A,0),1),0)</f>
        <v>1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022002№25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16</v>
      </c>
      <c r="V47" s="96" t="s">
        <v>191</v>
      </c>
      <c r="Y47" s="73">
        <f>SUM(Y10:Y44)</f>
        <v>27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21.5</v>
      </c>
      <c r="L50" s="73">
        <f>SUMIF(L10:L44,1,L10:L44)</f>
        <v>20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46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2682</v>
      </c>
      <c r="T1" s="96" t="s">
        <v>97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20.25" customHeight="1" x14ac:dyDescent="0.25">
      <c r="A4" s="158" t="s">
        <v>98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45821</v>
      </c>
      <c r="D10" s="102">
        <f>IFERROR(INDEX('на отправку (3)'!F:F,MATCH($U10,'на отправку (3)'!$A:$A,0),1),0)</f>
        <v>52637</v>
      </c>
      <c r="E10" s="102">
        <f>IFERROR(INDEX('на отправку (3)'!G:G,MATCH($U10,'на отправку (3)'!$A:$A,0),1),0)</f>
        <v>0.87050933799999997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228.78630018600001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31828</v>
      </c>
      <c r="O10" s="102">
        <f>IFERROR(INDEX('на отправку (3)'!Q:Q,MATCH($U10,'на отправку (3)'!$A:$A,0),1),0)</f>
        <v>120212.5</v>
      </c>
      <c r="P10" s="102">
        <f>IFERROR(INDEX('на отправку (3)'!R:R,MATCH($U10,'на отправку (3)'!$A:$A,0),1),0)</f>
        <v>0.26476448000000002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022003№1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262</v>
      </c>
      <c r="D11" s="102">
        <f>IFERROR(INDEX('на отправку (3)'!F:F,MATCH($U11,'на отправку (3)'!$A:$A,0),1),0)</f>
        <v>283</v>
      </c>
      <c r="E11" s="102">
        <f>IFERROR(INDEX('на отправку (3)'!G:G,MATCH($U11,'на отправку (3)'!$A:$A,0),1),0)</f>
        <v>0.92579505299999998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196.139411575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161</v>
      </c>
      <c r="O11" s="102">
        <f>IFERROR(INDEX('на отправку (3)'!Q:Q,MATCH($U11,'на отправку (3)'!$A:$A,0),1),0)</f>
        <v>515</v>
      </c>
      <c r="P11" s="102">
        <f>IFERROR(INDEX('на отправку (3)'!R:R,MATCH($U11,'на отправку (3)'!$A:$A,0),1),0)</f>
        <v>0.31262135899999999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022003№2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8</v>
      </c>
      <c r="D12" s="102">
        <f>IFERROR(INDEX('на отправку (3)'!F:F,MATCH($U12,'на отправку (3)'!$A:$A,0),1),0)</f>
        <v>11</v>
      </c>
      <c r="E12" s="102">
        <f>IFERROR(INDEX('на отправку (3)'!G:G,MATCH($U12,'на отправку (3)'!$A:$A,0),1),0)</f>
        <v>0.72727272700000001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0.5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1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022003№3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15</v>
      </c>
      <c r="D13" s="102">
        <f>IFERROR(INDEX('на отправку (3)'!F:F,MATCH($U13,'на отправку (3)'!$A:$A,0),1),0)</f>
        <v>16</v>
      </c>
      <c r="E13" s="102">
        <f>IFERROR(INDEX('на отправку (3)'!G:G,MATCH($U13,'на отправку (3)'!$A:$A,0),1),0)</f>
        <v>0.9375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124.99999982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10</v>
      </c>
      <c r="O13" s="102">
        <f>IFERROR(INDEX('на отправку (3)'!Q:Q,MATCH($U13,'на отправку (3)'!$A:$A,0),1),0)</f>
        <v>24</v>
      </c>
      <c r="P13" s="102">
        <f>IFERROR(INDEX('на отправку (3)'!R:R,MATCH($U13,'на отправку (3)'!$A:$A,0),1),0)</f>
        <v>0.41666666699999999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022003№4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44</v>
      </c>
      <c r="D14" s="102">
        <f>IFERROR(INDEX('на отправку (3)'!F:F,MATCH($U14,'на отправку (3)'!$A:$A,0),1),0)</f>
        <v>48</v>
      </c>
      <c r="E14" s="102">
        <f>IFERROR(INDEX('на отправку (3)'!G:G,MATCH($U14,'на отправку (3)'!$A:$A,0),1),0)</f>
        <v>0.91666666699999999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214.28571404100001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28</v>
      </c>
      <c r="O14" s="102">
        <f>IFERROR(INDEX('на отправку (3)'!Q:Q,MATCH($U14,'на отправку (3)'!$A:$A,0),1),0)</f>
        <v>96</v>
      </c>
      <c r="P14" s="102">
        <f>IFERROR(INDEX('на отправку (3)'!R:R,MATCH($U14,'на отправку (3)'!$A:$A,0),1),0)</f>
        <v>0.29166666699999999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022003№5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934</v>
      </c>
      <c r="D15" s="102">
        <f>IFERROR(INDEX('на отправку (3)'!F:F,MATCH($U15,'на отправку (3)'!$A:$A,0),1),0)</f>
        <v>930</v>
      </c>
      <c r="E15" s="102">
        <f>IFERROR(INDEX('на отправку (3)'!G:G,MATCH($U15,'на отправку (3)'!$A:$A,0),1),0)</f>
        <v>1.0043010750000001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1.0043010750000001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022003№6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570</v>
      </c>
      <c r="D16" s="102">
        <f>IFERROR(INDEX('на отправку (3)'!F:F,MATCH($U16,'на отправку (3)'!$A:$A,0),1),0)</f>
        <v>622</v>
      </c>
      <c r="E16" s="102">
        <f>IFERROR(INDEX('на отправку (3)'!G:G,MATCH($U16,'на отправку (3)'!$A:$A,0),1),0)</f>
        <v>0.91639871399999995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46.623794240000002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245</v>
      </c>
      <c r="O16" s="102">
        <f>IFERROR(INDEX('на отправку (3)'!Q:Q,MATCH($U16,'на отправку (3)'!$A:$A,0),1),0)</f>
        <v>392</v>
      </c>
      <c r="P16" s="102">
        <f>IFERROR(INDEX('на отправку (3)'!R:R,MATCH($U16,'на отправку (3)'!$A:$A,0),1),0)</f>
        <v>0.625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022003№7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238</v>
      </c>
      <c r="D17" s="102">
        <f>IFERROR(INDEX('на отправку (3)'!F:F,MATCH($U17,'на отправку (3)'!$A:$A,0),1),0)</f>
        <v>622</v>
      </c>
      <c r="E17" s="102">
        <f>IFERROR(INDEX('на отправку (3)'!G:G,MATCH($U17,'на отправку (3)'!$A:$A,0),1),0)</f>
        <v>0.38263665600000002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-25.376333749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201</v>
      </c>
      <c r="O17" s="102">
        <f>IFERROR(INDEX('на отправку (3)'!Q:Q,MATCH($U17,'на отправку (3)'!$A:$A,0),1),0)</f>
        <v>392</v>
      </c>
      <c r="P17" s="102">
        <f>IFERROR(INDEX('на отправку (3)'!R:R,MATCH($U17,'на отправку (3)'!$A:$A,0),1),0)</f>
        <v>0.51275510199999996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022003№8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2514</v>
      </c>
      <c r="D18" s="102">
        <f>IFERROR(INDEX('на отправку (3)'!F:F,MATCH($U18,'на отправку (3)'!$A:$A,0),1),0)</f>
        <v>283</v>
      </c>
      <c r="E18" s="102">
        <f>IFERROR(INDEX('на отправку (3)'!G:G,MATCH($U18,'на отправку (3)'!$A:$A,0),1),0)</f>
        <v>8.8833922259999998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8.8833922259999998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1237</v>
      </c>
      <c r="O18" s="102">
        <f>IFERROR(INDEX('на отправку (3)'!Q:Q,MATCH($U18,'на отправку (3)'!$A:$A,0),1),0)</f>
        <v>515</v>
      </c>
      <c r="P18" s="102">
        <f>IFERROR(INDEX('на отправку (3)'!R:R,MATCH($U18,'на отправку (3)'!$A:$A,0),1),0)</f>
        <v>2.401941748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022003№9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152</v>
      </c>
      <c r="D19" s="102">
        <f>IFERROR(INDEX('на отправку (3)'!F:F,MATCH($U19,'на отправку (3)'!$A:$A,0),1),0)</f>
        <v>16</v>
      </c>
      <c r="E19" s="102">
        <f>IFERROR(INDEX('на отправку (3)'!G:G,MATCH($U19,'на отправку (3)'!$A:$A,0),1),0)</f>
        <v>9.5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9.5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35</v>
      </c>
      <c r="O19" s="102">
        <f>IFERROR(INDEX('на отправку (3)'!Q:Q,MATCH($U19,'на отправку (3)'!$A:$A,0),1),0)</f>
        <v>24</v>
      </c>
      <c r="P19" s="102">
        <f>IFERROR(INDEX('на отправку (3)'!R:R,MATCH($U19,'на отправку (3)'!$A:$A,0),1),0)</f>
        <v>1.4583333329999999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022003№10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248</v>
      </c>
      <c r="D20" s="102">
        <f>IFERROR(INDEX('на отправку (3)'!F:F,MATCH($U20,'на отправку (3)'!$A:$A,0),1),0)</f>
        <v>48</v>
      </c>
      <c r="E20" s="102">
        <f>IFERROR(INDEX('на отправку (3)'!G:G,MATCH($U20,'на отправку (3)'!$A:$A,0),1),0)</f>
        <v>5.1666666670000003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5.1666666670000003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138</v>
      </c>
      <c r="O20" s="102">
        <f>IFERROR(INDEX('на отправку (3)'!Q:Q,MATCH($U20,'на отправку (3)'!$A:$A,0),1),0)</f>
        <v>96</v>
      </c>
      <c r="P20" s="102">
        <f>IFERROR(INDEX('на отправку (3)'!R:R,MATCH($U20,'на отправку (3)'!$A:$A,0),1),0)</f>
        <v>1.4375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022003№11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506</v>
      </c>
      <c r="D21" s="102">
        <f>IFERROR(INDEX('на отправку (3)'!F:F,MATCH($U21,'на отправку (3)'!$A:$A,0),1),0)</f>
        <v>9387</v>
      </c>
      <c r="E21" s="102">
        <f>IFERROR(INDEX('на отправку (3)'!G:G,MATCH($U21,'на отправку (3)'!$A:$A,0),1),0)</f>
        <v>5.3904335999999997E-2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16.607763211000002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340</v>
      </c>
      <c r="O21" s="102">
        <f>IFERROR(INDEX('на отправку (3)'!Q:Q,MATCH($U21,'на отправку (3)'!$A:$A,0),1),0)</f>
        <v>7355</v>
      </c>
      <c r="P21" s="102">
        <f>IFERROR(INDEX('на отправку (3)'!R:R,MATCH($U21,'на отправку (3)'!$A:$A,0),1),0)</f>
        <v>4.6227056000000002E-2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022003№12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55</v>
      </c>
      <c r="D22" s="102">
        <f>IFERROR(INDEX('на отправку (3)'!F:F,MATCH($U22,'на отправку (3)'!$A:$A,0),1),0)</f>
        <v>260</v>
      </c>
      <c r="E22" s="102">
        <f>IFERROR(INDEX('на отправку (3)'!G:G,MATCH($U22,'на отправку (3)'!$A:$A,0),1),0)</f>
        <v>0.21153846200000001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-24.198717663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84</v>
      </c>
      <c r="O22" s="102">
        <f>IFERROR(INDEX('на отправку (3)'!Q:Q,MATCH($U22,'на отправку (3)'!$A:$A,0),1),0)</f>
        <v>301</v>
      </c>
      <c r="P22" s="102">
        <f>IFERROR(INDEX('на отправку (3)'!R:R,MATCH($U22,'на отправку (3)'!$A:$A,0),1),0)</f>
        <v>0.27906976700000002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022003№13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3</v>
      </c>
      <c r="D23" s="102">
        <f>IFERROR(INDEX('на отправку (3)'!F:F,MATCH($U23,'на отправку (3)'!$A:$A,0),1),0)</f>
        <v>837</v>
      </c>
      <c r="E23" s="102">
        <f>IFERROR(INDEX('на отправку (3)'!G:G,MATCH($U23,'на отправку (3)'!$A:$A,0),1),0)</f>
        <v>3.584229E-3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649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022003№14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173</v>
      </c>
      <c r="D25" s="102">
        <f>IFERROR(INDEX('на отправку (3)'!F:F,MATCH($U25,'на отправку (3)'!$A:$A,0),1),0)</f>
        <v>165</v>
      </c>
      <c r="E25" s="102">
        <f>IFERROR(INDEX('на отправку (3)'!G:G,MATCH($U25,'на отправку (3)'!$A:$A,0),1),0)</f>
        <v>1.048484848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1.048484848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022003№15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4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4</v>
      </c>
      <c r="O26" s="102">
        <f>IFERROR(INDEX('на отправку (3)'!Q:Q,MATCH($U26,'на отправку (3)'!$A:$A,0),1),0)</f>
        <v>1</v>
      </c>
      <c r="P26" s="102">
        <f>IFERROR(INDEX('на отправку (3)'!R:R,MATCH($U26,'на отправку (3)'!$A:$A,0),1),0)</f>
        <v>4</v>
      </c>
      <c r="Q26" s="102">
        <f>IFERROR(INDEX('на отправку (3)'!S:S,MATCH($U26,'на отправку (3)'!$A:$A,0),1),0)</f>
        <v>1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022003№16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132</v>
      </c>
      <c r="D27" s="102">
        <f>IFERROR(INDEX('на отправку (3)'!F:F,MATCH($U27,'на отправку (3)'!$A:$A,0),1),0)</f>
        <v>2</v>
      </c>
      <c r="E27" s="102">
        <f>IFERROR(INDEX('на отправку (3)'!G:G,MATCH($U27,'на отправку (3)'!$A:$A,0),1),0)</f>
        <v>66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66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34</v>
      </c>
      <c r="O27" s="102">
        <f>IFERROR(INDEX('на отправку (3)'!Q:Q,MATCH($U27,'на отправку (3)'!$A:$A,0),1),0)</f>
        <v>133</v>
      </c>
      <c r="P27" s="102">
        <f>IFERROR(INDEX('на отправку (3)'!R:R,MATCH($U27,'на отправку (3)'!$A:$A,0),1),0)</f>
        <v>0.25563909800000001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022003№17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42</v>
      </c>
      <c r="D28" s="102">
        <f>IFERROR(INDEX('на отправку (3)'!F:F,MATCH($U28,'на отправку (3)'!$A:$A,0),1),0)</f>
        <v>1</v>
      </c>
      <c r="E28" s="102">
        <f>IFERROR(INDEX('на отправку (3)'!G:G,MATCH($U28,'на отправку (3)'!$A:$A,0),1),0)</f>
        <v>42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42</v>
      </c>
      <c r="I28" s="102">
        <f>IFERROR(INDEX('на отправку (3)'!K:K,MATCH($U28,'на отправку (3)'!$A:$A,0),1),0)</f>
        <v>1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1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10</v>
      </c>
      <c r="O28" s="102">
        <f>IFERROR(INDEX('на отправку (3)'!Q:Q,MATCH($U28,'на отправку (3)'!$A:$A,0),1),0)</f>
        <v>9</v>
      </c>
      <c r="P28" s="102">
        <f>IFERROR(INDEX('на отправку (3)'!R:R,MATCH($U28,'на отправку (3)'!$A:$A,0),1),0)</f>
        <v>1.111111111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1</v>
      </c>
      <c r="U28" s="141" t="str">
        <f t="shared" si="1"/>
        <v>022003№18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1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26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13</v>
      </c>
      <c r="O29" s="102">
        <f>IFERROR(INDEX('на отправку (3)'!Q:Q,MATCH($U29,'на отправку (3)'!$A:$A,0),1),0)</f>
        <v>9</v>
      </c>
      <c r="P29" s="102">
        <f>IFERROR(INDEX('на отправку (3)'!R:R,MATCH($U29,'на отправку (3)'!$A:$A,0),1),0)</f>
        <v>1.4444444439999999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022003№19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6</v>
      </c>
      <c r="D30" s="102">
        <f>IFERROR(INDEX('на отправку (3)'!F:F,MATCH($U30,'на отправку (3)'!$A:$A,0),1),0)</f>
        <v>1</v>
      </c>
      <c r="E30" s="102">
        <f>IFERROR(INDEX('на отправку (3)'!G:G,MATCH($U30,'на отправку (3)'!$A:$A,0),1),0)</f>
        <v>6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6</v>
      </c>
      <c r="I30" s="102">
        <f>IFERROR(INDEX('на отправку (3)'!K:K,MATCH($U30,'на отправку (3)'!$A:$A,0),1),0)</f>
        <v>1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1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1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1</v>
      </c>
      <c r="U30" s="141" t="str">
        <f t="shared" si="1"/>
        <v>022003№20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1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3</v>
      </c>
      <c r="D32" s="102">
        <f>IFERROR(INDEX('на отправку (3)'!F:F,MATCH($U32,'на отправку (3)'!$A:$A,0),1),0)</f>
        <v>5</v>
      </c>
      <c r="E32" s="102">
        <f>IFERROR(INDEX('на отправку (3)'!G:G,MATCH($U32,'на отправку (3)'!$A:$A,0),1),0)</f>
        <v>0.6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0.5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022003№21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54</v>
      </c>
      <c r="D33" s="102">
        <f>IFERROR(INDEX('на отправку (3)'!F:F,MATCH($U33,'на отправку (3)'!$A:$A,0),1),0)</f>
        <v>60</v>
      </c>
      <c r="E33" s="102">
        <f>IFERROR(INDEX('на отправку (3)'!G:G,MATCH($U33,'на отправку (3)'!$A:$A,0),1),0)</f>
        <v>0.9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0.9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022003№22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2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022003№23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2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3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022003№24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100</v>
      </c>
      <c r="D36" s="102">
        <f>IFERROR(INDEX('на отправку (3)'!F:F,MATCH($U36,'на отправку (3)'!$A:$A,0),1),0)</f>
        <v>103</v>
      </c>
      <c r="E36" s="102">
        <f>IFERROR(INDEX('на отправку (3)'!G:G,MATCH($U36,'на отправку (3)'!$A:$A,0),1),0)</f>
        <v>0.97087378599999996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0.97087378599999996</v>
      </c>
      <c r="I36" s="102">
        <f>IFERROR(INDEX('на отправку (3)'!K:K,MATCH($U36,'на отправку (3)'!$A:$A,0),1),0)</f>
        <v>1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022003№25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20</v>
      </c>
      <c r="V47" s="96" t="s">
        <v>191</v>
      </c>
      <c r="Y47" s="73">
        <f>SUM(Y10:Y44)</f>
        <v>27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23</v>
      </c>
      <c r="L50" s="73">
        <f>SUMIF(L10:L44,1,L10:L44)</f>
        <v>21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47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2683</v>
      </c>
      <c r="T1" s="96" t="s">
        <v>99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20.25" customHeight="1" x14ac:dyDescent="0.25">
      <c r="A4" s="96" t="s">
        <v>100</v>
      </c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23538</v>
      </c>
      <c r="D10" s="102">
        <f>IFERROR(INDEX('на отправку (3)'!F:F,MATCH($U10,'на отправку (3)'!$A:$A,0),1),0)</f>
        <v>93562.400000000009</v>
      </c>
      <c r="E10" s="102">
        <f>IFERROR(INDEX('на отправку (3)'!G:G,MATCH($U10,'на отправку (3)'!$A:$A,0),1),0)</f>
        <v>0.25157541900000002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13.004285078000001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23221</v>
      </c>
      <c r="O10" s="102">
        <f>IFERROR(INDEX('на отправку (3)'!Q:Q,MATCH($U10,'на отправку (3)'!$A:$A,0),1),0)</f>
        <v>104305.60000000001</v>
      </c>
      <c r="P10" s="102">
        <f>IFERROR(INDEX('на отправку (3)'!R:R,MATCH($U10,'на отправку (3)'!$A:$A,0),1),0)</f>
        <v>0.222624672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022012№1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50</v>
      </c>
      <c r="D11" s="102">
        <f>IFERROR(INDEX('на отправку (3)'!F:F,MATCH($U11,'на отправку (3)'!$A:$A,0),1),0)</f>
        <v>59</v>
      </c>
      <c r="E11" s="102">
        <f>IFERROR(INDEX('на отправку (3)'!G:G,MATCH($U11,'на отправку (3)'!$A:$A,0),1),0)</f>
        <v>0.84745762700000005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701.23266377899995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33</v>
      </c>
      <c r="O11" s="102">
        <f>IFERROR(INDEX('на отправку (3)'!Q:Q,MATCH($U11,'на отправку (3)'!$A:$A,0),1),0)</f>
        <v>312</v>
      </c>
      <c r="P11" s="102">
        <f>IFERROR(INDEX('на отправку (3)'!R:R,MATCH($U11,'на отправку (3)'!$A:$A,0),1),0)</f>
        <v>0.10576923100000001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022012№2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0</v>
      </c>
      <c r="D12" s="102">
        <f>IFERROR(INDEX('на отправку (3)'!F:F,MATCH($U12,'на отправку (3)'!$A:$A,0),1),0)</f>
        <v>11</v>
      </c>
      <c r="E12" s="102">
        <f>IFERROR(INDEX('на отправку (3)'!G:G,MATCH($U12,'на отправку (3)'!$A:$A,0),1),0)</f>
        <v>0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-100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1</v>
      </c>
      <c r="O12" s="102">
        <f>IFERROR(INDEX('на отправку (3)'!Q:Q,MATCH($U12,'на отправку (3)'!$A:$A,0),1),0)</f>
        <v>1</v>
      </c>
      <c r="P12" s="102">
        <f>IFERROR(INDEX('на отправку (3)'!R:R,MATCH($U12,'на отправку (3)'!$A:$A,0),1),0)</f>
        <v>1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022012№3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2</v>
      </c>
      <c r="D13" s="102">
        <f>IFERROR(INDEX('на отправку (3)'!F:F,MATCH($U13,'на отправку (3)'!$A:$A,0),1),0)</f>
        <v>2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1250.00000135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2</v>
      </c>
      <c r="O13" s="102">
        <f>IFERROR(INDEX('на отправку (3)'!Q:Q,MATCH($U13,'на отправку (3)'!$A:$A,0),1),0)</f>
        <v>27</v>
      </c>
      <c r="P13" s="102">
        <f>IFERROR(INDEX('на отправку (3)'!R:R,MATCH($U13,'на отправку (3)'!$A:$A,0),1),0)</f>
        <v>7.4074074000000004E-2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022012№4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8</v>
      </c>
      <c r="D14" s="102">
        <f>IFERROR(INDEX('на отправку (3)'!F:F,MATCH($U14,'на отправку (3)'!$A:$A,0),1),0)</f>
        <v>10</v>
      </c>
      <c r="E14" s="102">
        <f>IFERROR(INDEX('на отправку (3)'!G:G,MATCH($U14,'на отправку (3)'!$A:$A,0),1),0)</f>
        <v>0.8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329.99999914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8</v>
      </c>
      <c r="O14" s="102">
        <f>IFERROR(INDEX('на отправку (3)'!Q:Q,MATCH($U14,'на отправку (3)'!$A:$A,0),1),0)</f>
        <v>43</v>
      </c>
      <c r="P14" s="102">
        <f>IFERROR(INDEX('на отправку (3)'!R:R,MATCH($U14,'на отправку (3)'!$A:$A,0),1),0)</f>
        <v>0.186046512</v>
      </c>
      <c r="Q14" s="102">
        <f>IFERROR(INDEX('на отправку (3)'!S:S,MATCH($U14,'на отправку (3)'!$A:$A,0),1),0)</f>
        <v>0.5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022012№5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481</v>
      </c>
      <c r="D15" s="102">
        <f>IFERROR(INDEX('на отправку (3)'!F:F,MATCH($U15,'на отправку (3)'!$A:$A,0),1),0)</f>
        <v>480</v>
      </c>
      <c r="E15" s="102">
        <f>IFERROR(INDEX('на отправку (3)'!G:G,MATCH($U15,'на отправку (3)'!$A:$A,0),1),0)</f>
        <v>1.0020833330000001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1.0020833330000001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022012№6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197</v>
      </c>
      <c r="D16" s="102">
        <f>IFERROR(INDEX('на отправку (3)'!F:F,MATCH($U16,'на отправку (3)'!$A:$A,0),1),0)</f>
        <v>221</v>
      </c>
      <c r="E16" s="102">
        <f>IFERROR(INDEX('на отправку (3)'!G:G,MATCH($U16,'на отправку (3)'!$A:$A,0),1),0)</f>
        <v>0.89140271500000001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7.3735088839999996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176</v>
      </c>
      <c r="O16" s="102">
        <f>IFERROR(INDEX('на отправку (3)'!Q:Q,MATCH($U16,'на отправку (3)'!$A:$A,0),1),0)</f>
        <v>212</v>
      </c>
      <c r="P16" s="102">
        <f>IFERROR(INDEX('на отправку (3)'!R:R,MATCH($U16,'на отправку (3)'!$A:$A,0),1),0)</f>
        <v>0.83018867900000004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022012№7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85</v>
      </c>
      <c r="D17" s="102">
        <f>IFERROR(INDEX('на отправку (3)'!F:F,MATCH($U17,'на отправку (3)'!$A:$A,0),1),0)</f>
        <v>221</v>
      </c>
      <c r="E17" s="102">
        <f>IFERROR(INDEX('на отправку (3)'!G:G,MATCH($U17,'на отправку (3)'!$A:$A,0),1),0)</f>
        <v>0.38461538499999998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-2.9304028099999999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84</v>
      </c>
      <c r="O17" s="102">
        <f>IFERROR(INDEX('на отправку (3)'!Q:Q,MATCH($U17,'на отправку (3)'!$A:$A,0),1),0)</f>
        <v>212</v>
      </c>
      <c r="P17" s="102">
        <f>IFERROR(INDEX('на отправку (3)'!R:R,MATCH($U17,'на отправку (3)'!$A:$A,0),1),0)</f>
        <v>0.396226415</v>
      </c>
      <c r="Q17" s="102">
        <f>IFERROR(INDEX('на отправку (3)'!S:S,MATCH($U17,'на отправку (3)'!$A:$A,0),1),0)</f>
        <v>0.5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022012№8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649</v>
      </c>
      <c r="D18" s="102">
        <f>IFERROR(INDEX('на отправку (3)'!F:F,MATCH($U18,'на отправку (3)'!$A:$A,0),1),0)</f>
        <v>59</v>
      </c>
      <c r="E18" s="102">
        <f>IFERROR(INDEX('на отправку (3)'!G:G,MATCH($U18,'на отправку (3)'!$A:$A,0),1),0)</f>
        <v>11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11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353</v>
      </c>
      <c r="O18" s="102">
        <f>IFERROR(INDEX('на отправку (3)'!Q:Q,MATCH($U18,'на отправку (3)'!$A:$A,0),1),0)</f>
        <v>312</v>
      </c>
      <c r="P18" s="102">
        <f>IFERROR(INDEX('на отправку (3)'!R:R,MATCH($U18,'на отправку (3)'!$A:$A,0),1),0)</f>
        <v>1.1314102559999999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022012№9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17</v>
      </c>
      <c r="D19" s="102">
        <f>IFERROR(INDEX('на отправку (3)'!F:F,MATCH($U19,'на отправку (3)'!$A:$A,0),1),0)</f>
        <v>2</v>
      </c>
      <c r="E19" s="102">
        <f>IFERROR(INDEX('на отправку (3)'!G:G,MATCH($U19,'на отправку (3)'!$A:$A,0),1),0)</f>
        <v>8.5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8.5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19</v>
      </c>
      <c r="O19" s="102">
        <f>IFERROR(INDEX('на отправку (3)'!Q:Q,MATCH($U19,'на отправку (3)'!$A:$A,0),1),0)</f>
        <v>27</v>
      </c>
      <c r="P19" s="102">
        <f>IFERROR(INDEX('на отправку (3)'!R:R,MATCH($U19,'на отправку (3)'!$A:$A,0),1),0)</f>
        <v>0.70370370400000004</v>
      </c>
      <c r="Q19" s="102">
        <f>IFERROR(INDEX('на отправку (3)'!S:S,MATCH($U19,'на отправку (3)'!$A:$A,0),1),0)</f>
        <v>0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022012№10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92</v>
      </c>
      <c r="D20" s="102">
        <f>IFERROR(INDEX('на отправку (3)'!F:F,MATCH($U20,'на отправку (3)'!$A:$A,0),1),0)</f>
        <v>10</v>
      </c>
      <c r="E20" s="102">
        <f>IFERROR(INDEX('на отправку (3)'!G:G,MATCH($U20,'на отправку (3)'!$A:$A,0),1),0)</f>
        <v>9.1999999999999993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9.1999999999999993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75</v>
      </c>
      <c r="O20" s="102">
        <f>IFERROR(INDEX('на отправку (3)'!Q:Q,MATCH($U20,'на отправку (3)'!$A:$A,0),1),0)</f>
        <v>43</v>
      </c>
      <c r="P20" s="102">
        <f>IFERROR(INDEX('на отправку (3)'!R:R,MATCH($U20,'на отправку (3)'!$A:$A,0),1),0)</f>
        <v>1.7441860469999999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022012№11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354</v>
      </c>
      <c r="D21" s="102">
        <f>IFERROR(INDEX('на отправку (3)'!F:F,MATCH($U21,'на отправку (3)'!$A:$A,0),1),0)</f>
        <v>5810</v>
      </c>
      <c r="E21" s="102">
        <f>IFERROR(INDEX('на отправку (3)'!G:G,MATCH($U21,'на отправку (3)'!$A:$A,0),1),0)</f>
        <v>6.0929431999999999E-2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156.67122666399999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127</v>
      </c>
      <c r="O21" s="102">
        <f>IFERROR(INDEX('на отправку (3)'!Q:Q,MATCH($U21,'на отправку (3)'!$A:$A,0),1),0)</f>
        <v>5350</v>
      </c>
      <c r="P21" s="102">
        <f>IFERROR(INDEX('на отправку (3)'!R:R,MATCH($U21,'на отправку (3)'!$A:$A,0),1),0)</f>
        <v>2.3738318000000001E-2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022012№12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57</v>
      </c>
      <c r="D22" s="102">
        <f>IFERROR(INDEX('на отправку (3)'!F:F,MATCH($U22,'на отправку (3)'!$A:$A,0),1),0)</f>
        <v>273</v>
      </c>
      <c r="E22" s="102">
        <f>IFERROR(INDEX('на отправку (3)'!G:G,MATCH($U22,'на отправку (3)'!$A:$A,0),1),0)</f>
        <v>0.20879120900000001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-14.36917487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79</v>
      </c>
      <c r="O22" s="102">
        <f>IFERROR(INDEX('на отправку (3)'!Q:Q,MATCH($U22,'на отправку (3)'!$A:$A,0),1),0)</f>
        <v>324</v>
      </c>
      <c r="P22" s="102">
        <f>IFERROR(INDEX('на отправку (3)'!R:R,MATCH($U22,'на отправку (3)'!$A:$A,0),1),0)</f>
        <v>0.24382715999999999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022012№13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422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378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022012№14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2729</v>
      </c>
      <c r="D25" s="102">
        <f>IFERROR(INDEX('на отправку (3)'!F:F,MATCH($U25,'на отправку (3)'!$A:$A,0),1),0)</f>
        <v>2820</v>
      </c>
      <c r="E25" s="102">
        <f>IFERROR(INDEX('на отправку (3)'!G:G,MATCH($U25,'на отправку (3)'!$A:$A,0),1),0)</f>
        <v>0.96773049600000005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0.96773049600000005</v>
      </c>
      <c r="I25" s="102">
        <f>IFERROR(INDEX('на отправку (3)'!K:K,MATCH($U25,'на отправку (3)'!$A:$A,0),1),0)</f>
        <v>0.5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0.5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022012№15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6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</v>
      </c>
      <c r="O26" s="102">
        <f>IFERROR(INDEX('на отправку (3)'!Q:Q,MATCH($U26,'на отправку (3)'!$A:$A,0),1),0)</f>
        <v>2</v>
      </c>
      <c r="P26" s="102">
        <f>IFERROR(INDEX('на отправку (3)'!R:R,MATCH($U26,'на отправку (3)'!$A:$A,0),1),0)</f>
        <v>0.5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022012№16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30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8</v>
      </c>
      <c r="O27" s="102">
        <f>IFERROR(INDEX('на отправку (3)'!Q:Q,MATCH($U27,'на отправку (3)'!$A:$A,0),1),0)</f>
        <v>8</v>
      </c>
      <c r="P27" s="102">
        <f>IFERROR(INDEX('на отправку (3)'!R:R,MATCH($U27,'на отправку (3)'!$A:$A,0),1),0)</f>
        <v>1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022012№17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2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</v>
      </c>
      <c r="O28" s="102">
        <f>IFERROR(INDEX('на отправку (3)'!Q:Q,MATCH($U28,'на отправку (3)'!$A:$A,0),1),0)</f>
        <v>1</v>
      </c>
      <c r="P28" s="102">
        <f>IFERROR(INDEX('на отправку (3)'!R:R,MATCH($U28,'на отправку (3)'!$A:$A,0),1),0)</f>
        <v>1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022012№18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1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0</v>
      </c>
      <c r="O29" s="102">
        <f>IFERROR(INDEX('на отправку (3)'!Q:Q,MATCH($U29,'на отправку (3)'!$A:$A,0),1),0)</f>
        <v>2</v>
      </c>
      <c r="P29" s="102">
        <f>IFERROR(INDEX('на отправку (3)'!R:R,MATCH($U29,'на отправку (3)'!$A:$A,0),1),0)</f>
        <v>0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022012№19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2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2</v>
      </c>
      <c r="O30" s="102">
        <f>IFERROR(INDEX('на отправку (3)'!Q:Q,MATCH($U30,'на отправку (3)'!$A:$A,0),1),0)</f>
        <v>1</v>
      </c>
      <c r="P30" s="102">
        <f>IFERROR(INDEX('на отправку (3)'!R:R,MATCH($U30,'на отправку (3)'!$A:$A,0),1),0)</f>
        <v>2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022012№20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2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022012№21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87</v>
      </c>
      <c r="D33" s="102">
        <f>IFERROR(INDEX('на отправку (3)'!F:F,MATCH($U33,'на отправку (3)'!$A:$A,0),1),0)</f>
        <v>103</v>
      </c>
      <c r="E33" s="102">
        <f>IFERROR(INDEX('на отправку (3)'!G:G,MATCH($U33,'на отправку (3)'!$A:$A,0),1),0)</f>
        <v>0.84466019400000003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0.84466019400000003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022012№22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2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022012№23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2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-100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1</v>
      </c>
      <c r="O35" s="102">
        <f>IFERROR(INDEX('на отправку (3)'!Q:Q,MATCH($U35,'на отправку (3)'!$A:$A,0),1),0)</f>
        <v>1</v>
      </c>
      <c r="P35" s="102">
        <f>IFERROR(INDEX('на отправку (3)'!R:R,MATCH($U35,'на отправку (3)'!$A:$A,0),1),0)</f>
        <v>1</v>
      </c>
      <c r="Q35" s="102">
        <f>IFERROR(INDEX('на отправку (3)'!S:S,MATCH($U35,'на отправку (3)'!$A:$A,0),1),0)</f>
        <v>0.5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022012№24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63</v>
      </c>
      <c r="D36" s="102">
        <f>IFERROR(INDEX('на отправку (3)'!F:F,MATCH($U36,'на отправку (3)'!$A:$A,0),1),0)</f>
        <v>65</v>
      </c>
      <c r="E36" s="102">
        <f>IFERROR(INDEX('на отправку (3)'!G:G,MATCH($U36,'на отправку (3)'!$A:$A,0),1),0)</f>
        <v>0.96923076900000005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0.96923076900000005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022012№25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12</v>
      </c>
      <c r="V47" s="96" t="s">
        <v>191</v>
      </c>
      <c r="Y47" s="73">
        <f>SUM(Y10:Y44)</f>
        <v>23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16</v>
      </c>
      <c r="L50" s="73">
        <f>SUMIF(L10:L44,1,L10:L44)</f>
        <v>17</v>
      </c>
      <c r="M50" s="96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10"/>
  <dimension ref="A1:Z50"/>
  <sheetViews>
    <sheetView showGridLines="0" topLeftCell="B1" workbookViewId="0">
      <selection activeCell="Y7" sqref="Y7"/>
    </sheetView>
  </sheetViews>
  <sheetFormatPr defaultColWidth="9.140625" defaultRowHeight="18" customHeight="1" x14ac:dyDescent="0.25"/>
  <cols>
    <col min="1" max="1" width="44.5703125" style="85" customWidth="1"/>
    <col min="2" max="2" width="7.140625" style="85" customWidth="1"/>
    <col min="3" max="3" width="13.85546875" style="85" customWidth="1"/>
    <col min="4" max="4" width="13.7109375" style="85" customWidth="1"/>
    <col min="5" max="5" width="11" style="85" customWidth="1"/>
    <col min="6" max="9" width="11.140625" style="85" customWidth="1"/>
    <col min="10" max="10" width="14" style="85" customWidth="1"/>
    <col min="11" max="11" width="14.28515625" style="85" customWidth="1"/>
    <col min="12" max="12" width="11.140625" style="85" customWidth="1"/>
    <col min="13" max="13" width="20" style="85" customWidth="1"/>
    <col min="14" max="15" width="13.28515625" style="85" customWidth="1"/>
    <col min="16" max="17" width="11.140625" style="85" customWidth="1"/>
    <col min="18" max="18" width="20" style="85" customWidth="1"/>
    <col min="19" max="19" width="0.140625" style="85" hidden="1" customWidth="1"/>
    <col min="20" max="20" width="9.140625" style="96"/>
    <col min="21" max="21" width="0" style="85" hidden="1" customWidth="1"/>
    <col min="22" max="16384" width="9.140625" style="85"/>
  </cols>
  <sheetData>
    <row r="1" spans="1:25" ht="18" customHeight="1" x14ac:dyDescent="0.25">
      <c r="A1" s="5" t="s">
        <v>2639</v>
      </c>
      <c r="T1" s="96" t="s">
        <v>27</v>
      </c>
    </row>
    <row r="2" spans="1:25" ht="18" customHeight="1" x14ac:dyDescent="0.25">
      <c r="A2" s="157" t="s">
        <v>2759</v>
      </c>
      <c r="B2" s="157" t="s">
        <v>2583</v>
      </c>
      <c r="C2" s="157" t="s">
        <v>2583</v>
      </c>
      <c r="D2" s="157" t="s">
        <v>2583</v>
      </c>
      <c r="E2" s="157" t="s">
        <v>2583</v>
      </c>
      <c r="F2" s="157" t="s">
        <v>2583</v>
      </c>
      <c r="G2" s="157" t="s">
        <v>2583</v>
      </c>
      <c r="H2" s="157" t="s">
        <v>2583</v>
      </c>
      <c r="I2" s="157" t="s">
        <v>2583</v>
      </c>
      <c r="J2" s="157" t="s">
        <v>2583</v>
      </c>
      <c r="K2" s="157" t="s">
        <v>2583</v>
      </c>
      <c r="L2" s="157" t="s">
        <v>2583</v>
      </c>
      <c r="M2" s="157" t="s">
        <v>2583</v>
      </c>
      <c r="N2" s="157" t="s">
        <v>2583</v>
      </c>
      <c r="O2" s="157" t="s">
        <v>2583</v>
      </c>
      <c r="P2" s="157" t="s">
        <v>2583</v>
      </c>
      <c r="Q2" s="157" t="s">
        <v>2583</v>
      </c>
      <c r="R2" s="157" t="s">
        <v>2583</v>
      </c>
      <c r="S2" s="157" t="s">
        <v>2583</v>
      </c>
    </row>
    <row r="3" spans="1:25" ht="18" customHeight="1" x14ac:dyDescent="0.25">
      <c r="A3" s="157" t="s">
        <v>0</v>
      </c>
      <c r="B3" s="157" t="s">
        <v>0</v>
      </c>
      <c r="C3" s="157" t="s">
        <v>0</v>
      </c>
      <c r="D3" s="157" t="s">
        <v>0</v>
      </c>
      <c r="E3" s="157" t="s">
        <v>0</v>
      </c>
      <c r="F3" s="157" t="s">
        <v>0</v>
      </c>
      <c r="G3" s="157" t="s">
        <v>0</v>
      </c>
      <c r="H3" s="157" t="s">
        <v>0</v>
      </c>
      <c r="I3" s="157" t="s">
        <v>0</v>
      </c>
      <c r="J3" s="157" t="s">
        <v>0</v>
      </c>
      <c r="K3" s="157" t="s">
        <v>0</v>
      </c>
      <c r="L3" s="157" t="s">
        <v>0</v>
      </c>
      <c r="M3" s="157" t="s">
        <v>0</v>
      </c>
      <c r="N3" s="157" t="s">
        <v>0</v>
      </c>
      <c r="O3" s="157" t="s">
        <v>0</v>
      </c>
      <c r="P3" s="157" t="s">
        <v>0</v>
      </c>
      <c r="Q3" s="157" t="s">
        <v>0</v>
      </c>
      <c r="R3" s="157" t="s">
        <v>0</v>
      </c>
      <c r="S3" s="157" t="s">
        <v>0</v>
      </c>
    </row>
    <row r="4" spans="1:25" ht="18" customHeight="1" x14ac:dyDescent="0.25">
      <c r="A4" s="157" t="s">
        <v>28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</row>
    <row r="5" spans="1:25" ht="18" customHeight="1" x14ac:dyDescent="0.25">
      <c r="A5" s="162" t="s">
        <v>2584</v>
      </c>
      <c r="B5" s="162" t="s">
        <v>2585</v>
      </c>
      <c r="C5" s="159" t="s">
        <v>2760</v>
      </c>
      <c r="D5" s="178" t="s">
        <v>2586</v>
      </c>
      <c r="E5" s="178" t="s">
        <v>2586</v>
      </c>
      <c r="F5" s="178" t="s">
        <v>2586</v>
      </c>
      <c r="G5" s="178" t="s">
        <v>2586</v>
      </c>
      <c r="H5" s="178" t="s">
        <v>2586</v>
      </c>
      <c r="I5" s="178" t="s">
        <v>2586</v>
      </c>
      <c r="J5" s="178" t="s">
        <v>2586</v>
      </c>
      <c r="K5" s="178" t="s">
        <v>2586</v>
      </c>
      <c r="L5" s="178" t="s">
        <v>2586</v>
      </c>
      <c r="M5" s="178" t="s">
        <v>2586</v>
      </c>
      <c r="N5" s="159" t="s">
        <v>2761</v>
      </c>
      <c r="O5" s="178" t="s">
        <v>2587</v>
      </c>
      <c r="P5" s="178" t="s">
        <v>2587</v>
      </c>
      <c r="Q5" s="178" t="s">
        <v>2587</v>
      </c>
      <c r="R5" s="179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63"/>
      <c r="B6" s="163"/>
      <c r="C6" s="1" t="s">
        <v>2588</v>
      </c>
      <c r="D6" s="1" t="s">
        <v>2589</v>
      </c>
      <c r="E6" s="1" t="s">
        <v>2590</v>
      </c>
      <c r="F6" s="1" t="s">
        <v>2591</v>
      </c>
      <c r="G6" s="1" t="s">
        <v>2592</v>
      </c>
      <c r="H6" s="1" t="s">
        <v>2593</v>
      </c>
      <c r="I6" s="1" t="s">
        <v>9</v>
      </c>
      <c r="J6" s="1" t="s">
        <v>2594</v>
      </c>
      <c r="K6" s="1" t="s">
        <v>2595</v>
      </c>
      <c r="L6" s="1" t="s">
        <v>2596</v>
      </c>
      <c r="M6" s="1" t="s">
        <v>11</v>
      </c>
      <c r="N6" s="1" t="s">
        <v>2588</v>
      </c>
      <c r="O6" s="1" t="s">
        <v>2589</v>
      </c>
      <c r="P6" s="1" t="s">
        <v>2590</v>
      </c>
      <c r="Q6" s="1" t="s">
        <v>9</v>
      </c>
      <c r="R6" s="95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7"/>
      <c r="B7" s="177"/>
      <c r="C7" s="1" t="s">
        <v>2597</v>
      </c>
      <c r="D7" s="1" t="s">
        <v>2597</v>
      </c>
      <c r="E7" s="1" t="s">
        <v>2598</v>
      </c>
      <c r="F7" s="1" t="s">
        <v>2599</v>
      </c>
      <c r="G7" s="1" t="s">
        <v>2600</v>
      </c>
      <c r="H7" s="1" t="s">
        <v>2601</v>
      </c>
      <c r="I7" s="1" t="s">
        <v>2602</v>
      </c>
      <c r="J7" s="1" t="s">
        <v>2603</v>
      </c>
      <c r="K7" s="1" t="s">
        <v>2603</v>
      </c>
      <c r="L7" s="1" t="s">
        <v>2604</v>
      </c>
      <c r="M7" s="1"/>
      <c r="N7" s="1" t="s">
        <v>2597</v>
      </c>
      <c r="O7" s="1" t="s">
        <v>2597</v>
      </c>
      <c r="P7" s="1" t="s">
        <v>2605</v>
      </c>
      <c r="Q7" s="1" t="s">
        <v>2606</v>
      </c>
      <c r="R7" s="95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ht="18" customHeight="1" x14ac:dyDescent="0.25">
      <c r="A8" s="2">
        <v>1</v>
      </c>
      <c r="B8" s="2">
        <v>2</v>
      </c>
      <c r="C8" s="2" t="s">
        <v>4</v>
      </c>
      <c r="D8" s="2" t="s">
        <v>2607</v>
      </c>
      <c r="E8" s="2" t="s">
        <v>6</v>
      </c>
      <c r="F8" s="2" t="s">
        <v>286</v>
      </c>
      <c r="G8" s="2" t="s">
        <v>287</v>
      </c>
      <c r="H8" s="2" t="s">
        <v>288</v>
      </c>
      <c r="I8" s="2" t="s">
        <v>289</v>
      </c>
      <c r="J8" s="2" t="s">
        <v>290</v>
      </c>
      <c r="K8" s="2" t="s">
        <v>2608</v>
      </c>
      <c r="L8" s="2" t="s">
        <v>2609</v>
      </c>
      <c r="M8" s="2" t="s">
        <v>2610</v>
      </c>
      <c r="N8" s="2" t="s">
        <v>2611</v>
      </c>
      <c r="O8" s="2" t="s">
        <v>2612</v>
      </c>
      <c r="P8" s="2" t="s">
        <v>2613</v>
      </c>
      <c r="Q8" s="2" t="s">
        <v>2614</v>
      </c>
      <c r="R8" s="2" t="s">
        <v>2615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ht="18" customHeight="1" x14ac:dyDescent="0.25">
      <c r="A9" s="7"/>
      <c r="B9" s="7" t="s">
        <v>2616</v>
      </c>
      <c r="C9" s="171" t="s">
        <v>13</v>
      </c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T9" s="143"/>
    </row>
    <row r="10" spans="1:25" ht="18" customHeight="1" x14ac:dyDescent="0.25">
      <c r="A10" s="7" t="s">
        <v>293</v>
      </c>
      <c r="B10" s="7" t="s">
        <v>2617</v>
      </c>
      <c r="C10" s="102">
        <f>IFERROR(INDEX('на отправку (3)'!E:E,MATCH($U10,'на отправку (3)'!$A:$A,0),1),0)</f>
        <v>44510</v>
      </c>
      <c r="D10" s="102">
        <f>IFERROR(INDEX('на отправку (3)'!F:F,MATCH($U10,'на отправку (3)'!$A:$A,0),1),0)</f>
        <v>176398.6</v>
      </c>
      <c r="E10" s="102">
        <f>IFERROR(INDEX('на отправку (3)'!G:G,MATCH($U10,'на отправку (3)'!$A:$A,0),1),0)</f>
        <v>0.25232626600000002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7.0225801260000003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42733</v>
      </c>
      <c r="O10" s="102">
        <f>IFERROR(INDEX('на отправку (3)'!Q:Q,MATCH($U10,'на отправку (3)'!$A:$A,0),1),0)</f>
        <v>181249.30000000002</v>
      </c>
      <c r="P10" s="102">
        <f>IFERROR(INDEX('на отправку (3)'!R:R,MATCH($U10,'на отправку (3)'!$A:$A,0),1),0)</f>
        <v>0.23576918599999999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021001№1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7" t="s">
        <v>295</v>
      </c>
      <c r="B11" s="7" t="s">
        <v>2</v>
      </c>
      <c r="C11" s="102">
        <f>IFERROR(INDEX('на отправку (3)'!E:E,MATCH($U11,'на отправку (3)'!$A:$A,0),1),0)</f>
        <v>309</v>
      </c>
      <c r="D11" s="102">
        <f>IFERROR(INDEX('на отправку (3)'!F:F,MATCH($U11,'на отправку (3)'!$A:$A,0),1),0)</f>
        <v>324</v>
      </c>
      <c r="E11" s="102">
        <f>IFERROR(INDEX('на отправку (3)'!G:G,MATCH($U11,'на отправку (3)'!$A:$A,0),1),0)</f>
        <v>0.95370370400000004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140.159932951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1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110</v>
      </c>
      <c r="O11" s="102">
        <f>IFERROR(INDEX('на отправку (3)'!Q:Q,MATCH($U11,'на отправку (3)'!$A:$A,0),1),0)</f>
        <v>277</v>
      </c>
      <c r="P11" s="102">
        <f>IFERROR(INDEX('на отправку (3)'!R:R,MATCH($U11,'на отправку (3)'!$A:$A,0),1),0)</f>
        <v>0.39711191299999998</v>
      </c>
      <c r="Q11" s="102">
        <f>IFERROR(INDEX('на отправку (3)'!S:S,MATCH($U11,'на отправку (3)'!$A:$A,0),1),0)</f>
        <v>1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021001№2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7" t="s">
        <v>297</v>
      </c>
      <c r="B12" s="7" t="s">
        <v>4</v>
      </c>
      <c r="C12" s="102">
        <f>IFERROR(INDEX('на отправку (3)'!E:E,MATCH($U12,'на отправку (3)'!$A:$A,0),1),0)</f>
        <v>11</v>
      </c>
      <c r="D12" s="102">
        <f>IFERROR(INDEX('на отправку (3)'!F:F,MATCH($U12,'на отправку (3)'!$A:$A,0),1),0)</f>
        <v>11</v>
      </c>
      <c r="E12" s="102">
        <f>IFERROR(INDEX('на отправку (3)'!G:G,MATCH($U12,'на отправку (3)'!$A:$A,0),1),0)</f>
        <v>1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5</v>
      </c>
      <c r="O12" s="102">
        <f>IFERROR(INDEX('на отправку (3)'!Q:Q,MATCH($U12,'на отправку (3)'!$A:$A,0),1),0)</f>
        <v>5</v>
      </c>
      <c r="P12" s="102">
        <f>IFERROR(INDEX('на отправку (3)'!R:R,MATCH($U12,'на отправку (3)'!$A:$A,0),1),0)</f>
        <v>1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021001№3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18" customHeight="1" x14ac:dyDescent="0.25">
      <c r="A13" s="7" t="s">
        <v>299</v>
      </c>
      <c r="B13" s="7" t="s">
        <v>2607</v>
      </c>
      <c r="C13" s="102">
        <f>IFERROR(INDEX('на отправку (3)'!E:E,MATCH($U13,'на отправку (3)'!$A:$A,0),1),0)</f>
        <v>2</v>
      </c>
      <c r="D13" s="102">
        <f>IFERROR(INDEX('на отправку (3)'!F:F,MATCH($U13,'на отправку (3)'!$A:$A,0),1),0)</f>
        <v>2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1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0</v>
      </c>
      <c r="O13" s="102">
        <f>IFERROR(INDEX('на отправку (3)'!Q:Q,MATCH($U13,'на отправку (3)'!$A:$A,0),1),0)</f>
        <v>2</v>
      </c>
      <c r="P13" s="102">
        <f>IFERROR(INDEX('на отправку (3)'!R:R,MATCH($U13,'на отправку (3)'!$A:$A,0),1),0)</f>
        <v>0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021001№4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18" customHeight="1" x14ac:dyDescent="0.25">
      <c r="A14" s="7" t="s">
        <v>301</v>
      </c>
      <c r="B14" s="7" t="s">
        <v>6</v>
      </c>
      <c r="C14" s="102">
        <f>IFERROR(INDEX('на отправку (3)'!E:E,MATCH($U14,'на отправку (3)'!$A:$A,0),1),0)</f>
        <v>14</v>
      </c>
      <c r="D14" s="102">
        <f>IFERROR(INDEX('на отправку (3)'!F:F,MATCH($U14,'на отправку (3)'!$A:$A,0),1),0)</f>
        <v>14</v>
      </c>
      <c r="E14" s="102">
        <f>IFERROR(INDEX('на отправку (3)'!G:G,MATCH($U14,'на отправку (3)'!$A:$A,0),1),0)</f>
        <v>1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1799.9999981000001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2</v>
      </c>
      <c r="O14" s="102">
        <f>IFERROR(INDEX('на отправку (3)'!Q:Q,MATCH($U14,'на отправку (3)'!$A:$A,0),1),0)</f>
        <v>38</v>
      </c>
      <c r="P14" s="102">
        <f>IFERROR(INDEX('на отправку (3)'!R:R,MATCH($U14,'на отправку (3)'!$A:$A,0),1),0)</f>
        <v>5.2631578999999998E-2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021001№5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18" customHeight="1" x14ac:dyDescent="0.25">
      <c r="A15" s="7" t="s">
        <v>303</v>
      </c>
      <c r="B15" s="7" t="s">
        <v>286</v>
      </c>
      <c r="C15" s="102">
        <f>IFERROR(INDEX('на отправку (3)'!E:E,MATCH($U15,'на отправку (3)'!$A:$A,0),1),0)</f>
        <v>1182</v>
      </c>
      <c r="D15" s="102">
        <f>IFERROR(INDEX('на отправку (3)'!F:F,MATCH($U15,'на отправку (3)'!$A:$A,0),1),0)</f>
        <v>1180</v>
      </c>
      <c r="E15" s="102">
        <f>IFERROR(INDEX('на отправку (3)'!G:G,MATCH($U15,'на отправку (3)'!$A:$A,0),1),0)</f>
        <v>1.0016949150000001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1.0016949150000001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021001№6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18" customHeight="1" x14ac:dyDescent="0.25">
      <c r="A16" s="7" t="s">
        <v>2618</v>
      </c>
      <c r="B16" s="7" t="s">
        <v>287</v>
      </c>
      <c r="C16" s="102">
        <f>IFERROR(INDEX('на отправку (3)'!E:E,MATCH($U16,'на отправку (3)'!$A:$A,0),1),0)</f>
        <v>181</v>
      </c>
      <c r="D16" s="102">
        <f>IFERROR(INDEX('на отправку (3)'!F:F,MATCH($U16,'на отправку (3)'!$A:$A,0),1),0)</f>
        <v>278</v>
      </c>
      <c r="E16" s="102">
        <f>IFERROR(INDEX('на отправку (3)'!G:G,MATCH($U16,'на отправку (3)'!$A:$A,0),1),0)</f>
        <v>0.65107913699999997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3.5142672899999998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1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178</v>
      </c>
      <c r="O16" s="102">
        <f>IFERROR(INDEX('на отправку (3)'!Q:Q,MATCH($U16,'на отправку (3)'!$A:$A,0),1),0)</f>
        <v>283</v>
      </c>
      <c r="P16" s="102">
        <f>IFERROR(INDEX('на отправку (3)'!R:R,MATCH($U16,'на отправку (3)'!$A:$A,0),1),0)</f>
        <v>0.62897526500000001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021001№7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18" customHeight="1" x14ac:dyDescent="0.25">
      <c r="A17" s="7" t="s">
        <v>2619</v>
      </c>
      <c r="B17" s="7" t="s">
        <v>288</v>
      </c>
      <c r="C17" s="102">
        <f>IFERROR(INDEX('на отправку (3)'!E:E,MATCH($U17,'на отправку (3)'!$A:$A,0),1),0)</f>
        <v>107</v>
      </c>
      <c r="D17" s="102">
        <f>IFERROR(INDEX('на отправку (3)'!F:F,MATCH($U17,'на отправку (3)'!$A:$A,0),1),0)</f>
        <v>278</v>
      </c>
      <c r="E17" s="102">
        <f>IFERROR(INDEX('на отправку (3)'!G:G,MATCH($U17,'на отправку (3)'!$A:$A,0),1),0)</f>
        <v>0.38489208600000002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-20.493094655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137</v>
      </c>
      <c r="O17" s="102">
        <f>IFERROR(INDEX('на отправку (3)'!Q:Q,MATCH($U17,'на отправку (3)'!$A:$A,0),1),0)</f>
        <v>283</v>
      </c>
      <c r="P17" s="102">
        <f>IFERROR(INDEX('на отправку (3)'!R:R,MATCH($U17,'на отправку (3)'!$A:$A,0),1),0)</f>
        <v>0.48409893999999998</v>
      </c>
      <c r="Q17" s="102">
        <f>IFERROR(INDEX('на отправку (3)'!S:S,MATCH($U17,'на отправку (3)'!$A:$A,0),1),0)</f>
        <v>0.5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021001№8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18" customHeight="1" x14ac:dyDescent="0.25">
      <c r="A18" s="7" t="s">
        <v>309</v>
      </c>
      <c r="B18" s="7" t="s">
        <v>289</v>
      </c>
      <c r="C18" s="102">
        <f>IFERROR(INDEX('на отправку (3)'!E:E,MATCH($U18,'на отправку (3)'!$A:$A,0),1),0)</f>
        <v>935</v>
      </c>
      <c r="D18" s="102">
        <f>IFERROR(INDEX('на отправку (3)'!F:F,MATCH($U18,'на отправку (3)'!$A:$A,0),1),0)</f>
        <v>324</v>
      </c>
      <c r="E18" s="102">
        <f>IFERROR(INDEX('на отправку (3)'!G:G,MATCH($U18,'на отправку (3)'!$A:$A,0),1),0)</f>
        <v>2.8858024690000001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2.8858024690000001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734</v>
      </c>
      <c r="O18" s="102">
        <f>IFERROR(INDEX('на отправку (3)'!Q:Q,MATCH($U18,'на отправку (3)'!$A:$A,0),1),0)</f>
        <v>277</v>
      </c>
      <c r="P18" s="102">
        <f>IFERROR(INDEX('на отправку (3)'!R:R,MATCH($U18,'на отправку (3)'!$A:$A,0),1),0)</f>
        <v>2.649819495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021001№9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18" customHeight="1" x14ac:dyDescent="0.25">
      <c r="A19" s="7" t="s">
        <v>311</v>
      </c>
      <c r="B19" s="7" t="s">
        <v>290</v>
      </c>
      <c r="C19" s="102">
        <f>IFERROR(INDEX('на отправку (3)'!E:E,MATCH($U19,'на отправку (3)'!$A:$A,0),1),0)</f>
        <v>27</v>
      </c>
      <c r="D19" s="102">
        <f>IFERROR(INDEX('на отправку (3)'!F:F,MATCH($U19,'на отправку (3)'!$A:$A,0),1),0)</f>
        <v>2</v>
      </c>
      <c r="E19" s="102">
        <f>IFERROR(INDEX('на отправку (3)'!G:G,MATCH($U19,'на отправку (3)'!$A:$A,0),1),0)</f>
        <v>13.5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13.5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12</v>
      </c>
      <c r="O19" s="102">
        <f>IFERROR(INDEX('на отправку (3)'!Q:Q,MATCH($U19,'на отправку (3)'!$A:$A,0),1),0)</f>
        <v>2</v>
      </c>
      <c r="P19" s="102">
        <f>IFERROR(INDEX('на отправку (3)'!R:R,MATCH($U19,'на отправку (3)'!$A:$A,0),1),0)</f>
        <v>6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021001№10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18" customHeight="1" x14ac:dyDescent="0.25">
      <c r="A20" s="7" t="s">
        <v>313</v>
      </c>
      <c r="B20" s="7" t="s">
        <v>2608</v>
      </c>
      <c r="C20" s="102">
        <f>IFERROR(INDEX('на отправку (3)'!E:E,MATCH($U20,'на отправку (3)'!$A:$A,0),1),0)</f>
        <v>74</v>
      </c>
      <c r="D20" s="102">
        <f>IFERROR(INDEX('на отправку (3)'!F:F,MATCH($U20,'на отправку (3)'!$A:$A,0),1),0)</f>
        <v>14</v>
      </c>
      <c r="E20" s="102">
        <f>IFERROR(INDEX('на отправку (3)'!G:G,MATCH($U20,'на отправку (3)'!$A:$A,0),1),0)</f>
        <v>5.2857142860000002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5.2857142860000002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42</v>
      </c>
      <c r="O20" s="102">
        <f>IFERROR(INDEX('на отправку (3)'!Q:Q,MATCH($U20,'на отправку (3)'!$A:$A,0),1),0)</f>
        <v>38</v>
      </c>
      <c r="P20" s="102">
        <f>IFERROR(INDEX('на отправку (3)'!R:R,MATCH($U20,'на отправку (3)'!$A:$A,0),1),0)</f>
        <v>1.1052631580000001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021001№11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18" customHeight="1" x14ac:dyDescent="0.25">
      <c r="A21" s="7" t="s">
        <v>315</v>
      </c>
      <c r="B21" s="7" t="s">
        <v>2609</v>
      </c>
      <c r="C21" s="102">
        <f>IFERROR(INDEX('на отправку (3)'!E:E,MATCH($U21,'на отправку (3)'!$A:$A,0),1),0)</f>
        <v>548</v>
      </c>
      <c r="D21" s="102">
        <f>IFERROR(INDEX('на отправку (3)'!F:F,MATCH($U21,'на отправку (3)'!$A:$A,0),1),0)</f>
        <v>11426</v>
      </c>
      <c r="E21" s="102">
        <f>IFERROR(INDEX('на отправку (3)'!G:G,MATCH($U21,'на отправку (3)'!$A:$A,0),1),0)</f>
        <v>4.7960791000000003E-2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22.586862708000002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418</v>
      </c>
      <c r="O21" s="102">
        <f>IFERROR(INDEX('на отправку (3)'!Q:Q,MATCH($U21,'на отправку (3)'!$A:$A,0),1),0)</f>
        <v>10684</v>
      </c>
      <c r="P21" s="102">
        <f>IFERROR(INDEX('на отправку (3)'!R:R,MATCH($U21,'на отправку (3)'!$A:$A,0),1),0)</f>
        <v>3.9123923999999997E-2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021001№12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18" customHeight="1" x14ac:dyDescent="0.25">
      <c r="A22" s="7" t="s">
        <v>317</v>
      </c>
      <c r="B22" s="7" t="s">
        <v>2610</v>
      </c>
      <c r="C22" s="102">
        <f>IFERROR(INDEX('на отправку (3)'!E:E,MATCH($U22,'на отправку (3)'!$A:$A,0),1),0)</f>
        <v>138</v>
      </c>
      <c r="D22" s="102">
        <f>IFERROR(INDEX('на отправку (3)'!F:F,MATCH($U22,'на отправку (3)'!$A:$A,0),1),0)</f>
        <v>511</v>
      </c>
      <c r="E22" s="102">
        <f>IFERROR(INDEX('на отправку (3)'!G:G,MATCH($U22,'на отправку (3)'!$A:$A,0),1),0)</f>
        <v>0.27005870799999998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-6.5343690539999999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128</v>
      </c>
      <c r="O22" s="102">
        <f>IFERROR(INDEX('на отправку (3)'!Q:Q,MATCH($U22,'на отправку (3)'!$A:$A,0),1),0)</f>
        <v>443</v>
      </c>
      <c r="P22" s="102">
        <f>IFERROR(INDEX('на отправку (3)'!R:R,MATCH($U22,'на отправку (3)'!$A:$A,0),1),0)</f>
        <v>0.28893905199999997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021001№13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18" customHeight="1" x14ac:dyDescent="0.25">
      <c r="A23" s="7" t="s">
        <v>319</v>
      </c>
      <c r="B23" s="7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671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614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021001№14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s="96" customFormat="1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8" customHeight="1" x14ac:dyDescent="0.25">
      <c r="A25" s="7" t="s">
        <v>323</v>
      </c>
      <c r="B25" s="7" t="s">
        <v>2612</v>
      </c>
      <c r="C25" s="102">
        <f>IFERROR(INDEX('на отправку (3)'!E:E,MATCH($U25,'на отправку (3)'!$A:$A,0),1),0)</f>
        <v>2147</v>
      </c>
      <c r="D25" s="102">
        <f>IFERROR(INDEX('на отправку (3)'!F:F,MATCH($U25,'на отправку (3)'!$A:$A,0),1),0)</f>
        <v>2160</v>
      </c>
      <c r="E25" s="102">
        <f>IFERROR(INDEX('на отправку (3)'!G:G,MATCH($U25,'на отправку (3)'!$A:$A,0),1),0)</f>
        <v>0.99398148099999994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0.99398148099999994</v>
      </c>
      <c r="I25" s="102">
        <f>IFERROR(INDEX('на отправку (3)'!K:K,MATCH($U25,'на отправку (3)'!$A:$A,0),1),0)</f>
        <v>0.5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0.5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021001№15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18" customHeight="1" x14ac:dyDescent="0.25">
      <c r="A26" s="7" t="s">
        <v>325</v>
      </c>
      <c r="B26" s="7" t="s">
        <v>2613</v>
      </c>
      <c r="C26" s="102">
        <f>IFERROR(INDEX('на отправку (3)'!E:E,MATCH($U26,'на отправку (3)'!$A:$A,0),1),0)</f>
        <v>7</v>
      </c>
      <c r="D26" s="102">
        <f>IFERROR(INDEX('на отправку (3)'!F:F,MATCH($U26,'на отправку (3)'!$A:$A,0),1),0)</f>
        <v>1</v>
      </c>
      <c r="E26" s="102">
        <f>IFERROR(INDEX('на отправку (3)'!G:G,MATCH($U26,'на отправку (3)'!$A:$A,0),1),0)</f>
        <v>7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7</v>
      </c>
      <c r="I26" s="102">
        <f>IFERROR(INDEX('на отправку (3)'!K:K,MATCH($U26,'на отправку (3)'!$A:$A,0),1),0)</f>
        <v>1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1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7</v>
      </c>
      <c r="O26" s="102">
        <f>IFERROR(INDEX('на отправку (3)'!Q:Q,MATCH($U26,'на отправку (3)'!$A:$A,0),1),0)</f>
        <v>10</v>
      </c>
      <c r="P26" s="102">
        <f>IFERROR(INDEX('на отправку (3)'!R:R,MATCH($U26,'на отправку (3)'!$A:$A,0),1),0)</f>
        <v>0.7</v>
      </c>
      <c r="Q26" s="102">
        <f>IFERROR(INDEX('на отправку (3)'!S:S,MATCH($U26,'на отправку (3)'!$A:$A,0),1),0)</f>
        <v>0.5</v>
      </c>
      <c r="R26" s="102">
        <f>IFERROR(INDEX('на отправку (3)'!T:T,MATCH($U26,'на отправку (3)'!$A:$A,0),1),0)</f>
        <v>0</v>
      </c>
      <c r="T26" s="140">
        <f t="shared" si="0"/>
        <v>1</v>
      </c>
      <c r="U26" s="141" t="str">
        <f t="shared" si="1"/>
        <v>021001№16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1</v>
      </c>
    </row>
    <row r="27" spans="1:25" ht="18" customHeight="1" x14ac:dyDescent="0.25">
      <c r="A27" s="7" t="s">
        <v>327</v>
      </c>
      <c r="B27" s="7" t="s">
        <v>2614</v>
      </c>
      <c r="C27" s="102">
        <f>IFERROR(INDEX('на отправку (3)'!E:E,MATCH($U27,'на отправку (3)'!$A:$A,0),1),0)</f>
        <v>277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9</v>
      </c>
      <c r="O27" s="102">
        <f>IFERROR(INDEX('на отправку (3)'!Q:Q,MATCH($U27,'на отправку (3)'!$A:$A,0),1),0)</f>
        <v>45</v>
      </c>
      <c r="P27" s="102">
        <f>IFERROR(INDEX('на отправку (3)'!R:R,MATCH($U27,'на отправку (3)'!$A:$A,0),1),0)</f>
        <v>0.2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021001№17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18" customHeight="1" x14ac:dyDescent="0.25">
      <c r="A28" s="7" t="s">
        <v>329</v>
      </c>
      <c r="B28" s="7" t="s">
        <v>2615</v>
      </c>
      <c r="C28" s="102">
        <f>IFERROR(INDEX('на отправку (3)'!E:E,MATCH($U28,'на отправку (3)'!$A:$A,0),1),0)</f>
        <v>49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29</v>
      </c>
      <c r="O28" s="102">
        <f>IFERROR(INDEX('на отправку (3)'!Q:Q,MATCH($U28,'на отправку (3)'!$A:$A,0),1),0)</f>
        <v>0</v>
      </c>
      <c r="P28" s="102">
        <f>IFERROR(INDEX('на отправку (3)'!R:R,MATCH($U28,'на отправку (3)'!$A:$A,0),1),0)</f>
        <v>0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021001№18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18" customHeight="1" x14ac:dyDescent="0.25">
      <c r="A29" s="7" t="s">
        <v>331</v>
      </c>
      <c r="B29" s="7" t="s">
        <v>2620</v>
      </c>
      <c r="C29" s="102">
        <f>IFERROR(INDEX('на отправку (3)'!E:E,MATCH($U29,'на отправку (3)'!$A:$A,0),1),0)</f>
        <v>12</v>
      </c>
      <c r="D29" s="102">
        <f>IFERROR(INDEX('на отправку (3)'!F:F,MATCH($U29,'на отправку (3)'!$A:$A,0),1),0)</f>
        <v>1</v>
      </c>
      <c r="E29" s="102">
        <f>IFERROR(INDEX('на отправку (3)'!G:G,MATCH($U29,'на отправку (3)'!$A:$A,0),1),0)</f>
        <v>12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12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9</v>
      </c>
      <c r="O29" s="102">
        <f>IFERROR(INDEX('на отправку (3)'!Q:Q,MATCH($U29,'на отправку (3)'!$A:$A,0),1),0)</f>
        <v>3</v>
      </c>
      <c r="P29" s="102">
        <f>IFERROR(INDEX('на отправку (3)'!R:R,MATCH($U29,'на отправку (3)'!$A:$A,0),1),0)</f>
        <v>3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021001№19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18" customHeight="1" x14ac:dyDescent="0.25">
      <c r="A30" s="7" t="s">
        <v>333</v>
      </c>
      <c r="B30" s="7" t="s">
        <v>2621</v>
      </c>
      <c r="C30" s="102">
        <f>IFERROR(INDEX('на отправку (3)'!E:E,MATCH($U30,'на отправку (3)'!$A:$A,0),1),0)</f>
        <v>4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1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021001№20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s="96" customFormat="1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18" customHeight="1" x14ac:dyDescent="0.25">
      <c r="A32" s="7" t="s">
        <v>335</v>
      </c>
      <c r="B32" s="7" t="s">
        <v>2622</v>
      </c>
      <c r="C32" s="102">
        <f>IFERROR(INDEX('на отправку (3)'!E:E,MATCH($U32,'на отправку (3)'!$A:$A,0),1),0)</f>
        <v>5</v>
      </c>
      <c r="D32" s="102">
        <f>IFERROR(INDEX('на отправку (3)'!F:F,MATCH($U32,'на отправку (3)'!$A:$A,0),1),0)</f>
        <v>6</v>
      </c>
      <c r="E32" s="102">
        <f>IFERROR(INDEX('на отправку (3)'!G:G,MATCH($U32,'на отправку (3)'!$A:$A,0),1),0)</f>
        <v>0.83333333300000001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-16.6666667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0.5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2</v>
      </c>
      <c r="O32" s="102">
        <f>IFERROR(INDEX('на отправку (3)'!Q:Q,MATCH($U32,'на отправку (3)'!$A:$A,0),1),0)</f>
        <v>2</v>
      </c>
      <c r="P32" s="102">
        <f>IFERROR(INDEX('на отправку (3)'!R:R,MATCH($U32,'на отправку (3)'!$A:$A,0),1),0)</f>
        <v>1</v>
      </c>
      <c r="Q32" s="102">
        <f>IFERROR(INDEX('на отправку (3)'!S:S,MATCH($U32,'на отправку (3)'!$A:$A,0),1),0)</f>
        <v>1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021001№21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18" customHeight="1" x14ac:dyDescent="0.25">
      <c r="A33" s="7" t="s">
        <v>337</v>
      </c>
      <c r="B33" s="7" t="s">
        <v>2623</v>
      </c>
      <c r="C33" s="102">
        <f>IFERROR(INDEX('на отправку (3)'!E:E,MATCH($U33,'на отправку (3)'!$A:$A,0),1),0)</f>
        <v>4</v>
      </c>
      <c r="D33" s="102">
        <f>IFERROR(INDEX('на отправку (3)'!F:F,MATCH($U33,'на отправку (3)'!$A:$A,0),1),0)</f>
        <v>73</v>
      </c>
      <c r="E33" s="102">
        <f>IFERROR(INDEX('на отправку (3)'!G:G,MATCH($U33,'на отправку (3)'!$A:$A,0),1),0)</f>
        <v>5.4794520999999999E-2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5.4794520999999999E-2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021001№22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18" customHeight="1" x14ac:dyDescent="0.25">
      <c r="A34" s="7" t="s">
        <v>339</v>
      </c>
      <c r="B34" s="7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1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021001№23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18" customHeight="1" x14ac:dyDescent="0.25">
      <c r="A35" s="7" t="s">
        <v>341</v>
      </c>
      <c r="B35" s="7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9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021001№24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18" customHeight="1" x14ac:dyDescent="0.25">
      <c r="A36" s="7" t="s">
        <v>343</v>
      </c>
      <c r="B36" s="7" t="s">
        <v>2626</v>
      </c>
      <c r="C36" s="102">
        <f>IFERROR(INDEX('на отправку (3)'!E:E,MATCH($U36,'на отправку (3)'!$A:$A,0),1),0)</f>
        <v>99</v>
      </c>
      <c r="D36" s="102">
        <f>IFERROR(INDEX('на отправку (3)'!F:F,MATCH($U36,'на отправку (3)'!$A:$A,0),1),0)</f>
        <v>110</v>
      </c>
      <c r="E36" s="102">
        <f>IFERROR(INDEX('на отправку (3)'!G:G,MATCH($U36,'на отправку (3)'!$A:$A,0),1),0)</f>
        <v>0.9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021001№25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8" customHeight="1" x14ac:dyDescent="0.25">
      <c r="A37" s="7"/>
      <c r="B37" s="7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8" customHeight="1" x14ac:dyDescent="0.25">
      <c r="A38" s="7" t="s">
        <v>2628</v>
      </c>
      <c r="B38" s="7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8" customHeight="1" x14ac:dyDescent="0.25">
      <c r="A39" s="7"/>
      <c r="B39" s="7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8" customHeight="1" x14ac:dyDescent="0.25">
      <c r="A40" s="7"/>
      <c r="B40" s="7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8" customHeight="1" x14ac:dyDescent="0.25">
      <c r="A41" s="7"/>
      <c r="B41" s="7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8" customHeight="1" x14ac:dyDescent="0.25">
      <c r="A42" s="7"/>
      <c r="B42" s="7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8" customHeight="1" x14ac:dyDescent="0.25">
      <c r="A43" s="7"/>
      <c r="B43" s="7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8" customHeight="1" x14ac:dyDescent="0.25">
      <c r="A44" s="7"/>
      <c r="B44" s="7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18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7" spans="1:26" ht="34.5" customHeight="1" x14ac:dyDescent="0.25">
      <c r="A47" s="176" t="s">
        <v>2636</v>
      </c>
      <c r="B47" s="176" t="s">
        <v>2636</v>
      </c>
      <c r="C47" s="176" t="s">
        <v>2636</v>
      </c>
      <c r="D47" s="176" t="s">
        <v>2636</v>
      </c>
      <c r="E47" s="176" t="s">
        <v>2636</v>
      </c>
      <c r="F47" s="176" t="s">
        <v>2636</v>
      </c>
      <c r="G47" s="176" t="s">
        <v>2636</v>
      </c>
      <c r="H47" s="176" t="s">
        <v>2636</v>
      </c>
      <c r="I47" s="176" t="s">
        <v>2636</v>
      </c>
      <c r="J47" s="176" t="s">
        <v>2636</v>
      </c>
      <c r="K47" s="176" t="s">
        <v>2636</v>
      </c>
      <c r="L47" s="176" t="s">
        <v>2636</v>
      </c>
      <c r="M47" s="176" t="s">
        <v>2636</v>
      </c>
      <c r="N47" s="176" t="s">
        <v>2636</v>
      </c>
      <c r="O47" s="176" t="s">
        <v>2636</v>
      </c>
      <c r="P47" s="176" t="s">
        <v>2636</v>
      </c>
      <c r="Q47" s="176" t="s">
        <v>2636</v>
      </c>
      <c r="R47" s="176" t="s">
        <v>2636</v>
      </c>
      <c r="S47" s="176" t="s">
        <v>2636</v>
      </c>
      <c r="T47" s="73">
        <f>SUM(T10:T44)</f>
        <v>16</v>
      </c>
      <c r="V47" s="85" t="s">
        <v>191</v>
      </c>
      <c r="Y47" s="73">
        <f>SUM(Y10:Y44)</f>
        <v>27</v>
      </c>
      <c r="Z47" s="85" t="s">
        <v>282</v>
      </c>
    </row>
    <row r="48" spans="1:26" ht="18" customHeight="1" x14ac:dyDescent="0.25">
      <c r="A48" s="176" t="s">
        <v>2637</v>
      </c>
      <c r="B48" s="176" t="s">
        <v>2637</v>
      </c>
      <c r="C48" s="176" t="s">
        <v>2637</v>
      </c>
      <c r="D48" s="176" t="s">
        <v>2637</v>
      </c>
      <c r="E48" s="176" t="s">
        <v>2637</v>
      </c>
      <c r="F48" s="176" t="s">
        <v>2637</v>
      </c>
      <c r="G48" s="176" t="s">
        <v>2637</v>
      </c>
      <c r="H48" s="176" t="s">
        <v>2637</v>
      </c>
      <c r="I48" s="176" t="s">
        <v>2637</v>
      </c>
      <c r="J48" s="176" t="s">
        <v>2637</v>
      </c>
      <c r="K48" s="176" t="s">
        <v>2637</v>
      </c>
      <c r="L48" s="176" t="s">
        <v>2637</v>
      </c>
      <c r="M48" s="176" t="s">
        <v>2637</v>
      </c>
      <c r="N48" s="176" t="s">
        <v>2637</v>
      </c>
      <c r="O48" s="176" t="s">
        <v>2637</v>
      </c>
      <c r="P48" s="176" t="s">
        <v>2637</v>
      </c>
      <c r="Q48" s="176" t="s">
        <v>2637</v>
      </c>
      <c r="R48" s="176" t="s">
        <v>2637</v>
      </c>
      <c r="S48" s="176" t="s">
        <v>2637</v>
      </c>
    </row>
    <row r="49" spans="1:19" ht="18" customHeight="1" x14ac:dyDescent="0.25">
      <c r="A49" s="176" t="s">
        <v>2638</v>
      </c>
      <c r="B49" s="176" t="s">
        <v>2638</v>
      </c>
      <c r="C49" s="176" t="s">
        <v>2638</v>
      </c>
      <c r="D49" s="176" t="s">
        <v>2638</v>
      </c>
      <c r="E49" s="176" t="s">
        <v>2638</v>
      </c>
      <c r="F49" s="176" t="s">
        <v>2638</v>
      </c>
      <c r="G49" s="176" t="s">
        <v>2638</v>
      </c>
      <c r="H49" s="176" t="s">
        <v>2638</v>
      </c>
      <c r="I49" s="176" t="s">
        <v>2638</v>
      </c>
      <c r="J49" s="176" t="s">
        <v>2638</v>
      </c>
      <c r="K49" s="176" t="s">
        <v>2638</v>
      </c>
      <c r="L49" s="176" t="s">
        <v>2638</v>
      </c>
      <c r="M49" s="176" t="s">
        <v>2638</v>
      </c>
      <c r="N49" s="176" t="s">
        <v>2638</v>
      </c>
      <c r="O49" s="176" t="s">
        <v>2638</v>
      </c>
      <c r="P49" s="176" t="s">
        <v>2638</v>
      </c>
      <c r="Q49" s="176" t="s">
        <v>2638</v>
      </c>
      <c r="R49" s="176" t="s">
        <v>2638</v>
      </c>
      <c r="S49" s="176" t="s">
        <v>2638</v>
      </c>
    </row>
    <row r="50" spans="1:19" ht="18" customHeight="1" x14ac:dyDescent="0.25">
      <c r="B50" s="85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19</v>
      </c>
      <c r="L50" s="73">
        <f>SUMIF(L10:L44,1,L10:L44)</f>
        <v>20</v>
      </c>
      <c r="M50" s="85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48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2684</v>
      </c>
      <c r="T1" s="96" t="s">
        <v>101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8" customHeight="1" x14ac:dyDescent="0.25">
      <c r="A4" s="158" t="s">
        <v>2685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52814</v>
      </c>
      <c r="D10" s="102">
        <f>IFERROR(INDEX('на отправку (3)'!F:F,MATCH($U10,'на отправку (3)'!$A:$A,0),1),0)</f>
        <v>115097.8</v>
      </c>
      <c r="E10" s="102">
        <f>IFERROR(INDEX('на отправку (3)'!G:G,MATCH($U10,'на отправку (3)'!$A:$A,0),1),0)</f>
        <v>0.45886194200000002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-6.6221171029999999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0.5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66776</v>
      </c>
      <c r="O10" s="102">
        <f>IFERROR(INDEX('на отправку (3)'!Q:Q,MATCH($U10,'на отправку (3)'!$A:$A,0),1),0)</f>
        <v>135888.4</v>
      </c>
      <c r="P10" s="102">
        <f>IFERROR(INDEX('на отправку (3)'!R:R,MATCH($U10,'на отправку (3)'!$A:$A,0),1),0)</f>
        <v>0.49140324000000002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022102№1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232</v>
      </c>
      <c r="D11" s="102">
        <f>IFERROR(INDEX('на отправку (3)'!F:F,MATCH($U11,'на отправку (3)'!$A:$A,0),1),0)</f>
        <v>240</v>
      </c>
      <c r="E11" s="102">
        <f>IFERROR(INDEX('на отправку (3)'!G:G,MATCH($U11,'на отправку (3)'!$A:$A,0),1),0)</f>
        <v>0.96666666700000003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156.09794607200001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211</v>
      </c>
      <c r="O11" s="102">
        <f>IFERROR(INDEX('на отправку (3)'!Q:Q,MATCH($U11,'на отправку (3)'!$A:$A,0),1),0)</f>
        <v>559</v>
      </c>
      <c r="P11" s="102">
        <f>IFERROR(INDEX('на отправку (3)'!R:R,MATCH($U11,'на отправку (3)'!$A:$A,0),1),0)</f>
        <v>0.37745974999999998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022102№2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2</v>
      </c>
      <c r="D12" s="102">
        <f>IFERROR(INDEX('на отправку (3)'!F:F,MATCH($U12,'на отправку (3)'!$A:$A,0),1),0)</f>
        <v>9</v>
      </c>
      <c r="E12" s="102">
        <f>IFERROR(INDEX('на отправку (3)'!G:G,MATCH($U12,'на отправку (3)'!$A:$A,0),1),0)</f>
        <v>0.222222222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-73.015873051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14</v>
      </c>
      <c r="O12" s="102">
        <f>IFERROR(INDEX('на отправку (3)'!Q:Q,MATCH($U12,'на отправку (3)'!$A:$A,0),1),0)</f>
        <v>17</v>
      </c>
      <c r="P12" s="102">
        <f>IFERROR(INDEX('на отправку (3)'!R:R,MATCH($U12,'на отправку (3)'!$A:$A,0),1),0)</f>
        <v>0.82352941199999996</v>
      </c>
      <c r="Q12" s="102">
        <f>IFERROR(INDEX('на отправку (3)'!S:S,MATCH($U12,'на отправку (3)'!$A:$A,0),1),0)</f>
        <v>0.5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022102№3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4</v>
      </c>
      <c r="D13" s="102">
        <f>IFERROR(INDEX('на отправку (3)'!F:F,MATCH($U13,'на отправку (3)'!$A:$A,0),1),0)</f>
        <v>4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825.00000092499999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1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4</v>
      </c>
      <c r="O13" s="102">
        <f>IFERROR(INDEX('на отправку (3)'!Q:Q,MATCH($U13,'на отправку (3)'!$A:$A,0),1),0)</f>
        <v>37</v>
      </c>
      <c r="P13" s="102">
        <f>IFERROR(INDEX('на отправку (3)'!R:R,MATCH($U13,'на отправку (3)'!$A:$A,0),1),0)</f>
        <v>0.10810810799999999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022102№4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17</v>
      </c>
      <c r="D14" s="102">
        <f>IFERROR(INDEX('на отправку (3)'!F:F,MATCH($U14,'на отправку (3)'!$A:$A,0),1),0)</f>
        <v>17</v>
      </c>
      <c r="E14" s="102">
        <f>IFERROR(INDEX('на отправку (3)'!G:G,MATCH($U14,'на отправку (3)'!$A:$A,0),1),0)</f>
        <v>1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462.49999929699999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8</v>
      </c>
      <c r="O14" s="102">
        <f>IFERROR(INDEX('на отправку (3)'!Q:Q,MATCH($U14,'на отправку (3)'!$A:$A,0),1),0)</f>
        <v>45</v>
      </c>
      <c r="P14" s="102">
        <f>IFERROR(INDEX('на отправку (3)'!R:R,MATCH($U14,'на отправку (3)'!$A:$A,0),1),0)</f>
        <v>0.177777778</v>
      </c>
      <c r="Q14" s="102">
        <f>IFERROR(INDEX('на отправку (3)'!S:S,MATCH($U14,'на отправку (3)'!$A:$A,0),1),0)</f>
        <v>0.5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022102№5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2751</v>
      </c>
      <c r="D15" s="102">
        <f>IFERROR(INDEX('на отправку (3)'!F:F,MATCH($U15,'на отправку (3)'!$A:$A,0),1),0)</f>
        <v>2750</v>
      </c>
      <c r="E15" s="102">
        <f>IFERROR(INDEX('на отправку (3)'!G:G,MATCH($U15,'на отправку (3)'!$A:$A,0),1),0)</f>
        <v>1.0003636359999999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1.0003636359999999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022102№6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341</v>
      </c>
      <c r="D16" s="102">
        <f>IFERROR(INDEX('на отправку (3)'!F:F,MATCH($U16,'на отправку (3)'!$A:$A,0),1),0)</f>
        <v>363</v>
      </c>
      <c r="E16" s="102">
        <f>IFERROR(INDEX('на отправку (3)'!G:G,MATCH($U16,'на отправку (3)'!$A:$A,0),1),0)</f>
        <v>0.93939393900000001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12.862437322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278</v>
      </c>
      <c r="O16" s="102">
        <f>IFERROR(INDEX('на отправку (3)'!Q:Q,MATCH($U16,'на отправку (3)'!$A:$A,0),1),0)</f>
        <v>334</v>
      </c>
      <c r="P16" s="102">
        <f>IFERROR(INDEX('на отправку (3)'!R:R,MATCH($U16,'на отправку (3)'!$A:$A,0),1),0)</f>
        <v>0.83233532899999996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022102№7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90</v>
      </c>
      <c r="D17" s="102">
        <f>IFERROR(INDEX('на отправку (3)'!F:F,MATCH($U17,'на отправку (3)'!$A:$A,0),1),0)</f>
        <v>363</v>
      </c>
      <c r="E17" s="102">
        <f>IFERROR(INDEX('на отправку (3)'!G:G,MATCH($U17,'на отправку (3)'!$A:$A,0),1),0)</f>
        <v>0.24793388399999999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-12.831666131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95</v>
      </c>
      <c r="O17" s="102">
        <f>IFERROR(INDEX('на отправку (3)'!Q:Q,MATCH($U17,'на отправку (3)'!$A:$A,0),1),0)</f>
        <v>334</v>
      </c>
      <c r="P17" s="102">
        <f>IFERROR(INDEX('на отправку (3)'!R:R,MATCH($U17,'на отправку (3)'!$A:$A,0),1),0)</f>
        <v>0.28443113799999997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022102№8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1061</v>
      </c>
      <c r="D18" s="102">
        <f>IFERROR(INDEX('на отправку (3)'!F:F,MATCH($U18,'на отправку (3)'!$A:$A,0),1),0)</f>
        <v>240</v>
      </c>
      <c r="E18" s="102">
        <f>IFERROR(INDEX('на отправку (3)'!G:G,MATCH($U18,'на отправку (3)'!$A:$A,0),1),0)</f>
        <v>4.420833333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4.420833333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1421</v>
      </c>
      <c r="O18" s="102">
        <f>IFERROR(INDEX('на отправку (3)'!Q:Q,MATCH($U18,'на отправку (3)'!$A:$A,0),1),0)</f>
        <v>559</v>
      </c>
      <c r="P18" s="102">
        <f>IFERROR(INDEX('на отправку (3)'!R:R,MATCH($U18,'на отправку (3)'!$A:$A,0),1),0)</f>
        <v>2.5420393560000001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022102№9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78</v>
      </c>
      <c r="D19" s="102">
        <f>IFERROR(INDEX('на отправку (3)'!F:F,MATCH($U19,'на отправку (3)'!$A:$A,0),1),0)</f>
        <v>4</v>
      </c>
      <c r="E19" s="102">
        <f>IFERROR(INDEX('на отправку (3)'!G:G,MATCH($U19,'на отправку (3)'!$A:$A,0),1),0)</f>
        <v>19.5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19.5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68</v>
      </c>
      <c r="O19" s="102">
        <f>IFERROR(INDEX('на отправку (3)'!Q:Q,MATCH($U19,'на отправку (3)'!$A:$A,0),1),0)</f>
        <v>37</v>
      </c>
      <c r="P19" s="102">
        <f>IFERROR(INDEX('на отправку (3)'!R:R,MATCH($U19,'на отправку (3)'!$A:$A,0),1),0)</f>
        <v>1.837837838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022102№10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88</v>
      </c>
      <c r="D20" s="102">
        <f>IFERROR(INDEX('на отправку (3)'!F:F,MATCH($U20,'на отправку (3)'!$A:$A,0),1),0)</f>
        <v>17</v>
      </c>
      <c r="E20" s="102">
        <f>IFERROR(INDEX('на отправку (3)'!G:G,MATCH($U20,'на отправку (3)'!$A:$A,0),1),0)</f>
        <v>5.1764705879999999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5.1764705879999999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66</v>
      </c>
      <c r="O20" s="102">
        <f>IFERROR(INDEX('на отправку (3)'!Q:Q,MATCH($U20,'на отправку (3)'!$A:$A,0),1),0)</f>
        <v>45</v>
      </c>
      <c r="P20" s="102">
        <f>IFERROR(INDEX('на отправку (3)'!R:R,MATCH($U20,'на отправку (3)'!$A:$A,0),1),0)</f>
        <v>1.4666666669999999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022102№11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488</v>
      </c>
      <c r="D21" s="102">
        <f>IFERROR(INDEX('на отправку (3)'!F:F,MATCH($U21,'на отправку (3)'!$A:$A,0),1),0)</f>
        <v>10981</v>
      </c>
      <c r="E21" s="102">
        <f>IFERROR(INDEX('на отправку (3)'!G:G,MATCH($U21,'на отправку (3)'!$A:$A,0),1),0)</f>
        <v>4.4440397E-2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5.7937208939999998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417</v>
      </c>
      <c r="O21" s="102">
        <f>IFERROR(INDEX('на отправку (3)'!Q:Q,MATCH($U21,'на отправку (3)'!$A:$A,0),1),0)</f>
        <v>9927</v>
      </c>
      <c r="P21" s="102">
        <f>IFERROR(INDEX('на отправку (3)'!R:R,MATCH($U21,'на отправку (3)'!$A:$A,0),1),0)</f>
        <v>4.2006649E-2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022102№12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56</v>
      </c>
      <c r="D22" s="102">
        <f>IFERROR(INDEX('на отправку (3)'!F:F,MATCH($U22,'на отправку (3)'!$A:$A,0),1),0)</f>
        <v>239</v>
      </c>
      <c r="E22" s="102">
        <f>IFERROR(INDEX('на отправку (3)'!G:G,MATCH($U22,'на отправку (3)'!$A:$A,0),1),0)</f>
        <v>0.23430962299999999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-4.1460631440000002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88</v>
      </c>
      <c r="O22" s="102">
        <f>IFERROR(INDEX('на отправку (3)'!Q:Q,MATCH($U22,'на отправку (3)'!$A:$A,0),1),0)</f>
        <v>360</v>
      </c>
      <c r="P22" s="102">
        <f>IFERROR(INDEX('на отправку (3)'!R:R,MATCH($U22,'на отправку (3)'!$A:$A,0),1),0)</f>
        <v>0.24444444400000001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022102№13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4</v>
      </c>
      <c r="D23" s="102">
        <f>IFERROR(INDEX('на отправку (3)'!F:F,MATCH($U23,'на отправку (3)'!$A:$A,0),1),0)</f>
        <v>704</v>
      </c>
      <c r="E23" s="102">
        <f>IFERROR(INDEX('на отправку (3)'!G:G,MATCH($U23,'на отправку (3)'!$A:$A,0),1),0)</f>
        <v>5.6818179999999999E-3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78.409106252000001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0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2</v>
      </c>
      <c r="O23" s="102">
        <f>IFERROR(INDEX('на отправку (3)'!Q:Q,MATCH($U23,'на отправку (3)'!$A:$A,0),1),0)</f>
        <v>628</v>
      </c>
      <c r="P23" s="102">
        <f>IFERROR(INDEX('на отправку (3)'!R:R,MATCH($U23,'на отправку (3)'!$A:$A,0),1),0)</f>
        <v>3.184713E-3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022102№14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3735</v>
      </c>
      <c r="D25" s="102">
        <f>IFERROR(INDEX('на отправку (3)'!F:F,MATCH($U25,'на отправку (3)'!$A:$A,0),1),0)</f>
        <v>3735</v>
      </c>
      <c r="E25" s="102">
        <f>IFERROR(INDEX('на отправку (3)'!G:G,MATCH($U25,'на отправку (3)'!$A:$A,0),1),0)</f>
        <v>1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0.5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022102№15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2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</v>
      </c>
      <c r="O26" s="102">
        <f>IFERROR(INDEX('на отправку (3)'!Q:Q,MATCH($U26,'на отправку (3)'!$A:$A,0),1),0)</f>
        <v>1</v>
      </c>
      <c r="P26" s="102">
        <f>IFERROR(INDEX('на отправку (3)'!R:R,MATCH($U26,'на отправку (3)'!$A:$A,0),1),0)</f>
        <v>1</v>
      </c>
      <c r="Q26" s="102">
        <f>IFERROR(INDEX('на отправку (3)'!S:S,MATCH($U26,'на отправку (3)'!$A:$A,0),1),0)</f>
        <v>1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022102№16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61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0</v>
      </c>
      <c r="O27" s="102">
        <f>IFERROR(INDEX('на отправку (3)'!Q:Q,MATCH($U27,'на отправку (3)'!$A:$A,0),1),0)</f>
        <v>9</v>
      </c>
      <c r="P27" s="102">
        <f>IFERROR(INDEX('на отправку (3)'!R:R,MATCH($U27,'на отправку (3)'!$A:$A,0),1),0)</f>
        <v>0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022102№17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36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17</v>
      </c>
      <c r="O28" s="102">
        <f>IFERROR(INDEX('на отправку (3)'!Q:Q,MATCH($U28,'на отправку (3)'!$A:$A,0),1),0)</f>
        <v>1</v>
      </c>
      <c r="P28" s="102">
        <f>IFERROR(INDEX('на отправку (3)'!R:R,MATCH($U28,'на отправку (3)'!$A:$A,0),1),0)</f>
        <v>17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022102№18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23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41</v>
      </c>
      <c r="O29" s="102">
        <f>IFERROR(INDEX('на отправку (3)'!Q:Q,MATCH($U29,'на отправку (3)'!$A:$A,0),1),0)</f>
        <v>4</v>
      </c>
      <c r="P29" s="102">
        <f>IFERROR(INDEX('на отправку (3)'!R:R,MATCH($U29,'на отправку (3)'!$A:$A,0),1),0)</f>
        <v>10.25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022102№19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6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7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022102№20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1</v>
      </c>
      <c r="D32" s="102">
        <f>IFERROR(INDEX('на отправку (3)'!F:F,MATCH($U32,'на отправку (3)'!$A:$A,0),1),0)</f>
        <v>4</v>
      </c>
      <c r="E32" s="102">
        <f>IFERROR(INDEX('на отправку (3)'!G:G,MATCH($U32,'на отправку (3)'!$A:$A,0),1),0)</f>
        <v>0.25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3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022102№21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68</v>
      </c>
      <c r="D33" s="102">
        <f>IFERROR(INDEX('на отправку (3)'!F:F,MATCH($U33,'на отправку (3)'!$A:$A,0),1),0)</f>
        <v>78</v>
      </c>
      <c r="E33" s="102">
        <f>IFERROR(INDEX('на отправку (3)'!G:G,MATCH($U33,'на отправку (3)'!$A:$A,0),1),0)</f>
        <v>0.87179487200000005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0.87179487200000005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022102№22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022102№23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-100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1</v>
      </c>
      <c r="O35" s="102">
        <f>IFERROR(INDEX('на отправку (3)'!Q:Q,MATCH($U35,'на отправку (3)'!$A:$A,0),1),0)</f>
        <v>1</v>
      </c>
      <c r="P35" s="102">
        <f>IFERROR(INDEX('на отправку (3)'!R:R,MATCH($U35,'на отправку (3)'!$A:$A,0),1),0)</f>
        <v>1</v>
      </c>
      <c r="Q35" s="102">
        <f>IFERROR(INDEX('на отправку (3)'!S:S,MATCH($U35,'на отправку (3)'!$A:$A,0),1),0)</f>
        <v>1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022102№24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183</v>
      </c>
      <c r="D36" s="102">
        <f>IFERROR(INDEX('на отправку (3)'!F:F,MATCH($U36,'на отправку (3)'!$A:$A,0),1),0)</f>
        <v>188</v>
      </c>
      <c r="E36" s="102">
        <f>IFERROR(INDEX('на отправку (3)'!G:G,MATCH($U36,'на отправку (3)'!$A:$A,0),1),0)</f>
        <v>0.97340425500000005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0.97340425500000005</v>
      </c>
      <c r="I36" s="102">
        <f>IFERROR(INDEX('на отправку (3)'!K:K,MATCH($U36,'на отправку (3)'!$A:$A,0),1),0)</f>
        <v>1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022102№25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14</v>
      </c>
      <c r="V47" s="96" t="s">
        <v>191</v>
      </c>
      <c r="Y47" s="73">
        <f>SUM(Y10:Y44)</f>
        <v>24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17</v>
      </c>
      <c r="L50" s="73">
        <f>SUMIF(L10:L44,1,L10:L44)</f>
        <v>18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49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2687</v>
      </c>
      <c r="T1" s="96" t="s">
        <v>103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21.75" customHeight="1" x14ac:dyDescent="0.25">
      <c r="A4" s="158" t="s">
        <v>104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43497</v>
      </c>
      <c r="D10" s="102">
        <f>IFERROR(INDEX('на отправку (3)'!F:F,MATCH($U10,'на отправку (3)'!$A:$A,0),1),0)</f>
        <v>142142.90000000002</v>
      </c>
      <c r="E10" s="102">
        <f>IFERROR(INDEX('на отправку (3)'!G:G,MATCH($U10,'на отправку (3)'!$A:$A,0),1),0)</f>
        <v>0.30600895299999997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11.398190775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42213</v>
      </c>
      <c r="O10" s="102">
        <f>IFERROR(INDEX('на отправку (3)'!Q:Q,MATCH($U10,'на отправку (3)'!$A:$A,0),1),0)</f>
        <v>153670.40000000002</v>
      </c>
      <c r="P10" s="102">
        <f>IFERROR(INDEX('на отправку (3)'!R:R,MATCH($U10,'на отправку (3)'!$A:$A,0),1),0)</f>
        <v>0.27469831500000003</v>
      </c>
      <c r="Q10" s="102">
        <f>IFERROR(INDEX('на отправку (3)'!S:S,MATCH($U10,'на отправку (3)'!$A:$A,0),1),0)</f>
        <v>0.5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022103№1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115</v>
      </c>
      <c r="D11" s="102">
        <f>IFERROR(INDEX('на отправку (3)'!F:F,MATCH($U11,'на отправку (3)'!$A:$A,0),1),0)</f>
        <v>126</v>
      </c>
      <c r="E11" s="102">
        <f>IFERROR(INDEX('на отправку (3)'!G:G,MATCH($U11,'на отправку (3)'!$A:$A,0),1),0)</f>
        <v>0.91269841299999999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87.307510234999995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134</v>
      </c>
      <c r="O11" s="102">
        <f>IFERROR(INDEX('на отправку (3)'!Q:Q,MATCH($U11,'на отправку (3)'!$A:$A,0),1),0)</f>
        <v>275</v>
      </c>
      <c r="P11" s="102">
        <f>IFERROR(INDEX('на отправку (3)'!R:R,MATCH($U11,'на отправку (3)'!$A:$A,0),1),0)</f>
        <v>0.48727272700000002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022103№2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2</v>
      </c>
      <c r="D12" s="102">
        <f>IFERROR(INDEX('на отправку (3)'!F:F,MATCH($U12,'на отправку (3)'!$A:$A,0),1),0)</f>
        <v>9</v>
      </c>
      <c r="E12" s="102">
        <f>IFERROR(INDEX('на отправку (3)'!G:G,MATCH($U12,'на отправку (3)'!$A:$A,0),1),0)</f>
        <v>0.222222222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-77.777777799999996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1</v>
      </c>
      <c r="O12" s="102">
        <f>IFERROR(INDEX('на отправку (3)'!Q:Q,MATCH($U12,'на отправку (3)'!$A:$A,0),1),0)</f>
        <v>1</v>
      </c>
      <c r="P12" s="102">
        <f>IFERROR(INDEX('на отправку (3)'!R:R,MATCH($U12,'на отправку (3)'!$A:$A,0),1),0)</f>
        <v>1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022103№3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1</v>
      </c>
      <c r="D13" s="102">
        <f>IFERROR(INDEX('на отправку (3)'!F:F,MATCH($U13,'на отправку (3)'!$A:$A,0),1),0)</f>
        <v>1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300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1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</v>
      </c>
      <c r="O13" s="102">
        <f>IFERROR(INDEX('на отправку (3)'!Q:Q,MATCH($U13,'на отправку (3)'!$A:$A,0),1),0)</f>
        <v>4</v>
      </c>
      <c r="P13" s="102">
        <f>IFERROR(INDEX('на отправку (3)'!R:R,MATCH($U13,'на отправку (3)'!$A:$A,0),1),0)</f>
        <v>0.25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022103№4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12</v>
      </c>
      <c r="D14" s="102">
        <f>IFERROR(INDEX('на отправку (3)'!F:F,MATCH($U14,'на отправку (3)'!$A:$A,0),1),0)</f>
        <v>12</v>
      </c>
      <c r="E14" s="102">
        <f>IFERROR(INDEX('на отправку (3)'!G:G,MATCH($U14,'на отправку (3)'!$A:$A,0),1),0)</f>
        <v>1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350.00000045000002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4</v>
      </c>
      <c r="O14" s="102">
        <f>IFERROR(INDEX('на отправку (3)'!Q:Q,MATCH($U14,'на отправку (3)'!$A:$A,0),1),0)</f>
        <v>18</v>
      </c>
      <c r="P14" s="102">
        <f>IFERROR(INDEX('на отправку (3)'!R:R,MATCH($U14,'на отправку (3)'!$A:$A,0),1),0)</f>
        <v>0.222222222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022103№5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591</v>
      </c>
      <c r="D15" s="102">
        <f>IFERROR(INDEX('на отправку (3)'!F:F,MATCH($U15,'на отправку (3)'!$A:$A,0),1),0)</f>
        <v>590</v>
      </c>
      <c r="E15" s="102">
        <f>IFERROR(INDEX('на отправку (3)'!G:G,MATCH($U15,'на отправку (3)'!$A:$A,0),1),0)</f>
        <v>1.0016949150000001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1.0016949150000001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022103№6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176</v>
      </c>
      <c r="D16" s="102">
        <f>IFERROR(INDEX('на отправку (3)'!F:F,MATCH($U16,'на отправку (3)'!$A:$A,0),1),0)</f>
        <v>219</v>
      </c>
      <c r="E16" s="102">
        <f>IFERROR(INDEX('на отправку (3)'!G:G,MATCH($U16,'на отправку (3)'!$A:$A,0),1),0)</f>
        <v>0.80365296799999997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15.726027466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125</v>
      </c>
      <c r="O16" s="102">
        <f>IFERROR(INDEX('на отправку (3)'!Q:Q,MATCH($U16,'на отправку (3)'!$A:$A,0),1),0)</f>
        <v>180</v>
      </c>
      <c r="P16" s="102">
        <f>IFERROR(INDEX('на отправку (3)'!R:R,MATCH($U16,'на отправку (3)'!$A:$A,0),1),0)</f>
        <v>0.69444444400000005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022103№7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77</v>
      </c>
      <c r="D17" s="102">
        <f>IFERROR(INDEX('на отправку (3)'!F:F,MATCH($U17,'на отправку (3)'!$A:$A,0),1),0)</f>
        <v>219</v>
      </c>
      <c r="E17" s="102">
        <f>IFERROR(INDEX('на отправку (3)'!G:G,MATCH($U17,'на отправку (3)'!$A:$A,0),1),0)</f>
        <v>0.35159817399999999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21.707060183999999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52</v>
      </c>
      <c r="O17" s="102">
        <f>IFERROR(INDEX('на отправку (3)'!Q:Q,MATCH($U17,'на отправку (3)'!$A:$A,0),1),0)</f>
        <v>180</v>
      </c>
      <c r="P17" s="102">
        <f>IFERROR(INDEX('на отправку (3)'!R:R,MATCH($U17,'на отправку (3)'!$A:$A,0),1),0)</f>
        <v>0.28888888899999998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022103№8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708</v>
      </c>
      <c r="D18" s="102">
        <f>IFERROR(INDEX('на отправку (3)'!F:F,MATCH($U18,'на отправку (3)'!$A:$A,0),1),0)</f>
        <v>126</v>
      </c>
      <c r="E18" s="102">
        <f>IFERROR(INDEX('на отправку (3)'!G:G,MATCH($U18,'на отправку (3)'!$A:$A,0),1),0)</f>
        <v>5.6190476189999998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5.6190476189999998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436</v>
      </c>
      <c r="O18" s="102">
        <f>IFERROR(INDEX('на отправку (3)'!Q:Q,MATCH($U18,'на отправку (3)'!$A:$A,0),1),0)</f>
        <v>275</v>
      </c>
      <c r="P18" s="102">
        <f>IFERROR(INDEX('на отправку (3)'!R:R,MATCH($U18,'на отправку (3)'!$A:$A,0),1),0)</f>
        <v>1.5854545449999999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022103№9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21</v>
      </c>
      <c r="D19" s="102">
        <f>IFERROR(INDEX('на отправку (3)'!F:F,MATCH($U19,'на отправку (3)'!$A:$A,0),1),0)</f>
        <v>1</v>
      </c>
      <c r="E19" s="102">
        <f>IFERROR(INDEX('на отправку (3)'!G:G,MATCH($U19,'на отправку (3)'!$A:$A,0),1),0)</f>
        <v>21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21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10</v>
      </c>
      <c r="O19" s="102">
        <f>IFERROR(INDEX('на отправку (3)'!Q:Q,MATCH($U19,'на отправку (3)'!$A:$A,0),1),0)</f>
        <v>4</v>
      </c>
      <c r="P19" s="102">
        <f>IFERROR(INDEX('на отправку (3)'!R:R,MATCH($U19,'на отправку (3)'!$A:$A,0),1),0)</f>
        <v>2.5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022103№10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68</v>
      </c>
      <c r="D20" s="102">
        <f>IFERROR(INDEX('на отправку (3)'!F:F,MATCH($U20,'на отправку (3)'!$A:$A,0),1),0)</f>
        <v>12</v>
      </c>
      <c r="E20" s="102">
        <f>IFERROR(INDEX('на отправку (3)'!G:G,MATCH($U20,'на отправку (3)'!$A:$A,0),1),0)</f>
        <v>5.6666666670000003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5.6666666670000003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54</v>
      </c>
      <c r="O20" s="102">
        <f>IFERROR(INDEX('на отправку (3)'!Q:Q,MATCH($U20,'на отправку (3)'!$A:$A,0),1),0)</f>
        <v>18</v>
      </c>
      <c r="P20" s="102">
        <f>IFERROR(INDEX('на отправку (3)'!R:R,MATCH($U20,'на отправку (3)'!$A:$A,0),1),0)</f>
        <v>3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022103№11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369</v>
      </c>
      <c r="D21" s="102">
        <f>IFERROR(INDEX('на отправку (3)'!F:F,MATCH($U21,'на отправку (3)'!$A:$A,0),1),0)</f>
        <v>8634</v>
      </c>
      <c r="E21" s="102">
        <f>IFERROR(INDEX('на отправку (3)'!G:G,MATCH($U21,'на отправку (3)'!$A:$A,0),1),0)</f>
        <v>4.2738012999999998E-2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65.682416700000005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206</v>
      </c>
      <c r="O21" s="102">
        <f>IFERROR(INDEX('на отправку (3)'!Q:Q,MATCH($U21,'на отправку (3)'!$A:$A,0),1),0)</f>
        <v>7986</v>
      </c>
      <c r="P21" s="102">
        <f>IFERROR(INDEX('на отправку (3)'!R:R,MATCH($U21,'на отправку (3)'!$A:$A,0),1),0)</f>
        <v>2.5795141000000001E-2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022103№12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38</v>
      </c>
      <c r="D22" s="102">
        <f>IFERROR(INDEX('на отправку (3)'!F:F,MATCH($U22,'на отправку (3)'!$A:$A,0),1),0)</f>
        <v>236</v>
      </c>
      <c r="E22" s="102">
        <f>IFERROR(INDEX('на отправку (3)'!G:G,MATCH($U22,'на отправку (3)'!$A:$A,0),1),0)</f>
        <v>0.16101694899999999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10.028248795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48</v>
      </c>
      <c r="O22" s="102">
        <f>IFERROR(INDEX('на отправку (3)'!Q:Q,MATCH($U22,'на отправку (3)'!$A:$A,0),1),0)</f>
        <v>328</v>
      </c>
      <c r="P22" s="102">
        <f>IFERROR(INDEX('на отправку (3)'!R:R,MATCH($U22,'на отправку (3)'!$A:$A,0),1),0)</f>
        <v>0.146341463</v>
      </c>
      <c r="Q22" s="102">
        <f>IFERROR(INDEX('на отправку (3)'!S:S,MATCH($U22,'на отправку (3)'!$A:$A,0),1),0)</f>
        <v>2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022103№13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650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588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022103№14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2348</v>
      </c>
      <c r="D25" s="102">
        <f>IFERROR(INDEX('на отправку (3)'!F:F,MATCH($U25,'на отправку (3)'!$A:$A,0),1),0)</f>
        <v>2268</v>
      </c>
      <c r="E25" s="102">
        <f>IFERROR(INDEX('на отправку (3)'!G:G,MATCH($U25,'на отправку (3)'!$A:$A,0),1),0)</f>
        <v>1.035273369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1.035273369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022103№15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3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</v>
      </c>
      <c r="O26" s="102">
        <f>IFERROR(INDEX('на отправку (3)'!Q:Q,MATCH($U26,'на отправку (3)'!$A:$A,0),1),0)</f>
        <v>2</v>
      </c>
      <c r="P26" s="102">
        <f>IFERROR(INDEX('на отправку (3)'!R:R,MATCH($U26,'на отправку (3)'!$A:$A,0),1),0)</f>
        <v>0.5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022103№16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5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3</v>
      </c>
      <c r="O27" s="102">
        <f>IFERROR(INDEX('на отправку (3)'!Q:Q,MATCH($U27,'на отправку (3)'!$A:$A,0),1),0)</f>
        <v>35</v>
      </c>
      <c r="P27" s="102">
        <f>IFERROR(INDEX('на отправку (3)'!R:R,MATCH($U27,'на отправку (3)'!$A:$A,0),1),0)</f>
        <v>8.5714286000000001E-2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022103№17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11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0</v>
      </c>
      <c r="O28" s="102">
        <f>IFERROR(INDEX('на отправку (3)'!Q:Q,MATCH($U28,'на отправку (3)'!$A:$A,0),1),0)</f>
        <v>0</v>
      </c>
      <c r="P28" s="102">
        <f>IFERROR(INDEX('на отправку (3)'!R:R,MATCH($U28,'на отправку (3)'!$A:$A,0),1),0)</f>
        <v>0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022103№18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11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3</v>
      </c>
      <c r="O29" s="102">
        <f>IFERROR(INDEX('на отправку (3)'!Q:Q,MATCH($U29,'на отправку (3)'!$A:$A,0),1),0)</f>
        <v>1</v>
      </c>
      <c r="P29" s="102">
        <f>IFERROR(INDEX('на отправку (3)'!R:R,MATCH($U29,'на отправку (3)'!$A:$A,0),1),0)</f>
        <v>3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022103№19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3</v>
      </c>
      <c r="D30" s="102">
        <f>IFERROR(INDEX('на отправку (3)'!F:F,MATCH($U30,'на отправку (3)'!$A:$A,0),1),0)</f>
        <v>1</v>
      </c>
      <c r="E30" s="102">
        <f>IFERROR(INDEX('на отправку (3)'!G:G,MATCH($U30,'на отправку (3)'!$A:$A,0),1),0)</f>
        <v>3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3</v>
      </c>
      <c r="I30" s="102">
        <f>IFERROR(INDEX('на отправку (3)'!K:K,MATCH($U30,'на отправку (3)'!$A:$A,0),1),0)</f>
        <v>1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1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2</v>
      </c>
      <c r="O30" s="102">
        <f>IFERROR(INDEX('на отправку (3)'!Q:Q,MATCH($U30,'на отправку (3)'!$A:$A,0),1),0)</f>
        <v>4</v>
      </c>
      <c r="P30" s="102">
        <f>IFERROR(INDEX('на отправку (3)'!R:R,MATCH($U30,'на отправку (3)'!$A:$A,0),1),0)</f>
        <v>0.5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1</v>
      </c>
      <c r="U30" s="141" t="str">
        <f t="shared" si="1"/>
        <v>022103№20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1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-100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2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1</v>
      </c>
      <c r="O32" s="102">
        <f>IFERROR(INDEX('на отправку (3)'!Q:Q,MATCH($U32,'на отправку (3)'!$A:$A,0),1),0)</f>
        <v>2</v>
      </c>
      <c r="P32" s="102">
        <f>IFERROR(INDEX('на отправку (3)'!R:R,MATCH($U32,'на отправку (3)'!$A:$A,0),1),0)</f>
        <v>0.5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022103№21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124</v>
      </c>
      <c r="D33" s="102">
        <f>IFERROR(INDEX('на отправку (3)'!F:F,MATCH($U33,'на отправку (3)'!$A:$A,0),1),0)</f>
        <v>135</v>
      </c>
      <c r="E33" s="102">
        <f>IFERROR(INDEX('на отправку (3)'!G:G,MATCH($U33,'на отправку (3)'!$A:$A,0),1),0)</f>
        <v>0.91851851900000003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0.91851851900000003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022103№22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022103№23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3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0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022103№24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90</v>
      </c>
      <c r="D36" s="102">
        <f>IFERROR(INDEX('на отправку (3)'!F:F,MATCH($U36,'на отправку (3)'!$A:$A,0),1),0)</f>
        <v>94</v>
      </c>
      <c r="E36" s="102">
        <f>IFERROR(INDEX('на отправку (3)'!G:G,MATCH($U36,'на отправку (3)'!$A:$A,0),1),0)</f>
        <v>0.95744680900000001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0.95744680900000001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022103№25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14</v>
      </c>
      <c r="V47" s="96" t="s">
        <v>191</v>
      </c>
      <c r="Y47" s="73">
        <f>SUM(Y10:Y44)</f>
        <v>24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17</v>
      </c>
      <c r="L50" s="73">
        <f>SUMIF(L10:L44,1,L10:L44)</f>
        <v>18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Лист50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2688</v>
      </c>
      <c r="T1" s="96" t="s">
        <v>105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20.25" customHeight="1" x14ac:dyDescent="0.25">
      <c r="A4" s="158" t="s">
        <v>106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65270</v>
      </c>
      <c r="D10" s="102">
        <f>IFERROR(INDEX('на отправку (3)'!F:F,MATCH($U10,'на отправку (3)'!$A:$A,0),1),0)</f>
        <v>272448.5</v>
      </c>
      <c r="E10" s="102">
        <f>IFERROR(INDEX('на отправку (3)'!G:G,MATCH($U10,'на отправку (3)'!$A:$A,0),1),0)</f>
        <v>0.239568212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11.502973088999999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66522</v>
      </c>
      <c r="O10" s="102">
        <f>IFERROR(INDEX('на отправку (3)'!Q:Q,MATCH($U10,'на отправку (3)'!$A:$A,0),1),0)</f>
        <v>309615.40000000002</v>
      </c>
      <c r="P10" s="102">
        <f>IFERROR(INDEX('на отправку (3)'!R:R,MATCH($U10,'на отправку (3)'!$A:$A,0),1),0)</f>
        <v>0.21485365400000001</v>
      </c>
      <c r="Q10" s="102">
        <f>IFERROR(INDEX('на отправку (3)'!S:S,MATCH($U10,'на отправку (3)'!$A:$A,0),1),0)</f>
        <v>0.5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022104№1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255</v>
      </c>
      <c r="D11" s="102">
        <f>IFERROR(INDEX('на отправку (3)'!F:F,MATCH($U11,'на отправку (3)'!$A:$A,0),1),0)</f>
        <v>272</v>
      </c>
      <c r="E11" s="102">
        <f>IFERROR(INDEX('на отправку (3)'!G:G,MATCH($U11,'на отправку (3)'!$A:$A,0),1),0)</f>
        <v>0.9375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81.599650478000001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286</v>
      </c>
      <c r="O11" s="102">
        <f>IFERROR(INDEX('на отправку (3)'!Q:Q,MATCH($U11,'на отправку (3)'!$A:$A,0),1),0)</f>
        <v>554</v>
      </c>
      <c r="P11" s="102">
        <f>IFERROR(INDEX('на отправку (3)'!R:R,MATCH($U11,'на отправку (3)'!$A:$A,0),1),0)</f>
        <v>0.51624548699999995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022104№2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3</v>
      </c>
      <c r="D12" s="102">
        <f>IFERROR(INDEX('на отправку (3)'!F:F,MATCH($U12,'на отправку (3)'!$A:$A,0),1),0)</f>
        <v>27</v>
      </c>
      <c r="E12" s="102">
        <f>IFERROR(INDEX('на отправку (3)'!G:G,MATCH($U12,'на отправку (3)'!$A:$A,0),1),0)</f>
        <v>0.111111111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-88.888888899999998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17</v>
      </c>
      <c r="O12" s="102">
        <f>IFERROR(INDEX('на отправку (3)'!Q:Q,MATCH($U12,'на отправку (3)'!$A:$A,0),1),0)</f>
        <v>17</v>
      </c>
      <c r="P12" s="102">
        <f>IFERROR(INDEX('на отправку (3)'!R:R,MATCH($U12,'на отправку (3)'!$A:$A,0),1),0)</f>
        <v>1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022104№3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4</v>
      </c>
      <c r="D13" s="102">
        <f>IFERROR(INDEX('на отправку (3)'!F:F,MATCH($U13,'на отправку (3)'!$A:$A,0),1),0)</f>
        <v>4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324.99999936299997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4</v>
      </c>
      <c r="O13" s="102">
        <f>IFERROR(INDEX('на отправку (3)'!Q:Q,MATCH($U13,'на отправку (3)'!$A:$A,0),1),0)</f>
        <v>17</v>
      </c>
      <c r="P13" s="102">
        <f>IFERROR(INDEX('на отправку (3)'!R:R,MATCH($U13,'на отправку (3)'!$A:$A,0),1),0)</f>
        <v>0.235294118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022104№4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44</v>
      </c>
      <c r="D14" s="102">
        <f>IFERROR(INDEX('на отправку (3)'!F:F,MATCH($U14,'на отправку (3)'!$A:$A,0),1),0)</f>
        <v>48</v>
      </c>
      <c r="E14" s="102">
        <f>IFERROR(INDEX('на отправку (3)'!G:G,MATCH($U14,'на отправку (3)'!$A:$A,0),1),0)</f>
        <v>0.91666666699999999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234.782608584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23</v>
      </c>
      <c r="O14" s="102">
        <f>IFERROR(INDEX('на отправку (3)'!Q:Q,MATCH($U14,'на отправку (3)'!$A:$A,0),1),0)</f>
        <v>84</v>
      </c>
      <c r="P14" s="102">
        <f>IFERROR(INDEX('на отправку (3)'!R:R,MATCH($U14,'на отправку (3)'!$A:$A,0),1),0)</f>
        <v>0.27380952400000003</v>
      </c>
      <c r="Q14" s="102">
        <f>IFERROR(INDEX('на отправку (3)'!S:S,MATCH($U14,'на отправку (3)'!$A:$A,0),1),0)</f>
        <v>0.5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022104№5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3650</v>
      </c>
      <c r="D15" s="102">
        <f>IFERROR(INDEX('на отправку (3)'!F:F,MATCH($U15,'на отправку (3)'!$A:$A,0),1),0)</f>
        <v>3650</v>
      </c>
      <c r="E15" s="102">
        <f>IFERROR(INDEX('на отправку (3)'!G:G,MATCH($U15,'на отправку (3)'!$A:$A,0),1),0)</f>
        <v>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022104№6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576</v>
      </c>
      <c r="D16" s="102">
        <f>IFERROR(INDEX('на отправку (3)'!F:F,MATCH($U16,'на отправку (3)'!$A:$A,0),1),0)</f>
        <v>600</v>
      </c>
      <c r="E16" s="102">
        <f>IFERROR(INDEX('на отправку (3)'!G:G,MATCH($U16,'на отправку (3)'!$A:$A,0),1),0)</f>
        <v>0.96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2.2713568149999999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1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597</v>
      </c>
      <c r="O16" s="102">
        <f>IFERROR(INDEX('на отправку (3)'!Q:Q,MATCH($U16,'на отправку (3)'!$A:$A,0),1),0)</f>
        <v>636</v>
      </c>
      <c r="P16" s="102">
        <f>IFERROR(INDEX('на отправку (3)'!R:R,MATCH($U16,'на отправку (3)'!$A:$A,0),1),0)</f>
        <v>0.938679245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022104№7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258</v>
      </c>
      <c r="D17" s="102">
        <f>IFERROR(INDEX('на отправку (3)'!F:F,MATCH($U17,'на отправку (3)'!$A:$A,0),1),0)</f>
        <v>600</v>
      </c>
      <c r="E17" s="102">
        <f>IFERROR(INDEX('на отправку (3)'!G:G,MATCH($U17,'на отправку (3)'!$A:$A,0),1),0)</f>
        <v>0.43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41.699482097000001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193</v>
      </c>
      <c r="O17" s="102">
        <f>IFERROR(INDEX('на отправку (3)'!Q:Q,MATCH($U17,'на отправку (3)'!$A:$A,0),1),0)</f>
        <v>636</v>
      </c>
      <c r="P17" s="102">
        <f>IFERROR(INDEX('на отправку (3)'!R:R,MATCH($U17,'на отправку (3)'!$A:$A,0),1),0)</f>
        <v>0.303459119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022104№8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1464</v>
      </c>
      <c r="D18" s="102">
        <f>IFERROR(INDEX('на отправку (3)'!F:F,MATCH($U18,'на отправку (3)'!$A:$A,0),1),0)</f>
        <v>272</v>
      </c>
      <c r="E18" s="102">
        <f>IFERROR(INDEX('на отправку (3)'!G:G,MATCH($U18,'на отправку (3)'!$A:$A,0),1),0)</f>
        <v>5.3823529409999997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5.3823529409999997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2132</v>
      </c>
      <c r="O18" s="102">
        <f>IFERROR(INDEX('на отправку (3)'!Q:Q,MATCH($U18,'на отправку (3)'!$A:$A,0),1),0)</f>
        <v>554</v>
      </c>
      <c r="P18" s="102">
        <f>IFERROR(INDEX('на отправку (3)'!R:R,MATCH($U18,'на отправку (3)'!$A:$A,0),1),0)</f>
        <v>3.8483754509999999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022104№9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52</v>
      </c>
      <c r="D19" s="102">
        <f>IFERROR(INDEX('на отправку (3)'!F:F,MATCH($U19,'на отправку (3)'!$A:$A,0),1),0)</f>
        <v>4</v>
      </c>
      <c r="E19" s="102">
        <f>IFERROR(INDEX('на отправку (3)'!G:G,MATCH($U19,'на отправку (3)'!$A:$A,0),1),0)</f>
        <v>13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13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36</v>
      </c>
      <c r="O19" s="102">
        <f>IFERROR(INDEX('на отправку (3)'!Q:Q,MATCH($U19,'на отправку (3)'!$A:$A,0),1),0)</f>
        <v>17</v>
      </c>
      <c r="P19" s="102">
        <f>IFERROR(INDEX('на отправку (3)'!R:R,MATCH($U19,'на отправку (3)'!$A:$A,0),1),0)</f>
        <v>2.1176470589999998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022104№10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148</v>
      </c>
      <c r="D20" s="102">
        <f>IFERROR(INDEX('на отправку (3)'!F:F,MATCH($U20,'на отправку (3)'!$A:$A,0),1),0)</f>
        <v>48</v>
      </c>
      <c r="E20" s="102">
        <f>IFERROR(INDEX('на отправку (3)'!G:G,MATCH($U20,'на отправку (3)'!$A:$A,0),1),0)</f>
        <v>3.0833333330000001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3.0833333330000001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106</v>
      </c>
      <c r="O20" s="102">
        <f>IFERROR(INDEX('на отправку (3)'!Q:Q,MATCH($U20,'на отправку (3)'!$A:$A,0),1),0)</f>
        <v>84</v>
      </c>
      <c r="P20" s="102">
        <f>IFERROR(INDEX('на отправку (3)'!R:R,MATCH($U20,'на отправку (3)'!$A:$A,0),1),0)</f>
        <v>1.2619047619999999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022104№11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804</v>
      </c>
      <c r="D21" s="102">
        <f>IFERROR(INDEX('на отправку (3)'!F:F,MATCH($U21,'на отправку (3)'!$A:$A,0),1),0)</f>
        <v>17808</v>
      </c>
      <c r="E21" s="102">
        <f>IFERROR(INDEX('на отправку (3)'!G:G,MATCH($U21,'на отправку (3)'!$A:$A,0),1),0)</f>
        <v>4.5148248000000002E-2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13.527198878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667</v>
      </c>
      <c r="O21" s="102">
        <f>IFERROR(INDEX('на отправку (3)'!Q:Q,MATCH($U21,'на отправку (3)'!$A:$A,0),1),0)</f>
        <v>16772</v>
      </c>
      <c r="P21" s="102">
        <f>IFERROR(INDEX('на отправку (3)'!R:R,MATCH($U21,'на отправку (3)'!$A:$A,0),1),0)</f>
        <v>3.9768662000000003E-2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022104№12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128</v>
      </c>
      <c r="D22" s="102">
        <f>IFERROR(INDEX('на отправку (3)'!F:F,MATCH($U22,'на отправку (3)'!$A:$A,0),1),0)</f>
        <v>663</v>
      </c>
      <c r="E22" s="102">
        <f>IFERROR(INDEX('на отправку (3)'!G:G,MATCH($U22,'на отправку (3)'!$A:$A,0),1),0)</f>
        <v>0.19306184000000001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0.89038074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155</v>
      </c>
      <c r="O22" s="102">
        <f>IFERROR(INDEX('на отправку (3)'!Q:Q,MATCH($U22,'на отправку (3)'!$A:$A,0),1),0)</f>
        <v>810</v>
      </c>
      <c r="P22" s="102">
        <f>IFERROR(INDEX('на отправку (3)'!R:R,MATCH($U22,'на отправку (3)'!$A:$A,0),1),0)</f>
        <v>0.19135802499999999</v>
      </c>
      <c r="Q22" s="102">
        <f>IFERROR(INDEX('на отправку (3)'!S:S,MATCH($U22,'на отправку (3)'!$A:$A,0),1),0)</f>
        <v>2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022104№13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1</v>
      </c>
      <c r="D23" s="102">
        <f>IFERROR(INDEX('на отправку (3)'!F:F,MATCH($U23,'на отправку (3)'!$A:$A,0),1),0)</f>
        <v>1323</v>
      </c>
      <c r="E23" s="102">
        <f>IFERROR(INDEX('на отправку (3)'!G:G,MATCH($U23,'на отправку (3)'!$A:$A,0),1),0)</f>
        <v>7.5585799999999999E-4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1230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022104№14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2787</v>
      </c>
      <c r="D25" s="102">
        <f>IFERROR(INDEX('на отправку (3)'!F:F,MATCH($U25,'на отправку (3)'!$A:$A,0),1),0)</f>
        <v>2816</v>
      </c>
      <c r="E25" s="102">
        <f>IFERROR(INDEX('на отправку (3)'!G:G,MATCH($U25,'на отправку (3)'!$A:$A,0),1),0)</f>
        <v>0.98970170499999999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0.98970170499999999</v>
      </c>
      <c r="I25" s="102">
        <f>IFERROR(INDEX('на отправку (3)'!K:K,MATCH($U25,'на отправку (3)'!$A:$A,0),1),0)</f>
        <v>0.5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0.5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022104№15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6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4</v>
      </c>
      <c r="O26" s="102">
        <f>IFERROR(INDEX('на отправку (3)'!Q:Q,MATCH($U26,'на отправку (3)'!$A:$A,0),1),0)</f>
        <v>2</v>
      </c>
      <c r="P26" s="102">
        <f>IFERROR(INDEX('на отправку (3)'!R:R,MATCH($U26,'на отправку (3)'!$A:$A,0),1),0)</f>
        <v>2</v>
      </c>
      <c r="Q26" s="102">
        <f>IFERROR(INDEX('на отправку (3)'!S:S,MATCH($U26,'на отправку (3)'!$A:$A,0),1),0)</f>
        <v>1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022104№16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488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75</v>
      </c>
      <c r="O27" s="102">
        <f>IFERROR(INDEX('на отправку (3)'!Q:Q,MATCH($U27,'на отправку (3)'!$A:$A,0),1),0)</f>
        <v>25</v>
      </c>
      <c r="P27" s="102">
        <f>IFERROR(INDEX('на отправку (3)'!R:R,MATCH($U27,'на отправку (3)'!$A:$A,0),1),0)</f>
        <v>3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022104№17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32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19</v>
      </c>
      <c r="O28" s="102">
        <f>IFERROR(INDEX('на отправку (3)'!Q:Q,MATCH($U28,'на отправку (3)'!$A:$A,0),1),0)</f>
        <v>9</v>
      </c>
      <c r="P28" s="102">
        <f>IFERROR(INDEX('на отправку (3)'!R:R,MATCH($U28,'на отправку (3)'!$A:$A,0),1),0)</f>
        <v>2.111111111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022104№18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25</v>
      </c>
      <c r="D29" s="102">
        <f>IFERROR(INDEX('на отправку (3)'!F:F,MATCH($U29,'на отправку (3)'!$A:$A,0),1),0)</f>
        <v>1</v>
      </c>
      <c r="E29" s="102">
        <f>IFERROR(INDEX('на отправку (3)'!G:G,MATCH($U29,'на отправку (3)'!$A:$A,0),1),0)</f>
        <v>25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25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72</v>
      </c>
      <c r="O29" s="102">
        <f>IFERROR(INDEX('на отправку (3)'!Q:Q,MATCH($U29,'на отправку (3)'!$A:$A,0),1),0)</f>
        <v>14</v>
      </c>
      <c r="P29" s="102">
        <f>IFERROR(INDEX('на отправку (3)'!R:R,MATCH($U29,'на отправку (3)'!$A:$A,0),1),0)</f>
        <v>5.1428571429999996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022104№19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5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4</v>
      </c>
      <c r="O30" s="102">
        <f>IFERROR(INDEX('на отправку (3)'!Q:Q,MATCH($U30,'на отправку (3)'!$A:$A,0),1),0)</f>
        <v>3</v>
      </c>
      <c r="P30" s="102">
        <f>IFERROR(INDEX('на отправку (3)'!R:R,MATCH($U30,'на отправку (3)'!$A:$A,0),1),0)</f>
        <v>1.3333333329999999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022104№20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5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5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022104№21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83</v>
      </c>
      <c r="D33" s="102">
        <f>IFERROR(INDEX('на отправку (3)'!F:F,MATCH($U33,'на отправку (3)'!$A:$A,0),1),0)</f>
        <v>157</v>
      </c>
      <c r="E33" s="102">
        <f>IFERROR(INDEX('на отправку (3)'!G:G,MATCH($U33,'на отправку (3)'!$A:$A,0),1),0)</f>
        <v>0.52866241999999997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0.52866241999999997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022104№22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1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1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022104№23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1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1</v>
      </c>
      <c r="D35" s="102">
        <f>IFERROR(INDEX('на отправку (3)'!F:F,MATCH($U35,'на отправку (3)'!$A:$A,0),1),0)</f>
        <v>2</v>
      </c>
      <c r="E35" s="102">
        <f>IFERROR(INDEX('на отправку (3)'!G:G,MATCH($U35,'на отправку (3)'!$A:$A,0),1),0)</f>
        <v>0.5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199.99999940000001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1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1</v>
      </c>
      <c r="O35" s="102">
        <f>IFERROR(INDEX('на отправку (3)'!Q:Q,MATCH($U35,'на отправку (3)'!$A:$A,0),1),0)</f>
        <v>6</v>
      </c>
      <c r="P35" s="102">
        <f>IFERROR(INDEX('на отправку (3)'!R:R,MATCH($U35,'на отправку (3)'!$A:$A,0),1),0)</f>
        <v>0.16666666699999999</v>
      </c>
      <c r="Q35" s="102">
        <f>IFERROR(INDEX('на отправку (3)'!S:S,MATCH($U35,'на отправку (3)'!$A:$A,0),1),0)</f>
        <v>0.5</v>
      </c>
      <c r="R35" s="102">
        <f>IFERROR(INDEX('на отправку (3)'!T:T,MATCH($U35,'на отправку (3)'!$A:$A,0),1),0)</f>
        <v>0</v>
      </c>
      <c r="T35" s="140">
        <f t="shared" si="0"/>
        <v>1</v>
      </c>
      <c r="U35" s="141" t="str">
        <f t="shared" si="1"/>
        <v>022104№24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229</v>
      </c>
      <c r="D36" s="102">
        <f>IFERROR(INDEX('на отправку (3)'!F:F,MATCH($U36,'на отправку (3)'!$A:$A,0),1),0)</f>
        <v>250</v>
      </c>
      <c r="E36" s="102">
        <f>IFERROR(INDEX('на отправку (3)'!G:G,MATCH($U36,'на отправку (3)'!$A:$A,0),1),0)</f>
        <v>0.91600000000000004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0.91600000000000004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022104№25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14</v>
      </c>
      <c r="V47" s="96" t="s">
        <v>191</v>
      </c>
      <c r="Y47" s="73">
        <f>SUM(Y10:Y44)</f>
        <v>28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17</v>
      </c>
      <c r="L50" s="73">
        <f>SUMIF(L10:L44,1,L10:L44)</f>
        <v>21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Лист51"/>
  <dimension ref="A1:XFD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16384" x14ac:dyDescent="0.25">
      <c r="A1" s="105" t="s">
        <v>2689</v>
      </c>
      <c r="T1" s="96" t="s">
        <v>107</v>
      </c>
    </row>
    <row r="2" spans="1:16384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16384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16384" ht="18.75" customHeight="1" x14ac:dyDescent="0.25">
      <c r="A4" s="158" t="s">
        <v>2690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  <c r="EN4" s="158"/>
      <c r="EO4" s="158"/>
      <c r="EP4" s="158"/>
      <c r="EQ4" s="158"/>
      <c r="ER4" s="158"/>
      <c r="ES4" s="158"/>
      <c r="ET4" s="158"/>
      <c r="EU4" s="158"/>
      <c r="EV4" s="158"/>
      <c r="EW4" s="158"/>
      <c r="EX4" s="158"/>
      <c r="EY4" s="158"/>
      <c r="EZ4" s="158"/>
      <c r="FA4" s="158"/>
      <c r="FB4" s="158"/>
      <c r="FC4" s="158"/>
      <c r="FD4" s="158"/>
      <c r="FE4" s="158"/>
      <c r="FF4" s="158"/>
      <c r="FG4" s="158"/>
      <c r="FH4" s="158"/>
      <c r="FI4" s="158"/>
      <c r="FJ4" s="158"/>
      <c r="FK4" s="158"/>
      <c r="FL4" s="158"/>
      <c r="FM4" s="158"/>
      <c r="FN4" s="158"/>
      <c r="FO4" s="158"/>
      <c r="FP4" s="158"/>
      <c r="FQ4" s="158"/>
      <c r="FR4" s="158"/>
      <c r="FS4" s="158"/>
      <c r="FT4" s="158"/>
      <c r="FU4" s="158"/>
      <c r="FV4" s="158"/>
      <c r="FW4" s="158"/>
      <c r="FX4" s="158"/>
      <c r="FY4" s="158"/>
      <c r="FZ4" s="158"/>
      <c r="GA4" s="158"/>
      <c r="GB4" s="158"/>
      <c r="GC4" s="158"/>
      <c r="GD4" s="158"/>
      <c r="GE4" s="158"/>
      <c r="GF4" s="158"/>
      <c r="GG4" s="158"/>
      <c r="GH4" s="158"/>
      <c r="GI4" s="158"/>
      <c r="GJ4" s="158"/>
      <c r="GK4" s="158"/>
      <c r="GL4" s="158"/>
      <c r="GM4" s="158"/>
      <c r="GN4" s="158"/>
      <c r="GO4" s="158"/>
      <c r="GP4" s="158"/>
      <c r="GQ4" s="158"/>
      <c r="GR4" s="158"/>
      <c r="GS4" s="158"/>
      <c r="GT4" s="158"/>
      <c r="GU4" s="158"/>
      <c r="GV4" s="158"/>
      <c r="GW4" s="158"/>
      <c r="GX4" s="158"/>
      <c r="GY4" s="158"/>
      <c r="GZ4" s="158"/>
      <c r="HA4" s="158"/>
      <c r="HB4" s="158"/>
      <c r="HC4" s="158"/>
      <c r="HD4" s="158"/>
      <c r="HE4" s="158"/>
      <c r="HF4" s="158"/>
      <c r="HG4" s="158"/>
      <c r="HH4" s="158"/>
      <c r="HI4" s="158"/>
      <c r="HJ4" s="158"/>
      <c r="HK4" s="158"/>
      <c r="HL4" s="158"/>
      <c r="HM4" s="158"/>
      <c r="HN4" s="158"/>
      <c r="HO4" s="158"/>
      <c r="HP4" s="158"/>
      <c r="HQ4" s="158"/>
      <c r="HR4" s="158"/>
      <c r="HS4" s="158"/>
      <c r="HT4" s="158"/>
      <c r="HU4" s="158"/>
      <c r="HV4" s="158"/>
      <c r="HW4" s="158"/>
      <c r="HX4" s="158"/>
      <c r="HY4" s="158"/>
      <c r="HZ4" s="158"/>
      <c r="IA4" s="158"/>
      <c r="IB4" s="158"/>
      <c r="IC4" s="158"/>
      <c r="ID4" s="158"/>
      <c r="IE4" s="158"/>
      <c r="IF4" s="158"/>
      <c r="IG4" s="158"/>
      <c r="IH4" s="158"/>
      <c r="II4" s="158"/>
      <c r="IJ4" s="158"/>
      <c r="IK4" s="158"/>
      <c r="IL4" s="158"/>
      <c r="IM4" s="158"/>
      <c r="IN4" s="158"/>
      <c r="IO4" s="158"/>
      <c r="IP4" s="158"/>
      <c r="IQ4" s="158"/>
      <c r="IR4" s="158"/>
      <c r="IS4" s="158"/>
      <c r="IT4" s="158"/>
      <c r="IU4" s="158"/>
      <c r="IV4" s="158"/>
      <c r="IW4" s="158"/>
      <c r="IX4" s="158"/>
      <c r="IY4" s="158"/>
      <c r="IZ4" s="158"/>
      <c r="JA4" s="158"/>
      <c r="JB4" s="158"/>
      <c r="JC4" s="158"/>
      <c r="JD4" s="158"/>
      <c r="JE4" s="158"/>
      <c r="JF4" s="158"/>
      <c r="JG4" s="158"/>
      <c r="JH4" s="158"/>
      <c r="JI4" s="158"/>
      <c r="JJ4" s="158"/>
      <c r="JK4" s="158"/>
      <c r="JL4" s="158"/>
      <c r="JM4" s="158"/>
      <c r="JN4" s="158"/>
      <c r="JO4" s="158"/>
      <c r="JP4" s="158"/>
      <c r="JQ4" s="158"/>
      <c r="JR4" s="158"/>
      <c r="JS4" s="158"/>
      <c r="JT4" s="158"/>
      <c r="JU4" s="158"/>
      <c r="JV4" s="158"/>
      <c r="JW4" s="158"/>
      <c r="JX4" s="158"/>
      <c r="JY4" s="158"/>
      <c r="JZ4" s="158"/>
      <c r="KA4" s="158"/>
      <c r="KB4" s="158"/>
      <c r="KC4" s="158"/>
      <c r="KD4" s="158"/>
      <c r="KE4" s="158"/>
      <c r="KF4" s="158"/>
      <c r="KG4" s="158"/>
      <c r="KH4" s="158"/>
      <c r="KI4" s="158"/>
      <c r="KJ4" s="158"/>
      <c r="KK4" s="158"/>
      <c r="KL4" s="158"/>
      <c r="KM4" s="158"/>
      <c r="KN4" s="158"/>
      <c r="KO4" s="158"/>
      <c r="KP4" s="158"/>
      <c r="KQ4" s="158"/>
      <c r="KR4" s="158"/>
      <c r="KS4" s="158"/>
      <c r="KT4" s="158"/>
      <c r="KU4" s="158"/>
      <c r="KV4" s="158"/>
      <c r="KW4" s="158"/>
      <c r="KX4" s="158"/>
      <c r="KY4" s="158"/>
      <c r="KZ4" s="158"/>
      <c r="LA4" s="158"/>
      <c r="LB4" s="158"/>
      <c r="LC4" s="158"/>
      <c r="LD4" s="158"/>
      <c r="LE4" s="158"/>
      <c r="LF4" s="158"/>
      <c r="LG4" s="158"/>
      <c r="LH4" s="158"/>
      <c r="LI4" s="158"/>
      <c r="LJ4" s="158"/>
      <c r="LK4" s="158"/>
      <c r="LL4" s="158"/>
      <c r="LM4" s="158"/>
      <c r="LN4" s="158"/>
      <c r="LO4" s="158"/>
      <c r="LP4" s="158"/>
      <c r="LQ4" s="158"/>
      <c r="LR4" s="158"/>
      <c r="LS4" s="158"/>
      <c r="LT4" s="158"/>
      <c r="LU4" s="158"/>
      <c r="LV4" s="158"/>
      <c r="LW4" s="158"/>
      <c r="LX4" s="158"/>
      <c r="LY4" s="158"/>
      <c r="LZ4" s="158"/>
      <c r="MA4" s="158"/>
      <c r="MB4" s="158"/>
      <c r="MC4" s="158"/>
      <c r="MD4" s="158"/>
      <c r="ME4" s="158"/>
      <c r="MF4" s="158"/>
      <c r="MG4" s="158"/>
      <c r="MH4" s="158"/>
      <c r="MI4" s="158"/>
      <c r="MJ4" s="158"/>
      <c r="MK4" s="158"/>
      <c r="ML4" s="158"/>
      <c r="MM4" s="158"/>
      <c r="MN4" s="158"/>
      <c r="MO4" s="158"/>
      <c r="MP4" s="158"/>
      <c r="MQ4" s="158"/>
      <c r="MR4" s="158"/>
      <c r="MS4" s="158"/>
      <c r="MT4" s="158"/>
      <c r="MU4" s="158"/>
      <c r="MV4" s="158"/>
      <c r="MW4" s="158"/>
      <c r="MX4" s="158"/>
      <c r="MY4" s="158"/>
      <c r="MZ4" s="158"/>
      <c r="NA4" s="158"/>
      <c r="NB4" s="158"/>
      <c r="NC4" s="158"/>
      <c r="ND4" s="158"/>
      <c r="NE4" s="158"/>
      <c r="NF4" s="158"/>
      <c r="NG4" s="158"/>
      <c r="NH4" s="158"/>
      <c r="NI4" s="158"/>
      <c r="NJ4" s="158"/>
      <c r="NK4" s="158"/>
      <c r="NL4" s="158"/>
      <c r="NM4" s="158"/>
      <c r="NN4" s="158"/>
      <c r="NO4" s="158"/>
      <c r="NP4" s="158"/>
      <c r="NQ4" s="158"/>
      <c r="NR4" s="158"/>
      <c r="NS4" s="158"/>
      <c r="NT4" s="158"/>
      <c r="NU4" s="158"/>
      <c r="NV4" s="158"/>
      <c r="NW4" s="158"/>
      <c r="NX4" s="158"/>
      <c r="NY4" s="158"/>
      <c r="NZ4" s="158"/>
      <c r="OA4" s="158"/>
      <c r="OB4" s="158"/>
      <c r="OC4" s="158"/>
      <c r="OD4" s="158"/>
      <c r="OE4" s="158"/>
      <c r="OF4" s="158"/>
      <c r="OG4" s="158"/>
      <c r="OH4" s="158"/>
      <c r="OI4" s="158"/>
      <c r="OJ4" s="158"/>
      <c r="OK4" s="158"/>
      <c r="OL4" s="158"/>
      <c r="OM4" s="158"/>
      <c r="ON4" s="158"/>
      <c r="OO4" s="158"/>
      <c r="OP4" s="158"/>
      <c r="OQ4" s="158"/>
      <c r="OR4" s="158"/>
      <c r="OS4" s="158"/>
      <c r="OT4" s="158"/>
      <c r="OU4" s="158"/>
      <c r="OV4" s="158"/>
      <c r="OW4" s="158"/>
      <c r="OX4" s="158"/>
      <c r="OY4" s="158"/>
      <c r="OZ4" s="158"/>
      <c r="PA4" s="158"/>
      <c r="PB4" s="158"/>
      <c r="PC4" s="158"/>
      <c r="PD4" s="158"/>
      <c r="PE4" s="158"/>
      <c r="PF4" s="158"/>
      <c r="PG4" s="158"/>
      <c r="PH4" s="158"/>
      <c r="PI4" s="158"/>
      <c r="PJ4" s="158"/>
      <c r="PK4" s="158"/>
      <c r="PL4" s="158"/>
      <c r="PM4" s="158"/>
      <c r="PN4" s="158"/>
      <c r="PO4" s="158"/>
      <c r="PP4" s="158"/>
      <c r="PQ4" s="158"/>
      <c r="PR4" s="158"/>
      <c r="PS4" s="158"/>
      <c r="PT4" s="158"/>
      <c r="PU4" s="158"/>
      <c r="PV4" s="158"/>
      <c r="PW4" s="158"/>
      <c r="PX4" s="158"/>
      <c r="PY4" s="158"/>
      <c r="PZ4" s="158"/>
      <c r="QA4" s="158"/>
      <c r="QB4" s="158"/>
      <c r="QC4" s="158"/>
      <c r="QD4" s="158"/>
      <c r="QE4" s="158"/>
      <c r="QF4" s="158"/>
      <c r="QG4" s="158"/>
      <c r="QH4" s="158"/>
      <c r="QI4" s="158"/>
      <c r="QJ4" s="158"/>
      <c r="QK4" s="158"/>
      <c r="QL4" s="158"/>
      <c r="QM4" s="158"/>
      <c r="QN4" s="158"/>
      <c r="QO4" s="158"/>
      <c r="QP4" s="158"/>
      <c r="QQ4" s="158"/>
      <c r="QR4" s="158"/>
      <c r="QS4" s="158"/>
      <c r="QT4" s="158"/>
      <c r="QU4" s="158"/>
      <c r="QV4" s="158"/>
      <c r="QW4" s="158"/>
      <c r="QX4" s="158"/>
      <c r="QY4" s="158"/>
      <c r="QZ4" s="158"/>
      <c r="RA4" s="158"/>
      <c r="RB4" s="158"/>
      <c r="RC4" s="158"/>
      <c r="RD4" s="158"/>
      <c r="RE4" s="158"/>
      <c r="RF4" s="158"/>
      <c r="RG4" s="158"/>
      <c r="RH4" s="158"/>
      <c r="RI4" s="158"/>
      <c r="RJ4" s="158"/>
      <c r="RK4" s="158"/>
      <c r="RL4" s="158"/>
      <c r="RM4" s="158"/>
      <c r="RN4" s="158"/>
      <c r="RO4" s="158"/>
      <c r="RP4" s="158"/>
      <c r="RQ4" s="158"/>
      <c r="RR4" s="158"/>
      <c r="RS4" s="158"/>
      <c r="RT4" s="158"/>
      <c r="RU4" s="158"/>
      <c r="RV4" s="158"/>
      <c r="RW4" s="158"/>
      <c r="RX4" s="158"/>
      <c r="RY4" s="158"/>
      <c r="RZ4" s="158"/>
      <c r="SA4" s="158"/>
      <c r="SB4" s="158"/>
      <c r="SC4" s="158"/>
      <c r="SD4" s="158"/>
      <c r="SE4" s="158"/>
      <c r="SF4" s="158"/>
      <c r="SG4" s="158"/>
      <c r="SH4" s="158"/>
      <c r="SI4" s="158"/>
      <c r="SJ4" s="158"/>
      <c r="SK4" s="158"/>
      <c r="SL4" s="158"/>
      <c r="SM4" s="158"/>
      <c r="SN4" s="158"/>
      <c r="SO4" s="158"/>
      <c r="SP4" s="158"/>
      <c r="SQ4" s="158"/>
      <c r="SR4" s="158"/>
      <c r="SS4" s="158"/>
      <c r="ST4" s="158"/>
      <c r="SU4" s="158"/>
      <c r="SV4" s="158"/>
      <c r="SW4" s="158"/>
      <c r="SX4" s="158"/>
      <c r="SY4" s="158"/>
      <c r="SZ4" s="158"/>
      <c r="TA4" s="158"/>
      <c r="TB4" s="158"/>
      <c r="TC4" s="158"/>
      <c r="TD4" s="158"/>
      <c r="TE4" s="158"/>
      <c r="TF4" s="158"/>
      <c r="TG4" s="158"/>
      <c r="TH4" s="158"/>
      <c r="TI4" s="158"/>
      <c r="TJ4" s="158"/>
      <c r="TK4" s="158"/>
      <c r="TL4" s="158"/>
      <c r="TM4" s="158"/>
      <c r="TN4" s="158"/>
      <c r="TO4" s="158"/>
      <c r="TP4" s="158"/>
      <c r="TQ4" s="158"/>
      <c r="TR4" s="158"/>
      <c r="TS4" s="158"/>
      <c r="TT4" s="158"/>
      <c r="TU4" s="158"/>
      <c r="TV4" s="158"/>
      <c r="TW4" s="158"/>
      <c r="TX4" s="158"/>
      <c r="TY4" s="158"/>
      <c r="TZ4" s="158"/>
      <c r="UA4" s="158"/>
      <c r="UB4" s="158"/>
      <c r="UC4" s="158"/>
      <c r="UD4" s="158"/>
      <c r="UE4" s="158"/>
      <c r="UF4" s="158"/>
      <c r="UG4" s="158"/>
      <c r="UH4" s="158"/>
      <c r="UI4" s="158"/>
      <c r="UJ4" s="158"/>
      <c r="UK4" s="158"/>
      <c r="UL4" s="158"/>
      <c r="UM4" s="158"/>
      <c r="UN4" s="158"/>
      <c r="UO4" s="158"/>
      <c r="UP4" s="158"/>
      <c r="UQ4" s="158"/>
      <c r="UR4" s="158"/>
      <c r="US4" s="158"/>
      <c r="UT4" s="158"/>
      <c r="UU4" s="158"/>
      <c r="UV4" s="158"/>
      <c r="UW4" s="158"/>
      <c r="UX4" s="158"/>
      <c r="UY4" s="158"/>
      <c r="UZ4" s="158"/>
      <c r="VA4" s="158"/>
      <c r="VB4" s="158"/>
      <c r="VC4" s="158"/>
      <c r="VD4" s="158"/>
      <c r="VE4" s="158"/>
      <c r="VF4" s="158"/>
      <c r="VG4" s="158"/>
      <c r="VH4" s="158"/>
      <c r="VI4" s="158"/>
      <c r="VJ4" s="158"/>
      <c r="VK4" s="158"/>
      <c r="VL4" s="158"/>
      <c r="VM4" s="158"/>
      <c r="VN4" s="158"/>
      <c r="VO4" s="158"/>
      <c r="VP4" s="158"/>
      <c r="VQ4" s="158"/>
      <c r="VR4" s="158"/>
      <c r="VS4" s="158"/>
      <c r="VT4" s="158"/>
      <c r="VU4" s="158"/>
      <c r="VV4" s="158"/>
      <c r="VW4" s="158"/>
      <c r="VX4" s="158"/>
      <c r="VY4" s="158"/>
      <c r="VZ4" s="158"/>
      <c r="WA4" s="158"/>
      <c r="WB4" s="158"/>
      <c r="WC4" s="158"/>
      <c r="WD4" s="158"/>
      <c r="WE4" s="158"/>
      <c r="WF4" s="158"/>
      <c r="WG4" s="158"/>
      <c r="WH4" s="158"/>
      <c r="WI4" s="158"/>
      <c r="WJ4" s="158"/>
      <c r="WK4" s="158"/>
      <c r="WL4" s="158"/>
      <c r="WM4" s="158"/>
      <c r="WN4" s="158"/>
      <c r="WO4" s="158"/>
      <c r="WP4" s="158"/>
      <c r="WQ4" s="158"/>
      <c r="WR4" s="158"/>
      <c r="WS4" s="158"/>
      <c r="WT4" s="158"/>
      <c r="WU4" s="158"/>
      <c r="WV4" s="158"/>
      <c r="WW4" s="158"/>
      <c r="WX4" s="158"/>
      <c r="WY4" s="158"/>
      <c r="WZ4" s="158"/>
      <c r="XA4" s="158"/>
      <c r="XB4" s="158"/>
      <c r="XC4" s="158"/>
      <c r="XD4" s="158"/>
      <c r="XE4" s="158"/>
      <c r="XF4" s="158"/>
      <c r="XG4" s="158"/>
      <c r="XH4" s="158"/>
      <c r="XI4" s="158"/>
      <c r="XJ4" s="158"/>
      <c r="XK4" s="158"/>
      <c r="XL4" s="158"/>
      <c r="XM4" s="158"/>
      <c r="XN4" s="158"/>
      <c r="XO4" s="158"/>
      <c r="XP4" s="158"/>
      <c r="XQ4" s="158"/>
      <c r="XR4" s="158"/>
      <c r="XS4" s="158"/>
      <c r="XT4" s="158"/>
      <c r="XU4" s="158"/>
      <c r="XV4" s="158"/>
      <c r="XW4" s="158"/>
      <c r="XX4" s="158"/>
      <c r="XY4" s="158"/>
      <c r="XZ4" s="158"/>
      <c r="YA4" s="158"/>
      <c r="YB4" s="158"/>
      <c r="YC4" s="158"/>
      <c r="YD4" s="158"/>
      <c r="YE4" s="158"/>
      <c r="YF4" s="158"/>
      <c r="YG4" s="158"/>
      <c r="YH4" s="158"/>
      <c r="YI4" s="158"/>
      <c r="YJ4" s="158"/>
      <c r="YK4" s="158"/>
      <c r="YL4" s="158"/>
      <c r="YM4" s="158"/>
      <c r="YN4" s="158"/>
      <c r="YO4" s="158"/>
      <c r="YP4" s="158"/>
      <c r="YQ4" s="158"/>
      <c r="YR4" s="158"/>
      <c r="YS4" s="158"/>
      <c r="YT4" s="158"/>
      <c r="YU4" s="158"/>
      <c r="YV4" s="158"/>
      <c r="YW4" s="158"/>
      <c r="YX4" s="158"/>
      <c r="YY4" s="158"/>
      <c r="YZ4" s="158"/>
      <c r="ZA4" s="158"/>
      <c r="ZB4" s="158"/>
      <c r="ZC4" s="158"/>
      <c r="ZD4" s="158"/>
      <c r="ZE4" s="158"/>
      <c r="ZF4" s="158"/>
      <c r="ZG4" s="158"/>
      <c r="ZH4" s="158"/>
      <c r="ZI4" s="158"/>
      <c r="ZJ4" s="158"/>
      <c r="ZK4" s="158"/>
      <c r="ZL4" s="158"/>
      <c r="ZM4" s="158"/>
      <c r="ZN4" s="158"/>
      <c r="ZO4" s="158"/>
      <c r="ZP4" s="158"/>
      <c r="ZQ4" s="158"/>
      <c r="ZR4" s="158"/>
      <c r="ZS4" s="158"/>
      <c r="ZT4" s="158"/>
      <c r="ZU4" s="158"/>
      <c r="ZV4" s="158"/>
      <c r="ZW4" s="158"/>
      <c r="ZX4" s="158"/>
      <c r="ZY4" s="158"/>
      <c r="ZZ4" s="158"/>
      <c r="AAA4" s="158"/>
      <c r="AAB4" s="158"/>
      <c r="AAC4" s="158"/>
      <c r="AAD4" s="158"/>
      <c r="AAE4" s="158"/>
      <c r="AAF4" s="158"/>
      <c r="AAG4" s="158"/>
      <c r="AAH4" s="158"/>
      <c r="AAI4" s="158"/>
      <c r="AAJ4" s="158"/>
      <c r="AAK4" s="158"/>
      <c r="AAL4" s="158"/>
      <c r="AAM4" s="158"/>
      <c r="AAN4" s="158"/>
      <c r="AAO4" s="158"/>
      <c r="AAP4" s="158"/>
      <c r="AAQ4" s="158"/>
      <c r="AAR4" s="158"/>
      <c r="AAS4" s="158"/>
      <c r="AAT4" s="158"/>
      <c r="AAU4" s="158"/>
      <c r="AAV4" s="158"/>
      <c r="AAW4" s="158"/>
      <c r="AAX4" s="158"/>
      <c r="AAY4" s="158"/>
      <c r="AAZ4" s="158"/>
      <c r="ABA4" s="158"/>
      <c r="ABB4" s="158"/>
      <c r="ABC4" s="158"/>
      <c r="ABD4" s="158"/>
      <c r="ABE4" s="158"/>
      <c r="ABF4" s="158"/>
      <c r="ABG4" s="158"/>
      <c r="ABH4" s="158"/>
      <c r="ABI4" s="158"/>
      <c r="ABJ4" s="158"/>
      <c r="ABK4" s="158"/>
      <c r="ABL4" s="158"/>
      <c r="ABM4" s="158"/>
      <c r="ABN4" s="158"/>
      <c r="ABO4" s="158"/>
      <c r="ABP4" s="158"/>
      <c r="ABQ4" s="158"/>
      <c r="ABR4" s="158"/>
      <c r="ABS4" s="158"/>
      <c r="ABT4" s="158"/>
      <c r="ABU4" s="158"/>
      <c r="ABV4" s="158"/>
      <c r="ABW4" s="158"/>
      <c r="ABX4" s="158"/>
      <c r="ABY4" s="158"/>
      <c r="ABZ4" s="158"/>
      <c r="ACA4" s="158"/>
      <c r="ACB4" s="158"/>
      <c r="ACC4" s="158"/>
      <c r="ACD4" s="158"/>
      <c r="ACE4" s="158"/>
      <c r="ACF4" s="158"/>
      <c r="ACG4" s="158"/>
      <c r="ACH4" s="158"/>
      <c r="ACI4" s="158"/>
      <c r="ACJ4" s="158"/>
      <c r="ACK4" s="158"/>
      <c r="ACL4" s="158"/>
      <c r="ACM4" s="158"/>
      <c r="ACN4" s="158"/>
      <c r="ACO4" s="158"/>
      <c r="ACP4" s="158"/>
      <c r="ACQ4" s="158"/>
      <c r="ACR4" s="158"/>
      <c r="ACS4" s="158"/>
      <c r="ACT4" s="158"/>
      <c r="ACU4" s="158"/>
      <c r="ACV4" s="158"/>
      <c r="ACW4" s="158"/>
      <c r="ACX4" s="158"/>
      <c r="ACY4" s="158"/>
      <c r="ACZ4" s="158"/>
      <c r="ADA4" s="158"/>
      <c r="ADB4" s="158"/>
      <c r="ADC4" s="158"/>
      <c r="ADD4" s="158"/>
      <c r="ADE4" s="158"/>
      <c r="ADF4" s="158"/>
      <c r="ADG4" s="158"/>
      <c r="ADH4" s="158"/>
      <c r="ADI4" s="158"/>
      <c r="ADJ4" s="158"/>
      <c r="ADK4" s="158"/>
      <c r="ADL4" s="158"/>
      <c r="ADM4" s="158"/>
      <c r="ADN4" s="158"/>
      <c r="ADO4" s="158"/>
      <c r="ADP4" s="158"/>
      <c r="ADQ4" s="158"/>
      <c r="ADR4" s="158"/>
      <c r="ADS4" s="158"/>
      <c r="ADT4" s="158"/>
      <c r="ADU4" s="158"/>
      <c r="ADV4" s="158"/>
      <c r="ADW4" s="158"/>
      <c r="ADX4" s="158"/>
      <c r="ADY4" s="158"/>
      <c r="ADZ4" s="158"/>
      <c r="AEA4" s="158"/>
      <c r="AEB4" s="158"/>
      <c r="AEC4" s="158"/>
      <c r="AED4" s="158"/>
      <c r="AEE4" s="158"/>
      <c r="AEF4" s="158"/>
      <c r="AEG4" s="158"/>
      <c r="AEH4" s="158"/>
      <c r="AEI4" s="158"/>
      <c r="AEJ4" s="158"/>
      <c r="AEK4" s="158"/>
      <c r="AEL4" s="158"/>
      <c r="AEM4" s="158"/>
      <c r="AEN4" s="158"/>
      <c r="AEO4" s="158"/>
      <c r="AEP4" s="158"/>
      <c r="AEQ4" s="158"/>
      <c r="AER4" s="158"/>
      <c r="AES4" s="158"/>
      <c r="AET4" s="158"/>
      <c r="AEU4" s="158"/>
      <c r="AEV4" s="158"/>
      <c r="AEW4" s="158"/>
      <c r="AEX4" s="158"/>
      <c r="AEY4" s="158"/>
      <c r="AEZ4" s="158"/>
      <c r="AFA4" s="158"/>
      <c r="AFB4" s="158"/>
      <c r="AFC4" s="158"/>
      <c r="AFD4" s="158"/>
      <c r="AFE4" s="158"/>
      <c r="AFF4" s="158"/>
      <c r="AFG4" s="158"/>
      <c r="AFH4" s="158"/>
      <c r="AFI4" s="158"/>
      <c r="AFJ4" s="158"/>
      <c r="AFK4" s="158"/>
      <c r="AFL4" s="158"/>
      <c r="AFM4" s="158"/>
      <c r="AFN4" s="158"/>
      <c r="AFO4" s="158"/>
      <c r="AFP4" s="158"/>
      <c r="AFQ4" s="158"/>
      <c r="AFR4" s="158"/>
      <c r="AFS4" s="158"/>
      <c r="AFT4" s="158"/>
      <c r="AFU4" s="158"/>
      <c r="AFV4" s="158"/>
      <c r="AFW4" s="158"/>
      <c r="AFX4" s="158"/>
      <c r="AFY4" s="158"/>
      <c r="AFZ4" s="158"/>
      <c r="AGA4" s="158"/>
      <c r="AGB4" s="158"/>
      <c r="AGC4" s="158"/>
      <c r="AGD4" s="158"/>
      <c r="AGE4" s="158"/>
      <c r="AGF4" s="158"/>
      <c r="AGG4" s="158"/>
      <c r="AGH4" s="158"/>
      <c r="AGI4" s="158"/>
      <c r="AGJ4" s="158"/>
      <c r="AGK4" s="158"/>
      <c r="AGL4" s="158"/>
      <c r="AGM4" s="158"/>
      <c r="AGN4" s="158"/>
      <c r="AGO4" s="158"/>
      <c r="AGP4" s="158"/>
      <c r="AGQ4" s="158"/>
      <c r="AGR4" s="158"/>
      <c r="AGS4" s="158"/>
      <c r="AGT4" s="158"/>
      <c r="AGU4" s="158"/>
      <c r="AGV4" s="158"/>
      <c r="AGW4" s="158"/>
      <c r="AGX4" s="158"/>
      <c r="AGY4" s="158"/>
      <c r="AGZ4" s="158"/>
      <c r="AHA4" s="158"/>
      <c r="AHB4" s="158"/>
      <c r="AHC4" s="158"/>
      <c r="AHD4" s="158"/>
      <c r="AHE4" s="158"/>
      <c r="AHF4" s="158"/>
      <c r="AHG4" s="158"/>
      <c r="AHH4" s="158"/>
      <c r="AHI4" s="158"/>
      <c r="AHJ4" s="158"/>
      <c r="AHK4" s="158"/>
      <c r="AHL4" s="158"/>
      <c r="AHM4" s="158"/>
      <c r="AHN4" s="158"/>
      <c r="AHO4" s="158"/>
      <c r="AHP4" s="158"/>
      <c r="AHQ4" s="158"/>
      <c r="AHR4" s="158"/>
      <c r="AHS4" s="158"/>
      <c r="AHT4" s="158"/>
      <c r="AHU4" s="158"/>
      <c r="AHV4" s="158"/>
      <c r="AHW4" s="158"/>
      <c r="AHX4" s="158"/>
      <c r="AHY4" s="158"/>
      <c r="AHZ4" s="158"/>
      <c r="AIA4" s="158"/>
      <c r="AIB4" s="158"/>
      <c r="AIC4" s="158"/>
      <c r="AID4" s="158"/>
      <c r="AIE4" s="158"/>
      <c r="AIF4" s="158"/>
      <c r="AIG4" s="158"/>
      <c r="AIH4" s="158"/>
      <c r="AII4" s="158"/>
      <c r="AIJ4" s="158"/>
      <c r="AIK4" s="158"/>
      <c r="AIL4" s="158"/>
      <c r="AIM4" s="158"/>
      <c r="AIN4" s="158"/>
      <c r="AIO4" s="158"/>
      <c r="AIP4" s="158"/>
      <c r="AIQ4" s="158"/>
      <c r="AIR4" s="158"/>
      <c r="AIS4" s="158"/>
      <c r="AIT4" s="158"/>
      <c r="AIU4" s="158"/>
      <c r="AIV4" s="158"/>
      <c r="AIW4" s="158"/>
      <c r="AIX4" s="158"/>
      <c r="AIY4" s="158"/>
      <c r="AIZ4" s="158"/>
      <c r="AJA4" s="158"/>
      <c r="AJB4" s="158"/>
      <c r="AJC4" s="158"/>
      <c r="AJD4" s="158"/>
      <c r="AJE4" s="158"/>
      <c r="AJF4" s="158"/>
      <c r="AJG4" s="158"/>
      <c r="AJH4" s="158"/>
      <c r="AJI4" s="158"/>
      <c r="AJJ4" s="158"/>
      <c r="AJK4" s="158"/>
      <c r="AJL4" s="158"/>
      <c r="AJM4" s="158"/>
      <c r="AJN4" s="158"/>
      <c r="AJO4" s="158"/>
      <c r="AJP4" s="158"/>
      <c r="AJQ4" s="158"/>
      <c r="AJR4" s="158"/>
      <c r="AJS4" s="158"/>
      <c r="AJT4" s="158"/>
      <c r="AJU4" s="158"/>
      <c r="AJV4" s="158"/>
      <c r="AJW4" s="158"/>
      <c r="AJX4" s="158"/>
      <c r="AJY4" s="158"/>
      <c r="AJZ4" s="158"/>
      <c r="AKA4" s="158"/>
      <c r="AKB4" s="158"/>
      <c r="AKC4" s="158"/>
      <c r="AKD4" s="158"/>
      <c r="AKE4" s="158"/>
      <c r="AKF4" s="158"/>
      <c r="AKG4" s="158"/>
      <c r="AKH4" s="158"/>
      <c r="AKI4" s="158"/>
      <c r="AKJ4" s="158"/>
      <c r="AKK4" s="158"/>
      <c r="AKL4" s="158"/>
      <c r="AKM4" s="158"/>
      <c r="AKN4" s="158"/>
      <c r="AKO4" s="158"/>
      <c r="AKP4" s="158"/>
      <c r="AKQ4" s="158"/>
      <c r="AKR4" s="158"/>
      <c r="AKS4" s="158"/>
      <c r="AKT4" s="158"/>
      <c r="AKU4" s="158"/>
      <c r="AKV4" s="158"/>
      <c r="AKW4" s="158"/>
      <c r="AKX4" s="158"/>
      <c r="AKY4" s="158"/>
      <c r="AKZ4" s="158"/>
      <c r="ALA4" s="158"/>
      <c r="ALB4" s="158"/>
      <c r="ALC4" s="158"/>
      <c r="ALD4" s="158"/>
      <c r="ALE4" s="158"/>
      <c r="ALF4" s="158"/>
      <c r="ALG4" s="158"/>
      <c r="ALH4" s="158"/>
      <c r="ALI4" s="158"/>
      <c r="ALJ4" s="158"/>
      <c r="ALK4" s="158"/>
      <c r="ALL4" s="158"/>
      <c r="ALM4" s="158"/>
      <c r="ALN4" s="158"/>
      <c r="ALO4" s="158"/>
      <c r="ALP4" s="158"/>
      <c r="ALQ4" s="158"/>
      <c r="ALR4" s="158"/>
      <c r="ALS4" s="158"/>
      <c r="ALT4" s="158"/>
      <c r="ALU4" s="158"/>
      <c r="ALV4" s="158"/>
      <c r="ALW4" s="158"/>
      <c r="ALX4" s="158"/>
      <c r="ALY4" s="158"/>
      <c r="ALZ4" s="158"/>
      <c r="AMA4" s="158"/>
      <c r="AMB4" s="158"/>
      <c r="AMC4" s="158"/>
      <c r="AMD4" s="158"/>
      <c r="AME4" s="158"/>
      <c r="AMF4" s="158"/>
      <c r="AMG4" s="158"/>
      <c r="AMH4" s="158"/>
      <c r="AMI4" s="158"/>
      <c r="AMJ4" s="158"/>
      <c r="AMK4" s="158"/>
      <c r="AML4" s="158"/>
      <c r="AMM4" s="158"/>
      <c r="AMN4" s="158"/>
      <c r="AMO4" s="158"/>
      <c r="AMP4" s="158"/>
      <c r="AMQ4" s="158"/>
      <c r="AMR4" s="158"/>
      <c r="AMS4" s="158"/>
      <c r="AMT4" s="158"/>
      <c r="AMU4" s="158"/>
      <c r="AMV4" s="158"/>
      <c r="AMW4" s="158"/>
      <c r="AMX4" s="158"/>
      <c r="AMY4" s="158"/>
      <c r="AMZ4" s="158"/>
      <c r="ANA4" s="158"/>
      <c r="ANB4" s="158"/>
      <c r="ANC4" s="158"/>
      <c r="AND4" s="158"/>
      <c r="ANE4" s="158"/>
      <c r="ANF4" s="158"/>
      <c r="ANG4" s="158"/>
      <c r="ANH4" s="158"/>
      <c r="ANI4" s="158"/>
      <c r="ANJ4" s="158"/>
      <c r="ANK4" s="158"/>
      <c r="ANL4" s="158"/>
      <c r="ANM4" s="158"/>
      <c r="ANN4" s="158"/>
      <c r="ANO4" s="158"/>
      <c r="ANP4" s="158"/>
      <c r="ANQ4" s="158"/>
      <c r="ANR4" s="158"/>
      <c r="ANS4" s="158"/>
      <c r="ANT4" s="158"/>
      <c r="ANU4" s="158"/>
      <c r="ANV4" s="158"/>
      <c r="ANW4" s="158"/>
      <c r="ANX4" s="158"/>
      <c r="ANY4" s="158"/>
      <c r="ANZ4" s="158"/>
      <c r="AOA4" s="158"/>
      <c r="AOB4" s="158"/>
      <c r="AOC4" s="158"/>
      <c r="AOD4" s="158"/>
      <c r="AOE4" s="158"/>
      <c r="AOF4" s="158"/>
      <c r="AOG4" s="158"/>
      <c r="AOH4" s="158"/>
      <c r="AOI4" s="158"/>
      <c r="AOJ4" s="158"/>
      <c r="AOK4" s="158"/>
      <c r="AOL4" s="158"/>
      <c r="AOM4" s="158"/>
      <c r="AON4" s="158"/>
      <c r="AOO4" s="158"/>
      <c r="AOP4" s="158"/>
      <c r="AOQ4" s="158"/>
      <c r="AOR4" s="158"/>
      <c r="AOS4" s="158"/>
      <c r="AOT4" s="158"/>
      <c r="AOU4" s="158"/>
      <c r="AOV4" s="158"/>
      <c r="AOW4" s="158"/>
      <c r="AOX4" s="158"/>
      <c r="AOY4" s="158"/>
      <c r="AOZ4" s="158"/>
      <c r="APA4" s="158"/>
      <c r="APB4" s="158"/>
      <c r="APC4" s="158"/>
      <c r="APD4" s="158"/>
      <c r="APE4" s="158"/>
      <c r="APF4" s="158"/>
      <c r="APG4" s="158"/>
      <c r="APH4" s="158"/>
      <c r="API4" s="158"/>
      <c r="APJ4" s="158"/>
      <c r="APK4" s="158"/>
      <c r="APL4" s="158"/>
      <c r="APM4" s="158"/>
      <c r="APN4" s="158"/>
      <c r="APO4" s="158"/>
      <c r="APP4" s="158"/>
      <c r="APQ4" s="158"/>
      <c r="APR4" s="158"/>
      <c r="APS4" s="158"/>
      <c r="APT4" s="158"/>
      <c r="APU4" s="158"/>
      <c r="APV4" s="158"/>
      <c r="APW4" s="158"/>
      <c r="APX4" s="158"/>
      <c r="APY4" s="158"/>
      <c r="APZ4" s="158"/>
      <c r="AQA4" s="158"/>
      <c r="AQB4" s="158"/>
      <c r="AQC4" s="158"/>
      <c r="AQD4" s="158"/>
      <c r="AQE4" s="158"/>
      <c r="AQF4" s="158"/>
      <c r="AQG4" s="158"/>
      <c r="AQH4" s="158"/>
      <c r="AQI4" s="158"/>
      <c r="AQJ4" s="158"/>
      <c r="AQK4" s="158"/>
      <c r="AQL4" s="158"/>
      <c r="AQM4" s="158"/>
      <c r="AQN4" s="158"/>
      <c r="AQO4" s="158"/>
      <c r="AQP4" s="158"/>
      <c r="AQQ4" s="158"/>
      <c r="AQR4" s="158"/>
      <c r="AQS4" s="158"/>
      <c r="AQT4" s="158"/>
      <c r="AQU4" s="158"/>
      <c r="AQV4" s="158"/>
      <c r="AQW4" s="158"/>
      <c r="AQX4" s="158"/>
      <c r="AQY4" s="158"/>
      <c r="AQZ4" s="158"/>
      <c r="ARA4" s="158"/>
      <c r="ARB4" s="158"/>
      <c r="ARC4" s="158"/>
      <c r="ARD4" s="158"/>
      <c r="ARE4" s="158"/>
      <c r="ARF4" s="158"/>
      <c r="ARG4" s="158"/>
      <c r="ARH4" s="158"/>
      <c r="ARI4" s="158"/>
      <c r="ARJ4" s="158"/>
      <c r="ARK4" s="158"/>
      <c r="ARL4" s="158"/>
      <c r="ARM4" s="158"/>
      <c r="ARN4" s="158"/>
      <c r="ARO4" s="158"/>
      <c r="ARP4" s="158"/>
      <c r="ARQ4" s="158"/>
      <c r="ARR4" s="158"/>
      <c r="ARS4" s="158"/>
      <c r="ART4" s="158"/>
      <c r="ARU4" s="158"/>
      <c r="ARV4" s="158"/>
      <c r="ARW4" s="158"/>
      <c r="ARX4" s="158"/>
      <c r="ARY4" s="158"/>
      <c r="ARZ4" s="158"/>
      <c r="ASA4" s="158"/>
      <c r="ASB4" s="158"/>
      <c r="ASC4" s="158"/>
      <c r="ASD4" s="158"/>
      <c r="ASE4" s="158"/>
      <c r="ASF4" s="158"/>
      <c r="ASG4" s="158"/>
      <c r="ASH4" s="158"/>
      <c r="ASI4" s="158"/>
      <c r="ASJ4" s="158"/>
      <c r="ASK4" s="158"/>
      <c r="ASL4" s="158"/>
      <c r="ASM4" s="158"/>
      <c r="ASN4" s="158"/>
      <c r="ASO4" s="158"/>
      <c r="ASP4" s="158"/>
      <c r="ASQ4" s="158"/>
      <c r="ASR4" s="158"/>
      <c r="ASS4" s="158"/>
      <c r="AST4" s="158"/>
      <c r="ASU4" s="158"/>
      <c r="ASV4" s="158"/>
      <c r="ASW4" s="158"/>
      <c r="ASX4" s="158"/>
      <c r="ASY4" s="158"/>
      <c r="ASZ4" s="158"/>
      <c r="ATA4" s="158"/>
      <c r="ATB4" s="158"/>
      <c r="ATC4" s="158"/>
      <c r="ATD4" s="158"/>
      <c r="ATE4" s="158"/>
      <c r="ATF4" s="158"/>
      <c r="ATG4" s="158"/>
      <c r="ATH4" s="158"/>
      <c r="ATI4" s="158"/>
      <c r="ATJ4" s="158"/>
      <c r="ATK4" s="158"/>
      <c r="ATL4" s="158"/>
      <c r="ATM4" s="158"/>
      <c r="ATN4" s="158"/>
      <c r="ATO4" s="158"/>
      <c r="ATP4" s="158"/>
      <c r="ATQ4" s="158"/>
      <c r="ATR4" s="158"/>
      <c r="ATS4" s="158"/>
      <c r="ATT4" s="158"/>
      <c r="ATU4" s="158"/>
      <c r="ATV4" s="158"/>
      <c r="ATW4" s="158"/>
      <c r="ATX4" s="158"/>
      <c r="ATY4" s="158"/>
      <c r="ATZ4" s="158"/>
      <c r="AUA4" s="158"/>
      <c r="AUB4" s="158"/>
      <c r="AUC4" s="158"/>
      <c r="AUD4" s="158"/>
      <c r="AUE4" s="158"/>
      <c r="AUF4" s="158"/>
      <c r="AUG4" s="158"/>
      <c r="AUH4" s="158"/>
      <c r="AUI4" s="158"/>
      <c r="AUJ4" s="158"/>
      <c r="AUK4" s="158"/>
      <c r="AUL4" s="158"/>
      <c r="AUM4" s="158"/>
      <c r="AUN4" s="158"/>
      <c r="AUO4" s="158"/>
      <c r="AUP4" s="158"/>
      <c r="AUQ4" s="158"/>
      <c r="AUR4" s="158"/>
      <c r="AUS4" s="158"/>
      <c r="AUT4" s="158"/>
      <c r="AUU4" s="158"/>
      <c r="AUV4" s="158"/>
      <c r="AUW4" s="158"/>
      <c r="AUX4" s="158"/>
      <c r="AUY4" s="158"/>
      <c r="AUZ4" s="158"/>
      <c r="AVA4" s="158"/>
      <c r="AVB4" s="158"/>
      <c r="AVC4" s="158"/>
      <c r="AVD4" s="158"/>
      <c r="AVE4" s="158"/>
      <c r="AVF4" s="158"/>
      <c r="AVG4" s="158"/>
      <c r="AVH4" s="158"/>
      <c r="AVI4" s="158"/>
      <c r="AVJ4" s="158"/>
      <c r="AVK4" s="158"/>
      <c r="AVL4" s="158"/>
      <c r="AVM4" s="158"/>
      <c r="AVN4" s="158"/>
      <c r="AVO4" s="158"/>
      <c r="AVP4" s="158"/>
      <c r="AVQ4" s="158"/>
      <c r="AVR4" s="158"/>
      <c r="AVS4" s="158"/>
      <c r="AVT4" s="158"/>
      <c r="AVU4" s="158"/>
      <c r="AVV4" s="158"/>
      <c r="AVW4" s="158"/>
      <c r="AVX4" s="158"/>
      <c r="AVY4" s="158"/>
      <c r="AVZ4" s="158"/>
      <c r="AWA4" s="158"/>
      <c r="AWB4" s="158"/>
      <c r="AWC4" s="158"/>
      <c r="AWD4" s="158"/>
      <c r="AWE4" s="158"/>
      <c r="AWF4" s="158"/>
      <c r="AWG4" s="158"/>
      <c r="AWH4" s="158"/>
      <c r="AWI4" s="158"/>
      <c r="AWJ4" s="158"/>
      <c r="AWK4" s="158"/>
      <c r="AWL4" s="158"/>
      <c r="AWM4" s="158"/>
      <c r="AWN4" s="158"/>
      <c r="AWO4" s="158"/>
      <c r="AWP4" s="158"/>
      <c r="AWQ4" s="158"/>
      <c r="AWR4" s="158"/>
      <c r="AWS4" s="158"/>
      <c r="AWT4" s="158"/>
      <c r="AWU4" s="158"/>
      <c r="AWV4" s="158"/>
      <c r="AWW4" s="158"/>
      <c r="AWX4" s="158"/>
      <c r="AWY4" s="158"/>
      <c r="AWZ4" s="158"/>
      <c r="AXA4" s="158"/>
      <c r="AXB4" s="158"/>
      <c r="AXC4" s="158"/>
      <c r="AXD4" s="158"/>
      <c r="AXE4" s="158"/>
      <c r="AXF4" s="158"/>
      <c r="AXG4" s="158"/>
      <c r="AXH4" s="158"/>
      <c r="AXI4" s="158"/>
      <c r="AXJ4" s="158"/>
      <c r="AXK4" s="158"/>
      <c r="AXL4" s="158"/>
      <c r="AXM4" s="158"/>
      <c r="AXN4" s="158"/>
      <c r="AXO4" s="158"/>
      <c r="AXP4" s="158"/>
      <c r="AXQ4" s="158"/>
      <c r="AXR4" s="158"/>
      <c r="AXS4" s="158"/>
      <c r="AXT4" s="158"/>
      <c r="AXU4" s="158"/>
      <c r="AXV4" s="158"/>
      <c r="AXW4" s="158"/>
      <c r="AXX4" s="158"/>
      <c r="AXY4" s="158"/>
      <c r="AXZ4" s="158"/>
      <c r="AYA4" s="158"/>
      <c r="AYB4" s="158"/>
      <c r="AYC4" s="158"/>
      <c r="AYD4" s="158"/>
      <c r="AYE4" s="158"/>
      <c r="AYF4" s="158"/>
      <c r="AYG4" s="158"/>
      <c r="AYH4" s="158"/>
      <c r="AYI4" s="158"/>
      <c r="AYJ4" s="158"/>
      <c r="AYK4" s="158"/>
      <c r="AYL4" s="158"/>
      <c r="AYM4" s="158"/>
      <c r="AYN4" s="158"/>
      <c r="AYO4" s="158"/>
      <c r="AYP4" s="158"/>
      <c r="AYQ4" s="158"/>
      <c r="AYR4" s="158"/>
      <c r="AYS4" s="158"/>
      <c r="AYT4" s="158"/>
      <c r="AYU4" s="158"/>
      <c r="AYV4" s="158"/>
      <c r="AYW4" s="158"/>
      <c r="AYX4" s="158"/>
      <c r="AYY4" s="158"/>
      <c r="AYZ4" s="158"/>
      <c r="AZA4" s="158"/>
      <c r="AZB4" s="158"/>
      <c r="AZC4" s="158"/>
      <c r="AZD4" s="158"/>
      <c r="AZE4" s="158"/>
      <c r="AZF4" s="158"/>
      <c r="AZG4" s="158"/>
      <c r="AZH4" s="158"/>
      <c r="AZI4" s="158"/>
      <c r="AZJ4" s="158"/>
      <c r="AZK4" s="158"/>
      <c r="AZL4" s="158"/>
      <c r="AZM4" s="158"/>
      <c r="AZN4" s="158"/>
      <c r="AZO4" s="158"/>
      <c r="AZP4" s="158"/>
      <c r="AZQ4" s="158"/>
      <c r="AZR4" s="158"/>
      <c r="AZS4" s="158"/>
      <c r="AZT4" s="158"/>
      <c r="AZU4" s="158"/>
      <c r="AZV4" s="158"/>
      <c r="AZW4" s="158"/>
      <c r="AZX4" s="158"/>
      <c r="AZY4" s="158"/>
      <c r="AZZ4" s="158"/>
      <c r="BAA4" s="158"/>
      <c r="BAB4" s="158"/>
      <c r="BAC4" s="158"/>
      <c r="BAD4" s="158"/>
      <c r="BAE4" s="158"/>
      <c r="BAF4" s="158"/>
      <c r="BAG4" s="158"/>
      <c r="BAH4" s="158"/>
      <c r="BAI4" s="158"/>
      <c r="BAJ4" s="158"/>
      <c r="BAK4" s="158"/>
      <c r="BAL4" s="158"/>
      <c r="BAM4" s="158"/>
      <c r="BAN4" s="158"/>
      <c r="BAO4" s="158"/>
      <c r="BAP4" s="158"/>
      <c r="BAQ4" s="158"/>
      <c r="BAR4" s="158"/>
      <c r="BAS4" s="158"/>
      <c r="BAT4" s="158"/>
      <c r="BAU4" s="158"/>
      <c r="BAV4" s="158"/>
      <c r="BAW4" s="158"/>
      <c r="BAX4" s="158"/>
      <c r="BAY4" s="158"/>
      <c r="BAZ4" s="158"/>
      <c r="BBA4" s="158"/>
      <c r="BBB4" s="158"/>
      <c r="BBC4" s="158"/>
      <c r="BBD4" s="158"/>
      <c r="BBE4" s="158"/>
      <c r="BBF4" s="158"/>
      <c r="BBG4" s="158"/>
      <c r="BBH4" s="158"/>
      <c r="BBI4" s="158"/>
      <c r="BBJ4" s="158"/>
      <c r="BBK4" s="158"/>
      <c r="BBL4" s="158"/>
      <c r="BBM4" s="158"/>
      <c r="BBN4" s="158"/>
      <c r="BBO4" s="158"/>
      <c r="BBP4" s="158"/>
      <c r="BBQ4" s="158"/>
      <c r="BBR4" s="158"/>
      <c r="BBS4" s="158"/>
      <c r="BBT4" s="158"/>
      <c r="BBU4" s="158"/>
      <c r="BBV4" s="158"/>
      <c r="BBW4" s="158"/>
      <c r="BBX4" s="158"/>
      <c r="BBY4" s="158"/>
      <c r="BBZ4" s="158"/>
      <c r="BCA4" s="158"/>
      <c r="BCB4" s="158"/>
      <c r="BCC4" s="158"/>
      <c r="BCD4" s="158"/>
      <c r="BCE4" s="158"/>
      <c r="BCF4" s="158"/>
      <c r="BCG4" s="158"/>
      <c r="BCH4" s="158"/>
      <c r="BCI4" s="158"/>
      <c r="BCJ4" s="158"/>
      <c r="BCK4" s="158"/>
      <c r="BCL4" s="158"/>
      <c r="BCM4" s="158"/>
      <c r="BCN4" s="158"/>
      <c r="BCO4" s="158"/>
      <c r="BCP4" s="158"/>
      <c r="BCQ4" s="158"/>
      <c r="BCR4" s="158"/>
      <c r="BCS4" s="158"/>
      <c r="BCT4" s="158"/>
      <c r="BCU4" s="158"/>
      <c r="BCV4" s="158"/>
      <c r="BCW4" s="158"/>
      <c r="BCX4" s="158"/>
      <c r="BCY4" s="158"/>
      <c r="BCZ4" s="158"/>
      <c r="BDA4" s="158"/>
      <c r="BDB4" s="158"/>
      <c r="BDC4" s="158"/>
      <c r="BDD4" s="158"/>
      <c r="BDE4" s="158"/>
      <c r="BDF4" s="158"/>
      <c r="BDG4" s="158"/>
      <c r="BDH4" s="158"/>
      <c r="BDI4" s="158"/>
      <c r="BDJ4" s="158"/>
      <c r="BDK4" s="158"/>
      <c r="BDL4" s="158"/>
      <c r="BDM4" s="158"/>
      <c r="BDN4" s="158"/>
      <c r="BDO4" s="158"/>
      <c r="BDP4" s="158"/>
      <c r="BDQ4" s="158"/>
      <c r="BDR4" s="158"/>
      <c r="BDS4" s="158"/>
      <c r="BDT4" s="158"/>
      <c r="BDU4" s="158"/>
      <c r="BDV4" s="158"/>
      <c r="BDW4" s="158"/>
      <c r="BDX4" s="158"/>
      <c r="BDY4" s="158"/>
      <c r="BDZ4" s="158"/>
      <c r="BEA4" s="158"/>
      <c r="BEB4" s="158"/>
      <c r="BEC4" s="158"/>
      <c r="BED4" s="158"/>
      <c r="BEE4" s="158"/>
      <c r="BEF4" s="158"/>
      <c r="BEG4" s="158"/>
      <c r="BEH4" s="158"/>
      <c r="BEI4" s="158"/>
      <c r="BEJ4" s="158"/>
      <c r="BEK4" s="158"/>
      <c r="BEL4" s="158"/>
      <c r="BEM4" s="158"/>
      <c r="BEN4" s="158"/>
      <c r="BEO4" s="158"/>
      <c r="BEP4" s="158"/>
      <c r="BEQ4" s="158"/>
      <c r="BER4" s="158"/>
      <c r="BES4" s="158"/>
      <c r="BET4" s="158"/>
      <c r="BEU4" s="158"/>
      <c r="BEV4" s="158"/>
      <c r="BEW4" s="158"/>
      <c r="BEX4" s="158"/>
      <c r="BEY4" s="158"/>
      <c r="BEZ4" s="158"/>
      <c r="BFA4" s="158"/>
      <c r="BFB4" s="158"/>
      <c r="BFC4" s="158"/>
      <c r="BFD4" s="158"/>
      <c r="BFE4" s="158"/>
      <c r="BFF4" s="158"/>
      <c r="BFG4" s="158"/>
      <c r="BFH4" s="158"/>
      <c r="BFI4" s="158"/>
      <c r="BFJ4" s="158"/>
      <c r="BFK4" s="158"/>
      <c r="BFL4" s="158"/>
      <c r="BFM4" s="158"/>
      <c r="BFN4" s="158"/>
      <c r="BFO4" s="158"/>
      <c r="BFP4" s="158"/>
      <c r="BFQ4" s="158"/>
      <c r="BFR4" s="158"/>
      <c r="BFS4" s="158"/>
      <c r="BFT4" s="158"/>
      <c r="BFU4" s="158"/>
      <c r="BFV4" s="158"/>
      <c r="BFW4" s="158"/>
      <c r="BFX4" s="158"/>
      <c r="BFY4" s="158"/>
      <c r="BFZ4" s="158"/>
      <c r="BGA4" s="158"/>
      <c r="BGB4" s="158"/>
      <c r="BGC4" s="158"/>
      <c r="BGD4" s="158"/>
      <c r="BGE4" s="158"/>
      <c r="BGF4" s="158"/>
      <c r="BGG4" s="158"/>
      <c r="BGH4" s="158"/>
      <c r="BGI4" s="158"/>
      <c r="BGJ4" s="158"/>
      <c r="BGK4" s="158"/>
      <c r="BGL4" s="158"/>
      <c r="BGM4" s="158"/>
      <c r="BGN4" s="158"/>
      <c r="BGO4" s="158"/>
      <c r="BGP4" s="158"/>
      <c r="BGQ4" s="158"/>
      <c r="BGR4" s="158"/>
      <c r="BGS4" s="158"/>
      <c r="BGT4" s="158"/>
      <c r="BGU4" s="158"/>
      <c r="BGV4" s="158"/>
      <c r="BGW4" s="158"/>
      <c r="BGX4" s="158"/>
      <c r="BGY4" s="158"/>
      <c r="BGZ4" s="158"/>
      <c r="BHA4" s="158"/>
      <c r="BHB4" s="158"/>
      <c r="BHC4" s="158"/>
      <c r="BHD4" s="158"/>
      <c r="BHE4" s="158"/>
      <c r="BHF4" s="158"/>
      <c r="BHG4" s="158"/>
      <c r="BHH4" s="158"/>
      <c r="BHI4" s="158"/>
      <c r="BHJ4" s="158"/>
      <c r="BHK4" s="158"/>
      <c r="BHL4" s="158"/>
      <c r="BHM4" s="158"/>
      <c r="BHN4" s="158"/>
      <c r="BHO4" s="158"/>
      <c r="BHP4" s="158"/>
      <c r="BHQ4" s="158"/>
      <c r="BHR4" s="158"/>
      <c r="BHS4" s="158"/>
      <c r="BHT4" s="158"/>
      <c r="BHU4" s="158"/>
      <c r="BHV4" s="158"/>
      <c r="BHW4" s="158"/>
      <c r="BHX4" s="158"/>
      <c r="BHY4" s="158"/>
      <c r="BHZ4" s="158"/>
      <c r="BIA4" s="158"/>
      <c r="BIB4" s="158"/>
      <c r="BIC4" s="158"/>
      <c r="BID4" s="158"/>
      <c r="BIE4" s="158"/>
      <c r="BIF4" s="158"/>
      <c r="BIG4" s="158"/>
      <c r="BIH4" s="158"/>
      <c r="BII4" s="158"/>
      <c r="BIJ4" s="158"/>
      <c r="BIK4" s="158"/>
      <c r="BIL4" s="158"/>
      <c r="BIM4" s="158"/>
      <c r="BIN4" s="158"/>
      <c r="BIO4" s="158"/>
      <c r="BIP4" s="158"/>
      <c r="BIQ4" s="158"/>
      <c r="BIR4" s="158"/>
      <c r="BIS4" s="158"/>
      <c r="BIT4" s="158"/>
      <c r="BIU4" s="158"/>
      <c r="BIV4" s="158"/>
      <c r="BIW4" s="158"/>
      <c r="BIX4" s="158"/>
      <c r="BIY4" s="158"/>
      <c r="BIZ4" s="158"/>
      <c r="BJA4" s="158"/>
      <c r="BJB4" s="158"/>
      <c r="BJC4" s="158"/>
      <c r="BJD4" s="158"/>
      <c r="BJE4" s="158"/>
      <c r="BJF4" s="158"/>
      <c r="BJG4" s="158"/>
      <c r="BJH4" s="158"/>
      <c r="BJI4" s="158"/>
      <c r="BJJ4" s="158"/>
      <c r="BJK4" s="158"/>
      <c r="BJL4" s="158"/>
      <c r="BJM4" s="158"/>
      <c r="BJN4" s="158"/>
      <c r="BJO4" s="158"/>
      <c r="BJP4" s="158"/>
      <c r="BJQ4" s="158"/>
      <c r="BJR4" s="158"/>
      <c r="BJS4" s="158"/>
      <c r="BJT4" s="158"/>
      <c r="BJU4" s="158"/>
      <c r="BJV4" s="158"/>
      <c r="BJW4" s="158"/>
      <c r="BJX4" s="158"/>
      <c r="BJY4" s="158"/>
      <c r="BJZ4" s="158"/>
      <c r="BKA4" s="158"/>
      <c r="BKB4" s="158"/>
      <c r="BKC4" s="158"/>
      <c r="BKD4" s="158"/>
      <c r="BKE4" s="158"/>
      <c r="BKF4" s="158"/>
      <c r="BKG4" s="158"/>
      <c r="BKH4" s="158"/>
      <c r="BKI4" s="158"/>
      <c r="BKJ4" s="158"/>
      <c r="BKK4" s="158"/>
      <c r="BKL4" s="158"/>
      <c r="BKM4" s="158"/>
      <c r="BKN4" s="158"/>
      <c r="BKO4" s="158"/>
      <c r="BKP4" s="158"/>
      <c r="BKQ4" s="158"/>
      <c r="BKR4" s="158"/>
      <c r="BKS4" s="158"/>
      <c r="BKT4" s="158"/>
      <c r="BKU4" s="158"/>
      <c r="BKV4" s="158"/>
      <c r="BKW4" s="158"/>
      <c r="BKX4" s="158"/>
      <c r="BKY4" s="158"/>
      <c r="BKZ4" s="158"/>
      <c r="BLA4" s="158"/>
      <c r="BLB4" s="158"/>
      <c r="BLC4" s="158"/>
      <c r="BLD4" s="158"/>
      <c r="BLE4" s="158"/>
      <c r="BLF4" s="158"/>
      <c r="BLG4" s="158"/>
      <c r="BLH4" s="158"/>
      <c r="BLI4" s="158"/>
      <c r="BLJ4" s="158"/>
      <c r="BLK4" s="158"/>
      <c r="BLL4" s="158"/>
      <c r="BLM4" s="158"/>
      <c r="BLN4" s="158"/>
      <c r="BLO4" s="158"/>
      <c r="BLP4" s="158"/>
      <c r="BLQ4" s="158"/>
      <c r="BLR4" s="158"/>
      <c r="BLS4" s="158"/>
      <c r="BLT4" s="158"/>
      <c r="BLU4" s="158"/>
      <c r="BLV4" s="158"/>
      <c r="BLW4" s="158"/>
      <c r="BLX4" s="158"/>
      <c r="BLY4" s="158"/>
      <c r="BLZ4" s="158"/>
      <c r="BMA4" s="158"/>
      <c r="BMB4" s="158"/>
      <c r="BMC4" s="158"/>
      <c r="BMD4" s="158"/>
      <c r="BME4" s="158"/>
      <c r="BMF4" s="158"/>
      <c r="BMG4" s="158"/>
      <c r="BMH4" s="158"/>
      <c r="BMI4" s="158"/>
      <c r="BMJ4" s="158"/>
      <c r="BMK4" s="158"/>
      <c r="BML4" s="158"/>
      <c r="BMM4" s="158"/>
      <c r="BMN4" s="158"/>
      <c r="BMO4" s="158"/>
      <c r="BMP4" s="158"/>
      <c r="BMQ4" s="158"/>
      <c r="BMR4" s="158"/>
      <c r="BMS4" s="158"/>
      <c r="BMT4" s="158"/>
      <c r="BMU4" s="158"/>
      <c r="BMV4" s="158"/>
      <c r="BMW4" s="158"/>
      <c r="BMX4" s="158"/>
      <c r="BMY4" s="158"/>
      <c r="BMZ4" s="158"/>
      <c r="BNA4" s="158"/>
      <c r="BNB4" s="158"/>
      <c r="BNC4" s="158"/>
      <c r="BND4" s="158"/>
      <c r="BNE4" s="158"/>
      <c r="BNF4" s="158"/>
      <c r="BNG4" s="158"/>
      <c r="BNH4" s="158"/>
      <c r="BNI4" s="158"/>
      <c r="BNJ4" s="158"/>
      <c r="BNK4" s="158"/>
      <c r="BNL4" s="158"/>
      <c r="BNM4" s="158"/>
      <c r="BNN4" s="158"/>
      <c r="BNO4" s="158"/>
      <c r="BNP4" s="158"/>
      <c r="BNQ4" s="158"/>
      <c r="BNR4" s="158"/>
      <c r="BNS4" s="158"/>
      <c r="BNT4" s="158"/>
      <c r="BNU4" s="158"/>
      <c r="BNV4" s="158"/>
      <c r="BNW4" s="158"/>
      <c r="BNX4" s="158"/>
      <c r="BNY4" s="158"/>
      <c r="BNZ4" s="158"/>
      <c r="BOA4" s="158"/>
      <c r="BOB4" s="158"/>
      <c r="BOC4" s="158"/>
      <c r="BOD4" s="158"/>
      <c r="BOE4" s="158"/>
      <c r="BOF4" s="158"/>
      <c r="BOG4" s="158"/>
      <c r="BOH4" s="158"/>
      <c r="BOI4" s="158"/>
      <c r="BOJ4" s="158"/>
      <c r="BOK4" s="158"/>
      <c r="BOL4" s="158"/>
      <c r="BOM4" s="158"/>
      <c r="BON4" s="158"/>
      <c r="BOO4" s="158"/>
      <c r="BOP4" s="158"/>
      <c r="BOQ4" s="158"/>
      <c r="BOR4" s="158"/>
      <c r="BOS4" s="158"/>
      <c r="BOT4" s="158"/>
      <c r="BOU4" s="158"/>
      <c r="BOV4" s="158"/>
      <c r="BOW4" s="158"/>
      <c r="BOX4" s="158"/>
      <c r="BOY4" s="158"/>
      <c r="BOZ4" s="158"/>
      <c r="BPA4" s="158"/>
      <c r="BPB4" s="158"/>
      <c r="BPC4" s="158"/>
      <c r="BPD4" s="158"/>
      <c r="BPE4" s="158"/>
      <c r="BPF4" s="158"/>
      <c r="BPG4" s="158"/>
      <c r="BPH4" s="158"/>
      <c r="BPI4" s="158"/>
      <c r="BPJ4" s="158"/>
      <c r="BPK4" s="158"/>
      <c r="BPL4" s="158"/>
      <c r="BPM4" s="158"/>
      <c r="BPN4" s="158"/>
      <c r="BPO4" s="158"/>
      <c r="BPP4" s="158"/>
      <c r="BPQ4" s="158"/>
      <c r="BPR4" s="158"/>
      <c r="BPS4" s="158"/>
      <c r="BPT4" s="158"/>
      <c r="BPU4" s="158"/>
      <c r="BPV4" s="158"/>
      <c r="BPW4" s="158"/>
      <c r="BPX4" s="158"/>
      <c r="BPY4" s="158"/>
      <c r="BPZ4" s="158"/>
      <c r="BQA4" s="158"/>
      <c r="BQB4" s="158"/>
      <c r="BQC4" s="158"/>
      <c r="BQD4" s="158"/>
      <c r="BQE4" s="158"/>
      <c r="BQF4" s="158"/>
      <c r="BQG4" s="158"/>
      <c r="BQH4" s="158"/>
      <c r="BQI4" s="158"/>
      <c r="BQJ4" s="158"/>
      <c r="BQK4" s="158"/>
      <c r="BQL4" s="158"/>
      <c r="BQM4" s="158"/>
      <c r="BQN4" s="158"/>
      <c r="BQO4" s="158"/>
      <c r="BQP4" s="158"/>
      <c r="BQQ4" s="158"/>
      <c r="BQR4" s="158"/>
      <c r="BQS4" s="158"/>
      <c r="BQT4" s="158"/>
      <c r="BQU4" s="158"/>
      <c r="BQV4" s="158"/>
      <c r="BQW4" s="158"/>
      <c r="BQX4" s="158"/>
      <c r="BQY4" s="158"/>
      <c r="BQZ4" s="158"/>
      <c r="BRA4" s="158"/>
      <c r="BRB4" s="158"/>
      <c r="BRC4" s="158"/>
      <c r="BRD4" s="158"/>
      <c r="BRE4" s="158"/>
      <c r="BRF4" s="158"/>
      <c r="BRG4" s="158"/>
      <c r="BRH4" s="158"/>
      <c r="BRI4" s="158"/>
      <c r="BRJ4" s="158"/>
      <c r="BRK4" s="158"/>
      <c r="BRL4" s="158"/>
      <c r="BRM4" s="158"/>
      <c r="BRN4" s="158"/>
      <c r="BRO4" s="158"/>
      <c r="BRP4" s="158"/>
      <c r="BRQ4" s="158"/>
      <c r="BRR4" s="158"/>
      <c r="BRS4" s="158"/>
      <c r="BRT4" s="158"/>
      <c r="BRU4" s="158"/>
      <c r="BRV4" s="158"/>
      <c r="BRW4" s="158"/>
      <c r="BRX4" s="158"/>
      <c r="BRY4" s="158"/>
      <c r="BRZ4" s="158"/>
      <c r="BSA4" s="158"/>
      <c r="BSB4" s="158"/>
      <c r="BSC4" s="158"/>
      <c r="BSD4" s="158"/>
      <c r="BSE4" s="158"/>
      <c r="BSF4" s="158"/>
      <c r="BSG4" s="158"/>
      <c r="BSH4" s="158"/>
      <c r="BSI4" s="158"/>
      <c r="BSJ4" s="158"/>
      <c r="BSK4" s="158"/>
      <c r="BSL4" s="158"/>
      <c r="BSM4" s="158"/>
      <c r="BSN4" s="158"/>
      <c r="BSO4" s="158"/>
      <c r="BSP4" s="158"/>
      <c r="BSQ4" s="158"/>
      <c r="BSR4" s="158"/>
      <c r="BSS4" s="158"/>
      <c r="BST4" s="158"/>
      <c r="BSU4" s="158"/>
      <c r="BSV4" s="158"/>
      <c r="BSW4" s="158"/>
      <c r="BSX4" s="158"/>
      <c r="BSY4" s="158"/>
      <c r="BSZ4" s="158"/>
      <c r="BTA4" s="158"/>
      <c r="BTB4" s="158"/>
      <c r="BTC4" s="158"/>
      <c r="BTD4" s="158"/>
      <c r="BTE4" s="158"/>
      <c r="BTF4" s="158"/>
      <c r="BTG4" s="158"/>
      <c r="BTH4" s="158"/>
      <c r="BTI4" s="158"/>
      <c r="BTJ4" s="158"/>
      <c r="BTK4" s="158"/>
      <c r="BTL4" s="158"/>
      <c r="BTM4" s="158"/>
      <c r="BTN4" s="158"/>
      <c r="BTO4" s="158"/>
      <c r="BTP4" s="158"/>
      <c r="BTQ4" s="158"/>
      <c r="BTR4" s="158"/>
      <c r="BTS4" s="158"/>
      <c r="BTT4" s="158"/>
      <c r="BTU4" s="158"/>
      <c r="BTV4" s="158"/>
      <c r="BTW4" s="158"/>
      <c r="BTX4" s="158"/>
      <c r="BTY4" s="158"/>
      <c r="BTZ4" s="158"/>
      <c r="BUA4" s="158"/>
      <c r="BUB4" s="158"/>
      <c r="BUC4" s="158"/>
      <c r="BUD4" s="158"/>
      <c r="BUE4" s="158"/>
      <c r="BUF4" s="158"/>
      <c r="BUG4" s="158"/>
      <c r="BUH4" s="158"/>
      <c r="BUI4" s="158"/>
      <c r="BUJ4" s="158"/>
      <c r="BUK4" s="158"/>
      <c r="BUL4" s="158"/>
      <c r="BUM4" s="158"/>
      <c r="BUN4" s="158"/>
      <c r="BUO4" s="158"/>
      <c r="BUP4" s="158"/>
      <c r="BUQ4" s="158"/>
      <c r="BUR4" s="158"/>
      <c r="BUS4" s="158"/>
      <c r="BUT4" s="158"/>
      <c r="BUU4" s="158"/>
      <c r="BUV4" s="158"/>
      <c r="BUW4" s="158"/>
      <c r="BUX4" s="158"/>
      <c r="BUY4" s="158"/>
      <c r="BUZ4" s="158"/>
      <c r="BVA4" s="158"/>
      <c r="BVB4" s="158"/>
      <c r="BVC4" s="158"/>
      <c r="BVD4" s="158"/>
      <c r="BVE4" s="158"/>
      <c r="BVF4" s="158"/>
      <c r="BVG4" s="158"/>
      <c r="BVH4" s="158"/>
      <c r="BVI4" s="158"/>
      <c r="BVJ4" s="158"/>
      <c r="BVK4" s="158"/>
      <c r="BVL4" s="158"/>
      <c r="BVM4" s="158"/>
      <c r="BVN4" s="158"/>
      <c r="BVO4" s="158"/>
      <c r="BVP4" s="158"/>
      <c r="BVQ4" s="158"/>
      <c r="BVR4" s="158"/>
      <c r="BVS4" s="158"/>
      <c r="BVT4" s="158"/>
      <c r="BVU4" s="158"/>
      <c r="BVV4" s="158"/>
      <c r="BVW4" s="158"/>
      <c r="BVX4" s="158"/>
      <c r="BVY4" s="158"/>
      <c r="BVZ4" s="158"/>
      <c r="BWA4" s="158"/>
      <c r="BWB4" s="158"/>
      <c r="BWC4" s="158"/>
      <c r="BWD4" s="158"/>
      <c r="BWE4" s="158"/>
      <c r="BWF4" s="158"/>
      <c r="BWG4" s="158"/>
      <c r="BWH4" s="158"/>
      <c r="BWI4" s="158"/>
      <c r="BWJ4" s="158"/>
      <c r="BWK4" s="158"/>
      <c r="BWL4" s="158"/>
      <c r="BWM4" s="158"/>
      <c r="BWN4" s="158"/>
      <c r="BWO4" s="158"/>
      <c r="BWP4" s="158"/>
      <c r="BWQ4" s="158"/>
      <c r="BWR4" s="158"/>
      <c r="BWS4" s="158"/>
      <c r="BWT4" s="158"/>
      <c r="BWU4" s="158"/>
      <c r="BWV4" s="158"/>
      <c r="BWW4" s="158"/>
      <c r="BWX4" s="158"/>
      <c r="BWY4" s="158"/>
      <c r="BWZ4" s="158"/>
      <c r="BXA4" s="158"/>
      <c r="BXB4" s="158"/>
      <c r="BXC4" s="158"/>
      <c r="BXD4" s="158"/>
      <c r="BXE4" s="158"/>
      <c r="BXF4" s="158"/>
      <c r="BXG4" s="158"/>
      <c r="BXH4" s="158"/>
      <c r="BXI4" s="158"/>
      <c r="BXJ4" s="158"/>
      <c r="BXK4" s="158"/>
      <c r="BXL4" s="158"/>
      <c r="BXM4" s="158"/>
      <c r="BXN4" s="158"/>
      <c r="BXO4" s="158"/>
      <c r="BXP4" s="158"/>
      <c r="BXQ4" s="158"/>
      <c r="BXR4" s="158"/>
      <c r="BXS4" s="158"/>
      <c r="BXT4" s="158"/>
      <c r="BXU4" s="158"/>
      <c r="BXV4" s="158"/>
      <c r="BXW4" s="158"/>
      <c r="BXX4" s="158"/>
      <c r="BXY4" s="158"/>
      <c r="BXZ4" s="158"/>
      <c r="BYA4" s="158"/>
      <c r="BYB4" s="158"/>
      <c r="BYC4" s="158"/>
      <c r="BYD4" s="158"/>
      <c r="BYE4" s="158"/>
      <c r="BYF4" s="158"/>
      <c r="BYG4" s="158"/>
      <c r="BYH4" s="158"/>
      <c r="BYI4" s="158"/>
      <c r="BYJ4" s="158"/>
      <c r="BYK4" s="158"/>
      <c r="BYL4" s="158"/>
      <c r="BYM4" s="158"/>
      <c r="BYN4" s="158"/>
      <c r="BYO4" s="158"/>
      <c r="BYP4" s="158"/>
      <c r="BYQ4" s="158"/>
      <c r="BYR4" s="158"/>
      <c r="BYS4" s="158"/>
      <c r="BYT4" s="158"/>
      <c r="BYU4" s="158"/>
      <c r="BYV4" s="158"/>
      <c r="BYW4" s="158"/>
      <c r="BYX4" s="158"/>
      <c r="BYY4" s="158"/>
      <c r="BYZ4" s="158"/>
      <c r="BZA4" s="158"/>
      <c r="BZB4" s="158"/>
      <c r="BZC4" s="158"/>
      <c r="BZD4" s="158"/>
      <c r="BZE4" s="158"/>
      <c r="BZF4" s="158"/>
      <c r="BZG4" s="158"/>
      <c r="BZH4" s="158"/>
      <c r="BZI4" s="158"/>
      <c r="BZJ4" s="158"/>
      <c r="BZK4" s="158"/>
      <c r="BZL4" s="158"/>
      <c r="BZM4" s="158"/>
      <c r="BZN4" s="158"/>
      <c r="BZO4" s="158"/>
      <c r="BZP4" s="158"/>
      <c r="BZQ4" s="158"/>
      <c r="BZR4" s="158"/>
      <c r="BZS4" s="158"/>
      <c r="BZT4" s="158"/>
      <c r="BZU4" s="158"/>
      <c r="BZV4" s="158"/>
      <c r="BZW4" s="158"/>
      <c r="BZX4" s="158"/>
      <c r="BZY4" s="158"/>
      <c r="BZZ4" s="158"/>
      <c r="CAA4" s="158"/>
      <c r="CAB4" s="158"/>
      <c r="CAC4" s="158"/>
      <c r="CAD4" s="158"/>
      <c r="CAE4" s="158"/>
      <c r="CAF4" s="158"/>
      <c r="CAG4" s="158"/>
      <c r="CAH4" s="158"/>
      <c r="CAI4" s="158"/>
      <c r="CAJ4" s="158"/>
      <c r="CAK4" s="158"/>
      <c r="CAL4" s="158"/>
      <c r="CAM4" s="158"/>
      <c r="CAN4" s="158"/>
      <c r="CAO4" s="158"/>
      <c r="CAP4" s="158"/>
      <c r="CAQ4" s="158"/>
      <c r="CAR4" s="158"/>
      <c r="CAS4" s="158"/>
      <c r="CAT4" s="158"/>
      <c r="CAU4" s="158"/>
      <c r="CAV4" s="158"/>
      <c r="CAW4" s="158"/>
      <c r="CAX4" s="158"/>
      <c r="CAY4" s="158"/>
      <c r="CAZ4" s="158"/>
      <c r="CBA4" s="158"/>
      <c r="CBB4" s="158"/>
      <c r="CBC4" s="158"/>
      <c r="CBD4" s="158"/>
      <c r="CBE4" s="158"/>
      <c r="CBF4" s="158"/>
      <c r="CBG4" s="158"/>
      <c r="CBH4" s="158"/>
      <c r="CBI4" s="158"/>
      <c r="CBJ4" s="158"/>
      <c r="CBK4" s="158"/>
      <c r="CBL4" s="158"/>
      <c r="CBM4" s="158"/>
      <c r="CBN4" s="158"/>
      <c r="CBO4" s="158"/>
      <c r="CBP4" s="158"/>
      <c r="CBQ4" s="158"/>
      <c r="CBR4" s="158"/>
      <c r="CBS4" s="158"/>
      <c r="CBT4" s="158"/>
      <c r="CBU4" s="158"/>
      <c r="CBV4" s="158"/>
      <c r="CBW4" s="158"/>
      <c r="CBX4" s="158"/>
      <c r="CBY4" s="158"/>
      <c r="CBZ4" s="158"/>
      <c r="CCA4" s="158"/>
      <c r="CCB4" s="158"/>
      <c r="CCC4" s="158"/>
      <c r="CCD4" s="158"/>
      <c r="CCE4" s="158"/>
      <c r="CCF4" s="158"/>
      <c r="CCG4" s="158"/>
      <c r="CCH4" s="158"/>
      <c r="CCI4" s="158"/>
      <c r="CCJ4" s="158"/>
      <c r="CCK4" s="158"/>
      <c r="CCL4" s="158"/>
      <c r="CCM4" s="158"/>
      <c r="CCN4" s="158"/>
      <c r="CCO4" s="158"/>
      <c r="CCP4" s="158"/>
      <c r="CCQ4" s="158"/>
      <c r="CCR4" s="158"/>
      <c r="CCS4" s="158"/>
      <c r="CCT4" s="158"/>
      <c r="CCU4" s="158"/>
      <c r="CCV4" s="158"/>
      <c r="CCW4" s="158"/>
      <c r="CCX4" s="158"/>
      <c r="CCY4" s="158"/>
      <c r="CCZ4" s="158"/>
      <c r="CDA4" s="158"/>
      <c r="CDB4" s="158"/>
      <c r="CDC4" s="158"/>
      <c r="CDD4" s="158"/>
      <c r="CDE4" s="158"/>
      <c r="CDF4" s="158"/>
      <c r="CDG4" s="158"/>
      <c r="CDH4" s="158"/>
      <c r="CDI4" s="158"/>
      <c r="CDJ4" s="158"/>
      <c r="CDK4" s="158"/>
      <c r="CDL4" s="158"/>
      <c r="CDM4" s="158"/>
      <c r="CDN4" s="158"/>
      <c r="CDO4" s="158"/>
      <c r="CDP4" s="158"/>
      <c r="CDQ4" s="158"/>
      <c r="CDR4" s="158"/>
      <c r="CDS4" s="158"/>
      <c r="CDT4" s="158"/>
      <c r="CDU4" s="158"/>
      <c r="CDV4" s="158"/>
      <c r="CDW4" s="158"/>
      <c r="CDX4" s="158"/>
      <c r="CDY4" s="158"/>
      <c r="CDZ4" s="158"/>
      <c r="CEA4" s="158"/>
      <c r="CEB4" s="158"/>
      <c r="CEC4" s="158"/>
      <c r="CED4" s="158"/>
      <c r="CEE4" s="158"/>
      <c r="CEF4" s="158"/>
      <c r="CEG4" s="158"/>
      <c r="CEH4" s="158"/>
      <c r="CEI4" s="158"/>
      <c r="CEJ4" s="158"/>
      <c r="CEK4" s="158"/>
      <c r="CEL4" s="158"/>
      <c r="CEM4" s="158"/>
      <c r="CEN4" s="158"/>
      <c r="CEO4" s="158"/>
      <c r="CEP4" s="158"/>
      <c r="CEQ4" s="158"/>
      <c r="CER4" s="158"/>
      <c r="CES4" s="158"/>
      <c r="CET4" s="158"/>
      <c r="CEU4" s="158"/>
      <c r="CEV4" s="158"/>
      <c r="CEW4" s="158"/>
      <c r="CEX4" s="158"/>
      <c r="CEY4" s="158"/>
      <c r="CEZ4" s="158"/>
      <c r="CFA4" s="158"/>
      <c r="CFB4" s="158"/>
      <c r="CFC4" s="158"/>
      <c r="CFD4" s="158"/>
      <c r="CFE4" s="158"/>
      <c r="CFF4" s="158"/>
      <c r="CFG4" s="158"/>
      <c r="CFH4" s="158"/>
      <c r="CFI4" s="158"/>
      <c r="CFJ4" s="158"/>
      <c r="CFK4" s="158"/>
      <c r="CFL4" s="158"/>
      <c r="CFM4" s="158"/>
      <c r="CFN4" s="158"/>
      <c r="CFO4" s="158"/>
      <c r="CFP4" s="158"/>
      <c r="CFQ4" s="158"/>
      <c r="CFR4" s="158"/>
      <c r="CFS4" s="158"/>
      <c r="CFT4" s="158"/>
      <c r="CFU4" s="158"/>
      <c r="CFV4" s="158"/>
      <c r="CFW4" s="158"/>
      <c r="CFX4" s="158"/>
      <c r="CFY4" s="158"/>
      <c r="CFZ4" s="158"/>
      <c r="CGA4" s="158"/>
      <c r="CGB4" s="158"/>
      <c r="CGC4" s="158"/>
      <c r="CGD4" s="158"/>
      <c r="CGE4" s="158"/>
      <c r="CGF4" s="158"/>
      <c r="CGG4" s="158"/>
      <c r="CGH4" s="158"/>
      <c r="CGI4" s="158"/>
      <c r="CGJ4" s="158"/>
      <c r="CGK4" s="158"/>
      <c r="CGL4" s="158"/>
      <c r="CGM4" s="158"/>
      <c r="CGN4" s="158"/>
      <c r="CGO4" s="158"/>
      <c r="CGP4" s="158"/>
      <c r="CGQ4" s="158"/>
      <c r="CGR4" s="158"/>
      <c r="CGS4" s="158"/>
      <c r="CGT4" s="158"/>
      <c r="CGU4" s="158"/>
      <c r="CGV4" s="158"/>
      <c r="CGW4" s="158"/>
      <c r="CGX4" s="158"/>
      <c r="CGY4" s="158"/>
      <c r="CGZ4" s="158"/>
      <c r="CHA4" s="158"/>
      <c r="CHB4" s="158"/>
      <c r="CHC4" s="158"/>
      <c r="CHD4" s="158"/>
      <c r="CHE4" s="158"/>
      <c r="CHF4" s="158"/>
      <c r="CHG4" s="158"/>
      <c r="CHH4" s="158"/>
      <c r="CHI4" s="158"/>
      <c r="CHJ4" s="158"/>
      <c r="CHK4" s="158"/>
      <c r="CHL4" s="158"/>
      <c r="CHM4" s="158"/>
      <c r="CHN4" s="158"/>
      <c r="CHO4" s="158"/>
      <c r="CHP4" s="158"/>
      <c r="CHQ4" s="158"/>
      <c r="CHR4" s="158"/>
      <c r="CHS4" s="158"/>
      <c r="CHT4" s="158"/>
      <c r="CHU4" s="158"/>
      <c r="CHV4" s="158"/>
      <c r="CHW4" s="158"/>
      <c r="CHX4" s="158"/>
      <c r="CHY4" s="158"/>
      <c r="CHZ4" s="158"/>
      <c r="CIA4" s="158"/>
      <c r="CIB4" s="158"/>
      <c r="CIC4" s="158"/>
      <c r="CID4" s="158"/>
      <c r="CIE4" s="158"/>
      <c r="CIF4" s="158"/>
      <c r="CIG4" s="158"/>
      <c r="CIH4" s="158"/>
      <c r="CII4" s="158"/>
      <c r="CIJ4" s="158"/>
      <c r="CIK4" s="158"/>
      <c r="CIL4" s="158"/>
      <c r="CIM4" s="158"/>
      <c r="CIN4" s="158"/>
      <c r="CIO4" s="158"/>
      <c r="CIP4" s="158"/>
      <c r="CIQ4" s="158"/>
      <c r="CIR4" s="158"/>
      <c r="CIS4" s="158"/>
      <c r="CIT4" s="158"/>
      <c r="CIU4" s="158"/>
      <c r="CIV4" s="158"/>
      <c r="CIW4" s="158"/>
      <c r="CIX4" s="158"/>
      <c r="CIY4" s="158"/>
      <c r="CIZ4" s="158"/>
      <c r="CJA4" s="158"/>
      <c r="CJB4" s="158"/>
      <c r="CJC4" s="158"/>
      <c r="CJD4" s="158"/>
      <c r="CJE4" s="158"/>
      <c r="CJF4" s="158"/>
      <c r="CJG4" s="158"/>
      <c r="CJH4" s="158"/>
      <c r="CJI4" s="158"/>
      <c r="CJJ4" s="158"/>
      <c r="CJK4" s="158"/>
      <c r="CJL4" s="158"/>
      <c r="CJM4" s="158"/>
      <c r="CJN4" s="158"/>
      <c r="CJO4" s="158"/>
      <c r="CJP4" s="158"/>
      <c r="CJQ4" s="158"/>
      <c r="CJR4" s="158"/>
      <c r="CJS4" s="158"/>
      <c r="CJT4" s="158"/>
      <c r="CJU4" s="158"/>
      <c r="CJV4" s="158"/>
      <c r="CJW4" s="158"/>
      <c r="CJX4" s="158"/>
      <c r="CJY4" s="158"/>
      <c r="CJZ4" s="158"/>
      <c r="CKA4" s="158"/>
      <c r="CKB4" s="158"/>
      <c r="CKC4" s="158"/>
      <c r="CKD4" s="158"/>
      <c r="CKE4" s="158"/>
      <c r="CKF4" s="158"/>
      <c r="CKG4" s="158"/>
      <c r="CKH4" s="158"/>
      <c r="CKI4" s="158"/>
      <c r="CKJ4" s="158"/>
      <c r="CKK4" s="158"/>
      <c r="CKL4" s="158"/>
      <c r="CKM4" s="158"/>
      <c r="CKN4" s="158"/>
      <c r="CKO4" s="158"/>
      <c r="CKP4" s="158"/>
      <c r="CKQ4" s="158"/>
      <c r="CKR4" s="158"/>
      <c r="CKS4" s="158"/>
      <c r="CKT4" s="158"/>
      <c r="CKU4" s="158"/>
      <c r="CKV4" s="158"/>
      <c r="CKW4" s="158"/>
      <c r="CKX4" s="158"/>
      <c r="CKY4" s="158"/>
      <c r="CKZ4" s="158"/>
      <c r="CLA4" s="158"/>
      <c r="CLB4" s="158"/>
      <c r="CLC4" s="158"/>
      <c r="CLD4" s="158"/>
      <c r="CLE4" s="158"/>
      <c r="CLF4" s="158"/>
      <c r="CLG4" s="158"/>
      <c r="CLH4" s="158"/>
      <c r="CLI4" s="158"/>
      <c r="CLJ4" s="158"/>
      <c r="CLK4" s="158"/>
      <c r="CLL4" s="158"/>
      <c r="CLM4" s="158"/>
      <c r="CLN4" s="158"/>
      <c r="CLO4" s="158"/>
      <c r="CLP4" s="158"/>
      <c r="CLQ4" s="158"/>
      <c r="CLR4" s="158"/>
      <c r="CLS4" s="158"/>
      <c r="CLT4" s="158"/>
      <c r="CLU4" s="158"/>
      <c r="CLV4" s="158"/>
      <c r="CLW4" s="158"/>
      <c r="CLX4" s="158"/>
      <c r="CLY4" s="158"/>
      <c r="CLZ4" s="158"/>
      <c r="CMA4" s="158"/>
      <c r="CMB4" s="158"/>
      <c r="CMC4" s="158"/>
      <c r="CMD4" s="158"/>
      <c r="CME4" s="158"/>
      <c r="CMF4" s="158"/>
      <c r="CMG4" s="158"/>
      <c r="CMH4" s="158"/>
      <c r="CMI4" s="158"/>
      <c r="CMJ4" s="158"/>
      <c r="CMK4" s="158"/>
      <c r="CML4" s="158"/>
      <c r="CMM4" s="158"/>
      <c r="CMN4" s="158"/>
      <c r="CMO4" s="158"/>
      <c r="CMP4" s="158"/>
      <c r="CMQ4" s="158"/>
      <c r="CMR4" s="158"/>
      <c r="CMS4" s="158"/>
      <c r="CMT4" s="158"/>
      <c r="CMU4" s="158"/>
      <c r="CMV4" s="158"/>
      <c r="CMW4" s="158"/>
      <c r="CMX4" s="158"/>
      <c r="CMY4" s="158"/>
      <c r="CMZ4" s="158"/>
      <c r="CNA4" s="158"/>
      <c r="CNB4" s="158"/>
      <c r="CNC4" s="158"/>
      <c r="CND4" s="158"/>
      <c r="CNE4" s="158"/>
      <c r="CNF4" s="158"/>
      <c r="CNG4" s="158"/>
      <c r="CNH4" s="158"/>
      <c r="CNI4" s="158"/>
      <c r="CNJ4" s="158"/>
      <c r="CNK4" s="158"/>
      <c r="CNL4" s="158"/>
      <c r="CNM4" s="158"/>
      <c r="CNN4" s="158"/>
      <c r="CNO4" s="158"/>
      <c r="CNP4" s="158"/>
      <c r="CNQ4" s="158"/>
      <c r="CNR4" s="158"/>
      <c r="CNS4" s="158"/>
      <c r="CNT4" s="158"/>
      <c r="CNU4" s="158"/>
      <c r="CNV4" s="158"/>
      <c r="CNW4" s="158"/>
      <c r="CNX4" s="158"/>
      <c r="CNY4" s="158"/>
      <c r="CNZ4" s="158"/>
      <c r="COA4" s="158"/>
      <c r="COB4" s="158"/>
      <c r="COC4" s="158"/>
      <c r="COD4" s="158"/>
      <c r="COE4" s="158"/>
      <c r="COF4" s="158"/>
      <c r="COG4" s="158"/>
      <c r="COH4" s="158"/>
      <c r="COI4" s="158"/>
      <c r="COJ4" s="158"/>
      <c r="COK4" s="158"/>
      <c r="COL4" s="158"/>
      <c r="COM4" s="158"/>
      <c r="CON4" s="158"/>
      <c r="COO4" s="158"/>
      <c r="COP4" s="158"/>
      <c r="COQ4" s="158"/>
      <c r="COR4" s="158"/>
      <c r="COS4" s="158"/>
      <c r="COT4" s="158"/>
      <c r="COU4" s="158"/>
      <c r="COV4" s="158"/>
      <c r="COW4" s="158"/>
      <c r="COX4" s="158"/>
      <c r="COY4" s="158"/>
      <c r="COZ4" s="158"/>
      <c r="CPA4" s="158"/>
      <c r="CPB4" s="158"/>
      <c r="CPC4" s="158"/>
      <c r="CPD4" s="158"/>
      <c r="CPE4" s="158"/>
      <c r="CPF4" s="158"/>
      <c r="CPG4" s="158"/>
      <c r="CPH4" s="158"/>
      <c r="CPI4" s="158"/>
      <c r="CPJ4" s="158"/>
      <c r="CPK4" s="158"/>
      <c r="CPL4" s="158"/>
      <c r="CPM4" s="158"/>
      <c r="CPN4" s="158"/>
      <c r="CPO4" s="158"/>
      <c r="CPP4" s="158"/>
      <c r="CPQ4" s="158"/>
      <c r="CPR4" s="158"/>
      <c r="CPS4" s="158"/>
      <c r="CPT4" s="158"/>
      <c r="CPU4" s="158"/>
      <c r="CPV4" s="158"/>
      <c r="CPW4" s="158"/>
      <c r="CPX4" s="158"/>
      <c r="CPY4" s="158"/>
      <c r="CPZ4" s="158"/>
      <c r="CQA4" s="158"/>
      <c r="CQB4" s="158"/>
      <c r="CQC4" s="158"/>
      <c r="CQD4" s="158"/>
      <c r="CQE4" s="158"/>
      <c r="CQF4" s="158"/>
      <c r="CQG4" s="158"/>
      <c r="CQH4" s="158"/>
      <c r="CQI4" s="158"/>
      <c r="CQJ4" s="158"/>
      <c r="CQK4" s="158"/>
      <c r="CQL4" s="158"/>
      <c r="CQM4" s="158"/>
      <c r="CQN4" s="158"/>
      <c r="CQO4" s="158"/>
      <c r="CQP4" s="158"/>
      <c r="CQQ4" s="158"/>
      <c r="CQR4" s="158"/>
      <c r="CQS4" s="158"/>
      <c r="CQT4" s="158"/>
      <c r="CQU4" s="158"/>
      <c r="CQV4" s="158"/>
      <c r="CQW4" s="158"/>
      <c r="CQX4" s="158"/>
      <c r="CQY4" s="158"/>
      <c r="CQZ4" s="158"/>
      <c r="CRA4" s="158"/>
      <c r="CRB4" s="158"/>
      <c r="CRC4" s="158"/>
      <c r="CRD4" s="158"/>
      <c r="CRE4" s="158"/>
      <c r="CRF4" s="158"/>
      <c r="CRG4" s="158"/>
      <c r="CRH4" s="158"/>
      <c r="CRI4" s="158"/>
      <c r="CRJ4" s="158"/>
      <c r="CRK4" s="158"/>
      <c r="CRL4" s="158"/>
      <c r="CRM4" s="158"/>
      <c r="CRN4" s="158"/>
      <c r="CRO4" s="158"/>
      <c r="CRP4" s="158"/>
      <c r="CRQ4" s="158"/>
      <c r="CRR4" s="158"/>
      <c r="CRS4" s="158"/>
      <c r="CRT4" s="158"/>
      <c r="CRU4" s="158"/>
      <c r="CRV4" s="158"/>
      <c r="CRW4" s="158"/>
      <c r="CRX4" s="158"/>
      <c r="CRY4" s="158"/>
      <c r="CRZ4" s="158"/>
      <c r="CSA4" s="158"/>
      <c r="CSB4" s="158"/>
      <c r="CSC4" s="158"/>
      <c r="CSD4" s="158"/>
      <c r="CSE4" s="158"/>
      <c r="CSF4" s="158"/>
      <c r="CSG4" s="158"/>
      <c r="CSH4" s="158"/>
      <c r="CSI4" s="158"/>
      <c r="CSJ4" s="158"/>
      <c r="CSK4" s="158"/>
      <c r="CSL4" s="158"/>
      <c r="CSM4" s="158"/>
      <c r="CSN4" s="158"/>
      <c r="CSO4" s="158"/>
      <c r="CSP4" s="158"/>
      <c r="CSQ4" s="158"/>
      <c r="CSR4" s="158"/>
      <c r="CSS4" s="158"/>
      <c r="CST4" s="158"/>
      <c r="CSU4" s="158"/>
      <c r="CSV4" s="158"/>
      <c r="CSW4" s="158"/>
      <c r="CSX4" s="158"/>
      <c r="CSY4" s="158"/>
      <c r="CSZ4" s="158"/>
      <c r="CTA4" s="158"/>
      <c r="CTB4" s="158"/>
      <c r="CTC4" s="158"/>
      <c r="CTD4" s="158"/>
      <c r="CTE4" s="158"/>
      <c r="CTF4" s="158"/>
      <c r="CTG4" s="158"/>
      <c r="CTH4" s="158"/>
      <c r="CTI4" s="158"/>
      <c r="CTJ4" s="158"/>
      <c r="CTK4" s="158"/>
      <c r="CTL4" s="158"/>
      <c r="CTM4" s="158"/>
      <c r="CTN4" s="158"/>
      <c r="CTO4" s="158"/>
      <c r="CTP4" s="158"/>
      <c r="CTQ4" s="158"/>
      <c r="CTR4" s="158"/>
      <c r="CTS4" s="158"/>
      <c r="CTT4" s="158"/>
      <c r="CTU4" s="158"/>
      <c r="CTV4" s="158"/>
      <c r="CTW4" s="158"/>
      <c r="CTX4" s="158"/>
      <c r="CTY4" s="158"/>
      <c r="CTZ4" s="158"/>
      <c r="CUA4" s="158"/>
      <c r="CUB4" s="158"/>
      <c r="CUC4" s="158"/>
      <c r="CUD4" s="158"/>
      <c r="CUE4" s="158"/>
      <c r="CUF4" s="158"/>
      <c r="CUG4" s="158"/>
      <c r="CUH4" s="158"/>
      <c r="CUI4" s="158"/>
      <c r="CUJ4" s="158"/>
      <c r="CUK4" s="158"/>
      <c r="CUL4" s="158"/>
      <c r="CUM4" s="158"/>
      <c r="CUN4" s="158"/>
      <c r="CUO4" s="158"/>
      <c r="CUP4" s="158"/>
      <c r="CUQ4" s="158"/>
      <c r="CUR4" s="158"/>
      <c r="CUS4" s="158"/>
      <c r="CUT4" s="158"/>
      <c r="CUU4" s="158"/>
      <c r="CUV4" s="158"/>
      <c r="CUW4" s="158"/>
      <c r="CUX4" s="158"/>
      <c r="CUY4" s="158"/>
      <c r="CUZ4" s="158"/>
      <c r="CVA4" s="158"/>
      <c r="CVB4" s="158"/>
      <c r="CVC4" s="158"/>
      <c r="CVD4" s="158"/>
      <c r="CVE4" s="158"/>
      <c r="CVF4" s="158"/>
      <c r="CVG4" s="158"/>
      <c r="CVH4" s="158"/>
      <c r="CVI4" s="158"/>
      <c r="CVJ4" s="158"/>
      <c r="CVK4" s="158"/>
      <c r="CVL4" s="158"/>
      <c r="CVM4" s="158"/>
      <c r="CVN4" s="158"/>
      <c r="CVO4" s="158"/>
      <c r="CVP4" s="158"/>
      <c r="CVQ4" s="158"/>
      <c r="CVR4" s="158"/>
      <c r="CVS4" s="158"/>
      <c r="CVT4" s="158"/>
      <c r="CVU4" s="158"/>
      <c r="CVV4" s="158"/>
      <c r="CVW4" s="158"/>
      <c r="CVX4" s="158"/>
      <c r="CVY4" s="158"/>
      <c r="CVZ4" s="158"/>
      <c r="CWA4" s="158"/>
      <c r="CWB4" s="158"/>
      <c r="CWC4" s="158"/>
      <c r="CWD4" s="158"/>
      <c r="CWE4" s="158"/>
      <c r="CWF4" s="158"/>
      <c r="CWG4" s="158"/>
      <c r="CWH4" s="158"/>
      <c r="CWI4" s="158"/>
      <c r="CWJ4" s="158"/>
      <c r="CWK4" s="158"/>
      <c r="CWL4" s="158"/>
      <c r="CWM4" s="158"/>
      <c r="CWN4" s="158"/>
      <c r="CWO4" s="158"/>
      <c r="CWP4" s="158"/>
      <c r="CWQ4" s="158"/>
      <c r="CWR4" s="158"/>
      <c r="CWS4" s="158"/>
      <c r="CWT4" s="158"/>
      <c r="CWU4" s="158"/>
      <c r="CWV4" s="158"/>
      <c r="CWW4" s="158"/>
      <c r="CWX4" s="158"/>
      <c r="CWY4" s="158"/>
      <c r="CWZ4" s="158"/>
      <c r="CXA4" s="158"/>
      <c r="CXB4" s="158"/>
      <c r="CXC4" s="158"/>
      <c r="CXD4" s="158"/>
      <c r="CXE4" s="158"/>
      <c r="CXF4" s="158"/>
      <c r="CXG4" s="158"/>
      <c r="CXH4" s="158"/>
      <c r="CXI4" s="158"/>
      <c r="CXJ4" s="158"/>
      <c r="CXK4" s="158"/>
      <c r="CXL4" s="158"/>
      <c r="CXM4" s="158"/>
      <c r="CXN4" s="158"/>
      <c r="CXO4" s="158"/>
      <c r="CXP4" s="158"/>
      <c r="CXQ4" s="158"/>
      <c r="CXR4" s="158"/>
      <c r="CXS4" s="158"/>
      <c r="CXT4" s="158"/>
      <c r="CXU4" s="158"/>
      <c r="CXV4" s="158"/>
      <c r="CXW4" s="158"/>
      <c r="CXX4" s="158"/>
      <c r="CXY4" s="158"/>
      <c r="CXZ4" s="158"/>
      <c r="CYA4" s="158"/>
      <c r="CYB4" s="158"/>
      <c r="CYC4" s="158"/>
      <c r="CYD4" s="158"/>
      <c r="CYE4" s="158"/>
      <c r="CYF4" s="158"/>
      <c r="CYG4" s="158"/>
      <c r="CYH4" s="158"/>
      <c r="CYI4" s="158"/>
      <c r="CYJ4" s="158"/>
      <c r="CYK4" s="158"/>
      <c r="CYL4" s="158"/>
      <c r="CYM4" s="158"/>
      <c r="CYN4" s="158"/>
      <c r="CYO4" s="158"/>
      <c r="CYP4" s="158"/>
      <c r="CYQ4" s="158"/>
      <c r="CYR4" s="158"/>
      <c r="CYS4" s="158"/>
      <c r="CYT4" s="158"/>
      <c r="CYU4" s="158"/>
      <c r="CYV4" s="158"/>
      <c r="CYW4" s="158"/>
      <c r="CYX4" s="158"/>
      <c r="CYY4" s="158"/>
      <c r="CYZ4" s="158"/>
      <c r="CZA4" s="158"/>
      <c r="CZB4" s="158"/>
      <c r="CZC4" s="158"/>
      <c r="CZD4" s="158"/>
      <c r="CZE4" s="158"/>
      <c r="CZF4" s="158"/>
      <c r="CZG4" s="158"/>
      <c r="CZH4" s="158"/>
      <c r="CZI4" s="158"/>
      <c r="CZJ4" s="158"/>
      <c r="CZK4" s="158"/>
      <c r="CZL4" s="158"/>
      <c r="CZM4" s="158"/>
      <c r="CZN4" s="158"/>
      <c r="CZO4" s="158"/>
      <c r="CZP4" s="158"/>
      <c r="CZQ4" s="158"/>
      <c r="CZR4" s="158"/>
      <c r="CZS4" s="158"/>
      <c r="CZT4" s="158"/>
      <c r="CZU4" s="158"/>
      <c r="CZV4" s="158"/>
      <c r="CZW4" s="158"/>
      <c r="CZX4" s="158"/>
      <c r="CZY4" s="158"/>
      <c r="CZZ4" s="158"/>
      <c r="DAA4" s="158"/>
      <c r="DAB4" s="158"/>
      <c r="DAC4" s="158"/>
      <c r="DAD4" s="158"/>
      <c r="DAE4" s="158"/>
      <c r="DAF4" s="158"/>
      <c r="DAG4" s="158"/>
      <c r="DAH4" s="158"/>
      <c r="DAI4" s="158"/>
      <c r="DAJ4" s="158"/>
      <c r="DAK4" s="158"/>
      <c r="DAL4" s="158"/>
      <c r="DAM4" s="158"/>
      <c r="DAN4" s="158"/>
      <c r="DAO4" s="158"/>
      <c r="DAP4" s="158"/>
      <c r="DAQ4" s="158"/>
      <c r="DAR4" s="158"/>
      <c r="DAS4" s="158"/>
      <c r="DAT4" s="158"/>
      <c r="DAU4" s="158"/>
      <c r="DAV4" s="158"/>
      <c r="DAW4" s="158"/>
      <c r="DAX4" s="158"/>
      <c r="DAY4" s="158"/>
      <c r="DAZ4" s="158"/>
      <c r="DBA4" s="158"/>
      <c r="DBB4" s="158"/>
      <c r="DBC4" s="158"/>
      <c r="DBD4" s="158"/>
      <c r="DBE4" s="158"/>
      <c r="DBF4" s="158"/>
      <c r="DBG4" s="158"/>
      <c r="DBH4" s="158"/>
      <c r="DBI4" s="158"/>
      <c r="DBJ4" s="158"/>
      <c r="DBK4" s="158"/>
      <c r="DBL4" s="158"/>
      <c r="DBM4" s="158"/>
      <c r="DBN4" s="158"/>
      <c r="DBO4" s="158"/>
      <c r="DBP4" s="158"/>
      <c r="DBQ4" s="158"/>
      <c r="DBR4" s="158"/>
      <c r="DBS4" s="158"/>
      <c r="DBT4" s="158"/>
      <c r="DBU4" s="158"/>
      <c r="DBV4" s="158"/>
      <c r="DBW4" s="158"/>
      <c r="DBX4" s="158"/>
      <c r="DBY4" s="158"/>
      <c r="DBZ4" s="158"/>
      <c r="DCA4" s="158"/>
      <c r="DCB4" s="158"/>
      <c r="DCC4" s="158"/>
      <c r="DCD4" s="158"/>
      <c r="DCE4" s="158"/>
      <c r="DCF4" s="158"/>
      <c r="DCG4" s="158"/>
      <c r="DCH4" s="158"/>
      <c r="DCI4" s="158"/>
      <c r="DCJ4" s="158"/>
      <c r="DCK4" s="158"/>
      <c r="DCL4" s="158"/>
      <c r="DCM4" s="158"/>
      <c r="DCN4" s="158"/>
      <c r="DCO4" s="158"/>
      <c r="DCP4" s="158"/>
      <c r="DCQ4" s="158"/>
      <c r="DCR4" s="158"/>
      <c r="DCS4" s="158"/>
      <c r="DCT4" s="158"/>
      <c r="DCU4" s="158"/>
      <c r="DCV4" s="158"/>
      <c r="DCW4" s="158"/>
      <c r="DCX4" s="158"/>
      <c r="DCY4" s="158"/>
      <c r="DCZ4" s="158"/>
      <c r="DDA4" s="158"/>
      <c r="DDB4" s="158"/>
      <c r="DDC4" s="158"/>
      <c r="DDD4" s="158"/>
      <c r="DDE4" s="158"/>
      <c r="DDF4" s="158"/>
      <c r="DDG4" s="158"/>
      <c r="DDH4" s="158"/>
      <c r="DDI4" s="158"/>
      <c r="DDJ4" s="158"/>
      <c r="DDK4" s="158"/>
      <c r="DDL4" s="158"/>
      <c r="DDM4" s="158"/>
      <c r="DDN4" s="158"/>
      <c r="DDO4" s="158"/>
      <c r="DDP4" s="158"/>
      <c r="DDQ4" s="158"/>
      <c r="DDR4" s="158"/>
      <c r="DDS4" s="158"/>
      <c r="DDT4" s="158"/>
      <c r="DDU4" s="158"/>
      <c r="DDV4" s="158"/>
      <c r="DDW4" s="158"/>
      <c r="DDX4" s="158"/>
      <c r="DDY4" s="158"/>
      <c r="DDZ4" s="158"/>
      <c r="DEA4" s="158"/>
      <c r="DEB4" s="158"/>
      <c r="DEC4" s="158"/>
      <c r="DED4" s="158"/>
      <c r="DEE4" s="158"/>
      <c r="DEF4" s="158"/>
      <c r="DEG4" s="158"/>
      <c r="DEH4" s="158"/>
      <c r="DEI4" s="158"/>
      <c r="DEJ4" s="158"/>
      <c r="DEK4" s="158"/>
      <c r="DEL4" s="158"/>
      <c r="DEM4" s="158"/>
      <c r="DEN4" s="158"/>
      <c r="DEO4" s="158"/>
      <c r="DEP4" s="158"/>
      <c r="DEQ4" s="158"/>
      <c r="DER4" s="158"/>
      <c r="DES4" s="158"/>
      <c r="DET4" s="158"/>
      <c r="DEU4" s="158"/>
      <c r="DEV4" s="158"/>
      <c r="DEW4" s="158"/>
      <c r="DEX4" s="158"/>
      <c r="DEY4" s="158"/>
      <c r="DEZ4" s="158"/>
      <c r="DFA4" s="158"/>
      <c r="DFB4" s="158"/>
      <c r="DFC4" s="158"/>
      <c r="DFD4" s="158"/>
      <c r="DFE4" s="158"/>
      <c r="DFF4" s="158"/>
      <c r="DFG4" s="158"/>
      <c r="DFH4" s="158"/>
      <c r="DFI4" s="158"/>
      <c r="DFJ4" s="158"/>
      <c r="DFK4" s="158"/>
      <c r="DFL4" s="158"/>
      <c r="DFM4" s="158"/>
      <c r="DFN4" s="158"/>
      <c r="DFO4" s="158"/>
      <c r="DFP4" s="158"/>
      <c r="DFQ4" s="158"/>
      <c r="DFR4" s="158"/>
      <c r="DFS4" s="158"/>
      <c r="DFT4" s="158"/>
      <c r="DFU4" s="158"/>
      <c r="DFV4" s="158"/>
      <c r="DFW4" s="158"/>
      <c r="DFX4" s="158"/>
      <c r="DFY4" s="158"/>
      <c r="DFZ4" s="158"/>
      <c r="DGA4" s="158"/>
      <c r="DGB4" s="158"/>
      <c r="DGC4" s="158"/>
      <c r="DGD4" s="158"/>
      <c r="DGE4" s="158"/>
      <c r="DGF4" s="158"/>
      <c r="DGG4" s="158"/>
      <c r="DGH4" s="158"/>
      <c r="DGI4" s="158"/>
      <c r="DGJ4" s="158"/>
      <c r="DGK4" s="158"/>
      <c r="DGL4" s="158"/>
      <c r="DGM4" s="158"/>
      <c r="DGN4" s="158"/>
      <c r="DGO4" s="158"/>
      <c r="DGP4" s="158"/>
      <c r="DGQ4" s="158"/>
      <c r="DGR4" s="158"/>
      <c r="DGS4" s="158"/>
      <c r="DGT4" s="158"/>
      <c r="DGU4" s="158"/>
      <c r="DGV4" s="158"/>
      <c r="DGW4" s="158"/>
      <c r="DGX4" s="158"/>
      <c r="DGY4" s="158"/>
      <c r="DGZ4" s="158"/>
      <c r="DHA4" s="158"/>
      <c r="DHB4" s="158"/>
      <c r="DHC4" s="158"/>
      <c r="DHD4" s="158"/>
      <c r="DHE4" s="158"/>
      <c r="DHF4" s="158"/>
      <c r="DHG4" s="158"/>
      <c r="DHH4" s="158"/>
      <c r="DHI4" s="158"/>
      <c r="DHJ4" s="158"/>
      <c r="DHK4" s="158"/>
      <c r="DHL4" s="158"/>
      <c r="DHM4" s="158"/>
      <c r="DHN4" s="158"/>
      <c r="DHO4" s="158"/>
      <c r="DHP4" s="158"/>
      <c r="DHQ4" s="158"/>
      <c r="DHR4" s="158"/>
      <c r="DHS4" s="158"/>
      <c r="DHT4" s="158"/>
      <c r="DHU4" s="158"/>
      <c r="DHV4" s="158"/>
      <c r="DHW4" s="158"/>
      <c r="DHX4" s="158"/>
      <c r="DHY4" s="158"/>
      <c r="DHZ4" s="158"/>
      <c r="DIA4" s="158"/>
      <c r="DIB4" s="158"/>
      <c r="DIC4" s="158"/>
      <c r="DID4" s="158"/>
      <c r="DIE4" s="158"/>
      <c r="DIF4" s="158"/>
      <c r="DIG4" s="158"/>
      <c r="DIH4" s="158"/>
      <c r="DII4" s="158"/>
      <c r="DIJ4" s="158"/>
      <c r="DIK4" s="158"/>
      <c r="DIL4" s="158"/>
      <c r="DIM4" s="158"/>
      <c r="DIN4" s="158"/>
      <c r="DIO4" s="158"/>
      <c r="DIP4" s="158"/>
      <c r="DIQ4" s="158"/>
      <c r="DIR4" s="158"/>
      <c r="DIS4" s="158"/>
      <c r="DIT4" s="158"/>
      <c r="DIU4" s="158"/>
      <c r="DIV4" s="158"/>
      <c r="DIW4" s="158"/>
      <c r="DIX4" s="158"/>
      <c r="DIY4" s="158"/>
      <c r="DIZ4" s="158"/>
      <c r="DJA4" s="158"/>
      <c r="DJB4" s="158"/>
      <c r="DJC4" s="158"/>
      <c r="DJD4" s="158"/>
      <c r="DJE4" s="158"/>
      <c r="DJF4" s="158"/>
      <c r="DJG4" s="158"/>
      <c r="DJH4" s="158"/>
      <c r="DJI4" s="158"/>
      <c r="DJJ4" s="158"/>
      <c r="DJK4" s="158"/>
      <c r="DJL4" s="158"/>
      <c r="DJM4" s="158"/>
      <c r="DJN4" s="158"/>
      <c r="DJO4" s="158"/>
      <c r="DJP4" s="158"/>
      <c r="DJQ4" s="158"/>
      <c r="DJR4" s="158"/>
      <c r="DJS4" s="158"/>
      <c r="DJT4" s="158"/>
      <c r="DJU4" s="158"/>
      <c r="DJV4" s="158"/>
      <c r="DJW4" s="158"/>
      <c r="DJX4" s="158"/>
      <c r="DJY4" s="158"/>
      <c r="DJZ4" s="158"/>
      <c r="DKA4" s="158"/>
      <c r="DKB4" s="158"/>
      <c r="DKC4" s="158"/>
      <c r="DKD4" s="158"/>
      <c r="DKE4" s="158"/>
      <c r="DKF4" s="158"/>
      <c r="DKG4" s="158"/>
      <c r="DKH4" s="158"/>
      <c r="DKI4" s="158"/>
      <c r="DKJ4" s="158"/>
      <c r="DKK4" s="158"/>
      <c r="DKL4" s="158"/>
      <c r="DKM4" s="158"/>
      <c r="DKN4" s="158"/>
      <c r="DKO4" s="158"/>
      <c r="DKP4" s="158"/>
      <c r="DKQ4" s="158"/>
      <c r="DKR4" s="158"/>
      <c r="DKS4" s="158"/>
      <c r="DKT4" s="158"/>
      <c r="DKU4" s="158"/>
      <c r="DKV4" s="158"/>
      <c r="DKW4" s="158"/>
      <c r="DKX4" s="158"/>
      <c r="DKY4" s="158"/>
      <c r="DKZ4" s="158"/>
      <c r="DLA4" s="158"/>
      <c r="DLB4" s="158"/>
      <c r="DLC4" s="158"/>
      <c r="DLD4" s="158"/>
      <c r="DLE4" s="158"/>
      <c r="DLF4" s="158"/>
      <c r="DLG4" s="158"/>
      <c r="DLH4" s="158"/>
      <c r="DLI4" s="158"/>
      <c r="DLJ4" s="158"/>
      <c r="DLK4" s="158"/>
      <c r="DLL4" s="158"/>
      <c r="DLM4" s="158"/>
      <c r="DLN4" s="158"/>
      <c r="DLO4" s="158"/>
      <c r="DLP4" s="158"/>
      <c r="DLQ4" s="158"/>
      <c r="DLR4" s="158"/>
      <c r="DLS4" s="158"/>
      <c r="DLT4" s="158"/>
      <c r="DLU4" s="158"/>
      <c r="DLV4" s="158"/>
      <c r="DLW4" s="158"/>
      <c r="DLX4" s="158"/>
      <c r="DLY4" s="158"/>
      <c r="DLZ4" s="158"/>
      <c r="DMA4" s="158"/>
      <c r="DMB4" s="158"/>
      <c r="DMC4" s="158"/>
      <c r="DMD4" s="158"/>
      <c r="DME4" s="158"/>
      <c r="DMF4" s="158"/>
      <c r="DMG4" s="158"/>
      <c r="DMH4" s="158"/>
      <c r="DMI4" s="158"/>
      <c r="DMJ4" s="158"/>
      <c r="DMK4" s="158"/>
      <c r="DML4" s="158"/>
      <c r="DMM4" s="158"/>
      <c r="DMN4" s="158"/>
      <c r="DMO4" s="158"/>
      <c r="DMP4" s="158"/>
      <c r="DMQ4" s="158"/>
      <c r="DMR4" s="158"/>
      <c r="DMS4" s="158"/>
      <c r="DMT4" s="158"/>
      <c r="DMU4" s="158"/>
      <c r="DMV4" s="158"/>
      <c r="DMW4" s="158"/>
      <c r="DMX4" s="158"/>
      <c r="DMY4" s="158"/>
      <c r="DMZ4" s="158"/>
      <c r="DNA4" s="158"/>
      <c r="DNB4" s="158"/>
      <c r="DNC4" s="158"/>
      <c r="DND4" s="158"/>
      <c r="DNE4" s="158"/>
      <c r="DNF4" s="158"/>
      <c r="DNG4" s="158"/>
      <c r="DNH4" s="158"/>
      <c r="DNI4" s="158"/>
      <c r="DNJ4" s="158"/>
      <c r="DNK4" s="158"/>
      <c r="DNL4" s="158"/>
      <c r="DNM4" s="158"/>
      <c r="DNN4" s="158"/>
      <c r="DNO4" s="158"/>
      <c r="DNP4" s="158"/>
      <c r="DNQ4" s="158"/>
      <c r="DNR4" s="158"/>
      <c r="DNS4" s="158"/>
      <c r="DNT4" s="158"/>
      <c r="DNU4" s="158"/>
      <c r="DNV4" s="158"/>
      <c r="DNW4" s="158"/>
      <c r="DNX4" s="158"/>
      <c r="DNY4" s="158"/>
      <c r="DNZ4" s="158"/>
      <c r="DOA4" s="158"/>
      <c r="DOB4" s="158"/>
      <c r="DOC4" s="158"/>
      <c r="DOD4" s="158"/>
      <c r="DOE4" s="158"/>
      <c r="DOF4" s="158"/>
      <c r="DOG4" s="158"/>
      <c r="DOH4" s="158"/>
      <c r="DOI4" s="158"/>
      <c r="DOJ4" s="158"/>
      <c r="DOK4" s="158"/>
      <c r="DOL4" s="158"/>
      <c r="DOM4" s="158"/>
      <c r="DON4" s="158"/>
      <c r="DOO4" s="158"/>
      <c r="DOP4" s="158"/>
      <c r="DOQ4" s="158"/>
      <c r="DOR4" s="158"/>
      <c r="DOS4" s="158"/>
      <c r="DOT4" s="158"/>
      <c r="DOU4" s="158"/>
      <c r="DOV4" s="158"/>
      <c r="DOW4" s="158"/>
      <c r="DOX4" s="158"/>
      <c r="DOY4" s="158"/>
      <c r="DOZ4" s="158"/>
      <c r="DPA4" s="158"/>
      <c r="DPB4" s="158"/>
      <c r="DPC4" s="158"/>
      <c r="DPD4" s="158"/>
      <c r="DPE4" s="158"/>
      <c r="DPF4" s="158"/>
      <c r="DPG4" s="158"/>
      <c r="DPH4" s="158"/>
      <c r="DPI4" s="158"/>
      <c r="DPJ4" s="158"/>
      <c r="DPK4" s="158"/>
      <c r="DPL4" s="158"/>
      <c r="DPM4" s="158"/>
      <c r="DPN4" s="158"/>
      <c r="DPO4" s="158"/>
      <c r="DPP4" s="158"/>
      <c r="DPQ4" s="158"/>
      <c r="DPR4" s="158"/>
      <c r="DPS4" s="158"/>
      <c r="DPT4" s="158"/>
      <c r="DPU4" s="158"/>
      <c r="DPV4" s="158"/>
      <c r="DPW4" s="158"/>
      <c r="DPX4" s="158"/>
      <c r="DPY4" s="158"/>
      <c r="DPZ4" s="158"/>
      <c r="DQA4" s="158"/>
      <c r="DQB4" s="158"/>
      <c r="DQC4" s="158"/>
      <c r="DQD4" s="158"/>
      <c r="DQE4" s="158"/>
      <c r="DQF4" s="158"/>
      <c r="DQG4" s="158"/>
      <c r="DQH4" s="158"/>
      <c r="DQI4" s="158"/>
      <c r="DQJ4" s="158"/>
      <c r="DQK4" s="158"/>
      <c r="DQL4" s="158"/>
      <c r="DQM4" s="158"/>
      <c r="DQN4" s="158"/>
      <c r="DQO4" s="158"/>
      <c r="DQP4" s="158"/>
      <c r="DQQ4" s="158"/>
      <c r="DQR4" s="158"/>
      <c r="DQS4" s="158"/>
      <c r="DQT4" s="158"/>
      <c r="DQU4" s="158"/>
      <c r="DQV4" s="158"/>
      <c r="DQW4" s="158"/>
      <c r="DQX4" s="158"/>
      <c r="DQY4" s="158"/>
      <c r="DQZ4" s="158"/>
      <c r="DRA4" s="158"/>
      <c r="DRB4" s="158"/>
      <c r="DRC4" s="158"/>
      <c r="DRD4" s="158"/>
      <c r="DRE4" s="158"/>
      <c r="DRF4" s="158"/>
      <c r="DRG4" s="158"/>
      <c r="DRH4" s="158"/>
      <c r="DRI4" s="158"/>
      <c r="DRJ4" s="158"/>
      <c r="DRK4" s="158"/>
      <c r="DRL4" s="158"/>
      <c r="DRM4" s="158"/>
      <c r="DRN4" s="158"/>
      <c r="DRO4" s="158"/>
      <c r="DRP4" s="158"/>
      <c r="DRQ4" s="158"/>
      <c r="DRR4" s="158"/>
      <c r="DRS4" s="158"/>
      <c r="DRT4" s="158"/>
      <c r="DRU4" s="158"/>
      <c r="DRV4" s="158"/>
      <c r="DRW4" s="158"/>
      <c r="DRX4" s="158"/>
      <c r="DRY4" s="158"/>
      <c r="DRZ4" s="158"/>
      <c r="DSA4" s="158"/>
      <c r="DSB4" s="158"/>
      <c r="DSC4" s="158"/>
      <c r="DSD4" s="158"/>
      <c r="DSE4" s="158"/>
      <c r="DSF4" s="158"/>
      <c r="DSG4" s="158"/>
      <c r="DSH4" s="158"/>
      <c r="DSI4" s="158"/>
      <c r="DSJ4" s="158"/>
      <c r="DSK4" s="158"/>
      <c r="DSL4" s="158"/>
      <c r="DSM4" s="158"/>
      <c r="DSN4" s="158"/>
      <c r="DSO4" s="158"/>
      <c r="DSP4" s="158"/>
      <c r="DSQ4" s="158"/>
      <c r="DSR4" s="158"/>
      <c r="DSS4" s="158"/>
      <c r="DST4" s="158"/>
      <c r="DSU4" s="158"/>
      <c r="DSV4" s="158"/>
      <c r="DSW4" s="158"/>
      <c r="DSX4" s="158"/>
      <c r="DSY4" s="158"/>
      <c r="DSZ4" s="158"/>
      <c r="DTA4" s="158"/>
      <c r="DTB4" s="158"/>
      <c r="DTC4" s="158"/>
      <c r="DTD4" s="158"/>
      <c r="DTE4" s="158"/>
      <c r="DTF4" s="158"/>
      <c r="DTG4" s="158"/>
      <c r="DTH4" s="158"/>
      <c r="DTI4" s="158"/>
      <c r="DTJ4" s="158"/>
      <c r="DTK4" s="158"/>
      <c r="DTL4" s="158"/>
      <c r="DTM4" s="158"/>
      <c r="DTN4" s="158"/>
      <c r="DTO4" s="158"/>
      <c r="DTP4" s="158"/>
      <c r="DTQ4" s="158"/>
      <c r="DTR4" s="158"/>
      <c r="DTS4" s="158"/>
      <c r="DTT4" s="158"/>
      <c r="DTU4" s="158"/>
      <c r="DTV4" s="158"/>
      <c r="DTW4" s="158"/>
      <c r="DTX4" s="158"/>
      <c r="DTY4" s="158"/>
      <c r="DTZ4" s="158"/>
      <c r="DUA4" s="158"/>
      <c r="DUB4" s="158"/>
      <c r="DUC4" s="158"/>
      <c r="DUD4" s="158"/>
      <c r="DUE4" s="158"/>
      <c r="DUF4" s="158"/>
      <c r="DUG4" s="158"/>
      <c r="DUH4" s="158"/>
      <c r="DUI4" s="158"/>
      <c r="DUJ4" s="158"/>
      <c r="DUK4" s="158"/>
      <c r="DUL4" s="158"/>
      <c r="DUM4" s="158"/>
      <c r="DUN4" s="158"/>
      <c r="DUO4" s="158"/>
      <c r="DUP4" s="158"/>
      <c r="DUQ4" s="158"/>
      <c r="DUR4" s="158"/>
      <c r="DUS4" s="158"/>
      <c r="DUT4" s="158"/>
      <c r="DUU4" s="158"/>
      <c r="DUV4" s="158"/>
      <c r="DUW4" s="158"/>
      <c r="DUX4" s="158"/>
      <c r="DUY4" s="158"/>
      <c r="DUZ4" s="158"/>
      <c r="DVA4" s="158"/>
      <c r="DVB4" s="158"/>
      <c r="DVC4" s="158"/>
      <c r="DVD4" s="158"/>
      <c r="DVE4" s="158"/>
      <c r="DVF4" s="158"/>
      <c r="DVG4" s="158"/>
      <c r="DVH4" s="158"/>
      <c r="DVI4" s="158"/>
      <c r="DVJ4" s="158"/>
      <c r="DVK4" s="158"/>
      <c r="DVL4" s="158"/>
      <c r="DVM4" s="158"/>
      <c r="DVN4" s="158"/>
      <c r="DVO4" s="158"/>
      <c r="DVP4" s="158"/>
      <c r="DVQ4" s="158"/>
      <c r="DVR4" s="158"/>
      <c r="DVS4" s="158"/>
      <c r="DVT4" s="158"/>
      <c r="DVU4" s="158"/>
      <c r="DVV4" s="158"/>
      <c r="DVW4" s="158"/>
      <c r="DVX4" s="158"/>
      <c r="DVY4" s="158"/>
      <c r="DVZ4" s="158"/>
      <c r="DWA4" s="158"/>
      <c r="DWB4" s="158"/>
      <c r="DWC4" s="158"/>
      <c r="DWD4" s="158"/>
      <c r="DWE4" s="158"/>
      <c r="DWF4" s="158"/>
      <c r="DWG4" s="158"/>
      <c r="DWH4" s="158"/>
      <c r="DWI4" s="158"/>
      <c r="DWJ4" s="158"/>
      <c r="DWK4" s="158"/>
      <c r="DWL4" s="158"/>
      <c r="DWM4" s="158"/>
      <c r="DWN4" s="158"/>
      <c r="DWO4" s="158"/>
      <c r="DWP4" s="158"/>
      <c r="DWQ4" s="158"/>
      <c r="DWR4" s="158"/>
      <c r="DWS4" s="158"/>
      <c r="DWT4" s="158"/>
      <c r="DWU4" s="158"/>
      <c r="DWV4" s="158"/>
      <c r="DWW4" s="158"/>
      <c r="DWX4" s="158"/>
      <c r="DWY4" s="158"/>
      <c r="DWZ4" s="158"/>
      <c r="DXA4" s="158"/>
      <c r="DXB4" s="158"/>
      <c r="DXC4" s="158"/>
      <c r="DXD4" s="158"/>
      <c r="DXE4" s="158"/>
      <c r="DXF4" s="158"/>
      <c r="DXG4" s="158"/>
      <c r="DXH4" s="158"/>
      <c r="DXI4" s="158"/>
      <c r="DXJ4" s="158"/>
      <c r="DXK4" s="158"/>
      <c r="DXL4" s="158"/>
      <c r="DXM4" s="158"/>
      <c r="DXN4" s="158"/>
      <c r="DXO4" s="158"/>
      <c r="DXP4" s="158"/>
      <c r="DXQ4" s="158"/>
      <c r="DXR4" s="158"/>
      <c r="DXS4" s="158"/>
      <c r="DXT4" s="158"/>
      <c r="DXU4" s="158"/>
      <c r="DXV4" s="158"/>
      <c r="DXW4" s="158"/>
      <c r="DXX4" s="158"/>
      <c r="DXY4" s="158"/>
      <c r="DXZ4" s="158"/>
      <c r="DYA4" s="158"/>
      <c r="DYB4" s="158"/>
      <c r="DYC4" s="158"/>
      <c r="DYD4" s="158"/>
      <c r="DYE4" s="158"/>
      <c r="DYF4" s="158"/>
      <c r="DYG4" s="158"/>
      <c r="DYH4" s="158"/>
      <c r="DYI4" s="158"/>
      <c r="DYJ4" s="158"/>
      <c r="DYK4" s="158"/>
      <c r="DYL4" s="158"/>
      <c r="DYM4" s="158"/>
      <c r="DYN4" s="158"/>
      <c r="DYO4" s="158"/>
      <c r="DYP4" s="158"/>
      <c r="DYQ4" s="158"/>
      <c r="DYR4" s="158"/>
      <c r="DYS4" s="158"/>
      <c r="DYT4" s="158"/>
      <c r="DYU4" s="158"/>
      <c r="DYV4" s="158"/>
      <c r="DYW4" s="158"/>
      <c r="DYX4" s="158"/>
      <c r="DYY4" s="158"/>
      <c r="DYZ4" s="158"/>
      <c r="DZA4" s="158"/>
      <c r="DZB4" s="158"/>
      <c r="DZC4" s="158"/>
      <c r="DZD4" s="158"/>
      <c r="DZE4" s="158"/>
      <c r="DZF4" s="158"/>
      <c r="DZG4" s="158"/>
      <c r="DZH4" s="158"/>
      <c r="DZI4" s="158"/>
      <c r="DZJ4" s="158"/>
      <c r="DZK4" s="158"/>
      <c r="DZL4" s="158"/>
      <c r="DZM4" s="158"/>
      <c r="DZN4" s="158"/>
      <c r="DZO4" s="158"/>
      <c r="DZP4" s="158"/>
      <c r="DZQ4" s="158"/>
      <c r="DZR4" s="158"/>
      <c r="DZS4" s="158"/>
      <c r="DZT4" s="158"/>
      <c r="DZU4" s="158"/>
      <c r="DZV4" s="158"/>
      <c r="DZW4" s="158"/>
      <c r="DZX4" s="158"/>
      <c r="DZY4" s="158"/>
      <c r="DZZ4" s="158"/>
      <c r="EAA4" s="158"/>
      <c r="EAB4" s="158"/>
      <c r="EAC4" s="158"/>
      <c r="EAD4" s="158"/>
      <c r="EAE4" s="158"/>
      <c r="EAF4" s="158"/>
      <c r="EAG4" s="158"/>
      <c r="EAH4" s="158"/>
      <c r="EAI4" s="158"/>
      <c r="EAJ4" s="158"/>
      <c r="EAK4" s="158"/>
      <c r="EAL4" s="158"/>
      <c r="EAM4" s="158"/>
      <c r="EAN4" s="158"/>
      <c r="EAO4" s="158"/>
      <c r="EAP4" s="158"/>
      <c r="EAQ4" s="158"/>
      <c r="EAR4" s="158"/>
      <c r="EAS4" s="158"/>
      <c r="EAT4" s="158"/>
      <c r="EAU4" s="158"/>
      <c r="EAV4" s="158"/>
      <c r="EAW4" s="158"/>
      <c r="EAX4" s="158"/>
      <c r="EAY4" s="158"/>
      <c r="EAZ4" s="158"/>
      <c r="EBA4" s="158"/>
      <c r="EBB4" s="158"/>
      <c r="EBC4" s="158"/>
      <c r="EBD4" s="158"/>
      <c r="EBE4" s="158"/>
      <c r="EBF4" s="158"/>
      <c r="EBG4" s="158"/>
      <c r="EBH4" s="158"/>
      <c r="EBI4" s="158"/>
      <c r="EBJ4" s="158"/>
      <c r="EBK4" s="158"/>
      <c r="EBL4" s="158"/>
      <c r="EBM4" s="158"/>
      <c r="EBN4" s="158"/>
      <c r="EBO4" s="158"/>
      <c r="EBP4" s="158"/>
      <c r="EBQ4" s="158"/>
      <c r="EBR4" s="158"/>
      <c r="EBS4" s="158"/>
      <c r="EBT4" s="158"/>
      <c r="EBU4" s="158"/>
      <c r="EBV4" s="158"/>
      <c r="EBW4" s="158"/>
      <c r="EBX4" s="158"/>
      <c r="EBY4" s="158"/>
      <c r="EBZ4" s="158"/>
      <c r="ECA4" s="158"/>
      <c r="ECB4" s="158"/>
      <c r="ECC4" s="158"/>
      <c r="ECD4" s="158"/>
      <c r="ECE4" s="158"/>
      <c r="ECF4" s="158"/>
      <c r="ECG4" s="158"/>
      <c r="ECH4" s="158"/>
      <c r="ECI4" s="158"/>
      <c r="ECJ4" s="158"/>
      <c r="ECK4" s="158"/>
      <c r="ECL4" s="158"/>
      <c r="ECM4" s="158"/>
      <c r="ECN4" s="158"/>
      <c r="ECO4" s="158"/>
      <c r="ECP4" s="158"/>
      <c r="ECQ4" s="158"/>
      <c r="ECR4" s="158"/>
      <c r="ECS4" s="158"/>
      <c r="ECT4" s="158"/>
      <c r="ECU4" s="158"/>
      <c r="ECV4" s="158"/>
      <c r="ECW4" s="158"/>
      <c r="ECX4" s="158"/>
      <c r="ECY4" s="158"/>
      <c r="ECZ4" s="158"/>
      <c r="EDA4" s="158"/>
      <c r="EDB4" s="158"/>
      <c r="EDC4" s="158"/>
      <c r="EDD4" s="158"/>
      <c r="EDE4" s="158"/>
      <c r="EDF4" s="158"/>
      <c r="EDG4" s="158"/>
      <c r="EDH4" s="158"/>
      <c r="EDI4" s="158"/>
      <c r="EDJ4" s="158"/>
      <c r="EDK4" s="158"/>
      <c r="EDL4" s="158"/>
      <c r="EDM4" s="158"/>
      <c r="EDN4" s="158"/>
      <c r="EDO4" s="158"/>
      <c r="EDP4" s="158"/>
      <c r="EDQ4" s="158"/>
      <c r="EDR4" s="158"/>
      <c r="EDS4" s="158"/>
      <c r="EDT4" s="158"/>
      <c r="EDU4" s="158"/>
      <c r="EDV4" s="158"/>
      <c r="EDW4" s="158"/>
      <c r="EDX4" s="158"/>
      <c r="EDY4" s="158"/>
      <c r="EDZ4" s="158"/>
      <c r="EEA4" s="158"/>
      <c r="EEB4" s="158"/>
      <c r="EEC4" s="158"/>
      <c r="EED4" s="158"/>
      <c r="EEE4" s="158"/>
      <c r="EEF4" s="158"/>
      <c r="EEG4" s="158"/>
      <c r="EEH4" s="158"/>
      <c r="EEI4" s="158"/>
      <c r="EEJ4" s="158"/>
      <c r="EEK4" s="158"/>
      <c r="EEL4" s="158"/>
      <c r="EEM4" s="158"/>
      <c r="EEN4" s="158"/>
      <c r="EEO4" s="158"/>
      <c r="EEP4" s="158"/>
      <c r="EEQ4" s="158"/>
      <c r="EER4" s="158"/>
      <c r="EES4" s="158"/>
      <c r="EET4" s="158"/>
      <c r="EEU4" s="158"/>
      <c r="EEV4" s="158"/>
      <c r="EEW4" s="158"/>
      <c r="EEX4" s="158"/>
      <c r="EEY4" s="158"/>
      <c r="EEZ4" s="158"/>
      <c r="EFA4" s="158"/>
      <c r="EFB4" s="158"/>
      <c r="EFC4" s="158"/>
      <c r="EFD4" s="158"/>
      <c r="EFE4" s="158"/>
      <c r="EFF4" s="158"/>
      <c r="EFG4" s="158"/>
      <c r="EFH4" s="158"/>
      <c r="EFI4" s="158"/>
      <c r="EFJ4" s="158"/>
      <c r="EFK4" s="158"/>
      <c r="EFL4" s="158"/>
      <c r="EFM4" s="158"/>
      <c r="EFN4" s="158"/>
      <c r="EFO4" s="158"/>
      <c r="EFP4" s="158"/>
      <c r="EFQ4" s="158"/>
      <c r="EFR4" s="158"/>
      <c r="EFS4" s="158"/>
      <c r="EFT4" s="158"/>
      <c r="EFU4" s="158"/>
      <c r="EFV4" s="158"/>
      <c r="EFW4" s="158"/>
      <c r="EFX4" s="158"/>
      <c r="EFY4" s="158"/>
      <c r="EFZ4" s="158"/>
      <c r="EGA4" s="158"/>
      <c r="EGB4" s="158"/>
      <c r="EGC4" s="158"/>
      <c r="EGD4" s="158"/>
      <c r="EGE4" s="158"/>
      <c r="EGF4" s="158"/>
      <c r="EGG4" s="158"/>
      <c r="EGH4" s="158"/>
      <c r="EGI4" s="158"/>
      <c r="EGJ4" s="158"/>
      <c r="EGK4" s="158"/>
      <c r="EGL4" s="158"/>
      <c r="EGM4" s="158"/>
      <c r="EGN4" s="158"/>
      <c r="EGO4" s="158"/>
      <c r="EGP4" s="158"/>
      <c r="EGQ4" s="158"/>
      <c r="EGR4" s="158"/>
      <c r="EGS4" s="158"/>
      <c r="EGT4" s="158"/>
      <c r="EGU4" s="158"/>
      <c r="EGV4" s="158"/>
      <c r="EGW4" s="158"/>
      <c r="EGX4" s="158"/>
      <c r="EGY4" s="158"/>
      <c r="EGZ4" s="158"/>
      <c r="EHA4" s="158"/>
      <c r="EHB4" s="158"/>
      <c r="EHC4" s="158"/>
      <c r="EHD4" s="158"/>
      <c r="EHE4" s="158"/>
      <c r="EHF4" s="158"/>
      <c r="EHG4" s="158"/>
      <c r="EHH4" s="158"/>
      <c r="EHI4" s="158"/>
      <c r="EHJ4" s="158"/>
      <c r="EHK4" s="158"/>
      <c r="EHL4" s="158"/>
      <c r="EHM4" s="158"/>
      <c r="EHN4" s="158"/>
      <c r="EHO4" s="158"/>
      <c r="EHP4" s="158"/>
      <c r="EHQ4" s="158"/>
      <c r="EHR4" s="158"/>
      <c r="EHS4" s="158"/>
      <c r="EHT4" s="158"/>
      <c r="EHU4" s="158"/>
      <c r="EHV4" s="158"/>
      <c r="EHW4" s="158"/>
      <c r="EHX4" s="158"/>
      <c r="EHY4" s="158"/>
      <c r="EHZ4" s="158"/>
      <c r="EIA4" s="158"/>
      <c r="EIB4" s="158"/>
      <c r="EIC4" s="158"/>
      <c r="EID4" s="158"/>
      <c r="EIE4" s="158"/>
      <c r="EIF4" s="158"/>
      <c r="EIG4" s="158"/>
      <c r="EIH4" s="158"/>
      <c r="EII4" s="158"/>
      <c r="EIJ4" s="158"/>
      <c r="EIK4" s="158"/>
      <c r="EIL4" s="158"/>
      <c r="EIM4" s="158"/>
      <c r="EIN4" s="158"/>
      <c r="EIO4" s="158"/>
      <c r="EIP4" s="158"/>
      <c r="EIQ4" s="158"/>
      <c r="EIR4" s="158"/>
      <c r="EIS4" s="158"/>
      <c r="EIT4" s="158"/>
      <c r="EIU4" s="158"/>
      <c r="EIV4" s="158"/>
      <c r="EIW4" s="158"/>
      <c r="EIX4" s="158"/>
      <c r="EIY4" s="158"/>
      <c r="EIZ4" s="158"/>
      <c r="EJA4" s="158"/>
      <c r="EJB4" s="158"/>
      <c r="EJC4" s="158"/>
      <c r="EJD4" s="158"/>
      <c r="EJE4" s="158"/>
      <c r="EJF4" s="158"/>
      <c r="EJG4" s="158"/>
      <c r="EJH4" s="158"/>
      <c r="EJI4" s="158"/>
      <c r="EJJ4" s="158"/>
      <c r="EJK4" s="158"/>
      <c r="EJL4" s="158"/>
      <c r="EJM4" s="158"/>
      <c r="EJN4" s="158"/>
      <c r="EJO4" s="158"/>
      <c r="EJP4" s="158"/>
      <c r="EJQ4" s="158"/>
      <c r="EJR4" s="158"/>
      <c r="EJS4" s="158"/>
      <c r="EJT4" s="158"/>
      <c r="EJU4" s="158"/>
      <c r="EJV4" s="158"/>
      <c r="EJW4" s="158"/>
      <c r="EJX4" s="158"/>
      <c r="EJY4" s="158"/>
      <c r="EJZ4" s="158"/>
      <c r="EKA4" s="158"/>
      <c r="EKB4" s="158"/>
      <c r="EKC4" s="158"/>
      <c r="EKD4" s="158"/>
      <c r="EKE4" s="158"/>
      <c r="EKF4" s="158"/>
      <c r="EKG4" s="158"/>
      <c r="EKH4" s="158"/>
      <c r="EKI4" s="158"/>
      <c r="EKJ4" s="158"/>
      <c r="EKK4" s="158"/>
      <c r="EKL4" s="158"/>
      <c r="EKM4" s="158"/>
      <c r="EKN4" s="158"/>
      <c r="EKO4" s="158"/>
      <c r="EKP4" s="158"/>
      <c r="EKQ4" s="158"/>
      <c r="EKR4" s="158"/>
      <c r="EKS4" s="158"/>
      <c r="EKT4" s="158"/>
      <c r="EKU4" s="158"/>
      <c r="EKV4" s="158"/>
      <c r="EKW4" s="158"/>
      <c r="EKX4" s="158"/>
      <c r="EKY4" s="158"/>
      <c r="EKZ4" s="158"/>
      <c r="ELA4" s="158"/>
      <c r="ELB4" s="158"/>
      <c r="ELC4" s="158"/>
      <c r="ELD4" s="158"/>
      <c r="ELE4" s="158"/>
      <c r="ELF4" s="158"/>
      <c r="ELG4" s="158"/>
      <c r="ELH4" s="158"/>
      <c r="ELI4" s="158"/>
      <c r="ELJ4" s="158"/>
      <c r="ELK4" s="158"/>
      <c r="ELL4" s="158"/>
      <c r="ELM4" s="158"/>
      <c r="ELN4" s="158"/>
      <c r="ELO4" s="158"/>
      <c r="ELP4" s="158"/>
      <c r="ELQ4" s="158"/>
      <c r="ELR4" s="158"/>
      <c r="ELS4" s="158"/>
      <c r="ELT4" s="158"/>
      <c r="ELU4" s="158"/>
      <c r="ELV4" s="158"/>
      <c r="ELW4" s="158"/>
      <c r="ELX4" s="158"/>
      <c r="ELY4" s="158"/>
      <c r="ELZ4" s="158"/>
      <c r="EMA4" s="158"/>
      <c r="EMB4" s="158"/>
      <c r="EMC4" s="158"/>
      <c r="EMD4" s="158"/>
      <c r="EME4" s="158"/>
      <c r="EMF4" s="158"/>
      <c r="EMG4" s="158"/>
      <c r="EMH4" s="158"/>
      <c r="EMI4" s="158"/>
      <c r="EMJ4" s="158"/>
      <c r="EMK4" s="158"/>
      <c r="EML4" s="158"/>
      <c r="EMM4" s="158"/>
      <c r="EMN4" s="158"/>
      <c r="EMO4" s="158"/>
      <c r="EMP4" s="158"/>
      <c r="EMQ4" s="158"/>
      <c r="EMR4" s="158"/>
      <c r="EMS4" s="158"/>
      <c r="EMT4" s="158"/>
      <c r="EMU4" s="158"/>
      <c r="EMV4" s="158"/>
      <c r="EMW4" s="158"/>
      <c r="EMX4" s="158"/>
      <c r="EMY4" s="158"/>
      <c r="EMZ4" s="158"/>
      <c r="ENA4" s="158"/>
      <c r="ENB4" s="158"/>
      <c r="ENC4" s="158"/>
      <c r="END4" s="158"/>
      <c r="ENE4" s="158"/>
      <c r="ENF4" s="158"/>
      <c r="ENG4" s="158"/>
      <c r="ENH4" s="158"/>
      <c r="ENI4" s="158"/>
      <c r="ENJ4" s="158"/>
      <c r="ENK4" s="158"/>
      <c r="ENL4" s="158"/>
      <c r="ENM4" s="158"/>
      <c r="ENN4" s="158"/>
      <c r="ENO4" s="158"/>
      <c r="ENP4" s="158"/>
      <c r="ENQ4" s="158"/>
      <c r="ENR4" s="158"/>
      <c r="ENS4" s="158"/>
      <c r="ENT4" s="158"/>
      <c r="ENU4" s="158"/>
      <c r="ENV4" s="158"/>
      <c r="ENW4" s="158"/>
      <c r="ENX4" s="158"/>
      <c r="ENY4" s="158"/>
      <c r="ENZ4" s="158"/>
      <c r="EOA4" s="158"/>
      <c r="EOB4" s="158"/>
      <c r="EOC4" s="158"/>
      <c r="EOD4" s="158"/>
      <c r="EOE4" s="158"/>
      <c r="EOF4" s="158"/>
      <c r="EOG4" s="158"/>
      <c r="EOH4" s="158"/>
      <c r="EOI4" s="158"/>
      <c r="EOJ4" s="158"/>
      <c r="EOK4" s="158"/>
      <c r="EOL4" s="158"/>
      <c r="EOM4" s="158"/>
      <c r="EON4" s="158"/>
      <c r="EOO4" s="158"/>
      <c r="EOP4" s="158"/>
      <c r="EOQ4" s="158"/>
      <c r="EOR4" s="158"/>
      <c r="EOS4" s="158"/>
      <c r="EOT4" s="158"/>
      <c r="EOU4" s="158"/>
      <c r="EOV4" s="158"/>
      <c r="EOW4" s="158"/>
      <c r="EOX4" s="158"/>
      <c r="EOY4" s="158"/>
      <c r="EOZ4" s="158"/>
      <c r="EPA4" s="158"/>
      <c r="EPB4" s="158"/>
      <c r="EPC4" s="158"/>
      <c r="EPD4" s="158"/>
      <c r="EPE4" s="158"/>
      <c r="EPF4" s="158"/>
      <c r="EPG4" s="158"/>
      <c r="EPH4" s="158"/>
      <c r="EPI4" s="158"/>
      <c r="EPJ4" s="158"/>
      <c r="EPK4" s="158"/>
      <c r="EPL4" s="158"/>
      <c r="EPM4" s="158"/>
      <c r="EPN4" s="158"/>
      <c r="EPO4" s="158"/>
      <c r="EPP4" s="158"/>
      <c r="EPQ4" s="158"/>
      <c r="EPR4" s="158"/>
      <c r="EPS4" s="158"/>
      <c r="EPT4" s="158"/>
      <c r="EPU4" s="158"/>
      <c r="EPV4" s="158"/>
      <c r="EPW4" s="158"/>
      <c r="EPX4" s="158"/>
      <c r="EPY4" s="158"/>
      <c r="EPZ4" s="158"/>
      <c r="EQA4" s="158"/>
      <c r="EQB4" s="158"/>
      <c r="EQC4" s="158"/>
      <c r="EQD4" s="158"/>
      <c r="EQE4" s="158"/>
      <c r="EQF4" s="158"/>
      <c r="EQG4" s="158"/>
      <c r="EQH4" s="158"/>
      <c r="EQI4" s="158"/>
      <c r="EQJ4" s="158"/>
      <c r="EQK4" s="158"/>
      <c r="EQL4" s="158"/>
      <c r="EQM4" s="158"/>
      <c r="EQN4" s="158"/>
      <c r="EQO4" s="158"/>
      <c r="EQP4" s="158"/>
      <c r="EQQ4" s="158"/>
      <c r="EQR4" s="158"/>
      <c r="EQS4" s="158"/>
      <c r="EQT4" s="158"/>
      <c r="EQU4" s="158"/>
      <c r="EQV4" s="158"/>
      <c r="EQW4" s="158"/>
      <c r="EQX4" s="158"/>
      <c r="EQY4" s="158"/>
      <c r="EQZ4" s="158"/>
      <c r="ERA4" s="158"/>
      <c r="ERB4" s="158"/>
      <c r="ERC4" s="158"/>
      <c r="ERD4" s="158"/>
      <c r="ERE4" s="158"/>
      <c r="ERF4" s="158"/>
      <c r="ERG4" s="158"/>
      <c r="ERH4" s="158"/>
      <c r="ERI4" s="158"/>
      <c r="ERJ4" s="158"/>
      <c r="ERK4" s="158"/>
      <c r="ERL4" s="158"/>
      <c r="ERM4" s="158"/>
      <c r="ERN4" s="158"/>
      <c r="ERO4" s="158"/>
      <c r="ERP4" s="158"/>
      <c r="ERQ4" s="158"/>
      <c r="ERR4" s="158"/>
      <c r="ERS4" s="158"/>
      <c r="ERT4" s="158"/>
      <c r="ERU4" s="158"/>
      <c r="ERV4" s="158"/>
      <c r="ERW4" s="158"/>
      <c r="ERX4" s="158"/>
      <c r="ERY4" s="158"/>
      <c r="ERZ4" s="158"/>
      <c r="ESA4" s="158"/>
      <c r="ESB4" s="158"/>
      <c r="ESC4" s="158"/>
      <c r="ESD4" s="158"/>
      <c r="ESE4" s="158"/>
      <c r="ESF4" s="158"/>
      <c r="ESG4" s="158"/>
      <c r="ESH4" s="158"/>
      <c r="ESI4" s="158"/>
      <c r="ESJ4" s="158"/>
      <c r="ESK4" s="158"/>
      <c r="ESL4" s="158"/>
      <c r="ESM4" s="158"/>
      <c r="ESN4" s="158"/>
      <c r="ESO4" s="158"/>
      <c r="ESP4" s="158"/>
      <c r="ESQ4" s="158"/>
      <c r="ESR4" s="158"/>
      <c r="ESS4" s="158"/>
      <c r="EST4" s="158"/>
      <c r="ESU4" s="158"/>
      <c r="ESV4" s="158"/>
      <c r="ESW4" s="158"/>
      <c r="ESX4" s="158"/>
      <c r="ESY4" s="158"/>
      <c r="ESZ4" s="158"/>
      <c r="ETA4" s="158"/>
      <c r="ETB4" s="158"/>
      <c r="ETC4" s="158"/>
      <c r="ETD4" s="158"/>
      <c r="ETE4" s="158"/>
      <c r="ETF4" s="158"/>
      <c r="ETG4" s="158"/>
      <c r="ETH4" s="158"/>
      <c r="ETI4" s="158"/>
      <c r="ETJ4" s="158"/>
      <c r="ETK4" s="158"/>
      <c r="ETL4" s="158"/>
      <c r="ETM4" s="158"/>
      <c r="ETN4" s="158"/>
      <c r="ETO4" s="158"/>
      <c r="ETP4" s="158"/>
      <c r="ETQ4" s="158"/>
      <c r="ETR4" s="158"/>
      <c r="ETS4" s="158"/>
      <c r="ETT4" s="158"/>
      <c r="ETU4" s="158"/>
      <c r="ETV4" s="158"/>
      <c r="ETW4" s="158"/>
      <c r="ETX4" s="158"/>
      <c r="ETY4" s="158"/>
      <c r="ETZ4" s="158"/>
      <c r="EUA4" s="158"/>
      <c r="EUB4" s="158"/>
      <c r="EUC4" s="158"/>
      <c r="EUD4" s="158"/>
      <c r="EUE4" s="158"/>
      <c r="EUF4" s="158"/>
      <c r="EUG4" s="158"/>
      <c r="EUH4" s="158"/>
      <c r="EUI4" s="158"/>
      <c r="EUJ4" s="158"/>
      <c r="EUK4" s="158"/>
      <c r="EUL4" s="158"/>
      <c r="EUM4" s="158"/>
      <c r="EUN4" s="158"/>
      <c r="EUO4" s="158"/>
      <c r="EUP4" s="158"/>
      <c r="EUQ4" s="158"/>
      <c r="EUR4" s="158"/>
      <c r="EUS4" s="158"/>
      <c r="EUT4" s="158"/>
      <c r="EUU4" s="158"/>
      <c r="EUV4" s="158"/>
      <c r="EUW4" s="158"/>
      <c r="EUX4" s="158"/>
      <c r="EUY4" s="158"/>
      <c r="EUZ4" s="158"/>
      <c r="EVA4" s="158"/>
      <c r="EVB4" s="158"/>
      <c r="EVC4" s="158"/>
      <c r="EVD4" s="158"/>
      <c r="EVE4" s="158"/>
      <c r="EVF4" s="158"/>
      <c r="EVG4" s="158"/>
      <c r="EVH4" s="158"/>
      <c r="EVI4" s="158"/>
      <c r="EVJ4" s="158"/>
      <c r="EVK4" s="158"/>
      <c r="EVL4" s="158"/>
      <c r="EVM4" s="158"/>
      <c r="EVN4" s="158"/>
      <c r="EVO4" s="158"/>
      <c r="EVP4" s="158"/>
      <c r="EVQ4" s="158"/>
      <c r="EVR4" s="158"/>
      <c r="EVS4" s="158"/>
      <c r="EVT4" s="158"/>
      <c r="EVU4" s="158"/>
      <c r="EVV4" s="158"/>
      <c r="EVW4" s="158"/>
      <c r="EVX4" s="158"/>
      <c r="EVY4" s="158"/>
      <c r="EVZ4" s="158"/>
      <c r="EWA4" s="158"/>
      <c r="EWB4" s="158"/>
      <c r="EWC4" s="158"/>
      <c r="EWD4" s="158"/>
      <c r="EWE4" s="158"/>
      <c r="EWF4" s="158"/>
      <c r="EWG4" s="158"/>
      <c r="EWH4" s="158"/>
      <c r="EWI4" s="158"/>
      <c r="EWJ4" s="158"/>
      <c r="EWK4" s="158"/>
      <c r="EWL4" s="158"/>
      <c r="EWM4" s="158"/>
      <c r="EWN4" s="158"/>
      <c r="EWO4" s="158"/>
      <c r="EWP4" s="158"/>
      <c r="EWQ4" s="158"/>
      <c r="EWR4" s="158"/>
      <c r="EWS4" s="158"/>
      <c r="EWT4" s="158"/>
      <c r="EWU4" s="158"/>
      <c r="EWV4" s="158"/>
      <c r="EWW4" s="158"/>
      <c r="EWX4" s="158"/>
      <c r="EWY4" s="158"/>
      <c r="EWZ4" s="158"/>
      <c r="EXA4" s="158"/>
      <c r="EXB4" s="158"/>
      <c r="EXC4" s="158"/>
      <c r="EXD4" s="158"/>
      <c r="EXE4" s="158"/>
      <c r="EXF4" s="158"/>
      <c r="EXG4" s="158"/>
      <c r="EXH4" s="158"/>
      <c r="EXI4" s="158"/>
      <c r="EXJ4" s="158"/>
      <c r="EXK4" s="158"/>
      <c r="EXL4" s="158"/>
      <c r="EXM4" s="158"/>
      <c r="EXN4" s="158"/>
      <c r="EXO4" s="158"/>
      <c r="EXP4" s="158"/>
      <c r="EXQ4" s="158"/>
      <c r="EXR4" s="158"/>
      <c r="EXS4" s="158"/>
      <c r="EXT4" s="158"/>
      <c r="EXU4" s="158"/>
      <c r="EXV4" s="158"/>
      <c r="EXW4" s="158"/>
      <c r="EXX4" s="158"/>
      <c r="EXY4" s="158"/>
      <c r="EXZ4" s="158"/>
      <c r="EYA4" s="158"/>
      <c r="EYB4" s="158"/>
      <c r="EYC4" s="158"/>
      <c r="EYD4" s="158"/>
      <c r="EYE4" s="158"/>
      <c r="EYF4" s="158"/>
      <c r="EYG4" s="158"/>
      <c r="EYH4" s="158"/>
      <c r="EYI4" s="158"/>
      <c r="EYJ4" s="158"/>
      <c r="EYK4" s="158"/>
      <c r="EYL4" s="158"/>
      <c r="EYM4" s="158"/>
      <c r="EYN4" s="158"/>
      <c r="EYO4" s="158"/>
      <c r="EYP4" s="158"/>
      <c r="EYQ4" s="158"/>
      <c r="EYR4" s="158"/>
      <c r="EYS4" s="158"/>
      <c r="EYT4" s="158"/>
      <c r="EYU4" s="158"/>
      <c r="EYV4" s="158"/>
      <c r="EYW4" s="158"/>
      <c r="EYX4" s="158"/>
      <c r="EYY4" s="158"/>
      <c r="EYZ4" s="158"/>
      <c r="EZA4" s="158"/>
      <c r="EZB4" s="158"/>
      <c r="EZC4" s="158"/>
      <c r="EZD4" s="158"/>
      <c r="EZE4" s="158"/>
      <c r="EZF4" s="158"/>
      <c r="EZG4" s="158"/>
      <c r="EZH4" s="158"/>
      <c r="EZI4" s="158"/>
      <c r="EZJ4" s="158"/>
      <c r="EZK4" s="158"/>
      <c r="EZL4" s="158"/>
      <c r="EZM4" s="158"/>
      <c r="EZN4" s="158"/>
      <c r="EZO4" s="158"/>
      <c r="EZP4" s="158"/>
      <c r="EZQ4" s="158"/>
      <c r="EZR4" s="158"/>
      <c r="EZS4" s="158"/>
      <c r="EZT4" s="158"/>
      <c r="EZU4" s="158"/>
      <c r="EZV4" s="158"/>
      <c r="EZW4" s="158"/>
      <c r="EZX4" s="158"/>
      <c r="EZY4" s="158"/>
      <c r="EZZ4" s="158"/>
      <c r="FAA4" s="158"/>
      <c r="FAB4" s="158"/>
      <c r="FAC4" s="158"/>
      <c r="FAD4" s="158"/>
      <c r="FAE4" s="158"/>
      <c r="FAF4" s="158"/>
      <c r="FAG4" s="158"/>
      <c r="FAH4" s="158"/>
      <c r="FAI4" s="158"/>
      <c r="FAJ4" s="158"/>
      <c r="FAK4" s="158"/>
      <c r="FAL4" s="158"/>
      <c r="FAM4" s="158"/>
      <c r="FAN4" s="158"/>
      <c r="FAO4" s="158"/>
      <c r="FAP4" s="158"/>
      <c r="FAQ4" s="158"/>
      <c r="FAR4" s="158"/>
      <c r="FAS4" s="158"/>
      <c r="FAT4" s="158"/>
      <c r="FAU4" s="158"/>
      <c r="FAV4" s="158"/>
      <c r="FAW4" s="158"/>
      <c r="FAX4" s="158"/>
      <c r="FAY4" s="158"/>
      <c r="FAZ4" s="158"/>
      <c r="FBA4" s="158"/>
      <c r="FBB4" s="158"/>
      <c r="FBC4" s="158"/>
      <c r="FBD4" s="158"/>
      <c r="FBE4" s="158"/>
      <c r="FBF4" s="158"/>
      <c r="FBG4" s="158"/>
      <c r="FBH4" s="158"/>
      <c r="FBI4" s="158"/>
      <c r="FBJ4" s="158"/>
      <c r="FBK4" s="158"/>
      <c r="FBL4" s="158"/>
      <c r="FBM4" s="158"/>
      <c r="FBN4" s="158"/>
      <c r="FBO4" s="158"/>
      <c r="FBP4" s="158"/>
      <c r="FBQ4" s="158"/>
      <c r="FBR4" s="158"/>
      <c r="FBS4" s="158"/>
      <c r="FBT4" s="158"/>
      <c r="FBU4" s="158"/>
      <c r="FBV4" s="158"/>
      <c r="FBW4" s="158"/>
      <c r="FBX4" s="158"/>
      <c r="FBY4" s="158"/>
      <c r="FBZ4" s="158"/>
      <c r="FCA4" s="158"/>
      <c r="FCB4" s="158"/>
      <c r="FCC4" s="158"/>
      <c r="FCD4" s="158"/>
      <c r="FCE4" s="158"/>
      <c r="FCF4" s="158"/>
      <c r="FCG4" s="158"/>
      <c r="FCH4" s="158"/>
      <c r="FCI4" s="158"/>
      <c r="FCJ4" s="158"/>
      <c r="FCK4" s="158"/>
      <c r="FCL4" s="158"/>
      <c r="FCM4" s="158"/>
      <c r="FCN4" s="158"/>
      <c r="FCO4" s="158"/>
      <c r="FCP4" s="158"/>
      <c r="FCQ4" s="158"/>
      <c r="FCR4" s="158"/>
      <c r="FCS4" s="158"/>
      <c r="FCT4" s="158"/>
      <c r="FCU4" s="158"/>
      <c r="FCV4" s="158"/>
      <c r="FCW4" s="158"/>
      <c r="FCX4" s="158"/>
      <c r="FCY4" s="158"/>
      <c r="FCZ4" s="158"/>
      <c r="FDA4" s="158"/>
      <c r="FDB4" s="158"/>
      <c r="FDC4" s="158"/>
      <c r="FDD4" s="158"/>
      <c r="FDE4" s="158"/>
      <c r="FDF4" s="158"/>
      <c r="FDG4" s="158"/>
      <c r="FDH4" s="158"/>
      <c r="FDI4" s="158"/>
      <c r="FDJ4" s="158"/>
      <c r="FDK4" s="158"/>
      <c r="FDL4" s="158"/>
      <c r="FDM4" s="158"/>
      <c r="FDN4" s="158"/>
      <c r="FDO4" s="158"/>
      <c r="FDP4" s="158"/>
      <c r="FDQ4" s="158"/>
      <c r="FDR4" s="158"/>
      <c r="FDS4" s="158"/>
      <c r="FDT4" s="158"/>
      <c r="FDU4" s="158"/>
      <c r="FDV4" s="158"/>
      <c r="FDW4" s="158"/>
      <c r="FDX4" s="158"/>
      <c r="FDY4" s="158"/>
      <c r="FDZ4" s="158"/>
      <c r="FEA4" s="158"/>
      <c r="FEB4" s="158"/>
      <c r="FEC4" s="158"/>
      <c r="FED4" s="158"/>
      <c r="FEE4" s="158"/>
      <c r="FEF4" s="158"/>
      <c r="FEG4" s="158"/>
      <c r="FEH4" s="158"/>
      <c r="FEI4" s="158"/>
      <c r="FEJ4" s="158"/>
      <c r="FEK4" s="158"/>
      <c r="FEL4" s="158"/>
      <c r="FEM4" s="158"/>
      <c r="FEN4" s="158"/>
      <c r="FEO4" s="158"/>
      <c r="FEP4" s="158"/>
      <c r="FEQ4" s="158"/>
      <c r="FER4" s="158"/>
      <c r="FES4" s="158"/>
      <c r="FET4" s="158"/>
      <c r="FEU4" s="158"/>
      <c r="FEV4" s="158"/>
      <c r="FEW4" s="158"/>
      <c r="FEX4" s="158"/>
      <c r="FEY4" s="158"/>
      <c r="FEZ4" s="158"/>
      <c r="FFA4" s="158"/>
      <c r="FFB4" s="158"/>
      <c r="FFC4" s="158"/>
      <c r="FFD4" s="158"/>
      <c r="FFE4" s="158"/>
      <c r="FFF4" s="158"/>
      <c r="FFG4" s="158"/>
      <c r="FFH4" s="158"/>
      <c r="FFI4" s="158"/>
      <c r="FFJ4" s="158"/>
      <c r="FFK4" s="158"/>
      <c r="FFL4" s="158"/>
      <c r="FFM4" s="158"/>
      <c r="FFN4" s="158"/>
      <c r="FFO4" s="158"/>
      <c r="FFP4" s="158"/>
      <c r="FFQ4" s="158"/>
      <c r="FFR4" s="158"/>
      <c r="FFS4" s="158"/>
      <c r="FFT4" s="158"/>
      <c r="FFU4" s="158"/>
      <c r="FFV4" s="158"/>
      <c r="FFW4" s="158"/>
      <c r="FFX4" s="158"/>
      <c r="FFY4" s="158"/>
      <c r="FFZ4" s="158"/>
      <c r="FGA4" s="158"/>
      <c r="FGB4" s="158"/>
      <c r="FGC4" s="158"/>
      <c r="FGD4" s="158"/>
      <c r="FGE4" s="158"/>
      <c r="FGF4" s="158"/>
      <c r="FGG4" s="158"/>
      <c r="FGH4" s="158"/>
      <c r="FGI4" s="158"/>
      <c r="FGJ4" s="158"/>
      <c r="FGK4" s="158"/>
      <c r="FGL4" s="158"/>
      <c r="FGM4" s="158"/>
      <c r="FGN4" s="158"/>
      <c r="FGO4" s="158"/>
      <c r="FGP4" s="158"/>
      <c r="FGQ4" s="158"/>
      <c r="FGR4" s="158"/>
      <c r="FGS4" s="158"/>
      <c r="FGT4" s="158"/>
      <c r="FGU4" s="158"/>
      <c r="FGV4" s="158"/>
      <c r="FGW4" s="158"/>
      <c r="FGX4" s="158"/>
      <c r="FGY4" s="158"/>
      <c r="FGZ4" s="158"/>
      <c r="FHA4" s="158"/>
      <c r="FHB4" s="158"/>
      <c r="FHC4" s="158"/>
      <c r="FHD4" s="158"/>
      <c r="FHE4" s="158"/>
      <c r="FHF4" s="158"/>
      <c r="FHG4" s="158"/>
      <c r="FHH4" s="158"/>
      <c r="FHI4" s="158"/>
      <c r="FHJ4" s="158"/>
      <c r="FHK4" s="158"/>
      <c r="FHL4" s="158"/>
      <c r="FHM4" s="158"/>
      <c r="FHN4" s="158"/>
      <c r="FHO4" s="158"/>
      <c r="FHP4" s="158"/>
      <c r="FHQ4" s="158"/>
      <c r="FHR4" s="158"/>
      <c r="FHS4" s="158"/>
      <c r="FHT4" s="158"/>
      <c r="FHU4" s="158"/>
      <c r="FHV4" s="158"/>
      <c r="FHW4" s="158"/>
      <c r="FHX4" s="158"/>
      <c r="FHY4" s="158"/>
      <c r="FHZ4" s="158"/>
      <c r="FIA4" s="158"/>
      <c r="FIB4" s="158"/>
      <c r="FIC4" s="158"/>
      <c r="FID4" s="158"/>
      <c r="FIE4" s="158"/>
      <c r="FIF4" s="158"/>
      <c r="FIG4" s="158"/>
      <c r="FIH4" s="158"/>
      <c r="FII4" s="158"/>
      <c r="FIJ4" s="158"/>
      <c r="FIK4" s="158"/>
      <c r="FIL4" s="158"/>
      <c r="FIM4" s="158"/>
      <c r="FIN4" s="158"/>
      <c r="FIO4" s="158"/>
      <c r="FIP4" s="158"/>
      <c r="FIQ4" s="158"/>
      <c r="FIR4" s="158"/>
      <c r="FIS4" s="158"/>
      <c r="FIT4" s="158"/>
      <c r="FIU4" s="158"/>
      <c r="FIV4" s="158"/>
      <c r="FIW4" s="158"/>
      <c r="FIX4" s="158"/>
      <c r="FIY4" s="158"/>
      <c r="FIZ4" s="158"/>
      <c r="FJA4" s="158"/>
      <c r="FJB4" s="158"/>
      <c r="FJC4" s="158"/>
      <c r="FJD4" s="158"/>
      <c r="FJE4" s="158"/>
      <c r="FJF4" s="158"/>
      <c r="FJG4" s="158"/>
      <c r="FJH4" s="158"/>
      <c r="FJI4" s="158"/>
      <c r="FJJ4" s="158"/>
      <c r="FJK4" s="158"/>
      <c r="FJL4" s="158"/>
      <c r="FJM4" s="158"/>
      <c r="FJN4" s="158"/>
      <c r="FJO4" s="158"/>
      <c r="FJP4" s="158"/>
      <c r="FJQ4" s="158"/>
      <c r="FJR4" s="158"/>
      <c r="FJS4" s="158"/>
      <c r="FJT4" s="158"/>
      <c r="FJU4" s="158"/>
      <c r="FJV4" s="158"/>
      <c r="FJW4" s="158"/>
      <c r="FJX4" s="158"/>
      <c r="FJY4" s="158"/>
      <c r="FJZ4" s="158"/>
      <c r="FKA4" s="158"/>
      <c r="FKB4" s="158"/>
      <c r="FKC4" s="158"/>
      <c r="FKD4" s="158"/>
      <c r="FKE4" s="158"/>
      <c r="FKF4" s="158"/>
      <c r="FKG4" s="158"/>
      <c r="FKH4" s="158"/>
      <c r="FKI4" s="158"/>
      <c r="FKJ4" s="158"/>
      <c r="FKK4" s="158"/>
      <c r="FKL4" s="158"/>
      <c r="FKM4" s="158"/>
      <c r="FKN4" s="158"/>
      <c r="FKO4" s="158"/>
      <c r="FKP4" s="158"/>
      <c r="FKQ4" s="158"/>
      <c r="FKR4" s="158"/>
      <c r="FKS4" s="158"/>
      <c r="FKT4" s="158"/>
      <c r="FKU4" s="158"/>
      <c r="FKV4" s="158"/>
      <c r="FKW4" s="158"/>
      <c r="FKX4" s="158"/>
      <c r="FKY4" s="158"/>
      <c r="FKZ4" s="158"/>
      <c r="FLA4" s="158"/>
      <c r="FLB4" s="158"/>
      <c r="FLC4" s="158"/>
      <c r="FLD4" s="158"/>
      <c r="FLE4" s="158"/>
      <c r="FLF4" s="158"/>
      <c r="FLG4" s="158"/>
      <c r="FLH4" s="158"/>
      <c r="FLI4" s="158"/>
      <c r="FLJ4" s="158"/>
      <c r="FLK4" s="158"/>
      <c r="FLL4" s="158"/>
      <c r="FLM4" s="158"/>
      <c r="FLN4" s="158"/>
      <c r="FLO4" s="158"/>
      <c r="FLP4" s="158"/>
      <c r="FLQ4" s="158"/>
      <c r="FLR4" s="158"/>
      <c r="FLS4" s="158"/>
      <c r="FLT4" s="158"/>
      <c r="FLU4" s="158"/>
      <c r="FLV4" s="158"/>
      <c r="FLW4" s="158"/>
      <c r="FLX4" s="158"/>
      <c r="FLY4" s="158"/>
      <c r="FLZ4" s="158"/>
      <c r="FMA4" s="158"/>
      <c r="FMB4" s="158"/>
      <c r="FMC4" s="158"/>
      <c r="FMD4" s="158"/>
      <c r="FME4" s="158"/>
      <c r="FMF4" s="158"/>
      <c r="FMG4" s="158"/>
      <c r="FMH4" s="158"/>
      <c r="FMI4" s="158"/>
      <c r="FMJ4" s="158"/>
      <c r="FMK4" s="158"/>
      <c r="FML4" s="158"/>
      <c r="FMM4" s="158"/>
      <c r="FMN4" s="158"/>
      <c r="FMO4" s="158"/>
      <c r="FMP4" s="158"/>
      <c r="FMQ4" s="158"/>
      <c r="FMR4" s="158"/>
      <c r="FMS4" s="158"/>
      <c r="FMT4" s="158"/>
      <c r="FMU4" s="158"/>
      <c r="FMV4" s="158"/>
      <c r="FMW4" s="158"/>
      <c r="FMX4" s="158"/>
      <c r="FMY4" s="158"/>
      <c r="FMZ4" s="158"/>
      <c r="FNA4" s="158"/>
      <c r="FNB4" s="158"/>
      <c r="FNC4" s="158"/>
      <c r="FND4" s="158"/>
      <c r="FNE4" s="158"/>
      <c r="FNF4" s="158"/>
      <c r="FNG4" s="158"/>
      <c r="FNH4" s="158"/>
      <c r="FNI4" s="158"/>
      <c r="FNJ4" s="158"/>
      <c r="FNK4" s="158"/>
      <c r="FNL4" s="158"/>
      <c r="FNM4" s="158"/>
      <c r="FNN4" s="158"/>
      <c r="FNO4" s="158"/>
      <c r="FNP4" s="158"/>
      <c r="FNQ4" s="158"/>
      <c r="FNR4" s="158"/>
      <c r="FNS4" s="158"/>
      <c r="FNT4" s="158"/>
      <c r="FNU4" s="158"/>
      <c r="FNV4" s="158"/>
      <c r="FNW4" s="158"/>
      <c r="FNX4" s="158"/>
      <c r="FNY4" s="158"/>
      <c r="FNZ4" s="158"/>
      <c r="FOA4" s="158"/>
      <c r="FOB4" s="158"/>
      <c r="FOC4" s="158"/>
      <c r="FOD4" s="158"/>
      <c r="FOE4" s="158"/>
      <c r="FOF4" s="158"/>
      <c r="FOG4" s="158"/>
      <c r="FOH4" s="158"/>
      <c r="FOI4" s="158"/>
      <c r="FOJ4" s="158"/>
      <c r="FOK4" s="158"/>
      <c r="FOL4" s="158"/>
      <c r="FOM4" s="158"/>
      <c r="FON4" s="158"/>
      <c r="FOO4" s="158"/>
      <c r="FOP4" s="158"/>
      <c r="FOQ4" s="158"/>
      <c r="FOR4" s="158"/>
      <c r="FOS4" s="158"/>
      <c r="FOT4" s="158"/>
      <c r="FOU4" s="158"/>
      <c r="FOV4" s="158"/>
      <c r="FOW4" s="158"/>
      <c r="FOX4" s="158"/>
      <c r="FOY4" s="158"/>
      <c r="FOZ4" s="158"/>
      <c r="FPA4" s="158"/>
      <c r="FPB4" s="158"/>
      <c r="FPC4" s="158"/>
      <c r="FPD4" s="158"/>
      <c r="FPE4" s="158"/>
      <c r="FPF4" s="158"/>
      <c r="FPG4" s="158"/>
      <c r="FPH4" s="158"/>
      <c r="FPI4" s="158"/>
      <c r="FPJ4" s="158"/>
      <c r="FPK4" s="158"/>
      <c r="FPL4" s="158"/>
      <c r="FPM4" s="158"/>
      <c r="FPN4" s="158"/>
      <c r="FPO4" s="158"/>
      <c r="FPP4" s="158"/>
      <c r="FPQ4" s="158"/>
      <c r="FPR4" s="158"/>
      <c r="FPS4" s="158"/>
      <c r="FPT4" s="158"/>
      <c r="FPU4" s="158"/>
      <c r="FPV4" s="158"/>
      <c r="FPW4" s="158"/>
      <c r="FPX4" s="158"/>
      <c r="FPY4" s="158"/>
      <c r="FPZ4" s="158"/>
      <c r="FQA4" s="158"/>
      <c r="FQB4" s="158"/>
      <c r="FQC4" s="158"/>
      <c r="FQD4" s="158"/>
      <c r="FQE4" s="158"/>
      <c r="FQF4" s="158"/>
      <c r="FQG4" s="158"/>
      <c r="FQH4" s="158"/>
      <c r="FQI4" s="158"/>
      <c r="FQJ4" s="158"/>
      <c r="FQK4" s="158"/>
      <c r="FQL4" s="158"/>
      <c r="FQM4" s="158"/>
      <c r="FQN4" s="158"/>
      <c r="FQO4" s="158"/>
      <c r="FQP4" s="158"/>
      <c r="FQQ4" s="158"/>
      <c r="FQR4" s="158"/>
      <c r="FQS4" s="158"/>
      <c r="FQT4" s="158"/>
      <c r="FQU4" s="158"/>
      <c r="FQV4" s="158"/>
      <c r="FQW4" s="158"/>
      <c r="FQX4" s="158"/>
      <c r="FQY4" s="158"/>
      <c r="FQZ4" s="158"/>
      <c r="FRA4" s="158"/>
      <c r="FRB4" s="158"/>
      <c r="FRC4" s="158"/>
      <c r="FRD4" s="158"/>
      <c r="FRE4" s="158"/>
      <c r="FRF4" s="158"/>
      <c r="FRG4" s="158"/>
      <c r="FRH4" s="158"/>
      <c r="FRI4" s="158"/>
      <c r="FRJ4" s="158"/>
      <c r="FRK4" s="158"/>
      <c r="FRL4" s="158"/>
      <c r="FRM4" s="158"/>
      <c r="FRN4" s="158"/>
      <c r="FRO4" s="158"/>
      <c r="FRP4" s="158"/>
      <c r="FRQ4" s="158"/>
      <c r="FRR4" s="158"/>
      <c r="FRS4" s="158"/>
      <c r="FRT4" s="158"/>
      <c r="FRU4" s="158"/>
      <c r="FRV4" s="158"/>
      <c r="FRW4" s="158"/>
      <c r="FRX4" s="158"/>
      <c r="FRY4" s="158"/>
      <c r="FRZ4" s="158"/>
      <c r="FSA4" s="158"/>
      <c r="FSB4" s="158"/>
      <c r="FSC4" s="158"/>
      <c r="FSD4" s="158"/>
      <c r="FSE4" s="158"/>
      <c r="FSF4" s="158"/>
      <c r="FSG4" s="158"/>
      <c r="FSH4" s="158"/>
      <c r="FSI4" s="158"/>
      <c r="FSJ4" s="158"/>
      <c r="FSK4" s="158"/>
      <c r="FSL4" s="158"/>
      <c r="FSM4" s="158"/>
      <c r="FSN4" s="158"/>
      <c r="FSO4" s="158"/>
      <c r="FSP4" s="158"/>
      <c r="FSQ4" s="158"/>
      <c r="FSR4" s="158"/>
      <c r="FSS4" s="158"/>
      <c r="FST4" s="158"/>
      <c r="FSU4" s="158"/>
      <c r="FSV4" s="158"/>
      <c r="FSW4" s="158"/>
      <c r="FSX4" s="158"/>
      <c r="FSY4" s="158"/>
      <c r="FSZ4" s="158"/>
      <c r="FTA4" s="158"/>
      <c r="FTB4" s="158"/>
      <c r="FTC4" s="158"/>
      <c r="FTD4" s="158"/>
      <c r="FTE4" s="158"/>
      <c r="FTF4" s="158"/>
      <c r="FTG4" s="158"/>
      <c r="FTH4" s="158"/>
      <c r="FTI4" s="158"/>
      <c r="FTJ4" s="158"/>
      <c r="FTK4" s="158"/>
      <c r="FTL4" s="158"/>
      <c r="FTM4" s="158"/>
      <c r="FTN4" s="158"/>
      <c r="FTO4" s="158"/>
      <c r="FTP4" s="158"/>
      <c r="FTQ4" s="158"/>
      <c r="FTR4" s="158"/>
      <c r="FTS4" s="158"/>
      <c r="FTT4" s="158"/>
      <c r="FTU4" s="158"/>
      <c r="FTV4" s="158"/>
      <c r="FTW4" s="158"/>
      <c r="FTX4" s="158"/>
      <c r="FTY4" s="158"/>
      <c r="FTZ4" s="158"/>
      <c r="FUA4" s="158"/>
      <c r="FUB4" s="158"/>
      <c r="FUC4" s="158"/>
      <c r="FUD4" s="158"/>
      <c r="FUE4" s="158"/>
      <c r="FUF4" s="158"/>
      <c r="FUG4" s="158"/>
      <c r="FUH4" s="158"/>
      <c r="FUI4" s="158"/>
      <c r="FUJ4" s="158"/>
      <c r="FUK4" s="158"/>
      <c r="FUL4" s="158"/>
      <c r="FUM4" s="158"/>
      <c r="FUN4" s="158"/>
      <c r="FUO4" s="158"/>
      <c r="FUP4" s="158"/>
      <c r="FUQ4" s="158"/>
      <c r="FUR4" s="158"/>
      <c r="FUS4" s="158"/>
      <c r="FUT4" s="158"/>
      <c r="FUU4" s="158"/>
      <c r="FUV4" s="158"/>
      <c r="FUW4" s="158"/>
      <c r="FUX4" s="158"/>
      <c r="FUY4" s="158"/>
      <c r="FUZ4" s="158"/>
      <c r="FVA4" s="158"/>
      <c r="FVB4" s="158"/>
      <c r="FVC4" s="158"/>
      <c r="FVD4" s="158"/>
      <c r="FVE4" s="158"/>
      <c r="FVF4" s="158"/>
      <c r="FVG4" s="158"/>
      <c r="FVH4" s="158"/>
      <c r="FVI4" s="158"/>
      <c r="FVJ4" s="158"/>
      <c r="FVK4" s="158"/>
      <c r="FVL4" s="158"/>
      <c r="FVM4" s="158"/>
      <c r="FVN4" s="158"/>
      <c r="FVO4" s="158"/>
      <c r="FVP4" s="158"/>
      <c r="FVQ4" s="158"/>
      <c r="FVR4" s="158"/>
      <c r="FVS4" s="158"/>
      <c r="FVT4" s="158"/>
      <c r="FVU4" s="158"/>
      <c r="FVV4" s="158"/>
      <c r="FVW4" s="158"/>
      <c r="FVX4" s="158"/>
      <c r="FVY4" s="158"/>
      <c r="FVZ4" s="158"/>
      <c r="FWA4" s="158"/>
      <c r="FWB4" s="158"/>
      <c r="FWC4" s="158"/>
      <c r="FWD4" s="158"/>
      <c r="FWE4" s="158"/>
      <c r="FWF4" s="158"/>
      <c r="FWG4" s="158"/>
      <c r="FWH4" s="158"/>
      <c r="FWI4" s="158"/>
      <c r="FWJ4" s="158"/>
      <c r="FWK4" s="158"/>
      <c r="FWL4" s="158"/>
      <c r="FWM4" s="158"/>
      <c r="FWN4" s="158"/>
      <c r="FWO4" s="158"/>
      <c r="FWP4" s="158"/>
      <c r="FWQ4" s="158"/>
      <c r="FWR4" s="158"/>
      <c r="FWS4" s="158"/>
      <c r="FWT4" s="158"/>
      <c r="FWU4" s="158"/>
      <c r="FWV4" s="158"/>
      <c r="FWW4" s="158"/>
      <c r="FWX4" s="158"/>
      <c r="FWY4" s="158"/>
      <c r="FWZ4" s="158"/>
      <c r="FXA4" s="158"/>
      <c r="FXB4" s="158"/>
      <c r="FXC4" s="158"/>
      <c r="FXD4" s="158"/>
      <c r="FXE4" s="158"/>
      <c r="FXF4" s="158"/>
      <c r="FXG4" s="158"/>
      <c r="FXH4" s="158"/>
      <c r="FXI4" s="158"/>
      <c r="FXJ4" s="158"/>
      <c r="FXK4" s="158"/>
      <c r="FXL4" s="158"/>
      <c r="FXM4" s="158"/>
      <c r="FXN4" s="158"/>
      <c r="FXO4" s="158"/>
      <c r="FXP4" s="158"/>
      <c r="FXQ4" s="158"/>
      <c r="FXR4" s="158"/>
      <c r="FXS4" s="158"/>
      <c r="FXT4" s="158"/>
      <c r="FXU4" s="158"/>
      <c r="FXV4" s="158"/>
      <c r="FXW4" s="158"/>
      <c r="FXX4" s="158"/>
      <c r="FXY4" s="158"/>
      <c r="FXZ4" s="158"/>
      <c r="FYA4" s="158"/>
      <c r="FYB4" s="158"/>
      <c r="FYC4" s="158"/>
      <c r="FYD4" s="158"/>
      <c r="FYE4" s="158"/>
      <c r="FYF4" s="158"/>
      <c r="FYG4" s="158"/>
      <c r="FYH4" s="158"/>
      <c r="FYI4" s="158"/>
      <c r="FYJ4" s="158"/>
      <c r="FYK4" s="158"/>
      <c r="FYL4" s="158"/>
      <c r="FYM4" s="158"/>
      <c r="FYN4" s="158"/>
      <c r="FYO4" s="158"/>
      <c r="FYP4" s="158"/>
      <c r="FYQ4" s="158"/>
      <c r="FYR4" s="158"/>
      <c r="FYS4" s="158"/>
      <c r="FYT4" s="158"/>
      <c r="FYU4" s="158"/>
      <c r="FYV4" s="158"/>
      <c r="FYW4" s="158"/>
      <c r="FYX4" s="158"/>
      <c r="FYY4" s="158"/>
      <c r="FYZ4" s="158"/>
      <c r="FZA4" s="158"/>
      <c r="FZB4" s="158"/>
      <c r="FZC4" s="158"/>
      <c r="FZD4" s="158"/>
      <c r="FZE4" s="158"/>
      <c r="FZF4" s="158"/>
      <c r="FZG4" s="158"/>
      <c r="FZH4" s="158"/>
      <c r="FZI4" s="158"/>
      <c r="FZJ4" s="158"/>
      <c r="FZK4" s="158"/>
      <c r="FZL4" s="158"/>
      <c r="FZM4" s="158"/>
      <c r="FZN4" s="158"/>
      <c r="FZO4" s="158"/>
      <c r="FZP4" s="158"/>
      <c r="FZQ4" s="158"/>
      <c r="FZR4" s="158"/>
      <c r="FZS4" s="158"/>
      <c r="FZT4" s="158"/>
      <c r="FZU4" s="158"/>
      <c r="FZV4" s="158"/>
      <c r="FZW4" s="158"/>
      <c r="FZX4" s="158"/>
      <c r="FZY4" s="158"/>
      <c r="FZZ4" s="158"/>
      <c r="GAA4" s="158"/>
      <c r="GAB4" s="158"/>
      <c r="GAC4" s="158"/>
      <c r="GAD4" s="158"/>
      <c r="GAE4" s="158"/>
      <c r="GAF4" s="158"/>
      <c r="GAG4" s="158"/>
      <c r="GAH4" s="158"/>
      <c r="GAI4" s="158"/>
      <c r="GAJ4" s="158"/>
      <c r="GAK4" s="158"/>
      <c r="GAL4" s="158"/>
      <c r="GAM4" s="158"/>
      <c r="GAN4" s="158"/>
      <c r="GAO4" s="158"/>
      <c r="GAP4" s="158"/>
      <c r="GAQ4" s="158"/>
      <c r="GAR4" s="158"/>
      <c r="GAS4" s="158"/>
      <c r="GAT4" s="158"/>
      <c r="GAU4" s="158"/>
      <c r="GAV4" s="158"/>
      <c r="GAW4" s="158"/>
      <c r="GAX4" s="158"/>
      <c r="GAY4" s="158"/>
      <c r="GAZ4" s="158"/>
      <c r="GBA4" s="158"/>
      <c r="GBB4" s="158"/>
      <c r="GBC4" s="158"/>
      <c r="GBD4" s="158"/>
      <c r="GBE4" s="158"/>
      <c r="GBF4" s="158"/>
      <c r="GBG4" s="158"/>
      <c r="GBH4" s="158"/>
      <c r="GBI4" s="158"/>
      <c r="GBJ4" s="158"/>
      <c r="GBK4" s="158"/>
      <c r="GBL4" s="158"/>
      <c r="GBM4" s="158"/>
      <c r="GBN4" s="158"/>
      <c r="GBO4" s="158"/>
      <c r="GBP4" s="158"/>
      <c r="GBQ4" s="158"/>
      <c r="GBR4" s="158"/>
      <c r="GBS4" s="158"/>
      <c r="GBT4" s="158"/>
      <c r="GBU4" s="158"/>
      <c r="GBV4" s="158"/>
      <c r="GBW4" s="158"/>
      <c r="GBX4" s="158"/>
      <c r="GBY4" s="158"/>
      <c r="GBZ4" s="158"/>
      <c r="GCA4" s="158"/>
      <c r="GCB4" s="158"/>
      <c r="GCC4" s="158"/>
      <c r="GCD4" s="158"/>
      <c r="GCE4" s="158"/>
      <c r="GCF4" s="158"/>
      <c r="GCG4" s="158"/>
      <c r="GCH4" s="158"/>
      <c r="GCI4" s="158"/>
      <c r="GCJ4" s="158"/>
      <c r="GCK4" s="158"/>
      <c r="GCL4" s="158"/>
      <c r="GCM4" s="158"/>
      <c r="GCN4" s="158"/>
      <c r="GCO4" s="158"/>
      <c r="GCP4" s="158"/>
      <c r="GCQ4" s="158"/>
      <c r="GCR4" s="158"/>
      <c r="GCS4" s="158"/>
      <c r="GCT4" s="158"/>
      <c r="GCU4" s="158"/>
      <c r="GCV4" s="158"/>
      <c r="GCW4" s="158"/>
      <c r="GCX4" s="158"/>
      <c r="GCY4" s="158"/>
      <c r="GCZ4" s="158"/>
      <c r="GDA4" s="158"/>
      <c r="GDB4" s="158"/>
      <c r="GDC4" s="158"/>
      <c r="GDD4" s="158"/>
      <c r="GDE4" s="158"/>
      <c r="GDF4" s="158"/>
      <c r="GDG4" s="158"/>
      <c r="GDH4" s="158"/>
      <c r="GDI4" s="158"/>
      <c r="GDJ4" s="158"/>
      <c r="GDK4" s="158"/>
      <c r="GDL4" s="158"/>
      <c r="GDM4" s="158"/>
      <c r="GDN4" s="158"/>
      <c r="GDO4" s="158"/>
      <c r="GDP4" s="158"/>
      <c r="GDQ4" s="158"/>
      <c r="GDR4" s="158"/>
      <c r="GDS4" s="158"/>
      <c r="GDT4" s="158"/>
      <c r="GDU4" s="158"/>
      <c r="GDV4" s="158"/>
      <c r="GDW4" s="158"/>
      <c r="GDX4" s="158"/>
      <c r="GDY4" s="158"/>
      <c r="GDZ4" s="158"/>
      <c r="GEA4" s="158"/>
      <c r="GEB4" s="158"/>
      <c r="GEC4" s="158"/>
      <c r="GED4" s="158"/>
      <c r="GEE4" s="158"/>
      <c r="GEF4" s="158"/>
      <c r="GEG4" s="158"/>
      <c r="GEH4" s="158"/>
      <c r="GEI4" s="158"/>
      <c r="GEJ4" s="158"/>
      <c r="GEK4" s="158"/>
      <c r="GEL4" s="158"/>
      <c r="GEM4" s="158"/>
      <c r="GEN4" s="158"/>
      <c r="GEO4" s="158"/>
      <c r="GEP4" s="158"/>
      <c r="GEQ4" s="158"/>
      <c r="GER4" s="158"/>
      <c r="GES4" s="158"/>
      <c r="GET4" s="158"/>
      <c r="GEU4" s="158"/>
      <c r="GEV4" s="158"/>
      <c r="GEW4" s="158"/>
      <c r="GEX4" s="158"/>
      <c r="GEY4" s="158"/>
      <c r="GEZ4" s="158"/>
      <c r="GFA4" s="158"/>
      <c r="GFB4" s="158"/>
      <c r="GFC4" s="158"/>
      <c r="GFD4" s="158"/>
      <c r="GFE4" s="158"/>
      <c r="GFF4" s="158"/>
      <c r="GFG4" s="158"/>
      <c r="GFH4" s="158"/>
      <c r="GFI4" s="158"/>
      <c r="GFJ4" s="158"/>
      <c r="GFK4" s="158"/>
      <c r="GFL4" s="158"/>
      <c r="GFM4" s="158"/>
      <c r="GFN4" s="158"/>
      <c r="GFO4" s="158"/>
      <c r="GFP4" s="158"/>
      <c r="GFQ4" s="158"/>
      <c r="GFR4" s="158"/>
      <c r="GFS4" s="158"/>
      <c r="GFT4" s="158"/>
      <c r="GFU4" s="158"/>
      <c r="GFV4" s="158"/>
      <c r="GFW4" s="158"/>
      <c r="GFX4" s="158"/>
      <c r="GFY4" s="158"/>
      <c r="GFZ4" s="158"/>
      <c r="GGA4" s="158"/>
      <c r="GGB4" s="158"/>
      <c r="GGC4" s="158"/>
      <c r="GGD4" s="158"/>
      <c r="GGE4" s="158"/>
      <c r="GGF4" s="158"/>
      <c r="GGG4" s="158"/>
      <c r="GGH4" s="158"/>
      <c r="GGI4" s="158"/>
      <c r="GGJ4" s="158"/>
      <c r="GGK4" s="158"/>
      <c r="GGL4" s="158"/>
      <c r="GGM4" s="158"/>
      <c r="GGN4" s="158"/>
      <c r="GGO4" s="158"/>
      <c r="GGP4" s="158"/>
      <c r="GGQ4" s="158"/>
      <c r="GGR4" s="158"/>
      <c r="GGS4" s="158"/>
      <c r="GGT4" s="158"/>
      <c r="GGU4" s="158"/>
      <c r="GGV4" s="158"/>
      <c r="GGW4" s="158"/>
      <c r="GGX4" s="158"/>
      <c r="GGY4" s="158"/>
      <c r="GGZ4" s="158"/>
      <c r="GHA4" s="158"/>
      <c r="GHB4" s="158"/>
      <c r="GHC4" s="158"/>
      <c r="GHD4" s="158"/>
      <c r="GHE4" s="158"/>
      <c r="GHF4" s="158"/>
      <c r="GHG4" s="158"/>
      <c r="GHH4" s="158"/>
      <c r="GHI4" s="158"/>
      <c r="GHJ4" s="158"/>
      <c r="GHK4" s="158"/>
      <c r="GHL4" s="158"/>
      <c r="GHM4" s="158"/>
      <c r="GHN4" s="158"/>
      <c r="GHO4" s="158"/>
      <c r="GHP4" s="158"/>
      <c r="GHQ4" s="158"/>
      <c r="GHR4" s="158"/>
      <c r="GHS4" s="158"/>
      <c r="GHT4" s="158"/>
      <c r="GHU4" s="158"/>
      <c r="GHV4" s="158"/>
      <c r="GHW4" s="158"/>
      <c r="GHX4" s="158"/>
      <c r="GHY4" s="158"/>
      <c r="GHZ4" s="158"/>
      <c r="GIA4" s="158"/>
      <c r="GIB4" s="158"/>
      <c r="GIC4" s="158"/>
      <c r="GID4" s="158"/>
      <c r="GIE4" s="158"/>
      <c r="GIF4" s="158"/>
      <c r="GIG4" s="158"/>
      <c r="GIH4" s="158"/>
      <c r="GII4" s="158"/>
      <c r="GIJ4" s="158"/>
      <c r="GIK4" s="158"/>
      <c r="GIL4" s="158"/>
      <c r="GIM4" s="158"/>
      <c r="GIN4" s="158"/>
      <c r="GIO4" s="158"/>
      <c r="GIP4" s="158"/>
      <c r="GIQ4" s="158"/>
      <c r="GIR4" s="158"/>
      <c r="GIS4" s="158"/>
      <c r="GIT4" s="158"/>
      <c r="GIU4" s="158"/>
      <c r="GIV4" s="158"/>
      <c r="GIW4" s="158"/>
      <c r="GIX4" s="158"/>
      <c r="GIY4" s="158"/>
      <c r="GIZ4" s="158"/>
      <c r="GJA4" s="158"/>
      <c r="GJB4" s="158"/>
      <c r="GJC4" s="158"/>
      <c r="GJD4" s="158"/>
      <c r="GJE4" s="158"/>
      <c r="GJF4" s="158"/>
      <c r="GJG4" s="158"/>
      <c r="GJH4" s="158"/>
      <c r="GJI4" s="158"/>
      <c r="GJJ4" s="158"/>
      <c r="GJK4" s="158"/>
      <c r="GJL4" s="158"/>
      <c r="GJM4" s="158"/>
      <c r="GJN4" s="158"/>
      <c r="GJO4" s="158"/>
      <c r="GJP4" s="158"/>
      <c r="GJQ4" s="158"/>
      <c r="GJR4" s="158"/>
      <c r="GJS4" s="158"/>
      <c r="GJT4" s="158"/>
      <c r="GJU4" s="158"/>
      <c r="GJV4" s="158"/>
      <c r="GJW4" s="158"/>
      <c r="GJX4" s="158"/>
      <c r="GJY4" s="158"/>
      <c r="GJZ4" s="158"/>
      <c r="GKA4" s="158"/>
      <c r="GKB4" s="158"/>
      <c r="GKC4" s="158"/>
      <c r="GKD4" s="158"/>
      <c r="GKE4" s="158"/>
      <c r="GKF4" s="158"/>
      <c r="GKG4" s="158"/>
      <c r="GKH4" s="158"/>
      <c r="GKI4" s="158"/>
      <c r="GKJ4" s="158"/>
      <c r="GKK4" s="158"/>
      <c r="GKL4" s="158"/>
      <c r="GKM4" s="158"/>
      <c r="GKN4" s="158"/>
      <c r="GKO4" s="158"/>
      <c r="GKP4" s="158"/>
      <c r="GKQ4" s="158"/>
      <c r="GKR4" s="158"/>
      <c r="GKS4" s="158"/>
      <c r="GKT4" s="158"/>
      <c r="GKU4" s="158"/>
      <c r="GKV4" s="158"/>
      <c r="GKW4" s="158"/>
      <c r="GKX4" s="158"/>
      <c r="GKY4" s="158"/>
      <c r="GKZ4" s="158"/>
      <c r="GLA4" s="158"/>
      <c r="GLB4" s="158"/>
      <c r="GLC4" s="158"/>
      <c r="GLD4" s="158"/>
      <c r="GLE4" s="158"/>
      <c r="GLF4" s="158"/>
      <c r="GLG4" s="158"/>
      <c r="GLH4" s="158"/>
      <c r="GLI4" s="158"/>
      <c r="GLJ4" s="158"/>
      <c r="GLK4" s="158"/>
      <c r="GLL4" s="158"/>
      <c r="GLM4" s="158"/>
      <c r="GLN4" s="158"/>
      <c r="GLO4" s="158"/>
      <c r="GLP4" s="158"/>
      <c r="GLQ4" s="158"/>
      <c r="GLR4" s="158"/>
      <c r="GLS4" s="158"/>
      <c r="GLT4" s="158"/>
      <c r="GLU4" s="158"/>
      <c r="GLV4" s="158"/>
      <c r="GLW4" s="158"/>
      <c r="GLX4" s="158"/>
      <c r="GLY4" s="158"/>
      <c r="GLZ4" s="158"/>
      <c r="GMA4" s="158"/>
      <c r="GMB4" s="158"/>
      <c r="GMC4" s="158"/>
      <c r="GMD4" s="158"/>
      <c r="GME4" s="158"/>
      <c r="GMF4" s="158"/>
      <c r="GMG4" s="158"/>
      <c r="GMH4" s="158"/>
      <c r="GMI4" s="158"/>
      <c r="GMJ4" s="158"/>
      <c r="GMK4" s="158"/>
      <c r="GML4" s="158"/>
      <c r="GMM4" s="158"/>
      <c r="GMN4" s="158"/>
      <c r="GMO4" s="158"/>
      <c r="GMP4" s="158"/>
      <c r="GMQ4" s="158"/>
      <c r="GMR4" s="158"/>
      <c r="GMS4" s="158"/>
      <c r="GMT4" s="158"/>
      <c r="GMU4" s="158"/>
      <c r="GMV4" s="158"/>
      <c r="GMW4" s="158"/>
      <c r="GMX4" s="158"/>
      <c r="GMY4" s="158"/>
      <c r="GMZ4" s="158"/>
      <c r="GNA4" s="158"/>
      <c r="GNB4" s="158"/>
      <c r="GNC4" s="158"/>
      <c r="GND4" s="158"/>
      <c r="GNE4" s="158"/>
      <c r="GNF4" s="158"/>
      <c r="GNG4" s="158"/>
      <c r="GNH4" s="158"/>
      <c r="GNI4" s="158"/>
      <c r="GNJ4" s="158"/>
      <c r="GNK4" s="158"/>
      <c r="GNL4" s="158"/>
      <c r="GNM4" s="158"/>
      <c r="GNN4" s="158"/>
      <c r="GNO4" s="158"/>
      <c r="GNP4" s="158"/>
      <c r="GNQ4" s="158"/>
      <c r="GNR4" s="158"/>
      <c r="GNS4" s="158"/>
      <c r="GNT4" s="158"/>
      <c r="GNU4" s="158"/>
      <c r="GNV4" s="158"/>
      <c r="GNW4" s="158"/>
      <c r="GNX4" s="158"/>
      <c r="GNY4" s="158"/>
      <c r="GNZ4" s="158"/>
      <c r="GOA4" s="158"/>
      <c r="GOB4" s="158"/>
      <c r="GOC4" s="158"/>
      <c r="GOD4" s="158"/>
      <c r="GOE4" s="158"/>
      <c r="GOF4" s="158"/>
      <c r="GOG4" s="158"/>
      <c r="GOH4" s="158"/>
      <c r="GOI4" s="158"/>
      <c r="GOJ4" s="158"/>
      <c r="GOK4" s="158"/>
      <c r="GOL4" s="158"/>
      <c r="GOM4" s="158"/>
      <c r="GON4" s="158"/>
      <c r="GOO4" s="158"/>
      <c r="GOP4" s="158"/>
      <c r="GOQ4" s="158"/>
      <c r="GOR4" s="158"/>
      <c r="GOS4" s="158"/>
      <c r="GOT4" s="158"/>
      <c r="GOU4" s="158"/>
      <c r="GOV4" s="158"/>
      <c r="GOW4" s="158"/>
      <c r="GOX4" s="158"/>
      <c r="GOY4" s="158"/>
      <c r="GOZ4" s="158"/>
      <c r="GPA4" s="158"/>
      <c r="GPB4" s="158"/>
      <c r="GPC4" s="158"/>
      <c r="GPD4" s="158"/>
      <c r="GPE4" s="158"/>
      <c r="GPF4" s="158"/>
      <c r="GPG4" s="158"/>
      <c r="GPH4" s="158"/>
      <c r="GPI4" s="158"/>
      <c r="GPJ4" s="158"/>
      <c r="GPK4" s="158"/>
      <c r="GPL4" s="158"/>
      <c r="GPM4" s="158"/>
      <c r="GPN4" s="158"/>
      <c r="GPO4" s="158"/>
      <c r="GPP4" s="158"/>
      <c r="GPQ4" s="158"/>
      <c r="GPR4" s="158"/>
      <c r="GPS4" s="158"/>
      <c r="GPT4" s="158"/>
      <c r="GPU4" s="158"/>
      <c r="GPV4" s="158"/>
      <c r="GPW4" s="158"/>
      <c r="GPX4" s="158"/>
      <c r="GPY4" s="158"/>
      <c r="GPZ4" s="158"/>
      <c r="GQA4" s="158"/>
      <c r="GQB4" s="158"/>
      <c r="GQC4" s="158"/>
      <c r="GQD4" s="158"/>
      <c r="GQE4" s="158"/>
      <c r="GQF4" s="158"/>
      <c r="GQG4" s="158"/>
      <c r="GQH4" s="158"/>
      <c r="GQI4" s="158"/>
      <c r="GQJ4" s="158"/>
      <c r="GQK4" s="158"/>
      <c r="GQL4" s="158"/>
      <c r="GQM4" s="158"/>
      <c r="GQN4" s="158"/>
      <c r="GQO4" s="158"/>
      <c r="GQP4" s="158"/>
      <c r="GQQ4" s="158"/>
      <c r="GQR4" s="158"/>
      <c r="GQS4" s="158"/>
      <c r="GQT4" s="158"/>
      <c r="GQU4" s="158"/>
      <c r="GQV4" s="158"/>
      <c r="GQW4" s="158"/>
      <c r="GQX4" s="158"/>
      <c r="GQY4" s="158"/>
      <c r="GQZ4" s="158"/>
      <c r="GRA4" s="158"/>
      <c r="GRB4" s="158"/>
      <c r="GRC4" s="158"/>
      <c r="GRD4" s="158"/>
      <c r="GRE4" s="158"/>
      <c r="GRF4" s="158"/>
      <c r="GRG4" s="158"/>
      <c r="GRH4" s="158"/>
      <c r="GRI4" s="158"/>
      <c r="GRJ4" s="158"/>
      <c r="GRK4" s="158"/>
      <c r="GRL4" s="158"/>
      <c r="GRM4" s="158"/>
      <c r="GRN4" s="158"/>
      <c r="GRO4" s="158"/>
      <c r="GRP4" s="158"/>
      <c r="GRQ4" s="158"/>
      <c r="GRR4" s="158"/>
      <c r="GRS4" s="158"/>
      <c r="GRT4" s="158"/>
      <c r="GRU4" s="158"/>
      <c r="GRV4" s="158"/>
      <c r="GRW4" s="158"/>
      <c r="GRX4" s="158"/>
      <c r="GRY4" s="158"/>
      <c r="GRZ4" s="158"/>
      <c r="GSA4" s="158"/>
      <c r="GSB4" s="158"/>
      <c r="GSC4" s="158"/>
      <c r="GSD4" s="158"/>
      <c r="GSE4" s="158"/>
      <c r="GSF4" s="158"/>
      <c r="GSG4" s="158"/>
      <c r="GSH4" s="158"/>
      <c r="GSI4" s="158"/>
      <c r="GSJ4" s="158"/>
      <c r="GSK4" s="158"/>
      <c r="GSL4" s="158"/>
      <c r="GSM4" s="158"/>
      <c r="GSN4" s="158"/>
      <c r="GSO4" s="158"/>
      <c r="GSP4" s="158"/>
      <c r="GSQ4" s="158"/>
      <c r="GSR4" s="158"/>
      <c r="GSS4" s="158"/>
      <c r="GST4" s="158"/>
      <c r="GSU4" s="158"/>
      <c r="GSV4" s="158"/>
      <c r="GSW4" s="158"/>
      <c r="GSX4" s="158"/>
      <c r="GSY4" s="158"/>
      <c r="GSZ4" s="158"/>
      <c r="GTA4" s="158"/>
      <c r="GTB4" s="158"/>
      <c r="GTC4" s="158"/>
      <c r="GTD4" s="158"/>
      <c r="GTE4" s="158"/>
      <c r="GTF4" s="158"/>
      <c r="GTG4" s="158"/>
      <c r="GTH4" s="158"/>
      <c r="GTI4" s="158"/>
      <c r="GTJ4" s="158"/>
      <c r="GTK4" s="158"/>
      <c r="GTL4" s="158"/>
      <c r="GTM4" s="158"/>
      <c r="GTN4" s="158"/>
      <c r="GTO4" s="158"/>
      <c r="GTP4" s="158"/>
      <c r="GTQ4" s="158"/>
      <c r="GTR4" s="158"/>
      <c r="GTS4" s="158"/>
      <c r="GTT4" s="158"/>
      <c r="GTU4" s="158"/>
      <c r="GTV4" s="158"/>
      <c r="GTW4" s="158"/>
      <c r="GTX4" s="158"/>
      <c r="GTY4" s="158"/>
      <c r="GTZ4" s="158"/>
      <c r="GUA4" s="158"/>
      <c r="GUB4" s="158"/>
      <c r="GUC4" s="158"/>
      <c r="GUD4" s="158"/>
      <c r="GUE4" s="158"/>
      <c r="GUF4" s="158"/>
      <c r="GUG4" s="158"/>
      <c r="GUH4" s="158"/>
      <c r="GUI4" s="158"/>
      <c r="GUJ4" s="158"/>
      <c r="GUK4" s="158"/>
      <c r="GUL4" s="158"/>
      <c r="GUM4" s="158"/>
      <c r="GUN4" s="158"/>
      <c r="GUO4" s="158"/>
      <c r="GUP4" s="158"/>
      <c r="GUQ4" s="158"/>
      <c r="GUR4" s="158"/>
      <c r="GUS4" s="158"/>
      <c r="GUT4" s="158"/>
      <c r="GUU4" s="158"/>
      <c r="GUV4" s="158"/>
      <c r="GUW4" s="158"/>
      <c r="GUX4" s="158"/>
      <c r="GUY4" s="158"/>
      <c r="GUZ4" s="158"/>
      <c r="GVA4" s="158"/>
      <c r="GVB4" s="158"/>
      <c r="GVC4" s="158"/>
      <c r="GVD4" s="158"/>
      <c r="GVE4" s="158"/>
      <c r="GVF4" s="158"/>
      <c r="GVG4" s="158"/>
      <c r="GVH4" s="158"/>
      <c r="GVI4" s="158"/>
      <c r="GVJ4" s="158"/>
      <c r="GVK4" s="158"/>
      <c r="GVL4" s="158"/>
      <c r="GVM4" s="158"/>
      <c r="GVN4" s="158"/>
      <c r="GVO4" s="158"/>
      <c r="GVP4" s="158"/>
      <c r="GVQ4" s="158"/>
      <c r="GVR4" s="158"/>
      <c r="GVS4" s="158"/>
      <c r="GVT4" s="158"/>
      <c r="GVU4" s="158"/>
      <c r="GVV4" s="158"/>
      <c r="GVW4" s="158"/>
      <c r="GVX4" s="158"/>
      <c r="GVY4" s="158"/>
      <c r="GVZ4" s="158"/>
      <c r="GWA4" s="158"/>
      <c r="GWB4" s="158"/>
      <c r="GWC4" s="158"/>
      <c r="GWD4" s="158"/>
      <c r="GWE4" s="158"/>
      <c r="GWF4" s="158"/>
      <c r="GWG4" s="158"/>
      <c r="GWH4" s="158"/>
      <c r="GWI4" s="158"/>
      <c r="GWJ4" s="158"/>
      <c r="GWK4" s="158"/>
      <c r="GWL4" s="158"/>
      <c r="GWM4" s="158"/>
      <c r="GWN4" s="158"/>
      <c r="GWO4" s="158"/>
      <c r="GWP4" s="158"/>
      <c r="GWQ4" s="158"/>
      <c r="GWR4" s="158"/>
      <c r="GWS4" s="158"/>
      <c r="GWT4" s="158"/>
      <c r="GWU4" s="158"/>
      <c r="GWV4" s="158"/>
      <c r="GWW4" s="158"/>
      <c r="GWX4" s="158"/>
      <c r="GWY4" s="158"/>
      <c r="GWZ4" s="158"/>
      <c r="GXA4" s="158"/>
      <c r="GXB4" s="158"/>
      <c r="GXC4" s="158"/>
      <c r="GXD4" s="158"/>
      <c r="GXE4" s="158"/>
      <c r="GXF4" s="158"/>
      <c r="GXG4" s="158"/>
      <c r="GXH4" s="158"/>
      <c r="GXI4" s="158"/>
      <c r="GXJ4" s="158"/>
      <c r="GXK4" s="158"/>
      <c r="GXL4" s="158"/>
      <c r="GXM4" s="158"/>
      <c r="GXN4" s="158"/>
      <c r="GXO4" s="158"/>
      <c r="GXP4" s="158"/>
      <c r="GXQ4" s="158"/>
      <c r="GXR4" s="158"/>
      <c r="GXS4" s="158"/>
      <c r="GXT4" s="158"/>
      <c r="GXU4" s="158"/>
      <c r="GXV4" s="158"/>
      <c r="GXW4" s="158"/>
      <c r="GXX4" s="158"/>
      <c r="GXY4" s="158"/>
      <c r="GXZ4" s="158"/>
      <c r="GYA4" s="158"/>
      <c r="GYB4" s="158"/>
      <c r="GYC4" s="158"/>
      <c r="GYD4" s="158"/>
      <c r="GYE4" s="158"/>
      <c r="GYF4" s="158"/>
      <c r="GYG4" s="158"/>
      <c r="GYH4" s="158"/>
      <c r="GYI4" s="158"/>
      <c r="GYJ4" s="158"/>
      <c r="GYK4" s="158"/>
      <c r="GYL4" s="158"/>
      <c r="GYM4" s="158"/>
      <c r="GYN4" s="158"/>
      <c r="GYO4" s="158"/>
      <c r="GYP4" s="158"/>
      <c r="GYQ4" s="158"/>
      <c r="GYR4" s="158"/>
      <c r="GYS4" s="158"/>
      <c r="GYT4" s="158"/>
      <c r="GYU4" s="158"/>
      <c r="GYV4" s="158"/>
      <c r="GYW4" s="158"/>
      <c r="GYX4" s="158"/>
      <c r="GYY4" s="158"/>
      <c r="GYZ4" s="158"/>
      <c r="GZA4" s="158"/>
      <c r="GZB4" s="158"/>
      <c r="GZC4" s="158"/>
      <c r="GZD4" s="158"/>
      <c r="GZE4" s="158"/>
      <c r="GZF4" s="158"/>
      <c r="GZG4" s="158"/>
      <c r="GZH4" s="158"/>
      <c r="GZI4" s="158"/>
      <c r="GZJ4" s="158"/>
      <c r="GZK4" s="158"/>
      <c r="GZL4" s="158"/>
      <c r="GZM4" s="158"/>
      <c r="GZN4" s="158"/>
      <c r="GZO4" s="158"/>
      <c r="GZP4" s="158"/>
      <c r="GZQ4" s="158"/>
      <c r="GZR4" s="158"/>
      <c r="GZS4" s="158"/>
      <c r="GZT4" s="158"/>
      <c r="GZU4" s="158"/>
      <c r="GZV4" s="158"/>
      <c r="GZW4" s="158"/>
      <c r="GZX4" s="158"/>
      <c r="GZY4" s="158"/>
      <c r="GZZ4" s="158"/>
      <c r="HAA4" s="158"/>
      <c r="HAB4" s="158"/>
      <c r="HAC4" s="158"/>
      <c r="HAD4" s="158"/>
      <c r="HAE4" s="158"/>
      <c r="HAF4" s="158"/>
      <c r="HAG4" s="158"/>
      <c r="HAH4" s="158"/>
      <c r="HAI4" s="158"/>
      <c r="HAJ4" s="158"/>
      <c r="HAK4" s="158"/>
      <c r="HAL4" s="158"/>
      <c r="HAM4" s="158"/>
      <c r="HAN4" s="158"/>
      <c r="HAO4" s="158"/>
      <c r="HAP4" s="158"/>
      <c r="HAQ4" s="158"/>
      <c r="HAR4" s="158"/>
      <c r="HAS4" s="158"/>
      <c r="HAT4" s="158"/>
      <c r="HAU4" s="158"/>
      <c r="HAV4" s="158"/>
      <c r="HAW4" s="158"/>
      <c r="HAX4" s="158"/>
      <c r="HAY4" s="158"/>
      <c r="HAZ4" s="158"/>
      <c r="HBA4" s="158"/>
      <c r="HBB4" s="158"/>
      <c r="HBC4" s="158"/>
      <c r="HBD4" s="158"/>
      <c r="HBE4" s="158"/>
      <c r="HBF4" s="158"/>
      <c r="HBG4" s="158"/>
      <c r="HBH4" s="158"/>
      <c r="HBI4" s="158"/>
      <c r="HBJ4" s="158"/>
      <c r="HBK4" s="158"/>
      <c r="HBL4" s="158"/>
      <c r="HBM4" s="158"/>
      <c r="HBN4" s="158"/>
      <c r="HBO4" s="158"/>
      <c r="HBP4" s="158"/>
      <c r="HBQ4" s="158"/>
      <c r="HBR4" s="158"/>
      <c r="HBS4" s="158"/>
      <c r="HBT4" s="158"/>
      <c r="HBU4" s="158"/>
      <c r="HBV4" s="158"/>
      <c r="HBW4" s="158"/>
      <c r="HBX4" s="158"/>
      <c r="HBY4" s="158"/>
      <c r="HBZ4" s="158"/>
      <c r="HCA4" s="158"/>
      <c r="HCB4" s="158"/>
      <c r="HCC4" s="158"/>
      <c r="HCD4" s="158"/>
      <c r="HCE4" s="158"/>
      <c r="HCF4" s="158"/>
      <c r="HCG4" s="158"/>
      <c r="HCH4" s="158"/>
      <c r="HCI4" s="158"/>
      <c r="HCJ4" s="158"/>
      <c r="HCK4" s="158"/>
      <c r="HCL4" s="158"/>
      <c r="HCM4" s="158"/>
      <c r="HCN4" s="158"/>
      <c r="HCO4" s="158"/>
      <c r="HCP4" s="158"/>
      <c r="HCQ4" s="158"/>
      <c r="HCR4" s="158"/>
      <c r="HCS4" s="158"/>
      <c r="HCT4" s="158"/>
      <c r="HCU4" s="158"/>
      <c r="HCV4" s="158"/>
      <c r="HCW4" s="158"/>
      <c r="HCX4" s="158"/>
      <c r="HCY4" s="158"/>
      <c r="HCZ4" s="158"/>
      <c r="HDA4" s="158"/>
      <c r="HDB4" s="158"/>
      <c r="HDC4" s="158"/>
      <c r="HDD4" s="158"/>
      <c r="HDE4" s="158"/>
      <c r="HDF4" s="158"/>
      <c r="HDG4" s="158"/>
      <c r="HDH4" s="158"/>
      <c r="HDI4" s="158"/>
      <c r="HDJ4" s="158"/>
      <c r="HDK4" s="158"/>
      <c r="HDL4" s="158"/>
      <c r="HDM4" s="158"/>
      <c r="HDN4" s="158"/>
      <c r="HDO4" s="158"/>
      <c r="HDP4" s="158"/>
      <c r="HDQ4" s="158"/>
      <c r="HDR4" s="158"/>
      <c r="HDS4" s="158"/>
      <c r="HDT4" s="158"/>
      <c r="HDU4" s="158"/>
      <c r="HDV4" s="158"/>
      <c r="HDW4" s="158"/>
      <c r="HDX4" s="158"/>
      <c r="HDY4" s="158"/>
      <c r="HDZ4" s="158"/>
      <c r="HEA4" s="158"/>
      <c r="HEB4" s="158"/>
      <c r="HEC4" s="158"/>
      <c r="HED4" s="158"/>
      <c r="HEE4" s="158"/>
      <c r="HEF4" s="158"/>
      <c r="HEG4" s="158"/>
      <c r="HEH4" s="158"/>
      <c r="HEI4" s="158"/>
      <c r="HEJ4" s="158"/>
      <c r="HEK4" s="158"/>
      <c r="HEL4" s="158"/>
      <c r="HEM4" s="158"/>
      <c r="HEN4" s="158"/>
      <c r="HEO4" s="158"/>
      <c r="HEP4" s="158"/>
      <c r="HEQ4" s="158"/>
      <c r="HER4" s="158"/>
      <c r="HES4" s="158"/>
      <c r="HET4" s="158"/>
      <c r="HEU4" s="158"/>
      <c r="HEV4" s="158"/>
      <c r="HEW4" s="158"/>
      <c r="HEX4" s="158"/>
      <c r="HEY4" s="158"/>
      <c r="HEZ4" s="158"/>
      <c r="HFA4" s="158"/>
      <c r="HFB4" s="158"/>
      <c r="HFC4" s="158"/>
      <c r="HFD4" s="158"/>
      <c r="HFE4" s="158"/>
      <c r="HFF4" s="158"/>
      <c r="HFG4" s="158"/>
      <c r="HFH4" s="158"/>
      <c r="HFI4" s="158"/>
      <c r="HFJ4" s="158"/>
      <c r="HFK4" s="158"/>
      <c r="HFL4" s="158"/>
      <c r="HFM4" s="158"/>
      <c r="HFN4" s="158"/>
      <c r="HFO4" s="158"/>
      <c r="HFP4" s="158"/>
      <c r="HFQ4" s="158"/>
      <c r="HFR4" s="158"/>
      <c r="HFS4" s="158"/>
      <c r="HFT4" s="158"/>
      <c r="HFU4" s="158"/>
      <c r="HFV4" s="158"/>
      <c r="HFW4" s="158"/>
      <c r="HFX4" s="158"/>
      <c r="HFY4" s="158"/>
      <c r="HFZ4" s="158"/>
      <c r="HGA4" s="158"/>
      <c r="HGB4" s="158"/>
      <c r="HGC4" s="158"/>
      <c r="HGD4" s="158"/>
      <c r="HGE4" s="158"/>
      <c r="HGF4" s="158"/>
      <c r="HGG4" s="158"/>
      <c r="HGH4" s="158"/>
      <c r="HGI4" s="158"/>
      <c r="HGJ4" s="158"/>
      <c r="HGK4" s="158"/>
      <c r="HGL4" s="158"/>
      <c r="HGM4" s="158"/>
      <c r="HGN4" s="158"/>
      <c r="HGO4" s="158"/>
      <c r="HGP4" s="158"/>
      <c r="HGQ4" s="158"/>
      <c r="HGR4" s="158"/>
      <c r="HGS4" s="158"/>
      <c r="HGT4" s="158"/>
      <c r="HGU4" s="158"/>
      <c r="HGV4" s="158"/>
      <c r="HGW4" s="158"/>
      <c r="HGX4" s="158"/>
      <c r="HGY4" s="158"/>
      <c r="HGZ4" s="158"/>
      <c r="HHA4" s="158"/>
      <c r="HHB4" s="158"/>
      <c r="HHC4" s="158"/>
      <c r="HHD4" s="158"/>
      <c r="HHE4" s="158"/>
      <c r="HHF4" s="158"/>
      <c r="HHG4" s="158"/>
      <c r="HHH4" s="158"/>
      <c r="HHI4" s="158"/>
      <c r="HHJ4" s="158"/>
      <c r="HHK4" s="158"/>
      <c r="HHL4" s="158"/>
      <c r="HHM4" s="158"/>
      <c r="HHN4" s="158"/>
      <c r="HHO4" s="158"/>
      <c r="HHP4" s="158"/>
      <c r="HHQ4" s="158"/>
      <c r="HHR4" s="158"/>
      <c r="HHS4" s="158"/>
      <c r="HHT4" s="158"/>
      <c r="HHU4" s="158"/>
      <c r="HHV4" s="158"/>
      <c r="HHW4" s="158"/>
      <c r="HHX4" s="158"/>
      <c r="HHY4" s="158"/>
      <c r="HHZ4" s="158"/>
      <c r="HIA4" s="158"/>
      <c r="HIB4" s="158"/>
      <c r="HIC4" s="158"/>
      <c r="HID4" s="158"/>
      <c r="HIE4" s="158"/>
      <c r="HIF4" s="158"/>
      <c r="HIG4" s="158"/>
      <c r="HIH4" s="158"/>
      <c r="HII4" s="158"/>
      <c r="HIJ4" s="158"/>
      <c r="HIK4" s="158"/>
      <c r="HIL4" s="158"/>
      <c r="HIM4" s="158"/>
      <c r="HIN4" s="158"/>
      <c r="HIO4" s="158"/>
      <c r="HIP4" s="158"/>
      <c r="HIQ4" s="158"/>
      <c r="HIR4" s="158"/>
      <c r="HIS4" s="158"/>
      <c r="HIT4" s="158"/>
      <c r="HIU4" s="158"/>
      <c r="HIV4" s="158"/>
      <c r="HIW4" s="158"/>
      <c r="HIX4" s="158"/>
      <c r="HIY4" s="158"/>
      <c r="HIZ4" s="158"/>
      <c r="HJA4" s="158"/>
      <c r="HJB4" s="158"/>
      <c r="HJC4" s="158"/>
      <c r="HJD4" s="158"/>
      <c r="HJE4" s="158"/>
      <c r="HJF4" s="158"/>
      <c r="HJG4" s="158"/>
      <c r="HJH4" s="158"/>
      <c r="HJI4" s="158"/>
      <c r="HJJ4" s="158"/>
      <c r="HJK4" s="158"/>
      <c r="HJL4" s="158"/>
      <c r="HJM4" s="158"/>
      <c r="HJN4" s="158"/>
      <c r="HJO4" s="158"/>
      <c r="HJP4" s="158"/>
      <c r="HJQ4" s="158"/>
      <c r="HJR4" s="158"/>
      <c r="HJS4" s="158"/>
      <c r="HJT4" s="158"/>
      <c r="HJU4" s="158"/>
      <c r="HJV4" s="158"/>
      <c r="HJW4" s="158"/>
      <c r="HJX4" s="158"/>
      <c r="HJY4" s="158"/>
      <c r="HJZ4" s="158"/>
      <c r="HKA4" s="158"/>
      <c r="HKB4" s="158"/>
      <c r="HKC4" s="158"/>
      <c r="HKD4" s="158"/>
      <c r="HKE4" s="158"/>
      <c r="HKF4" s="158"/>
      <c r="HKG4" s="158"/>
      <c r="HKH4" s="158"/>
      <c r="HKI4" s="158"/>
      <c r="HKJ4" s="158"/>
      <c r="HKK4" s="158"/>
      <c r="HKL4" s="158"/>
      <c r="HKM4" s="158"/>
      <c r="HKN4" s="158"/>
      <c r="HKO4" s="158"/>
      <c r="HKP4" s="158"/>
      <c r="HKQ4" s="158"/>
      <c r="HKR4" s="158"/>
      <c r="HKS4" s="158"/>
      <c r="HKT4" s="158"/>
      <c r="HKU4" s="158"/>
      <c r="HKV4" s="158"/>
      <c r="HKW4" s="158"/>
      <c r="HKX4" s="158"/>
      <c r="HKY4" s="158"/>
      <c r="HKZ4" s="158"/>
      <c r="HLA4" s="158"/>
      <c r="HLB4" s="158"/>
      <c r="HLC4" s="158"/>
      <c r="HLD4" s="158"/>
      <c r="HLE4" s="158"/>
      <c r="HLF4" s="158"/>
      <c r="HLG4" s="158"/>
      <c r="HLH4" s="158"/>
      <c r="HLI4" s="158"/>
      <c r="HLJ4" s="158"/>
      <c r="HLK4" s="158"/>
      <c r="HLL4" s="158"/>
      <c r="HLM4" s="158"/>
      <c r="HLN4" s="158"/>
      <c r="HLO4" s="158"/>
      <c r="HLP4" s="158"/>
      <c r="HLQ4" s="158"/>
      <c r="HLR4" s="158"/>
      <c r="HLS4" s="158"/>
      <c r="HLT4" s="158"/>
      <c r="HLU4" s="158"/>
      <c r="HLV4" s="158"/>
      <c r="HLW4" s="158"/>
      <c r="HLX4" s="158"/>
      <c r="HLY4" s="158"/>
      <c r="HLZ4" s="158"/>
      <c r="HMA4" s="158"/>
      <c r="HMB4" s="158"/>
      <c r="HMC4" s="158"/>
      <c r="HMD4" s="158"/>
      <c r="HME4" s="158"/>
      <c r="HMF4" s="158"/>
      <c r="HMG4" s="158"/>
      <c r="HMH4" s="158"/>
      <c r="HMI4" s="158"/>
      <c r="HMJ4" s="158"/>
      <c r="HMK4" s="158"/>
      <c r="HML4" s="158"/>
      <c r="HMM4" s="158"/>
      <c r="HMN4" s="158"/>
      <c r="HMO4" s="158"/>
      <c r="HMP4" s="158"/>
      <c r="HMQ4" s="158"/>
      <c r="HMR4" s="158"/>
      <c r="HMS4" s="158"/>
      <c r="HMT4" s="158"/>
      <c r="HMU4" s="158"/>
      <c r="HMV4" s="158"/>
      <c r="HMW4" s="158"/>
      <c r="HMX4" s="158"/>
      <c r="HMY4" s="158"/>
      <c r="HMZ4" s="158"/>
      <c r="HNA4" s="158"/>
      <c r="HNB4" s="158"/>
      <c r="HNC4" s="158"/>
      <c r="HND4" s="158"/>
      <c r="HNE4" s="158"/>
      <c r="HNF4" s="158"/>
      <c r="HNG4" s="158"/>
      <c r="HNH4" s="158"/>
      <c r="HNI4" s="158"/>
      <c r="HNJ4" s="158"/>
      <c r="HNK4" s="158"/>
      <c r="HNL4" s="158"/>
      <c r="HNM4" s="158"/>
      <c r="HNN4" s="158"/>
      <c r="HNO4" s="158"/>
      <c r="HNP4" s="158"/>
      <c r="HNQ4" s="158"/>
      <c r="HNR4" s="158"/>
      <c r="HNS4" s="158"/>
      <c r="HNT4" s="158"/>
      <c r="HNU4" s="158"/>
      <c r="HNV4" s="158"/>
      <c r="HNW4" s="158"/>
      <c r="HNX4" s="158"/>
      <c r="HNY4" s="158"/>
      <c r="HNZ4" s="158"/>
      <c r="HOA4" s="158"/>
      <c r="HOB4" s="158"/>
      <c r="HOC4" s="158"/>
      <c r="HOD4" s="158"/>
      <c r="HOE4" s="158"/>
      <c r="HOF4" s="158"/>
      <c r="HOG4" s="158"/>
      <c r="HOH4" s="158"/>
      <c r="HOI4" s="158"/>
      <c r="HOJ4" s="158"/>
      <c r="HOK4" s="158"/>
      <c r="HOL4" s="158"/>
      <c r="HOM4" s="158"/>
      <c r="HON4" s="158"/>
      <c r="HOO4" s="158"/>
      <c r="HOP4" s="158"/>
      <c r="HOQ4" s="158"/>
      <c r="HOR4" s="158"/>
      <c r="HOS4" s="158"/>
      <c r="HOT4" s="158"/>
      <c r="HOU4" s="158"/>
      <c r="HOV4" s="158"/>
      <c r="HOW4" s="158"/>
      <c r="HOX4" s="158"/>
      <c r="HOY4" s="158"/>
      <c r="HOZ4" s="158"/>
      <c r="HPA4" s="158"/>
      <c r="HPB4" s="158"/>
      <c r="HPC4" s="158"/>
      <c r="HPD4" s="158"/>
      <c r="HPE4" s="158"/>
      <c r="HPF4" s="158"/>
      <c r="HPG4" s="158"/>
      <c r="HPH4" s="158"/>
      <c r="HPI4" s="158"/>
      <c r="HPJ4" s="158"/>
      <c r="HPK4" s="158"/>
      <c r="HPL4" s="158"/>
      <c r="HPM4" s="158"/>
      <c r="HPN4" s="158"/>
      <c r="HPO4" s="158"/>
      <c r="HPP4" s="158"/>
      <c r="HPQ4" s="158"/>
      <c r="HPR4" s="158"/>
      <c r="HPS4" s="158"/>
      <c r="HPT4" s="158"/>
      <c r="HPU4" s="158"/>
      <c r="HPV4" s="158"/>
      <c r="HPW4" s="158"/>
      <c r="HPX4" s="158"/>
      <c r="HPY4" s="158"/>
      <c r="HPZ4" s="158"/>
      <c r="HQA4" s="158"/>
      <c r="HQB4" s="158"/>
      <c r="HQC4" s="158"/>
      <c r="HQD4" s="158"/>
      <c r="HQE4" s="158"/>
      <c r="HQF4" s="158"/>
      <c r="HQG4" s="158"/>
      <c r="HQH4" s="158"/>
      <c r="HQI4" s="158"/>
      <c r="HQJ4" s="158"/>
      <c r="HQK4" s="158"/>
      <c r="HQL4" s="158"/>
      <c r="HQM4" s="158"/>
      <c r="HQN4" s="158"/>
      <c r="HQO4" s="158"/>
      <c r="HQP4" s="158"/>
      <c r="HQQ4" s="158"/>
      <c r="HQR4" s="158"/>
      <c r="HQS4" s="158"/>
      <c r="HQT4" s="158"/>
      <c r="HQU4" s="158"/>
      <c r="HQV4" s="158"/>
      <c r="HQW4" s="158"/>
      <c r="HQX4" s="158"/>
      <c r="HQY4" s="158"/>
      <c r="HQZ4" s="158"/>
      <c r="HRA4" s="158"/>
      <c r="HRB4" s="158"/>
      <c r="HRC4" s="158"/>
      <c r="HRD4" s="158"/>
      <c r="HRE4" s="158"/>
      <c r="HRF4" s="158"/>
      <c r="HRG4" s="158"/>
      <c r="HRH4" s="158"/>
      <c r="HRI4" s="158"/>
      <c r="HRJ4" s="158"/>
      <c r="HRK4" s="158"/>
      <c r="HRL4" s="158"/>
      <c r="HRM4" s="158"/>
      <c r="HRN4" s="158"/>
      <c r="HRO4" s="158"/>
      <c r="HRP4" s="158"/>
      <c r="HRQ4" s="158"/>
      <c r="HRR4" s="158"/>
      <c r="HRS4" s="158"/>
      <c r="HRT4" s="158"/>
      <c r="HRU4" s="158"/>
      <c r="HRV4" s="158"/>
      <c r="HRW4" s="158"/>
      <c r="HRX4" s="158"/>
      <c r="HRY4" s="158"/>
      <c r="HRZ4" s="158"/>
      <c r="HSA4" s="158"/>
      <c r="HSB4" s="158"/>
      <c r="HSC4" s="158"/>
      <c r="HSD4" s="158"/>
      <c r="HSE4" s="158"/>
      <c r="HSF4" s="158"/>
      <c r="HSG4" s="158"/>
      <c r="HSH4" s="158"/>
      <c r="HSI4" s="158"/>
      <c r="HSJ4" s="158"/>
      <c r="HSK4" s="158"/>
      <c r="HSL4" s="158"/>
      <c r="HSM4" s="158"/>
      <c r="HSN4" s="158"/>
      <c r="HSO4" s="158"/>
      <c r="HSP4" s="158"/>
      <c r="HSQ4" s="158"/>
      <c r="HSR4" s="158"/>
      <c r="HSS4" s="158"/>
      <c r="HST4" s="158"/>
      <c r="HSU4" s="158"/>
      <c r="HSV4" s="158"/>
      <c r="HSW4" s="158"/>
      <c r="HSX4" s="158"/>
      <c r="HSY4" s="158"/>
      <c r="HSZ4" s="158"/>
      <c r="HTA4" s="158"/>
      <c r="HTB4" s="158"/>
      <c r="HTC4" s="158"/>
      <c r="HTD4" s="158"/>
      <c r="HTE4" s="158"/>
      <c r="HTF4" s="158"/>
      <c r="HTG4" s="158"/>
      <c r="HTH4" s="158"/>
      <c r="HTI4" s="158"/>
      <c r="HTJ4" s="158"/>
      <c r="HTK4" s="158"/>
      <c r="HTL4" s="158"/>
      <c r="HTM4" s="158"/>
      <c r="HTN4" s="158"/>
      <c r="HTO4" s="158"/>
      <c r="HTP4" s="158"/>
      <c r="HTQ4" s="158"/>
      <c r="HTR4" s="158"/>
      <c r="HTS4" s="158"/>
      <c r="HTT4" s="158"/>
      <c r="HTU4" s="158"/>
      <c r="HTV4" s="158"/>
      <c r="HTW4" s="158"/>
      <c r="HTX4" s="158"/>
      <c r="HTY4" s="158"/>
      <c r="HTZ4" s="158"/>
      <c r="HUA4" s="158"/>
      <c r="HUB4" s="158"/>
      <c r="HUC4" s="158"/>
      <c r="HUD4" s="158"/>
      <c r="HUE4" s="158"/>
      <c r="HUF4" s="158"/>
      <c r="HUG4" s="158"/>
      <c r="HUH4" s="158"/>
      <c r="HUI4" s="158"/>
      <c r="HUJ4" s="158"/>
      <c r="HUK4" s="158"/>
      <c r="HUL4" s="158"/>
      <c r="HUM4" s="158"/>
      <c r="HUN4" s="158"/>
      <c r="HUO4" s="158"/>
      <c r="HUP4" s="158"/>
      <c r="HUQ4" s="158"/>
      <c r="HUR4" s="158"/>
      <c r="HUS4" s="158"/>
      <c r="HUT4" s="158"/>
      <c r="HUU4" s="158"/>
      <c r="HUV4" s="158"/>
      <c r="HUW4" s="158"/>
      <c r="HUX4" s="158"/>
      <c r="HUY4" s="158"/>
      <c r="HUZ4" s="158"/>
      <c r="HVA4" s="158"/>
      <c r="HVB4" s="158"/>
      <c r="HVC4" s="158"/>
      <c r="HVD4" s="158"/>
      <c r="HVE4" s="158"/>
      <c r="HVF4" s="158"/>
      <c r="HVG4" s="158"/>
      <c r="HVH4" s="158"/>
      <c r="HVI4" s="158"/>
      <c r="HVJ4" s="158"/>
      <c r="HVK4" s="158"/>
      <c r="HVL4" s="158"/>
      <c r="HVM4" s="158"/>
      <c r="HVN4" s="158"/>
      <c r="HVO4" s="158"/>
      <c r="HVP4" s="158"/>
      <c r="HVQ4" s="158"/>
      <c r="HVR4" s="158"/>
      <c r="HVS4" s="158"/>
      <c r="HVT4" s="158"/>
      <c r="HVU4" s="158"/>
      <c r="HVV4" s="158"/>
      <c r="HVW4" s="158"/>
      <c r="HVX4" s="158"/>
      <c r="HVY4" s="158"/>
      <c r="HVZ4" s="158"/>
      <c r="HWA4" s="158"/>
      <c r="HWB4" s="158"/>
      <c r="HWC4" s="158"/>
      <c r="HWD4" s="158"/>
      <c r="HWE4" s="158"/>
      <c r="HWF4" s="158"/>
      <c r="HWG4" s="158"/>
      <c r="HWH4" s="158"/>
      <c r="HWI4" s="158"/>
      <c r="HWJ4" s="158"/>
      <c r="HWK4" s="158"/>
      <c r="HWL4" s="158"/>
      <c r="HWM4" s="158"/>
      <c r="HWN4" s="158"/>
      <c r="HWO4" s="158"/>
      <c r="HWP4" s="158"/>
      <c r="HWQ4" s="158"/>
      <c r="HWR4" s="158"/>
      <c r="HWS4" s="158"/>
      <c r="HWT4" s="158"/>
      <c r="HWU4" s="158"/>
      <c r="HWV4" s="158"/>
      <c r="HWW4" s="158"/>
      <c r="HWX4" s="158"/>
      <c r="HWY4" s="158"/>
      <c r="HWZ4" s="158"/>
      <c r="HXA4" s="158"/>
      <c r="HXB4" s="158"/>
      <c r="HXC4" s="158"/>
      <c r="HXD4" s="158"/>
      <c r="HXE4" s="158"/>
      <c r="HXF4" s="158"/>
      <c r="HXG4" s="158"/>
      <c r="HXH4" s="158"/>
      <c r="HXI4" s="158"/>
      <c r="HXJ4" s="158"/>
      <c r="HXK4" s="158"/>
      <c r="HXL4" s="158"/>
      <c r="HXM4" s="158"/>
      <c r="HXN4" s="158"/>
      <c r="HXO4" s="158"/>
      <c r="HXP4" s="158"/>
      <c r="HXQ4" s="158"/>
      <c r="HXR4" s="158"/>
      <c r="HXS4" s="158"/>
      <c r="HXT4" s="158"/>
      <c r="HXU4" s="158"/>
      <c r="HXV4" s="158"/>
      <c r="HXW4" s="158"/>
      <c r="HXX4" s="158"/>
      <c r="HXY4" s="158"/>
      <c r="HXZ4" s="158"/>
      <c r="HYA4" s="158"/>
      <c r="HYB4" s="158"/>
      <c r="HYC4" s="158"/>
      <c r="HYD4" s="158"/>
      <c r="HYE4" s="158"/>
      <c r="HYF4" s="158"/>
      <c r="HYG4" s="158"/>
      <c r="HYH4" s="158"/>
      <c r="HYI4" s="158"/>
      <c r="HYJ4" s="158"/>
      <c r="HYK4" s="158"/>
      <c r="HYL4" s="158"/>
      <c r="HYM4" s="158"/>
      <c r="HYN4" s="158"/>
      <c r="HYO4" s="158"/>
      <c r="HYP4" s="158"/>
      <c r="HYQ4" s="158"/>
      <c r="HYR4" s="158"/>
      <c r="HYS4" s="158"/>
      <c r="HYT4" s="158"/>
      <c r="HYU4" s="158"/>
      <c r="HYV4" s="158"/>
      <c r="HYW4" s="158"/>
      <c r="HYX4" s="158"/>
      <c r="HYY4" s="158"/>
      <c r="HYZ4" s="158"/>
      <c r="HZA4" s="158"/>
      <c r="HZB4" s="158"/>
      <c r="HZC4" s="158"/>
      <c r="HZD4" s="158"/>
      <c r="HZE4" s="158"/>
      <c r="HZF4" s="158"/>
      <c r="HZG4" s="158"/>
      <c r="HZH4" s="158"/>
      <c r="HZI4" s="158"/>
      <c r="HZJ4" s="158"/>
      <c r="HZK4" s="158"/>
      <c r="HZL4" s="158"/>
      <c r="HZM4" s="158"/>
      <c r="HZN4" s="158"/>
      <c r="HZO4" s="158"/>
      <c r="HZP4" s="158"/>
      <c r="HZQ4" s="158"/>
      <c r="HZR4" s="158"/>
      <c r="HZS4" s="158"/>
      <c r="HZT4" s="158"/>
      <c r="HZU4" s="158"/>
      <c r="HZV4" s="158"/>
      <c r="HZW4" s="158"/>
      <c r="HZX4" s="158"/>
      <c r="HZY4" s="158"/>
      <c r="HZZ4" s="158"/>
      <c r="IAA4" s="158"/>
      <c r="IAB4" s="158"/>
      <c r="IAC4" s="158"/>
      <c r="IAD4" s="158"/>
      <c r="IAE4" s="158"/>
      <c r="IAF4" s="158"/>
      <c r="IAG4" s="158"/>
      <c r="IAH4" s="158"/>
      <c r="IAI4" s="158"/>
      <c r="IAJ4" s="158"/>
      <c r="IAK4" s="158"/>
      <c r="IAL4" s="158"/>
      <c r="IAM4" s="158"/>
      <c r="IAN4" s="158"/>
      <c r="IAO4" s="158"/>
      <c r="IAP4" s="158"/>
      <c r="IAQ4" s="158"/>
      <c r="IAR4" s="158"/>
      <c r="IAS4" s="158"/>
      <c r="IAT4" s="158"/>
      <c r="IAU4" s="158"/>
      <c r="IAV4" s="158"/>
      <c r="IAW4" s="158"/>
      <c r="IAX4" s="158"/>
      <c r="IAY4" s="158"/>
      <c r="IAZ4" s="158"/>
      <c r="IBA4" s="158"/>
      <c r="IBB4" s="158"/>
      <c r="IBC4" s="158"/>
      <c r="IBD4" s="158"/>
      <c r="IBE4" s="158"/>
      <c r="IBF4" s="158"/>
      <c r="IBG4" s="158"/>
      <c r="IBH4" s="158"/>
      <c r="IBI4" s="158"/>
      <c r="IBJ4" s="158"/>
      <c r="IBK4" s="158"/>
      <c r="IBL4" s="158"/>
      <c r="IBM4" s="158"/>
      <c r="IBN4" s="158"/>
      <c r="IBO4" s="158"/>
      <c r="IBP4" s="158"/>
      <c r="IBQ4" s="158"/>
      <c r="IBR4" s="158"/>
      <c r="IBS4" s="158"/>
      <c r="IBT4" s="158"/>
      <c r="IBU4" s="158"/>
      <c r="IBV4" s="158"/>
      <c r="IBW4" s="158"/>
      <c r="IBX4" s="158"/>
      <c r="IBY4" s="158"/>
      <c r="IBZ4" s="158"/>
      <c r="ICA4" s="158"/>
      <c r="ICB4" s="158"/>
      <c r="ICC4" s="158"/>
      <c r="ICD4" s="158"/>
      <c r="ICE4" s="158"/>
      <c r="ICF4" s="158"/>
      <c r="ICG4" s="158"/>
      <c r="ICH4" s="158"/>
      <c r="ICI4" s="158"/>
      <c r="ICJ4" s="158"/>
      <c r="ICK4" s="158"/>
      <c r="ICL4" s="158"/>
      <c r="ICM4" s="158"/>
      <c r="ICN4" s="158"/>
      <c r="ICO4" s="158"/>
      <c r="ICP4" s="158"/>
      <c r="ICQ4" s="158"/>
      <c r="ICR4" s="158"/>
      <c r="ICS4" s="158"/>
      <c r="ICT4" s="158"/>
      <c r="ICU4" s="158"/>
      <c r="ICV4" s="158"/>
      <c r="ICW4" s="158"/>
      <c r="ICX4" s="158"/>
      <c r="ICY4" s="158"/>
      <c r="ICZ4" s="158"/>
      <c r="IDA4" s="158"/>
      <c r="IDB4" s="158"/>
      <c r="IDC4" s="158"/>
      <c r="IDD4" s="158"/>
      <c r="IDE4" s="158"/>
      <c r="IDF4" s="158"/>
      <c r="IDG4" s="158"/>
      <c r="IDH4" s="158"/>
      <c r="IDI4" s="158"/>
      <c r="IDJ4" s="158"/>
      <c r="IDK4" s="158"/>
      <c r="IDL4" s="158"/>
      <c r="IDM4" s="158"/>
      <c r="IDN4" s="158"/>
      <c r="IDO4" s="158"/>
      <c r="IDP4" s="158"/>
      <c r="IDQ4" s="158"/>
      <c r="IDR4" s="158"/>
      <c r="IDS4" s="158"/>
      <c r="IDT4" s="158"/>
      <c r="IDU4" s="158"/>
      <c r="IDV4" s="158"/>
      <c r="IDW4" s="158"/>
      <c r="IDX4" s="158"/>
      <c r="IDY4" s="158"/>
      <c r="IDZ4" s="158"/>
      <c r="IEA4" s="158"/>
      <c r="IEB4" s="158"/>
      <c r="IEC4" s="158"/>
      <c r="IED4" s="158"/>
      <c r="IEE4" s="158"/>
      <c r="IEF4" s="158"/>
      <c r="IEG4" s="158"/>
      <c r="IEH4" s="158"/>
      <c r="IEI4" s="158"/>
      <c r="IEJ4" s="158"/>
      <c r="IEK4" s="158"/>
      <c r="IEL4" s="158"/>
      <c r="IEM4" s="158"/>
      <c r="IEN4" s="158"/>
      <c r="IEO4" s="158"/>
      <c r="IEP4" s="158"/>
      <c r="IEQ4" s="158"/>
      <c r="IER4" s="158"/>
      <c r="IES4" s="158"/>
      <c r="IET4" s="158"/>
      <c r="IEU4" s="158"/>
      <c r="IEV4" s="158"/>
      <c r="IEW4" s="158"/>
      <c r="IEX4" s="158"/>
      <c r="IEY4" s="158"/>
      <c r="IEZ4" s="158"/>
      <c r="IFA4" s="158"/>
      <c r="IFB4" s="158"/>
      <c r="IFC4" s="158"/>
      <c r="IFD4" s="158"/>
      <c r="IFE4" s="158"/>
      <c r="IFF4" s="158"/>
      <c r="IFG4" s="158"/>
      <c r="IFH4" s="158"/>
      <c r="IFI4" s="158"/>
      <c r="IFJ4" s="158"/>
      <c r="IFK4" s="158"/>
      <c r="IFL4" s="158"/>
      <c r="IFM4" s="158"/>
      <c r="IFN4" s="158"/>
      <c r="IFO4" s="158"/>
      <c r="IFP4" s="158"/>
      <c r="IFQ4" s="158"/>
      <c r="IFR4" s="158"/>
      <c r="IFS4" s="158"/>
      <c r="IFT4" s="158"/>
      <c r="IFU4" s="158"/>
      <c r="IFV4" s="158"/>
      <c r="IFW4" s="158"/>
      <c r="IFX4" s="158"/>
      <c r="IFY4" s="158"/>
      <c r="IFZ4" s="158"/>
      <c r="IGA4" s="158"/>
      <c r="IGB4" s="158"/>
      <c r="IGC4" s="158"/>
      <c r="IGD4" s="158"/>
      <c r="IGE4" s="158"/>
      <c r="IGF4" s="158"/>
      <c r="IGG4" s="158"/>
      <c r="IGH4" s="158"/>
      <c r="IGI4" s="158"/>
      <c r="IGJ4" s="158"/>
      <c r="IGK4" s="158"/>
      <c r="IGL4" s="158"/>
      <c r="IGM4" s="158"/>
      <c r="IGN4" s="158"/>
      <c r="IGO4" s="158"/>
      <c r="IGP4" s="158"/>
      <c r="IGQ4" s="158"/>
      <c r="IGR4" s="158"/>
      <c r="IGS4" s="158"/>
      <c r="IGT4" s="158"/>
      <c r="IGU4" s="158"/>
      <c r="IGV4" s="158"/>
      <c r="IGW4" s="158"/>
      <c r="IGX4" s="158"/>
      <c r="IGY4" s="158"/>
      <c r="IGZ4" s="158"/>
      <c r="IHA4" s="158"/>
      <c r="IHB4" s="158"/>
      <c r="IHC4" s="158"/>
      <c r="IHD4" s="158"/>
      <c r="IHE4" s="158"/>
      <c r="IHF4" s="158"/>
      <c r="IHG4" s="158"/>
      <c r="IHH4" s="158"/>
      <c r="IHI4" s="158"/>
      <c r="IHJ4" s="158"/>
      <c r="IHK4" s="158"/>
      <c r="IHL4" s="158"/>
      <c r="IHM4" s="158"/>
      <c r="IHN4" s="158"/>
      <c r="IHO4" s="158"/>
      <c r="IHP4" s="158"/>
      <c r="IHQ4" s="158"/>
      <c r="IHR4" s="158"/>
      <c r="IHS4" s="158"/>
      <c r="IHT4" s="158"/>
      <c r="IHU4" s="158"/>
      <c r="IHV4" s="158"/>
      <c r="IHW4" s="158"/>
      <c r="IHX4" s="158"/>
      <c r="IHY4" s="158"/>
      <c r="IHZ4" s="158"/>
      <c r="IIA4" s="158"/>
      <c r="IIB4" s="158"/>
      <c r="IIC4" s="158"/>
      <c r="IID4" s="158"/>
      <c r="IIE4" s="158"/>
      <c r="IIF4" s="158"/>
      <c r="IIG4" s="158"/>
      <c r="IIH4" s="158"/>
      <c r="III4" s="158"/>
      <c r="IIJ4" s="158"/>
      <c r="IIK4" s="158"/>
      <c r="IIL4" s="158"/>
      <c r="IIM4" s="158"/>
      <c r="IIN4" s="158"/>
      <c r="IIO4" s="158"/>
      <c r="IIP4" s="158"/>
      <c r="IIQ4" s="158"/>
      <c r="IIR4" s="158"/>
      <c r="IIS4" s="158"/>
      <c r="IIT4" s="158"/>
      <c r="IIU4" s="158"/>
      <c r="IIV4" s="158"/>
      <c r="IIW4" s="158"/>
      <c r="IIX4" s="158"/>
      <c r="IIY4" s="158"/>
      <c r="IIZ4" s="158"/>
      <c r="IJA4" s="158"/>
      <c r="IJB4" s="158"/>
      <c r="IJC4" s="158"/>
      <c r="IJD4" s="158"/>
      <c r="IJE4" s="158"/>
      <c r="IJF4" s="158"/>
      <c r="IJG4" s="158"/>
      <c r="IJH4" s="158"/>
      <c r="IJI4" s="158"/>
      <c r="IJJ4" s="158"/>
      <c r="IJK4" s="158"/>
      <c r="IJL4" s="158"/>
      <c r="IJM4" s="158"/>
      <c r="IJN4" s="158"/>
      <c r="IJO4" s="158"/>
      <c r="IJP4" s="158"/>
      <c r="IJQ4" s="158"/>
      <c r="IJR4" s="158"/>
      <c r="IJS4" s="158"/>
      <c r="IJT4" s="158"/>
      <c r="IJU4" s="158"/>
      <c r="IJV4" s="158"/>
      <c r="IJW4" s="158"/>
      <c r="IJX4" s="158"/>
      <c r="IJY4" s="158"/>
      <c r="IJZ4" s="158"/>
      <c r="IKA4" s="158"/>
      <c r="IKB4" s="158"/>
      <c r="IKC4" s="158"/>
      <c r="IKD4" s="158"/>
      <c r="IKE4" s="158"/>
      <c r="IKF4" s="158"/>
      <c r="IKG4" s="158"/>
      <c r="IKH4" s="158"/>
      <c r="IKI4" s="158"/>
      <c r="IKJ4" s="158"/>
      <c r="IKK4" s="158"/>
      <c r="IKL4" s="158"/>
      <c r="IKM4" s="158"/>
      <c r="IKN4" s="158"/>
      <c r="IKO4" s="158"/>
      <c r="IKP4" s="158"/>
      <c r="IKQ4" s="158"/>
      <c r="IKR4" s="158"/>
      <c r="IKS4" s="158"/>
      <c r="IKT4" s="158"/>
      <c r="IKU4" s="158"/>
      <c r="IKV4" s="158"/>
      <c r="IKW4" s="158"/>
      <c r="IKX4" s="158"/>
      <c r="IKY4" s="158"/>
      <c r="IKZ4" s="158"/>
      <c r="ILA4" s="158"/>
      <c r="ILB4" s="158"/>
      <c r="ILC4" s="158"/>
      <c r="ILD4" s="158"/>
      <c r="ILE4" s="158"/>
      <c r="ILF4" s="158"/>
      <c r="ILG4" s="158"/>
      <c r="ILH4" s="158"/>
      <c r="ILI4" s="158"/>
      <c r="ILJ4" s="158"/>
      <c r="ILK4" s="158"/>
      <c r="ILL4" s="158"/>
      <c r="ILM4" s="158"/>
      <c r="ILN4" s="158"/>
      <c r="ILO4" s="158"/>
      <c r="ILP4" s="158"/>
      <c r="ILQ4" s="158"/>
      <c r="ILR4" s="158"/>
      <c r="ILS4" s="158"/>
      <c r="ILT4" s="158"/>
      <c r="ILU4" s="158"/>
      <c r="ILV4" s="158"/>
      <c r="ILW4" s="158"/>
      <c r="ILX4" s="158"/>
      <c r="ILY4" s="158"/>
      <c r="ILZ4" s="158"/>
      <c r="IMA4" s="158"/>
      <c r="IMB4" s="158"/>
      <c r="IMC4" s="158"/>
      <c r="IMD4" s="158"/>
      <c r="IME4" s="158"/>
      <c r="IMF4" s="158"/>
      <c r="IMG4" s="158"/>
      <c r="IMH4" s="158"/>
      <c r="IMI4" s="158"/>
      <c r="IMJ4" s="158"/>
      <c r="IMK4" s="158"/>
      <c r="IML4" s="158"/>
      <c r="IMM4" s="158"/>
      <c r="IMN4" s="158"/>
      <c r="IMO4" s="158"/>
      <c r="IMP4" s="158"/>
      <c r="IMQ4" s="158"/>
      <c r="IMR4" s="158"/>
      <c r="IMS4" s="158"/>
      <c r="IMT4" s="158"/>
      <c r="IMU4" s="158"/>
      <c r="IMV4" s="158"/>
      <c r="IMW4" s="158"/>
      <c r="IMX4" s="158"/>
      <c r="IMY4" s="158"/>
      <c r="IMZ4" s="158"/>
      <c r="INA4" s="158"/>
      <c r="INB4" s="158"/>
      <c r="INC4" s="158"/>
      <c r="IND4" s="158"/>
      <c r="INE4" s="158"/>
      <c r="INF4" s="158"/>
      <c r="ING4" s="158"/>
      <c r="INH4" s="158"/>
      <c r="INI4" s="158"/>
      <c r="INJ4" s="158"/>
      <c r="INK4" s="158"/>
      <c r="INL4" s="158"/>
      <c r="INM4" s="158"/>
      <c r="INN4" s="158"/>
      <c r="INO4" s="158"/>
      <c r="INP4" s="158"/>
      <c r="INQ4" s="158"/>
      <c r="INR4" s="158"/>
      <c r="INS4" s="158"/>
      <c r="INT4" s="158"/>
      <c r="INU4" s="158"/>
      <c r="INV4" s="158"/>
      <c r="INW4" s="158"/>
      <c r="INX4" s="158"/>
      <c r="INY4" s="158"/>
      <c r="INZ4" s="158"/>
      <c r="IOA4" s="158"/>
      <c r="IOB4" s="158"/>
      <c r="IOC4" s="158"/>
      <c r="IOD4" s="158"/>
      <c r="IOE4" s="158"/>
      <c r="IOF4" s="158"/>
      <c r="IOG4" s="158"/>
      <c r="IOH4" s="158"/>
      <c r="IOI4" s="158"/>
      <c r="IOJ4" s="158"/>
      <c r="IOK4" s="158"/>
      <c r="IOL4" s="158"/>
      <c r="IOM4" s="158"/>
      <c r="ION4" s="158"/>
      <c r="IOO4" s="158"/>
      <c r="IOP4" s="158"/>
      <c r="IOQ4" s="158"/>
      <c r="IOR4" s="158"/>
      <c r="IOS4" s="158"/>
      <c r="IOT4" s="158"/>
      <c r="IOU4" s="158"/>
      <c r="IOV4" s="158"/>
      <c r="IOW4" s="158"/>
      <c r="IOX4" s="158"/>
      <c r="IOY4" s="158"/>
      <c r="IOZ4" s="158"/>
      <c r="IPA4" s="158"/>
      <c r="IPB4" s="158"/>
      <c r="IPC4" s="158"/>
      <c r="IPD4" s="158"/>
      <c r="IPE4" s="158"/>
      <c r="IPF4" s="158"/>
      <c r="IPG4" s="158"/>
      <c r="IPH4" s="158"/>
      <c r="IPI4" s="158"/>
      <c r="IPJ4" s="158"/>
      <c r="IPK4" s="158"/>
      <c r="IPL4" s="158"/>
      <c r="IPM4" s="158"/>
      <c r="IPN4" s="158"/>
      <c r="IPO4" s="158"/>
      <c r="IPP4" s="158"/>
      <c r="IPQ4" s="158"/>
      <c r="IPR4" s="158"/>
      <c r="IPS4" s="158"/>
      <c r="IPT4" s="158"/>
      <c r="IPU4" s="158"/>
      <c r="IPV4" s="158"/>
      <c r="IPW4" s="158"/>
      <c r="IPX4" s="158"/>
      <c r="IPY4" s="158"/>
      <c r="IPZ4" s="158"/>
      <c r="IQA4" s="158"/>
      <c r="IQB4" s="158"/>
      <c r="IQC4" s="158"/>
      <c r="IQD4" s="158"/>
      <c r="IQE4" s="158"/>
      <c r="IQF4" s="158"/>
      <c r="IQG4" s="158"/>
      <c r="IQH4" s="158"/>
      <c r="IQI4" s="158"/>
      <c r="IQJ4" s="158"/>
      <c r="IQK4" s="158"/>
      <c r="IQL4" s="158"/>
      <c r="IQM4" s="158"/>
      <c r="IQN4" s="158"/>
      <c r="IQO4" s="158"/>
      <c r="IQP4" s="158"/>
      <c r="IQQ4" s="158"/>
      <c r="IQR4" s="158"/>
      <c r="IQS4" s="158"/>
      <c r="IQT4" s="158"/>
      <c r="IQU4" s="158"/>
      <c r="IQV4" s="158"/>
      <c r="IQW4" s="158"/>
      <c r="IQX4" s="158"/>
      <c r="IQY4" s="158"/>
      <c r="IQZ4" s="158"/>
      <c r="IRA4" s="158"/>
      <c r="IRB4" s="158"/>
      <c r="IRC4" s="158"/>
      <c r="IRD4" s="158"/>
      <c r="IRE4" s="158"/>
      <c r="IRF4" s="158"/>
      <c r="IRG4" s="158"/>
      <c r="IRH4" s="158"/>
      <c r="IRI4" s="158"/>
      <c r="IRJ4" s="158"/>
      <c r="IRK4" s="158"/>
      <c r="IRL4" s="158"/>
      <c r="IRM4" s="158"/>
      <c r="IRN4" s="158"/>
      <c r="IRO4" s="158"/>
      <c r="IRP4" s="158"/>
      <c r="IRQ4" s="158"/>
      <c r="IRR4" s="158"/>
      <c r="IRS4" s="158"/>
      <c r="IRT4" s="158"/>
      <c r="IRU4" s="158"/>
      <c r="IRV4" s="158"/>
      <c r="IRW4" s="158"/>
      <c r="IRX4" s="158"/>
      <c r="IRY4" s="158"/>
      <c r="IRZ4" s="158"/>
      <c r="ISA4" s="158"/>
      <c r="ISB4" s="158"/>
      <c r="ISC4" s="158"/>
      <c r="ISD4" s="158"/>
      <c r="ISE4" s="158"/>
      <c r="ISF4" s="158"/>
      <c r="ISG4" s="158"/>
      <c r="ISH4" s="158"/>
      <c r="ISI4" s="158"/>
      <c r="ISJ4" s="158"/>
      <c r="ISK4" s="158"/>
      <c r="ISL4" s="158"/>
      <c r="ISM4" s="158"/>
      <c r="ISN4" s="158"/>
      <c r="ISO4" s="158"/>
      <c r="ISP4" s="158"/>
      <c r="ISQ4" s="158"/>
      <c r="ISR4" s="158"/>
      <c r="ISS4" s="158"/>
      <c r="IST4" s="158"/>
      <c r="ISU4" s="158"/>
      <c r="ISV4" s="158"/>
      <c r="ISW4" s="158"/>
      <c r="ISX4" s="158"/>
      <c r="ISY4" s="158"/>
      <c r="ISZ4" s="158"/>
      <c r="ITA4" s="158"/>
      <c r="ITB4" s="158"/>
      <c r="ITC4" s="158"/>
      <c r="ITD4" s="158"/>
      <c r="ITE4" s="158"/>
      <c r="ITF4" s="158"/>
      <c r="ITG4" s="158"/>
      <c r="ITH4" s="158"/>
      <c r="ITI4" s="158"/>
      <c r="ITJ4" s="158"/>
      <c r="ITK4" s="158"/>
      <c r="ITL4" s="158"/>
      <c r="ITM4" s="158"/>
      <c r="ITN4" s="158"/>
      <c r="ITO4" s="158"/>
      <c r="ITP4" s="158"/>
      <c r="ITQ4" s="158"/>
      <c r="ITR4" s="158"/>
      <c r="ITS4" s="158"/>
      <c r="ITT4" s="158"/>
      <c r="ITU4" s="158"/>
      <c r="ITV4" s="158"/>
      <c r="ITW4" s="158"/>
      <c r="ITX4" s="158"/>
      <c r="ITY4" s="158"/>
      <c r="ITZ4" s="158"/>
      <c r="IUA4" s="158"/>
      <c r="IUB4" s="158"/>
      <c r="IUC4" s="158"/>
      <c r="IUD4" s="158"/>
      <c r="IUE4" s="158"/>
      <c r="IUF4" s="158"/>
      <c r="IUG4" s="158"/>
      <c r="IUH4" s="158"/>
      <c r="IUI4" s="158"/>
      <c r="IUJ4" s="158"/>
      <c r="IUK4" s="158"/>
      <c r="IUL4" s="158"/>
      <c r="IUM4" s="158"/>
      <c r="IUN4" s="158"/>
      <c r="IUO4" s="158"/>
      <c r="IUP4" s="158"/>
      <c r="IUQ4" s="158"/>
      <c r="IUR4" s="158"/>
      <c r="IUS4" s="158"/>
      <c r="IUT4" s="158"/>
      <c r="IUU4" s="158"/>
      <c r="IUV4" s="158"/>
      <c r="IUW4" s="158"/>
      <c r="IUX4" s="158"/>
      <c r="IUY4" s="158"/>
      <c r="IUZ4" s="158"/>
      <c r="IVA4" s="158"/>
      <c r="IVB4" s="158"/>
      <c r="IVC4" s="158"/>
      <c r="IVD4" s="158"/>
      <c r="IVE4" s="158"/>
      <c r="IVF4" s="158"/>
      <c r="IVG4" s="158"/>
      <c r="IVH4" s="158"/>
      <c r="IVI4" s="158"/>
      <c r="IVJ4" s="158"/>
      <c r="IVK4" s="158"/>
      <c r="IVL4" s="158"/>
      <c r="IVM4" s="158"/>
      <c r="IVN4" s="158"/>
      <c r="IVO4" s="158"/>
      <c r="IVP4" s="158"/>
      <c r="IVQ4" s="158"/>
      <c r="IVR4" s="158"/>
      <c r="IVS4" s="158"/>
      <c r="IVT4" s="158"/>
      <c r="IVU4" s="158"/>
      <c r="IVV4" s="158"/>
      <c r="IVW4" s="158"/>
      <c r="IVX4" s="158"/>
      <c r="IVY4" s="158"/>
      <c r="IVZ4" s="158"/>
      <c r="IWA4" s="158"/>
      <c r="IWB4" s="158"/>
      <c r="IWC4" s="158"/>
      <c r="IWD4" s="158"/>
      <c r="IWE4" s="158"/>
      <c r="IWF4" s="158"/>
      <c r="IWG4" s="158"/>
      <c r="IWH4" s="158"/>
      <c r="IWI4" s="158"/>
      <c r="IWJ4" s="158"/>
      <c r="IWK4" s="158"/>
      <c r="IWL4" s="158"/>
      <c r="IWM4" s="158"/>
      <c r="IWN4" s="158"/>
      <c r="IWO4" s="158"/>
      <c r="IWP4" s="158"/>
      <c r="IWQ4" s="158"/>
      <c r="IWR4" s="158"/>
      <c r="IWS4" s="158"/>
      <c r="IWT4" s="158"/>
      <c r="IWU4" s="158"/>
      <c r="IWV4" s="158"/>
      <c r="IWW4" s="158"/>
      <c r="IWX4" s="158"/>
      <c r="IWY4" s="158"/>
      <c r="IWZ4" s="158"/>
      <c r="IXA4" s="158"/>
      <c r="IXB4" s="158"/>
      <c r="IXC4" s="158"/>
      <c r="IXD4" s="158"/>
      <c r="IXE4" s="158"/>
      <c r="IXF4" s="158"/>
      <c r="IXG4" s="158"/>
      <c r="IXH4" s="158"/>
      <c r="IXI4" s="158"/>
      <c r="IXJ4" s="158"/>
      <c r="IXK4" s="158"/>
      <c r="IXL4" s="158"/>
      <c r="IXM4" s="158"/>
      <c r="IXN4" s="158"/>
      <c r="IXO4" s="158"/>
      <c r="IXP4" s="158"/>
      <c r="IXQ4" s="158"/>
      <c r="IXR4" s="158"/>
      <c r="IXS4" s="158"/>
      <c r="IXT4" s="158"/>
      <c r="IXU4" s="158"/>
      <c r="IXV4" s="158"/>
      <c r="IXW4" s="158"/>
      <c r="IXX4" s="158"/>
      <c r="IXY4" s="158"/>
      <c r="IXZ4" s="158"/>
      <c r="IYA4" s="158"/>
      <c r="IYB4" s="158"/>
      <c r="IYC4" s="158"/>
      <c r="IYD4" s="158"/>
      <c r="IYE4" s="158"/>
      <c r="IYF4" s="158"/>
      <c r="IYG4" s="158"/>
      <c r="IYH4" s="158"/>
      <c r="IYI4" s="158"/>
      <c r="IYJ4" s="158"/>
      <c r="IYK4" s="158"/>
      <c r="IYL4" s="158"/>
      <c r="IYM4" s="158"/>
      <c r="IYN4" s="158"/>
      <c r="IYO4" s="158"/>
      <c r="IYP4" s="158"/>
      <c r="IYQ4" s="158"/>
      <c r="IYR4" s="158"/>
      <c r="IYS4" s="158"/>
      <c r="IYT4" s="158"/>
      <c r="IYU4" s="158"/>
      <c r="IYV4" s="158"/>
      <c r="IYW4" s="158"/>
      <c r="IYX4" s="158"/>
      <c r="IYY4" s="158"/>
      <c r="IYZ4" s="158"/>
      <c r="IZA4" s="158"/>
      <c r="IZB4" s="158"/>
      <c r="IZC4" s="158"/>
      <c r="IZD4" s="158"/>
      <c r="IZE4" s="158"/>
      <c r="IZF4" s="158"/>
      <c r="IZG4" s="158"/>
      <c r="IZH4" s="158"/>
      <c r="IZI4" s="158"/>
      <c r="IZJ4" s="158"/>
      <c r="IZK4" s="158"/>
      <c r="IZL4" s="158"/>
      <c r="IZM4" s="158"/>
      <c r="IZN4" s="158"/>
      <c r="IZO4" s="158"/>
      <c r="IZP4" s="158"/>
      <c r="IZQ4" s="158"/>
      <c r="IZR4" s="158"/>
      <c r="IZS4" s="158"/>
      <c r="IZT4" s="158"/>
      <c r="IZU4" s="158"/>
      <c r="IZV4" s="158"/>
      <c r="IZW4" s="158"/>
      <c r="IZX4" s="158"/>
      <c r="IZY4" s="158"/>
      <c r="IZZ4" s="158"/>
      <c r="JAA4" s="158"/>
      <c r="JAB4" s="158"/>
      <c r="JAC4" s="158"/>
      <c r="JAD4" s="158"/>
      <c r="JAE4" s="158"/>
      <c r="JAF4" s="158"/>
      <c r="JAG4" s="158"/>
      <c r="JAH4" s="158"/>
      <c r="JAI4" s="158"/>
      <c r="JAJ4" s="158"/>
      <c r="JAK4" s="158"/>
      <c r="JAL4" s="158"/>
      <c r="JAM4" s="158"/>
      <c r="JAN4" s="158"/>
      <c r="JAO4" s="158"/>
      <c r="JAP4" s="158"/>
      <c r="JAQ4" s="158"/>
      <c r="JAR4" s="158"/>
      <c r="JAS4" s="158"/>
      <c r="JAT4" s="158"/>
      <c r="JAU4" s="158"/>
      <c r="JAV4" s="158"/>
      <c r="JAW4" s="158"/>
      <c r="JAX4" s="158"/>
      <c r="JAY4" s="158"/>
      <c r="JAZ4" s="158"/>
      <c r="JBA4" s="158"/>
      <c r="JBB4" s="158"/>
      <c r="JBC4" s="158"/>
      <c r="JBD4" s="158"/>
      <c r="JBE4" s="158"/>
      <c r="JBF4" s="158"/>
      <c r="JBG4" s="158"/>
      <c r="JBH4" s="158"/>
      <c r="JBI4" s="158"/>
      <c r="JBJ4" s="158"/>
      <c r="JBK4" s="158"/>
      <c r="JBL4" s="158"/>
      <c r="JBM4" s="158"/>
      <c r="JBN4" s="158"/>
      <c r="JBO4" s="158"/>
      <c r="JBP4" s="158"/>
      <c r="JBQ4" s="158"/>
      <c r="JBR4" s="158"/>
      <c r="JBS4" s="158"/>
      <c r="JBT4" s="158"/>
      <c r="JBU4" s="158"/>
      <c r="JBV4" s="158"/>
      <c r="JBW4" s="158"/>
      <c r="JBX4" s="158"/>
      <c r="JBY4" s="158"/>
      <c r="JBZ4" s="158"/>
      <c r="JCA4" s="158"/>
      <c r="JCB4" s="158"/>
      <c r="JCC4" s="158"/>
      <c r="JCD4" s="158"/>
      <c r="JCE4" s="158"/>
      <c r="JCF4" s="158"/>
      <c r="JCG4" s="158"/>
      <c r="JCH4" s="158"/>
      <c r="JCI4" s="158"/>
      <c r="JCJ4" s="158"/>
      <c r="JCK4" s="158"/>
      <c r="JCL4" s="158"/>
      <c r="JCM4" s="158"/>
      <c r="JCN4" s="158"/>
      <c r="JCO4" s="158"/>
      <c r="JCP4" s="158"/>
      <c r="JCQ4" s="158"/>
      <c r="JCR4" s="158"/>
      <c r="JCS4" s="158"/>
      <c r="JCT4" s="158"/>
      <c r="JCU4" s="158"/>
      <c r="JCV4" s="158"/>
      <c r="JCW4" s="158"/>
      <c r="JCX4" s="158"/>
      <c r="JCY4" s="158"/>
      <c r="JCZ4" s="158"/>
      <c r="JDA4" s="158"/>
      <c r="JDB4" s="158"/>
      <c r="JDC4" s="158"/>
      <c r="JDD4" s="158"/>
      <c r="JDE4" s="158"/>
      <c r="JDF4" s="158"/>
      <c r="JDG4" s="158"/>
      <c r="JDH4" s="158"/>
      <c r="JDI4" s="158"/>
      <c r="JDJ4" s="158"/>
      <c r="JDK4" s="158"/>
      <c r="JDL4" s="158"/>
      <c r="JDM4" s="158"/>
      <c r="JDN4" s="158"/>
      <c r="JDO4" s="158"/>
      <c r="JDP4" s="158"/>
      <c r="JDQ4" s="158"/>
      <c r="JDR4" s="158"/>
      <c r="JDS4" s="158"/>
      <c r="JDT4" s="158"/>
      <c r="JDU4" s="158"/>
      <c r="JDV4" s="158"/>
      <c r="JDW4" s="158"/>
      <c r="JDX4" s="158"/>
      <c r="JDY4" s="158"/>
      <c r="JDZ4" s="158"/>
      <c r="JEA4" s="158"/>
      <c r="JEB4" s="158"/>
      <c r="JEC4" s="158"/>
      <c r="JED4" s="158"/>
      <c r="JEE4" s="158"/>
      <c r="JEF4" s="158"/>
      <c r="JEG4" s="158"/>
      <c r="JEH4" s="158"/>
      <c r="JEI4" s="158"/>
      <c r="JEJ4" s="158"/>
      <c r="JEK4" s="158"/>
      <c r="JEL4" s="158"/>
      <c r="JEM4" s="158"/>
      <c r="JEN4" s="158"/>
      <c r="JEO4" s="158"/>
      <c r="JEP4" s="158"/>
      <c r="JEQ4" s="158"/>
      <c r="JER4" s="158"/>
      <c r="JES4" s="158"/>
      <c r="JET4" s="158"/>
      <c r="JEU4" s="158"/>
      <c r="JEV4" s="158"/>
      <c r="JEW4" s="158"/>
      <c r="JEX4" s="158"/>
      <c r="JEY4" s="158"/>
      <c r="JEZ4" s="158"/>
      <c r="JFA4" s="158"/>
      <c r="JFB4" s="158"/>
      <c r="JFC4" s="158"/>
      <c r="JFD4" s="158"/>
      <c r="JFE4" s="158"/>
      <c r="JFF4" s="158"/>
      <c r="JFG4" s="158"/>
      <c r="JFH4" s="158"/>
      <c r="JFI4" s="158"/>
      <c r="JFJ4" s="158"/>
      <c r="JFK4" s="158"/>
      <c r="JFL4" s="158"/>
      <c r="JFM4" s="158"/>
      <c r="JFN4" s="158"/>
      <c r="JFO4" s="158"/>
      <c r="JFP4" s="158"/>
      <c r="JFQ4" s="158"/>
      <c r="JFR4" s="158"/>
      <c r="JFS4" s="158"/>
      <c r="JFT4" s="158"/>
      <c r="JFU4" s="158"/>
      <c r="JFV4" s="158"/>
      <c r="JFW4" s="158"/>
      <c r="JFX4" s="158"/>
      <c r="JFY4" s="158"/>
      <c r="JFZ4" s="158"/>
      <c r="JGA4" s="158"/>
      <c r="JGB4" s="158"/>
      <c r="JGC4" s="158"/>
      <c r="JGD4" s="158"/>
      <c r="JGE4" s="158"/>
      <c r="JGF4" s="158"/>
      <c r="JGG4" s="158"/>
      <c r="JGH4" s="158"/>
      <c r="JGI4" s="158"/>
      <c r="JGJ4" s="158"/>
      <c r="JGK4" s="158"/>
      <c r="JGL4" s="158"/>
      <c r="JGM4" s="158"/>
      <c r="JGN4" s="158"/>
      <c r="JGO4" s="158"/>
      <c r="JGP4" s="158"/>
      <c r="JGQ4" s="158"/>
      <c r="JGR4" s="158"/>
      <c r="JGS4" s="158"/>
      <c r="JGT4" s="158"/>
      <c r="JGU4" s="158"/>
      <c r="JGV4" s="158"/>
      <c r="JGW4" s="158"/>
      <c r="JGX4" s="158"/>
      <c r="JGY4" s="158"/>
      <c r="JGZ4" s="158"/>
      <c r="JHA4" s="158"/>
      <c r="JHB4" s="158"/>
      <c r="JHC4" s="158"/>
      <c r="JHD4" s="158"/>
      <c r="JHE4" s="158"/>
      <c r="JHF4" s="158"/>
      <c r="JHG4" s="158"/>
      <c r="JHH4" s="158"/>
      <c r="JHI4" s="158"/>
      <c r="JHJ4" s="158"/>
      <c r="JHK4" s="158"/>
      <c r="JHL4" s="158"/>
      <c r="JHM4" s="158"/>
      <c r="JHN4" s="158"/>
      <c r="JHO4" s="158"/>
      <c r="JHP4" s="158"/>
      <c r="JHQ4" s="158"/>
      <c r="JHR4" s="158"/>
      <c r="JHS4" s="158"/>
      <c r="JHT4" s="158"/>
      <c r="JHU4" s="158"/>
      <c r="JHV4" s="158"/>
      <c r="JHW4" s="158"/>
      <c r="JHX4" s="158"/>
      <c r="JHY4" s="158"/>
      <c r="JHZ4" s="158"/>
      <c r="JIA4" s="158"/>
      <c r="JIB4" s="158"/>
      <c r="JIC4" s="158"/>
      <c r="JID4" s="158"/>
      <c r="JIE4" s="158"/>
      <c r="JIF4" s="158"/>
      <c r="JIG4" s="158"/>
      <c r="JIH4" s="158"/>
      <c r="JII4" s="158"/>
      <c r="JIJ4" s="158"/>
      <c r="JIK4" s="158"/>
      <c r="JIL4" s="158"/>
      <c r="JIM4" s="158"/>
      <c r="JIN4" s="158"/>
      <c r="JIO4" s="158"/>
      <c r="JIP4" s="158"/>
      <c r="JIQ4" s="158"/>
      <c r="JIR4" s="158"/>
      <c r="JIS4" s="158"/>
      <c r="JIT4" s="158"/>
      <c r="JIU4" s="158"/>
      <c r="JIV4" s="158"/>
      <c r="JIW4" s="158"/>
      <c r="JIX4" s="158"/>
      <c r="JIY4" s="158"/>
      <c r="JIZ4" s="158"/>
      <c r="JJA4" s="158"/>
      <c r="JJB4" s="158"/>
      <c r="JJC4" s="158"/>
      <c r="JJD4" s="158"/>
      <c r="JJE4" s="158"/>
      <c r="JJF4" s="158"/>
      <c r="JJG4" s="158"/>
      <c r="JJH4" s="158"/>
      <c r="JJI4" s="158"/>
      <c r="JJJ4" s="158"/>
      <c r="JJK4" s="158"/>
      <c r="JJL4" s="158"/>
      <c r="JJM4" s="158"/>
      <c r="JJN4" s="158"/>
      <c r="JJO4" s="158"/>
      <c r="JJP4" s="158"/>
      <c r="JJQ4" s="158"/>
      <c r="JJR4" s="158"/>
      <c r="JJS4" s="158"/>
      <c r="JJT4" s="158"/>
      <c r="JJU4" s="158"/>
      <c r="JJV4" s="158"/>
      <c r="JJW4" s="158"/>
      <c r="JJX4" s="158"/>
      <c r="JJY4" s="158"/>
      <c r="JJZ4" s="158"/>
      <c r="JKA4" s="158"/>
      <c r="JKB4" s="158"/>
      <c r="JKC4" s="158"/>
      <c r="JKD4" s="158"/>
      <c r="JKE4" s="158"/>
      <c r="JKF4" s="158"/>
      <c r="JKG4" s="158"/>
      <c r="JKH4" s="158"/>
      <c r="JKI4" s="158"/>
      <c r="JKJ4" s="158"/>
      <c r="JKK4" s="158"/>
      <c r="JKL4" s="158"/>
      <c r="JKM4" s="158"/>
      <c r="JKN4" s="158"/>
      <c r="JKO4" s="158"/>
      <c r="JKP4" s="158"/>
      <c r="JKQ4" s="158"/>
      <c r="JKR4" s="158"/>
      <c r="JKS4" s="158"/>
      <c r="JKT4" s="158"/>
      <c r="JKU4" s="158"/>
      <c r="JKV4" s="158"/>
      <c r="JKW4" s="158"/>
      <c r="JKX4" s="158"/>
      <c r="JKY4" s="158"/>
      <c r="JKZ4" s="158"/>
      <c r="JLA4" s="158"/>
      <c r="JLB4" s="158"/>
      <c r="JLC4" s="158"/>
      <c r="JLD4" s="158"/>
      <c r="JLE4" s="158"/>
      <c r="JLF4" s="158"/>
      <c r="JLG4" s="158"/>
      <c r="JLH4" s="158"/>
      <c r="JLI4" s="158"/>
      <c r="JLJ4" s="158"/>
      <c r="JLK4" s="158"/>
      <c r="JLL4" s="158"/>
      <c r="JLM4" s="158"/>
      <c r="JLN4" s="158"/>
      <c r="JLO4" s="158"/>
      <c r="JLP4" s="158"/>
      <c r="JLQ4" s="158"/>
      <c r="JLR4" s="158"/>
      <c r="JLS4" s="158"/>
      <c r="JLT4" s="158"/>
      <c r="JLU4" s="158"/>
      <c r="JLV4" s="158"/>
      <c r="JLW4" s="158"/>
      <c r="JLX4" s="158"/>
      <c r="JLY4" s="158"/>
      <c r="JLZ4" s="158"/>
      <c r="JMA4" s="158"/>
      <c r="JMB4" s="158"/>
      <c r="JMC4" s="158"/>
      <c r="JMD4" s="158"/>
      <c r="JME4" s="158"/>
      <c r="JMF4" s="158"/>
      <c r="JMG4" s="158"/>
      <c r="JMH4" s="158"/>
      <c r="JMI4" s="158"/>
      <c r="JMJ4" s="158"/>
      <c r="JMK4" s="158"/>
      <c r="JML4" s="158"/>
      <c r="JMM4" s="158"/>
      <c r="JMN4" s="158"/>
      <c r="JMO4" s="158"/>
      <c r="JMP4" s="158"/>
      <c r="JMQ4" s="158"/>
      <c r="JMR4" s="158"/>
      <c r="JMS4" s="158"/>
      <c r="JMT4" s="158"/>
      <c r="JMU4" s="158"/>
      <c r="JMV4" s="158"/>
      <c r="JMW4" s="158"/>
      <c r="JMX4" s="158"/>
      <c r="JMY4" s="158"/>
      <c r="JMZ4" s="158"/>
      <c r="JNA4" s="158"/>
      <c r="JNB4" s="158"/>
      <c r="JNC4" s="158"/>
      <c r="JND4" s="158"/>
      <c r="JNE4" s="158"/>
      <c r="JNF4" s="158"/>
      <c r="JNG4" s="158"/>
      <c r="JNH4" s="158"/>
      <c r="JNI4" s="158"/>
      <c r="JNJ4" s="158"/>
      <c r="JNK4" s="158"/>
      <c r="JNL4" s="158"/>
      <c r="JNM4" s="158"/>
      <c r="JNN4" s="158"/>
      <c r="JNO4" s="158"/>
      <c r="JNP4" s="158"/>
      <c r="JNQ4" s="158"/>
      <c r="JNR4" s="158"/>
      <c r="JNS4" s="158"/>
      <c r="JNT4" s="158"/>
      <c r="JNU4" s="158"/>
      <c r="JNV4" s="158"/>
      <c r="JNW4" s="158"/>
      <c r="JNX4" s="158"/>
      <c r="JNY4" s="158"/>
      <c r="JNZ4" s="158"/>
      <c r="JOA4" s="158"/>
      <c r="JOB4" s="158"/>
      <c r="JOC4" s="158"/>
      <c r="JOD4" s="158"/>
      <c r="JOE4" s="158"/>
      <c r="JOF4" s="158"/>
      <c r="JOG4" s="158"/>
      <c r="JOH4" s="158"/>
      <c r="JOI4" s="158"/>
      <c r="JOJ4" s="158"/>
      <c r="JOK4" s="158"/>
      <c r="JOL4" s="158"/>
      <c r="JOM4" s="158"/>
      <c r="JON4" s="158"/>
      <c r="JOO4" s="158"/>
      <c r="JOP4" s="158"/>
      <c r="JOQ4" s="158"/>
      <c r="JOR4" s="158"/>
      <c r="JOS4" s="158"/>
      <c r="JOT4" s="158"/>
      <c r="JOU4" s="158"/>
      <c r="JOV4" s="158"/>
      <c r="JOW4" s="158"/>
      <c r="JOX4" s="158"/>
      <c r="JOY4" s="158"/>
      <c r="JOZ4" s="158"/>
      <c r="JPA4" s="158"/>
      <c r="JPB4" s="158"/>
      <c r="JPC4" s="158"/>
      <c r="JPD4" s="158"/>
      <c r="JPE4" s="158"/>
      <c r="JPF4" s="158"/>
      <c r="JPG4" s="158"/>
      <c r="JPH4" s="158"/>
      <c r="JPI4" s="158"/>
      <c r="JPJ4" s="158"/>
      <c r="JPK4" s="158"/>
      <c r="JPL4" s="158"/>
      <c r="JPM4" s="158"/>
      <c r="JPN4" s="158"/>
      <c r="JPO4" s="158"/>
      <c r="JPP4" s="158"/>
      <c r="JPQ4" s="158"/>
      <c r="JPR4" s="158"/>
      <c r="JPS4" s="158"/>
      <c r="JPT4" s="158"/>
      <c r="JPU4" s="158"/>
      <c r="JPV4" s="158"/>
      <c r="JPW4" s="158"/>
      <c r="JPX4" s="158"/>
      <c r="JPY4" s="158"/>
      <c r="JPZ4" s="158"/>
      <c r="JQA4" s="158"/>
      <c r="JQB4" s="158"/>
      <c r="JQC4" s="158"/>
      <c r="JQD4" s="158"/>
      <c r="JQE4" s="158"/>
      <c r="JQF4" s="158"/>
      <c r="JQG4" s="158"/>
      <c r="JQH4" s="158"/>
      <c r="JQI4" s="158"/>
      <c r="JQJ4" s="158"/>
      <c r="JQK4" s="158"/>
      <c r="JQL4" s="158"/>
      <c r="JQM4" s="158"/>
      <c r="JQN4" s="158"/>
      <c r="JQO4" s="158"/>
      <c r="JQP4" s="158"/>
      <c r="JQQ4" s="158"/>
      <c r="JQR4" s="158"/>
      <c r="JQS4" s="158"/>
      <c r="JQT4" s="158"/>
      <c r="JQU4" s="158"/>
      <c r="JQV4" s="158"/>
      <c r="JQW4" s="158"/>
      <c r="JQX4" s="158"/>
      <c r="JQY4" s="158"/>
      <c r="JQZ4" s="158"/>
      <c r="JRA4" s="158"/>
      <c r="JRB4" s="158"/>
      <c r="JRC4" s="158"/>
      <c r="JRD4" s="158"/>
      <c r="JRE4" s="158"/>
      <c r="JRF4" s="158"/>
      <c r="JRG4" s="158"/>
      <c r="JRH4" s="158"/>
      <c r="JRI4" s="158"/>
      <c r="JRJ4" s="158"/>
      <c r="JRK4" s="158"/>
      <c r="JRL4" s="158"/>
      <c r="JRM4" s="158"/>
      <c r="JRN4" s="158"/>
      <c r="JRO4" s="158"/>
      <c r="JRP4" s="158"/>
      <c r="JRQ4" s="158"/>
      <c r="JRR4" s="158"/>
      <c r="JRS4" s="158"/>
      <c r="JRT4" s="158"/>
      <c r="JRU4" s="158"/>
      <c r="JRV4" s="158"/>
      <c r="JRW4" s="158"/>
      <c r="JRX4" s="158"/>
      <c r="JRY4" s="158"/>
      <c r="JRZ4" s="158"/>
      <c r="JSA4" s="158"/>
      <c r="JSB4" s="158"/>
      <c r="JSC4" s="158"/>
      <c r="JSD4" s="158"/>
      <c r="JSE4" s="158"/>
      <c r="JSF4" s="158"/>
      <c r="JSG4" s="158"/>
      <c r="JSH4" s="158"/>
      <c r="JSI4" s="158"/>
      <c r="JSJ4" s="158"/>
      <c r="JSK4" s="158"/>
      <c r="JSL4" s="158"/>
      <c r="JSM4" s="158"/>
      <c r="JSN4" s="158"/>
      <c r="JSO4" s="158"/>
      <c r="JSP4" s="158"/>
      <c r="JSQ4" s="158"/>
      <c r="JSR4" s="158"/>
      <c r="JSS4" s="158"/>
      <c r="JST4" s="158"/>
      <c r="JSU4" s="158"/>
      <c r="JSV4" s="158"/>
      <c r="JSW4" s="158"/>
      <c r="JSX4" s="158"/>
      <c r="JSY4" s="158"/>
      <c r="JSZ4" s="158"/>
      <c r="JTA4" s="158"/>
      <c r="JTB4" s="158"/>
      <c r="JTC4" s="158"/>
      <c r="JTD4" s="158"/>
      <c r="JTE4" s="158"/>
      <c r="JTF4" s="158"/>
      <c r="JTG4" s="158"/>
      <c r="JTH4" s="158"/>
      <c r="JTI4" s="158"/>
      <c r="JTJ4" s="158"/>
      <c r="JTK4" s="158"/>
      <c r="JTL4" s="158"/>
      <c r="JTM4" s="158"/>
      <c r="JTN4" s="158"/>
      <c r="JTO4" s="158"/>
      <c r="JTP4" s="158"/>
      <c r="JTQ4" s="158"/>
      <c r="JTR4" s="158"/>
      <c r="JTS4" s="158"/>
      <c r="JTT4" s="158"/>
      <c r="JTU4" s="158"/>
      <c r="JTV4" s="158"/>
      <c r="JTW4" s="158"/>
      <c r="JTX4" s="158"/>
      <c r="JTY4" s="158"/>
      <c r="JTZ4" s="158"/>
      <c r="JUA4" s="158"/>
      <c r="JUB4" s="158"/>
      <c r="JUC4" s="158"/>
      <c r="JUD4" s="158"/>
      <c r="JUE4" s="158"/>
      <c r="JUF4" s="158"/>
      <c r="JUG4" s="158"/>
      <c r="JUH4" s="158"/>
      <c r="JUI4" s="158"/>
      <c r="JUJ4" s="158"/>
      <c r="JUK4" s="158"/>
      <c r="JUL4" s="158"/>
      <c r="JUM4" s="158"/>
      <c r="JUN4" s="158"/>
      <c r="JUO4" s="158"/>
      <c r="JUP4" s="158"/>
      <c r="JUQ4" s="158"/>
      <c r="JUR4" s="158"/>
      <c r="JUS4" s="158"/>
      <c r="JUT4" s="158"/>
      <c r="JUU4" s="158"/>
      <c r="JUV4" s="158"/>
      <c r="JUW4" s="158"/>
      <c r="JUX4" s="158"/>
      <c r="JUY4" s="158"/>
      <c r="JUZ4" s="158"/>
      <c r="JVA4" s="158"/>
      <c r="JVB4" s="158"/>
      <c r="JVC4" s="158"/>
      <c r="JVD4" s="158"/>
      <c r="JVE4" s="158"/>
      <c r="JVF4" s="158"/>
      <c r="JVG4" s="158"/>
      <c r="JVH4" s="158"/>
      <c r="JVI4" s="158"/>
      <c r="JVJ4" s="158"/>
      <c r="JVK4" s="158"/>
      <c r="JVL4" s="158"/>
      <c r="JVM4" s="158"/>
      <c r="JVN4" s="158"/>
      <c r="JVO4" s="158"/>
      <c r="JVP4" s="158"/>
      <c r="JVQ4" s="158"/>
      <c r="JVR4" s="158"/>
      <c r="JVS4" s="158"/>
      <c r="JVT4" s="158"/>
      <c r="JVU4" s="158"/>
      <c r="JVV4" s="158"/>
      <c r="JVW4" s="158"/>
      <c r="JVX4" s="158"/>
      <c r="JVY4" s="158"/>
      <c r="JVZ4" s="158"/>
      <c r="JWA4" s="158"/>
      <c r="JWB4" s="158"/>
      <c r="JWC4" s="158"/>
      <c r="JWD4" s="158"/>
      <c r="JWE4" s="158"/>
      <c r="JWF4" s="158"/>
      <c r="JWG4" s="158"/>
      <c r="JWH4" s="158"/>
      <c r="JWI4" s="158"/>
      <c r="JWJ4" s="158"/>
      <c r="JWK4" s="158"/>
      <c r="JWL4" s="158"/>
      <c r="JWM4" s="158"/>
      <c r="JWN4" s="158"/>
      <c r="JWO4" s="158"/>
      <c r="JWP4" s="158"/>
      <c r="JWQ4" s="158"/>
      <c r="JWR4" s="158"/>
      <c r="JWS4" s="158"/>
      <c r="JWT4" s="158"/>
      <c r="JWU4" s="158"/>
      <c r="JWV4" s="158"/>
      <c r="JWW4" s="158"/>
      <c r="JWX4" s="158"/>
      <c r="JWY4" s="158"/>
      <c r="JWZ4" s="158"/>
      <c r="JXA4" s="158"/>
      <c r="JXB4" s="158"/>
      <c r="JXC4" s="158"/>
      <c r="JXD4" s="158"/>
      <c r="JXE4" s="158"/>
      <c r="JXF4" s="158"/>
      <c r="JXG4" s="158"/>
      <c r="JXH4" s="158"/>
      <c r="JXI4" s="158"/>
      <c r="JXJ4" s="158"/>
      <c r="JXK4" s="158"/>
      <c r="JXL4" s="158"/>
      <c r="JXM4" s="158"/>
      <c r="JXN4" s="158"/>
      <c r="JXO4" s="158"/>
      <c r="JXP4" s="158"/>
      <c r="JXQ4" s="158"/>
      <c r="JXR4" s="158"/>
      <c r="JXS4" s="158"/>
      <c r="JXT4" s="158"/>
      <c r="JXU4" s="158"/>
      <c r="JXV4" s="158"/>
      <c r="JXW4" s="158"/>
      <c r="JXX4" s="158"/>
      <c r="JXY4" s="158"/>
      <c r="JXZ4" s="158"/>
      <c r="JYA4" s="158"/>
      <c r="JYB4" s="158"/>
      <c r="JYC4" s="158"/>
      <c r="JYD4" s="158"/>
      <c r="JYE4" s="158"/>
      <c r="JYF4" s="158"/>
      <c r="JYG4" s="158"/>
      <c r="JYH4" s="158"/>
      <c r="JYI4" s="158"/>
      <c r="JYJ4" s="158"/>
      <c r="JYK4" s="158"/>
      <c r="JYL4" s="158"/>
      <c r="JYM4" s="158"/>
      <c r="JYN4" s="158"/>
      <c r="JYO4" s="158"/>
      <c r="JYP4" s="158"/>
      <c r="JYQ4" s="158"/>
      <c r="JYR4" s="158"/>
      <c r="JYS4" s="158"/>
      <c r="JYT4" s="158"/>
      <c r="JYU4" s="158"/>
      <c r="JYV4" s="158"/>
      <c r="JYW4" s="158"/>
      <c r="JYX4" s="158"/>
      <c r="JYY4" s="158"/>
      <c r="JYZ4" s="158"/>
      <c r="JZA4" s="158"/>
      <c r="JZB4" s="158"/>
      <c r="JZC4" s="158"/>
      <c r="JZD4" s="158"/>
      <c r="JZE4" s="158"/>
      <c r="JZF4" s="158"/>
      <c r="JZG4" s="158"/>
      <c r="JZH4" s="158"/>
      <c r="JZI4" s="158"/>
      <c r="JZJ4" s="158"/>
      <c r="JZK4" s="158"/>
      <c r="JZL4" s="158"/>
      <c r="JZM4" s="158"/>
      <c r="JZN4" s="158"/>
      <c r="JZO4" s="158"/>
      <c r="JZP4" s="158"/>
      <c r="JZQ4" s="158"/>
      <c r="JZR4" s="158"/>
      <c r="JZS4" s="158"/>
      <c r="JZT4" s="158"/>
      <c r="JZU4" s="158"/>
      <c r="JZV4" s="158"/>
      <c r="JZW4" s="158"/>
      <c r="JZX4" s="158"/>
      <c r="JZY4" s="158"/>
      <c r="JZZ4" s="158"/>
      <c r="KAA4" s="158"/>
      <c r="KAB4" s="158"/>
      <c r="KAC4" s="158"/>
      <c r="KAD4" s="158"/>
      <c r="KAE4" s="158"/>
      <c r="KAF4" s="158"/>
      <c r="KAG4" s="158"/>
      <c r="KAH4" s="158"/>
      <c r="KAI4" s="158"/>
      <c r="KAJ4" s="158"/>
      <c r="KAK4" s="158"/>
      <c r="KAL4" s="158"/>
      <c r="KAM4" s="158"/>
      <c r="KAN4" s="158"/>
      <c r="KAO4" s="158"/>
      <c r="KAP4" s="158"/>
      <c r="KAQ4" s="158"/>
      <c r="KAR4" s="158"/>
      <c r="KAS4" s="158"/>
      <c r="KAT4" s="158"/>
      <c r="KAU4" s="158"/>
      <c r="KAV4" s="158"/>
      <c r="KAW4" s="158"/>
      <c r="KAX4" s="158"/>
      <c r="KAY4" s="158"/>
      <c r="KAZ4" s="158"/>
      <c r="KBA4" s="158"/>
      <c r="KBB4" s="158"/>
      <c r="KBC4" s="158"/>
      <c r="KBD4" s="158"/>
      <c r="KBE4" s="158"/>
      <c r="KBF4" s="158"/>
      <c r="KBG4" s="158"/>
      <c r="KBH4" s="158"/>
      <c r="KBI4" s="158"/>
      <c r="KBJ4" s="158"/>
      <c r="KBK4" s="158"/>
      <c r="KBL4" s="158"/>
      <c r="KBM4" s="158"/>
      <c r="KBN4" s="158"/>
      <c r="KBO4" s="158"/>
      <c r="KBP4" s="158"/>
      <c r="KBQ4" s="158"/>
      <c r="KBR4" s="158"/>
      <c r="KBS4" s="158"/>
      <c r="KBT4" s="158"/>
      <c r="KBU4" s="158"/>
      <c r="KBV4" s="158"/>
      <c r="KBW4" s="158"/>
      <c r="KBX4" s="158"/>
      <c r="KBY4" s="158"/>
      <c r="KBZ4" s="158"/>
      <c r="KCA4" s="158"/>
      <c r="KCB4" s="158"/>
      <c r="KCC4" s="158"/>
      <c r="KCD4" s="158"/>
      <c r="KCE4" s="158"/>
      <c r="KCF4" s="158"/>
      <c r="KCG4" s="158"/>
      <c r="KCH4" s="158"/>
      <c r="KCI4" s="158"/>
      <c r="KCJ4" s="158"/>
      <c r="KCK4" s="158"/>
      <c r="KCL4" s="158"/>
      <c r="KCM4" s="158"/>
      <c r="KCN4" s="158"/>
      <c r="KCO4" s="158"/>
      <c r="KCP4" s="158"/>
      <c r="KCQ4" s="158"/>
      <c r="KCR4" s="158"/>
      <c r="KCS4" s="158"/>
      <c r="KCT4" s="158"/>
      <c r="KCU4" s="158"/>
      <c r="KCV4" s="158"/>
      <c r="KCW4" s="158"/>
      <c r="KCX4" s="158"/>
      <c r="KCY4" s="158"/>
      <c r="KCZ4" s="158"/>
      <c r="KDA4" s="158"/>
      <c r="KDB4" s="158"/>
      <c r="KDC4" s="158"/>
      <c r="KDD4" s="158"/>
      <c r="KDE4" s="158"/>
      <c r="KDF4" s="158"/>
      <c r="KDG4" s="158"/>
      <c r="KDH4" s="158"/>
      <c r="KDI4" s="158"/>
      <c r="KDJ4" s="158"/>
      <c r="KDK4" s="158"/>
      <c r="KDL4" s="158"/>
      <c r="KDM4" s="158"/>
      <c r="KDN4" s="158"/>
      <c r="KDO4" s="158"/>
      <c r="KDP4" s="158"/>
      <c r="KDQ4" s="158"/>
      <c r="KDR4" s="158"/>
      <c r="KDS4" s="158"/>
      <c r="KDT4" s="158"/>
      <c r="KDU4" s="158"/>
      <c r="KDV4" s="158"/>
      <c r="KDW4" s="158"/>
      <c r="KDX4" s="158"/>
      <c r="KDY4" s="158"/>
      <c r="KDZ4" s="158"/>
      <c r="KEA4" s="158"/>
      <c r="KEB4" s="158"/>
      <c r="KEC4" s="158"/>
      <c r="KED4" s="158"/>
      <c r="KEE4" s="158"/>
      <c r="KEF4" s="158"/>
      <c r="KEG4" s="158"/>
      <c r="KEH4" s="158"/>
      <c r="KEI4" s="158"/>
      <c r="KEJ4" s="158"/>
      <c r="KEK4" s="158"/>
      <c r="KEL4" s="158"/>
      <c r="KEM4" s="158"/>
      <c r="KEN4" s="158"/>
      <c r="KEO4" s="158"/>
      <c r="KEP4" s="158"/>
      <c r="KEQ4" s="158"/>
      <c r="KER4" s="158"/>
      <c r="KES4" s="158"/>
      <c r="KET4" s="158"/>
      <c r="KEU4" s="158"/>
      <c r="KEV4" s="158"/>
      <c r="KEW4" s="158"/>
      <c r="KEX4" s="158"/>
      <c r="KEY4" s="158"/>
      <c r="KEZ4" s="158"/>
      <c r="KFA4" s="158"/>
      <c r="KFB4" s="158"/>
      <c r="KFC4" s="158"/>
      <c r="KFD4" s="158"/>
      <c r="KFE4" s="158"/>
      <c r="KFF4" s="158"/>
      <c r="KFG4" s="158"/>
      <c r="KFH4" s="158"/>
      <c r="KFI4" s="158"/>
      <c r="KFJ4" s="158"/>
      <c r="KFK4" s="158"/>
      <c r="KFL4" s="158"/>
      <c r="KFM4" s="158"/>
      <c r="KFN4" s="158"/>
      <c r="KFO4" s="158"/>
      <c r="KFP4" s="158"/>
      <c r="KFQ4" s="158"/>
      <c r="KFR4" s="158"/>
      <c r="KFS4" s="158"/>
      <c r="KFT4" s="158"/>
      <c r="KFU4" s="158"/>
      <c r="KFV4" s="158"/>
      <c r="KFW4" s="158"/>
      <c r="KFX4" s="158"/>
      <c r="KFY4" s="158"/>
      <c r="KFZ4" s="158"/>
      <c r="KGA4" s="158"/>
      <c r="KGB4" s="158"/>
      <c r="KGC4" s="158"/>
      <c r="KGD4" s="158"/>
      <c r="KGE4" s="158"/>
      <c r="KGF4" s="158"/>
      <c r="KGG4" s="158"/>
      <c r="KGH4" s="158"/>
      <c r="KGI4" s="158"/>
      <c r="KGJ4" s="158"/>
      <c r="KGK4" s="158"/>
      <c r="KGL4" s="158"/>
      <c r="KGM4" s="158"/>
      <c r="KGN4" s="158"/>
      <c r="KGO4" s="158"/>
      <c r="KGP4" s="158"/>
      <c r="KGQ4" s="158"/>
      <c r="KGR4" s="158"/>
      <c r="KGS4" s="158"/>
      <c r="KGT4" s="158"/>
      <c r="KGU4" s="158"/>
      <c r="KGV4" s="158"/>
      <c r="KGW4" s="158"/>
      <c r="KGX4" s="158"/>
      <c r="KGY4" s="158"/>
      <c r="KGZ4" s="158"/>
      <c r="KHA4" s="158"/>
      <c r="KHB4" s="158"/>
      <c r="KHC4" s="158"/>
      <c r="KHD4" s="158"/>
      <c r="KHE4" s="158"/>
      <c r="KHF4" s="158"/>
      <c r="KHG4" s="158"/>
      <c r="KHH4" s="158"/>
      <c r="KHI4" s="158"/>
      <c r="KHJ4" s="158"/>
      <c r="KHK4" s="158"/>
      <c r="KHL4" s="158"/>
      <c r="KHM4" s="158"/>
      <c r="KHN4" s="158"/>
      <c r="KHO4" s="158"/>
      <c r="KHP4" s="158"/>
      <c r="KHQ4" s="158"/>
      <c r="KHR4" s="158"/>
      <c r="KHS4" s="158"/>
      <c r="KHT4" s="158"/>
      <c r="KHU4" s="158"/>
      <c r="KHV4" s="158"/>
      <c r="KHW4" s="158"/>
      <c r="KHX4" s="158"/>
      <c r="KHY4" s="158"/>
      <c r="KHZ4" s="158"/>
      <c r="KIA4" s="158"/>
      <c r="KIB4" s="158"/>
      <c r="KIC4" s="158"/>
      <c r="KID4" s="158"/>
      <c r="KIE4" s="158"/>
      <c r="KIF4" s="158"/>
      <c r="KIG4" s="158"/>
      <c r="KIH4" s="158"/>
      <c r="KII4" s="158"/>
      <c r="KIJ4" s="158"/>
      <c r="KIK4" s="158"/>
      <c r="KIL4" s="158"/>
      <c r="KIM4" s="158"/>
      <c r="KIN4" s="158"/>
      <c r="KIO4" s="158"/>
      <c r="KIP4" s="158"/>
      <c r="KIQ4" s="158"/>
      <c r="KIR4" s="158"/>
      <c r="KIS4" s="158"/>
      <c r="KIT4" s="158"/>
      <c r="KIU4" s="158"/>
      <c r="KIV4" s="158"/>
      <c r="KIW4" s="158"/>
      <c r="KIX4" s="158"/>
      <c r="KIY4" s="158"/>
      <c r="KIZ4" s="158"/>
      <c r="KJA4" s="158"/>
      <c r="KJB4" s="158"/>
      <c r="KJC4" s="158"/>
      <c r="KJD4" s="158"/>
      <c r="KJE4" s="158"/>
      <c r="KJF4" s="158"/>
      <c r="KJG4" s="158"/>
      <c r="KJH4" s="158"/>
      <c r="KJI4" s="158"/>
      <c r="KJJ4" s="158"/>
      <c r="KJK4" s="158"/>
      <c r="KJL4" s="158"/>
      <c r="KJM4" s="158"/>
      <c r="KJN4" s="158"/>
      <c r="KJO4" s="158"/>
      <c r="KJP4" s="158"/>
      <c r="KJQ4" s="158"/>
      <c r="KJR4" s="158"/>
      <c r="KJS4" s="158"/>
      <c r="KJT4" s="158"/>
      <c r="KJU4" s="158"/>
      <c r="KJV4" s="158"/>
      <c r="KJW4" s="158"/>
      <c r="KJX4" s="158"/>
      <c r="KJY4" s="158"/>
      <c r="KJZ4" s="158"/>
      <c r="KKA4" s="158"/>
      <c r="KKB4" s="158"/>
      <c r="KKC4" s="158"/>
      <c r="KKD4" s="158"/>
      <c r="KKE4" s="158"/>
      <c r="KKF4" s="158"/>
      <c r="KKG4" s="158"/>
      <c r="KKH4" s="158"/>
      <c r="KKI4" s="158"/>
      <c r="KKJ4" s="158"/>
      <c r="KKK4" s="158"/>
      <c r="KKL4" s="158"/>
      <c r="KKM4" s="158"/>
      <c r="KKN4" s="158"/>
      <c r="KKO4" s="158"/>
      <c r="KKP4" s="158"/>
      <c r="KKQ4" s="158"/>
      <c r="KKR4" s="158"/>
      <c r="KKS4" s="158"/>
      <c r="KKT4" s="158"/>
      <c r="KKU4" s="158"/>
      <c r="KKV4" s="158"/>
      <c r="KKW4" s="158"/>
      <c r="KKX4" s="158"/>
      <c r="KKY4" s="158"/>
      <c r="KKZ4" s="158"/>
      <c r="KLA4" s="158"/>
      <c r="KLB4" s="158"/>
      <c r="KLC4" s="158"/>
      <c r="KLD4" s="158"/>
      <c r="KLE4" s="158"/>
      <c r="KLF4" s="158"/>
      <c r="KLG4" s="158"/>
      <c r="KLH4" s="158"/>
      <c r="KLI4" s="158"/>
      <c r="KLJ4" s="158"/>
      <c r="KLK4" s="158"/>
      <c r="KLL4" s="158"/>
      <c r="KLM4" s="158"/>
      <c r="KLN4" s="158"/>
      <c r="KLO4" s="158"/>
      <c r="KLP4" s="158"/>
      <c r="KLQ4" s="158"/>
      <c r="KLR4" s="158"/>
      <c r="KLS4" s="158"/>
      <c r="KLT4" s="158"/>
      <c r="KLU4" s="158"/>
      <c r="KLV4" s="158"/>
      <c r="KLW4" s="158"/>
      <c r="KLX4" s="158"/>
      <c r="KLY4" s="158"/>
      <c r="KLZ4" s="158"/>
      <c r="KMA4" s="158"/>
      <c r="KMB4" s="158"/>
      <c r="KMC4" s="158"/>
      <c r="KMD4" s="158"/>
      <c r="KME4" s="158"/>
      <c r="KMF4" s="158"/>
      <c r="KMG4" s="158"/>
      <c r="KMH4" s="158"/>
      <c r="KMI4" s="158"/>
      <c r="KMJ4" s="158"/>
      <c r="KMK4" s="158"/>
      <c r="KML4" s="158"/>
      <c r="KMM4" s="158"/>
      <c r="KMN4" s="158"/>
      <c r="KMO4" s="158"/>
      <c r="KMP4" s="158"/>
      <c r="KMQ4" s="158"/>
      <c r="KMR4" s="158"/>
      <c r="KMS4" s="158"/>
      <c r="KMT4" s="158"/>
      <c r="KMU4" s="158"/>
      <c r="KMV4" s="158"/>
      <c r="KMW4" s="158"/>
      <c r="KMX4" s="158"/>
      <c r="KMY4" s="158"/>
      <c r="KMZ4" s="158"/>
      <c r="KNA4" s="158"/>
      <c r="KNB4" s="158"/>
      <c r="KNC4" s="158"/>
      <c r="KND4" s="158"/>
      <c r="KNE4" s="158"/>
      <c r="KNF4" s="158"/>
      <c r="KNG4" s="158"/>
      <c r="KNH4" s="158"/>
      <c r="KNI4" s="158"/>
      <c r="KNJ4" s="158"/>
      <c r="KNK4" s="158"/>
      <c r="KNL4" s="158"/>
      <c r="KNM4" s="158"/>
      <c r="KNN4" s="158"/>
      <c r="KNO4" s="158"/>
      <c r="KNP4" s="158"/>
      <c r="KNQ4" s="158"/>
      <c r="KNR4" s="158"/>
      <c r="KNS4" s="158"/>
      <c r="KNT4" s="158"/>
      <c r="KNU4" s="158"/>
      <c r="KNV4" s="158"/>
      <c r="KNW4" s="158"/>
      <c r="KNX4" s="158"/>
      <c r="KNY4" s="158"/>
      <c r="KNZ4" s="158"/>
      <c r="KOA4" s="158"/>
      <c r="KOB4" s="158"/>
      <c r="KOC4" s="158"/>
      <c r="KOD4" s="158"/>
      <c r="KOE4" s="158"/>
      <c r="KOF4" s="158"/>
      <c r="KOG4" s="158"/>
      <c r="KOH4" s="158"/>
      <c r="KOI4" s="158"/>
      <c r="KOJ4" s="158"/>
      <c r="KOK4" s="158"/>
      <c r="KOL4" s="158"/>
      <c r="KOM4" s="158"/>
      <c r="KON4" s="158"/>
      <c r="KOO4" s="158"/>
      <c r="KOP4" s="158"/>
      <c r="KOQ4" s="158"/>
      <c r="KOR4" s="158"/>
      <c r="KOS4" s="158"/>
      <c r="KOT4" s="158"/>
      <c r="KOU4" s="158"/>
      <c r="KOV4" s="158"/>
      <c r="KOW4" s="158"/>
      <c r="KOX4" s="158"/>
      <c r="KOY4" s="158"/>
      <c r="KOZ4" s="158"/>
      <c r="KPA4" s="158"/>
      <c r="KPB4" s="158"/>
      <c r="KPC4" s="158"/>
      <c r="KPD4" s="158"/>
      <c r="KPE4" s="158"/>
      <c r="KPF4" s="158"/>
      <c r="KPG4" s="158"/>
      <c r="KPH4" s="158"/>
      <c r="KPI4" s="158"/>
      <c r="KPJ4" s="158"/>
      <c r="KPK4" s="158"/>
      <c r="KPL4" s="158"/>
      <c r="KPM4" s="158"/>
      <c r="KPN4" s="158"/>
      <c r="KPO4" s="158"/>
      <c r="KPP4" s="158"/>
      <c r="KPQ4" s="158"/>
      <c r="KPR4" s="158"/>
      <c r="KPS4" s="158"/>
      <c r="KPT4" s="158"/>
      <c r="KPU4" s="158"/>
      <c r="KPV4" s="158"/>
      <c r="KPW4" s="158"/>
      <c r="KPX4" s="158"/>
      <c r="KPY4" s="158"/>
      <c r="KPZ4" s="158"/>
      <c r="KQA4" s="158"/>
      <c r="KQB4" s="158"/>
      <c r="KQC4" s="158"/>
      <c r="KQD4" s="158"/>
      <c r="KQE4" s="158"/>
      <c r="KQF4" s="158"/>
      <c r="KQG4" s="158"/>
      <c r="KQH4" s="158"/>
      <c r="KQI4" s="158"/>
      <c r="KQJ4" s="158"/>
      <c r="KQK4" s="158"/>
      <c r="KQL4" s="158"/>
      <c r="KQM4" s="158"/>
      <c r="KQN4" s="158"/>
      <c r="KQO4" s="158"/>
      <c r="KQP4" s="158"/>
      <c r="KQQ4" s="158"/>
      <c r="KQR4" s="158"/>
      <c r="KQS4" s="158"/>
      <c r="KQT4" s="158"/>
      <c r="KQU4" s="158"/>
      <c r="KQV4" s="158"/>
      <c r="KQW4" s="158"/>
      <c r="KQX4" s="158"/>
      <c r="KQY4" s="158"/>
      <c r="KQZ4" s="158"/>
      <c r="KRA4" s="158"/>
      <c r="KRB4" s="158"/>
      <c r="KRC4" s="158"/>
      <c r="KRD4" s="158"/>
      <c r="KRE4" s="158"/>
      <c r="KRF4" s="158"/>
      <c r="KRG4" s="158"/>
      <c r="KRH4" s="158"/>
      <c r="KRI4" s="158"/>
      <c r="KRJ4" s="158"/>
      <c r="KRK4" s="158"/>
      <c r="KRL4" s="158"/>
      <c r="KRM4" s="158"/>
      <c r="KRN4" s="158"/>
      <c r="KRO4" s="158"/>
      <c r="KRP4" s="158"/>
      <c r="KRQ4" s="158"/>
      <c r="KRR4" s="158"/>
      <c r="KRS4" s="158"/>
      <c r="KRT4" s="158"/>
      <c r="KRU4" s="158"/>
      <c r="KRV4" s="158"/>
      <c r="KRW4" s="158"/>
      <c r="KRX4" s="158"/>
      <c r="KRY4" s="158"/>
      <c r="KRZ4" s="158"/>
      <c r="KSA4" s="158"/>
      <c r="KSB4" s="158"/>
      <c r="KSC4" s="158"/>
      <c r="KSD4" s="158"/>
      <c r="KSE4" s="158"/>
      <c r="KSF4" s="158"/>
      <c r="KSG4" s="158"/>
      <c r="KSH4" s="158"/>
      <c r="KSI4" s="158"/>
      <c r="KSJ4" s="158"/>
      <c r="KSK4" s="158"/>
      <c r="KSL4" s="158"/>
      <c r="KSM4" s="158"/>
      <c r="KSN4" s="158"/>
      <c r="KSO4" s="158"/>
      <c r="KSP4" s="158"/>
      <c r="KSQ4" s="158"/>
      <c r="KSR4" s="158"/>
      <c r="KSS4" s="158"/>
      <c r="KST4" s="158"/>
      <c r="KSU4" s="158"/>
      <c r="KSV4" s="158"/>
      <c r="KSW4" s="158"/>
      <c r="KSX4" s="158"/>
      <c r="KSY4" s="158"/>
      <c r="KSZ4" s="158"/>
      <c r="KTA4" s="158"/>
      <c r="KTB4" s="158"/>
      <c r="KTC4" s="158"/>
      <c r="KTD4" s="158"/>
      <c r="KTE4" s="158"/>
      <c r="KTF4" s="158"/>
      <c r="KTG4" s="158"/>
      <c r="KTH4" s="158"/>
      <c r="KTI4" s="158"/>
      <c r="KTJ4" s="158"/>
      <c r="KTK4" s="158"/>
      <c r="KTL4" s="158"/>
      <c r="KTM4" s="158"/>
      <c r="KTN4" s="158"/>
      <c r="KTO4" s="158"/>
      <c r="KTP4" s="158"/>
      <c r="KTQ4" s="158"/>
      <c r="KTR4" s="158"/>
      <c r="KTS4" s="158"/>
      <c r="KTT4" s="158"/>
      <c r="KTU4" s="158"/>
      <c r="KTV4" s="158"/>
      <c r="KTW4" s="158"/>
      <c r="KTX4" s="158"/>
      <c r="KTY4" s="158"/>
      <c r="KTZ4" s="158"/>
      <c r="KUA4" s="158"/>
      <c r="KUB4" s="158"/>
      <c r="KUC4" s="158"/>
      <c r="KUD4" s="158"/>
      <c r="KUE4" s="158"/>
      <c r="KUF4" s="158"/>
      <c r="KUG4" s="158"/>
      <c r="KUH4" s="158"/>
      <c r="KUI4" s="158"/>
      <c r="KUJ4" s="158"/>
      <c r="KUK4" s="158"/>
      <c r="KUL4" s="158"/>
      <c r="KUM4" s="158"/>
      <c r="KUN4" s="158"/>
      <c r="KUO4" s="158"/>
      <c r="KUP4" s="158"/>
      <c r="KUQ4" s="158"/>
      <c r="KUR4" s="158"/>
      <c r="KUS4" s="158"/>
      <c r="KUT4" s="158"/>
      <c r="KUU4" s="158"/>
      <c r="KUV4" s="158"/>
      <c r="KUW4" s="158"/>
      <c r="KUX4" s="158"/>
      <c r="KUY4" s="158"/>
      <c r="KUZ4" s="158"/>
      <c r="KVA4" s="158"/>
      <c r="KVB4" s="158"/>
      <c r="KVC4" s="158"/>
      <c r="KVD4" s="158"/>
      <c r="KVE4" s="158"/>
      <c r="KVF4" s="158"/>
      <c r="KVG4" s="158"/>
      <c r="KVH4" s="158"/>
      <c r="KVI4" s="158"/>
      <c r="KVJ4" s="158"/>
      <c r="KVK4" s="158"/>
      <c r="KVL4" s="158"/>
      <c r="KVM4" s="158"/>
      <c r="KVN4" s="158"/>
      <c r="KVO4" s="158"/>
      <c r="KVP4" s="158"/>
      <c r="KVQ4" s="158"/>
      <c r="KVR4" s="158"/>
      <c r="KVS4" s="158"/>
      <c r="KVT4" s="158"/>
      <c r="KVU4" s="158"/>
      <c r="KVV4" s="158"/>
      <c r="KVW4" s="158"/>
      <c r="KVX4" s="158"/>
      <c r="KVY4" s="158"/>
      <c r="KVZ4" s="158"/>
      <c r="KWA4" s="158"/>
      <c r="KWB4" s="158"/>
      <c r="KWC4" s="158"/>
      <c r="KWD4" s="158"/>
      <c r="KWE4" s="158"/>
      <c r="KWF4" s="158"/>
      <c r="KWG4" s="158"/>
      <c r="KWH4" s="158"/>
      <c r="KWI4" s="158"/>
      <c r="KWJ4" s="158"/>
      <c r="KWK4" s="158"/>
      <c r="KWL4" s="158"/>
      <c r="KWM4" s="158"/>
      <c r="KWN4" s="158"/>
      <c r="KWO4" s="158"/>
      <c r="KWP4" s="158"/>
      <c r="KWQ4" s="158"/>
      <c r="KWR4" s="158"/>
      <c r="KWS4" s="158"/>
      <c r="KWT4" s="158"/>
      <c r="KWU4" s="158"/>
      <c r="KWV4" s="158"/>
      <c r="KWW4" s="158"/>
      <c r="KWX4" s="158"/>
      <c r="KWY4" s="158"/>
      <c r="KWZ4" s="158"/>
      <c r="KXA4" s="158"/>
      <c r="KXB4" s="158"/>
      <c r="KXC4" s="158"/>
      <c r="KXD4" s="158"/>
      <c r="KXE4" s="158"/>
      <c r="KXF4" s="158"/>
      <c r="KXG4" s="158"/>
      <c r="KXH4" s="158"/>
      <c r="KXI4" s="158"/>
      <c r="KXJ4" s="158"/>
      <c r="KXK4" s="158"/>
      <c r="KXL4" s="158"/>
      <c r="KXM4" s="158"/>
      <c r="KXN4" s="158"/>
      <c r="KXO4" s="158"/>
      <c r="KXP4" s="158"/>
      <c r="KXQ4" s="158"/>
      <c r="KXR4" s="158"/>
      <c r="KXS4" s="158"/>
      <c r="KXT4" s="158"/>
      <c r="KXU4" s="158"/>
      <c r="KXV4" s="158"/>
      <c r="KXW4" s="158"/>
      <c r="KXX4" s="158"/>
      <c r="KXY4" s="158"/>
      <c r="KXZ4" s="158"/>
      <c r="KYA4" s="158"/>
      <c r="KYB4" s="158"/>
      <c r="KYC4" s="158"/>
      <c r="KYD4" s="158"/>
      <c r="KYE4" s="158"/>
      <c r="KYF4" s="158"/>
      <c r="KYG4" s="158"/>
      <c r="KYH4" s="158"/>
      <c r="KYI4" s="158"/>
      <c r="KYJ4" s="158"/>
      <c r="KYK4" s="158"/>
      <c r="KYL4" s="158"/>
      <c r="KYM4" s="158"/>
      <c r="KYN4" s="158"/>
      <c r="KYO4" s="158"/>
      <c r="KYP4" s="158"/>
      <c r="KYQ4" s="158"/>
      <c r="KYR4" s="158"/>
      <c r="KYS4" s="158"/>
      <c r="KYT4" s="158"/>
      <c r="KYU4" s="158"/>
      <c r="KYV4" s="158"/>
      <c r="KYW4" s="158"/>
      <c r="KYX4" s="158"/>
      <c r="KYY4" s="158"/>
      <c r="KYZ4" s="158"/>
      <c r="KZA4" s="158"/>
      <c r="KZB4" s="158"/>
      <c r="KZC4" s="158"/>
      <c r="KZD4" s="158"/>
      <c r="KZE4" s="158"/>
      <c r="KZF4" s="158"/>
      <c r="KZG4" s="158"/>
      <c r="KZH4" s="158"/>
      <c r="KZI4" s="158"/>
      <c r="KZJ4" s="158"/>
      <c r="KZK4" s="158"/>
      <c r="KZL4" s="158"/>
      <c r="KZM4" s="158"/>
      <c r="KZN4" s="158"/>
      <c r="KZO4" s="158"/>
      <c r="KZP4" s="158"/>
      <c r="KZQ4" s="158"/>
      <c r="KZR4" s="158"/>
      <c r="KZS4" s="158"/>
      <c r="KZT4" s="158"/>
      <c r="KZU4" s="158"/>
      <c r="KZV4" s="158"/>
      <c r="KZW4" s="158"/>
      <c r="KZX4" s="158"/>
      <c r="KZY4" s="158"/>
      <c r="KZZ4" s="158"/>
      <c r="LAA4" s="158"/>
      <c r="LAB4" s="158"/>
      <c r="LAC4" s="158"/>
      <c r="LAD4" s="158"/>
      <c r="LAE4" s="158"/>
      <c r="LAF4" s="158"/>
      <c r="LAG4" s="158"/>
      <c r="LAH4" s="158"/>
      <c r="LAI4" s="158"/>
      <c r="LAJ4" s="158"/>
      <c r="LAK4" s="158"/>
      <c r="LAL4" s="158"/>
      <c r="LAM4" s="158"/>
      <c r="LAN4" s="158"/>
      <c r="LAO4" s="158"/>
      <c r="LAP4" s="158"/>
      <c r="LAQ4" s="158"/>
      <c r="LAR4" s="158"/>
      <c r="LAS4" s="158"/>
      <c r="LAT4" s="158"/>
      <c r="LAU4" s="158"/>
      <c r="LAV4" s="158"/>
      <c r="LAW4" s="158"/>
      <c r="LAX4" s="158"/>
      <c r="LAY4" s="158"/>
      <c r="LAZ4" s="158"/>
      <c r="LBA4" s="158"/>
      <c r="LBB4" s="158"/>
      <c r="LBC4" s="158"/>
      <c r="LBD4" s="158"/>
      <c r="LBE4" s="158"/>
      <c r="LBF4" s="158"/>
      <c r="LBG4" s="158"/>
      <c r="LBH4" s="158"/>
      <c r="LBI4" s="158"/>
      <c r="LBJ4" s="158"/>
      <c r="LBK4" s="158"/>
      <c r="LBL4" s="158"/>
      <c r="LBM4" s="158"/>
      <c r="LBN4" s="158"/>
      <c r="LBO4" s="158"/>
      <c r="LBP4" s="158"/>
      <c r="LBQ4" s="158"/>
      <c r="LBR4" s="158"/>
      <c r="LBS4" s="158"/>
      <c r="LBT4" s="158"/>
      <c r="LBU4" s="158"/>
      <c r="LBV4" s="158"/>
      <c r="LBW4" s="158"/>
      <c r="LBX4" s="158"/>
      <c r="LBY4" s="158"/>
      <c r="LBZ4" s="158"/>
      <c r="LCA4" s="158"/>
      <c r="LCB4" s="158"/>
      <c r="LCC4" s="158"/>
      <c r="LCD4" s="158"/>
      <c r="LCE4" s="158"/>
      <c r="LCF4" s="158"/>
      <c r="LCG4" s="158"/>
      <c r="LCH4" s="158"/>
      <c r="LCI4" s="158"/>
      <c r="LCJ4" s="158"/>
      <c r="LCK4" s="158"/>
      <c r="LCL4" s="158"/>
      <c r="LCM4" s="158"/>
      <c r="LCN4" s="158"/>
      <c r="LCO4" s="158"/>
      <c r="LCP4" s="158"/>
      <c r="LCQ4" s="158"/>
      <c r="LCR4" s="158"/>
      <c r="LCS4" s="158"/>
      <c r="LCT4" s="158"/>
      <c r="LCU4" s="158"/>
      <c r="LCV4" s="158"/>
      <c r="LCW4" s="158"/>
      <c r="LCX4" s="158"/>
      <c r="LCY4" s="158"/>
      <c r="LCZ4" s="158"/>
      <c r="LDA4" s="158"/>
      <c r="LDB4" s="158"/>
      <c r="LDC4" s="158"/>
      <c r="LDD4" s="158"/>
      <c r="LDE4" s="158"/>
      <c r="LDF4" s="158"/>
      <c r="LDG4" s="158"/>
      <c r="LDH4" s="158"/>
      <c r="LDI4" s="158"/>
      <c r="LDJ4" s="158"/>
      <c r="LDK4" s="158"/>
      <c r="LDL4" s="158"/>
      <c r="LDM4" s="158"/>
      <c r="LDN4" s="158"/>
      <c r="LDO4" s="158"/>
      <c r="LDP4" s="158"/>
      <c r="LDQ4" s="158"/>
      <c r="LDR4" s="158"/>
      <c r="LDS4" s="158"/>
      <c r="LDT4" s="158"/>
      <c r="LDU4" s="158"/>
      <c r="LDV4" s="158"/>
      <c r="LDW4" s="158"/>
      <c r="LDX4" s="158"/>
      <c r="LDY4" s="158"/>
      <c r="LDZ4" s="158"/>
      <c r="LEA4" s="158"/>
      <c r="LEB4" s="158"/>
      <c r="LEC4" s="158"/>
      <c r="LED4" s="158"/>
      <c r="LEE4" s="158"/>
      <c r="LEF4" s="158"/>
      <c r="LEG4" s="158"/>
      <c r="LEH4" s="158"/>
      <c r="LEI4" s="158"/>
      <c r="LEJ4" s="158"/>
      <c r="LEK4" s="158"/>
      <c r="LEL4" s="158"/>
      <c r="LEM4" s="158"/>
      <c r="LEN4" s="158"/>
      <c r="LEO4" s="158"/>
      <c r="LEP4" s="158"/>
      <c r="LEQ4" s="158"/>
      <c r="LER4" s="158"/>
      <c r="LES4" s="158"/>
      <c r="LET4" s="158"/>
      <c r="LEU4" s="158"/>
      <c r="LEV4" s="158"/>
      <c r="LEW4" s="158"/>
      <c r="LEX4" s="158"/>
      <c r="LEY4" s="158"/>
      <c r="LEZ4" s="158"/>
      <c r="LFA4" s="158"/>
      <c r="LFB4" s="158"/>
      <c r="LFC4" s="158"/>
      <c r="LFD4" s="158"/>
      <c r="LFE4" s="158"/>
      <c r="LFF4" s="158"/>
      <c r="LFG4" s="158"/>
      <c r="LFH4" s="158"/>
      <c r="LFI4" s="158"/>
      <c r="LFJ4" s="158"/>
      <c r="LFK4" s="158"/>
      <c r="LFL4" s="158"/>
      <c r="LFM4" s="158"/>
      <c r="LFN4" s="158"/>
      <c r="LFO4" s="158"/>
      <c r="LFP4" s="158"/>
      <c r="LFQ4" s="158"/>
      <c r="LFR4" s="158"/>
      <c r="LFS4" s="158"/>
      <c r="LFT4" s="158"/>
      <c r="LFU4" s="158"/>
      <c r="LFV4" s="158"/>
      <c r="LFW4" s="158"/>
      <c r="LFX4" s="158"/>
      <c r="LFY4" s="158"/>
      <c r="LFZ4" s="158"/>
      <c r="LGA4" s="158"/>
      <c r="LGB4" s="158"/>
      <c r="LGC4" s="158"/>
      <c r="LGD4" s="158"/>
      <c r="LGE4" s="158"/>
      <c r="LGF4" s="158"/>
      <c r="LGG4" s="158"/>
      <c r="LGH4" s="158"/>
      <c r="LGI4" s="158"/>
      <c r="LGJ4" s="158"/>
      <c r="LGK4" s="158"/>
      <c r="LGL4" s="158"/>
      <c r="LGM4" s="158"/>
      <c r="LGN4" s="158"/>
      <c r="LGO4" s="158"/>
      <c r="LGP4" s="158"/>
      <c r="LGQ4" s="158"/>
      <c r="LGR4" s="158"/>
      <c r="LGS4" s="158"/>
      <c r="LGT4" s="158"/>
      <c r="LGU4" s="158"/>
      <c r="LGV4" s="158"/>
      <c r="LGW4" s="158"/>
      <c r="LGX4" s="158"/>
      <c r="LGY4" s="158"/>
      <c r="LGZ4" s="158"/>
      <c r="LHA4" s="158"/>
      <c r="LHB4" s="158"/>
      <c r="LHC4" s="158"/>
      <c r="LHD4" s="158"/>
      <c r="LHE4" s="158"/>
      <c r="LHF4" s="158"/>
      <c r="LHG4" s="158"/>
      <c r="LHH4" s="158"/>
      <c r="LHI4" s="158"/>
      <c r="LHJ4" s="158"/>
      <c r="LHK4" s="158"/>
      <c r="LHL4" s="158"/>
      <c r="LHM4" s="158"/>
      <c r="LHN4" s="158"/>
      <c r="LHO4" s="158"/>
      <c r="LHP4" s="158"/>
      <c r="LHQ4" s="158"/>
      <c r="LHR4" s="158"/>
      <c r="LHS4" s="158"/>
      <c r="LHT4" s="158"/>
      <c r="LHU4" s="158"/>
      <c r="LHV4" s="158"/>
      <c r="LHW4" s="158"/>
      <c r="LHX4" s="158"/>
      <c r="LHY4" s="158"/>
      <c r="LHZ4" s="158"/>
      <c r="LIA4" s="158"/>
      <c r="LIB4" s="158"/>
      <c r="LIC4" s="158"/>
      <c r="LID4" s="158"/>
      <c r="LIE4" s="158"/>
      <c r="LIF4" s="158"/>
      <c r="LIG4" s="158"/>
      <c r="LIH4" s="158"/>
      <c r="LII4" s="158"/>
      <c r="LIJ4" s="158"/>
      <c r="LIK4" s="158"/>
      <c r="LIL4" s="158"/>
      <c r="LIM4" s="158"/>
      <c r="LIN4" s="158"/>
      <c r="LIO4" s="158"/>
      <c r="LIP4" s="158"/>
      <c r="LIQ4" s="158"/>
      <c r="LIR4" s="158"/>
      <c r="LIS4" s="158"/>
      <c r="LIT4" s="158"/>
      <c r="LIU4" s="158"/>
      <c r="LIV4" s="158"/>
      <c r="LIW4" s="158"/>
      <c r="LIX4" s="158"/>
      <c r="LIY4" s="158"/>
      <c r="LIZ4" s="158"/>
      <c r="LJA4" s="158"/>
      <c r="LJB4" s="158"/>
      <c r="LJC4" s="158"/>
      <c r="LJD4" s="158"/>
      <c r="LJE4" s="158"/>
      <c r="LJF4" s="158"/>
      <c r="LJG4" s="158"/>
      <c r="LJH4" s="158"/>
      <c r="LJI4" s="158"/>
      <c r="LJJ4" s="158"/>
      <c r="LJK4" s="158"/>
      <c r="LJL4" s="158"/>
      <c r="LJM4" s="158"/>
      <c r="LJN4" s="158"/>
      <c r="LJO4" s="158"/>
      <c r="LJP4" s="158"/>
      <c r="LJQ4" s="158"/>
      <c r="LJR4" s="158"/>
      <c r="LJS4" s="158"/>
      <c r="LJT4" s="158"/>
      <c r="LJU4" s="158"/>
      <c r="LJV4" s="158"/>
      <c r="LJW4" s="158"/>
      <c r="LJX4" s="158"/>
      <c r="LJY4" s="158"/>
      <c r="LJZ4" s="158"/>
      <c r="LKA4" s="158"/>
      <c r="LKB4" s="158"/>
      <c r="LKC4" s="158"/>
      <c r="LKD4" s="158"/>
      <c r="LKE4" s="158"/>
      <c r="LKF4" s="158"/>
      <c r="LKG4" s="158"/>
      <c r="LKH4" s="158"/>
      <c r="LKI4" s="158"/>
      <c r="LKJ4" s="158"/>
      <c r="LKK4" s="158"/>
      <c r="LKL4" s="158"/>
      <c r="LKM4" s="158"/>
      <c r="LKN4" s="158"/>
      <c r="LKO4" s="158"/>
      <c r="LKP4" s="158"/>
      <c r="LKQ4" s="158"/>
      <c r="LKR4" s="158"/>
      <c r="LKS4" s="158"/>
      <c r="LKT4" s="158"/>
      <c r="LKU4" s="158"/>
      <c r="LKV4" s="158"/>
      <c r="LKW4" s="158"/>
      <c r="LKX4" s="158"/>
      <c r="LKY4" s="158"/>
      <c r="LKZ4" s="158"/>
      <c r="LLA4" s="158"/>
      <c r="LLB4" s="158"/>
      <c r="LLC4" s="158"/>
      <c r="LLD4" s="158"/>
      <c r="LLE4" s="158"/>
      <c r="LLF4" s="158"/>
      <c r="LLG4" s="158"/>
      <c r="LLH4" s="158"/>
      <c r="LLI4" s="158"/>
      <c r="LLJ4" s="158"/>
      <c r="LLK4" s="158"/>
      <c r="LLL4" s="158"/>
      <c r="LLM4" s="158"/>
      <c r="LLN4" s="158"/>
      <c r="LLO4" s="158"/>
      <c r="LLP4" s="158"/>
      <c r="LLQ4" s="158"/>
      <c r="LLR4" s="158"/>
      <c r="LLS4" s="158"/>
      <c r="LLT4" s="158"/>
      <c r="LLU4" s="158"/>
      <c r="LLV4" s="158"/>
      <c r="LLW4" s="158"/>
      <c r="LLX4" s="158"/>
      <c r="LLY4" s="158"/>
      <c r="LLZ4" s="158"/>
      <c r="LMA4" s="158"/>
      <c r="LMB4" s="158"/>
      <c r="LMC4" s="158"/>
      <c r="LMD4" s="158"/>
      <c r="LME4" s="158"/>
      <c r="LMF4" s="158"/>
      <c r="LMG4" s="158"/>
      <c r="LMH4" s="158"/>
      <c r="LMI4" s="158"/>
      <c r="LMJ4" s="158"/>
      <c r="LMK4" s="158"/>
      <c r="LML4" s="158"/>
      <c r="LMM4" s="158"/>
      <c r="LMN4" s="158"/>
      <c r="LMO4" s="158"/>
      <c r="LMP4" s="158"/>
      <c r="LMQ4" s="158"/>
      <c r="LMR4" s="158"/>
      <c r="LMS4" s="158"/>
      <c r="LMT4" s="158"/>
      <c r="LMU4" s="158"/>
      <c r="LMV4" s="158"/>
      <c r="LMW4" s="158"/>
      <c r="LMX4" s="158"/>
      <c r="LMY4" s="158"/>
      <c r="LMZ4" s="158"/>
      <c r="LNA4" s="158"/>
      <c r="LNB4" s="158"/>
      <c r="LNC4" s="158"/>
      <c r="LND4" s="158"/>
      <c r="LNE4" s="158"/>
      <c r="LNF4" s="158"/>
      <c r="LNG4" s="158"/>
      <c r="LNH4" s="158"/>
      <c r="LNI4" s="158"/>
      <c r="LNJ4" s="158"/>
      <c r="LNK4" s="158"/>
      <c r="LNL4" s="158"/>
      <c r="LNM4" s="158"/>
      <c r="LNN4" s="158"/>
      <c r="LNO4" s="158"/>
      <c r="LNP4" s="158"/>
      <c r="LNQ4" s="158"/>
      <c r="LNR4" s="158"/>
      <c r="LNS4" s="158"/>
      <c r="LNT4" s="158"/>
      <c r="LNU4" s="158"/>
      <c r="LNV4" s="158"/>
      <c r="LNW4" s="158"/>
      <c r="LNX4" s="158"/>
      <c r="LNY4" s="158"/>
      <c r="LNZ4" s="158"/>
      <c r="LOA4" s="158"/>
      <c r="LOB4" s="158"/>
      <c r="LOC4" s="158"/>
      <c r="LOD4" s="158"/>
      <c r="LOE4" s="158"/>
      <c r="LOF4" s="158"/>
      <c r="LOG4" s="158"/>
      <c r="LOH4" s="158"/>
      <c r="LOI4" s="158"/>
      <c r="LOJ4" s="158"/>
      <c r="LOK4" s="158"/>
      <c r="LOL4" s="158"/>
      <c r="LOM4" s="158"/>
      <c r="LON4" s="158"/>
      <c r="LOO4" s="158"/>
      <c r="LOP4" s="158"/>
      <c r="LOQ4" s="158"/>
      <c r="LOR4" s="158"/>
      <c r="LOS4" s="158"/>
      <c r="LOT4" s="158"/>
      <c r="LOU4" s="158"/>
      <c r="LOV4" s="158"/>
      <c r="LOW4" s="158"/>
      <c r="LOX4" s="158"/>
      <c r="LOY4" s="158"/>
      <c r="LOZ4" s="158"/>
      <c r="LPA4" s="158"/>
      <c r="LPB4" s="158"/>
      <c r="LPC4" s="158"/>
      <c r="LPD4" s="158"/>
      <c r="LPE4" s="158"/>
      <c r="LPF4" s="158"/>
      <c r="LPG4" s="158"/>
      <c r="LPH4" s="158"/>
      <c r="LPI4" s="158"/>
      <c r="LPJ4" s="158"/>
      <c r="LPK4" s="158"/>
      <c r="LPL4" s="158"/>
      <c r="LPM4" s="158"/>
      <c r="LPN4" s="158"/>
      <c r="LPO4" s="158"/>
      <c r="LPP4" s="158"/>
      <c r="LPQ4" s="158"/>
      <c r="LPR4" s="158"/>
      <c r="LPS4" s="158"/>
      <c r="LPT4" s="158"/>
      <c r="LPU4" s="158"/>
      <c r="LPV4" s="158"/>
      <c r="LPW4" s="158"/>
      <c r="LPX4" s="158"/>
      <c r="LPY4" s="158"/>
      <c r="LPZ4" s="158"/>
      <c r="LQA4" s="158"/>
      <c r="LQB4" s="158"/>
      <c r="LQC4" s="158"/>
      <c r="LQD4" s="158"/>
      <c r="LQE4" s="158"/>
      <c r="LQF4" s="158"/>
      <c r="LQG4" s="158"/>
      <c r="LQH4" s="158"/>
      <c r="LQI4" s="158"/>
      <c r="LQJ4" s="158"/>
      <c r="LQK4" s="158"/>
      <c r="LQL4" s="158"/>
      <c r="LQM4" s="158"/>
      <c r="LQN4" s="158"/>
      <c r="LQO4" s="158"/>
      <c r="LQP4" s="158"/>
      <c r="LQQ4" s="158"/>
      <c r="LQR4" s="158"/>
      <c r="LQS4" s="158"/>
      <c r="LQT4" s="158"/>
      <c r="LQU4" s="158"/>
      <c r="LQV4" s="158"/>
      <c r="LQW4" s="158"/>
      <c r="LQX4" s="158"/>
      <c r="LQY4" s="158"/>
      <c r="LQZ4" s="158"/>
      <c r="LRA4" s="158"/>
      <c r="LRB4" s="158"/>
      <c r="LRC4" s="158"/>
      <c r="LRD4" s="158"/>
      <c r="LRE4" s="158"/>
      <c r="LRF4" s="158"/>
      <c r="LRG4" s="158"/>
      <c r="LRH4" s="158"/>
      <c r="LRI4" s="158"/>
      <c r="LRJ4" s="158"/>
      <c r="LRK4" s="158"/>
      <c r="LRL4" s="158"/>
      <c r="LRM4" s="158"/>
      <c r="LRN4" s="158"/>
      <c r="LRO4" s="158"/>
      <c r="LRP4" s="158"/>
      <c r="LRQ4" s="158"/>
      <c r="LRR4" s="158"/>
      <c r="LRS4" s="158"/>
      <c r="LRT4" s="158"/>
      <c r="LRU4" s="158"/>
      <c r="LRV4" s="158"/>
      <c r="LRW4" s="158"/>
      <c r="LRX4" s="158"/>
      <c r="LRY4" s="158"/>
      <c r="LRZ4" s="158"/>
      <c r="LSA4" s="158"/>
      <c r="LSB4" s="158"/>
      <c r="LSC4" s="158"/>
      <c r="LSD4" s="158"/>
      <c r="LSE4" s="158"/>
      <c r="LSF4" s="158"/>
      <c r="LSG4" s="158"/>
      <c r="LSH4" s="158"/>
      <c r="LSI4" s="158"/>
      <c r="LSJ4" s="158"/>
      <c r="LSK4" s="158"/>
      <c r="LSL4" s="158"/>
      <c r="LSM4" s="158"/>
      <c r="LSN4" s="158"/>
      <c r="LSO4" s="158"/>
      <c r="LSP4" s="158"/>
      <c r="LSQ4" s="158"/>
      <c r="LSR4" s="158"/>
      <c r="LSS4" s="158"/>
      <c r="LST4" s="158"/>
      <c r="LSU4" s="158"/>
      <c r="LSV4" s="158"/>
      <c r="LSW4" s="158"/>
      <c r="LSX4" s="158"/>
      <c r="LSY4" s="158"/>
      <c r="LSZ4" s="158"/>
      <c r="LTA4" s="158"/>
      <c r="LTB4" s="158"/>
      <c r="LTC4" s="158"/>
      <c r="LTD4" s="158"/>
      <c r="LTE4" s="158"/>
      <c r="LTF4" s="158"/>
      <c r="LTG4" s="158"/>
      <c r="LTH4" s="158"/>
      <c r="LTI4" s="158"/>
      <c r="LTJ4" s="158"/>
      <c r="LTK4" s="158"/>
      <c r="LTL4" s="158"/>
      <c r="LTM4" s="158"/>
      <c r="LTN4" s="158"/>
      <c r="LTO4" s="158"/>
      <c r="LTP4" s="158"/>
      <c r="LTQ4" s="158"/>
      <c r="LTR4" s="158"/>
      <c r="LTS4" s="158"/>
      <c r="LTT4" s="158"/>
      <c r="LTU4" s="158"/>
      <c r="LTV4" s="158"/>
      <c r="LTW4" s="158"/>
      <c r="LTX4" s="158"/>
      <c r="LTY4" s="158"/>
      <c r="LTZ4" s="158"/>
      <c r="LUA4" s="158"/>
      <c r="LUB4" s="158"/>
      <c r="LUC4" s="158"/>
      <c r="LUD4" s="158"/>
      <c r="LUE4" s="158"/>
      <c r="LUF4" s="158"/>
      <c r="LUG4" s="158"/>
      <c r="LUH4" s="158"/>
      <c r="LUI4" s="158"/>
      <c r="LUJ4" s="158"/>
      <c r="LUK4" s="158"/>
      <c r="LUL4" s="158"/>
      <c r="LUM4" s="158"/>
      <c r="LUN4" s="158"/>
      <c r="LUO4" s="158"/>
      <c r="LUP4" s="158"/>
      <c r="LUQ4" s="158"/>
      <c r="LUR4" s="158"/>
      <c r="LUS4" s="158"/>
      <c r="LUT4" s="158"/>
      <c r="LUU4" s="158"/>
      <c r="LUV4" s="158"/>
      <c r="LUW4" s="158"/>
      <c r="LUX4" s="158"/>
      <c r="LUY4" s="158"/>
      <c r="LUZ4" s="158"/>
      <c r="LVA4" s="158"/>
      <c r="LVB4" s="158"/>
      <c r="LVC4" s="158"/>
      <c r="LVD4" s="158"/>
      <c r="LVE4" s="158"/>
      <c r="LVF4" s="158"/>
      <c r="LVG4" s="158"/>
      <c r="LVH4" s="158"/>
      <c r="LVI4" s="158"/>
      <c r="LVJ4" s="158"/>
      <c r="LVK4" s="158"/>
      <c r="LVL4" s="158"/>
      <c r="LVM4" s="158"/>
      <c r="LVN4" s="158"/>
      <c r="LVO4" s="158"/>
      <c r="LVP4" s="158"/>
      <c r="LVQ4" s="158"/>
      <c r="LVR4" s="158"/>
      <c r="LVS4" s="158"/>
      <c r="LVT4" s="158"/>
      <c r="LVU4" s="158"/>
      <c r="LVV4" s="158"/>
      <c r="LVW4" s="158"/>
      <c r="LVX4" s="158"/>
      <c r="LVY4" s="158"/>
      <c r="LVZ4" s="158"/>
      <c r="LWA4" s="158"/>
      <c r="LWB4" s="158"/>
      <c r="LWC4" s="158"/>
      <c r="LWD4" s="158"/>
      <c r="LWE4" s="158"/>
      <c r="LWF4" s="158"/>
      <c r="LWG4" s="158"/>
      <c r="LWH4" s="158"/>
      <c r="LWI4" s="158"/>
      <c r="LWJ4" s="158"/>
      <c r="LWK4" s="158"/>
      <c r="LWL4" s="158"/>
      <c r="LWM4" s="158"/>
      <c r="LWN4" s="158"/>
      <c r="LWO4" s="158"/>
      <c r="LWP4" s="158"/>
      <c r="LWQ4" s="158"/>
      <c r="LWR4" s="158"/>
      <c r="LWS4" s="158"/>
      <c r="LWT4" s="158"/>
      <c r="LWU4" s="158"/>
      <c r="LWV4" s="158"/>
      <c r="LWW4" s="158"/>
      <c r="LWX4" s="158"/>
      <c r="LWY4" s="158"/>
      <c r="LWZ4" s="158"/>
      <c r="LXA4" s="158"/>
      <c r="LXB4" s="158"/>
      <c r="LXC4" s="158"/>
      <c r="LXD4" s="158"/>
      <c r="LXE4" s="158"/>
      <c r="LXF4" s="158"/>
      <c r="LXG4" s="158"/>
      <c r="LXH4" s="158"/>
      <c r="LXI4" s="158"/>
      <c r="LXJ4" s="158"/>
      <c r="LXK4" s="158"/>
      <c r="LXL4" s="158"/>
      <c r="LXM4" s="158"/>
      <c r="LXN4" s="158"/>
      <c r="LXO4" s="158"/>
      <c r="LXP4" s="158"/>
      <c r="LXQ4" s="158"/>
      <c r="LXR4" s="158"/>
      <c r="LXS4" s="158"/>
      <c r="LXT4" s="158"/>
      <c r="LXU4" s="158"/>
      <c r="LXV4" s="158"/>
      <c r="LXW4" s="158"/>
      <c r="LXX4" s="158"/>
      <c r="LXY4" s="158"/>
      <c r="LXZ4" s="158"/>
      <c r="LYA4" s="158"/>
      <c r="LYB4" s="158"/>
      <c r="LYC4" s="158"/>
      <c r="LYD4" s="158"/>
      <c r="LYE4" s="158"/>
      <c r="LYF4" s="158"/>
      <c r="LYG4" s="158"/>
      <c r="LYH4" s="158"/>
      <c r="LYI4" s="158"/>
      <c r="LYJ4" s="158"/>
      <c r="LYK4" s="158"/>
      <c r="LYL4" s="158"/>
      <c r="LYM4" s="158"/>
      <c r="LYN4" s="158"/>
      <c r="LYO4" s="158"/>
      <c r="LYP4" s="158"/>
      <c r="LYQ4" s="158"/>
      <c r="LYR4" s="158"/>
      <c r="LYS4" s="158"/>
      <c r="LYT4" s="158"/>
      <c r="LYU4" s="158"/>
      <c r="LYV4" s="158"/>
      <c r="LYW4" s="158"/>
      <c r="LYX4" s="158"/>
      <c r="LYY4" s="158"/>
      <c r="LYZ4" s="158"/>
      <c r="LZA4" s="158"/>
      <c r="LZB4" s="158"/>
      <c r="LZC4" s="158"/>
      <c r="LZD4" s="158"/>
      <c r="LZE4" s="158"/>
      <c r="LZF4" s="158"/>
      <c r="LZG4" s="158"/>
      <c r="LZH4" s="158"/>
      <c r="LZI4" s="158"/>
      <c r="LZJ4" s="158"/>
      <c r="LZK4" s="158"/>
      <c r="LZL4" s="158"/>
      <c r="LZM4" s="158"/>
      <c r="LZN4" s="158"/>
      <c r="LZO4" s="158"/>
      <c r="LZP4" s="158"/>
      <c r="LZQ4" s="158"/>
      <c r="LZR4" s="158"/>
      <c r="LZS4" s="158"/>
      <c r="LZT4" s="158"/>
      <c r="LZU4" s="158"/>
      <c r="LZV4" s="158"/>
      <c r="LZW4" s="158"/>
      <c r="LZX4" s="158"/>
      <c r="LZY4" s="158"/>
      <c r="LZZ4" s="158"/>
      <c r="MAA4" s="158"/>
      <c r="MAB4" s="158"/>
      <c r="MAC4" s="158"/>
      <c r="MAD4" s="158"/>
      <c r="MAE4" s="158"/>
      <c r="MAF4" s="158"/>
      <c r="MAG4" s="158"/>
      <c r="MAH4" s="158"/>
      <c r="MAI4" s="158"/>
      <c r="MAJ4" s="158"/>
      <c r="MAK4" s="158"/>
      <c r="MAL4" s="158"/>
      <c r="MAM4" s="158"/>
      <c r="MAN4" s="158"/>
      <c r="MAO4" s="158"/>
      <c r="MAP4" s="158"/>
      <c r="MAQ4" s="158"/>
      <c r="MAR4" s="158"/>
      <c r="MAS4" s="158"/>
      <c r="MAT4" s="158"/>
      <c r="MAU4" s="158"/>
      <c r="MAV4" s="158"/>
      <c r="MAW4" s="158"/>
      <c r="MAX4" s="158"/>
      <c r="MAY4" s="158"/>
      <c r="MAZ4" s="158"/>
      <c r="MBA4" s="158"/>
      <c r="MBB4" s="158"/>
      <c r="MBC4" s="158"/>
      <c r="MBD4" s="158"/>
      <c r="MBE4" s="158"/>
      <c r="MBF4" s="158"/>
      <c r="MBG4" s="158"/>
      <c r="MBH4" s="158"/>
      <c r="MBI4" s="158"/>
      <c r="MBJ4" s="158"/>
      <c r="MBK4" s="158"/>
      <c r="MBL4" s="158"/>
      <c r="MBM4" s="158"/>
      <c r="MBN4" s="158"/>
      <c r="MBO4" s="158"/>
      <c r="MBP4" s="158"/>
      <c r="MBQ4" s="158"/>
      <c r="MBR4" s="158"/>
      <c r="MBS4" s="158"/>
      <c r="MBT4" s="158"/>
      <c r="MBU4" s="158"/>
      <c r="MBV4" s="158"/>
      <c r="MBW4" s="158"/>
      <c r="MBX4" s="158"/>
      <c r="MBY4" s="158"/>
      <c r="MBZ4" s="158"/>
      <c r="MCA4" s="158"/>
      <c r="MCB4" s="158"/>
      <c r="MCC4" s="158"/>
      <c r="MCD4" s="158"/>
      <c r="MCE4" s="158"/>
      <c r="MCF4" s="158"/>
      <c r="MCG4" s="158"/>
      <c r="MCH4" s="158"/>
      <c r="MCI4" s="158"/>
      <c r="MCJ4" s="158"/>
      <c r="MCK4" s="158"/>
      <c r="MCL4" s="158"/>
      <c r="MCM4" s="158"/>
      <c r="MCN4" s="158"/>
      <c r="MCO4" s="158"/>
      <c r="MCP4" s="158"/>
      <c r="MCQ4" s="158"/>
      <c r="MCR4" s="158"/>
      <c r="MCS4" s="158"/>
      <c r="MCT4" s="158"/>
      <c r="MCU4" s="158"/>
      <c r="MCV4" s="158"/>
      <c r="MCW4" s="158"/>
      <c r="MCX4" s="158"/>
      <c r="MCY4" s="158"/>
      <c r="MCZ4" s="158"/>
      <c r="MDA4" s="158"/>
      <c r="MDB4" s="158"/>
      <c r="MDC4" s="158"/>
      <c r="MDD4" s="158"/>
      <c r="MDE4" s="158"/>
      <c r="MDF4" s="158"/>
      <c r="MDG4" s="158"/>
      <c r="MDH4" s="158"/>
      <c r="MDI4" s="158"/>
      <c r="MDJ4" s="158"/>
      <c r="MDK4" s="158"/>
      <c r="MDL4" s="158"/>
      <c r="MDM4" s="158"/>
      <c r="MDN4" s="158"/>
      <c r="MDO4" s="158"/>
      <c r="MDP4" s="158"/>
      <c r="MDQ4" s="158"/>
      <c r="MDR4" s="158"/>
      <c r="MDS4" s="158"/>
      <c r="MDT4" s="158"/>
      <c r="MDU4" s="158"/>
      <c r="MDV4" s="158"/>
      <c r="MDW4" s="158"/>
      <c r="MDX4" s="158"/>
      <c r="MDY4" s="158"/>
      <c r="MDZ4" s="158"/>
      <c r="MEA4" s="158"/>
      <c r="MEB4" s="158"/>
      <c r="MEC4" s="158"/>
      <c r="MED4" s="158"/>
      <c r="MEE4" s="158"/>
      <c r="MEF4" s="158"/>
      <c r="MEG4" s="158"/>
      <c r="MEH4" s="158"/>
      <c r="MEI4" s="158"/>
      <c r="MEJ4" s="158"/>
      <c r="MEK4" s="158"/>
      <c r="MEL4" s="158"/>
      <c r="MEM4" s="158"/>
      <c r="MEN4" s="158"/>
      <c r="MEO4" s="158"/>
      <c r="MEP4" s="158"/>
      <c r="MEQ4" s="158"/>
      <c r="MER4" s="158"/>
      <c r="MES4" s="158"/>
      <c r="MET4" s="158"/>
      <c r="MEU4" s="158"/>
      <c r="MEV4" s="158"/>
      <c r="MEW4" s="158"/>
      <c r="MEX4" s="158"/>
      <c r="MEY4" s="158"/>
      <c r="MEZ4" s="158"/>
      <c r="MFA4" s="158"/>
      <c r="MFB4" s="158"/>
      <c r="MFC4" s="158"/>
      <c r="MFD4" s="158"/>
      <c r="MFE4" s="158"/>
      <c r="MFF4" s="158"/>
      <c r="MFG4" s="158"/>
      <c r="MFH4" s="158"/>
      <c r="MFI4" s="158"/>
      <c r="MFJ4" s="158"/>
      <c r="MFK4" s="158"/>
      <c r="MFL4" s="158"/>
      <c r="MFM4" s="158"/>
      <c r="MFN4" s="158"/>
      <c r="MFO4" s="158"/>
      <c r="MFP4" s="158"/>
      <c r="MFQ4" s="158"/>
      <c r="MFR4" s="158"/>
      <c r="MFS4" s="158"/>
      <c r="MFT4" s="158"/>
      <c r="MFU4" s="158"/>
      <c r="MFV4" s="158"/>
      <c r="MFW4" s="158"/>
      <c r="MFX4" s="158"/>
      <c r="MFY4" s="158"/>
      <c r="MFZ4" s="158"/>
      <c r="MGA4" s="158"/>
      <c r="MGB4" s="158"/>
      <c r="MGC4" s="158"/>
      <c r="MGD4" s="158"/>
      <c r="MGE4" s="158"/>
      <c r="MGF4" s="158"/>
      <c r="MGG4" s="158"/>
      <c r="MGH4" s="158"/>
      <c r="MGI4" s="158"/>
      <c r="MGJ4" s="158"/>
      <c r="MGK4" s="158"/>
      <c r="MGL4" s="158"/>
      <c r="MGM4" s="158"/>
      <c r="MGN4" s="158"/>
      <c r="MGO4" s="158"/>
      <c r="MGP4" s="158"/>
      <c r="MGQ4" s="158"/>
      <c r="MGR4" s="158"/>
      <c r="MGS4" s="158"/>
      <c r="MGT4" s="158"/>
      <c r="MGU4" s="158"/>
      <c r="MGV4" s="158"/>
      <c r="MGW4" s="158"/>
      <c r="MGX4" s="158"/>
      <c r="MGY4" s="158"/>
      <c r="MGZ4" s="158"/>
      <c r="MHA4" s="158"/>
      <c r="MHB4" s="158"/>
      <c r="MHC4" s="158"/>
      <c r="MHD4" s="158"/>
      <c r="MHE4" s="158"/>
      <c r="MHF4" s="158"/>
      <c r="MHG4" s="158"/>
      <c r="MHH4" s="158"/>
      <c r="MHI4" s="158"/>
      <c r="MHJ4" s="158"/>
      <c r="MHK4" s="158"/>
      <c r="MHL4" s="158"/>
      <c r="MHM4" s="158"/>
      <c r="MHN4" s="158"/>
      <c r="MHO4" s="158"/>
      <c r="MHP4" s="158"/>
      <c r="MHQ4" s="158"/>
      <c r="MHR4" s="158"/>
      <c r="MHS4" s="158"/>
      <c r="MHT4" s="158"/>
      <c r="MHU4" s="158"/>
      <c r="MHV4" s="158"/>
      <c r="MHW4" s="158"/>
      <c r="MHX4" s="158"/>
      <c r="MHY4" s="158"/>
      <c r="MHZ4" s="158"/>
      <c r="MIA4" s="158"/>
      <c r="MIB4" s="158"/>
      <c r="MIC4" s="158"/>
      <c r="MID4" s="158"/>
      <c r="MIE4" s="158"/>
      <c r="MIF4" s="158"/>
      <c r="MIG4" s="158"/>
      <c r="MIH4" s="158"/>
      <c r="MII4" s="158"/>
      <c r="MIJ4" s="158"/>
      <c r="MIK4" s="158"/>
      <c r="MIL4" s="158"/>
      <c r="MIM4" s="158"/>
      <c r="MIN4" s="158"/>
      <c r="MIO4" s="158"/>
      <c r="MIP4" s="158"/>
      <c r="MIQ4" s="158"/>
      <c r="MIR4" s="158"/>
      <c r="MIS4" s="158"/>
      <c r="MIT4" s="158"/>
      <c r="MIU4" s="158"/>
      <c r="MIV4" s="158"/>
      <c r="MIW4" s="158"/>
      <c r="MIX4" s="158"/>
      <c r="MIY4" s="158"/>
      <c r="MIZ4" s="158"/>
      <c r="MJA4" s="158"/>
      <c r="MJB4" s="158"/>
      <c r="MJC4" s="158"/>
      <c r="MJD4" s="158"/>
      <c r="MJE4" s="158"/>
      <c r="MJF4" s="158"/>
      <c r="MJG4" s="158"/>
      <c r="MJH4" s="158"/>
      <c r="MJI4" s="158"/>
      <c r="MJJ4" s="158"/>
      <c r="MJK4" s="158"/>
      <c r="MJL4" s="158"/>
      <c r="MJM4" s="158"/>
      <c r="MJN4" s="158"/>
      <c r="MJO4" s="158"/>
      <c r="MJP4" s="158"/>
      <c r="MJQ4" s="158"/>
      <c r="MJR4" s="158"/>
      <c r="MJS4" s="158"/>
      <c r="MJT4" s="158"/>
      <c r="MJU4" s="158"/>
      <c r="MJV4" s="158"/>
      <c r="MJW4" s="158"/>
      <c r="MJX4" s="158"/>
      <c r="MJY4" s="158"/>
      <c r="MJZ4" s="158"/>
      <c r="MKA4" s="158"/>
      <c r="MKB4" s="158"/>
      <c r="MKC4" s="158"/>
      <c r="MKD4" s="158"/>
      <c r="MKE4" s="158"/>
      <c r="MKF4" s="158"/>
      <c r="MKG4" s="158"/>
      <c r="MKH4" s="158"/>
      <c r="MKI4" s="158"/>
      <c r="MKJ4" s="158"/>
      <c r="MKK4" s="158"/>
      <c r="MKL4" s="158"/>
      <c r="MKM4" s="158"/>
      <c r="MKN4" s="158"/>
      <c r="MKO4" s="158"/>
      <c r="MKP4" s="158"/>
      <c r="MKQ4" s="158"/>
      <c r="MKR4" s="158"/>
      <c r="MKS4" s="158"/>
      <c r="MKT4" s="158"/>
      <c r="MKU4" s="158"/>
      <c r="MKV4" s="158"/>
      <c r="MKW4" s="158"/>
      <c r="MKX4" s="158"/>
      <c r="MKY4" s="158"/>
      <c r="MKZ4" s="158"/>
      <c r="MLA4" s="158"/>
      <c r="MLB4" s="158"/>
      <c r="MLC4" s="158"/>
      <c r="MLD4" s="158"/>
      <c r="MLE4" s="158"/>
      <c r="MLF4" s="158"/>
      <c r="MLG4" s="158"/>
      <c r="MLH4" s="158"/>
      <c r="MLI4" s="158"/>
      <c r="MLJ4" s="158"/>
      <c r="MLK4" s="158"/>
      <c r="MLL4" s="158"/>
      <c r="MLM4" s="158"/>
      <c r="MLN4" s="158"/>
      <c r="MLO4" s="158"/>
      <c r="MLP4" s="158"/>
      <c r="MLQ4" s="158"/>
      <c r="MLR4" s="158"/>
      <c r="MLS4" s="158"/>
      <c r="MLT4" s="158"/>
      <c r="MLU4" s="158"/>
      <c r="MLV4" s="158"/>
      <c r="MLW4" s="158"/>
      <c r="MLX4" s="158"/>
      <c r="MLY4" s="158"/>
      <c r="MLZ4" s="158"/>
      <c r="MMA4" s="158"/>
      <c r="MMB4" s="158"/>
      <c r="MMC4" s="158"/>
      <c r="MMD4" s="158"/>
      <c r="MME4" s="158"/>
      <c r="MMF4" s="158"/>
      <c r="MMG4" s="158"/>
      <c r="MMH4" s="158"/>
      <c r="MMI4" s="158"/>
      <c r="MMJ4" s="158"/>
      <c r="MMK4" s="158"/>
      <c r="MML4" s="158"/>
      <c r="MMM4" s="158"/>
      <c r="MMN4" s="158"/>
      <c r="MMO4" s="158"/>
      <c r="MMP4" s="158"/>
      <c r="MMQ4" s="158"/>
      <c r="MMR4" s="158"/>
      <c r="MMS4" s="158"/>
      <c r="MMT4" s="158"/>
      <c r="MMU4" s="158"/>
      <c r="MMV4" s="158"/>
      <c r="MMW4" s="158"/>
      <c r="MMX4" s="158"/>
      <c r="MMY4" s="158"/>
      <c r="MMZ4" s="158"/>
      <c r="MNA4" s="158"/>
      <c r="MNB4" s="158"/>
      <c r="MNC4" s="158"/>
      <c r="MND4" s="158"/>
      <c r="MNE4" s="158"/>
      <c r="MNF4" s="158"/>
      <c r="MNG4" s="158"/>
      <c r="MNH4" s="158"/>
      <c r="MNI4" s="158"/>
      <c r="MNJ4" s="158"/>
      <c r="MNK4" s="158"/>
      <c r="MNL4" s="158"/>
      <c r="MNM4" s="158"/>
      <c r="MNN4" s="158"/>
      <c r="MNO4" s="158"/>
      <c r="MNP4" s="158"/>
      <c r="MNQ4" s="158"/>
      <c r="MNR4" s="158"/>
      <c r="MNS4" s="158"/>
      <c r="MNT4" s="158"/>
      <c r="MNU4" s="158"/>
      <c r="MNV4" s="158"/>
      <c r="MNW4" s="158"/>
      <c r="MNX4" s="158"/>
      <c r="MNY4" s="158"/>
      <c r="MNZ4" s="158"/>
      <c r="MOA4" s="158"/>
      <c r="MOB4" s="158"/>
      <c r="MOC4" s="158"/>
      <c r="MOD4" s="158"/>
      <c r="MOE4" s="158"/>
      <c r="MOF4" s="158"/>
      <c r="MOG4" s="158"/>
      <c r="MOH4" s="158"/>
      <c r="MOI4" s="158"/>
      <c r="MOJ4" s="158"/>
      <c r="MOK4" s="158"/>
      <c r="MOL4" s="158"/>
      <c r="MOM4" s="158"/>
      <c r="MON4" s="158"/>
      <c r="MOO4" s="158"/>
      <c r="MOP4" s="158"/>
      <c r="MOQ4" s="158"/>
      <c r="MOR4" s="158"/>
      <c r="MOS4" s="158"/>
      <c r="MOT4" s="158"/>
      <c r="MOU4" s="158"/>
      <c r="MOV4" s="158"/>
      <c r="MOW4" s="158"/>
      <c r="MOX4" s="158"/>
      <c r="MOY4" s="158"/>
      <c r="MOZ4" s="158"/>
      <c r="MPA4" s="158"/>
      <c r="MPB4" s="158"/>
      <c r="MPC4" s="158"/>
      <c r="MPD4" s="158"/>
      <c r="MPE4" s="158"/>
      <c r="MPF4" s="158"/>
      <c r="MPG4" s="158"/>
      <c r="MPH4" s="158"/>
      <c r="MPI4" s="158"/>
      <c r="MPJ4" s="158"/>
      <c r="MPK4" s="158"/>
      <c r="MPL4" s="158"/>
      <c r="MPM4" s="158"/>
      <c r="MPN4" s="158"/>
      <c r="MPO4" s="158"/>
      <c r="MPP4" s="158"/>
      <c r="MPQ4" s="158"/>
      <c r="MPR4" s="158"/>
      <c r="MPS4" s="158"/>
      <c r="MPT4" s="158"/>
      <c r="MPU4" s="158"/>
      <c r="MPV4" s="158"/>
      <c r="MPW4" s="158"/>
      <c r="MPX4" s="158"/>
      <c r="MPY4" s="158"/>
      <c r="MPZ4" s="158"/>
      <c r="MQA4" s="158"/>
      <c r="MQB4" s="158"/>
      <c r="MQC4" s="158"/>
      <c r="MQD4" s="158"/>
      <c r="MQE4" s="158"/>
      <c r="MQF4" s="158"/>
      <c r="MQG4" s="158"/>
      <c r="MQH4" s="158"/>
      <c r="MQI4" s="158"/>
      <c r="MQJ4" s="158"/>
      <c r="MQK4" s="158"/>
      <c r="MQL4" s="158"/>
      <c r="MQM4" s="158"/>
      <c r="MQN4" s="158"/>
      <c r="MQO4" s="158"/>
      <c r="MQP4" s="158"/>
      <c r="MQQ4" s="158"/>
      <c r="MQR4" s="158"/>
      <c r="MQS4" s="158"/>
      <c r="MQT4" s="158"/>
      <c r="MQU4" s="158"/>
      <c r="MQV4" s="158"/>
      <c r="MQW4" s="158"/>
      <c r="MQX4" s="158"/>
      <c r="MQY4" s="158"/>
      <c r="MQZ4" s="158"/>
      <c r="MRA4" s="158"/>
      <c r="MRB4" s="158"/>
      <c r="MRC4" s="158"/>
      <c r="MRD4" s="158"/>
      <c r="MRE4" s="158"/>
      <c r="MRF4" s="158"/>
      <c r="MRG4" s="158"/>
      <c r="MRH4" s="158"/>
      <c r="MRI4" s="158"/>
      <c r="MRJ4" s="158"/>
      <c r="MRK4" s="158"/>
      <c r="MRL4" s="158"/>
      <c r="MRM4" s="158"/>
      <c r="MRN4" s="158"/>
      <c r="MRO4" s="158"/>
      <c r="MRP4" s="158"/>
      <c r="MRQ4" s="158"/>
      <c r="MRR4" s="158"/>
      <c r="MRS4" s="158"/>
      <c r="MRT4" s="158"/>
      <c r="MRU4" s="158"/>
      <c r="MRV4" s="158"/>
      <c r="MRW4" s="158"/>
      <c r="MRX4" s="158"/>
      <c r="MRY4" s="158"/>
      <c r="MRZ4" s="158"/>
      <c r="MSA4" s="158"/>
      <c r="MSB4" s="158"/>
      <c r="MSC4" s="158"/>
      <c r="MSD4" s="158"/>
      <c r="MSE4" s="158"/>
      <c r="MSF4" s="158"/>
      <c r="MSG4" s="158"/>
      <c r="MSH4" s="158"/>
      <c r="MSI4" s="158"/>
      <c r="MSJ4" s="158"/>
      <c r="MSK4" s="158"/>
      <c r="MSL4" s="158"/>
      <c r="MSM4" s="158"/>
      <c r="MSN4" s="158"/>
      <c r="MSO4" s="158"/>
      <c r="MSP4" s="158"/>
      <c r="MSQ4" s="158"/>
      <c r="MSR4" s="158"/>
      <c r="MSS4" s="158"/>
      <c r="MST4" s="158"/>
      <c r="MSU4" s="158"/>
      <c r="MSV4" s="158"/>
      <c r="MSW4" s="158"/>
      <c r="MSX4" s="158"/>
      <c r="MSY4" s="158"/>
      <c r="MSZ4" s="158"/>
      <c r="MTA4" s="158"/>
      <c r="MTB4" s="158"/>
      <c r="MTC4" s="158"/>
      <c r="MTD4" s="158"/>
      <c r="MTE4" s="158"/>
      <c r="MTF4" s="158"/>
      <c r="MTG4" s="158"/>
      <c r="MTH4" s="158"/>
      <c r="MTI4" s="158"/>
      <c r="MTJ4" s="158"/>
      <c r="MTK4" s="158"/>
      <c r="MTL4" s="158"/>
      <c r="MTM4" s="158"/>
      <c r="MTN4" s="158"/>
      <c r="MTO4" s="158"/>
      <c r="MTP4" s="158"/>
      <c r="MTQ4" s="158"/>
      <c r="MTR4" s="158"/>
      <c r="MTS4" s="158"/>
      <c r="MTT4" s="158"/>
      <c r="MTU4" s="158"/>
      <c r="MTV4" s="158"/>
      <c r="MTW4" s="158"/>
      <c r="MTX4" s="158"/>
      <c r="MTY4" s="158"/>
      <c r="MTZ4" s="158"/>
      <c r="MUA4" s="158"/>
      <c r="MUB4" s="158"/>
      <c r="MUC4" s="158"/>
      <c r="MUD4" s="158"/>
      <c r="MUE4" s="158"/>
      <c r="MUF4" s="158"/>
      <c r="MUG4" s="158"/>
      <c r="MUH4" s="158"/>
      <c r="MUI4" s="158"/>
      <c r="MUJ4" s="158"/>
      <c r="MUK4" s="158"/>
      <c r="MUL4" s="158"/>
      <c r="MUM4" s="158"/>
      <c r="MUN4" s="158"/>
      <c r="MUO4" s="158"/>
      <c r="MUP4" s="158"/>
      <c r="MUQ4" s="158"/>
      <c r="MUR4" s="158"/>
      <c r="MUS4" s="158"/>
      <c r="MUT4" s="158"/>
      <c r="MUU4" s="158"/>
      <c r="MUV4" s="158"/>
      <c r="MUW4" s="158"/>
      <c r="MUX4" s="158"/>
      <c r="MUY4" s="158"/>
      <c r="MUZ4" s="158"/>
      <c r="MVA4" s="158"/>
      <c r="MVB4" s="158"/>
      <c r="MVC4" s="158"/>
      <c r="MVD4" s="158"/>
      <c r="MVE4" s="158"/>
      <c r="MVF4" s="158"/>
      <c r="MVG4" s="158"/>
      <c r="MVH4" s="158"/>
      <c r="MVI4" s="158"/>
      <c r="MVJ4" s="158"/>
      <c r="MVK4" s="158"/>
      <c r="MVL4" s="158"/>
      <c r="MVM4" s="158"/>
      <c r="MVN4" s="158"/>
      <c r="MVO4" s="158"/>
      <c r="MVP4" s="158"/>
      <c r="MVQ4" s="158"/>
      <c r="MVR4" s="158"/>
      <c r="MVS4" s="158"/>
      <c r="MVT4" s="158"/>
      <c r="MVU4" s="158"/>
      <c r="MVV4" s="158"/>
      <c r="MVW4" s="158"/>
      <c r="MVX4" s="158"/>
      <c r="MVY4" s="158"/>
      <c r="MVZ4" s="158"/>
      <c r="MWA4" s="158"/>
      <c r="MWB4" s="158"/>
      <c r="MWC4" s="158"/>
      <c r="MWD4" s="158"/>
      <c r="MWE4" s="158"/>
      <c r="MWF4" s="158"/>
      <c r="MWG4" s="158"/>
      <c r="MWH4" s="158"/>
      <c r="MWI4" s="158"/>
      <c r="MWJ4" s="158"/>
      <c r="MWK4" s="158"/>
      <c r="MWL4" s="158"/>
      <c r="MWM4" s="158"/>
      <c r="MWN4" s="158"/>
      <c r="MWO4" s="158"/>
      <c r="MWP4" s="158"/>
      <c r="MWQ4" s="158"/>
      <c r="MWR4" s="158"/>
      <c r="MWS4" s="158"/>
      <c r="MWT4" s="158"/>
      <c r="MWU4" s="158"/>
      <c r="MWV4" s="158"/>
      <c r="MWW4" s="158"/>
      <c r="MWX4" s="158"/>
      <c r="MWY4" s="158"/>
      <c r="MWZ4" s="158"/>
      <c r="MXA4" s="158"/>
      <c r="MXB4" s="158"/>
      <c r="MXC4" s="158"/>
      <c r="MXD4" s="158"/>
      <c r="MXE4" s="158"/>
      <c r="MXF4" s="158"/>
      <c r="MXG4" s="158"/>
      <c r="MXH4" s="158"/>
      <c r="MXI4" s="158"/>
      <c r="MXJ4" s="158"/>
      <c r="MXK4" s="158"/>
      <c r="MXL4" s="158"/>
      <c r="MXM4" s="158"/>
      <c r="MXN4" s="158"/>
      <c r="MXO4" s="158"/>
      <c r="MXP4" s="158"/>
      <c r="MXQ4" s="158"/>
      <c r="MXR4" s="158"/>
      <c r="MXS4" s="158"/>
      <c r="MXT4" s="158"/>
      <c r="MXU4" s="158"/>
      <c r="MXV4" s="158"/>
      <c r="MXW4" s="158"/>
      <c r="MXX4" s="158"/>
      <c r="MXY4" s="158"/>
      <c r="MXZ4" s="158"/>
      <c r="MYA4" s="158"/>
      <c r="MYB4" s="158"/>
      <c r="MYC4" s="158"/>
      <c r="MYD4" s="158"/>
      <c r="MYE4" s="158"/>
      <c r="MYF4" s="158"/>
      <c r="MYG4" s="158"/>
      <c r="MYH4" s="158"/>
      <c r="MYI4" s="158"/>
      <c r="MYJ4" s="158"/>
      <c r="MYK4" s="158"/>
      <c r="MYL4" s="158"/>
      <c r="MYM4" s="158"/>
      <c r="MYN4" s="158"/>
      <c r="MYO4" s="158"/>
      <c r="MYP4" s="158"/>
      <c r="MYQ4" s="158"/>
      <c r="MYR4" s="158"/>
      <c r="MYS4" s="158"/>
      <c r="MYT4" s="158"/>
      <c r="MYU4" s="158"/>
      <c r="MYV4" s="158"/>
      <c r="MYW4" s="158"/>
      <c r="MYX4" s="158"/>
      <c r="MYY4" s="158"/>
      <c r="MYZ4" s="158"/>
      <c r="MZA4" s="158"/>
      <c r="MZB4" s="158"/>
      <c r="MZC4" s="158"/>
      <c r="MZD4" s="158"/>
      <c r="MZE4" s="158"/>
      <c r="MZF4" s="158"/>
      <c r="MZG4" s="158"/>
      <c r="MZH4" s="158"/>
      <c r="MZI4" s="158"/>
      <c r="MZJ4" s="158"/>
      <c r="MZK4" s="158"/>
      <c r="MZL4" s="158"/>
      <c r="MZM4" s="158"/>
      <c r="MZN4" s="158"/>
      <c r="MZO4" s="158"/>
      <c r="MZP4" s="158"/>
      <c r="MZQ4" s="158"/>
      <c r="MZR4" s="158"/>
      <c r="MZS4" s="158"/>
      <c r="MZT4" s="158"/>
      <c r="MZU4" s="158"/>
      <c r="MZV4" s="158"/>
      <c r="MZW4" s="158"/>
      <c r="MZX4" s="158"/>
      <c r="MZY4" s="158"/>
      <c r="MZZ4" s="158"/>
      <c r="NAA4" s="158"/>
      <c r="NAB4" s="158"/>
      <c r="NAC4" s="158"/>
      <c r="NAD4" s="158"/>
      <c r="NAE4" s="158"/>
      <c r="NAF4" s="158"/>
      <c r="NAG4" s="158"/>
      <c r="NAH4" s="158"/>
      <c r="NAI4" s="158"/>
      <c r="NAJ4" s="158"/>
      <c r="NAK4" s="158"/>
      <c r="NAL4" s="158"/>
      <c r="NAM4" s="158"/>
      <c r="NAN4" s="158"/>
      <c r="NAO4" s="158"/>
      <c r="NAP4" s="158"/>
      <c r="NAQ4" s="158"/>
      <c r="NAR4" s="158"/>
      <c r="NAS4" s="158"/>
      <c r="NAT4" s="158"/>
      <c r="NAU4" s="158"/>
      <c r="NAV4" s="158"/>
      <c r="NAW4" s="158"/>
      <c r="NAX4" s="158"/>
      <c r="NAY4" s="158"/>
      <c r="NAZ4" s="158"/>
      <c r="NBA4" s="158"/>
      <c r="NBB4" s="158"/>
      <c r="NBC4" s="158"/>
      <c r="NBD4" s="158"/>
      <c r="NBE4" s="158"/>
      <c r="NBF4" s="158"/>
      <c r="NBG4" s="158"/>
      <c r="NBH4" s="158"/>
      <c r="NBI4" s="158"/>
      <c r="NBJ4" s="158"/>
      <c r="NBK4" s="158"/>
      <c r="NBL4" s="158"/>
      <c r="NBM4" s="158"/>
      <c r="NBN4" s="158"/>
      <c r="NBO4" s="158"/>
      <c r="NBP4" s="158"/>
      <c r="NBQ4" s="158"/>
      <c r="NBR4" s="158"/>
      <c r="NBS4" s="158"/>
      <c r="NBT4" s="158"/>
      <c r="NBU4" s="158"/>
      <c r="NBV4" s="158"/>
      <c r="NBW4" s="158"/>
      <c r="NBX4" s="158"/>
      <c r="NBY4" s="158"/>
      <c r="NBZ4" s="158"/>
      <c r="NCA4" s="158"/>
      <c r="NCB4" s="158"/>
      <c r="NCC4" s="158"/>
      <c r="NCD4" s="158"/>
      <c r="NCE4" s="158"/>
      <c r="NCF4" s="158"/>
      <c r="NCG4" s="158"/>
      <c r="NCH4" s="158"/>
      <c r="NCI4" s="158"/>
      <c r="NCJ4" s="158"/>
      <c r="NCK4" s="158"/>
      <c r="NCL4" s="158"/>
      <c r="NCM4" s="158"/>
      <c r="NCN4" s="158"/>
      <c r="NCO4" s="158"/>
      <c r="NCP4" s="158"/>
      <c r="NCQ4" s="158"/>
      <c r="NCR4" s="158"/>
      <c r="NCS4" s="158"/>
      <c r="NCT4" s="158"/>
      <c r="NCU4" s="158"/>
      <c r="NCV4" s="158"/>
      <c r="NCW4" s="158"/>
      <c r="NCX4" s="158"/>
      <c r="NCY4" s="158"/>
      <c r="NCZ4" s="158"/>
      <c r="NDA4" s="158"/>
      <c r="NDB4" s="158"/>
      <c r="NDC4" s="158"/>
      <c r="NDD4" s="158"/>
      <c r="NDE4" s="158"/>
      <c r="NDF4" s="158"/>
      <c r="NDG4" s="158"/>
      <c r="NDH4" s="158"/>
      <c r="NDI4" s="158"/>
      <c r="NDJ4" s="158"/>
      <c r="NDK4" s="158"/>
      <c r="NDL4" s="158"/>
      <c r="NDM4" s="158"/>
      <c r="NDN4" s="158"/>
      <c r="NDO4" s="158"/>
      <c r="NDP4" s="158"/>
      <c r="NDQ4" s="158"/>
      <c r="NDR4" s="158"/>
      <c r="NDS4" s="158"/>
      <c r="NDT4" s="158"/>
      <c r="NDU4" s="158"/>
      <c r="NDV4" s="158"/>
      <c r="NDW4" s="158"/>
      <c r="NDX4" s="158"/>
      <c r="NDY4" s="158"/>
      <c r="NDZ4" s="158"/>
      <c r="NEA4" s="158"/>
      <c r="NEB4" s="158"/>
      <c r="NEC4" s="158"/>
      <c r="NED4" s="158"/>
      <c r="NEE4" s="158"/>
      <c r="NEF4" s="158"/>
      <c r="NEG4" s="158"/>
      <c r="NEH4" s="158"/>
      <c r="NEI4" s="158"/>
      <c r="NEJ4" s="158"/>
      <c r="NEK4" s="158"/>
      <c r="NEL4" s="158"/>
      <c r="NEM4" s="158"/>
      <c r="NEN4" s="158"/>
      <c r="NEO4" s="158"/>
      <c r="NEP4" s="158"/>
      <c r="NEQ4" s="158"/>
      <c r="NER4" s="158"/>
      <c r="NES4" s="158"/>
      <c r="NET4" s="158"/>
      <c r="NEU4" s="158"/>
      <c r="NEV4" s="158"/>
      <c r="NEW4" s="158"/>
      <c r="NEX4" s="158"/>
      <c r="NEY4" s="158"/>
      <c r="NEZ4" s="158"/>
      <c r="NFA4" s="158"/>
      <c r="NFB4" s="158"/>
      <c r="NFC4" s="158"/>
      <c r="NFD4" s="158"/>
      <c r="NFE4" s="158"/>
      <c r="NFF4" s="158"/>
      <c r="NFG4" s="158"/>
      <c r="NFH4" s="158"/>
      <c r="NFI4" s="158"/>
      <c r="NFJ4" s="158"/>
      <c r="NFK4" s="158"/>
      <c r="NFL4" s="158"/>
      <c r="NFM4" s="158"/>
      <c r="NFN4" s="158"/>
      <c r="NFO4" s="158"/>
      <c r="NFP4" s="158"/>
      <c r="NFQ4" s="158"/>
      <c r="NFR4" s="158"/>
      <c r="NFS4" s="158"/>
      <c r="NFT4" s="158"/>
      <c r="NFU4" s="158"/>
      <c r="NFV4" s="158"/>
      <c r="NFW4" s="158"/>
      <c r="NFX4" s="158"/>
      <c r="NFY4" s="158"/>
      <c r="NFZ4" s="158"/>
      <c r="NGA4" s="158"/>
      <c r="NGB4" s="158"/>
      <c r="NGC4" s="158"/>
      <c r="NGD4" s="158"/>
      <c r="NGE4" s="158"/>
      <c r="NGF4" s="158"/>
      <c r="NGG4" s="158"/>
      <c r="NGH4" s="158"/>
      <c r="NGI4" s="158"/>
      <c r="NGJ4" s="158"/>
      <c r="NGK4" s="158"/>
      <c r="NGL4" s="158"/>
      <c r="NGM4" s="158"/>
      <c r="NGN4" s="158"/>
      <c r="NGO4" s="158"/>
      <c r="NGP4" s="158"/>
      <c r="NGQ4" s="158"/>
      <c r="NGR4" s="158"/>
      <c r="NGS4" s="158"/>
      <c r="NGT4" s="158"/>
      <c r="NGU4" s="158"/>
      <c r="NGV4" s="158"/>
      <c r="NGW4" s="158"/>
      <c r="NGX4" s="158"/>
      <c r="NGY4" s="158"/>
      <c r="NGZ4" s="158"/>
      <c r="NHA4" s="158"/>
      <c r="NHB4" s="158"/>
      <c r="NHC4" s="158"/>
      <c r="NHD4" s="158"/>
      <c r="NHE4" s="158"/>
      <c r="NHF4" s="158"/>
      <c r="NHG4" s="158"/>
      <c r="NHH4" s="158"/>
      <c r="NHI4" s="158"/>
      <c r="NHJ4" s="158"/>
      <c r="NHK4" s="158"/>
      <c r="NHL4" s="158"/>
      <c r="NHM4" s="158"/>
      <c r="NHN4" s="158"/>
      <c r="NHO4" s="158"/>
      <c r="NHP4" s="158"/>
      <c r="NHQ4" s="158"/>
      <c r="NHR4" s="158"/>
      <c r="NHS4" s="158"/>
      <c r="NHT4" s="158"/>
      <c r="NHU4" s="158"/>
      <c r="NHV4" s="158"/>
      <c r="NHW4" s="158"/>
      <c r="NHX4" s="158"/>
      <c r="NHY4" s="158"/>
      <c r="NHZ4" s="158"/>
      <c r="NIA4" s="158"/>
      <c r="NIB4" s="158"/>
      <c r="NIC4" s="158"/>
      <c r="NID4" s="158"/>
      <c r="NIE4" s="158"/>
      <c r="NIF4" s="158"/>
      <c r="NIG4" s="158"/>
      <c r="NIH4" s="158"/>
      <c r="NII4" s="158"/>
      <c r="NIJ4" s="158"/>
      <c r="NIK4" s="158"/>
      <c r="NIL4" s="158"/>
      <c r="NIM4" s="158"/>
      <c r="NIN4" s="158"/>
      <c r="NIO4" s="158"/>
      <c r="NIP4" s="158"/>
      <c r="NIQ4" s="158"/>
      <c r="NIR4" s="158"/>
      <c r="NIS4" s="158"/>
      <c r="NIT4" s="158"/>
      <c r="NIU4" s="158"/>
      <c r="NIV4" s="158"/>
      <c r="NIW4" s="158"/>
      <c r="NIX4" s="158"/>
      <c r="NIY4" s="158"/>
      <c r="NIZ4" s="158"/>
      <c r="NJA4" s="158"/>
      <c r="NJB4" s="158"/>
      <c r="NJC4" s="158"/>
      <c r="NJD4" s="158"/>
      <c r="NJE4" s="158"/>
      <c r="NJF4" s="158"/>
      <c r="NJG4" s="158"/>
      <c r="NJH4" s="158"/>
      <c r="NJI4" s="158"/>
      <c r="NJJ4" s="158"/>
      <c r="NJK4" s="158"/>
      <c r="NJL4" s="158"/>
      <c r="NJM4" s="158"/>
      <c r="NJN4" s="158"/>
      <c r="NJO4" s="158"/>
      <c r="NJP4" s="158"/>
      <c r="NJQ4" s="158"/>
      <c r="NJR4" s="158"/>
      <c r="NJS4" s="158"/>
      <c r="NJT4" s="158"/>
      <c r="NJU4" s="158"/>
      <c r="NJV4" s="158"/>
      <c r="NJW4" s="158"/>
      <c r="NJX4" s="158"/>
      <c r="NJY4" s="158"/>
      <c r="NJZ4" s="158"/>
      <c r="NKA4" s="158"/>
      <c r="NKB4" s="158"/>
      <c r="NKC4" s="158"/>
      <c r="NKD4" s="158"/>
      <c r="NKE4" s="158"/>
      <c r="NKF4" s="158"/>
      <c r="NKG4" s="158"/>
      <c r="NKH4" s="158"/>
      <c r="NKI4" s="158"/>
      <c r="NKJ4" s="158"/>
      <c r="NKK4" s="158"/>
      <c r="NKL4" s="158"/>
      <c r="NKM4" s="158"/>
      <c r="NKN4" s="158"/>
      <c r="NKO4" s="158"/>
      <c r="NKP4" s="158"/>
      <c r="NKQ4" s="158"/>
      <c r="NKR4" s="158"/>
      <c r="NKS4" s="158"/>
      <c r="NKT4" s="158"/>
      <c r="NKU4" s="158"/>
      <c r="NKV4" s="158"/>
      <c r="NKW4" s="158"/>
      <c r="NKX4" s="158"/>
      <c r="NKY4" s="158"/>
      <c r="NKZ4" s="158"/>
      <c r="NLA4" s="158"/>
      <c r="NLB4" s="158"/>
      <c r="NLC4" s="158"/>
      <c r="NLD4" s="158"/>
      <c r="NLE4" s="158"/>
      <c r="NLF4" s="158"/>
      <c r="NLG4" s="158"/>
      <c r="NLH4" s="158"/>
      <c r="NLI4" s="158"/>
      <c r="NLJ4" s="158"/>
      <c r="NLK4" s="158"/>
      <c r="NLL4" s="158"/>
      <c r="NLM4" s="158"/>
      <c r="NLN4" s="158"/>
      <c r="NLO4" s="158"/>
      <c r="NLP4" s="158"/>
      <c r="NLQ4" s="158"/>
      <c r="NLR4" s="158"/>
      <c r="NLS4" s="158"/>
      <c r="NLT4" s="158"/>
      <c r="NLU4" s="158"/>
      <c r="NLV4" s="158"/>
      <c r="NLW4" s="158"/>
      <c r="NLX4" s="158"/>
      <c r="NLY4" s="158"/>
      <c r="NLZ4" s="158"/>
      <c r="NMA4" s="158"/>
      <c r="NMB4" s="158"/>
      <c r="NMC4" s="158"/>
      <c r="NMD4" s="158"/>
      <c r="NME4" s="158"/>
      <c r="NMF4" s="158"/>
      <c r="NMG4" s="158"/>
      <c r="NMH4" s="158"/>
      <c r="NMI4" s="158"/>
      <c r="NMJ4" s="158"/>
      <c r="NMK4" s="158"/>
      <c r="NML4" s="158"/>
      <c r="NMM4" s="158"/>
      <c r="NMN4" s="158"/>
      <c r="NMO4" s="158"/>
      <c r="NMP4" s="158"/>
      <c r="NMQ4" s="158"/>
      <c r="NMR4" s="158"/>
      <c r="NMS4" s="158"/>
      <c r="NMT4" s="158"/>
      <c r="NMU4" s="158"/>
      <c r="NMV4" s="158"/>
      <c r="NMW4" s="158"/>
      <c r="NMX4" s="158"/>
      <c r="NMY4" s="158"/>
      <c r="NMZ4" s="158"/>
      <c r="NNA4" s="158"/>
      <c r="NNB4" s="158"/>
      <c r="NNC4" s="158"/>
      <c r="NND4" s="158"/>
      <c r="NNE4" s="158"/>
      <c r="NNF4" s="158"/>
      <c r="NNG4" s="158"/>
      <c r="NNH4" s="158"/>
      <c r="NNI4" s="158"/>
      <c r="NNJ4" s="158"/>
      <c r="NNK4" s="158"/>
      <c r="NNL4" s="158"/>
      <c r="NNM4" s="158"/>
      <c r="NNN4" s="158"/>
      <c r="NNO4" s="158"/>
      <c r="NNP4" s="158"/>
      <c r="NNQ4" s="158"/>
      <c r="NNR4" s="158"/>
      <c r="NNS4" s="158"/>
      <c r="NNT4" s="158"/>
      <c r="NNU4" s="158"/>
      <c r="NNV4" s="158"/>
      <c r="NNW4" s="158"/>
      <c r="NNX4" s="158"/>
      <c r="NNY4" s="158"/>
      <c r="NNZ4" s="158"/>
      <c r="NOA4" s="158"/>
      <c r="NOB4" s="158"/>
      <c r="NOC4" s="158"/>
      <c r="NOD4" s="158"/>
      <c r="NOE4" s="158"/>
      <c r="NOF4" s="158"/>
      <c r="NOG4" s="158"/>
      <c r="NOH4" s="158"/>
      <c r="NOI4" s="158"/>
      <c r="NOJ4" s="158"/>
      <c r="NOK4" s="158"/>
      <c r="NOL4" s="158"/>
      <c r="NOM4" s="158"/>
      <c r="NON4" s="158"/>
      <c r="NOO4" s="158"/>
      <c r="NOP4" s="158"/>
      <c r="NOQ4" s="158"/>
      <c r="NOR4" s="158"/>
      <c r="NOS4" s="158"/>
      <c r="NOT4" s="158"/>
      <c r="NOU4" s="158"/>
      <c r="NOV4" s="158"/>
      <c r="NOW4" s="158"/>
      <c r="NOX4" s="158"/>
      <c r="NOY4" s="158"/>
      <c r="NOZ4" s="158"/>
      <c r="NPA4" s="158"/>
      <c r="NPB4" s="158"/>
      <c r="NPC4" s="158"/>
      <c r="NPD4" s="158"/>
      <c r="NPE4" s="158"/>
      <c r="NPF4" s="158"/>
      <c r="NPG4" s="158"/>
      <c r="NPH4" s="158"/>
      <c r="NPI4" s="158"/>
      <c r="NPJ4" s="158"/>
      <c r="NPK4" s="158"/>
      <c r="NPL4" s="158"/>
      <c r="NPM4" s="158"/>
      <c r="NPN4" s="158"/>
      <c r="NPO4" s="158"/>
      <c r="NPP4" s="158"/>
      <c r="NPQ4" s="158"/>
      <c r="NPR4" s="158"/>
      <c r="NPS4" s="158"/>
      <c r="NPT4" s="158"/>
      <c r="NPU4" s="158"/>
      <c r="NPV4" s="158"/>
      <c r="NPW4" s="158"/>
      <c r="NPX4" s="158"/>
      <c r="NPY4" s="158"/>
      <c r="NPZ4" s="158"/>
      <c r="NQA4" s="158"/>
      <c r="NQB4" s="158"/>
      <c r="NQC4" s="158"/>
      <c r="NQD4" s="158"/>
      <c r="NQE4" s="158"/>
      <c r="NQF4" s="158"/>
      <c r="NQG4" s="158"/>
      <c r="NQH4" s="158"/>
      <c r="NQI4" s="158"/>
      <c r="NQJ4" s="158"/>
      <c r="NQK4" s="158"/>
      <c r="NQL4" s="158"/>
      <c r="NQM4" s="158"/>
      <c r="NQN4" s="158"/>
      <c r="NQO4" s="158"/>
      <c r="NQP4" s="158"/>
      <c r="NQQ4" s="158"/>
      <c r="NQR4" s="158"/>
      <c r="NQS4" s="158"/>
      <c r="NQT4" s="158"/>
      <c r="NQU4" s="158"/>
      <c r="NQV4" s="158"/>
      <c r="NQW4" s="158"/>
      <c r="NQX4" s="158"/>
      <c r="NQY4" s="158"/>
      <c r="NQZ4" s="158"/>
      <c r="NRA4" s="158"/>
      <c r="NRB4" s="158"/>
      <c r="NRC4" s="158"/>
      <c r="NRD4" s="158"/>
      <c r="NRE4" s="158"/>
      <c r="NRF4" s="158"/>
      <c r="NRG4" s="158"/>
      <c r="NRH4" s="158"/>
      <c r="NRI4" s="158"/>
      <c r="NRJ4" s="158"/>
      <c r="NRK4" s="158"/>
      <c r="NRL4" s="158"/>
      <c r="NRM4" s="158"/>
      <c r="NRN4" s="158"/>
      <c r="NRO4" s="158"/>
      <c r="NRP4" s="158"/>
      <c r="NRQ4" s="158"/>
      <c r="NRR4" s="158"/>
      <c r="NRS4" s="158"/>
      <c r="NRT4" s="158"/>
      <c r="NRU4" s="158"/>
      <c r="NRV4" s="158"/>
      <c r="NRW4" s="158"/>
      <c r="NRX4" s="158"/>
      <c r="NRY4" s="158"/>
      <c r="NRZ4" s="158"/>
      <c r="NSA4" s="158"/>
      <c r="NSB4" s="158"/>
      <c r="NSC4" s="158"/>
      <c r="NSD4" s="158"/>
      <c r="NSE4" s="158"/>
      <c r="NSF4" s="158"/>
      <c r="NSG4" s="158"/>
      <c r="NSH4" s="158"/>
      <c r="NSI4" s="158"/>
      <c r="NSJ4" s="158"/>
      <c r="NSK4" s="158"/>
      <c r="NSL4" s="158"/>
      <c r="NSM4" s="158"/>
      <c r="NSN4" s="158"/>
      <c r="NSO4" s="158"/>
      <c r="NSP4" s="158"/>
      <c r="NSQ4" s="158"/>
      <c r="NSR4" s="158"/>
      <c r="NSS4" s="158"/>
      <c r="NST4" s="158"/>
      <c r="NSU4" s="158"/>
      <c r="NSV4" s="158"/>
      <c r="NSW4" s="158"/>
      <c r="NSX4" s="158"/>
      <c r="NSY4" s="158"/>
      <c r="NSZ4" s="158"/>
      <c r="NTA4" s="158"/>
      <c r="NTB4" s="158"/>
      <c r="NTC4" s="158"/>
      <c r="NTD4" s="158"/>
      <c r="NTE4" s="158"/>
      <c r="NTF4" s="158"/>
      <c r="NTG4" s="158"/>
      <c r="NTH4" s="158"/>
      <c r="NTI4" s="158"/>
      <c r="NTJ4" s="158"/>
      <c r="NTK4" s="158"/>
      <c r="NTL4" s="158"/>
      <c r="NTM4" s="158"/>
      <c r="NTN4" s="158"/>
      <c r="NTO4" s="158"/>
      <c r="NTP4" s="158"/>
      <c r="NTQ4" s="158"/>
      <c r="NTR4" s="158"/>
      <c r="NTS4" s="158"/>
      <c r="NTT4" s="158"/>
      <c r="NTU4" s="158"/>
      <c r="NTV4" s="158"/>
      <c r="NTW4" s="158"/>
      <c r="NTX4" s="158"/>
      <c r="NTY4" s="158"/>
      <c r="NTZ4" s="158"/>
      <c r="NUA4" s="158"/>
      <c r="NUB4" s="158"/>
      <c r="NUC4" s="158"/>
      <c r="NUD4" s="158"/>
      <c r="NUE4" s="158"/>
      <c r="NUF4" s="158"/>
      <c r="NUG4" s="158"/>
      <c r="NUH4" s="158"/>
      <c r="NUI4" s="158"/>
      <c r="NUJ4" s="158"/>
      <c r="NUK4" s="158"/>
      <c r="NUL4" s="158"/>
      <c r="NUM4" s="158"/>
      <c r="NUN4" s="158"/>
      <c r="NUO4" s="158"/>
      <c r="NUP4" s="158"/>
      <c r="NUQ4" s="158"/>
      <c r="NUR4" s="158"/>
      <c r="NUS4" s="158"/>
      <c r="NUT4" s="158"/>
      <c r="NUU4" s="158"/>
      <c r="NUV4" s="158"/>
      <c r="NUW4" s="158"/>
      <c r="NUX4" s="158"/>
      <c r="NUY4" s="158"/>
      <c r="NUZ4" s="158"/>
      <c r="NVA4" s="158"/>
      <c r="NVB4" s="158"/>
      <c r="NVC4" s="158"/>
      <c r="NVD4" s="158"/>
      <c r="NVE4" s="158"/>
      <c r="NVF4" s="158"/>
      <c r="NVG4" s="158"/>
      <c r="NVH4" s="158"/>
      <c r="NVI4" s="158"/>
      <c r="NVJ4" s="158"/>
      <c r="NVK4" s="158"/>
      <c r="NVL4" s="158"/>
      <c r="NVM4" s="158"/>
      <c r="NVN4" s="158"/>
      <c r="NVO4" s="158"/>
      <c r="NVP4" s="158"/>
      <c r="NVQ4" s="158"/>
      <c r="NVR4" s="158"/>
      <c r="NVS4" s="158"/>
      <c r="NVT4" s="158"/>
      <c r="NVU4" s="158"/>
      <c r="NVV4" s="158"/>
      <c r="NVW4" s="158"/>
      <c r="NVX4" s="158"/>
      <c r="NVY4" s="158"/>
      <c r="NVZ4" s="158"/>
      <c r="NWA4" s="158"/>
      <c r="NWB4" s="158"/>
      <c r="NWC4" s="158"/>
      <c r="NWD4" s="158"/>
      <c r="NWE4" s="158"/>
      <c r="NWF4" s="158"/>
      <c r="NWG4" s="158"/>
      <c r="NWH4" s="158"/>
      <c r="NWI4" s="158"/>
      <c r="NWJ4" s="158"/>
      <c r="NWK4" s="158"/>
      <c r="NWL4" s="158"/>
      <c r="NWM4" s="158"/>
      <c r="NWN4" s="158"/>
      <c r="NWO4" s="158"/>
      <c r="NWP4" s="158"/>
      <c r="NWQ4" s="158"/>
      <c r="NWR4" s="158"/>
      <c r="NWS4" s="158"/>
      <c r="NWT4" s="158"/>
      <c r="NWU4" s="158"/>
      <c r="NWV4" s="158"/>
      <c r="NWW4" s="158"/>
      <c r="NWX4" s="158"/>
      <c r="NWY4" s="158"/>
      <c r="NWZ4" s="158"/>
      <c r="NXA4" s="158"/>
      <c r="NXB4" s="158"/>
      <c r="NXC4" s="158"/>
      <c r="NXD4" s="158"/>
      <c r="NXE4" s="158"/>
      <c r="NXF4" s="158"/>
      <c r="NXG4" s="158"/>
      <c r="NXH4" s="158"/>
      <c r="NXI4" s="158"/>
      <c r="NXJ4" s="158"/>
      <c r="NXK4" s="158"/>
      <c r="NXL4" s="158"/>
      <c r="NXM4" s="158"/>
      <c r="NXN4" s="158"/>
      <c r="NXO4" s="158"/>
      <c r="NXP4" s="158"/>
      <c r="NXQ4" s="158"/>
      <c r="NXR4" s="158"/>
      <c r="NXS4" s="158"/>
      <c r="NXT4" s="158"/>
      <c r="NXU4" s="158"/>
      <c r="NXV4" s="158"/>
      <c r="NXW4" s="158"/>
      <c r="NXX4" s="158"/>
      <c r="NXY4" s="158"/>
      <c r="NXZ4" s="158"/>
      <c r="NYA4" s="158"/>
      <c r="NYB4" s="158"/>
      <c r="NYC4" s="158"/>
      <c r="NYD4" s="158"/>
      <c r="NYE4" s="158"/>
      <c r="NYF4" s="158"/>
      <c r="NYG4" s="158"/>
      <c r="NYH4" s="158"/>
      <c r="NYI4" s="158"/>
      <c r="NYJ4" s="158"/>
      <c r="NYK4" s="158"/>
      <c r="NYL4" s="158"/>
      <c r="NYM4" s="158"/>
      <c r="NYN4" s="158"/>
      <c r="NYO4" s="158"/>
      <c r="NYP4" s="158"/>
      <c r="NYQ4" s="158"/>
      <c r="NYR4" s="158"/>
      <c r="NYS4" s="158"/>
      <c r="NYT4" s="158"/>
      <c r="NYU4" s="158"/>
      <c r="NYV4" s="158"/>
      <c r="NYW4" s="158"/>
      <c r="NYX4" s="158"/>
      <c r="NYY4" s="158"/>
      <c r="NYZ4" s="158"/>
      <c r="NZA4" s="158"/>
      <c r="NZB4" s="158"/>
      <c r="NZC4" s="158"/>
      <c r="NZD4" s="158"/>
      <c r="NZE4" s="158"/>
      <c r="NZF4" s="158"/>
      <c r="NZG4" s="158"/>
      <c r="NZH4" s="158"/>
      <c r="NZI4" s="158"/>
      <c r="NZJ4" s="158"/>
      <c r="NZK4" s="158"/>
      <c r="NZL4" s="158"/>
      <c r="NZM4" s="158"/>
      <c r="NZN4" s="158"/>
      <c r="NZO4" s="158"/>
      <c r="NZP4" s="158"/>
      <c r="NZQ4" s="158"/>
      <c r="NZR4" s="158"/>
      <c r="NZS4" s="158"/>
      <c r="NZT4" s="158"/>
      <c r="NZU4" s="158"/>
      <c r="NZV4" s="158"/>
      <c r="NZW4" s="158"/>
      <c r="NZX4" s="158"/>
      <c r="NZY4" s="158"/>
      <c r="NZZ4" s="158"/>
      <c r="OAA4" s="158"/>
      <c r="OAB4" s="158"/>
      <c r="OAC4" s="158"/>
      <c r="OAD4" s="158"/>
      <c r="OAE4" s="158"/>
      <c r="OAF4" s="158"/>
      <c r="OAG4" s="158"/>
      <c r="OAH4" s="158"/>
      <c r="OAI4" s="158"/>
      <c r="OAJ4" s="158"/>
      <c r="OAK4" s="158"/>
      <c r="OAL4" s="158"/>
      <c r="OAM4" s="158"/>
      <c r="OAN4" s="158"/>
      <c r="OAO4" s="158"/>
      <c r="OAP4" s="158"/>
      <c r="OAQ4" s="158"/>
      <c r="OAR4" s="158"/>
      <c r="OAS4" s="158"/>
      <c r="OAT4" s="158"/>
      <c r="OAU4" s="158"/>
      <c r="OAV4" s="158"/>
      <c r="OAW4" s="158"/>
      <c r="OAX4" s="158"/>
      <c r="OAY4" s="158"/>
      <c r="OAZ4" s="158"/>
      <c r="OBA4" s="158"/>
      <c r="OBB4" s="158"/>
      <c r="OBC4" s="158"/>
      <c r="OBD4" s="158"/>
      <c r="OBE4" s="158"/>
      <c r="OBF4" s="158"/>
      <c r="OBG4" s="158"/>
      <c r="OBH4" s="158"/>
      <c r="OBI4" s="158"/>
      <c r="OBJ4" s="158"/>
      <c r="OBK4" s="158"/>
      <c r="OBL4" s="158"/>
      <c r="OBM4" s="158"/>
      <c r="OBN4" s="158"/>
      <c r="OBO4" s="158"/>
      <c r="OBP4" s="158"/>
      <c r="OBQ4" s="158"/>
      <c r="OBR4" s="158"/>
      <c r="OBS4" s="158"/>
      <c r="OBT4" s="158"/>
      <c r="OBU4" s="158"/>
      <c r="OBV4" s="158"/>
      <c r="OBW4" s="158"/>
      <c r="OBX4" s="158"/>
      <c r="OBY4" s="158"/>
      <c r="OBZ4" s="158"/>
      <c r="OCA4" s="158"/>
      <c r="OCB4" s="158"/>
      <c r="OCC4" s="158"/>
      <c r="OCD4" s="158"/>
      <c r="OCE4" s="158"/>
      <c r="OCF4" s="158"/>
      <c r="OCG4" s="158"/>
      <c r="OCH4" s="158"/>
      <c r="OCI4" s="158"/>
      <c r="OCJ4" s="158"/>
      <c r="OCK4" s="158"/>
      <c r="OCL4" s="158"/>
      <c r="OCM4" s="158"/>
      <c r="OCN4" s="158"/>
      <c r="OCO4" s="158"/>
      <c r="OCP4" s="158"/>
      <c r="OCQ4" s="158"/>
      <c r="OCR4" s="158"/>
      <c r="OCS4" s="158"/>
      <c r="OCT4" s="158"/>
      <c r="OCU4" s="158"/>
      <c r="OCV4" s="158"/>
      <c r="OCW4" s="158"/>
      <c r="OCX4" s="158"/>
      <c r="OCY4" s="158"/>
      <c r="OCZ4" s="158"/>
      <c r="ODA4" s="158"/>
      <c r="ODB4" s="158"/>
      <c r="ODC4" s="158"/>
      <c r="ODD4" s="158"/>
      <c r="ODE4" s="158"/>
      <c r="ODF4" s="158"/>
      <c r="ODG4" s="158"/>
      <c r="ODH4" s="158"/>
      <c r="ODI4" s="158"/>
      <c r="ODJ4" s="158"/>
      <c r="ODK4" s="158"/>
      <c r="ODL4" s="158"/>
      <c r="ODM4" s="158"/>
      <c r="ODN4" s="158"/>
      <c r="ODO4" s="158"/>
      <c r="ODP4" s="158"/>
      <c r="ODQ4" s="158"/>
      <c r="ODR4" s="158"/>
      <c r="ODS4" s="158"/>
      <c r="ODT4" s="158"/>
      <c r="ODU4" s="158"/>
      <c r="ODV4" s="158"/>
      <c r="ODW4" s="158"/>
      <c r="ODX4" s="158"/>
      <c r="ODY4" s="158"/>
      <c r="ODZ4" s="158"/>
      <c r="OEA4" s="158"/>
      <c r="OEB4" s="158"/>
      <c r="OEC4" s="158"/>
      <c r="OED4" s="158"/>
      <c r="OEE4" s="158"/>
      <c r="OEF4" s="158"/>
      <c r="OEG4" s="158"/>
      <c r="OEH4" s="158"/>
      <c r="OEI4" s="158"/>
      <c r="OEJ4" s="158"/>
      <c r="OEK4" s="158"/>
      <c r="OEL4" s="158"/>
      <c r="OEM4" s="158"/>
      <c r="OEN4" s="158"/>
      <c r="OEO4" s="158"/>
      <c r="OEP4" s="158"/>
      <c r="OEQ4" s="158"/>
      <c r="OER4" s="158"/>
      <c r="OES4" s="158"/>
      <c r="OET4" s="158"/>
      <c r="OEU4" s="158"/>
      <c r="OEV4" s="158"/>
      <c r="OEW4" s="158"/>
      <c r="OEX4" s="158"/>
      <c r="OEY4" s="158"/>
      <c r="OEZ4" s="158"/>
      <c r="OFA4" s="158"/>
      <c r="OFB4" s="158"/>
      <c r="OFC4" s="158"/>
      <c r="OFD4" s="158"/>
      <c r="OFE4" s="158"/>
      <c r="OFF4" s="158"/>
      <c r="OFG4" s="158"/>
      <c r="OFH4" s="158"/>
      <c r="OFI4" s="158"/>
      <c r="OFJ4" s="158"/>
      <c r="OFK4" s="158"/>
      <c r="OFL4" s="158"/>
      <c r="OFM4" s="158"/>
      <c r="OFN4" s="158"/>
      <c r="OFO4" s="158"/>
      <c r="OFP4" s="158"/>
      <c r="OFQ4" s="158"/>
      <c r="OFR4" s="158"/>
      <c r="OFS4" s="158"/>
      <c r="OFT4" s="158"/>
      <c r="OFU4" s="158"/>
      <c r="OFV4" s="158"/>
      <c r="OFW4" s="158"/>
      <c r="OFX4" s="158"/>
      <c r="OFY4" s="158"/>
      <c r="OFZ4" s="158"/>
      <c r="OGA4" s="158"/>
      <c r="OGB4" s="158"/>
      <c r="OGC4" s="158"/>
      <c r="OGD4" s="158"/>
      <c r="OGE4" s="158"/>
      <c r="OGF4" s="158"/>
      <c r="OGG4" s="158"/>
      <c r="OGH4" s="158"/>
      <c r="OGI4" s="158"/>
      <c r="OGJ4" s="158"/>
      <c r="OGK4" s="158"/>
      <c r="OGL4" s="158"/>
      <c r="OGM4" s="158"/>
      <c r="OGN4" s="158"/>
      <c r="OGO4" s="158"/>
      <c r="OGP4" s="158"/>
      <c r="OGQ4" s="158"/>
      <c r="OGR4" s="158"/>
      <c r="OGS4" s="158"/>
      <c r="OGT4" s="158"/>
      <c r="OGU4" s="158"/>
      <c r="OGV4" s="158"/>
      <c r="OGW4" s="158"/>
      <c r="OGX4" s="158"/>
      <c r="OGY4" s="158"/>
      <c r="OGZ4" s="158"/>
      <c r="OHA4" s="158"/>
      <c r="OHB4" s="158"/>
      <c r="OHC4" s="158"/>
      <c r="OHD4" s="158"/>
      <c r="OHE4" s="158"/>
      <c r="OHF4" s="158"/>
      <c r="OHG4" s="158"/>
      <c r="OHH4" s="158"/>
      <c r="OHI4" s="158"/>
      <c r="OHJ4" s="158"/>
      <c r="OHK4" s="158"/>
      <c r="OHL4" s="158"/>
      <c r="OHM4" s="158"/>
      <c r="OHN4" s="158"/>
      <c r="OHO4" s="158"/>
      <c r="OHP4" s="158"/>
      <c r="OHQ4" s="158"/>
      <c r="OHR4" s="158"/>
      <c r="OHS4" s="158"/>
      <c r="OHT4" s="158"/>
      <c r="OHU4" s="158"/>
      <c r="OHV4" s="158"/>
      <c r="OHW4" s="158"/>
      <c r="OHX4" s="158"/>
      <c r="OHY4" s="158"/>
      <c r="OHZ4" s="158"/>
      <c r="OIA4" s="158"/>
      <c r="OIB4" s="158"/>
      <c r="OIC4" s="158"/>
      <c r="OID4" s="158"/>
      <c r="OIE4" s="158"/>
      <c r="OIF4" s="158"/>
      <c r="OIG4" s="158"/>
      <c r="OIH4" s="158"/>
      <c r="OII4" s="158"/>
      <c r="OIJ4" s="158"/>
      <c r="OIK4" s="158"/>
      <c r="OIL4" s="158"/>
      <c r="OIM4" s="158"/>
      <c r="OIN4" s="158"/>
      <c r="OIO4" s="158"/>
      <c r="OIP4" s="158"/>
      <c r="OIQ4" s="158"/>
      <c r="OIR4" s="158"/>
      <c r="OIS4" s="158"/>
      <c r="OIT4" s="158"/>
      <c r="OIU4" s="158"/>
      <c r="OIV4" s="158"/>
      <c r="OIW4" s="158"/>
      <c r="OIX4" s="158"/>
      <c r="OIY4" s="158"/>
      <c r="OIZ4" s="158"/>
      <c r="OJA4" s="158"/>
      <c r="OJB4" s="158"/>
      <c r="OJC4" s="158"/>
      <c r="OJD4" s="158"/>
      <c r="OJE4" s="158"/>
      <c r="OJF4" s="158"/>
      <c r="OJG4" s="158"/>
      <c r="OJH4" s="158"/>
      <c r="OJI4" s="158"/>
      <c r="OJJ4" s="158"/>
      <c r="OJK4" s="158"/>
      <c r="OJL4" s="158"/>
      <c r="OJM4" s="158"/>
      <c r="OJN4" s="158"/>
      <c r="OJO4" s="158"/>
      <c r="OJP4" s="158"/>
      <c r="OJQ4" s="158"/>
      <c r="OJR4" s="158"/>
      <c r="OJS4" s="158"/>
      <c r="OJT4" s="158"/>
      <c r="OJU4" s="158"/>
      <c r="OJV4" s="158"/>
      <c r="OJW4" s="158"/>
      <c r="OJX4" s="158"/>
      <c r="OJY4" s="158"/>
      <c r="OJZ4" s="158"/>
      <c r="OKA4" s="158"/>
      <c r="OKB4" s="158"/>
      <c r="OKC4" s="158"/>
      <c r="OKD4" s="158"/>
      <c r="OKE4" s="158"/>
      <c r="OKF4" s="158"/>
      <c r="OKG4" s="158"/>
      <c r="OKH4" s="158"/>
      <c r="OKI4" s="158"/>
      <c r="OKJ4" s="158"/>
      <c r="OKK4" s="158"/>
      <c r="OKL4" s="158"/>
      <c r="OKM4" s="158"/>
      <c r="OKN4" s="158"/>
      <c r="OKO4" s="158"/>
      <c r="OKP4" s="158"/>
      <c r="OKQ4" s="158"/>
      <c r="OKR4" s="158"/>
      <c r="OKS4" s="158"/>
      <c r="OKT4" s="158"/>
      <c r="OKU4" s="158"/>
      <c r="OKV4" s="158"/>
      <c r="OKW4" s="158"/>
      <c r="OKX4" s="158"/>
      <c r="OKY4" s="158"/>
      <c r="OKZ4" s="158"/>
      <c r="OLA4" s="158"/>
      <c r="OLB4" s="158"/>
      <c r="OLC4" s="158"/>
      <c r="OLD4" s="158"/>
      <c r="OLE4" s="158"/>
      <c r="OLF4" s="158"/>
      <c r="OLG4" s="158"/>
      <c r="OLH4" s="158"/>
      <c r="OLI4" s="158"/>
      <c r="OLJ4" s="158"/>
      <c r="OLK4" s="158"/>
      <c r="OLL4" s="158"/>
      <c r="OLM4" s="158"/>
      <c r="OLN4" s="158"/>
      <c r="OLO4" s="158"/>
      <c r="OLP4" s="158"/>
      <c r="OLQ4" s="158"/>
      <c r="OLR4" s="158"/>
      <c r="OLS4" s="158"/>
      <c r="OLT4" s="158"/>
      <c r="OLU4" s="158"/>
      <c r="OLV4" s="158"/>
      <c r="OLW4" s="158"/>
      <c r="OLX4" s="158"/>
      <c r="OLY4" s="158"/>
      <c r="OLZ4" s="158"/>
      <c r="OMA4" s="158"/>
      <c r="OMB4" s="158"/>
      <c r="OMC4" s="158"/>
      <c r="OMD4" s="158"/>
      <c r="OME4" s="158"/>
      <c r="OMF4" s="158"/>
      <c r="OMG4" s="158"/>
      <c r="OMH4" s="158"/>
      <c r="OMI4" s="158"/>
      <c r="OMJ4" s="158"/>
      <c r="OMK4" s="158"/>
      <c r="OML4" s="158"/>
      <c r="OMM4" s="158"/>
      <c r="OMN4" s="158"/>
      <c r="OMO4" s="158"/>
      <c r="OMP4" s="158"/>
      <c r="OMQ4" s="158"/>
      <c r="OMR4" s="158"/>
      <c r="OMS4" s="158"/>
      <c r="OMT4" s="158"/>
      <c r="OMU4" s="158"/>
      <c r="OMV4" s="158"/>
      <c r="OMW4" s="158"/>
      <c r="OMX4" s="158"/>
      <c r="OMY4" s="158"/>
      <c r="OMZ4" s="158"/>
      <c r="ONA4" s="158"/>
      <c r="ONB4" s="158"/>
      <c r="ONC4" s="158"/>
      <c r="OND4" s="158"/>
      <c r="ONE4" s="158"/>
      <c r="ONF4" s="158"/>
      <c r="ONG4" s="158"/>
      <c r="ONH4" s="158"/>
      <c r="ONI4" s="158"/>
      <c r="ONJ4" s="158"/>
      <c r="ONK4" s="158"/>
      <c r="ONL4" s="158"/>
      <c r="ONM4" s="158"/>
      <c r="ONN4" s="158"/>
      <c r="ONO4" s="158"/>
      <c r="ONP4" s="158"/>
      <c r="ONQ4" s="158"/>
      <c r="ONR4" s="158"/>
      <c r="ONS4" s="158"/>
      <c r="ONT4" s="158"/>
      <c r="ONU4" s="158"/>
      <c r="ONV4" s="158"/>
      <c r="ONW4" s="158"/>
      <c r="ONX4" s="158"/>
      <c r="ONY4" s="158"/>
      <c r="ONZ4" s="158"/>
      <c r="OOA4" s="158"/>
      <c r="OOB4" s="158"/>
      <c r="OOC4" s="158"/>
      <c r="OOD4" s="158"/>
      <c r="OOE4" s="158"/>
      <c r="OOF4" s="158"/>
      <c r="OOG4" s="158"/>
      <c r="OOH4" s="158"/>
      <c r="OOI4" s="158"/>
      <c r="OOJ4" s="158"/>
      <c r="OOK4" s="158"/>
      <c r="OOL4" s="158"/>
      <c r="OOM4" s="158"/>
      <c r="OON4" s="158"/>
      <c r="OOO4" s="158"/>
      <c r="OOP4" s="158"/>
      <c r="OOQ4" s="158"/>
      <c r="OOR4" s="158"/>
      <c r="OOS4" s="158"/>
      <c r="OOT4" s="158"/>
      <c r="OOU4" s="158"/>
      <c r="OOV4" s="158"/>
      <c r="OOW4" s="158"/>
      <c r="OOX4" s="158"/>
      <c r="OOY4" s="158"/>
      <c r="OOZ4" s="158"/>
      <c r="OPA4" s="158"/>
      <c r="OPB4" s="158"/>
      <c r="OPC4" s="158"/>
      <c r="OPD4" s="158"/>
      <c r="OPE4" s="158"/>
      <c r="OPF4" s="158"/>
      <c r="OPG4" s="158"/>
      <c r="OPH4" s="158"/>
      <c r="OPI4" s="158"/>
      <c r="OPJ4" s="158"/>
      <c r="OPK4" s="158"/>
      <c r="OPL4" s="158"/>
      <c r="OPM4" s="158"/>
      <c r="OPN4" s="158"/>
      <c r="OPO4" s="158"/>
      <c r="OPP4" s="158"/>
      <c r="OPQ4" s="158"/>
      <c r="OPR4" s="158"/>
      <c r="OPS4" s="158"/>
      <c r="OPT4" s="158"/>
      <c r="OPU4" s="158"/>
      <c r="OPV4" s="158"/>
      <c r="OPW4" s="158"/>
      <c r="OPX4" s="158"/>
      <c r="OPY4" s="158"/>
      <c r="OPZ4" s="158"/>
      <c r="OQA4" s="158"/>
      <c r="OQB4" s="158"/>
      <c r="OQC4" s="158"/>
      <c r="OQD4" s="158"/>
      <c r="OQE4" s="158"/>
      <c r="OQF4" s="158"/>
      <c r="OQG4" s="158"/>
      <c r="OQH4" s="158"/>
      <c r="OQI4" s="158"/>
      <c r="OQJ4" s="158"/>
      <c r="OQK4" s="158"/>
      <c r="OQL4" s="158"/>
      <c r="OQM4" s="158"/>
      <c r="OQN4" s="158"/>
      <c r="OQO4" s="158"/>
      <c r="OQP4" s="158"/>
      <c r="OQQ4" s="158"/>
      <c r="OQR4" s="158"/>
      <c r="OQS4" s="158"/>
      <c r="OQT4" s="158"/>
      <c r="OQU4" s="158"/>
      <c r="OQV4" s="158"/>
      <c r="OQW4" s="158"/>
      <c r="OQX4" s="158"/>
      <c r="OQY4" s="158"/>
      <c r="OQZ4" s="158"/>
      <c r="ORA4" s="158"/>
      <c r="ORB4" s="158"/>
      <c r="ORC4" s="158"/>
      <c r="ORD4" s="158"/>
      <c r="ORE4" s="158"/>
      <c r="ORF4" s="158"/>
      <c r="ORG4" s="158"/>
      <c r="ORH4" s="158"/>
      <c r="ORI4" s="158"/>
      <c r="ORJ4" s="158"/>
      <c r="ORK4" s="158"/>
      <c r="ORL4" s="158"/>
      <c r="ORM4" s="158"/>
      <c r="ORN4" s="158"/>
      <c r="ORO4" s="158"/>
      <c r="ORP4" s="158"/>
      <c r="ORQ4" s="158"/>
      <c r="ORR4" s="158"/>
      <c r="ORS4" s="158"/>
      <c r="ORT4" s="158"/>
      <c r="ORU4" s="158"/>
      <c r="ORV4" s="158"/>
      <c r="ORW4" s="158"/>
      <c r="ORX4" s="158"/>
      <c r="ORY4" s="158"/>
      <c r="ORZ4" s="158"/>
      <c r="OSA4" s="158"/>
      <c r="OSB4" s="158"/>
      <c r="OSC4" s="158"/>
      <c r="OSD4" s="158"/>
      <c r="OSE4" s="158"/>
      <c r="OSF4" s="158"/>
      <c r="OSG4" s="158"/>
      <c r="OSH4" s="158"/>
      <c r="OSI4" s="158"/>
      <c r="OSJ4" s="158"/>
      <c r="OSK4" s="158"/>
      <c r="OSL4" s="158"/>
      <c r="OSM4" s="158"/>
      <c r="OSN4" s="158"/>
      <c r="OSO4" s="158"/>
      <c r="OSP4" s="158"/>
      <c r="OSQ4" s="158"/>
      <c r="OSR4" s="158"/>
      <c r="OSS4" s="158"/>
      <c r="OST4" s="158"/>
      <c r="OSU4" s="158"/>
      <c r="OSV4" s="158"/>
      <c r="OSW4" s="158"/>
      <c r="OSX4" s="158"/>
      <c r="OSY4" s="158"/>
      <c r="OSZ4" s="158"/>
      <c r="OTA4" s="158"/>
      <c r="OTB4" s="158"/>
      <c r="OTC4" s="158"/>
      <c r="OTD4" s="158"/>
      <c r="OTE4" s="158"/>
      <c r="OTF4" s="158"/>
      <c r="OTG4" s="158"/>
      <c r="OTH4" s="158"/>
      <c r="OTI4" s="158"/>
      <c r="OTJ4" s="158"/>
      <c r="OTK4" s="158"/>
      <c r="OTL4" s="158"/>
      <c r="OTM4" s="158"/>
      <c r="OTN4" s="158"/>
      <c r="OTO4" s="158"/>
      <c r="OTP4" s="158"/>
      <c r="OTQ4" s="158"/>
      <c r="OTR4" s="158"/>
      <c r="OTS4" s="158"/>
      <c r="OTT4" s="158"/>
      <c r="OTU4" s="158"/>
      <c r="OTV4" s="158"/>
      <c r="OTW4" s="158"/>
      <c r="OTX4" s="158"/>
      <c r="OTY4" s="158"/>
      <c r="OTZ4" s="158"/>
      <c r="OUA4" s="158"/>
      <c r="OUB4" s="158"/>
      <c r="OUC4" s="158"/>
      <c r="OUD4" s="158"/>
      <c r="OUE4" s="158"/>
      <c r="OUF4" s="158"/>
      <c r="OUG4" s="158"/>
      <c r="OUH4" s="158"/>
      <c r="OUI4" s="158"/>
      <c r="OUJ4" s="158"/>
      <c r="OUK4" s="158"/>
      <c r="OUL4" s="158"/>
      <c r="OUM4" s="158"/>
      <c r="OUN4" s="158"/>
      <c r="OUO4" s="158"/>
      <c r="OUP4" s="158"/>
      <c r="OUQ4" s="158"/>
      <c r="OUR4" s="158"/>
      <c r="OUS4" s="158"/>
      <c r="OUT4" s="158"/>
      <c r="OUU4" s="158"/>
      <c r="OUV4" s="158"/>
      <c r="OUW4" s="158"/>
      <c r="OUX4" s="158"/>
      <c r="OUY4" s="158"/>
      <c r="OUZ4" s="158"/>
      <c r="OVA4" s="158"/>
      <c r="OVB4" s="158"/>
      <c r="OVC4" s="158"/>
      <c r="OVD4" s="158"/>
      <c r="OVE4" s="158"/>
      <c r="OVF4" s="158"/>
      <c r="OVG4" s="158"/>
      <c r="OVH4" s="158"/>
      <c r="OVI4" s="158"/>
      <c r="OVJ4" s="158"/>
      <c r="OVK4" s="158"/>
      <c r="OVL4" s="158"/>
      <c r="OVM4" s="158"/>
      <c r="OVN4" s="158"/>
      <c r="OVO4" s="158"/>
      <c r="OVP4" s="158"/>
      <c r="OVQ4" s="158"/>
      <c r="OVR4" s="158"/>
      <c r="OVS4" s="158"/>
      <c r="OVT4" s="158"/>
      <c r="OVU4" s="158"/>
      <c r="OVV4" s="158"/>
      <c r="OVW4" s="158"/>
      <c r="OVX4" s="158"/>
      <c r="OVY4" s="158"/>
      <c r="OVZ4" s="158"/>
      <c r="OWA4" s="158"/>
      <c r="OWB4" s="158"/>
      <c r="OWC4" s="158"/>
      <c r="OWD4" s="158"/>
      <c r="OWE4" s="158"/>
      <c r="OWF4" s="158"/>
      <c r="OWG4" s="158"/>
      <c r="OWH4" s="158"/>
      <c r="OWI4" s="158"/>
      <c r="OWJ4" s="158"/>
      <c r="OWK4" s="158"/>
      <c r="OWL4" s="158"/>
      <c r="OWM4" s="158"/>
      <c r="OWN4" s="158"/>
      <c r="OWO4" s="158"/>
      <c r="OWP4" s="158"/>
      <c r="OWQ4" s="158"/>
      <c r="OWR4" s="158"/>
      <c r="OWS4" s="158"/>
      <c r="OWT4" s="158"/>
      <c r="OWU4" s="158"/>
      <c r="OWV4" s="158"/>
      <c r="OWW4" s="158"/>
      <c r="OWX4" s="158"/>
      <c r="OWY4" s="158"/>
      <c r="OWZ4" s="158"/>
      <c r="OXA4" s="158"/>
      <c r="OXB4" s="158"/>
      <c r="OXC4" s="158"/>
      <c r="OXD4" s="158"/>
      <c r="OXE4" s="158"/>
      <c r="OXF4" s="158"/>
      <c r="OXG4" s="158"/>
      <c r="OXH4" s="158"/>
      <c r="OXI4" s="158"/>
      <c r="OXJ4" s="158"/>
      <c r="OXK4" s="158"/>
      <c r="OXL4" s="158"/>
      <c r="OXM4" s="158"/>
      <c r="OXN4" s="158"/>
      <c r="OXO4" s="158"/>
      <c r="OXP4" s="158"/>
      <c r="OXQ4" s="158"/>
      <c r="OXR4" s="158"/>
      <c r="OXS4" s="158"/>
      <c r="OXT4" s="158"/>
      <c r="OXU4" s="158"/>
      <c r="OXV4" s="158"/>
      <c r="OXW4" s="158"/>
      <c r="OXX4" s="158"/>
      <c r="OXY4" s="158"/>
      <c r="OXZ4" s="158"/>
      <c r="OYA4" s="158"/>
      <c r="OYB4" s="158"/>
      <c r="OYC4" s="158"/>
      <c r="OYD4" s="158"/>
      <c r="OYE4" s="158"/>
      <c r="OYF4" s="158"/>
      <c r="OYG4" s="158"/>
      <c r="OYH4" s="158"/>
      <c r="OYI4" s="158"/>
      <c r="OYJ4" s="158"/>
      <c r="OYK4" s="158"/>
      <c r="OYL4" s="158"/>
      <c r="OYM4" s="158"/>
      <c r="OYN4" s="158"/>
      <c r="OYO4" s="158"/>
      <c r="OYP4" s="158"/>
      <c r="OYQ4" s="158"/>
      <c r="OYR4" s="158"/>
      <c r="OYS4" s="158"/>
      <c r="OYT4" s="158"/>
      <c r="OYU4" s="158"/>
      <c r="OYV4" s="158"/>
      <c r="OYW4" s="158"/>
      <c r="OYX4" s="158"/>
      <c r="OYY4" s="158"/>
      <c r="OYZ4" s="158"/>
      <c r="OZA4" s="158"/>
      <c r="OZB4" s="158"/>
      <c r="OZC4" s="158"/>
      <c r="OZD4" s="158"/>
      <c r="OZE4" s="158"/>
      <c r="OZF4" s="158"/>
      <c r="OZG4" s="158"/>
      <c r="OZH4" s="158"/>
      <c r="OZI4" s="158"/>
      <c r="OZJ4" s="158"/>
      <c r="OZK4" s="158"/>
      <c r="OZL4" s="158"/>
      <c r="OZM4" s="158"/>
      <c r="OZN4" s="158"/>
      <c r="OZO4" s="158"/>
      <c r="OZP4" s="158"/>
      <c r="OZQ4" s="158"/>
      <c r="OZR4" s="158"/>
      <c r="OZS4" s="158"/>
      <c r="OZT4" s="158"/>
      <c r="OZU4" s="158"/>
      <c r="OZV4" s="158"/>
      <c r="OZW4" s="158"/>
      <c r="OZX4" s="158"/>
      <c r="OZY4" s="158"/>
      <c r="OZZ4" s="158"/>
      <c r="PAA4" s="158"/>
      <c r="PAB4" s="158"/>
      <c r="PAC4" s="158"/>
      <c r="PAD4" s="158"/>
      <c r="PAE4" s="158"/>
      <c r="PAF4" s="158"/>
      <c r="PAG4" s="158"/>
      <c r="PAH4" s="158"/>
      <c r="PAI4" s="158"/>
      <c r="PAJ4" s="158"/>
      <c r="PAK4" s="158"/>
      <c r="PAL4" s="158"/>
      <c r="PAM4" s="158"/>
      <c r="PAN4" s="158"/>
      <c r="PAO4" s="158"/>
      <c r="PAP4" s="158"/>
      <c r="PAQ4" s="158"/>
      <c r="PAR4" s="158"/>
      <c r="PAS4" s="158"/>
      <c r="PAT4" s="158"/>
      <c r="PAU4" s="158"/>
      <c r="PAV4" s="158"/>
      <c r="PAW4" s="158"/>
      <c r="PAX4" s="158"/>
      <c r="PAY4" s="158"/>
      <c r="PAZ4" s="158"/>
      <c r="PBA4" s="158"/>
      <c r="PBB4" s="158"/>
      <c r="PBC4" s="158"/>
      <c r="PBD4" s="158"/>
      <c r="PBE4" s="158"/>
      <c r="PBF4" s="158"/>
      <c r="PBG4" s="158"/>
      <c r="PBH4" s="158"/>
      <c r="PBI4" s="158"/>
      <c r="PBJ4" s="158"/>
      <c r="PBK4" s="158"/>
      <c r="PBL4" s="158"/>
      <c r="PBM4" s="158"/>
      <c r="PBN4" s="158"/>
      <c r="PBO4" s="158"/>
      <c r="PBP4" s="158"/>
      <c r="PBQ4" s="158"/>
      <c r="PBR4" s="158"/>
      <c r="PBS4" s="158"/>
      <c r="PBT4" s="158"/>
      <c r="PBU4" s="158"/>
      <c r="PBV4" s="158"/>
      <c r="PBW4" s="158"/>
      <c r="PBX4" s="158"/>
      <c r="PBY4" s="158"/>
      <c r="PBZ4" s="158"/>
      <c r="PCA4" s="158"/>
      <c r="PCB4" s="158"/>
      <c r="PCC4" s="158"/>
      <c r="PCD4" s="158"/>
      <c r="PCE4" s="158"/>
      <c r="PCF4" s="158"/>
      <c r="PCG4" s="158"/>
      <c r="PCH4" s="158"/>
      <c r="PCI4" s="158"/>
      <c r="PCJ4" s="158"/>
      <c r="PCK4" s="158"/>
      <c r="PCL4" s="158"/>
      <c r="PCM4" s="158"/>
      <c r="PCN4" s="158"/>
      <c r="PCO4" s="158"/>
      <c r="PCP4" s="158"/>
      <c r="PCQ4" s="158"/>
      <c r="PCR4" s="158"/>
      <c r="PCS4" s="158"/>
      <c r="PCT4" s="158"/>
      <c r="PCU4" s="158"/>
      <c r="PCV4" s="158"/>
      <c r="PCW4" s="158"/>
      <c r="PCX4" s="158"/>
      <c r="PCY4" s="158"/>
      <c r="PCZ4" s="158"/>
      <c r="PDA4" s="158"/>
      <c r="PDB4" s="158"/>
      <c r="PDC4" s="158"/>
      <c r="PDD4" s="158"/>
      <c r="PDE4" s="158"/>
      <c r="PDF4" s="158"/>
      <c r="PDG4" s="158"/>
      <c r="PDH4" s="158"/>
      <c r="PDI4" s="158"/>
      <c r="PDJ4" s="158"/>
      <c r="PDK4" s="158"/>
      <c r="PDL4" s="158"/>
      <c r="PDM4" s="158"/>
      <c r="PDN4" s="158"/>
      <c r="PDO4" s="158"/>
      <c r="PDP4" s="158"/>
      <c r="PDQ4" s="158"/>
      <c r="PDR4" s="158"/>
      <c r="PDS4" s="158"/>
      <c r="PDT4" s="158"/>
      <c r="PDU4" s="158"/>
      <c r="PDV4" s="158"/>
      <c r="PDW4" s="158"/>
      <c r="PDX4" s="158"/>
      <c r="PDY4" s="158"/>
      <c r="PDZ4" s="158"/>
      <c r="PEA4" s="158"/>
      <c r="PEB4" s="158"/>
      <c r="PEC4" s="158"/>
      <c r="PED4" s="158"/>
      <c r="PEE4" s="158"/>
      <c r="PEF4" s="158"/>
      <c r="PEG4" s="158"/>
      <c r="PEH4" s="158"/>
      <c r="PEI4" s="158"/>
      <c r="PEJ4" s="158"/>
      <c r="PEK4" s="158"/>
      <c r="PEL4" s="158"/>
      <c r="PEM4" s="158"/>
      <c r="PEN4" s="158"/>
      <c r="PEO4" s="158"/>
      <c r="PEP4" s="158"/>
      <c r="PEQ4" s="158"/>
      <c r="PER4" s="158"/>
      <c r="PES4" s="158"/>
      <c r="PET4" s="158"/>
      <c r="PEU4" s="158"/>
      <c r="PEV4" s="158"/>
      <c r="PEW4" s="158"/>
      <c r="PEX4" s="158"/>
      <c r="PEY4" s="158"/>
      <c r="PEZ4" s="158"/>
      <c r="PFA4" s="158"/>
      <c r="PFB4" s="158"/>
      <c r="PFC4" s="158"/>
      <c r="PFD4" s="158"/>
      <c r="PFE4" s="158"/>
      <c r="PFF4" s="158"/>
      <c r="PFG4" s="158"/>
      <c r="PFH4" s="158"/>
      <c r="PFI4" s="158"/>
      <c r="PFJ4" s="158"/>
      <c r="PFK4" s="158"/>
      <c r="PFL4" s="158"/>
      <c r="PFM4" s="158"/>
      <c r="PFN4" s="158"/>
      <c r="PFO4" s="158"/>
      <c r="PFP4" s="158"/>
      <c r="PFQ4" s="158"/>
      <c r="PFR4" s="158"/>
      <c r="PFS4" s="158"/>
      <c r="PFT4" s="158"/>
      <c r="PFU4" s="158"/>
      <c r="PFV4" s="158"/>
      <c r="PFW4" s="158"/>
      <c r="PFX4" s="158"/>
      <c r="PFY4" s="158"/>
      <c r="PFZ4" s="158"/>
      <c r="PGA4" s="158"/>
      <c r="PGB4" s="158"/>
      <c r="PGC4" s="158"/>
      <c r="PGD4" s="158"/>
      <c r="PGE4" s="158"/>
      <c r="PGF4" s="158"/>
      <c r="PGG4" s="158"/>
      <c r="PGH4" s="158"/>
      <c r="PGI4" s="158"/>
      <c r="PGJ4" s="158"/>
      <c r="PGK4" s="158"/>
      <c r="PGL4" s="158"/>
      <c r="PGM4" s="158"/>
      <c r="PGN4" s="158"/>
      <c r="PGO4" s="158"/>
      <c r="PGP4" s="158"/>
      <c r="PGQ4" s="158"/>
      <c r="PGR4" s="158"/>
      <c r="PGS4" s="158"/>
      <c r="PGT4" s="158"/>
      <c r="PGU4" s="158"/>
      <c r="PGV4" s="158"/>
      <c r="PGW4" s="158"/>
      <c r="PGX4" s="158"/>
      <c r="PGY4" s="158"/>
      <c r="PGZ4" s="158"/>
      <c r="PHA4" s="158"/>
      <c r="PHB4" s="158"/>
      <c r="PHC4" s="158"/>
      <c r="PHD4" s="158"/>
      <c r="PHE4" s="158"/>
      <c r="PHF4" s="158"/>
      <c r="PHG4" s="158"/>
      <c r="PHH4" s="158"/>
      <c r="PHI4" s="158"/>
      <c r="PHJ4" s="158"/>
      <c r="PHK4" s="158"/>
      <c r="PHL4" s="158"/>
      <c r="PHM4" s="158"/>
      <c r="PHN4" s="158"/>
      <c r="PHO4" s="158"/>
      <c r="PHP4" s="158"/>
      <c r="PHQ4" s="158"/>
      <c r="PHR4" s="158"/>
      <c r="PHS4" s="158"/>
      <c r="PHT4" s="158"/>
      <c r="PHU4" s="158"/>
      <c r="PHV4" s="158"/>
      <c r="PHW4" s="158"/>
      <c r="PHX4" s="158"/>
      <c r="PHY4" s="158"/>
      <c r="PHZ4" s="158"/>
      <c r="PIA4" s="158"/>
      <c r="PIB4" s="158"/>
      <c r="PIC4" s="158"/>
      <c r="PID4" s="158"/>
      <c r="PIE4" s="158"/>
      <c r="PIF4" s="158"/>
      <c r="PIG4" s="158"/>
      <c r="PIH4" s="158"/>
      <c r="PII4" s="158"/>
      <c r="PIJ4" s="158"/>
      <c r="PIK4" s="158"/>
      <c r="PIL4" s="158"/>
      <c r="PIM4" s="158"/>
      <c r="PIN4" s="158"/>
      <c r="PIO4" s="158"/>
      <c r="PIP4" s="158"/>
      <c r="PIQ4" s="158"/>
      <c r="PIR4" s="158"/>
      <c r="PIS4" s="158"/>
      <c r="PIT4" s="158"/>
      <c r="PIU4" s="158"/>
      <c r="PIV4" s="158"/>
      <c r="PIW4" s="158"/>
      <c r="PIX4" s="158"/>
      <c r="PIY4" s="158"/>
      <c r="PIZ4" s="158"/>
      <c r="PJA4" s="158"/>
      <c r="PJB4" s="158"/>
      <c r="PJC4" s="158"/>
      <c r="PJD4" s="158"/>
      <c r="PJE4" s="158"/>
      <c r="PJF4" s="158"/>
      <c r="PJG4" s="158"/>
      <c r="PJH4" s="158"/>
      <c r="PJI4" s="158"/>
      <c r="PJJ4" s="158"/>
      <c r="PJK4" s="158"/>
      <c r="PJL4" s="158"/>
      <c r="PJM4" s="158"/>
      <c r="PJN4" s="158"/>
      <c r="PJO4" s="158"/>
      <c r="PJP4" s="158"/>
      <c r="PJQ4" s="158"/>
      <c r="PJR4" s="158"/>
      <c r="PJS4" s="158"/>
      <c r="PJT4" s="158"/>
      <c r="PJU4" s="158"/>
      <c r="PJV4" s="158"/>
      <c r="PJW4" s="158"/>
      <c r="PJX4" s="158"/>
      <c r="PJY4" s="158"/>
      <c r="PJZ4" s="158"/>
      <c r="PKA4" s="158"/>
      <c r="PKB4" s="158"/>
      <c r="PKC4" s="158"/>
      <c r="PKD4" s="158"/>
      <c r="PKE4" s="158"/>
      <c r="PKF4" s="158"/>
      <c r="PKG4" s="158"/>
      <c r="PKH4" s="158"/>
      <c r="PKI4" s="158"/>
      <c r="PKJ4" s="158"/>
      <c r="PKK4" s="158"/>
      <c r="PKL4" s="158"/>
      <c r="PKM4" s="158"/>
      <c r="PKN4" s="158"/>
      <c r="PKO4" s="158"/>
      <c r="PKP4" s="158"/>
      <c r="PKQ4" s="158"/>
      <c r="PKR4" s="158"/>
      <c r="PKS4" s="158"/>
      <c r="PKT4" s="158"/>
      <c r="PKU4" s="158"/>
      <c r="PKV4" s="158"/>
      <c r="PKW4" s="158"/>
      <c r="PKX4" s="158"/>
      <c r="PKY4" s="158"/>
      <c r="PKZ4" s="158"/>
      <c r="PLA4" s="158"/>
      <c r="PLB4" s="158"/>
      <c r="PLC4" s="158"/>
      <c r="PLD4" s="158"/>
      <c r="PLE4" s="158"/>
      <c r="PLF4" s="158"/>
      <c r="PLG4" s="158"/>
      <c r="PLH4" s="158"/>
      <c r="PLI4" s="158"/>
      <c r="PLJ4" s="158"/>
      <c r="PLK4" s="158"/>
      <c r="PLL4" s="158"/>
      <c r="PLM4" s="158"/>
      <c r="PLN4" s="158"/>
      <c r="PLO4" s="158"/>
      <c r="PLP4" s="158"/>
      <c r="PLQ4" s="158"/>
      <c r="PLR4" s="158"/>
      <c r="PLS4" s="158"/>
      <c r="PLT4" s="158"/>
      <c r="PLU4" s="158"/>
      <c r="PLV4" s="158"/>
      <c r="PLW4" s="158"/>
      <c r="PLX4" s="158"/>
      <c r="PLY4" s="158"/>
      <c r="PLZ4" s="158"/>
      <c r="PMA4" s="158"/>
      <c r="PMB4" s="158"/>
      <c r="PMC4" s="158"/>
      <c r="PMD4" s="158"/>
      <c r="PME4" s="158"/>
      <c r="PMF4" s="158"/>
      <c r="PMG4" s="158"/>
      <c r="PMH4" s="158"/>
      <c r="PMI4" s="158"/>
      <c r="PMJ4" s="158"/>
      <c r="PMK4" s="158"/>
      <c r="PML4" s="158"/>
      <c r="PMM4" s="158"/>
      <c r="PMN4" s="158"/>
      <c r="PMO4" s="158"/>
      <c r="PMP4" s="158"/>
      <c r="PMQ4" s="158"/>
      <c r="PMR4" s="158"/>
      <c r="PMS4" s="158"/>
      <c r="PMT4" s="158"/>
      <c r="PMU4" s="158"/>
      <c r="PMV4" s="158"/>
      <c r="PMW4" s="158"/>
      <c r="PMX4" s="158"/>
      <c r="PMY4" s="158"/>
      <c r="PMZ4" s="158"/>
      <c r="PNA4" s="158"/>
      <c r="PNB4" s="158"/>
      <c r="PNC4" s="158"/>
      <c r="PND4" s="158"/>
      <c r="PNE4" s="158"/>
      <c r="PNF4" s="158"/>
      <c r="PNG4" s="158"/>
      <c r="PNH4" s="158"/>
      <c r="PNI4" s="158"/>
      <c r="PNJ4" s="158"/>
      <c r="PNK4" s="158"/>
      <c r="PNL4" s="158"/>
      <c r="PNM4" s="158"/>
      <c r="PNN4" s="158"/>
      <c r="PNO4" s="158"/>
      <c r="PNP4" s="158"/>
      <c r="PNQ4" s="158"/>
      <c r="PNR4" s="158"/>
      <c r="PNS4" s="158"/>
      <c r="PNT4" s="158"/>
      <c r="PNU4" s="158"/>
      <c r="PNV4" s="158"/>
      <c r="PNW4" s="158"/>
      <c r="PNX4" s="158"/>
      <c r="PNY4" s="158"/>
      <c r="PNZ4" s="158"/>
      <c r="POA4" s="158"/>
      <c r="POB4" s="158"/>
      <c r="POC4" s="158"/>
      <c r="POD4" s="158"/>
      <c r="POE4" s="158"/>
      <c r="POF4" s="158"/>
      <c r="POG4" s="158"/>
      <c r="POH4" s="158"/>
      <c r="POI4" s="158"/>
      <c r="POJ4" s="158"/>
      <c r="POK4" s="158"/>
      <c r="POL4" s="158"/>
      <c r="POM4" s="158"/>
      <c r="PON4" s="158"/>
      <c r="POO4" s="158"/>
      <c r="POP4" s="158"/>
      <c r="POQ4" s="158"/>
      <c r="POR4" s="158"/>
      <c r="POS4" s="158"/>
      <c r="POT4" s="158"/>
      <c r="POU4" s="158"/>
      <c r="POV4" s="158"/>
      <c r="POW4" s="158"/>
      <c r="POX4" s="158"/>
      <c r="POY4" s="158"/>
      <c r="POZ4" s="158"/>
      <c r="PPA4" s="158"/>
      <c r="PPB4" s="158"/>
      <c r="PPC4" s="158"/>
      <c r="PPD4" s="158"/>
      <c r="PPE4" s="158"/>
      <c r="PPF4" s="158"/>
      <c r="PPG4" s="158"/>
      <c r="PPH4" s="158"/>
      <c r="PPI4" s="158"/>
      <c r="PPJ4" s="158"/>
      <c r="PPK4" s="158"/>
      <c r="PPL4" s="158"/>
      <c r="PPM4" s="158"/>
      <c r="PPN4" s="158"/>
      <c r="PPO4" s="158"/>
      <c r="PPP4" s="158"/>
      <c r="PPQ4" s="158"/>
      <c r="PPR4" s="158"/>
      <c r="PPS4" s="158"/>
      <c r="PPT4" s="158"/>
      <c r="PPU4" s="158"/>
      <c r="PPV4" s="158"/>
      <c r="PPW4" s="158"/>
      <c r="PPX4" s="158"/>
      <c r="PPY4" s="158"/>
      <c r="PPZ4" s="158"/>
      <c r="PQA4" s="158"/>
      <c r="PQB4" s="158"/>
      <c r="PQC4" s="158"/>
      <c r="PQD4" s="158"/>
      <c r="PQE4" s="158"/>
      <c r="PQF4" s="158"/>
      <c r="PQG4" s="158"/>
      <c r="PQH4" s="158"/>
      <c r="PQI4" s="158"/>
      <c r="PQJ4" s="158"/>
      <c r="PQK4" s="158"/>
      <c r="PQL4" s="158"/>
      <c r="PQM4" s="158"/>
      <c r="PQN4" s="158"/>
      <c r="PQO4" s="158"/>
      <c r="PQP4" s="158"/>
      <c r="PQQ4" s="158"/>
      <c r="PQR4" s="158"/>
      <c r="PQS4" s="158"/>
      <c r="PQT4" s="158"/>
      <c r="PQU4" s="158"/>
      <c r="PQV4" s="158"/>
      <c r="PQW4" s="158"/>
      <c r="PQX4" s="158"/>
      <c r="PQY4" s="158"/>
      <c r="PQZ4" s="158"/>
      <c r="PRA4" s="158"/>
      <c r="PRB4" s="158"/>
      <c r="PRC4" s="158"/>
      <c r="PRD4" s="158"/>
      <c r="PRE4" s="158"/>
      <c r="PRF4" s="158"/>
      <c r="PRG4" s="158"/>
      <c r="PRH4" s="158"/>
      <c r="PRI4" s="158"/>
      <c r="PRJ4" s="158"/>
      <c r="PRK4" s="158"/>
      <c r="PRL4" s="158"/>
      <c r="PRM4" s="158"/>
      <c r="PRN4" s="158"/>
      <c r="PRO4" s="158"/>
      <c r="PRP4" s="158"/>
      <c r="PRQ4" s="158"/>
      <c r="PRR4" s="158"/>
      <c r="PRS4" s="158"/>
      <c r="PRT4" s="158"/>
      <c r="PRU4" s="158"/>
      <c r="PRV4" s="158"/>
      <c r="PRW4" s="158"/>
      <c r="PRX4" s="158"/>
      <c r="PRY4" s="158"/>
      <c r="PRZ4" s="158"/>
      <c r="PSA4" s="158"/>
      <c r="PSB4" s="158"/>
      <c r="PSC4" s="158"/>
      <c r="PSD4" s="158"/>
      <c r="PSE4" s="158"/>
      <c r="PSF4" s="158"/>
      <c r="PSG4" s="158"/>
      <c r="PSH4" s="158"/>
      <c r="PSI4" s="158"/>
      <c r="PSJ4" s="158"/>
      <c r="PSK4" s="158"/>
      <c r="PSL4" s="158"/>
      <c r="PSM4" s="158"/>
      <c r="PSN4" s="158"/>
      <c r="PSO4" s="158"/>
      <c r="PSP4" s="158"/>
      <c r="PSQ4" s="158"/>
      <c r="PSR4" s="158"/>
      <c r="PSS4" s="158"/>
      <c r="PST4" s="158"/>
      <c r="PSU4" s="158"/>
      <c r="PSV4" s="158"/>
      <c r="PSW4" s="158"/>
      <c r="PSX4" s="158"/>
      <c r="PSY4" s="158"/>
      <c r="PSZ4" s="158"/>
      <c r="PTA4" s="158"/>
      <c r="PTB4" s="158"/>
      <c r="PTC4" s="158"/>
      <c r="PTD4" s="158"/>
      <c r="PTE4" s="158"/>
      <c r="PTF4" s="158"/>
      <c r="PTG4" s="158"/>
      <c r="PTH4" s="158"/>
      <c r="PTI4" s="158"/>
      <c r="PTJ4" s="158"/>
      <c r="PTK4" s="158"/>
      <c r="PTL4" s="158"/>
      <c r="PTM4" s="158"/>
      <c r="PTN4" s="158"/>
      <c r="PTO4" s="158"/>
      <c r="PTP4" s="158"/>
      <c r="PTQ4" s="158"/>
      <c r="PTR4" s="158"/>
      <c r="PTS4" s="158"/>
      <c r="PTT4" s="158"/>
      <c r="PTU4" s="158"/>
      <c r="PTV4" s="158"/>
      <c r="PTW4" s="158"/>
      <c r="PTX4" s="158"/>
      <c r="PTY4" s="158"/>
      <c r="PTZ4" s="158"/>
      <c r="PUA4" s="158"/>
      <c r="PUB4" s="158"/>
      <c r="PUC4" s="158"/>
      <c r="PUD4" s="158"/>
      <c r="PUE4" s="158"/>
      <c r="PUF4" s="158"/>
      <c r="PUG4" s="158"/>
      <c r="PUH4" s="158"/>
      <c r="PUI4" s="158"/>
      <c r="PUJ4" s="158"/>
      <c r="PUK4" s="158"/>
      <c r="PUL4" s="158"/>
      <c r="PUM4" s="158"/>
      <c r="PUN4" s="158"/>
      <c r="PUO4" s="158"/>
      <c r="PUP4" s="158"/>
      <c r="PUQ4" s="158"/>
      <c r="PUR4" s="158"/>
      <c r="PUS4" s="158"/>
      <c r="PUT4" s="158"/>
      <c r="PUU4" s="158"/>
      <c r="PUV4" s="158"/>
      <c r="PUW4" s="158"/>
      <c r="PUX4" s="158"/>
      <c r="PUY4" s="158"/>
      <c r="PUZ4" s="158"/>
      <c r="PVA4" s="158"/>
      <c r="PVB4" s="158"/>
      <c r="PVC4" s="158"/>
      <c r="PVD4" s="158"/>
      <c r="PVE4" s="158"/>
      <c r="PVF4" s="158"/>
      <c r="PVG4" s="158"/>
      <c r="PVH4" s="158"/>
      <c r="PVI4" s="158"/>
      <c r="PVJ4" s="158"/>
      <c r="PVK4" s="158"/>
      <c r="PVL4" s="158"/>
      <c r="PVM4" s="158"/>
      <c r="PVN4" s="158"/>
      <c r="PVO4" s="158"/>
      <c r="PVP4" s="158"/>
      <c r="PVQ4" s="158"/>
      <c r="PVR4" s="158"/>
      <c r="PVS4" s="158"/>
      <c r="PVT4" s="158"/>
      <c r="PVU4" s="158"/>
      <c r="PVV4" s="158"/>
      <c r="PVW4" s="158"/>
      <c r="PVX4" s="158"/>
      <c r="PVY4" s="158"/>
      <c r="PVZ4" s="158"/>
      <c r="PWA4" s="158"/>
      <c r="PWB4" s="158"/>
      <c r="PWC4" s="158"/>
      <c r="PWD4" s="158"/>
      <c r="PWE4" s="158"/>
      <c r="PWF4" s="158"/>
      <c r="PWG4" s="158"/>
      <c r="PWH4" s="158"/>
      <c r="PWI4" s="158"/>
      <c r="PWJ4" s="158"/>
      <c r="PWK4" s="158"/>
      <c r="PWL4" s="158"/>
      <c r="PWM4" s="158"/>
      <c r="PWN4" s="158"/>
      <c r="PWO4" s="158"/>
      <c r="PWP4" s="158"/>
      <c r="PWQ4" s="158"/>
      <c r="PWR4" s="158"/>
      <c r="PWS4" s="158"/>
      <c r="PWT4" s="158"/>
      <c r="PWU4" s="158"/>
      <c r="PWV4" s="158"/>
      <c r="PWW4" s="158"/>
      <c r="PWX4" s="158"/>
      <c r="PWY4" s="158"/>
      <c r="PWZ4" s="158"/>
      <c r="PXA4" s="158"/>
      <c r="PXB4" s="158"/>
      <c r="PXC4" s="158"/>
      <c r="PXD4" s="158"/>
      <c r="PXE4" s="158"/>
      <c r="PXF4" s="158"/>
      <c r="PXG4" s="158"/>
      <c r="PXH4" s="158"/>
      <c r="PXI4" s="158"/>
      <c r="PXJ4" s="158"/>
      <c r="PXK4" s="158"/>
      <c r="PXL4" s="158"/>
      <c r="PXM4" s="158"/>
      <c r="PXN4" s="158"/>
      <c r="PXO4" s="158"/>
      <c r="PXP4" s="158"/>
      <c r="PXQ4" s="158"/>
      <c r="PXR4" s="158"/>
      <c r="PXS4" s="158"/>
      <c r="PXT4" s="158"/>
      <c r="PXU4" s="158"/>
      <c r="PXV4" s="158"/>
      <c r="PXW4" s="158"/>
      <c r="PXX4" s="158"/>
      <c r="PXY4" s="158"/>
      <c r="PXZ4" s="158"/>
      <c r="PYA4" s="158"/>
      <c r="PYB4" s="158"/>
      <c r="PYC4" s="158"/>
      <c r="PYD4" s="158"/>
      <c r="PYE4" s="158"/>
      <c r="PYF4" s="158"/>
      <c r="PYG4" s="158"/>
      <c r="PYH4" s="158"/>
      <c r="PYI4" s="158"/>
      <c r="PYJ4" s="158"/>
      <c r="PYK4" s="158"/>
      <c r="PYL4" s="158"/>
      <c r="PYM4" s="158"/>
      <c r="PYN4" s="158"/>
      <c r="PYO4" s="158"/>
      <c r="PYP4" s="158"/>
      <c r="PYQ4" s="158"/>
      <c r="PYR4" s="158"/>
      <c r="PYS4" s="158"/>
      <c r="PYT4" s="158"/>
      <c r="PYU4" s="158"/>
      <c r="PYV4" s="158"/>
      <c r="PYW4" s="158"/>
      <c r="PYX4" s="158"/>
      <c r="PYY4" s="158"/>
      <c r="PYZ4" s="158"/>
      <c r="PZA4" s="158"/>
      <c r="PZB4" s="158"/>
      <c r="PZC4" s="158"/>
      <c r="PZD4" s="158"/>
      <c r="PZE4" s="158"/>
      <c r="PZF4" s="158"/>
      <c r="PZG4" s="158"/>
      <c r="PZH4" s="158"/>
      <c r="PZI4" s="158"/>
      <c r="PZJ4" s="158"/>
      <c r="PZK4" s="158"/>
      <c r="PZL4" s="158"/>
      <c r="PZM4" s="158"/>
      <c r="PZN4" s="158"/>
      <c r="PZO4" s="158"/>
      <c r="PZP4" s="158"/>
      <c r="PZQ4" s="158"/>
      <c r="PZR4" s="158"/>
      <c r="PZS4" s="158"/>
      <c r="PZT4" s="158"/>
      <c r="PZU4" s="158"/>
      <c r="PZV4" s="158"/>
      <c r="PZW4" s="158"/>
      <c r="PZX4" s="158"/>
      <c r="PZY4" s="158"/>
      <c r="PZZ4" s="158"/>
      <c r="QAA4" s="158"/>
      <c r="QAB4" s="158"/>
      <c r="QAC4" s="158"/>
      <c r="QAD4" s="158"/>
      <c r="QAE4" s="158"/>
      <c r="QAF4" s="158"/>
      <c r="QAG4" s="158"/>
      <c r="QAH4" s="158"/>
      <c r="QAI4" s="158"/>
      <c r="QAJ4" s="158"/>
      <c r="QAK4" s="158"/>
      <c r="QAL4" s="158"/>
      <c r="QAM4" s="158"/>
      <c r="QAN4" s="158"/>
      <c r="QAO4" s="158"/>
      <c r="QAP4" s="158"/>
      <c r="QAQ4" s="158"/>
      <c r="QAR4" s="158"/>
      <c r="QAS4" s="158"/>
      <c r="QAT4" s="158"/>
      <c r="QAU4" s="158"/>
      <c r="QAV4" s="158"/>
      <c r="QAW4" s="158"/>
      <c r="QAX4" s="158"/>
      <c r="QAY4" s="158"/>
      <c r="QAZ4" s="158"/>
      <c r="QBA4" s="158"/>
      <c r="QBB4" s="158"/>
      <c r="QBC4" s="158"/>
      <c r="QBD4" s="158"/>
      <c r="QBE4" s="158"/>
      <c r="QBF4" s="158"/>
      <c r="QBG4" s="158"/>
      <c r="QBH4" s="158"/>
      <c r="QBI4" s="158"/>
      <c r="QBJ4" s="158"/>
      <c r="QBK4" s="158"/>
      <c r="QBL4" s="158"/>
      <c r="QBM4" s="158"/>
      <c r="QBN4" s="158"/>
      <c r="QBO4" s="158"/>
      <c r="QBP4" s="158"/>
      <c r="QBQ4" s="158"/>
      <c r="QBR4" s="158"/>
      <c r="QBS4" s="158"/>
      <c r="QBT4" s="158"/>
      <c r="QBU4" s="158"/>
      <c r="QBV4" s="158"/>
      <c r="QBW4" s="158"/>
      <c r="QBX4" s="158"/>
      <c r="QBY4" s="158"/>
      <c r="QBZ4" s="158"/>
      <c r="QCA4" s="158"/>
      <c r="QCB4" s="158"/>
      <c r="QCC4" s="158"/>
      <c r="QCD4" s="158"/>
      <c r="QCE4" s="158"/>
      <c r="QCF4" s="158"/>
      <c r="QCG4" s="158"/>
      <c r="QCH4" s="158"/>
      <c r="QCI4" s="158"/>
      <c r="QCJ4" s="158"/>
      <c r="QCK4" s="158"/>
      <c r="QCL4" s="158"/>
      <c r="QCM4" s="158"/>
      <c r="QCN4" s="158"/>
      <c r="QCO4" s="158"/>
      <c r="QCP4" s="158"/>
      <c r="QCQ4" s="158"/>
      <c r="QCR4" s="158"/>
      <c r="QCS4" s="158"/>
      <c r="QCT4" s="158"/>
      <c r="QCU4" s="158"/>
      <c r="QCV4" s="158"/>
      <c r="QCW4" s="158"/>
      <c r="QCX4" s="158"/>
      <c r="QCY4" s="158"/>
      <c r="QCZ4" s="158"/>
      <c r="QDA4" s="158"/>
      <c r="QDB4" s="158"/>
      <c r="QDC4" s="158"/>
      <c r="QDD4" s="158"/>
      <c r="QDE4" s="158"/>
      <c r="QDF4" s="158"/>
      <c r="QDG4" s="158"/>
      <c r="QDH4" s="158"/>
      <c r="QDI4" s="158"/>
      <c r="QDJ4" s="158"/>
      <c r="QDK4" s="158"/>
      <c r="QDL4" s="158"/>
      <c r="QDM4" s="158"/>
      <c r="QDN4" s="158"/>
      <c r="QDO4" s="158"/>
      <c r="QDP4" s="158"/>
      <c r="QDQ4" s="158"/>
      <c r="QDR4" s="158"/>
      <c r="QDS4" s="158"/>
      <c r="QDT4" s="158"/>
      <c r="QDU4" s="158"/>
      <c r="QDV4" s="158"/>
      <c r="QDW4" s="158"/>
      <c r="QDX4" s="158"/>
      <c r="QDY4" s="158"/>
      <c r="QDZ4" s="158"/>
      <c r="QEA4" s="158"/>
      <c r="QEB4" s="158"/>
      <c r="QEC4" s="158"/>
      <c r="QED4" s="158"/>
      <c r="QEE4" s="158"/>
      <c r="QEF4" s="158"/>
      <c r="QEG4" s="158"/>
      <c r="QEH4" s="158"/>
      <c r="QEI4" s="158"/>
      <c r="QEJ4" s="158"/>
      <c r="QEK4" s="158"/>
      <c r="QEL4" s="158"/>
      <c r="QEM4" s="158"/>
      <c r="QEN4" s="158"/>
      <c r="QEO4" s="158"/>
      <c r="QEP4" s="158"/>
      <c r="QEQ4" s="158"/>
      <c r="QER4" s="158"/>
      <c r="QES4" s="158"/>
      <c r="QET4" s="158"/>
      <c r="QEU4" s="158"/>
      <c r="QEV4" s="158"/>
      <c r="QEW4" s="158"/>
      <c r="QEX4" s="158"/>
      <c r="QEY4" s="158"/>
      <c r="QEZ4" s="158"/>
      <c r="QFA4" s="158"/>
      <c r="QFB4" s="158"/>
      <c r="QFC4" s="158"/>
      <c r="QFD4" s="158"/>
      <c r="QFE4" s="158"/>
      <c r="QFF4" s="158"/>
      <c r="QFG4" s="158"/>
      <c r="QFH4" s="158"/>
      <c r="QFI4" s="158"/>
      <c r="QFJ4" s="158"/>
      <c r="QFK4" s="158"/>
      <c r="QFL4" s="158"/>
      <c r="QFM4" s="158"/>
      <c r="QFN4" s="158"/>
      <c r="QFO4" s="158"/>
      <c r="QFP4" s="158"/>
      <c r="QFQ4" s="158"/>
      <c r="QFR4" s="158"/>
      <c r="QFS4" s="158"/>
      <c r="QFT4" s="158"/>
      <c r="QFU4" s="158"/>
      <c r="QFV4" s="158"/>
      <c r="QFW4" s="158"/>
      <c r="QFX4" s="158"/>
      <c r="QFY4" s="158"/>
      <c r="QFZ4" s="158"/>
      <c r="QGA4" s="158"/>
      <c r="QGB4" s="158"/>
      <c r="QGC4" s="158"/>
      <c r="QGD4" s="158"/>
      <c r="QGE4" s="158"/>
      <c r="QGF4" s="158"/>
      <c r="QGG4" s="158"/>
      <c r="QGH4" s="158"/>
      <c r="QGI4" s="158"/>
      <c r="QGJ4" s="158"/>
      <c r="QGK4" s="158"/>
      <c r="QGL4" s="158"/>
      <c r="QGM4" s="158"/>
      <c r="QGN4" s="158"/>
      <c r="QGO4" s="158"/>
      <c r="QGP4" s="158"/>
      <c r="QGQ4" s="158"/>
      <c r="QGR4" s="158"/>
      <c r="QGS4" s="158"/>
      <c r="QGT4" s="158"/>
      <c r="QGU4" s="158"/>
      <c r="QGV4" s="158"/>
      <c r="QGW4" s="158"/>
      <c r="QGX4" s="158"/>
      <c r="QGY4" s="158"/>
      <c r="QGZ4" s="158"/>
      <c r="QHA4" s="158"/>
      <c r="QHB4" s="158"/>
      <c r="QHC4" s="158"/>
      <c r="QHD4" s="158"/>
      <c r="QHE4" s="158"/>
      <c r="QHF4" s="158"/>
      <c r="QHG4" s="158"/>
      <c r="QHH4" s="158"/>
      <c r="QHI4" s="158"/>
      <c r="QHJ4" s="158"/>
      <c r="QHK4" s="158"/>
      <c r="QHL4" s="158"/>
      <c r="QHM4" s="158"/>
      <c r="QHN4" s="158"/>
      <c r="QHO4" s="158"/>
      <c r="QHP4" s="158"/>
      <c r="QHQ4" s="158"/>
      <c r="QHR4" s="158"/>
      <c r="QHS4" s="158"/>
      <c r="QHT4" s="158"/>
      <c r="QHU4" s="158"/>
      <c r="QHV4" s="158"/>
      <c r="QHW4" s="158"/>
      <c r="QHX4" s="158"/>
      <c r="QHY4" s="158"/>
      <c r="QHZ4" s="158"/>
      <c r="QIA4" s="158"/>
      <c r="QIB4" s="158"/>
      <c r="QIC4" s="158"/>
      <c r="QID4" s="158"/>
      <c r="QIE4" s="158"/>
      <c r="QIF4" s="158"/>
      <c r="QIG4" s="158"/>
      <c r="QIH4" s="158"/>
      <c r="QII4" s="158"/>
      <c r="QIJ4" s="158"/>
      <c r="QIK4" s="158"/>
      <c r="QIL4" s="158"/>
      <c r="QIM4" s="158"/>
      <c r="QIN4" s="158"/>
      <c r="QIO4" s="158"/>
      <c r="QIP4" s="158"/>
      <c r="QIQ4" s="158"/>
      <c r="QIR4" s="158"/>
      <c r="QIS4" s="158"/>
      <c r="QIT4" s="158"/>
      <c r="QIU4" s="158"/>
      <c r="QIV4" s="158"/>
      <c r="QIW4" s="158"/>
      <c r="QIX4" s="158"/>
      <c r="QIY4" s="158"/>
      <c r="QIZ4" s="158"/>
      <c r="QJA4" s="158"/>
      <c r="QJB4" s="158"/>
      <c r="QJC4" s="158"/>
      <c r="QJD4" s="158"/>
      <c r="QJE4" s="158"/>
      <c r="QJF4" s="158"/>
      <c r="QJG4" s="158"/>
      <c r="QJH4" s="158"/>
      <c r="QJI4" s="158"/>
      <c r="QJJ4" s="158"/>
      <c r="QJK4" s="158"/>
      <c r="QJL4" s="158"/>
      <c r="QJM4" s="158"/>
      <c r="QJN4" s="158"/>
      <c r="QJO4" s="158"/>
      <c r="QJP4" s="158"/>
      <c r="QJQ4" s="158"/>
      <c r="QJR4" s="158"/>
      <c r="QJS4" s="158"/>
      <c r="QJT4" s="158"/>
      <c r="QJU4" s="158"/>
      <c r="QJV4" s="158"/>
      <c r="QJW4" s="158"/>
      <c r="QJX4" s="158"/>
      <c r="QJY4" s="158"/>
      <c r="QJZ4" s="158"/>
      <c r="QKA4" s="158"/>
      <c r="QKB4" s="158"/>
      <c r="QKC4" s="158"/>
      <c r="QKD4" s="158"/>
      <c r="QKE4" s="158"/>
      <c r="QKF4" s="158"/>
      <c r="QKG4" s="158"/>
      <c r="QKH4" s="158"/>
      <c r="QKI4" s="158"/>
      <c r="QKJ4" s="158"/>
      <c r="QKK4" s="158"/>
      <c r="QKL4" s="158"/>
      <c r="QKM4" s="158"/>
      <c r="QKN4" s="158"/>
      <c r="QKO4" s="158"/>
      <c r="QKP4" s="158"/>
      <c r="QKQ4" s="158"/>
      <c r="QKR4" s="158"/>
      <c r="QKS4" s="158"/>
      <c r="QKT4" s="158"/>
      <c r="QKU4" s="158"/>
      <c r="QKV4" s="158"/>
      <c r="QKW4" s="158"/>
      <c r="QKX4" s="158"/>
      <c r="QKY4" s="158"/>
      <c r="QKZ4" s="158"/>
      <c r="QLA4" s="158"/>
      <c r="QLB4" s="158"/>
      <c r="QLC4" s="158"/>
      <c r="QLD4" s="158"/>
      <c r="QLE4" s="158"/>
      <c r="QLF4" s="158"/>
      <c r="QLG4" s="158"/>
      <c r="QLH4" s="158"/>
      <c r="QLI4" s="158"/>
      <c r="QLJ4" s="158"/>
      <c r="QLK4" s="158"/>
      <c r="QLL4" s="158"/>
      <c r="QLM4" s="158"/>
      <c r="QLN4" s="158"/>
      <c r="QLO4" s="158"/>
      <c r="QLP4" s="158"/>
      <c r="QLQ4" s="158"/>
      <c r="QLR4" s="158"/>
      <c r="QLS4" s="158"/>
      <c r="QLT4" s="158"/>
      <c r="QLU4" s="158"/>
      <c r="QLV4" s="158"/>
      <c r="QLW4" s="158"/>
      <c r="QLX4" s="158"/>
      <c r="QLY4" s="158"/>
      <c r="QLZ4" s="158"/>
      <c r="QMA4" s="158"/>
      <c r="QMB4" s="158"/>
      <c r="QMC4" s="158"/>
      <c r="QMD4" s="158"/>
      <c r="QME4" s="158"/>
      <c r="QMF4" s="158"/>
      <c r="QMG4" s="158"/>
      <c r="QMH4" s="158"/>
      <c r="QMI4" s="158"/>
      <c r="QMJ4" s="158"/>
      <c r="QMK4" s="158"/>
      <c r="QML4" s="158"/>
      <c r="QMM4" s="158"/>
      <c r="QMN4" s="158"/>
      <c r="QMO4" s="158"/>
      <c r="QMP4" s="158"/>
      <c r="QMQ4" s="158"/>
      <c r="QMR4" s="158"/>
      <c r="QMS4" s="158"/>
      <c r="QMT4" s="158"/>
      <c r="QMU4" s="158"/>
      <c r="QMV4" s="158"/>
      <c r="QMW4" s="158"/>
      <c r="QMX4" s="158"/>
      <c r="QMY4" s="158"/>
      <c r="QMZ4" s="158"/>
      <c r="QNA4" s="158"/>
      <c r="QNB4" s="158"/>
      <c r="QNC4" s="158"/>
      <c r="QND4" s="158"/>
      <c r="QNE4" s="158"/>
      <c r="QNF4" s="158"/>
      <c r="QNG4" s="158"/>
      <c r="QNH4" s="158"/>
      <c r="QNI4" s="158"/>
      <c r="QNJ4" s="158"/>
      <c r="QNK4" s="158"/>
      <c r="QNL4" s="158"/>
      <c r="QNM4" s="158"/>
      <c r="QNN4" s="158"/>
      <c r="QNO4" s="158"/>
      <c r="QNP4" s="158"/>
      <c r="QNQ4" s="158"/>
      <c r="QNR4" s="158"/>
      <c r="QNS4" s="158"/>
      <c r="QNT4" s="158"/>
      <c r="QNU4" s="158"/>
      <c r="QNV4" s="158"/>
      <c r="QNW4" s="158"/>
      <c r="QNX4" s="158"/>
      <c r="QNY4" s="158"/>
      <c r="QNZ4" s="158"/>
      <c r="QOA4" s="158"/>
      <c r="QOB4" s="158"/>
      <c r="QOC4" s="158"/>
      <c r="QOD4" s="158"/>
      <c r="QOE4" s="158"/>
      <c r="QOF4" s="158"/>
      <c r="QOG4" s="158"/>
      <c r="QOH4" s="158"/>
      <c r="QOI4" s="158"/>
      <c r="QOJ4" s="158"/>
      <c r="QOK4" s="158"/>
      <c r="QOL4" s="158"/>
      <c r="QOM4" s="158"/>
      <c r="QON4" s="158"/>
      <c r="QOO4" s="158"/>
      <c r="QOP4" s="158"/>
      <c r="QOQ4" s="158"/>
      <c r="QOR4" s="158"/>
      <c r="QOS4" s="158"/>
      <c r="QOT4" s="158"/>
      <c r="QOU4" s="158"/>
      <c r="QOV4" s="158"/>
      <c r="QOW4" s="158"/>
      <c r="QOX4" s="158"/>
      <c r="QOY4" s="158"/>
      <c r="QOZ4" s="158"/>
      <c r="QPA4" s="158"/>
      <c r="QPB4" s="158"/>
      <c r="QPC4" s="158"/>
      <c r="QPD4" s="158"/>
      <c r="QPE4" s="158"/>
      <c r="QPF4" s="158"/>
      <c r="QPG4" s="158"/>
      <c r="QPH4" s="158"/>
      <c r="QPI4" s="158"/>
      <c r="QPJ4" s="158"/>
      <c r="QPK4" s="158"/>
      <c r="QPL4" s="158"/>
      <c r="QPM4" s="158"/>
      <c r="QPN4" s="158"/>
      <c r="QPO4" s="158"/>
      <c r="QPP4" s="158"/>
      <c r="QPQ4" s="158"/>
      <c r="QPR4" s="158"/>
      <c r="QPS4" s="158"/>
      <c r="QPT4" s="158"/>
      <c r="QPU4" s="158"/>
      <c r="QPV4" s="158"/>
      <c r="QPW4" s="158"/>
      <c r="QPX4" s="158"/>
      <c r="QPY4" s="158"/>
      <c r="QPZ4" s="158"/>
      <c r="QQA4" s="158"/>
      <c r="QQB4" s="158"/>
      <c r="QQC4" s="158"/>
      <c r="QQD4" s="158"/>
      <c r="QQE4" s="158"/>
      <c r="QQF4" s="158"/>
      <c r="QQG4" s="158"/>
      <c r="QQH4" s="158"/>
      <c r="QQI4" s="158"/>
      <c r="QQJ4" s="158"/>
      <c r="QQK4" s="158"/>
      <c r="QQL4" s="158"/>
      <c r="QQM4" s="158"/>
      <c r="QQN4" s="158"/>
      <c r="QQO4" s="158"/>
      <c r="QQP4" s="158"/>
      <c r="QQQ4" s="158"/>
      <c r="QQR4" s="158"/>
      <c r="QQS4" s="158"/>
      <c r="QQT4" s="158"/>
      <c r="QQU4" s="158"/>
      <c r="QQV4" s="158"/>
      <c r="QQW4" s="158"/>
      <c r="QQX4" s="158"/>
      <c r="QQY4" s="158"/>
      <c r="QQZ4" s="158"/>
      <c r="QRA4" s="158"/>
      <c r="QRB4" s="158"/>
      <c r="QRC4" s="158"/>
      <c r="QRD4" s="158"/>
      <c r="QRE4" s="158"/>
      <c r="QRF4" s="158"/>
      <c r="QRG4" s="158"/>
      <c r="QRH4" s="158"/>
      <c r="QRI4" s="158"/>
      <c r="QRJ4" s="158"/>
      <c r="QRK4" s="158"/>
      <c r="QRL4" s="158"/>
      <c r="QRM4" s="158"/>
      <c r="QRN4" s="158"/>
      <c r="QRO4" s="158"/>
      <c r="QRP4" s="158"/>
      <c r="QRQ4" s="158"/>
      <c r="QRR4" s="158"/>
      <c r="QRS4" s="158"/>
      <c r="QRT4" s="158"/>
      <c r="QRU4" s="158"/>
      <c r="QRV4" s="158"/>
      <c r="QRW4" s="158"/>
      <c r="QRX4" s="158"/>
      <c r="QRY4" s="158"/>
      <c r="QRZ4" s="158"/>
      <c r="QSA4" s="158"/>
      <c r="QSB4" s="158"/>
      <c r="QSC4" s="158"/>
      <c r="QSD4" s="158"/>
      <c r="QSE4" s="158"/>
      <c r="QSF4" s="158"/>
      <c r="QSG4" s="158"/>
      <c r="QSH4" s="158"/>
      <c r="QSI4" s="158"/>
      <c r="QSJ4" s="158"/>
      <c r="QSK4" s="158"/>
      <c r="QSL4" s="158"/>
      <c r="QSM4" s="158"/>
      <c r="QSN4" s="158"/>
      <c r="QSO4" s="158"/>
      <c r="QSP4" s="158"/>
      <c r="QSQ4" s="158"/>
      <c r="QSR4" s="158"/>
      <c r="QSS4" s="158"/>
      <c r="QST4" s="158"/>
      <c r="QSU4" s="158"/>
      <c r="QSV4" s="158"/>
      <c r="QSW4" s="158"/>
      <c r="QSX4" s="158"/>
      <c r="QSY4" s="158"/>
      <c r="QSZ4" s="158"/>
      <c r="QTA4" s="158"/>
      <c r="QTB4" s="158"/>
      <c r="QTC4" s="158"/>
      <c r="QTD4" s="158"/>
      <c r="QTE4" s="158"/>
      <c r="QTF4" s="158"/>
      <c r="QTG4" s="158"/>
      <c r="QTH4" s="158"/>
      <c r="QTI4" s="158"/>
      <c r="QTJ4" s="158"/>
      <c r="QTK4" s="158"/>
      <c r="QTL4" s="158"/>
      <c r="QTM4" s="158"/>
      <c r="QTN4" s="158"/>
      <c r="QTO4" s="158"/>
      <c r="QTP4" s="158"/>
      <c r="QTQ4" s="158"/>
      <c r="QTR4" s="158"/>
      <c r="QTS4" s="158"/>
      <c r="QTT4" s="158"/>
      <c r="QTU4" s="158"/>
      <c r="QTV4" s="158"/>
      <c r="QTW4" s="158"/>
      <c r="QTX4" s="158"/>
      <c r="QTY4" s="158"/>
      <c r="QTZ4" s="158"/>
      <c r="QUA4" s="158"/>
      <c r="QUB4" s="158"/>
      <c r="QUC4" s="158"/>
      <c r="QUD4" s="158"/>
      <c r="QUE4" s="158"/>
      <c r="QUF4" s="158"/>
      <c r="QUG4" s="158"/>
      <c r="QUH4" s="158"/>
      <c r="QUI4" s="158"/>
      <c r="QUJ4" s="158"/>
      <c r="QUK4" s="158"/>
      <c r="QUL4" s="158"/>
      <c r="QUM4" s="158"/>
      <c r="QUN4" s="158"/>
      <c r="QUO4" s="158"/>
      <c r="QUP4" s="158"/>
      <c r="QUQ4" s="158"/>
      <c r="QUR4" s="158"/>
      <c r="QUS4" s="158"/>
      <c r="QUT4" s="158"/>
      <c r="QUU4" s="158"/>
      <c r="QUV4" s="158"/>
      <c r="QUW4" s="158"/>
      <c r="QUX4" s="158"/>
      <c r="QUY4" s="158"/>
      <c r="QUZ4" s="158"/>
      <c r="QVA4" s="158"/>
      <c r="QVB4" s="158"/>
      <c r="QVC4" s="158"/>
      <c r="QVD4" s="158"/>
      <c r="QVE4" s="158"/>
      <c r="QVF4" s="158"/>
      <c r="QVG4" s="158"/>
      <c r="QVH4" s="158"/>
      <c r="QVI4" s="158"/>
      <c r="QVJ4" s="158"/>
      <c r="QVK4" s="158"/>
      <c r="QVL4" s="158"/>
      <c r="QVM4" s="158"/>
      <c r="QVN4" s="158"/>
      <c r="QVO4" s="158"/>
      <c r="QVP4" s="158"/>
      <c r="QVQ4" s="158"/>
      <c r="QVR4" s="158"/>
      <c r="QVS4" s="158"/>
      <c r="QVT4" s="158"/>
      <c r="QVU4" s="158"/>
      <c r="QVV4" s="158"/>
      <c r="QVW4" s="158"/>
      <c r="QVX4" s="158"/>
      <c r="QVY4" s="158"/>
      <c r="QVZ4" s="158"/>
      <c r="QWA4" s="158"/>
      <c r="QWB4" s="158"/>
      <c r="QWC4" s="158"/>
      <c r="QWD4" s="158"/>
      <c r="QWE4" s="158"/>
      <c r="QWF4" s="158"/>
      <c r="QWG4" s="158"/>
      <c r="QWH4" s="158"/>
      <c r="QWI4" s="158"/>
      <c r="QWJ4" s="158"/>
      <c r="QWK4" s="158"/>
      <c r="QWL4" s="158"/>
      <c r="QWM4" s="158"/>
      <c r="QWN4" s="158"/>
      <c r="QWO4" s="158"/>
      <c r="QWP4" s="158"/>
      <c r="QWQ4" s="158"/>
      <c r="QWR4" s="158"/>
      <c r="QWS4" s="158"/>
      <c r="QWT4" s="158"/>
      <c r="QWU4" s="158"/>
      <c r="QWV4" s="158"/>
      <c r="QWW4" s="158"/>
      <c r="QWX4" s="158"/>
      <c r="QWY4" s="158"/>
      <c r="QWZ4" s="158"/>
      <c r="QXA4" s="158"/>
      <c r="QXB4" s="158"/>
      <c r="QXC4" s="158"/>
      <c r="QXD4" s="158"/>
      <c r="QXE4" s="158"/>
      <c r="QXF4" s="158"/>
      <c r="QXG4" s="158"/>
      <c r="QXH4" s="158"/>
      <c r="QXI4" s="158"/>
      <c r="QXJ4" s="158"/>
      <c r="QXK4" s="158"/>
      <c r="QXL4" s="158"/>
      <c r="QXM4" s="158"/>
      <c r="QXN4" s="158"/>
      <c r="QXO4" s="158"/>
      <c r="QXP4" s="158"/>
      <c r="QXQ4" s="158"/>
      <c r="QXR4" s="158"/>
      <c r="QXS4" s="158"/>
      <c r="QXT4" s="158"/>
      <c r="QXU4" s="158"/>
      <c r="QXV4" s="158"/>
      <c r="QXW4" s="158"/>
      <c r="QXX4" s="158"/>
      <c r="QXY4" s="158"/>
      <c r="QXZ4" s="158"/>
      <c r="QYA4" s="158"/>
      <c r="QYB4" s="158"/>
      <c r="QYC4" s="158"/>
      <c r="QYD4" s="158"/>
      <c r="QYE4" s="158"/>
      <c r="QYF4" s="158"/>
      <c r="QYG4" s="158"/>
      <c r="QYH4" s="158"/>
      <c r="QYI4" s="158"/>
      <c r="QYJ4" s="158"/>
      <c r="QYK4" s="158"/>
      <c r="QYL4" s="158"/>
      <c r="QYM4" s="158"/>
      <c r="QYN4" s="158"/>
      <c r="QYO4" s="158"/>
      <c r="QYP4" s="158"/>
      <c r="QYQ4" s="158"/>
      <c r="QYR4" s="158"/>
      <c r="QYS4" s="158"/>
      <c r="QYT4" s="158"/>
      <c r="QYU4" s="158"/>
      <c r="QYV4" s="158"/>
      <c r="QYW4" s="158"/>
      <c r="QYX4" s="158"/>
      <c r="QYY4" s="158"/>
      <c r="QYZ4" s="158"/>
      <c r="QZA4" s="158"/>
      <c r="QZB4" s="158"/>
      <c r="QZC4" s="158"/>
      <c r="QZD4" s="158"/>
      <c r="QZE4" s="158"/>
      <c r="QZF4" s="158"/>
      <c r="QZG4" s="158"/>
      <c r="QZH4" s="158"/>
      <c r="QZI4" s="158"/>
      <c r="QZJ4" s="158"/>
      <c r="QZK4" s="158"/>
      <c r="QZL4" s="158"/>
      <c r="QZM4" s="158"/>
      <c r="QZN4" s="158"/>
      <c r="QZO4" s="158"/>
      <c r="QZP4" s="158"/>
      <c r="QZQ4" s="158"/>
      <c r="QZR4" s="158"/>
      <c r="QZS4" s="158"/>
      <c r="QZT4" s="158"/>
      <c r="QZU4" s="158"/>
      <c r="QZV4" s="158"/>
      <c r="QZW4" s="158"/>
      <c r="QZX4" s="158"/>
      <c r="QZY4" s="158"/>
      <c r="QZZ4" s="158"/>
      <c r="RAA4" s="158"/>
      <c r="RAB4" s="158"/>
      <c r="RAC4" s="158"/>
      <c r="RAD4" s="158"/>
      <c r="RAE4" s="158"/>
      <c r="RAF4" s="158"/>
      <c r="RAG4" s="158"/>
      <c r="RAH4" s="158"/>
      <c r="RAI4" s="158"/>
      <c r="RAJ4" s="158"/>
      <c r="RAK4" s="158"/>
      <c r="RAL4" s="158"/>
      <c r="RAM4" s="158"/>
      <c r="RAN4" s="158"/>
      <c r="RAO4" s="158"/>
      <c r="RAP4" s="158"/>
      <c r="RAQ4" s="158"/>
      <c r="RAR4" s="158"/>
      <c r="RAS4" s="158"/>
      <c r="RAT4" s="158"/>
      <c r="RAU4" s="158"/>
      <c r="RAV4" s="158"/>
      <c r="RAW4" s="158"/>
      <c r="RAX4" s="158"/>
      <c r="RAY4" s="158"/>
      <c r="RAZ4" s="158"/>
      <c r="RBA4" s="158"/>
      <c r="RBB4" s="158"/>
      <c r="RBC4" s="158"/>
      <c r="RBD4" s="158"/>
      <c r="RBE4" s="158"/>
      <c r="RBF4" s="158"/>
      <c r="RBG4" s="158"/>
      <c r="RBH4" s="158"/>
      <c r="RBI4" s="158"/>
      <c r="RBJ4" s="158"/>
      <c r="RBK4" s="158"/>
      <c r="RBL4" s="158"/>
      <c r="RBM4" s="158"/>
      <c r="RBN4" s="158"/>
      <c r="RBO4" s="158"/>
      <c r="RBP4" s="158"/>
      <c r="RBQ4" s="158"/>
      <c r="RBR4" s="158"/>
      <c r="RBS4" s="158"/>
      <c r="RBT4" s="158"/>
      <c r="RBU4" s="158"/>
      <c r="RBV4" s="158"/>
      <c r="RBW4" s="158"/>
      <c r="RBX4" s="158"/>
      <c r="RBY4" s="158"/>
      <c r="RBZ4" s="158"/>
      <c r="RCA4" s="158"/>
      <c r="RCB4" s="158"/>
      <c r="RCC4" s="158"/>
      <c r="RCD4" s="158"/>
      <c r="RCE4" s="158"/>
      <c r="RCF4" s="158"/>
      <c r="RCG4" s="158"/>
      <c r="RCH4" s="158"/>
      <c r="RCI4" s="158"/>
      <c r="RCJ4" s="158"/>
      <c r="RCK4" s="158"/>
      <c r="RCL4" s="158"/>
      <c r="RCM4" s="158"/>
      <c r="RCN4" s="158"/>
      <c r="RCO4" s="158"/>
      <c r="RCP4" s="158"/>
      <c r="RCQ4" s="158"/>
      <c r="RCR4" s="158"/>
      <c r="RCS4" s="158"/>
      <c r="RCT4" s="158"/>
      <c r="RCU4" s="158"/>
      <c r="RCV4" s="158"/>
      <c r="RCW4" s="158"/>
      <c r="RCX4" s="158"/>
      <c r="RCY4" s="158"/>
      <c r="RCZ4" s="158"/>
      <c r="RDA4" s="158"/>
      <c r="RDB4" s="158"/>
      <c r="RDC4" s="158"/>
      <c r="RDD4" s="158"/>
      <c r="RDE4" s="158"/>
      <c r="RDF4" s="158"/>
      <c r="RDG4" s="158"/>
      <c r="RDH4" s="158"/>
      <c r="RDI4" s="158"/>
      <c r="RDJ4" s="158"/>
      <c r="RDK4" s="158"/>
      <c r="RDL4" s="158"/>
      <c r="RDM4" s="158"/>
      <c r="RDN4" s="158"/>
      <c r="RDO4" s="158"/>
      <c r="RDP4" s="158"/>
      <c r="RDQ4" s="158"/>
      <c r="RDR4" s="158"/>
      <c r="RDS4" s="158"/>
      <c r="RDT4" s="158"/>
      <c r="RDU4" s="158"/>
      <c r="RDV4" s="158"/>
      <c r="RDW4" s="158"/>
      <c r="RDX4" s="158"/>
      <c r="RDY4" s="158"/>
      <c r="RDZ4" s="158"/>
      <c r="REA4" s="158"/>
      <c r="REB4" s="158"/>
      <c r="REC4" s="158"/>
      <c r="RED4" s="158"/>
      <c r="REE4" s="158"/>
      <c r="REF4" s="158"/>
      <c r="REG4" s="158"/>
      <c r="REH4" s="158"/>
      <c r="REI4" s="158"/>
      <c r="REJ4" s="158"/>
      <c r="REK4" s="158"/>
      <c r="REL4" s="158"/>
      <c r="REM4" s="158"/>
      <c r="REN4" s="158"/>
      <c r="REO4" s="158"/>
      <c r="REP4" s="158"/>
      <c r="REQ4" s="158"/>
      <c r="RER4" s="158"/>
      <c r="RES4" s="158"/>
      <c r="RET4" s="158"/>
      <c r="REU4" s="158"/>
      <c r="REV4" s="158"/>
      <c r="REW4" s="158"/>
      <c r="REX4" s="158"/>
      <c r="REY4" s="158"/>
      <c r="REZ4" s="158"/>
      <c r="RFA4" s="158"/>
      <c r="RFB4" s="158"/>
      <c r="RFC4" s="158"/>
      <c r="RFD4" s="158"/>
      <c r="RFE4" s="158"/>
      <c r="RFF4" s="158"/>
      <c r="RFG4" s="158"/>
      <c r="RFH4" s="158"/>
      <c r="RFI4" s="158"/>
      <c r="RFJ4" s="158"/>
      <c r="RFK4" s="158"/>
      <c r="RFL4" s="158"/>
      <c r="RFM4" s="158"/>
      <c r="RFN4" s="158"/>
      <c r="RFO4" s="158"/>
      <c r="RFP4" s="158"/>
      <c r="RFQ4" s="158"/>
      <c r="RFR4" s="158"/>
      <c r="RFS4" s="158"/>
      <c r="RFT4" s="158"/>
      <c r="RFU4" s="158"/>
      <c r="RFV4" s="158"/>
      <c r="RFW4" s="158"/>
      <c r="RFX4" s="158"/>
      <c r="RFY4" s="158"/>
      <c r="RFZ4" s="158"/>
      <c r="RGA4" s="158"/>
      <c r="RGB4" s="158"/>
      <c r="RGC4" s="158"/>
      <c r="RGD4" s="158"/>
      <c r="RGE4" s="158"/>
      <c r="RGF4" s="158"/>
      <c r="RGG4" s="158"/>
      <c r="RGH4" s="158"/>
      <c r="RGI4" s="158"/>
      <c r="RGJ4" s="158"/>
      <c r="RGK4" s="158"/>
      <c r="RGL4" s="158"/>
      <c r="RGM4" s="158"/>
      <c r="RGN4" s="158"/>
      <c r="RGO4" s="158"/>
      <c r="RGP4" s="158"/>
      <c r="RGQ4" s="158"/>
      <c r="RGR4" s="158"/>
      <c r="RGS4" s="158"/>
      <c r="RGT4" s="158"/>
      <c r="RGU4" s="158"/>
      <c r="RGV4" s="158"/>
      <c r="RGW4" s="158"/>
      <c r="RGX4" s="158"/>
      <c r="RGY4" s="158"/>
      <c r="RGZ4" s="158"/>
      <c r="RHA4" s="158"/>
      <c r="RHB4" s="158"/>
      <c r="RHC4" s="158"/>
      <c r="RHD4" s="158"/>
      <c r="RHE4" s="158"/>
      <c r="RHF4" s="158"/>
      <c r="RHG4" s="158"/>
      <c r="RHH4" s="158"/>
      <c r="RHI4" s="158"/>
      <c r="RHJ4" s="158"/>
      <c r="RHK4" s="158"/>
      <c r="RHL4" s="158"/>
      <c r="RHM4" s="158"/>
      <c r="RHN4" s="158"/>
      <c r="RHO4" s="158"/>
      <c r="RHP4" s="158"/>
      <c r="RHQ4" s="158"/>
      <c r="RHR4" s="158"/>
      <c r="RHS4" s="158"/>
      <c r="RHT4" s="158"/>
      <c r="RHU4" s="158"/>
      <c r="RHV4" s="158"/>
      <c r="RHW4" s="158"/>
      <c r="RHX4" s="158"/>
      <c r="RHY4" s="158"/>
      <c r="RHZ4" s="158"/>
      <c r="RIA4" s="158"/>
      <c r="RIB4" s="158"/>
      <c r="RIC4" s="158"/>
      <c r="RID4" s="158"/>
      <c r="RIE4" s="158"/>
      <c r="RIF4" s="158"/>
      <c r="RIG4" s="158"/>
      <c r="RIH4" s="158"/>
      <c r="RII4" s="158"/>
      <c r="RIJ4" s="158"/>
      <c r="RIK4" s="158"/>
      <c r="RIL4" s="158"/>
      <c r="RIM4" s="158"/>
      <c r="RIN4" s="158"/>
      <c r="RIO4" s="158"/>
      <c r="RIP4" s="158"/>
      <c r="RIQ4" s="158"/>
      <c r="RIR4" s="158"/>
      <c r="RIS4" s="158"/>
      <c r="RIT4" s="158"/>
      <c r="RIU4" s="158"/>
      <c r="RIV4" s="158"/>
      <c r="RIW4" s="158"/>
      <c r="RIX4" s="158"/>
      <c r="RIY4" s="158"/>
      <c r="RIZ4" s="158"/>
      <c r="RJA4" s="158"/>
      <c r="RJB4" s="158"/>
      <c r="RJC4" s="158"/>
      <c r="RJD4" s="158"/>
      <c r="RJE4" s="158"/>
      <c r="RJF4" s="158"/>
      <c r="RJG4" s="158"/>
      <c r="RJH4" s="158"/>
      <c r="RJI4" s="158"/>
      <c r="RJJ4" s="158"/>
      <c r="RJK4" s="158"/>
      <c r="RJL4" s="158"/>
      <c r="RJM4" s="158"/>
      <c r="RJN4" s="158"/>
      <c r="RJO4" s="158"/>
      <c r="RJP4" s="158"/>
      <c r="RJQ4" s="158"/>
      <c r="RJR4" s="158"/>
      <c r="RJS4" s="158"/>
      <c r="RJT4" s="158"/>
      <c r="RJU4" s="158"/>
      <c r="RJV4" s="158"/>
      <c r="RJW4" s="158"/>
      <c r="RJX4" s="158"/>
      <c r="RJY4" s="158"/>
      <c r="RJZ4" s="158"/>
      <c r="RKA4" s="158"/>
      <c r="RKB4" s="158"/>
      <c r="RKC4" s="158"/>
      <c r="RKD4" s="158"/>
      <c r="RKE4" s="158"/>
      <c r="RKF4" s="158"/>
      <c r="RKG4" s="158"/>
      <c r="RKH4" s="158"/>
      <c r="RKI4" s="158"/>
      <c r="RKJ4" s="158"/>
      <c r="RKK4" s="158"/>
      <c r="RKL4" s="158"/>
      <c r="RKM4" s="158"/>
      <c r="RKN4" s="158"/>
      <c r="RKO4" s="158"/>
      <c r="RKP4" s="158"/>
      <c r="RKQ4" s="158"/>
      <c r="RKR4" s="158"/>
      <c r="RKS4" s="158"/>
      <c r="RKT4" s="158"/>
      <c r="RKU4" s="158"/>
      <c r="RKV4" s="158"/>
      <c r="RKW4" s="158"/>
      <c r="RKX4" s="158"/>
      <c r="RKY4" s="158"/>
      <c r="RKZ4" s="158"/>
      <c r="RLA4" s="158"/>
      <c r="RLB4" s="158"/>
      <c r="RLC4" s="158"/>
      <c r="RLD4" s="158"/>
      <c r="RLE4" s="158"/>
      <c r="RLF4" s="158"/>
      <c r="RLG4" s="158"/>
      <c r="RLH4" s="158"/>
      <c r="RLI4" s="158"/>
      <c r="RLJ4" s="158"/>
      <c r="RLK4" s="158"/>
      <c r="RLL4" s="158"/>
      <c r="RLM4" s="158"/>
      <c r="RLN4" s="158"/>
      <c r="RLO4" s="158"/>
      <c r="RLP4" s="158"/>
      <c r="RLQ4" s="158"/>
      <c r="RLR4" s="158"/>
      <c r="RLS4" s="158"/>
      <c r="RLT4" s="158"/>
      <c r="RLU4" s="158"/>
      <c r="RLV4" s="158"/>
      <c r="RLW4" s="158"/>
      <c r="RLX4" s="158"/>
      <c r="RLY4" s="158"/>
      <c r="RLZ4" s="158"/>
      <c r="RMA4" s="158"/>
      <c r="RMB4" s="158"/>
      <c r="RMC4" s="158"/>
      <c r="RMD4" s="158"/>
      <c r="RME4" s="158"/>
      <c r="RMF4" s="158"/>
      <c r="RMG4" s="158"/>
      <c r="RMH4" s="158"/>
      <c r="RMI4" s="158"/>
      <c r="RMJ4" s="158"/>
      <c r="RMK4" s="158"/>
      <c r="RML4" s="158"/>
      <c r="RMM4" s="158"/>
      <c r="RMN4" s="158"/>
      <c r="RMO4" s="158"/>
      <c r="RMP4" s="158"/>
      <c r="RMQ4" s="158"/>
      <c r="RMR4" s="158"/>
      <c r="RMS4" s="158"/>
      <c r="RMT4" s="158"/>
      <c r="RMU4" s="158"/>
      <c r="RMV4" s="158"/>
      <c r="RMW4" s="158"/>
      <c r="RMX4" s="158"/>
      <c r="RMY4" s="158"/>
      <c r="RMZ4" s="158"/>
      <c r="RNA4" s="158"/>
      <c r="RNB4" s="158"/>
      <c r="RNC4" s="158"/>
      <c r="RND4" s="158"/>
      <c r="RNE4" s="158"/>
      <c r="RNF4" s="158"/>
      <c r="RNG4" s="158"/>
      <c r="RNH4" s="158"/>
      <c r="RNI4" s="158"/>
      <c r="RNJ4" s="158"/>
      <c r="RNK4" s="158"/>
      <c r="RNL4" s="158"/>
      <c r="RNM4" s="158"/>
      <c r="RNN4" s="158"/>
      <c r="RNO4" s="158"/>
      <c r="RNP4" s="158"/>
      <c r="RNQ4" s="158"/>
      <c r="RNR4" s="158"/>
      <c r="RNS4" s="158"/>
      <c r="RNT4" s="158"/>
      <c r="RNU4" s="158"/>
      <c r="RNV4" s="158"/>
      <c r="RNW4" s="158"/>
      <c r="RNX4" s="158"/>
      <c r="RNY4" s="158"/>
      <c r="RNZ4" s="158"/>
      <c r="ROA4" s="158"/>
      <c r="ROB4" s="158"/>
      <c r="ROC4" s="158"/>
      <c r="ROD4" s="158"/>
      <c r="ROE4" s="158"/>
      <c r="ROF4" s="158"/>
      <c r="ROG4" s="158"/>
      <c r="ROH4" s="158"/>
      <c r="ROI4" s="158"/>
      <c r="ROJ4" s="158"/>
      <c r="ROK4" s="158"/>
      <c r="ROL4" s="158"/>
      <c r="ROM4" s="158"/>
      <c r="RON4" s="158"/>
      <c r="ROO4" s="158"/>
      <c r="ROP4" s="158"/>
      <c r="ROQ4" s="158"/>
      <c r="ROR4" s="158"/>
      <c r="ROS4" s="158"/>
      <c r="ROT4" s="158"/>
      <c r="ROU4" s="158"/>
      <c r="ROV4" s="158"/>
      <c r="ROW4" s="158"/>
      <c r="ROX4" s="158"/>
      <c r="ROY4" s="158"/>
      <c r="ROZ4" s="158"/>
      <c r="RPA4" s="158"/>
      <c r="RPB4" s="158"/>
      <c r="RPC4" s="158"/>
      <c r="RPD4" s="158"/>
      <c r="RPE4" s="158"/>
      <c r="RPF4" s="158"/>
      <c r="RPG4" s="158"/>
      <c r="RPH4" s="158"/>
      <c r="RPI4" s="158"/>
      <c r="RPJ4" s="158"/>
      <c r="RPK4" s="158"/>
      <c r="RPL4" s="158"/>
      <c r="RPM4" s="158"/>
      <c r="RPN4" s="158"/>
      <c r="RPO4" s="158"/>
      <c r="RPP4" s="158"/>
      <c r="RPQ4" s="158"/>
      <c r="RPR4" s="158"/>
      <c r="RPS4" s="158"/>
      <c r="RPT4" s="158"/>
      <c r="RPU4" s="158"/>
      <c r="RPV4" s="158"/>
      <c r="RPW4" s="158"/>
      <c r="RPX4" s="158"/>
      <c r="RPY4" s="158"/>
      <c r="RPZ4" s="158"/>
      <c r="RQA4" s="158"/>
      <c r="RQB4" s="158"/>
      <c r="RQC4" s="158"/>
      <c r="RQD4" s="158"/>
      <c r="RQE4" s="158"/>
      <c r="RQF4" s="158"/>
      <c r="RQG4" s="158"/>
      <c r="RQH4" s="158"/>
      <c r="RQI4" s="158"/>
      <c r="RQJ4" s="158"/>
      <c r="RQK4" s="158"/>
      <c r="RQL4" s="158"/>
      <c r="RQM4" s="158"/>
      <c r="RQN4" s="158"/>
      <c r="RQO4" s="158"/>
      <c r="RQP4" s="158"/>
      <c r="RQQ4" s="158"/>
      <c r="RQR4" s="158"/>
      <c r="RQS4" s="158"/>
      <c r="RQT4" s="158"/>
      <c r="RQU4" s="158"/>
      <c r="RQV4" s="158"/>
      <c r="RQW4" s="158"/>
      <c r="RQX4" s="158"/>
      <c r="RQY4" s="158"/>
      <c r="RQZ4" s="158"/>
      <c r="RRA4" s="158"/>
      <c r="RRB4" s="158"/>
      <c r="RRC4" s="158"/>
      <c r="RRD4" s="158"/>
      <c r="RRE4" s="158"/>
      <c r="RRF4" s="158"/>
      <c r="RRG4" s="158"/>
      <c r="RRH4" s="158"/>
      <c r="RRI4" s="158"/>
      <c r="RRJ4" s="158"/>
      <c r="RRK4" s="158"/>
      <c r="RRL4" s="158"/>
      <c r="RRM4" s="158"/>
      <c r="RRN4" s="158"/>
      <c r="RRO4" s="158"/>
      <c r="RRP4" s="158"/>
      <c r="RRQ4" s="158"/>
      <c r="RRR4" s="158"/>
      <c r="RRS4" s="158"/>
      <c r="RRT4" s="158"/>
      <c r="RRU4" s="158"/>
      <c r="RRV4" s="158"/>
      <c r="RRW4" s="158"/>
      <c r="RRX4" s="158"/>
      <c r="RRY4" s="158"/>
      <c r="RRZ4" s="158"/>
      <c r="RSA4" s="158"/>
      <c r="RSB4" s="158"/>
      <c r="RSC4" s="158"/>
      <c r="RSD4" s="158"/>
      <c r="RSE4" s="158"/>
      <c r="RSF4" s="158"/>
      <c r="RSG4" s="158"/>
      <c r="RSH4" s="158"/>
      <c r="RSI4" s="158"/>
      <c r="RSJ4" s="158"/>
      <c r="RSK4" s="158"/>
      <c r="RSL4" s="158"/>
      <c r="RSM4" s="158"/>
      <c r="RSN4" s="158"/>
      <c r="RSO4" s="158"/>
      <c r="RSP4" s="158"/>
      <c r="RSQ4" s="158"/>
      <c r="RSR4" s="158"/>
      <c r="RSS4" s="158"/>
      <c r="RST4" s="158"/>
      <c r="RSU4" s="158"/>
      <c r="RSV4" s="158"/>
      <c r="RSW4" s="158"/>
      <c r="RSX4" s="158"/>
      <c r="RSY4" s="158"/>
      <c r="RSZ4" s="158"/>
      <c r="RTA4" s="158"/>
      <c r="RTB4" s="158"/>
      <c r="RTC4" s="158"/>
      <c r="RTD4" s="158"/>
      <c r="RTE4" s="158"/>
      <c r="RTF4" s="158"/>
      <c r="RTG4" s="158"/>
      <c r="RTH4" s="158"/>
      <c r="RTI4" s="158"/>
      <c r="RTJ4" s="158"/>
      <c r="RTK4" s="158"/>
      <c r="RTL4" s="158"/>
      <c r="RTM4" s="158"/>
      <c r="RTN4" s="158"/>
      <c r="RTO4" s="158"/>
      <c r="RTP4" s="158"/>
      <c r="RTQ4" s="158"/>
      <c r="RTR4" s="158"/>
      <c r="RTS4" s="158"/>
      <c r="RTT4" s="158"/>
      <c r="RTU4" s="158"/>
      <c r="RTV4" s="158"/>
      <c r="RTW4" s="158"/>
      <c r="RTX4" s="158"/>
      <c r="RTY4" s="158"/>
      <c r="RTZ4" s="158"/>
      <c r="RUA4" s="158"/>
      <c r="RUB4" s="158"/>
      <c r="RUC4" s="158"/>
      <c r="RUD4" s="158"/>
      <c r="RUE4" s="158"/>
      <c r="RUF4" s="158"/>
      <c r="RUG4" s="158"/>
      <c r="RUH4" s="158"/>
      <c r="RUI4" s="158"/>
      <c r="RUJ4" s="158"/>
      <c r="RUK4" s="158"/>
      <c r="RUL4" s="158"/>
      <c r="RUM4" s="158"/>
      <c r="RUN4" s="158"/>
      <c r="RUO4" s="158"/>
      <c r="RUP4" s="158"/>
      <c r="RUQ4" s="158"/>
      <c r="RUR4" s="158"/>
      <c r="RUS4" s="158"/>
      <c r="RUT4" s="158"/>
      <c r="RUU4" s="158"/>
      <c r="RUV4" s="158"/>
      <c r="RUW4" s="158"/>
      <c r="RUX4" s="158"/>
      <c r="RUY4" s="158"/>
      <c r="RUZ4" s="158"/>
      <c r="RVA4" s="158"/>
      <c r="RVB4" s="158"/>
      <c r="RVC4" s="158"/>
      <c r="RVD4" s="158"/>
      <c r="RVE4" s="158"/>
      <c r="RVF4" s="158"/>
      <c r="RVG4" s="158"/>
      <c r="RVH4" s="158"/>
      <c r="RVI4" s="158"/>
      <c r="RVJ4" s="158"/>
      <c r="RVK4" s="158"/>
      <c r="RVL4" s="158"/>
      <c r="RVM4" s="158"/>
      <c r="RVN4" s="158"/>
      <c r="RVO4" s="158"/>
      <c r="RVP4" s="158"/>
      <c r="RVQ4" s="158"/>
      <c r="RVR4" s="158"/>
      <c r="RVS4" s="158"/>
      <c r="RVT4" s="158"/>
      <c r="RVU4" s="158"/>
      <c r="RVV4" s="158"/>
      <c r="RVW4" s="158"/>
      <c r="RVX4" s="158"/>
      <c r="RVY4" s="158"/>
      <c r="RVZ4" s="158"/>
      <c r="RWA4" s="158"/>
      <c r="RWB4" s="158"/>
      <c r="RWC4" s="158"/>
      <c r="RWD4" s="158"/>
      <c r="RWE4" s="158"/>
      <c r="RWF4" s="158"/>
      <c r="RWG4" s="158"/>
      <c r="RWH4" s="158"/>
      <c r="RWI4" s="158"/>
      <c r="RWJ4" s="158"/>
      <c r="RWK4" s="158"/>
      <c r="RWL4" s="158"/>
      <c r="RWM4" s="158"/>
      <c r="RWN4" s="158"/>
      <c r="RWO4" s="158"/>
      <c r="RWP4" s="158"/>
      <c r="RWQ4" s="158"/>
      <c r="RWR4" s="158"/>
      <c r="RWS4" s="158"/>
      <c r="RWT4" s="158"/>
      <c r="RWU4" s="158"/>
      <c r="RWV4" s="158"/>
      <c r="RWW4" s="158"/>
      <c r="RWX4" s="158"/>
      <c r="RWY4" s="158"/>
      <c r="RWZ4" s="158"/>
      <c r="RXA4" s="158"/>
      <c r="RXB4" s="158"/>
      <c r="RXC4" s="158"/>
      <c r="RXD4" s="158"/>
      <c r="RXE4" s="158"/>
      <c r="RXF4" s="158"/>
      <c r="RXG4" s="158"/>
      <c r="RXH4" s="158"/>
      <c r="RXI4" s="158"/>
      <c r="RXJ4" s="158"/>
      <c r="RXK4" s="158"/>
      <c r="RXL4" s="158"/>
      <c r="RXM4" s="158"/>
      <c r="RXN4" s="158"/>
      <c r="RXO4" s="158"/>
      <c r="RXP4" s="158"/>
      <c r="RXQ4" s="158"/>
      <c r="RXR4" s="158"/>
      <c r="RXS4" s="158"/>
      <c r="RXT4" s="158"/>
      <c r="RXU4" s="158"/>
      <c r="RXV4" s="158"/>
      <c r="RXW4" s="158"/>
      <c r="RXX4" s="158"/>
      <c r="RXY4" s="158"/>
      <c r="RXZ4" s="158"/>
      <c r="RYA4" s="158"/>
      <c r="RYB4" s="158"/>
      <c r="RYC4" s="158"/>
      <c r="RYD4" s="158"/>
      <c r="RYE4" s="158"/>
      <c r="RYF4" s="158"/>
      <c r="RYG4" s="158"/>
      <c r="RYH4" s="158"/>
      <c r="RYI4" s="158"/>
      <c r="RYJ4" s="158"/>
      <c r="RYK4" s="158"/>
      <c r="RYL4" s="158"/>
      <c r="RYM4" s="158"/>
      <c r="RYN4" s="158"/>
      <c r="RYO4" s="158"/>
      <c r="RYP4" s="158"/>
      <c r="RYQ4" s="158"/>
      <c r="RYR4" s="158"/>
      <c r="RYS4" s="158"/>
      <c r="RYT4" s="158"/>
      <c r="RYU4" s="158"/>
      <c r="RYV4" s="158"/>
      <c r="RYW4" s="158"/>
      <c r="RYX4" s="158"/>
      <c r="RYY4" s="158"/>
      <c r="RYZ4" s="158"/>
      <c r="RZA4" s="158"/>
      <c r="RZB4" s="158"/>
      <c r="RZC4" s="158"/>
      <c r="RZD4" s="158"/>
      <c r="RZE4" s="158"/>
      <c r="RZF4" s="158"/>
      <c r="RZG4" s="158"/>
      <c r="RZH4" s="158"/>
      <c r="RZI4" s="158"/>
      <c r="RZJ4" s="158"/>
      <c r="RZK4" s="158"/>
      <c r="RZL4" s="158"/>
      <c r="RZM4" s="158"/>
      <c r="RZN4" s="158"/>
      <c r="RZO4" s="158"/>
      <c r="RZP4" s="158"/>
      <c r="RZQ4" s="158"/>
      <c r="RZR4" s="158"/>
      <c r="RZS4" s="158"/>
      <c r="RZT4" s="158"/>
      <c r="RZU4" s="158"/>
      <c r="RZV4" s="158"/>
      <c r="RZW4" s="158"/>
      <c r="RZX4" s="158"/>
      <c r="RZY4" s="158"/>
      <c r="RZZ4" s="158"/>
      <c r="SAA4" s="158"/>
      <c r="SAB4" s="158"/>
      <c r="SAC4" s="158"/>
      <c r="SAD4" s="158"/>
      <c r="SAE4" s="158"/>
      <c r="SAF4" s="158"/>
      <c r="SAG4" s="158"/>
      <c r="SAH4" s="158"/>
      <c r="SAI4" s="158"/>
      <c r="SAJ4" s="158"/>
      <c r="SAK4" s="158"/>
      <c r="SAL4" s="158"/>
      <c r="SAM4" s="158"/>
      <c r="SAN4" s="158"/>
      <c r="SAO4" s="158"/>
      <c r="SAP4" s="158"/>
      <c r="SAQ4" s="158"/>
      <c r="SAR4" s="158"/>
      <c r="SAS4" s="158"/>
      <c r="SAT4" s="158"/>
      <c r="SAU4" s="158"/>
      <c r="SAV4" s="158"/>
      <c r="SAW4" s="158"/>
      <c r="SAX4" s="158"/>
      <c r="SAY4" s="158"/>
      <c r="SAZ4" s="158"/>
      <c r="SBA4" s="158"/>
      <c r="SBB4" s="158"/>
      <c r="SBC4" s="158"/>
      <c r="SBD4" s="158"/>
      <c r="SBE4" s="158"/>
      <c r="SBF4" s="158"/>
      <c r="SBG4" s="158"/>
      <c r="SBH4" s="158"/>
      <c r="SBI4" s="158"/>
      <c r="SBJ4" s="158"/>
      <c r="SBK4" s="158"/>
      <c r="SBL4" s="158"/>
      <c r="SBM4" s="158"/>
      <c r="SBN4" s="158"/>
      <c r="SBO4" s="158"/>
      <c r="SBP4" s="158"/>
      <c r="SBQ4" s="158"/>
      <c r="SBR4" s="158"/>
      <c r="SBS4" s="158"/>
      <c r="SBT4" s="158"/>
      <c r="SBU4" s="158"/>
      <c r="SBV4" s="158"/>
      <c r="SBW4" s="158"/>
      <c r="SBX4" s="158"/>
      <c r="SBY4" s="158"/>
      <c r="SBZ4" s="158"/>
      <c r="SCA4" s="158"/>
      <c r="SCB4" s="158"/>
      <c r="SCC4" s="158"/>
      <c r="SCD4" s="158"/>
      <c r="SCE4" s="158"/>
      <c r="SCF4" s="158"/>
      <c r="SCG4" s="158"/>
      <c r="SCH4" s="158"/>
      <c r="SCI4" s="158"/>
      <c r="SCJ4" s="158"/>
      <c r="SCK4" s="158"/>
      <c r="SCL4" s="158"/>
      <c r="SCM4" s="158"/>
      <c r="SCN4" s="158"/>
      <c r="SCO4" s="158"/>
      <c r="SCP4" s="158"/>
      <c r="SCQ4" s="158"/>
      <c r="SCR4" s="158"/>
      <c r="SCS4" s="158"/>
      <c r="SCT4" s="158"/>
      <c r="SCU4" s="158"/>
      <c r="SCV4" s="158"/>
      <c r="SCW4" s="158"/>
      <c r="SCX4" s="158"/>
      <c r="SCY4" s="158"/>
      <c r="SCZ4" s="158"/>
      <c r="SDA4" s="158"/>
      <c r="SDB4" s="158"/>
      <c r="SDC4" s="158"/>
      <c r="SDD4" s="158"/>
      <c r="SDE4" s="158"/>
      <c r="SDF4" s="158"/>
      <c r="SDG4" s="158"/>
      <c r="SDH4" s="158"/>
      <c r="SDI4" s="158"/>
      <c r="SDJ4" s="158"/>
      <c r="SDK4" s="158"/>
      <c r="SDL4" s="158"/>
      <c r="SDM4" s="158"/>
      <c r="SDN4" s="158"/>
      <c r="SDO4" s="158"/>
      <c r="SDP4" s="158"/>
      <c r="SDQ4" s="158"/>
      <c r="SDR4" s="158"/>
      <c r="SDS4" s="158"/>
      <c r="SDT4" s="158"/>
      <c r="SDU4" s="158"/>
      <c r="SDV4" s="158"/>
      <c r="SDW4" s="158"/>
      <c r="SDX4" s="158"/>
      <c r="SDY4" s="158"/>
      <c r="SDZ4" s="158"/>
      <c r="SEA4" s="158"/>
      <c r="SEB4" s="158"/>
      <c r="SEC4" s="158"/>
      <c r="SED4" s="158"/>
      <c r="SEE4" s="158"/>
      <c r="SEF4" s="158"/>
      <c r="SEG4" s="158"/>
      <c r="SEH4" s="158"/>
      <c r="SEI4" s="158"/>
      <c r="SEJ4" s="158"/>
      <c r="SEK4" s="158"/>
      <c r="SEL4" s="158"/>
      <c r="SEM4" s="158"/>
      <c r="SEN4" s="158"/>
      <c r="SEO4" s="158"/>
      <c r="SEP4" s="158"/>
      <c r="SEQ4" s="158"/>
      <c r="SER4" s="158"/>
      <c r="SES4" s="158"/>
      <c r="SET4" s="158"/>
      <c r="SEU4" s="158"/>
      <c r="SEV4" s="158"/>
      <c r="SEW4" s="158"/>
      <c r="SEX4" s="158"/>
      <c r="SEY4" s="158"/>
      <c r="SEZ4" s="158"/>
      <c r="SFA4" s="158"/>
      <c r="SFB4" s="158"/>
      <c r="SFC4" s="158"/>
      <c r="SFD4" s="158"/>
      <c r="SFE4" s="158"/>
      <c r="SFF4" s="158"/>
      <c r="SFG4" s="158"/>
      <c r="SFH4" s="158"/>
      <c r="SFI4" s="158"/>
      <c r="SFJ4" s="158"/>
      <c r="SFK4" s="158"/>
      <c r="SFL4" s="158"/>
      <c r="SFM4" s="158"/>
      <c r="SFN4" s="158"/>
      <c r="SFO4" s="158"/>
      <c r="SFP4" s="158"/>
      <c r="SFQ4" s="158"/>
      <c r="SFR4" s="158"/>
      <c r="SFS4" s="158"/>
      <c r="SFT4" s="158"/>
      <c r="SFU4" s="158"/>
      <c r="SFV4" s="158"/>
      <c r="SFW4" s="158"/>
      <c r="SFX4" s="158"/>
      <c r="SFY4" s="158"/>
      <c r="SFZ4" s="158"/>
      <c r="SGA4" s="158"/>
      <c r="SGB4" s="158"/>
      <c r="SGC4" s="158"/>
      <c r="SGD4" s="158"/>
      <c r="SGE4" s="158"/>
      <c r="SGF4" s="158"/>
      <c r="SGG4" s="158"/>
      <c r="SGH4" s="158"/>
      <c r="SGI4" s="158"/>
      <c r="SGJ4" s="158"/>
      <c r="SGK4" s="158"/>
      <c r="SGL4" s="158"/>
      <c r="SGM4" s="158"/>
      <c r="SGN4" s="158"/>
      <c r="SGO4" s="158"/>
      <c r="SGP4" s="158"/>
      <c r="SGQ4" s="158"/>
      <c r="SGR4" s="158"/>
      <c r="SGS4" s="158"/>
      <c r="SGT4" s="158"/>
      <c r="SGU4" s="158"/>
      <c r="SGV4" s="158"/>
      <c r="SGW4" s="158"/>
      <c r="SGX4" s="158"/>
      <c r="SGY4" s="158"/>
      <c r="SGZ4" s="158"/>
      <c r="SHA4" s="158"/>
      <c r="SHB4" s="158"/>
      <c r="SHC4" s="158"/>
      <c r="SHD4" s="158"/>
      <c r="SHE4" s="158"/>
      <c r="SHF4" s="158"/>
      <c r="SHG4" s="158"/>
      <c r="SHH4" s="158"/>
      <c r="SHI4" s="158"/>
      <c r="SHJ4" s="158"/>
      <c r="SHK4" s="158"/>
      <c r="SHL4" s="158"/>
      <c r="SHM4" s="158"/>
      <c r="SHN4" s="158"/>
      <c r="SHO4" s="158"/>
      <c r="SHP4" s="158"/>
      <c r="SHQ4" s="158"/>
      <c r="SHR4" s="158"/>
      <c r="SHS4" s="158"/>
      <c r="SHT4" s="158"/>
      <c r="SHU4" s="158"/>
      <c r="SHV4" s="158"/>
      <c r="SHW4" s="158"/>
      <c r="SHX4" s="158"/>
      <c r="SHY4" s="158"/>
      <c r="SHZ4" s="158"/>
      <c r="SIA4" s="158"/>
      <c r="SIB4" s="158"/>
      <c r="SIC4" s="158"/>
      <c r="SID4" s="158"/>
      <c r="SIE4" s="158"/>
      <c r="SIF4" s="158"/>
      <c r="SIG4" s="158"/>
      <c r="SIH4" s="158"/>
      <c r="SII4" s="158"/>
      <c r="SIJ4" s="158"/>
      <c r="SIK4" s="158"/>
      <c r="SIL4" s="158"/>
      <c r="SIM4" s="158"/>
      <c r="SIN4" s="158"/>
      <c r="SIO4" s="158"/>
      <c r="SIP4" s="158"/>
      <c r="SIQ4" s="158"/>
      <c r="SIR4" s="158"/>
      <c r="SIS4" s="158"/>
      <c r="SIT4" s="158"/>
      <c r="SIU4" s="158"/>
      <c r="SIV4" s="158"/>
      <c r="SIW4" s="158"/>
      <c r="SIX4" s="158"/>
      <c r="SIY4" s="158"/>
      <c r="SIZ4" s="158"/>
      <c r="SJA4" s="158"/>
      <c r="SJB4" s="158"/>
      <c r="SJC4" s="158"/>
      <c r="SJD4" s="158"/>
      <c r="SJE4" s="158"/>
      <c r="SJF4" s="158"/>
      <c r="SJG4" s="158"/>
      <c r="SJH4" s="158"/>
      <c r="SJI4" s="158"/>
      <c r="SJJ4" s="158"/>
      <c r="SJK4" s="158"/>
      <c r="SJL4" s="158"/>
      <c r="SJM4" s="158"/>
      <c r="SJN4" s="158"/>
      <c r="SJO4" s="158"/>
      <c r="SJP4" s="158"/>
      <c r="SJQ4" s="158"/>
      <c r="SJR4" s="158"/>
      <c r="SJS4" s="158"/>
      <c r="SJT4" s="158"/>
      <c r="SJU4" s="158"/>
      <c r="SJV4" s="158"/>
      <c r="SJW4" s="158"/>
      <c r="SJX4" s="158"/>
      <c r="SJY4" s="158"/>
      <c r="SJZ4" s="158"/>
      <c r="SKA4" s="158"/>
      <c r="SKB4" s="158"/>
      <c r="SKC4" s="158"/>
      <c r="SKD4" s="158"/>
      <c r="SKE4" s="158"/>
      <c r="SKF4" s="158"/>
      <c r="SKG4" s="158"/>
      <c r="SKH4" s="158"/>
      <c r="SKI4" s="158"/>
      <c r="SKJ4" s="158"/>
      <c r="SKK4" s="158"/>
      <c r="SKL4" s="158"/>
      <c r="SKM4" s="158"/>
      <c r="SKN4" s="158"/>
      <c r="SKO4" s="158"/>
      <c r="SKP4" s="158"/>
      <c r="SKQ4" s="158"/>
      <c r="SKR4" s="158"/>
      <c r="SKS4" s="158"/>
      <c r="SKT4" s="158"/>
      <c r="SKU4" s="158"/>
      <c r="SKV4" s="158"/>
      <c r="SKW4" s="158"/>
      <c r="SKX4" s="158"/>
      <c r="SKY4" s="158"/>
      <c r="SKZ4" s="158"/>
      <c r="SLA4" s="158"/>
      <c r="SLB4" s="158"/>
      <c r="SLC4" s="158"/>
      <c r="SLD4" s="158"/>
      <c r="SLE4" s="158"/>
      <c r="SLF4" s="158"/>
      <c r="SLG4" s="158"/>
      <c r="SLH4" s="158"/>
      <c r="SLI4" s="158"/>
      <c r="SLJ4" s="158"/>
      <c r="SLK4" s="158"/>
      <c r="SLL4" s="158"/>
      <c r="SLM4" s="158"/>
      <c r="SLN4" s="158"/>
      <c r="SLO4" s="158"/>
      <c r="SLP4" s="158"/>
      <c r="SLQ4" s="158"/>
      <c r="SLR4" s="158"/>
      <c r="SLS4" s="158"/>
      <c r="SLT4" s="158"/>
      <c r="SLU4" s="158"/>
      <c r="SLV4" s="158"/>
      <c r="SLW4" s="158"/>
      <c r="SLX4" s="158"/>
      <c r="SLY4" s="158"/>
      <c r="SLZ4" s="158"/>
      <c r="SMA4" s="158"/>
      <c r="SMB4" s="158"/>
      <c r="SMC4" s="158"/>
      <c r="SMD4" s="158"/>
      <c r="SME4" s="158"/>
      <c r="SMF4" s="158"/>
      <c r="SMG4" s="158"/>
      <c r="SMH4" s="158"/>
      <c r="SMI4" s="158"/>
      <c r="SMJ4" s="158"/>
      <c r="SMK4" s="158"/>
      <c r="SML4" s="158"/>
      <c r="SMM4" s="158"/>
      <c r="SMN4" s="158"/>
      <c r="SMO4" s="158"/>
      <c r="SMP4" s="158"/>
      <c r="SMQ4" s="158"/>
      <c r="SMR4" s="158"/>
      <c r="SMS4" s="158"/>
      <c r="SMT4" s="158"/>
      <c r="SMU4" s="158"/>
      <c r="SMV4" s="158"/>
      <c r="SMW4" s="158"/>
      <c r="SMX4" s="158"/>
      <c r="SMY4" s="158"/>
      <c r="SMZ4" s="158"/>
      <c r="SNA4" s="158"/>
      <c r="SNB4" s="158"/>
      <c r="SNC4" s="158"/>
      <c r="SND4" s="158"/>
      <c r="SNE4" s="158"/>
      <c r="SNF4" s="158"/>
      <c r="SNG4" s="158"/>
      <c r="SNH4" s="158"/>
      <c r="SNI4" s="158"/>
      <c r="SNJ4" s="158"/>
      <c r="SNK4" s="158"/>
      <c r="SNL4" s="158"/>
      <c r="SNM4" s="158"/>
      <c r="SNN4" s="158"/>
      <c r="SNO4" s="158"/>
      <c r="SNP4" s="158"/>
      <c r="SNQ4" s="158"/>
      <c r="SNR4" s="158"/>
      <c r="SNS4" s="158"/>
      <c r="SNT4" s="158"/>
      <c r="SNU4" s="158"/>
      <c r="SNV4" s="158"/>
      <c r="SNW4" s="158"/>
      <c r="SNX4" s="158"/>
      <c r="SNY4" s="158"/>
      <c r="SNZ4" s="158"/>
      <c r="SOA4" s="158"/>
      <c r="SOB4" s="158"/>
      <c r="SOC4" s="158"/>
      <c r="SOD4" s="158"/>
      <c r="SOE4" s="158"/>
      <c r="SOF4" s="158"/>
      <c r="SOG4" s="158"/>
      <c r="SOH4" s="158"/>
      <c r="SOI4" s="158"/>
      <c r="SOJ4" s="158"/>
      <c r="SOK4" s="158"/>
      <c r="SOL4" s="158"/>
      <c r="SOM4" s="158"/>
      <c r="SON4" s="158"/>
      <c r="SOO4" s="158"/>
      <c r="SOP4" s="158"/>
      <c r="SOQ4" s="158"/>
      <c r="SOR4" s="158"/>
      <c r="SOS4" s="158"/>
      <c r="SOT4" s="158"/>
      <c r="SOU4" s="158"/>
      <c r="SOV4" s="158"/>
      <c r="SOW4" s="158"/>
      <c r="SOX4" s="158"/>
      <c r="SOY4" s="158"/>
      <c r="SOZ4" s="158"/>
      <c r="SPA4" s="158"/>
      <c r="SPB4" s="158"/>
      <c r="SPC4" s="158"/>
      <c r="SPD4" s="158"/>
      <c r="SPE4" s="158"/>
      <c r="SPF4" s="158"/>
      <c r="SPG4" s="158"/>
      <c r="SPH4" s="158"/>
      <c r="SPI4" s="158"/>
      <c r="SPJ4" s="158"/>
      <c r="SPK4" s="158"/>
      <c r="SPL4" s="158"/>
      <c r="SPM4" s="158"/>
      <c r="SPN4" s="158"/>
      <c r="SPO4" s="158"/>
      <c r="SPP4" s="158"/>
      <c r="SPQ4" s="158"/>
      <c r="SPR4" s="158"/>
      <c r="SPS4" s="158"/>
      <c r="SPT4" s="158"/>
      <c r="SPU4" s="158"/>
      <c r="SPV4" s="158"/>
      <c r="SPW4" s="158"/>
      <c r="SPX4" s="158"/>
      <c r="SPY4" s="158"/>
      <c r="SPZ4" s="158"/>
      <c r="SQA4" s="158"/>
      <c r="SQB4" s="158"/>
      <c r="SQC4" s="158"/>
      <c r="SQD4" s="158"/>
      <c r="SQE4" s="158"/>
      <c r="SQF4" s="158"/>
      <c r="SQG4" s="158"/>
      <c r="SQH4" s="158"/>
      <c r="SQI4" s="158"/>
      <c r="SQJ4" s="158"/>
      <c r="SQK4" s="158"/>
      <c r="SQL4" s="158"/>
      <c r="SQM4" s="158"/>
      <c r="SQN4" s="158"/>
      <c r="SQO4" s="158"/>
      <c r="SQP4" s="158"/>
      <c r="SQQ4" s="158"/>
      <c r="SQR4" s="158"/>
      <c r="SQS4" s="158"/>
      <c r="SQT4" s="158"/>
      <c r="SQU4" s="158"/>
      <c r="SQV4" s="158"/>
      <c r="SQW4" s="158"/>
      <c r="SQX4" s="158"/>
      <c r="SQY4" s="158"/>
      <c r="SQZ4" s="158"/>
      <c r="SRA4" s="158"/>
      <c r="SRB4" s="158"/>
      <c r="SRC4" s="158"/>
      <c r="SRD4" s="158"/>
      <c r="SRE4" s="158"/>
      <c r="SRF4" s="158"/>
      <c r="SRG4" s="158"/>
      <c r="SRH4" s="158"/>
      <c r="SRI4" s="158"/>
      <c r="SRJ4" s="158"/>
      <c r="SRK4" s="158"/>
      <c r="SRL4" s="158"/>
      <c r="SRM4" s="158"/>
      <c r="SRN4" s="158"/>
      <c r="SRO4" s="158"/>
      <c r="SRP4" s="158"/>
      <c r="SRQ4" s="158"/>
      <c r="SRR4" s="158"/>
      <c r="SRS4" s="158"/>
      <c r="SRT4" s="158"/>
      <c r="SRU4" s="158"/>
      <c r="SRV4" s="158"/>
      <c r="SRW4" s="158"/>
      <c r="SRX4" s="158"/>
      <c r="SRY4" s="158"/>
      <c r="SRZ4" s="158"/>
      <c r="SSA4" s="158"/>
      <c r="SSB4" s="158"/>
      <c r="SSC4" s="158"/>
      <c r="SSD4" s="158"/>
      <c r="SSE4" s="158"/>
      <c r="SSF4" s="158"/>
      <c r="SSG4" s="158"/>
      <c r="SSH4" s="158"/>
      <c r="SSI4" s="158"/>
      <c r="SSJ4" s="158"/>
      <c r="SSK4" s="158"/>
      <c r="SSL4" s="158"/>
      <c r="SSM4" s="158"/>
      <c r="SSN4" s="158"/>
      <c r="SSO4" s="158"/>
      <c r="SSP4" s="158"/>
      <c r="SSQ4" s="158"/>
      <c r="SSR4" s="158"/>
      <c r="SSS4" s="158"/>
      <c r="SST4" s="158"/>
      <c r="SSU4" s="158"/>
      <c r="SSV4" s="158"/>
      <c r="SSW4" s="158"/>
      <c r="SSX4" s="158"/>
      <c r="SSY4" s="158"/>
      <c r="SSZ4" s="158"/>
      <c r="STA4" s="158"/>
      <c r="STB4" s="158"/>
      <c r="STC4" s="158"/>
      <c r="STD4" s="158"/>
      <c r="STE4" s="158"/>
      <c r="STF4" s="158"/>
      <c r="STG4" s="158"/>
      <c r="STH4" s="158"/>
      <c r="STI4" s="158"/>
      <c r="STJ4" s="158"/>
      <c r="STK4" s="158"/>
      <c r="STL4" s="158"/>
      <c r="STM4" s="158"/>
      <c r="STN4" s="158"/>
      <c r="STO4" s="158"/>
      <c r="STP4" s="158"/>
      <c r="STQ4" s="158"/>
      <c r="STR4" s="158"/>
      <c r="STS4" s="158"/>
      <c r="STT4" s="158"/>
      <c r="STU4" s="158"/>
      <c r="STV4" s="158"/>
      <c r="STW4" s="158"/>
      <c r="STX4" s="158"/>
      <c r="STY4" s="158"/>
      <c r="STZ4" s="158"/>
      <c r="SUA4" s="158"/>
      <c r="SUB4" s="158"/>
      <c r="SUC4" s="158"/>
      <c r="SUD4" s="158"/>
      <c r="SUE4" s="158"/>
      <c r="SUF4" s="158"/>
      <c r="SUG4" s="158"/>
      <c r="SUH4" s="158"/>
      <c r="SUI4" s="158"/>
      <c r="SUJ4" s="158"/>
      <c r="SUK4" s="158"/>
      <c r="SUL4" s="158"/>
      <c r="SUM4" s="158"/>
      <c r="SUN4" s="158"/>
      <c r="SUO4" s="158"/>
      <c r="SUP4" s="158"/>
      <c r="SUQ4" s="158"/>
      <c r="SUR4" s="158"/>
      <c r="SUS4" s="158"/>
      <c r="SUT4" s="158"/>
      <c r="SUU4" s="158"/>
      <c r="SUV4" s="158"/>
      <c r="SUW4" s="158"/>
      <c r="SUX4" s="158"/>
      <c r="SUY4" s="158"/>
      <c r="SUZ4" s="158"/>
      <c r="SVA4" s="158"/>
      <c r="SVB4" s="158"/>
      <c r="SVC4" s="158"/>
      <c r="SVD4" s="158"/>
      <c r="SVE4" s="158"/>
      <c r="SVF4" s="158"/>
      <c r="SVG4" s="158"/>
      <c r="SVH4" s="158"/>
      <c r="SVI4" s="158"/>
      <c r="SVJ4" s="158"/>
      <c r="SVK4" s="158"/>
      <c r="SVL4" s="158"/>
      <c r="SVM4" s="158"/>
      <c r="SVN4" s="158"/>
      <c r="SVO4" s="158"/>
      <c r="SVP4" s="158"/>
      <c r="SVQ4" s="158"/>
      <c r="SVR4" s="158"/>
      <c r="SVS4" s="158"/>
      <c r="SVT4" s="158"/>
      <c r="SVU4" s="158"/>
      <c r="SVV4" s="158"/>
      <c r="SVW4" s="158"/>
      <c r="SVX4" s="158"/>
      <c r="SVY4" s="158"/>
      <c r="SVZ4" s="158"/>
      <c r="SWA4" s="158"/>
      <c r="SWB4" s="158"/>
      <c r="SWC4" s="158"/>
      <c r="SWD4" s="158"/>
      <c r="SWE4" s="158"/>
      <c r="SWF4" s="158"/>
      <c r="SWG4" s="158"/>
      <c r="SWH4" s="158"/>
      <c r="SWI4" s="158"/>
      <c r="SWJ4" s="158"/>
      <c r="SWK4" s="158"/>
      <c r="SWL4" s="158"/>
      <c r="SWM4" s="158"/>
      <c r="SWN4" s="158"/>
      <c r="SWO4" s="158"/>
      <c r="SWP4" s="158"/>
      <c r="SWQ4" s="158"/>
      <c r="SWR4" s="158"/>
      <c r="SWS4" s="158"/>
      <c r="SWT4" s="158"/>
      <c r="SWU4" s="158"/>
      <c r="SWV4" s="158"/>
      <c r="SWW4" s="158"/>
      <c r="SWX4" s="158"/>
      <c r="SWY4" s="158"/>
      <c r="SWZ4" s="158"/>
      <c r="SXA4" s="158"/>
      <c r="SXB4" s="158"/>
      <c r="SXC4" s="158"/>
      <c r="SXD4" s="158"/>
      <c r="SXE4" s="158"/>
      <c r="SXF4" s="158"/>
      <c r="SXG4" s="158"/>
      <c r="SXH4" s="158"/>
      <c r="SXI4" s="158"/>
      <c r="SXJ4" s="158"/>
      <c r="SXK4" s="158"/>
      <c r="SXL4" s="158"/>
      <c r="SXM4" s="158"/>
      <c r="SXN4" s="158"/>
      <c r="SXO4" s="158"/>
      <c r="SXP4" s="158"/>
      <c r="SXQ4" s="158"/>
      <c r="SXR4" s="158"/>
      <c r="SXS4" s="158"/>
      <c r="SXT4" s="158"/>
      <c r="SXU4" s="158"/>
      <c r="SXV4" s="158"/>
      <c r="SXW4" s="158"/>
      <c r="SXX4" s="158"/>
      <c r="SXY4" s="158"/>
      <c r="SXZ4" s="158"/>
      <c r="SYA4" s="158"/>
      <c r="SYB4" s="158"/>
      <c r="SYC4" s="158"/>
      <c r="SYD4" s="158"/>
      <c r="SYE4" s="158"/>
      <c r="SYF4" s="158"/>
      <c r="SYG4" s="158"/>
      <c r="SYH4" s="158"/>
      <c r="SYI4" s="158"/>
      <c r="SYJ4" s="158"/>
      <c r="SYK4" s="158"/>
      <c r="SYL4" s="158"/>
      <c r="SYM4" s="158"/>
      <c r="SYN4" s="158"/>
      <c r="SYO4" s="158"/>
      <c r="SYP4" s="158"/>
      <c r="SYQ4" s="158"/>
      <c r="SYR4" s="158"/>
      <c r="SYS4" s="158"/>
      <c r="SYT4" s="158"/>
      <c r="SYU4" s="158"/>
      <c r="SYV4" s="158"/>
      <c r="SYW4" s="158"/>
      <c r="SYX4" s="158"/>
      <c r="SYY4" s="158"/>
      <c r="SYZ4" s="158"/>
      <c r="SZA4" s="158"/>
      <c r="SZB4" s="158"/>
      <c r="SZC4" s="158"/>
      <c r="SZD4" s="158"/>
      <c r="SZE4" s="158"/>
      <c r="SZF4" s="158"/>
      <c r="SZG4" s="158"/>
      <c r="SZH4" s="158"/>
      <c r="SZI4" s="158"/>
      <c r="SZJ4" s="158"/>
      <c r="SZK4" s="158"/>
      <c r="SZL4" s="158"/>
      <c r="SZM4" s="158"/>
      <c r="SZN4" s="158"/>
      <c r="SZO4" s="158"/>
      <c r="SZP4" s="158"/>
      <c r="SZQ4" s="158"/>
      <c r="SZR4" s="158"/>
      <c r="SZS4" s="158"/>
      <c r="SZT4" s="158"/>
      <c r="SZU4" s="158"/>
      <c r="SZV4" s="158"/>
      <c r="SZW4" s="158"/>
      <c r="SZX4" s="158"/>
      <c r="SZY4" s="158"/>
      <c r="SZZ4" s="158"/>
      <c r="TAA4" s="158"/>
      <c r="TAB4" s="158"/>
      <c r="TAC4" s="158"/>
      <c r="TAD4" s="158"/>
      <c r="TAE4" s="158"/>
      <c r="TAF4" s="158"/>
      <c r="TAG4" s="158"/>
      <c r="TAH4" s="158"/>
      <c r="TAI4" s="158"/>
      <c r="TAJ4" s="158"/>
      <c r="TAK4" s="158"/>
      <c r="TAL4" s="158"/>
      <c r="TAM4" s="158"/>
      <c r="TAN4" s="158"/>
      <c r="TAO4" s="158"/>
      <c r="TAP4" s="158"/>
      <c r="TAQ4" s="158"/>
      <c r="TAR4" s="158"/>
      <c r="TAS4" s="158"/>
      <c r="TAT4" s="158"/>
      <c r="TAU4" s="158"/>
      <c r="TAV4" s="158"/>
      <c r="TAW4" s="158"/>
      <c r="TAX4" s="158"/>
      <c r="TAY4" s="158"/>
      <c r="TAZ4" s="158"/>
      <c r="TBA4" s="158"/>
      <c r="TBB4" s="158"/>
      <c r="TBC4" s="158"/>
      <c r="TBD4" s="158"/>
      <c r="TBE4" s="158"/>
      <c r="TBF4" s="158"/>
      <c r="TBG4" s="158"/>
      <c r="TBH4" s="158"/>
      <c r="TBI4" s="158"/>
      <c r="TBJ4" s="158"/>
      <c r="TBK4" s="158"/>
      <c r="TBL4" s="158"/>
      <c r="TBM4" s="158"/>
      <c r="TBN4" s="158"/>
      <c r="TBO4" s="158"/>
      <c r="TBP4" s="158"/>
      <c r="TBQ4" s="158"/>
      <c r="TBR4" s="158"/>
      <c r="TBS4" s="158"/>
      <c r="TBT4" s="158"/>
      <c r="TBU4" s="158"/>
      <c r="TBV4" s="158"/>
      <c r="TBW4" s="158"/>
      <c r="TBX4" s="158"/>
      <c r="TBY4" s="158"/>
      <c r="TBZ4" s="158"/>
      <c r="TCA4" s="158"/>
      <c r="TCB4" s="158"/>
      <c r="TCC4" s="158"/>
      <c r="TCD4" s="158"/>
      <c r="TCE4" s="158"/>
      <c r="TCF4" s="158"/>
      <c r="TCG4" s="158"/>
      <c r="TCH4" s="158"/>
      <c r="TCI4" s="158"/>
      <c r="TCJ4" s="158"/>
      <c r="TCK4" s="158"/>
      <c r="TCL4" s="158"/>
      <c r="TCM4" s="158"/>
      <c r="TCN4" s="158"/>
      <c r="TCO4" s="158"/>
      <c r="TCP4" s="158"/>
      <c r="TCQ4" s="158"/>
      <c r="TCR4" s="158"/>
      <c r="TCS4" s="158"/>
      <c r="TCT4" s="158"/>
      <c r="TCU4" s="158"/>
      <c r="TCV4" s="158"/>
      <c r="TCW4" s="158"/>
      <c r="TCX4" s="158"/>
      <c r="TCY4" s="158"/>
      <c r="TCZ4" s="158"/>
      <c r="TDA4" s="158"/>
      <c r="TDB4" s="158"/>
      <c r="TDC4" s="158"/>
      <c r="TDD4" s="158"/>
      <c r="TDE4" s="158"/>
      <c r="TDF4" s="158"/>
      <c r="TDG4" s="158"/>
      <c r="TDH4" s="158"/>
      <c r="TDI4" s="158"/>
      <c r="TDJ4" s="158"/>
      <c r="TDK4" s="158"/>
      <c r="TDL4" s="158"/>
      <c r="TDM4" s="158"/>
      <c r="TDN4" s="158"/>
      <c r="TDO4" s="158"/>
      <c r="TDP4" s="158"/>
      <c r="TDQ4" s="158"/>
      <c r="TDR4" s="158"/>
      <c r="TDS4" s="158"/>
      <c r="TDT4" s="158"/>
      <c r="TDU4" s="158"/>
      <c r="TDV4" s="158"/>
      <c r="TDW4" s="158"/>
      <c r="TDX4" s="158"/>
      <c r="TDY4" s="158"/>
      <c r="TDZ4" s="158"/>
      <c r="TEA4" s="158"/>
      <c r="TEB4" s="158"/>
      <c r="TEC4" s="158"/>
      <c r="TED4" s="158"/>
      <c r="TEE4" s="158"/>
      <c r="TEF4" s="158"/>
      <c r="TEG4" s="158"/>
      <c r="TEH4" s="158"/>
      <c r="TEI4" s="158"/>
      <c r="TEJ4" s="158"/>
      <c r="TEK4" s="158"/>
      <c r="TEL4" s="158"/>
      <c r="TEM4" s="158"/>
      <c r="TEN4" s="158"/>
      <c r="TEO4" s="158"/>
      <c r="TEP4" s="158"/>
      <c r="TEQ4" s="158"/>
      <c r="TER4" s="158"/>
      <c r="TES4" s="158"/>
      <c r="TET4" s="158"/>
      <c r="TEU4" s="158"/>
      <c r="TEV4" s="158"/>
      <c r="TEW4" s="158"/>
      <c r="TEX4" s="158"/>
      <c r="TEY4" s="158"/>
      <c r="TEZ4" s="158"/>
      <c r="TFA4" s="158"/>
      <c r="TFB4" s="158"/>
      <c r="TFC4" s="158"/>
      <c r="TFD4" s="158"/>
      <c r="TFE4" s="158"/>
      <c r="TFF4" s="158"/>
      <c r="TFG4" s="158"/>
      <c r="TFH4" s="158"/>
      <c r="TFI4" s="158"/>
      <c r="TFJ4" s="158"/>
      <c r="TFK4" s="158"/>
      <c r="TFL4" s="158"/>
      <c r="TFM4" s="158"/>
      <c r="TFN4" s="158"/>
      <c r="TFO4" s="158"/>
      <c r="TFP4" s="158"/>
      <c r="TFQ4" s="158"/>
      <c r="TFR4" s="158"/>
      <c r="TFS4" s="158"/>
      <c r="TFT4" s="158"/>
      <c r="TFU4" s="158"/>
      <c r="TFV4" s="158"/>
      <c r="TFW4" s="158"/>
      <c r="TFX4" s="158"/>
      <c r="TFY4" s="158"/>
      <c r="TFZ4" s="158"/>
      <c r="TGA4" s="158"/>
      <c r="TGB4" s="158"/>
      <c r="TGC4" s="158"/>
      <c r="TGD4" s="158"/>
      <c r="TGE4" s="158"/>
      <c r="TGF4" s="158"/>
      <c r="TGG4" s="158"/>
      <c r="TGH4" s="158"/>
      <c r="TGI4" s="158"/>
      <c r="TGJ4" s="158"/>
      <c r="TGK4" s="158"/>
      <c r="TGL4" s="158"/>
      <c r="TGM4" s="158"/>
      <c r="TGN4" s="158"/>
      <c r="TGO4" s="158"/>
      <c r="TGP4" s="158"/>
      <c r="TGQ4" s="158"/>
      <c r="TGR4" s="158"/>
      <c r="TGS4" s="158"/>
      <c r="TGT4" s="158"/>
      <c r="TGU4" s="158"/>
      <c r="TGV4" s="158"/>
      <c r="TGW4" s="158"/>
      <c r="TGX4" s="158"/>
      <c r="TGY4" s="158"/>
      <c r="TGZ4" s="158"/>
      <c r="THA4" s="158"/>
      <c r="THB4" s="158"/>
      <c r="THC4" s="158"/>
      <c r="THD4" s="158"/>
      <c r="THE4" s="158"/>
      <c r="THF4" s="158"/>
      <c r="THG4" s="158"/>
      <c r="THH4" s="158"/>
      <c r="THI4" s="158"/>
      <c r="THJ4" s="158"/>
      <c r="THK4" s="158"/>
      <c r="THL4" s="158"/>
      <c r="THM4" s="158"/>
      <c r="THN4" s="158"/>
      <c r="THO4" s="158"/>
      <c r="THP4" s="158"/>
      <c r="THQ4" s="158"/>
      <c r="THR4" s="158"/>
      <c r="THS4" s="158"/>
      <c r="THT4" s="158"/>
      <c r="THU4" s="158"/>
      <c r="THV4" s="158"/>
      <c r="THW4" s="158"/>
      <c r="THX4" s="158"/>
      <c r="THY4" s="158"/>
      <c r="THZ4" s="158"/>
      <c r="TIA4" s="158"/>
      <c r="TIB4" s="158"/>
      <c r="TIC4" s="158"/>
      <c r="TID4" s="158"/>
      <c r="TIE4" s="158"/>
      <c r="TIF4" s="158"/>
      <c r="TIG4" s="158"/>
      <c r="TIH4" s="158"/>
      <c r="TII4" s="158"/>
      <c r="TIJ4" s="158"/>
      <c r="TIK4" s="158"/>
      <c r="TIL4" s="158"/>
      <c r="TIM4" s="158"/>
      <c r="TIN4" s="158"/>
      <c r="TIO4" s="158"/>
      <c r="TIP4" s="158"/>
      <c r="TIQ4" s="158"/>
      <c r="TIR4" s="158"/>
      <c r="TIS4" s="158"/>
      <c r="TIT4" s="158"/>
      <c r="TIU4" s="158"/>
      <c r="TIV4" s="158"/>
      <c r="TIW4" s="158"/>
      <c r="TIX4" s="158"/>
      <c r="TIY4" s="158"/>
      <c r="TIZ4" s="158"/>
      <c r="TJA4" s="158"/>
      <c r="TJB4" s="158"/>
      <c r="TJC4" s="158"/>
      <c r="TJD4" s="158"/>
      <c r="TJE4" s="158"/>
      <c r="TJF4" s="158"/>
      <c r="TJG4" s="158"/>
      <c r="TJH4" s="158"/>
      <c r="TJI4" s="158"/>
      <c r="TJJ4" s="158"/>
      <c r="TJK4" s="158"/>
      <c r="TJL4" s="158"/>
      <c r="TJM4" s="158"/>
      <c r="TJN4" s="158"/>
      <c r="TJO4" s="158"/>
      <c r="TJP4" s="158"/>
      <c r="TJQ4" s="158"/>
      <c r="TJR4" s="158"/>
      <c r="TJS4" s="158"/>
      <c r="TJT4" s="158"/>
      <c r="TJU4" s="158"/>
      <c r="TJV4" s="158"/>
      <c r="TJW4" s="158"/>
      <c r="TJX4" s="158"/>
      <c r="TJY4" s="158"/>
      <c r="TJZ4" s="158"/>
      <c r="TKA4" s="158"/>
      <c r="TKB4" s="158"/>
      <c r="TKC4" s="158"/>
      <c r="TKD4" s="158"/>
      <c r="TKE4" s="158"/>
      <c r="TKF4" s="158"/>
      <c r="TKG4" s="158"/>
      <c r="TKH4" s="158"/>
      <c r="TKI4" s="158"/>
      <c r="TKJ4" s="158"/>
      <c r="TKK4" s="158"/>
      <c r="TKL4" s="158"/>
      <c r="TKM4" s="158"/>
      <c r="TKN4" s="158"/>
      <c r="TKO4" s="158"/>
      <c r="TKP4" s="158"/>
      <c r="TKQ4" s="158"/>
      <c r="TKR4" s="158"/>
      <c r="TKS4" s="158"/>
      <c r="TKT4" s="158"/>
      <c r="TKU4" s="158"/>
      <c r="TKV4" s="158"/>
      <c r="TKW4" s="158"/>
      <c r="TKX4" s="158"/>
      <c r="TKY4" s="158"/>
      <c r="TKZ4" s="158"/>
      <c r="TLA4" s="158"/>
      <c r="TLB4" s="158"/>
      <c r="TLC4" s="158"/>
      <c r="TLD4" s="158"/>
      <c r="TLE4" s="158"/>
      <c r="TLF4" s="158"/>
      <c r="TLG4" s="158"/>
      <c r="TLH4" s="158"/>
      <c r="TLI4" s="158"/>
      <c r="TLJ4" s="158"/>
      <c r="TLK4" s="158"/>
      <c r="TLL4" s="158"/>
      <c r="TLM4" s="158"/>
      <c r="TLN4" s="158"/>
      <c r="TLO4" s="158"/>
      <c r="TLP4" s="158"/>
      <c r="TLQ4" s="158"/>
      <c r="TLR4" s="158"/>
      <c r="TLS4" s="158"/>
      <c r="TLT4" s="158"/>
      <c r="TLU4" s="158"/>
      <c r="TLV4" s="158"/>
      <c r="TLW4" s="158"/>
      <c r="TLX4" s="158"/>
      <c r="TLY4" s="158"/>
      <c r="TLZ4" s="158"/>
      <c r="TMA4" s="158"/>
      <c r="TMB4" s="158"/>
      <c r="TMC4" s="158"/>
      <c r="TMD4" s="158"/>
      <c r="TME4" s="158"/>
      <c r="TMF4" s="158"/>
      <c r="TMG4" s="158"/>
      <c r="TMH4" s="158"/>
      <c r="TMI4" s="158"/>
      <c r="TMJ4" s="158"/>
      <c r="TMK4" s="158"/>
      <c r="TML4" s="158"/>
      <c r="TMM4" s="158"/>
      <c r="TMN4" s="158"/>
      <c r="TMO4" s="158"/>
      <c r="TMP4" s="158"/>
      <c r="TMQ4" s="158"/>
      <c r="TMR4" s="158"/>
      <c r="TMS4" s="158"/>
      <c r="TMT4" s="158"/>
      <c r="TMU4" s="158"/>
      <c r="TMV4" s="158"/>
      <c r="TMW4" s="158"/>
      <c r="TMX4" s="158"/>
      <c r="TMY4" s="158"/>
      <c r="TMZ4" s="158"/>
      <c r="TNA4" s="158"/>
      <c r="TNB4" s="158"/>
      <c r="TNC4" s="158"/>
      <c r="TND4" s="158"/>
      <c r="TNE4" s="158"/>
      <c r="TNF4" s="158"/>
      <c r="TNG4" s="158"/>
      <c r="TNH4" s="158"/>
      <c r="TNI4" s="158"/>
      <c r="TNJ4" s="158"/>
      <c r="TNK4" s="158"/>
      <c r="TNL4" s="158"/>
      <c r="TNM4" s="158"/>
      <c r="TNN4" s="158"/>
      <c r="TNO4" s="158"/>
      <c r="TNP4" s="158"/>
      <c r="TNQ4" s="158"/>
      <c r="TNR4" s="158"/>
      <c r="TNS4" s="158"/>
      <c r="TNT4" s="158"/>
      <c r="TNU4" s="158"/>
      <c r="TNV4" s="158"/>
      <c r="TNW4" s="158"/>
      <c r="TNX4" s="158"/>
      <c r="TNY4" s="158"/>
      <c r="TNZ4" s="158"/>
      <c r="TOA4" s="158"/>
      <c r="TOB4" s="158"/>
      <c r="TOC4" s="158"/>
      <c r="TOD4" s="158"/>
      <c r="TOE4" s="158"/>
      <c r="TOF4" s="158"/>
      <c r="TOG4" s="158"/>
      <c r="TOH4" s="158"/>
      <c r="TOI4" s="158"/>
      <c r="TOJ4" s="158"/>
      <c r="TOK4" s="158"/>
      <c r="TOL4" s="158"/>
      <c r="TOM4" s="158"/>
      <c r="TON4" s="158"/>
      <c r="TOO4" s="158"/>
      <c r="TOP4" s="158"/>
      <c r="TOQ4" s="158"/>
      <c r="TOR4" s="158"/>
      <c r="TOS4" s="158"/>
      <c r="TOT4" s="158"/>
      <c r="TOU4" s="158"/>
      <c r="TOV4" s="158"/>
      <c r="TOW4" s="158"/>
      <c r="TOX4" s="158"/>
      <c r="TOY4" s="158"/>
      <c r="TOZ4" s="158"/>
      <c r="TPA4" s="158"/>
      <c r="TPB4" s="158"/>
      <c r="TPC4" s="158"/>
      <c r="TPD4" s="158"/>
      <c r="TPE4" s="158"/>
      <c r="TPF4" s="158"/>
      <c r="TPG4" s="158"/>
      <c r="TPH4" s="158"/>
      <c r="TPI4" s="158"/>
      <c r="TPJ4" s="158"/>
      <c r="TPK4" s="158"/>
      <c r="TPL4" s="158"/>
      <c r="TPM4" s="158"/>
      <c r="TPN4" s="158"/>
      <c r="TPO4" s="158"/>
      <c r="TPP4" s="158"/>
      <c r="TPQ4" s="158"/>
      <c r="TPR4" s="158"/>
      <c r="TPS4" s="158"/>
      <c r="TPT4" s="158"/>
      <c r="TPU4" s="158"/>
      <c r="TPV4" s="158"/>
      <c r="TPW4" s="158"/>
      <c r="TPX4" s="158"/>
      <c r="TPY4" s="158"/>
      <c r="TPZ4" s="158"/>
      <c r="TQA4" s="158"/>
      <c r="TQB4" s="158"/>
      <c r="TQC4" s="158"/>
      <c r="TQD4" s="158"/>
      <c r="TQE4" s="158"/>
      <c r="TQF4" s="158"/>
      <c r="TQG4" s="158"/>
      <c r="TQH4" s="158"/>
      <c r="TQI4" s="158"/>
      <c r="TQJ4" s="158"/>
      <c r="TQK4" s="158"/>
      <c r="TQL4" s="158"/>
      <c r="TQM4" s="158"/>
      <c r="TQN4" s="158"/>
      <c r="TQO4" s="158"/>
      <c r="TQP4" s="158"/>
      <c r="TQQ4" s="158"/>
      <c r="TQR4" s="158"/>
      <c r="TQS4" s="158"/>
      <c r="TQT4" s="158"/>
      <c r="TQU4" s="158"/>
      <c r="TQV4" s="158"/>
      <c r="TQW4" s="158"/>
      <c r="TQX4" s="158"/>
      <c r="TQY4" s="158"/>
      <c r="TQZ4" s="158"/>
      <c r="TRA4" s="158"/>
      <c r="TRB4" s="158"/>
      <c r="TRC4" s="158"/>
      <c r="TRD4" s="158"/>
      <c r="TRE4" s="158"/>
      <c r="TRF4" s="158"/>
      <c r="TRG4" s="158"/>
      <c r="TRH4" s="158"/>
      <c r="TRI4" s="158"/>
      <c r="TRJ4" s="158"/>
      <c r="TRK4" s="158"/>
      <c r="TRL4" s="158"/>
      <c r="TRM4" s="158"/>
      <c r="TRN4" s="158"/>
      <c r="TRO4" s="158"/>
      <c r="TRP4" s="158"/>
      <c r="TRQ4" s="158"/>
      <c r="TRR4" s="158"/>
      <c r="TRS4" s="158"/>
      <c r="TRT4" s="158"/>
      <c r="TRU4" s="158"/>
      <c r="TRV4" s="158"/>
      <c r="TRW4" s="158"/>
      <c r="TRX4" s="158"/>
      <c r="TRY4" s="158"/>
      <c r="TRZ4" s="158"/>
      <c r="TSA4" s="158"/>
      <c r="TSB4" s="158"/>
      <c r="TSC4" s="158"/>
      <c r="TSD4" s="158"/>
      <c r="TSE4" s="158"/>
      <c r="TSF4" s="158"/>
      <c r="TSG4" s="158"/>
      <c r="TSH4" s="158"/>
      <c r="TSI4" s="158"/>
      <c r="TSJ4" s="158"/>
      <c r="TSK4" s="158"/>
      <c r="TSL4" s="158"/>
      <c r="TSM4" s="158"/>
      <c r="TSN4" s="158"/>
      <c r="TSO4" s="158"/>
      <c r="TSP4" s="158"/>
      <c r="TSQ4" s="158"/>
      <c r="TSR4" s="158"/>
      <c r="TSS4" s="158"/>
      <c r="TST4" s="158"/>
      <c r="TSU4" s="158"/>
      <c r="TSV4" s="158"/>
      <c r="TSW4" s="158"/>
      <c r="TSX4" s="158"/>
      <c r="TSY4" s="158"/>
      <c r="TSZ4" s="158"/>
      <c r="TTA4" s="158"/>
      <c r="TTB4" s="158"/>
      <c r="TTC4" s="158"/>
      <c r="TTD4" s="158"/>
      <c r="TTE4" s="158"/>
      <c r="TTF4" s="158"/>
      <c r="TTG4" s="158"/>
      <c r="TTH4" s="158"/>
      <c r="TTI4" s="158"/>
      <c r="TTJ4" s="158"/>
      <c r="TTK4" s="158"/>
      <c r="TTL4" s="158"/>
      <c r="TTM4" s="158"/>
      <c r="TTN4" s="158"/>
      <c r="TTO4" s="158"/>
      <c r="TTP4" s="158"/>
      <c r="TTQ4" s="158"/>
      <c r="TTR4" s="158"/>
      <c r="TTS4" s="158"/>
      <c r="TTT4" s="158"/>
      <c r="TTU4" s="158"/>
      <c r="TTV4" s="158"/>
      <c r="TTW4" s="158"/>
      <c r="TTX4" s="158"/>
      <c r="TTY4" s="158"/>
      <c r="TTZ4" s="158"/>
      <c r="TUA4" s="158"/>
      <c r="TUB4" s="158"/>
      <c r="TUC4" s="158"/>
      <c r="TUD4" s="158"/>
      <c r="TUE4" s="158"/>
      <c r="TUF4" s="158"/>
      <c r="TUG4" s="158"/>
      <c r="TUH4" s="158"/>
      <c r="TUI4" s="158"/>
      <c r="TUJ4" s="158"/>
      <c r="TUK4" s="158"/>
      <c r="TUL4" s="158"/>
      <c r="TUM4" s="158"/>
      <c r="TUN4" s="158"/>
      <c r="TUO4" s="158"/>
      <c r="TUP4" s="158"/>
      <c r="TUQ4" s="158"/>
      <c r="TUR4" s="158"/>
      <c r="TUS4" s="158"/>
      <c r="TUT4" s="158"/>
      <c r="TUU4" s="158"/>
      <c r="TUV4" s="158"/>
      <c r="TUW4" s="158"/>
      <c r="TUX4" s="158"/>
      <c r="TUY4" s="158"/>
      <c r="TUZ4" s="158"/>
      <c r="TVA4" s="158"/>
      <c r="TVB4" s="158"/>
      <c r="TVC4" s="158"/>
      <c r="TVD4" s="158"/>
      <c r="TVE4" s="158"/>
      <c r="TVF4" s="158"/>
      <c r="TVG4" s="158"/>
      <c r="TVH4" s="158"/>
      <c r="TVI4" s="158"/>
      <c r="TVJ4" s="158"/>
      <c r="TVK4" s="158"/>
      <c r="TVL4" s="158"/>
      <c r="TVM4" s="158"/>
      <c r="TVN4" s="158"/>
      <c r="TVO4" s="158"/>
      <c r="TVP4" s="158"/>
      <c r="TVQ4" s="158"/>
      <c r="TVR4" s="158"/>
      <c r="TVS4" s="158"/>
      <c r="TVT4" s="158"/>
      <c r="TVU4" s="158"/>
      <c r="TVV4" s="158"/>
      <c r="TVW4" s="158"/>
      <c r="TVX4" s="158"/>
      <c r="TVY4" s="158"/>
      <c r="TVZ4" s="158"/>
      <c r="TWA4" s="158"/>
      <c r="TWB4" s="158"/>
      <c r="TWC4" s="158"/>
      <c r="TWD4" s="158"/>
      <c r="TWE4" s="158"/>
      <c r="TWF4" s="158"/>
      <c r="TWG4" s="158"/>
      <c r="TWH4" s="158"/>
      <c r="TWI4" s="158"/>
      <c r="TWJ4" s="158"/>
      <c r="TWK4" s="158"/>
      <c r="TWL4" s="158"/>
      <c r="TWM4" s="158"/>
      <c r="TWN4" s="158"/>
      <c r="TWO4" s="158"/>
      <c r="TWP4" s="158"/>
      <c r="TWQ4" s="158"/>
      <c r="TWR4" s="158"/>
      <c r="TWS4" s="158"/>
      <c r="TWT4" s="158"/>
      <c r="TWU4" s="158"/>
      <c r="TWV4" s="158"/>
      <c r="TWW4" s="158"/>
      <c r="TWX4" s="158"/>
      <c r="TWY4" s="158"/>
      <c r="TWZ4" s="158"/>
      <c r="TXA4" s="158"/>
      <c r="TXB4" s="158"/>
      <c r="TXC4" s="158"/>
      <c r="TXD4" s="158"/>
      <c r="TXE4" s="158"/>
      <c r="TXF4" s="158"/>
      <c r="TXG4" s="158"/>
      <c r="TXH4" s="158"/>
      <c r="TXI4" s="158"/>
      <c r="TXJ4" s="158"/>
      <c r="TXK4" s="158"/>
      <c r="TXL4" s="158"/>
      <c r="TXM4" s="158"/>
      <c r="TXN4" s="158"/>
      <c r="TXO4" s="158"/>
      <c r="TXP4" s="158"/>
      <c r="TXQ4" s="158"/>
      <c r="TXR4" s="158"/>
      <c r="TXS4" s="158"/>
      <c r="TXT4" s="158"/>
      <c r="TXU4" s="158"/>
      <c r="TXV4" s="158"/>
      <c r="TXW4" s="158"/>
      <c r="TXX4" s="158"/>
      <c r="TXY4" s="158"/>
      <c r="TXZ4" s="158"/>
      <c r="TYA4" s="158"/>
      <c r="TYB4" s="158"/>
      <c r="TYC4" s="158"/>
      <c r="TYD4" s="158"/>
      <c r="TYE4" s="158"/>
      <c r="TYF4" s="158"/>
      <c r="TYG4" s="158"/>
      <c r="TYH4" s="158"/>
      <c r="TYI4" s="158"/>
      <c r="TYJ4" s="158"/>
      <c r="TYK4" s="158"/>
      <c r="TYL4" s="158"/>
      <c r="TYM4" s="158"/>
      <c r="TYN4" s="158"/>
      <c r="TYO4" s="158"/>
      <c r="TYP4" s="158"/>
      <c r="TYQ4" s="158"/>
      <c r="TYR4" s="158"/>
      <c r="TYS4" s="158"/>
      <c r="TYT4" s="158"/>
      <c r="TYU4" s="158"/>
      <c r="TYV4" s="158"/>
      <c r="TYW4" s="158"/>
      <c r="TYX4" s="158"/>
      <c r="TYY4" s="158"/>
      <c r="TYZ4" s="158"/>
      <c r="TZA4" s="158"/>
      <c r="TZB4" s="158"/>
      <c r="TZC4" s="158"/>
      <c r="TZD4" s="158"/>
      <c r="TZE4" s="158"/>
      <c r="TZF4" s="158"/>
      <c r="TZG4" s="158"/>
      <c r="TZH4" s="158"/>
      <c r="TZI4" s="158"/>
      <c r="TZJ4" s="158"/>
      <c r="TZK4" s="158"/>
      <c r="TZL4" s="158"/>
      <c r="TZM4" s="158"/>
      <c r="TZN4" s="158"/>
      <c r="TZO4" s="158"/>
      <c r="TZP4" s="158"/>
      <c r="TZQ4" s="158"/>
      <c r="TZR4" s="158"/>
      <c r="TZS4" s="158"/>
      <c r="TZT4" s="158"/>
      <c r="TZU4" s="158"/>
      <c r="TZV4" s="158"/>
      <c r="TZW4" s="158"/>
      <c r="TZX4" s="158"/>
      <c r="TZY4" s="158"/>
      <c r="TZZ4" s="158"/>
      <c r="UAA4" s="158"/>
      <c r="UAB4" s="158"/>
      <c r="UAC4" s="158"/>
      <c r="UAD4" s="158"/>
      <c r="UAE4" s="158"/>
      <c r="UAF4" s="158"/>
      <c r="UAG4" s="158"/>
      <c r="UAH4" s="158"/>
      <c r="UAI4" s="158"/>
      <c r="UAJ4" s="158"/>
      <c r="UAK4" s="158"/>
      <c r="UAL4" s="158"/>
      <c r="UAM4" s="158"/>
      <c r="UAN4" s="158"/>
      <c r="UAO4" s="158"/>
      <c r="UAP4" s="158"/>
      <c r="UAQ4" s="158"/>
      <c r="UAR4" s="158"/>
      <c r="UAS4" s="158"/>
      <c r="UAT4" s="158"/>
      <c r="UAU4" s="158"/>
      <c r="UAV4" s="158"/>
      <c r="UAW4" s="158"/>
      <c r="UAX4" s="158"/>
      <c r="UAY4" s="158"/>
      <c r="UAZ4" s="158"/>
      <c r="UBA4" s="158"/>
      <c r="UBB4" s="158"/>
      <c r="UBC4" s="158"/>
      <c r="UBD4" s="158"/>
      <c r="UBE4" s="158"/>
      <c r="UBF4" s="158"/>
      <c r="UBG4" s="158"/>
      <c r="UBH4" s="158"/>
      <c r="UBI4" s="158"/>
      <c r="UBJ4" s="158"/>
      <c r="UBK4" s="158"/>
      <c r="UBL4" s="158"/>
      <c r="UBM4" s="158"/>
      <c r="UBN4" s="158"/>
      <c r="UBO4" s="158"/>
      <c r="UBP4" s="158"/>
      <c r="UBQ4" s="158"/>
      <c r="UBR4" s="158"/>
      <c r="UBS4" s="158"/>
      <c r="UBT4" s="158"/>
      <c r="UBU4" s="158"/>
      <c r="UBV4" s="158"/>
      <c r="UBW4" s="158"/>
      <c r="UBX4" s="158"/>
      <c r="UBY4" s="158"/>
      <c r="UBZ4" s="158"/>
      <c r="UCA4" s="158"/>
      <c r="UCB4" s="158"/>
      <c r="UCC4" s="158"/>
      <c r="UCD4" s="158"/>
      <c r="UCE4" s="158"/>
      <c r="UCF4" s="158"/>
      <c r="UCG4" s="158"/>
      <c r="UCH4" s="158"/>
      <c r="UCI4" s="158"/>
      <c r="UCJ4" s="158"/>
      <c r="UCK4" s="158"/>
      <c r="UCL4" s="158"/>
      <c r="UCM4" s="158"/>
      <c r="UCN4" s="158"/>
      <c r="UCO4" s="158"/>
      <c r="UCP4" s="158"/>
      <c r="UCQ4" s="158"/>
      <c r="UCR4" s="158"/>
      <c r="UCS4" s="158"/>
      <c r="UCT4" s="158"/>
      <c r="UCU4" s="158"/>
      <c r="UCV4" s="158"/>
      <c r="UCW4" s="158"/>
      <c r="UCX4" s="158"/>
      <c r="UCY4" s="158"/>
      <c r="UCZ4" s="158"/>
      <c r="UDA4" s="158"/>
      <c r="UDB4" s="158"/>
      <c r="UDC4" s="158"/>
      <c r="UDD4" s="158"/>
      <c r="UDE4" s="158"/>
      <c r="UDF4" s="158"/>
      <c r="UDG4" s="158"/>
      <c r="UDH4" s="158"/>
      <c r="UDI4" s="158"/>
      <c r="UDJ4" s="158"/>
      <c r="UDK4" s="158"/>
      <c r="UDL4" s="158"/>
      <c r="UDM4" s="158"/>
      <c r="UDN4" s="158"/>
      <c r="UDO4" s="158"/>
      <c r="UDP4" s="158"/>
      <c r="UDQ4" s="158"/>
      <c r="UDR4" s="158"/>
      <c r="UDS4" s="158"/>
      <c r="UDT4" s="158"/>
      <c r="UDU4" s="158"/>
      <c r="UDV4" s="158"/>
      <c r="UDW4" s="158"/>
      <c r="UDX4" s="158"/>
      <c r="UDY4" s="158"/>
      <c r="UDZ4" s="158"/>
      <c r="UEA4" s="158"/>
      <c r="UEB4" s="158"/>
      <c r="UEC4" s="158"/>
      <c r="UED4" s="158"/>
      <c r="UEE4" s="158"/>
      <c r="UEF4" s="158"/>
      <c r="UEG4" s="158"/>
      <c r="UEH4" s="158"/>
      <c r="UEI4" s="158"/>
      <c r="UEJ4" s="158"/>
      <c r="UEK4" s="158"/>
      <c r="UEL4" s="158"/>
      <c r="UEM4" s="158"/>
      <c r="UEN4" s="158"/>
      <c r="UEO4" s="158"/>
      <c r="UEP4" s="158"/>
      <c r="UEQ4" s="158"/>
      <c r="UER4" s="158"/>
      <c r="UES4" s="158"/>
      <c r="UET4" s="158"/>
      <c r="UEU4" s="158"/>
      <c r="UEV4" s="158"/>
      <c r="UEW4" s="158"/>
      <c r="UEX4" s="158"/>
      <c r="UEY4" s="158"/>
      <c r="UEZ4" s="158"/>
      <c r="UFA4" s="158"/>
      <c r="UFB4" s="158"/>
      <c r="UFC4" s="158"/>
      <c r="UFD4" s="158"/>
      <c r="UFE4" s="158"/>
      <c r="UFF4" s="158"/>
      <c r="UFG4" s="158"/>
      <c r="UFH4" s="158"/>
      <c r="UFI4" s="158"/>
      <c r="UFJ4" s="158"/>
      <c r="UFK4" s="158"/>
      <c r="UFL4" s="158"/>
      <c r="UFM4" s="158"/>
      <c r="UFN4" s="158"/>
      <c r="UFO4" s="158"/>
      <c r="UFP4" s="158"/>
      <c r="UFQ4" s="158"/>
      <c r="UFR4" s="158"/>
      <c r="UFS4" s="158"/>
      <c r="UFT4" s="158"/>
      <c r="UFU4" s="158"/>
      <c r="UFV4" s="158"/>
      <c r="UFW4" s="158"/>
      <c r="UFX4" s="158"/>
      <c r="UFY4" s="158"/>
      <c r="UFZ4" s="158"/>
      <c r="UGA4" s="158"/>
      <c r="UGB4" s="158"/>
      <c r="UGC4" s="158"/>
      <c r="UGD4" s="158"/>
      <c r="UGE4" s="158"/>
      <c r="UGF4" s="158"/>
      <c r="UGG4" s="158"/>
      <c r="UGH4" s="158"/>
      <c r="UGI4" s="158"/>
      <c r="UGJ4" s="158"/>
      <c r="UGK4" s="158"/>
      <c r="UGL4" s="158"/>
      <c r="UGM4" s="158"/>
      <c r="UGN4" s="158"/>
      <c r="UGO4" s="158"/>
      <c r="UGP4" s="158"/>
      <c r="UGQ4" s="158"/>
      <c r="UGR4" s="158"/>
      <c r="UGS4" s="158"/>
      <c r="UGT4" s="158"/>
      <c r="UGU4" s="158"/>
      <c r="UGV4" s="158"/>
      <c r="UGW4" s="158"/>
      <c r="UGX4" s="158"/>
      <c r="UGY4" s="158"/>
      <c r="UGZ4" s="158"/>
      <c r="UHA4" s="158"/>
      <c r="UHB4" s="158"/>
      <c r="UHC4" s="158"/>
      <c r="UHD4" s="158"/>
      <c r="UHE4" s="158"/>
      <c r="UHF4" s="158"/>
      <c r="UHG4" s="158"/>
      <c r="UHH4" s="158"/>
      <c r="UHI4" s="158"/>
      <c r="UHJ4" s="158"/>
      <c r="UHK4" s="158"/>
      <c r="UHL4" s="158"/>
      <c r="UHM4" s="158"/>
      <c r="UHN4" s="158"/>
      <c r="UHO4" s="158"/>
      <c r="UHP4" s="158"/>
      <c r="UHQ4" s="158"/>
      <c r="UHR4" s="158"/>
      <c r="UHS4" s="158"/>
      <c r="UHT4" s="158"/>
      <c r="UHU4" s="158"/>
      <c r="UHV4" s="158"/>
      <c r="UHW4" s="158"/>
      <c r="UHX4" s="158"/>
      <c r="UHY4" s="158"/>
      <c r="UHZ4" s="158"/>
      <c r="UIA4" s="158"/>
      <c r="UIB4" s="158"/>
      <c r="UIC4" s="158"/>
      <c r="UID4" s="158"/>
      <c r="UIE4" s="158"/>
      <c r="UIF4" s="158"/>
      <c r="UIG4" s="158"/>
      <c r="UIH4" s="158"/>
      <c r="UII4" s="158"/>
      <c r="UIJ4" s="158"/>
      <c r="UIK4" s="158"/>
      <c r="UIL4" s="158"/>
      <c r="UIM4" s="158"/>
      <c r="UIN4" s="158"/>
      <c r="UIO4" s="158"/>
      <c r="UIP4" s="158"/>
      <c r="UIQ4" s="158"/>
      <c r="UIR4" s="158"/>
      <c r="UIS4" s="158"/>
      <c r="UIT4" s="158"/>
      <c r="UIU4" s="158"/>
      <c r="UIV4" s="158"/>
      <c r="UIW4" s="158"/>
      <c r="UIX4" s="158"/>
      <c r="UIY4" s="158"/>
      <c r="UIZ4" s="158"/>
      <c r="UJA4" s="158"/>
      <c r="UJB4" s="158"/>
      <c r="UJC4" s="158"/>
      <c r="UJD4" s="158"/>
      <c r="UJE4" s="158"/>
      <c r="UJF4" s="158"/>
      <c r="UJG4" s="158"/>
      <c r="UJH4" s="158"/>
      <c r="UJI4" s="158"/>
      <c r="UJJ4" s="158"/>
      <c r="UJK4" s="158"/>
      <c r="UJL4" s="158"/>
      <c r="UJM4" s="158"/>
      <c r="UJN4" s="158"/>
      <c r="UJO4" s="158"/>
      <c r="UJP4" s="158"/>
      <c r="UJQ4" s="158"/>
      <c r="UJR4" s="158"/>
      <c r="UJS4" s="158"/>
      <c r="UJT4" s="158"/>
      <c r="UJU4" s="158"/>
      <c r="UJV4" s="158"/>
      <c r="UJW4" s="158"/>
      <c r="UJX4" s="158"/>
      <c r="UJY4" s="158"/>
      <c r="UJZ4" s="158"/>
      <c r="UKA4" s="158"/>
      <c r="UKB4" s="158"/>
      <c r="UKC4" s="158"/>
      <c r="UKD4" s="158"/>
      <c r="UKE4" s="158"/>
      <c r="UKF4" s="158"/>
      <c r="UKG4" s="158"/>
      <c r="UKH4" s="158"/>
      <c r="UKI4" s="158"/>
      <c r="UKJ4" s="158"/>
      <c r="UKK4" s="158"/>
      <c r="UKL4" s="158"/>
      <c r="UKM4" s="158"/>
      <c r="UKN4" s="158"/>
      <c r="UKO4" s="158"/>
      <c r="UKP4" s="158"/>
      <c r="UKQ4" s="158"/>
      <c r="UKR4" s="158"/>
      <c r="UKS4" s="158"/>
      <c r="UKT4" s="158"/>
      <c r="UKU4" s="158"/>
      <c r="UKV4" s="158"/>
      <c r="UKW4" s="158"/>
      <c r="UKX4" s="158"/>
      <c r="UKY4" s="158"/>
      <c r="UKZ4" s="158"/>
      <c r="ULA4" s="158"/>
      <c r="ULB4" s="158"/>
      <c r="ULC4" s="158"/>
      <c r="ULD4" s="158"/>
      <c r="ULE4" s="158"/>
      <c r="ULF4" s="158"/>
      <c r="ULG4" s="158"/>
      <c r="ULH4" s="158"/>
      <c r="ULI4" s="158"/>
      <c r="ULJ4" s="158"/>
      <c r="ULK4" s="158"/>
      <c r="ULL4" s="158"/>
      <c r="ULM4" s="158"/>
      <c r="ULN4" s="158"/>
      <c r="ULO4" s="158"/>
      <c r="ULP4" s="158"/>
      <c r="ULQ4" s="158"/>
      <c r="ULR4" s="158"/>
      <c r="ULS4" s="158"/>
      <c r="ULT4" s="158"/>
      <c r="ULU4" s="158"/>
      <c r="ULV4" s="158"/>
      <c r="ULW4" s="158"/>
      <c r="ULX4" s="158"/>
      <c r="ULY4" s="158"/>
      <c r="ULZ4" s="158"/>
      <c r="UMA4" s="158"/>
      <c r="UMB4" s="158"/>
      <c r="UMC4" s="158"/>
      <c r="UMD4" s="158"/>
      <c r="UME4" s="158"/>
      <c r="UMF4" s="158"/>
      <c r="UMG4" s="158"/>
      <c r="UMH4" s="158"/>
      <c r="UMI4" s="158"/>
      <c r="UMJ4" s="158"/>
      <c r="UMK4" s="158"/>
      <c r="UML4" s="158"/>
      <c r="UMM4" s="158"/>
      <c r="UMN4" s="158"/>
      <c r="UMO4" s="158"/>
      <c r="UMP4" s="158"/>
      <c r="UMQ4" s="158"/>
      <c r="UMR4" s="158"/>
      <c r="UMS4" s="158"/>
      <c r="UMT4" s="158"/>
      <c r="UMU4" s="158"/>
      <c r="UMV4" s="158"/>
      <c r="UMW4" s="158"/>
      <c r="UMX4" s="158"/>
      <c r="UMY4" s="158"/>
      <c r="UMZ4" s="158"/>
      <c r="UNA4" s="158"/>
      <c r="UNB4" s="158"/>
      <c r="UNC4" s="158"/>
      <c r="UND4" s="158"/>
      <c r="UNE4" s="158"/>
      <c r="UNF4" s="158"/>
      <c r="UNG4" s="158"/>
      <c r="UNH4" s="158"/>
      <c r="UNI4" s="158"/>
      <c r="UNJ4" s="158"/>
      <c r="UNK4" s="158"/>
      <c r="UNL4" s="158"/>
      <c r="UNM4" s="158"/>
      <c r="UNN4" s="158"/>
      <c r="UNO4" s="158"/>
      <c r="UNP4" s="158"/>
      <c r="UNQ4" s="158"/>
      <c r="UNR4" s="158"/>
      <c r="UNS4" s="158"/>
      <c r="UNT4" s="158"/>
      <c r="UNU4" s="158"/>
      <c r="UNV4" s="158"/>
      <c r="UNW4" s="158"/>
      <c r="UNX4" s="158"/>
      <c r="UNY4" s="158"/>
      <c r="UNZ4" s="158"/>
      <c r="UOA4" s="158"/>
      <c r="UOB4" s="158"/>
      <c r="UOC4" s="158"/>
      <c r="UOD4" s="158"/>
      <c r="UOE4" s="158"/>
      <c r="UOF4" s="158"/>
      <c r="UOG4" s="158"/>
      <c r="UOH4" s="158"/>
      <c r="UOI4" s="158"/>
      <c r="UOJ4" s="158"/>
      <c r="UOK4" s="158"/>
      <c r="UOL4" s="158"/>
      <c r="UOM4" s="158"/>
      <c r="UON4" s="158"/>
      <c r="UOO4" s="158"/>
      <c r="UOP4" s="158"/>
      <c r="UOQ4" s="158"/>
      <c r="UOR4" s="158"/>
      <c r="UOS4" s="158"/>
      <c r="UOT4" s="158"/>
      <c r="UOU4" s="158"/>
      <c r="UOV4" s="158"/>
      <c r="UOW4" s="158"/>
      <c r="UOX4" s="158"/>
      <c r="UOY4" s="158"/>
      <c r="UOZ4" s="158"/>
      <c r="UPA4" s="158"/>
      <c r="UPB4" s="158"/>
      <c r="UPC4" s="158"/>
      <c r="UPD4" s="158"/>
      <c r="UPE4" s="158"/>
      <c r="UPF4" s="158"/>
      <c r="UPG4" s="158"/>
      <c r="UPH4" s="158"/>
      <c r="UPI4" s="158"/>
      <c r="UPJ4" s="158"/>
      <c r="UPK4" s="158"/>
      <c r="UPL4" s="158"/>
      <c r="UPM4" s="158"/>
      <c r="UPN4" s="158"/>
      <c r="UPO4" s="158"/>
      <c r="UPP4" s="158"/>
      <c r="UPQ4" s="158"/>
      <c r="UPR4" s="158"/>
      <c r="UPS4" s="158"/>
      <c r="UPT4" s="158"/>
      <c r="UPU4" s="158"/>
      <c r="UPV4" s="158"/>
      <c r="UPW4" s="158"/>
      <c r="UPX4" s="158"/>
      <c r="UPY4" s="158"/>
      <c r="UPZ4" s="158"/>
      <c r="UQA4" s="158"/>
      <c r="UQB4" s="158"/>
      <c r="UQC4" s="158"/>
      <c r="UQD4" s="158"/>
      <c r="UQE4" s="158"/>
      <c r="UQF4" s="158"/>
      <c r="UQG4" s="158"/>
      <c r="UQH4" s="158"/>
      <c r="UQI4" s="158"/>
      <c r="UQJ4" s="158"/>
      <c r="UQK4" s="158"/>
      <c r="UQL4" s="158"/>
      <c r="UQM4" s="158"/>
      <c r="UQN4" s="158"/>
      <c r="UQO4" s="158"/>
      <c r="UQP4" s="158"/>
      <c r="UQQ4" s="158"/>
      <c r="UQR4" s="158"/>
      <c r="UQS4" s="158"/>
      <c r="UQT4" s="158"/>
      <c r="UQU4" s="158"/>
      <c r="UQV4" s="158"/>
      <c r="UQW4" s="158"/>
      <c r="UQX4" s="158"/>
      <c r="UQY4" s="158"/>
      <c r="UQZ4" s="158"/>
      <c r="URA4" s="158"/>
      <c r="URB4" s="158"/>
      <c r="URC4" s="158"/>
      <c r="URD4" s="158"/>
      <c r="URE4" s="158"/>
      <c r="URF4" s="158"/>
      <c r="URG4" s="158"/>
      <c r="URH4" s="158"/>
      <c r="URI4" s="158"/>
      <c r="URJ4" s="158"/>
      <c r="URK4" s="158"/>
      <c r="URL4" s="158"/>
      <c r="URM4" s="158"/>
      <c r="URN4" s="158"/>
      <c r="URO4" s="158"/>
      <c r="URP4" s="158"/>
      <c r="URQ4" s="158"/>
      <c r="URR4" s="158"/>
      <c r="URS4" s="158"/>
      <c r="URT4" s="158"/>
      <c r="URU4" s="158"/>
      <c r="URV4" s="158"/>
      <c r="URW4" s="158"/>
      <c r="URX4" s="158"/>
      <c r="URY4" s="158"/>
      <c r="URZ4" s="158"/>
      <c r="USA4" s="158"/>
      <c r="USB4" s="158"/>
      <c r="USC4" s="158"/>
      <c r="USD4" s="158"/>
      <c r="USE4" s="158"/>
      <c r="USF4" s="158"/>
      <c r="USG4" s="158"/>
      <c r="USH4" s="158"/>
      <c r="USI4" s="158"/>
      <c r="USJ4" s="158"/>
      <c r="USK4" s="158"/>
      <c r="USL4" s="158"/>
      <c r="USM4" s="158"/>
      <c r="USN4" s="158"/>
      <c r="USO4" s="158"/>
      <c r="USP4" s="158"/>
      <c r="USQ4" s="158"/>
      <c r="USR4" s="158"/>
      <c r="USS4" s="158"/>
      <c r="UST4" s="158"/>
      <c r="USU4" s="158"/>
      <c r="USV4" s="158"/>
      <c r="USW4" s="158"/>
      <c r="USX4" s="158"/>
      <c r="USY4" s="158"/>
      <c r="USZ4" s="158"/>
      <c r="UTA4" s="158"/>
      <c r="UTB4" s="158"/>
      <c r="UTC4" s="158"/>
      <c r="UTD4" s="158"/>
      <c r="UTE4" s="158"/>
      <c r="UTF4" s="158"/>
      <c r="UTG4" s="158"/>
      <c r="UTH4" s="158"/>
      <c r="UTI4" s="158"/>
      <c r="UTJ4" s="158"/>
      <c r="UTK4" s="158"/>
      <c r="UTL4" s="158"/>
      <c r="UTM4" s="158"/>
      <c r="UTN4" s="158"/>
      <c r="UTO4" s="158"/>
      <c r="UTP4" s="158"/>
      <c r="UTQ4" s="158"/>
      <c r="UTR4" s="158"/>
      <c r="UTS4" s="158"/>
      <c r="UTT4" s="158"/>
      <c r="UTU4" s="158"/>
      <c r="UTV4" s="158"/>
      <c r="UTW4" s="158"/>
      <c r="UTX4" s="158"/>
      <c r="UTY4" s="158"/>
      <c r="UTZ4" s="158"/>
      <c r="UUA4" s="158"/>
      <c r="UUB4" s="158"/>
      <c r="UUC4" s="158"/>
      <c r="UUD4" s="158"/>
      <c r="UUE4" s="158"/>
      <c r="UUF4" s="158"/>
      <c r="UUG4" s="158"/>
      <c r="UUH4" s="158"/>
      <c r="UUI4" s="158"/>
      <c r="UUJ4" s="158"/>
      <c r="UUK4" s="158"/>
      <c r="UUL4" s="158"/>
      <c r="UUM4" s="158"/>
      <c r="UUN4" s="158"/>
      <c r="UUO4" s="158"/>
      <c r="UUP4" s="158"/>
      <c r="UUQ4" s="158"/>
      <c r="UUR4" s="158"/>
      <c r="UUS4" s="158"/>
      <c r="UUT4" s="158"/>
      <c r="UUU4" s="158"/>
      <c r="UUV4" s="158"/>
      <c r="UUW4" s="158"/>
      <c r="UUX4" s="158"/>
      <c r="UUY4" s="158"/>
      <c r="UUZ4" s="158"/>
      <c r="UVA4" s="158"/>
      <c r="UVB4" s="158"/>
      <c r="UVC4" s="158"/>
      <c r="UVD4" s="158"/>
      <c r="UVE4" s="158"/>
      <c r="UVF4" s="158"/>
      <c r="UVG4" s="158"/>
      <c r="UVH4" s="158"/>
      <c r="UVI4" s="158"/>
      <c r="UVJ4" s="158"/>
      <c r="UVK4" s="158"/>
      <c r="UVL4" s="158"/>
      <c r="UVM4" s="158"/>
      <c r="UVN4" s="158"/>
      <c r="UVO4" s="158"/>
      <c r="UVP4" s="158"/>
      <c r="UVQ4" s="158"/>
      <c r="UVR4" s="158"/>
      <c r="UVS4" s="158"/>
      <c r="UVT4" s="158"/>
      <c r="UVU4" s="158"/>
      <c r="UVV4" s="158"/>
      <c r="UVW4" s="158"/>
      <c r="UVX4" s="158"/>
      <c r="UVY4" s="158"/>
      <c r="UVZ4" s="158"/>
      <c r="UWA4" s="158"/>
      <c r="UWB4" s="158"/>
      <c r="UWC4" s="158"/>
      <c r="UWD4" s="158"/>
      <c r="UWE4" s="158"/>
      <c r="UWF4" s="158"/>
      <c r="UWG4" s="158"/>
      <c r="UWH4" s="158"/>
      <c r="UWI4" s="158"/>
      <c r="UWJ4" s="158"/>
      <c r="UWK4" s="158"/>
      <c r="UWL4" s="158"/>
      <c r="UWM4" s="158"/>
      <c r="UWN4" s="158"/>
      <c r="UWO4" s="158"/>
      <c r="UWP4" s="158"/>
      <c r="UWQ4" s="158"/>
      <c r="UWR4" s="158"/>
      <c r="UWS4" s="158"/>
      <c r="UWT4" s="158"/>
      <c r="UWU4" s="158"/>
      <c r="UWV4" s="158"/>
      <c r="UWW4" s="158"/>
      <c r="UWX4" s="158"/>
      <c r="UWY4" s="158"/>
      <c r="UWZ4" s="158"/>
      <c r="UXA4" s="158"/>
      <c r="UXB4" s="158"/>
      <c r="UXC4" s="158"/>
      <c r="UXD4" s="158"/>
      <c r="UXE4" s="158"/>
      <c r="UXF4" s="158"/>
      <c r="UXG4" s="158"/>
      <c r="UXH4" s="158"/>
      <c r="UXI4" s="158"/>
      <c r="UXJ4" s="158"/>
      <c r="UXK4" s="158"/>
      <c r="UXL4" s="158"/>
      <c r="UXM4" s="158"/>
      <c r="UXN4" s="158"/>
      <c r="UXO4" s="158"/>
      <c r="UXP4" s="158"/>
      <c r="UXQ4" s="158"/>
      <c r="UXR4" s="158"/>
      <c r="UXS4" s="158"/>
      <c r="UXT4" s="158"/>
      <c r="UXU4" s="158"/>
      <c r="UXV4" s="158"/>
      <c r="UXW4" s="158"/>
      <c r="UXX4" s="158"/>
      <c r="UXY4" s="158"/>
      <c r="UXZ4" s="158"/>
      <c r="UYA4" s="158"/>
      <c r="UYB4" s="158"/>
      <c r="UYC4" s="158"/>
      <c r="UYD4" s="158"/>
      <c r="UYE4" s="158"/>
      <c r="UYF4" s="158"/>
      <c r="UYG4" s="158"/>
      <c r="UYH4" s="158"/>
      <c r="UYI4" s="158"/>
      <c r="UYJ4" s="158"/>
      <c r="UYK4" s="158"/>
      <c r="UYL4" s="158"/>
      <c r="UYM4" s="158"/>
      <c r="UYN4" s="158"/>
      <c r="UYO4" s="158"/>
      <c r="UYP4" s="158"/>
      <c r="UYQ4" s="158"/>
      <c r="UYR4" s="158"/>
      <c r="UYS4" s="158"/>
      <c r="UYT4" s="158"/>
      <c r="UYU4" s="158"/>
      <c r="UYV4" s="158"/>
      <c r="UYW4" s="158"/>
      <c r="UYX4" s="158"/>
      <c r="UYY4" s="158"/>
      <c r="UYZ4" s="158"/>
      <c r="UZA4" s="158"/>
      <c r="UZB4" s="158"/>
      <c r="UZC4" s="158"/>
      <c r="UZD4" s="158"/>
      <c r="UZE4" s="158"/>
      <c r="UZF4" s="158"/>
      <c r="UZG4" s="158"/>
      <c r="UZH4" s="158"/>
      <c r="UZI4" s="158"/>
      <c r="UZJ4" s="158"/>
      <c r="UZK4" s="158"/>
      <c r="UZL4" s="158"/>
      <c r="UZM4" s="158"/>
      <c r="UZN4" s="158"/>
      <c r="UZO4" s="158"/>
      <c r="UZP4" s="158"/>
      <c r="UZQ4" s="158"/>
      <c r="UZR4" s="158"/>
      <c r="UZS4" s="158"/>
      <c r="UZT4" s="158"/>
      <c r="UZU4" s="158"/>
      <c r="UZV4" s="158"/>
      <c r="UZW4" s="158"/>
      <c r="UZX4" s="158"/>
      <c r="UZY4" s="158"/>
      <c r="UZZ4" s="158"/>
      <c r="VAA4" s="158"/>
      <c r="VAB4" s="158"/>
      <c r="VAC4" s="158"/>
      <c r="VAD4" s="158"/>
      <c r="VAE4" s="158"/>
      <c r="VAF4" s="158"/>
      <c r="VAG4" s="158"/>
      <c r="VAH4" s="158"/>
      <c r="VAI4" s="158"/>
      <c r="VAJ4" s="158"/>
      <c r="VAK4" s="158"/>
      <c r="VAL4" s="158"/>
      <c r="VAM4" s="158"/>
      <c r="VAN4" s="158"/>
      <c r="VAO4" s="158"/>
      <c r="VAP4" s="158"/>
      <c r="VAQ4" s="158"/>
      <c r="VAR4" s="158"/>
      <c r="VAS4" s="158"/>
      <c r="VAT4" s="158"/>
      <c r="VAU4" s="158"/>
      <c r="VAV4" s="158"/>
      <c r="VAW4" s="158"/>
      <c r="VAX4" s="158"/>
      <c r="VAY4" s="158"/>
      <c r="VAZ4" s="158"/>
      <c r="VBA4" s="158"/>
      <c r="VBB4" s="158"/>
      <c r="VBC4" s="158"/>
      <c r="VBD4" s="158"/>
      <c r="VBE4" s="158"/>
      <c r="VBF4" s="158"/>
      <c r="VBG4" s="158"/>
      <c r="VBH4" s="158"/>
      <c r="VBI4" s="158"/>
      <c r="VBJ4" s="158"/>
      <c r="VBK4" s="158"/>
      <c r="VBL4" s="158"/>
      <c r="VBM4" s="158"/>
      <c r="VBN4" s="158"/>
      <c r="VBO4" s="158"/>
      <c r="VBP4" s="158"/>
      <c r="VBQ4" s="158"/>
      <c r="VBR4" s="158"/>
      <c r="VBS4" s="158"/>
      <c r="VBT4" s="158"/>
      <c r="VBU4" s="158"/>
      <c r="VBV4" s="158"/>
      <c r="VBW4" s="158"/>
      <c r="VBX4" s="158"/>
      <c r="VBY4" s="158"/>
      <c r="VBZ4" s="158"/>
      <c r="VCA4" s="158"/>
      <c r="VCB4" s="158"/>
      <c r="VCC4" s="158"/>
      <c r="VCD4" s="158"/>
      <c r="VCE4" s="158"/>
      <c r="VCF4" s="158"/>
      <c r="VCG4" s="158"/>
      <c r="VCH4" s="158"/>
      <c r="VCI4" s="158"/>
      <c r="VCJ4" s="158"/>
      <c r="VCK4" s="158"/>
      <c r="VCL4" s="158"/>
      <c r="VCM4" s="158"/>
      <c r="VCN4" s="158"/>
      <c r="VCO4" s="158"/>
      <c r="VCP4" s="158"/>
      <c r="VCQ4" s="158"/>
      <c r="VCR4" s="158"/>
      <c r="VCS4" s="158"/>
      <c r="VCT4" s="158"/>
      <c r="VCU4" s="158"/>
      <c r="VCV4" s="158"/>
      <c r="VCW4" s="158"/>
      <c r="VCX4" s="158"/>
      <c r="VCY4" s="158"/>
      <c r="VCZ4" s="158"/>
      <c r="VDA4" s="158"/>
      <c r="VDB4" s="158"/>
      <c r="VDC4" s="158"/>
      <c r="VDD4" s="158"/>
      <c r="VDE4" s="158"/>
      <c r="VDF4" s="158"/>
      <c r="VDG4" s="158"/>
      <c r="VDH4" s="158"/>
      <c r="VDI4" s="158"/>
      <c r="VDJ4" s="158"/>
      <c r="VDK4" s="158"/>
      <c r="VDL4" s="158"/>
      <c r="VDM4" s="158"/>
      <c r="VDN4" s="158"/>
      <c r="VDO4" s="158"/>
      <c r="VDP4" s="158"/>
      <c r="VDQ4" s="158"/>
      <c r="VDR4" s="158"/>
      <c r="VDS4" s="158"/>
      <c r="VDT4" s="158"/>
      <c r="VDU4" s="158"/>
      <c r="VDV4" s="158"/>
      <c r="VDW4" s="158"/>
      <c r="VDX4" s="158"/>
      <c r="VDY4" s="158"/>
      <c r="VDZ4" s="158"/>
      <c r="VEA4" s="158"/>
      <c r="VEB4" s="158"/>
      <c r="VEC4" s="158"/>
      <c r="VED4" s="158"/>
      <c r="VEE4" s="158"/>
      <c r="VEF4" s="158"/>
      <c r="VEG4" s="158"/>
      <c r="VEH4" s="158"/>
      <c r="VEI4" s="158"/>
      <c r="VEJ4" s="158"/>
      <c r="VEK4" s="158"/>
      <c r="VEL4" s="158"/>
      <c r="VEM4" s="158"/>
      <c r="VEN4" s="158"/>
      <c r="VEO4" s="158"/>
      <c r="VEP4" s="158"/>
      <c r="VEQ4" s="158"/>
      <c r="VER4" s="158"/>
      <c r="VES4" s="158"/>
      <c r="VET4" s="158"/>
      <c r="VEU4" s="158"/>
      <c r="VEV4" s="158"/>
      <c r="VEW4" s="158"/>
      <c r="VEX4" s="158"/>
      <c r="VEY4" s="158"/>
      <c r="VEZ4" s="158"/>
      <c r="VFA4" s="158"/>
      <c r="VFB4" s="158"/>
      <c r="VFC4" s="158"/>
      <c r="VFD4" s="158"/>
      <c r="VFE4" s="158"/>
      <c r="VFF4" s="158"/>
      <c r="VFG4" s="158"/>
      <c r="VFH4" s="158"/>
      <c r="VFI4" s="158"/>
      <c r="VFJ4" s="158"/>
      <c r="VFK4" s="158"/>
      <c r="VFL4" s="158"/>
      <c r="VFM4" s="158"/>
      <c r="VFN4" s="158"/>
      <c r="VFO4" s="158"/>
      <c r="VFP4" s="158"/>
      <c r="VFQ4" s="158"/>
      <c r="VFR4" s="158"/>
      <c r="VFS4" s="158"/>
      <c r="VFT4" s="158"/>
      <c r="VFU4" s="158"/>
      <c r="VFV4" s="158"/>
      <c r="VFW4" s="158"/>
      <c r="VFX4" s="158"/>
      <c r="VFY4" s="158"/>
      <c r="VFZ4" s="158"/>
      <c r="VGA4" s="158"/>
      <c r="VGB4" s="158"/>
      <c r="VGC4" s="158"/>
      <c r="VGD4" s="158"/>
      <c r="VGE4" s="158"/>
      <c r="VGF4" s="158"/>
      <c r="VGG4" s="158"/>
      <c r="VGH4" s="158"/>
      <c r="VGI4" s="158"/>
      <c r="VGJ4" s="158"/>
      <c r="VGK4" s="158"/>
      <c r="VGL4" s="158"/>
      <c r="VGM4" s="158"/>
      <c r="VGN4" s="158"/>
      <c r="VGO4" s="158"/>
      <c r="VGP4" s="158"/>
      <c r="VGQ4" s="158"/>
      <c r="VGR4" s="158"/>
      <c r="VGS4" s="158"/>
      <c r="VGT4" s="158"/>
      <c r="VGU4" s="158"/>
      <c r="VGV4" s="158"/>
      <c r="VGW4" s="158"/>
      <c r="VGX4" s="158"/>
      <c r="VGY4" s="158"/>
      <c r="VGZ4" s="158"/>
      <c r="VHA4" s="158"/>
      <c r="VHB4" s="158"/>
      <c r="VHC4" s="158"/>
      <c r="VHD4" s="158"/>
      <c r="VHE4" s="158"/>
      <c r="VHF4" s="158"/>
      <c r="VHG4" s="158"/>
      <c r="VHH4" s="158"/>
      <c r="VHI4" s="158"/>
      <c r="VHJ4" s="158"/>
      <c r="VHK4" s="158"/>
      <c r="VHL4" s="158"/>
      <c r="VHM4" s="158"/>
      <c r="VHN4" s="158"/>
      <c r="VHO4" s="158"/>
      <c r="VHP4" s="158"/>
      <c r="VHQ4" s="158"/>
      <c r="VHR4" s="158"/>
      <c r="VHS4" s="158"/>
      <c r="VHT4" s="158"/>
      <c r="VHU4" s="158"/>
      <c r="VHV4" s="158"/>
      <c r="VHW4" s="158"/>
      <c r="VHX4" s="158"/>
      <c r="VHY4" s="158"/>
      <c r="VHZ4" s="158"/>
      <c r="VIA4" s="158"/>
      <c r="VIB4" s="158"/>
      <c r="VIC4" s="158"/>
      <c r="VID4" s="158"/>
      <c r="VIE4" s="158"/>
      <c r="VIF4" s="158"/>
      <c r="VIG4" s="158"/>
      <c r="VIH4" s="158"/>
      <c r="VII4" s="158"/>
      <c r="VIJ4" s="158"/>
      <c r="VIK4" s="158"/>
      <c r="VIL4" s="158"/>
      <c r="VIM4" s="158"/>
      <c r="VIN4" s="158"/>
      <c r="VIO4" s="158"/>
      <c r="VIP4" s="158"/>
      <c r="VIQ4" s="158"/>
      <c r="VIR4" s="158"/>
      <c r="VIS4" s="158"/>
      <c r="VIT4" s="158"/>
      <c r="VIU4" s="158"/>
      <c r="VIV4" s="158"/>
      <c r="VIW4" s="158"/>
      <c r="VIX4" s="158"/>
      <c r="VIY4" s="158"/>
      <c r="VIZ4" s="158"/>
      <c r="VJA4" s="158"/>
      <c r="VJB4" s="158"/>
      <c r="VJC4" s="158"/>
      <c r="VJD4" s="158"/>
      <c r="VJE4" s="158"/>
      <c r="VJF4" s="158"/>
      <c r="VJG4" s="158"/>
      <c r="VJH4" s="158"/>
      <c r="VJI4" s="158"/>
      <c r="VJJ4" s="158"/>
      <c r="VJK4" s="158"/>
      <c r="VJL4" s="158"/>
      <c r="VJM4" s="158"/>
      <c r="VJN4" s="158"/>
      <c r="VJO4" s="158"/>
      <c r="VJP4" s="158"/>
      <c r="VJQ4" s="158"/>
      <c r="VJR4" s="158"/>
      <c r="VJS4" s="158"/>
      <c r="VJT4" s="158"/>
      <c r="VJU4" s="158"/>
      <c r="VJV4" s="158"/>
      <c r="VJW4" s="158"/>
      <c r="VJX4" s="158"/>
      <c r="VJY4" s="158"/>
      <c r="VJZ4" s="158"/>
      <c r="VKA4" s="158"/>
      <c r="VKB4" s="158"/>
      <c r="VKC4" s="158"/>
      <c r="VKD4" s="158"/>
      <c r="VKE4" s="158"/>
      <c r="VKF4" s="158"/>
      <c r="VKG4" s="158"/>
      <c r="VKH4" s="158"/>
      <c r="VKI4" s="158"/>
      <c r="VKJ4" s="158"/>
      <c r="VKK4" s="158"/>
      <c r="VKL4" s="158"/>
      <c r="VKM4" s="158"/>
      <c r="VKN4" s="158"/>
      <c r="VKO4" s="158"/>
      <c r="VKP4" s="158"/>
      <c r="VKQ4" s="158"/>
      <c r="VKR4" s="158"/>
      <c r="VKS4" s="158"/>
      <c r="VKT4" s="158"/>
      <c r="VKU4" s="158"/>
      <c r="VKV4" s="158"/>
      <c r="VKW4" s="158"/>
      <c r="VKX4" s="158"/>
      <c r="VKY4" s="158"/>
      <c r="VKZ4" s="158"/>
      <c r="VLA4" s="158"/>
      <c r="VLB4" s="158"/>
      <c r="VLC4" s="158"/>
      <c r="VLD4" s="158"/>
      <c r="VLE4" s="158"/>
      <c r="VLF4" s="158"/>
      <c r="VLG4" s="158"/>
      <c r="VLH4" s="158"/>
      <c r="VLI4" s="158"/>
      <c r="VLJ4" s="158"/>
      <c r="VLK4" s="158"/>
      <c r="VLL4" s="158"/>
      <c r="VLM4" s="158"/>
      <c r="VLN4" s="158"/>
      <c r="VLO4" s="158"/>
      <c r="VLP4" s="158"/>
      <c r="VLQ4" s="158"/>
      <c r="VLR4" s="158"/>
      <c r="VLS4" s="158"/>
      <c r="VLT4" s="158"/>
      <c r="VLU4" s="158"/>
      <c r="VLV4" s="158"/>
      <c r="VLW4" s="158"/>
      <c r="VLX4" s="158"/>
      <c r="VLY4" s="158"/>
      <c r="VLZ4" s="158"/>
      <c r="VMA4" s="158"/>
      <c r="VMB4" s="158"/>
      <c r="VMC4" s="158"/>
      <c r="VMD4" s="158"/>
      <c r="VME4" s="158"/>
      <c r="VMF4" s="158"/>
      <c r="VMG4" s="158"/>
      <c r="VMH4" s="158"/>
      <c r="VMI4" s="158"/>
      <c r="VMJ4" s="158"/>
      <c r="VMK4" s="158"/>
      <c r="VML4" s="158"/>
      <c r="VMM4" s="158"/>
      <c r="VMN4" s="158"/>
      <c r="VMO4" s="158"/>
      <c r="VMP4" s="158"/>
      <c r="VMQ4" s="158"/>
      <c r="VMR4" s="158"/>
      <c r="VMS4" s="158"/>
      <c r="VMT4" s="158"/>
      <c r="VMU4" s="158"/>
      <c r="VMV4" s="158"/>
      <c r="VMW4" s="158"/>
      <c r="VMX4" s="158"/>
      <c r="VMY4" s="158"/>
      <c r="VMZ4" s="158"/>
      <c r="VNA4" s="158"/>
      <c r="VNB4" s="158"/>
      <c r="VNC4" s="158"/>
      <c r="VND4" s="158"/>
      <c r="VNE4" s="158"/>
      <c r="VNF4" s="158"/>
      <c r="VNG4" s="158"/>
      <c r="VNH4" s="158"/>
      <c r="VNI4" s="158"/>
      <c r="VNJ4" s="158"/>
      <c r="VNK4" s="158"/>
      <c r="VNL4" s="158"/>
      <c r="VNM4" s="158"/>
      <c r="VNN4" s="158"/>
      <c r="VNO4" s="158"/>
      <c r="VNP4" s="158"/>
      <c r="VNQ4" s="158"/>
      <c r="VNR4" s="158"/>
      <c r="VNS4" s="158"/>
      <c r="VNT4" s="158"/>
      <c r="VNU4" s="158"/>
      <c r="VNV4" s="158"/>
      <c r="VNW4" s="158"/>
      <c r="VNX4" s="158"/>
      <c r="VNY4" s="158"/>
      <c r="VNZ4" s="158"/>
      <c r="VOA4" s="158"/>
      <c r="VOB4" s="158"/>
      <c r="VOC4" s="158"/>
      <c r="VOD4" s="158"/>
      <c r="VOE4" s="158"/>
      <c r="VOF4" s="158"/>
      <c r="VOG4" s="158"/>
      <c r="VOH4" s="158"/>
      <c r="VOI4" s="158"/>
      <c r="VOJ4" s="158"/>
      <c r="VOK4" s="158"/>
      <c r="VOL4" s="158"/>
      <c r="VOM4" s="158"/>
      <c r="VON4" s="158"/>
      <c r="VOO4" s="158"/>
      <c r="VOP4" s="158"/>
      <c r="VOQ4" s="158"/>
      <c r="VOR4" s="158"/>
      <c r="VOS4" s="158"/>
      <c r="VOT4" s="158"/>
      <c r="VOU4" s="158"/>
      <c r="VOV4" s="158"/>
      <c r="VOW4" s="158"/>
      <c r="VOX4" s="158"/>
      <c r="VOY4" s="158"/>
      <c r="VOZ4" s="158"/>
      <c r="VPA4" s="158"/>
      <c r="VPB4" s="158"/>
      <c r="VPC4" s="158"/>
      <c r="VPD4" s="158"/>
      <c r="VPE4" s="158"/>
      <c r="VPF4" s="158"/>
      <c r="VPG4" s="158"/>
      <c r="VPH4" s="158"/>
      <c r="VPI4" s="158"/>
      <c r="VPJ4" s="158"/>
      <c r="VPK4" s="158"/>
      <c r="VPL4" s="158"/>
      <c r="VPM4" s="158"/>
      <c r="VPN4" s="158"/>
      <c r="VPO4" s="158"/>
      <c r="VPP4" s="158"/>
      <c r="VPQ4" s="158"/>
      <c r="VPR4" s="158"/>
      <c r="VPS4" s="158"/>
      <c r="VPT4" s="158"/>
      <c r="VPU4" s="158"/>
      <c r="VPV4" s="158"/>
      <c r="VPW4" s="158"/>
      <c r="VPX4" s="158"/>
      <c r="VPY4" s="158"/>
      <c r="VPZ4" s="158"/>
      <c r="VQA4" s="158"/>
      <c r="VQB4" s="158"/>
      <c r="VQC4" s="158"/>
      <c r="VQD4" s="158"/>
      <c r="VQE4" s="158"/>
      <c r="VQF4" s="158"/>
      <c r="VQG4" s="158"/>
      <c r="VQH4" s="158"/>
      <c r="VQI4" s="158"/>
      <c r="VQJ4" s="158"/>
      <c r="VQK4" s="158"/>
      <c r="VQL4" s="158"/>
      <c r="VQM4" s="158"/>
      <c r="VQN4" s="158"/>
      <c r="VQO4" s="158"/>
      <c r="VQP4" s="158"/>
      <c r="VQQ4" s="158"/>
      <c r="VQR4" s="158"/>
      <c r="VQS4" s="158"/>
      <c r="VQT4" s="158"/>
      <c r="VQU4" s="158"/>
      <c r="VQV4" s="158"/>
      <c r="VQW4" s="158"/>
      <c r="VQX4" s="158"/>
      <c r="VQY4" s="158"/>
      <c r="VQZ4" s="158"/>
      <c r="VRA4" s="158"/>
      <c r="VRB4" s="158"/>
      <c r="VRC4" s="158"/>
      <c r="VRD4" s="158"/>
      <c r="VRE4" s="158"/>
      <c r="VRF4" s="158"/>
      <c r="VRG4" s="158"/>
      <c r="VRH4" s="158"/>
      <c r="VRI4" s="158"/>
      <c r="VRJ4" s="158"/>
      <c r="VRK4" s="158"/>
      <c r="VRL4" s="158"/>
      <c r="VRM4" s="158"/>
      <c r="VRN4" s="158"/>
      <c r="VRO4" s="158"/>
      <c r="VRP4" s="158"/>
      <c r="VRQ4" s="158"/>
      <c r="VRR4" s="158"/>
      <c r="VRS4" s="158"/>
      <c r="VRT4" s="158"/>
      <c r="VRU4" s="158"/>
      <c r="VRV4" s="158"/>
      <c r="VRW4" s="158"/>
      <c r="VRX4" s="158"/>
      <c r="VRY4" s="158"/>
      <c r="VRZ4" s="158"/>
      <c r="VSA4" s="158"/>
      <c r="VSB4" s="158"/>
      <c r="VSC4" s="158"/>
      <c r="VSD4" s="158"/>
      <c r="VSE4" s="158"/>
      <c r="VSF4" s="158"/>
      <c r="VSG4" s="158"/>
      <c r="VSH4" s="158"/>
      <c r="VSI4" s="158"/>
      <c r="VSJ4" s="158"/>
      <c r="VSK4" s="158"/>
      <c r="VSL4" s="158"/>
      <c r="VSM4" s="158"/>
      <c r="VSN4" s="158"/>
      <c r="VSO4" s="158"/>
      <c r="VSP4" s="158"/>
      <c r="VSQ4" s="158"/>
      <c r="VSR4" s="158"/>
      <c r="VSS4" s="158"/>
      <c r="VST4" s="158"/>
      <c r="VSU4" s="158"/>
      <c r="VSV4" s="158"/>
      <c r="VSW4" s="158"/>
      <c r="VSX4" s="158"/>
      <c r="VSY4" s="158"/>
      <c r="VSZ4" s="158"/>
      <c r="VTA4" s="158"/>
      <c r="VTB4" s="158"/>
      <c r="VTC4" s="158"/>
      <c r="VTD4" s="158"/>
      <c r="VTE4" s="158"/>
      <c r="VTF4" s="158"/>
      <c r="VTG4" s="158"/>
      <c r="VTH4" s="158"/>
      <c r="VTI4" s="158"/>
      <c r="VTJ4" s="158"/>
      <c r="VTK4" s="158"/>
      <c r="VTL4" s="158"/>
      <c r="VTM4" s="158"/>
      <c r="VTN4" s="158"/>
      <c r="VTO4" s="158"/>
      <c r="VTP4" s="158"/>
      <c r="VTQ4" s="158"/>
      <c r="VTR4" s="158"/>
      <c r="VTS4" s="158"/>
      <c r="VTT4" s="158"/>
      <c r="VTU4" s="158"/>
      <c r="VTV4" s="158"/>
      <c r="VTW4" s="158"/>
      <c r="VTX4" s="158"/>
      <c r="VTY4" s="158"/>
      <c r="VTZ4" s="158"/>
      <c r="VUA4" s="158"/>
      <c r="VUB4" s="158"/>
      <c r="VUC4" s="158"/>
      <c r="VUD4" s="158"/>
      <c r="VUE4" s="158"/>
      <c r="VUF4" s="158"/>
      <c r="VUG4" s="158"/>
      <c r="VUH4" s="158"/>
      <c r="VUI4" s="158"/>
      <c r="VUJ4" s="158"/>
      <c r="VUK4" s="158"/>
      <c r="VUL4" s="158"/>
      <c r="VUM4" s="158"/>
      <c r="VUN4" s="158"/>
      <c r="VUO4" s="158"/>
      <c r="VUP4" s="158"/>
      <c r="VUQ4" s="158"/>
      <c r="VUR4" s="158"/>
      <c r="VUS4" s="158"/>
      <c r="VUT4" s="158"/>
      <c r="VUU4" s="158"/>
      <c r="VUV4" s="158"/>
      <c r="VUW4" s="158"/>
      <c r="VUX4" s="158"/>
      <c r="VUY4" s="158"/>
      <c r="VUZ4" s="158"/>
      <c r="VVA4" s="158"/>
      <c r="VVB4" s="158"/>
      <c r="VVC4" s="158"/>
      <c r="VVD4" s="158"/>
      <c r="VVE4" s="158"/>
      <c r="VVF4" s="158"/>
      <c r="VVG4" s="158"/>
      <c r="VVH4" s="158"/>
      <c r="VVI4" s="158"/>
      <c r="VVJ4" s="158"/>
      <c r="VVK4" s="158"/>
      <c r="VVL4" s="158"/>
      <c r="VVM4" s="158"/>
      <c r="VVN4" s="158"/>
      <c r="VVO4" s="158"/>
      <c r="VVP4" s="158"/>
      <c r="VVQ4" s="158"/>
      <c r="VVR4" s="158"/>
      <c r="VVS4" s="158"/>
      <c r="VVT4" s="158"/>
      <c r="VVU4" s="158"/>
      <c r="VVV4" s="158"/>
      <c r="VVW4" s="158"/>
      <c r="VVX4" s="158"/>
      <c r="VVY4" s="158"/>
      <c r="VVZ4" s="158"/>
      <c r="VWA4" s="158"/>
      <c r="VWB4" s="158"/>
      <c r="VWC4" s="158"/>
      <c r="VWD4" s="158"/>
      <c r="VWE4" s="158"/>
      <c r="VWF4" s="158"/>
      <c r="VWG4" s="158"/>
      <c r="VWH4" s="158"/>
      <c r="VWI4" s="158"/>
      <c r="VWJ4" s="158"/>
      <c r="VWK4" s="158"/>
      <c r="VWL4" s="158"/>
      <c r="VWM4" s="158"/>
      <c r="VWN4" s="158"/>
      <c r="VWO4" s="158"/>
      <c r="VWP4" s="158"/>
      <c r="VWQ4" s="158"/>
      <c r="VWR4" s="158"/>
      <c r="VWS4" s="158"/>
      <c r="VWT4" s="158"/>
      <c r="VWU4" s="158"/>
      <c r="VWV4" s="158"/>
      <c r="VWW4" s="158"/>
      <c r="VWX4" s="158"/>
      <c r="VWY4" s="158"/>
      <c r="VWZ4" s="158"/>
      <c r="VXA4" s="158"/>
      <c r="VXB4" s="158"/>
      <c r="VXC4" s="158"/>
      <c r="VXD4" s="158"/>
      <c r="VXE4" s="158"/>
      <c r="VXF4" s="158"/>
      <c r="VXG4" s="158"/>
      <c r="VXH4" s="158"/>
      <c r="VXI4" s="158"/>
      <c r="VXJ4" s="158"/>
      <c r="VXK4" s="158"/>
      <c r="VXL4" s="158"/>
      <c r="VXM4" s="158"/>
      <c r="VXN4" s="158"/>
      <c r="VXO4" s="158"/>
      <c r="VXP4" s="158"/>
      <c r="VXQ4" s="158"/>
      <c r="VXR4" s="158"/>
      <c r="VXS4" s="158"/>
      <c r="VXT4" s="158"/>
      <c r="VXU4" s="158"/>
      <c r="VXV4" s="158"/>
      <c r="VXW4" s="158"/>
      <c r="VXX4" s="158"/>
      <c r="VXY4" s="158"/>
      <c r="VXZ4" s="158"/>
      <c r="VYA4" s="158"/>
      <c r="VYB4" s="158"/>
      <c r="VYC4" s="158"/>
      <c r="VYD4" s="158"/>
      <c r="VYE4" s="158"/>
      <c r="VYF4" s="158"/>
      <c r="VYG4" s="158"/>
      <c r="VYH4" s="158"/>
      <c r="VYI4" s="158"/>
      <c r="VYJ4" s="158"/>
      <c r="VYK4" s="158"/>
      <c r="VYL4" s="158"/>
      <c r="VYM4" s="158"/>
      <c r="VYN4" s="158"/>
      <c r="VYO4" s="158"/>
      <c r="VYP4" s="158"/>
      <c r="VYQ4" s="158"/>
      <c r="VYR4" s="158"/>
      <c r="VYS4" s="158"/>
      <c r="VYT4" s="158"/>
      <c r="VYU4" s="158"/>
      <c r="VYV4" s="158"/>
      <c r="VYW4" s="158"/>
      <c r="VYX4" s="158"/>
      <c r="VYY4" s="158"/>
      <c r="VYZ4" s="158"/>
      <c r="VZA4" s="158"/>
      <c r="VZB4" s="158"/>
      <c r="VZC4" s="158"/>
      <c r="VZD4" s="158"/>
      <c r="VZE4" s="158"/>
      <c r="VZF4" s="158"/>
      <c r="VZG4" s="158"/>
      <c r="VZH4" s="158"/>
      <c r="VZI4" s="158"/>
      <c r="VZJ4" s="158"/>
      <c r="VZK4" s="158"/>
      <c r="VZL4" s="158"/>
      <c r="VZM4" s="158"/>
      <c r="VZN4" s="158"/>
      <c r="VZO4" s="158"/>
      <c r="VZP4" s="158"/>
      <c r="VZQ4" s="158"/>
      <c r="VZR4" s="158"/>
      <c r="VZS4" s="158"/>
      <c r="VZT4" s="158"/>
      <c r="VZU4" s="158"/>
      <c r="VZV4" s="158"/>
      <c r="VZW4" s="158"/>
      <c r="VZX4" s="158"/>
      <c r="VZY4" s="158"/>
      <c r="VZZ4" s="158"/>
      <c r="WAA4" s="158"/>
      <c r="WAB4" s="158"/>
      <c r="WAC4" s="158"/>
      <c r="WAD4" s="158"/>
      <c r="WAE4" s="158"/>
      <c r="WAF4" s="158"/>
      <c r="WAG4" s="158"/>
      <c r="WAH4" s="158"/>
      <c r="WAI4" s="158"/>
      <c r="WAJ4" s="158"/>
      <c r="WAK4" s="158"/>
      <c r="WAL4" s="158"/>
      <c r="WAM4" s="158"/>
      <c r="WAN4" s="158"/>
      <c r="WAO4" s="158"/>
      <c r="WAP4" s="158"/>
      <c r="WAQ4" s="158"/>
      <c r="WAR4" s="158"/>
      <c r="WAS4" s="158"/>
      <c r="WAT4" s="158"/>
      <c r="WAU4" s="158"/>
      <c r="WAV4" s="158"/>
      <c r="WAW4" s="158"/>
      <c r="WAX4" s="158"/>
      <c r="WAY4" s="158"/>
      <c r="WAZ4" s="158"/>
      <c r="WBA4" s="158"/>
      <c r="WBB4" s="158"/>
      <c r="WBC4" s="158"/>
      <c r="WBD4" s="158"/>
      <c r="WBE4" s="158"/>
      <c r="WBF4" s="158"/>
      <c r="WBG4" s="158"/>
      <c r="WBH4" s="158"/>
      <c r="WBI4" s="158"/>
      <c r="WBJ4" s="158"/>
      <c r="WBK4" s="158"/>
      <c r="WBL4" s="158"/>
      <c r="WBM4" s="158"/>
      <c r="WBN4" s="158"/>
      <c r="WBO4" s="158"/>
      <c r="WBP4" s="158"/>
      <c r="WBQ4" s="158"/>
      <c r="WBR4" s="158"/>
      <c r="WBS4" s="158"/>
      <c r="WBT4" s="158"/>
      <c r="WBU4" s="158"/>
      <c r="WBV4" s="158"/>
      <c r="WBW4" s="158"/>
      <c r="WBX4" s="158"/>
      <c r="WBY4" s="158"/>
      <c r="WBZ4" s="158"/>
      <c r="WCA4" s="158"/>
      <c r="WCB4" s="158"/>
      <c r="WCC4" s="158"/>
      <c r="WCD4" s="158"/>
      <c r="WCE4" s="158"/>
      <c r="WCF4" s="158"/>
      <c r="WCG4" s="158"/>
      <c r="WCH4" s="158"/>
      <c r="WCI4" s="158"/>
      <c r="WCJ4" s="158"/>
      <c r="WCK4" s="158"/>
      <c r="WCL4" s="158"/>
      <c r="WCM4" s="158"/>
      <c r="WCN4" s="158"/>
      <c r="WCO4" s="158"/>
      <c r="WCP4" s="158"/>
      <c r="WCQ4" s="158"/>
      <c r="WCR4" s="158"/>
      <c r="WCS4" s="158"/>
      <c r="WCT4" s="158"/>
      <c r="WCU4" s="158"/>
      <c r="WCV4" s="158"/>
      <c r="WCW4" s="158"/>
      <c r="WCX4" s="158"/>
      <c r="WCY4" s="158"/>
      <c r="WCZ4" s="158"/>
      <c r="WDA4" s="158"/>
      <c r="WDB4" s="158"/>
      <c r="WDC4" s="158"/>
      <c r="WDD4" s="158"/>
      <c r="WDE4" s="158"/>
      <c r="WDF4" s="158"/>
      <c r="WDG4" s="158"/>
      <c r="WDH4" s="158"/>
      <c r="WDI4" s="158"/>
      <c r="WDJ4" s="158"/>
      <c r="WDK4" s="158"/>
      <c r="WDL4" s="158"/>
      <c r="WDM4" s="158"/>
      <c r="WDN4" s="158"/>
      <c r="WDO4" s="158"/>
      <c r="WDP4" s="158"/>
      <c r="WDQ4" s="158"/>
      <c r="WDR4" s="158"/>
      <c r="WDS4" s="158"/>
      <c r="WDT4" s="158"/>
      <c r="WDU4" s="158"/>
      <c r="WDV4" s="158"/>
      <c r="WDW4" s="158"/>
      <c r="WDX4" s="158"/>
      <c r="WDY4" s="158"/>
      <c r="WDZ4" s="158"/>
      <c r="WEA4" s="158"/>
      <c r="WEB4" s="158"/>
      <c r="WEC4" s="158"/>
      <c r="WED4" s="158"/>
      <c r="WEE4" s="158"/>
      <c r="WEF4" s="158"/>
      <c r="WEG4" s="158"/>
      <c r="WEH4" s="158"/>
      <c r="WEI4" s="158"/>
      <c r="WEJ4" s="158"/>
      <c r="WEK4" s="158"/>
      <c r="WEL4" s="158"/>
      <c r="WEM4" s="158"/>
      <c r="WEN4" s="158"/>
      <c r="WEO4" s="158"/>
      <c r="WEP4" s="158"/>
      <c r="WEQ4" s="158"/>
      <c r="WER4" s="158"/>
      <c r="WES4" s="158"/>
      <c r="WET4" s="158"/>
      <c r="WEU4" s="158"/>
      <c r="WEV4" s="158"/>
      <c r="WEW4" s="158"/>
      <c r="WEX4" s="158"/>
      <c r="WEY4" s="158"/>
      <c r="WEZ4" s="158"/>
      <c r="WFA4" s="158"/>
      <c r="WFB4" s="158"/>
      <c r="WFC4" s="158"/>
      <c r="WFD4" s="158"/>
      <c r="WFE4" s="158"/>
      <c r="WFF4" s="158"/>
      <c r="WFG4" s="158"/>
      <c r="WFH4" s="158"/>
      <c r="WFI4" s="158"/>
      <c r="WFJ4" s="158"/>
      <c r="WFK4" s="158"/>
      <c r="WFL4" s="158"/>
      <c r="WFM4" s="158"/>
      <c r="WFN4" s="158"/>
      <c r="WFO4" s="158"/>
      <c r="WFP4" s="158"/>
      <c r="WFQ4" s="158"/>
      <c r="WFR4" s="158"/>
      <c r="WFS4" s="158"/>
      <c r="WFT4" s="158"/>
      <c r="WFU4" s="158"/>
      <c r="WFV4" s="158"/>
      <c r="WFW4" s="158"/>
      <c r="WFX4" s="158"/>
      <c r="WFY4" s="158"/>
      <c r="WFZ4" s="158"/>
      <c r="WGA4" s="158"/>
      <c r="WGB4" s="158"/>
      <c r="WGC4" s="158"/>
      <c r="WGD4" s="158"/>
      <c r="WGE4" s="158"/>
      <c r="WGF4" s="158"/>
      <c r="WGG4" s="158"/>
      <c r="WGH4" s="158"/>
      <c r="WGI4" s="158"/>
      <c r="WGJ4" s="158"/>
      <c r="WGK4" s="158"/>
      <c r="WGL4" s="158"/>
      <c r="WGM4" s="158"/>
      <c r="WGN4" s="158"/>
      <c r="WGO4" s="158"/>
      <c r="WGP4" s="158"/>
      <c r="WGQ4" s="158"/>
      <c r="WGR4" s="158"/>
      <c r="WGS4" s="158"/>
      <c r="WGT4" s="158"/>
      <c r="WGU4" s="158"/>
      <c r="WGV4" s="158"/>
      <c r="WGW4" s="158"/>
      <c r="WGX4" s="158"/>
      <c r="WGY4" s="158"/>
      <c r="WGZ4" s="158"/>
      <c r="WHA4" s="158"/>
      <c r="WHB4" s="158"/>
      <c r="WHC4" s="158"/>
      <c r="WHD4" s="158"/>
      <c r="WHE4" s="158"/>
      <c r="WHF4" s="158"/>
      <c r="WHG4" s="158"/>
      <c r="WHH4" s="158"/>
      <c r="WHI4" s="158"/>
      <c r="WHJ4" s="158"/>
      <c r="WHK4" s="158"/>
      <c r="WHL4" s="158"/>
      <c r="WHM4" s="158"/>
      <c r="WHN4" s="158"/>
      <c r="WHO4" s="158"/>
      <c r="WHP4" s="158"/>
      <c r="WHQ4" s="158"/>
      <c r="WHR4" s="158"/>
      <c r="WHS4" s="158"/>
      <c r="WHT4" s="158"/>
      <c r="WHU4" s="158"/>
      <c r="WHV4" s="158"/>
      <c r="WHW4" s="158"/>
      <c r="WHX4" s="158"/>
      <c r="WHY4" s="158"/>
      <c r="WHZ4" s="158"/>
      <c r="WIA4" s="158"/>
      <c r="WIB4" s="158"/>
      <c r="WIC4" s="158"/>
      <c r="WID4" s="158"/>
      <c r="WIE4" s="158"/>
      <c r="WIF4" s="158"/>
      <c r="WIG4" s="158"/>
      <c r="WIH4" s="158"/>
      <c r="WII4" s="158"/>
      <c r="WIJ4" s="158"/>
      <c r="WIK4" s="158"/>
      <c r="WIL4" s="158"/>
      <c r="WIM4" s="158"/>
      <c r="WIN4" s="158"/>
      <c r="WIO4" s="158"/>
      <c r="WIP4" s="158"/>
      <c r="WIQ4" s="158"/>
      <c r="WIR4" s="158"/>
      <c r="WIS4" s="158"/>
      <c r="WIT4" s="158"/>
      <c r="WIU4" s="158"/>
      <c r="WIV4" s="158"/>
      <c r="WIW4" s="158"/>
      <c r="WIX4" s="158"/>
      <c r="WIY4" s="158"/>
      <c r="WIZ4" s="158"/>
      <c r="WJA4" s="158"/>
      <c r="WJB4" s="158"/>
      <c r="WJC4" s="158"/>
      <c r="WJD4" s="158"/>
      <c r="WJE4" s="158"/>
      <c r="WJF4" s="158"/>
      <c r="WJG4" s="158"/>
      <c r="WJH4" s="158"/>
      <c r="WJI4" s="158"/>
      <c r="WJJ4" s="158"/>
      <c r="WJK4" s="158"/>
      <c r="WJL4" s="158"/>
      <c r="WJM4" s="158"/>
      <c r="WJN4" s="158"/>
      <c r="WJO4" s="158"/>
      <c r="WJP4" s="158"/>
      <c r="WJQ4" s="158"/>
      <c r="WJR4" s="158"/>
      <c r="WJS4" s="158"/>
      <c r="WJT4" s="158"/>
      <c r="WJU4" s="158"/>
      <c r="WJV4" s="158"/>
      <c r="WJW4" s="158"/>
      <c r="WJX4" s="158"/>
      <c r="WJY4" s="158"/>
      <c r="WJZ4" s="158"/>
      <c r="WKA4" s="158"/>
      <c r="WKB4" s="158"/>
      <c r="WKC4" s="158"/>
      <c r="WKD4" s="158"/>
      <c r="WKE4" s="158"/>
      <c r="WKF4" s="158"/>
      <c r="WKG4" s="158"/>
      <c r="WKH4" s="158"/>
      <c r="WKI4" s="158"/>
      <c r="WKJ4" s="158"/>
      <c r="WKK4" s="158"/>
      <c r="WKL4" s="158"/>
      <c r="WKM4" s="158"/>
      <c r="WKN4" s="158"/>
      <c r="WKO4" s="158"/>
      <c r="WKP4" s="158"/>
      <c r="WKQ4" s="158"/>
      <c r="WKR4" s="158"/>
      <c r="WKS4" s="158"/>
      <c r="WKT4" s="158"/>
      <c r="WKU4" s="158"/>
      <c r="WKV4" s="158"/>
      <c r="WKW4" s="158"/>
      <c r="WKX4" s="158"/>
      <c r="WKY4" s="158"/>
      <c r="WKZ4" s="158"/>
      <c r="WLA4" s="158"/>
      <c r="WLB4" s="158"/>
      <c r="WLC4" s="158"/>
      <c r="WLD4" s="158"/>
      <c r="WLE4" s="158"/>
      <c r="WLF4" s="158"/>
      <c r="WLG4" s="158"/>
      <c r="WLH4" s="158"/>
      <c r="WLI4" s="158"/>
      <c r="WLJ4" s="158"/>
      <c r="WLK4" s="158"/>
      <c r="WLL4" s="158"/>
      <c r="WLM4" s="158"/>
      <c r="WLN4" s="158"/>
      <c r="WLO4" s="158"/>
      <c r="WLP4" s="158"/>
      <c r="WLQ4" s="158"/>
      <c r="WLR4" s="158"/>
      <c r="WLS4" s="158"/>
      <c r="WLT4" s="158"/>
      <c r="WLU4" s="158"/>
      <c r="WLV4" s="158"/>
      <c r="WLW4" s="158"/>
      <c r="WLX4" s="158"/>
      <c r="WLY4" s="158"/>
      <c r="WLZ4" s="158"/>
      <c r="WMA4" s="158"/>
      <c r="WMB4" s="158"/>
      <c r="WMC4" s="158"/>
      <c r="WMD4" s="158"/>
      <c r="WME4" s="158"/>
      <c r="WMF4" s="158"/>
      <c r="WMG4" s="158"/>
      <c r="WMH4" s="158"/>
      <c r="WMI4" s="158"/>
      <c r="WMJ4" s="158"/>
      <c r="WMK4" s="158"/>
      <c r="WML4" s="158"/>
      <c r="WMM4" s="158"/>
      <c r="WMN4" s="158"/>
      <c r="WMO4" s="158"/>
      <c r="WMP4" s="158"/>
      <c r="WMQ4" s="158"/>
      <c r="WMR4" s="158"/>
      <c r="WMS4" s="158"/>
      <c r="WMT4" s="158"/>
      <c r="WMU4" s="158"/>
      <c r="WMV4" s="158"/>
      <c r="WMW4" s="158"/>
      <c r="WMX4" s="158"/>
      <c r="WMY4" s="158"/>
      <c r="WMZ4" s="158"/>
      <c r="WNA4" s="158"/>
      <c r="WNB4" s="158"/>
      <c r="WNC4" s="158"/>
      <c r="WND4" s="158"/>
      <c r="WNE4" s="158"/>
      <c r="WNF4" s="158"/>
      <c r="WNG4" s="158"/>
      <c r="WNH4" s="158"/>
      <c r="WNI4" s="158"/>
      <c r="WNJ4" s="158"/>
      <c r="WNK4" s="158"/>
      <c r="WNL4" s="158"/>
      <c r="WNM4" s="158"/>
      <c r="WNN4" s="158"/>
      <c r="WNO4" s="158"/>
      <c r="WNP4" s="158"/>
      <c r="WNQ4" s="158"/>
      <c r="WNR4" s="158"/>
      <c r="WNS4" s="158"/>
      <c r="WNT4" s="158"/>
      <c r="WNU4" s="158"/>
      <c r="WNV4" s="158"/>
      <c r="WNW4" s="158"/>
      <c r="WNX4" s="158"/>
      <c r="WNY4" s="158"/>
      <c r="WNZ4" s="158"/>
      <c r="WOA4" s="158"/>
      <c r="WOB4" s="158"/>
      <c r="WOC4" s="158"/>
      <c r="WOD4" s="158"/>
      <c r="WOE4" s="158"/>
      <c r="WOF4" s="158"/>
      <c r="WOG4" s="158"/>
      <c r="WOH4" s="158"/>
      <c r="WOI4" s="158"/>
      <c r="WOJ4" s="158"/>
      <c r="WOK4" s="158"/>
      <c r="WOL4" s="158"/>
      <c r="WOM4" s="158"/>
      <c r="WON4" s="158"/>
      <c r="WOO4" s="158"/>
      <c r="WOP4" s="158"/>
      <c r="WOQ4" s="158"/>
      <c r="WOR4" s="158"/>
      <c r="WOS4" s="158"/>
      <c r="WOT4" s="158"/>
      <c r="WOU4" s="158"/>
      <c r="WOV4" s="158"/>
      <c r="WOW4" s="158"/>
      <c r="WOX4" s="158"/>
      <c r="WOY4" s="158"/>
      <c r="WOZ4" s="158"/>
      <c r="WPA4" s="158"/>
      <c r="WPB4" s="158"/>
      <c r="WPC4" s="158"/>
      <c r="WPD4" s="158"/>
      <c r="WPE4" s="158"/>
      <c r="WPF4" s="158"/>
      <c r="WPG4" s="158"/>
      <c r="WPH4" s="158"/>
      <c r="WPI4" s="158"/>
      <c r="WPJ4" s="158"/>
      <c r="WPK4" s="158"/>
      <c r="WPL4" s="158"/>
      <c r="WPM4" s="158"/>
      <c r="WPN4" s="158"/>
      <c r="WPO4" s="158"/>
      <c r="WPP4" s="158"/>
      <c r="WPQ4" s="158"/>
      <c r="WPR4" s="158"/>
      <c r="WPS4" s="158"/>
      <c r="WPT4" s="158"/>
      <c r="WPU4" s="158"/>
      <c r="WPV4" s="158"/>
      <c r="WPW4" s="158"/>
      <c r="WPX4" s="158"/>
      <c r="WPY4" s="158"/>
      <c r="WPZ4" s="158"/>
      <c r="WQA4" s="158"/>
      <c r="WQB4" s="158"/>
      <c r="WQC4" s="158"/>
      <c r="WQD4" s="158"/>
      <c r="WQE4" s="158"/>
      <c r="WQF4" s="158"/>
      <c r="WQG4" s="158"/>
      <c r="WQH4" s="158"/>
      <c r="WQI4" s="158"/>
      <c r="WQJ4" s="158"/>
      <c r="WQK4" s="158"/>
      <c r="WQL4" s="158"/>
      <c r="WQM4" s="158"/>
      <c r="WQN4" s="158"/>
      <c r="WQO4" s="158"/>
      <c r="WQP4" s="158"/>
      <c r="WQQ4" s="158"/>
      <c r="WQR4" s="158"/>
      <c r="WQS4" s="158"/>
      <c r="WQT4" s="158"/>
      <c r="WQU4" s="158"/>
      <c r="WQV4" s="158"/>
      <c r="WQW4" s="158"/>
      <c r="WQX4" s="158"/>
      <c r="WQY4" s="158"/>
      <c r="WQZ4" s="158"/>
      <c r="WRA4" s="158"/>
      <c r="WRB4" s="158"/>
      <c r="WRC4" s="158"/>
      <c r="WRD4" s="158"/>
      <c r="WRE4" s="158"/>
      <c r="WRF4" s="158"/>
      <c r="WRG4" s="158"/>
      <c r="WRH4" s="158"/>
      <c r="WRI4" s="158"/>
      <c r="WRJ4" s="158"/>
      <c r="WRK4" s="158"/>
      <c r="WRL4" s="158"/>
      <c r="WRM4" s="158"/>
      <c r="WRN4" s="158"/>
      <c r="WRO4" s="158"/>
      <c r="WRP4" s="158"/>
      <c r="WRQ4" s="158"/>
      <c r="WRR4" s="158"/>
      <c r="WRS4" s="158"/>
      <c r="WRT4" s="158"/>
      <c r="WRU4" s="158"/>
      <c r="WRV4" s="158"/>
      <c r="WRW4" s="158"/>
      <c r="WRX4" s="158"/>
      <c r="WRY4" s="158"/>
      <c r="WRZ4" s="158"/>
      <c r="WSA4" s="158"/>
      <c r="WSB4" s="158"/>
      <c r="WSC4" s="158"/>
      <c r="WSD4" s="158"/>
      <c r="WSE4" s="158"/>
      <c r="WSF4" s="158"/>
      <c r="WSG4" s="158"/>
      <c r="WSH4" s="158"/>
      <c r="WSI4" s="158"/>
      <c r="WSJ4" s="158"/>
      <c r="WSK4" s="158"/>
      <c r="WSL4" s="158"/>
      <c r="WSM4" s="158"/>
      <c r="WSN4" s="158"/>
      <c r="WSO4" s="158"/>
      <c r="WSP4" s="158"/>
      <c r="WSQ4" s="158"/>
      <c r="WSR4" s="158"/>
      <c r="WSS4" s="158"/>
      <c r="WST4" s="158"/>
      <c r="WSU4" s="158"/>
      <c r="WSV4" s="158"/>
      <c r="WSW4" s="158"/>
      <c r="WSX4" s="158"/>
      <c r="WSY4" s="158"/>
      <c r="WSZ4" s="158"/>
      <c r="WTA4" s="158"/>
      <c r="WTB4" s="158"/>
      <c r="WTC4" s="158"/>
      <c r="WTD4" s="158"/>
      <c r="WTE4" s="158"/>
      <c r="WTF4" s="158"/>
      <c r="WTG4" s="158"/>
      <c r="WTH4" s="158"/>
      <c r="WTI4" s="158"/>
      <c r="WTJ4" s="158"/>
      <c r="WTK4" s="158"/>
      <c r="WTL4" s="158"/>
      <c r="WTM4" s="158"/>
      <c r="WTN4" s="158"/>
      <c r="WTO4" s="158"/>
      <c r="WTP4" s="158"/>
      <c r="WTQ4" s="158"/>
      <c r="WTR4" s="158"/>
      <c r="WTS4" s="158"/>
      <c r="WTT4" s="158"/>
      <c r="WTU4" s="158"/>
      <c r="WTV4" s="158"/>
      <c r="WTW4" s="158"/>
      <c r="WTX4" s="158"/>
      <c r="WTY4" s="158"/>
      <c r="WTZ4" s="158"/>
      <c r="WUA4" s="158"/>
      <c r="WUB4" s="158"/>
      <c r="WUC4" s="158"/>
      <c r="WUD4" s="158"/>
      <c r="WUE4" s="158"/>
      <c r="WUF4" s="158"/>
      <c r="WUG4" s="158"/>
      <c r="WUH4" s="158"/>
      <c r="WUI4" s="158"/>
      <c r="WUJ4" s="158"/>
      <c r="WUK4" s="158"/>
      <c r="WUL4" s="158"/>
      <c r="WUM4" s="158"/>
      <c r="WUN4" s="158"/>
      <c r="WUO4" s="158"/>
      <c r="WUP4" s="158"/>
      <c r="WUQ4" s="158"/>
      <c r="WUR4" s="158"/>
      <c r="WUS4" s="158"/>
      <c r="WUT4" s="158"/>
      <c r="WUU4" s="158"/>
      <c r="WUV4" s="158"/>
      <c r="WUW4" s="158"/>
      <c r="WUX4" s="158"/>
      <c r="WUY4" s="158"/>
      <c r="WUZ4" s="158"/>
      <c r="WVA4" s="158"/>
      <c r="WVB4" s="158"/>
      <c r="WVC4" s="158"/>
      <c r="WVD4" s="158"/>
      <c r="WVE4" s="158"/>
      <c r="WVF4" s="158"/>
      <c r="WVG4" s="158"/>
      <c r="WVH4" s="158"/>
      <c r="WVI4" s="158"/>
      <c r="WVJ4" s="158"/>
      <c r="WVK4" s="158"/>
      <c r="WVL4" s="158"/>
      <c r="WVM4" s="158"/>
      <c r="WVN4" s="158"/>
      <c r="WVO4" s="158"/>
      <c r="WVP4" s="158"/>
      <c r="WVQ4" s="158"/>
      <c r="WVR4" s="158"/>
      <c r="WVS4" s="158"/>
      <c r="WVT4" s="158"/>
      <c r="WVU4" s="158"/>
      <c r="WVV4" s="158"/>
      <c r="WVW4" s="158"/>
      <c r="WVX4" s="158"/>
      <c r="WVY4" s="158"/>
      <c r="WVZ4" s="158"/>
      <c r="WWA4" s="158"/>
      <c r="WWB4" s="158"/>
      <c r="WWC4" s="158"/>
      <c r="WWD4" s="158"/>
      <c r="WWE4" s="158"/>
      <c r="WWF4" s="158"/>
      <c r="WWG4" s="158"/>
      <c r="WWH4" s="158"/>
      <c r="WWI4" s="158"/>
      <c r="WWJ4" s="158"/>
      <c r="WWK4" s="158"/>
      <c r="WWL4" s="158"/>
      <c r="WWM4" s="158"/>
      <c r="WWN4" s="158"/>
      <c r="WWO4" s="158"/>
      <c r="WWP4" s="158"/>
      <c r="WWQ4" s="158"/>
      <c r="WWR4" s="158"/>
      <c r="WWS4" s="158"/>
      <c r="WWT4" s="158"/>
      <c r="WWU4" s="158"/>
      <c r="WWV4" s="158"/>
      <c r="WWW4" s="158"/>
      <c r="WWX4" s="158"/>
      <c r="WWY4" s="158"/>
      <c r="WWZ4" s="158"/>
      <c r="WXA4" s="158"/>
      <c r="WXB4" s="158"/>
      <c r="WXC4" s="158"/>
      <c r="WXD4" s="158"/>
      <c r="WXE4" s="158"/>
      <c r="WXF4" s="158"/>
      <c r="WXG4" s="158"/>
      <c r="WXH4" s="158"/>
      <c r="WXI4" s="158"/>
      <c r="WXJ4" s="158"/>
      <c r="WXK4" s="158"/>
      <c r="WXL4" s="158"/>
      <c r="WXM4" s="158"/>
      <c r="WXN4" s="158"/>
      <c r="WXO4" s="158"/>
      <c r="WXP4" s="158"/>
      <c r="WXQ4" s="158"/>
      <c r="WXR4" s="158"/>
      <c r="WXS4" s="158"/>
      <c r="WXT4" s="158"/>
      <c r="WXU4" s="158"/>
      <c r="WXV4" s="158"/>
      <c r="WXW4" s="158"/>
      <c r="WXX4" s="158"/>
      <c r="WXY4" s="158"/>
      <c r="WXZ4" s="158"/>
      <c r="WYA4" s="158"/>
      <c r="WYB4" s="158"/>
      <c r="WYC4" s="158"/>
      <c r="WYD4" s="158"/>
      <c r="WYE4" s="158"/>
      <c r="WYF4" s="158"/>
      <c r="WYG4" s="158"/>
      <c r="WYH4" s="158"/>
      <c r="WYI4" s="158"/>
      <c r="WYJ4" s="158"/>
      <c r="WYK4" s="158"/>
      <c r="WYL4" s="158"/>
      <c r="WYM4" s="158"/>
      <c r="WYN4" s="158"/>
      <c r="WYO4" s="158"/>
      <c r="WYP4" s="158"/>
      <c r="WYQ4" s="158"/>
      <c r="WYR4" s="158"/>
      <c r="WYS4" s="158"/>
      <c r="WYT4" s="158"/>
      <c r="WYU4" s="158"/>
      <c r="WYV4" s="158"/>
      <c r="WYW4" s="158"/>
      <c r="WYX4" s="158"/>
      <c r="WYY4" s="158"/>
      <c r="WYZ4" s="158"/>
      <c r="WZA4" s="158"/>
      <c r="WZB4" s="158"/>
      <c r="WZC4" s="158"/>
      <c r="WZD4" s="158"/>
      <c r="WZE4" s="158"/>
      <c r="WZF4" s="158"/>
      <c r="WZG4" s="158"/>
      <c r="WZH4" s="158"/>
      <c r="WZI4" s="158"/>
      <c r="WZJ4" s="158"/>
      <c r="WZK4" s="158"/>
      <c r="WZL4" s="158"/>
      <c r="WZM4" s="158"/>
      <c r="WZN4" s="158"/>
      <c r="WZO4" s="158"/>
      <c r="WZP4" s="158"/>
      <c r="WZQ4" s="158"/>
      <c r="WZR4" s="158"/>
      <c r="WZS4" s="158"/>
      <c r="WZT4" s="158"/>
      <c r="WZU4" s="158"/>
      <c r="WZV4" s="158"/>
      <c r="WZW4" s="158"/>
      <c r="WZX4" s="158"/>
      <c r="WZY4" s="158"/>
      <c r="WZZ4" s="158"/>
      <c r="XAA4" s="158"/>
      <c r="XAB4" s="158"/>
      <c r="XAC4" s="158"/>
      <c r="XAD4" s="158"/>
      <c r="XAE4" s="158"/>
      <c r="XAF4" s="158"/>
      <c r="XAG4" s="158"/>
      <c r="XAH4" s="158"/>
      <c r="XAI4" s="158"/>
      <c r="XAJ4" s="158"/>
      <c r="XAK4" s="158"/>
      <c r="XAL4" s="158"/>
      <c r="XAM4" s="158"/>
      <c r="XAN4" s="158"/>
      <c r="XAO4" s="158"/>
      <c r="XAP4" s="158"/>
      <c r="XAQ4" s="158"/>
      <c r="XAR4" s="158"/>
      <c r="XAS4" s="158"/>
      <c r="XAT4" s="158"/>
      <c r="XAU4" s="158"/>
      <c r="XAV4" s="158"/>
      <c r="XAW4" s="158"/>
      <c r="XAX4" s="158"/>
      <c r="XAY4" s="158"/>
      <c r="XAZ4" s="158"/>
      <c r="XBA4" s="158"/>
      <c r="XBB4" s="158"/>
      <c r="XBC4" s="158"/>
      <c r="XBD4" s="158"/>
      <c r="XBE4" s="158"/>
      <c r="XBF4" s="158"/>
      <c r="XBG4" s="158"/>
      <c r="XBH4" s="158"/>
      <c r="XBI4" s="158"/>
      <c r="XBJ4" s="158"/>
      <c r="XBK4" s="158"/>
      <c r="XBL4" s="158"/>
      <c r="XBM4" s="158"/>
      <c r="XBN4" s="158"/>
      <c r="XBO4" s="158"/>
      <c r="XBP4" s="158"/>
      <c r="XBQ4" s="158"/>
      <c r="XBR4" s="158"/>
      <c r="XBS4" s="158"/>
      <c r="XBT4" s="158"/>
      <c r="XBU4" s="158"/>
      <c r="XBV4" s="158"/>
      <c r="XBW4" s="158"/>
      <c r="XBX4" s="158"/>
      <c r="XBY4" s="158"/>
      <c r="XBZ4" s="158"/>
      <c r="XCA4" s="158"/>
      <c r="XCB4" s="158"/>
      <c r="XCC4" s="158"/>
      <c r="XCD4" s="158"/>
      <c r="XCE4" s="158"/>
      <c r="XCF4" s="158"/>
      <c r="XCG4" s="158"/>
      <c r="XCH4" s="158"/>
      <c r="XCI4" s="158"/>
      <c r="XCJ4" s="158"/>
      <c r="XCK4" s="158"/>
      <c r="XCL4" s="158"/>
      <c r="XCM4" s="158"/>
      <c r="XCN4" s="158"/>
      <c r="XCO4" s="158"/>
      <c r="XCP4" s="158"/>
      <c r="XCQ4" s="158"/>
      <c r="XCR4" s="158"/>
      <c r="XCS4" s="158"/>
      <c r="XCT4" s="158"/>
      <c r="XCU4" s="158"/>
      <c r="XCV4" s="158"/>
      <c r="XCW4" s="158"/>
      <c r="XCX4" s="158"/>
      <c r="XCY4" s="158"/>
      <c r="XCZ4" s="158"/>
      <c r="XDA4" s="158"/>
      <c r="XDB4" s="158"/>
      <c r="XDC4" s="158"/>
      <c r="XDD4" s="158"/>
      <c r="XDE4" s="158"/>
      <c r="XDF4" s="158"/>
      <c r="XDG4" s="158"/>
      <c r="XDH4" s="158"/>
      <c r="XDI4" s="158"/>
      <c r="XDJ4" s="158"/>
      <c r="XDK4" s="158"/>
      <c r="XDL4" s="158"/>
      <c r="XDM4" s="158"/>
      <c r="XDN4" s="158"/>
      <c r="XDO4" s="158"/>
      <c r="XDP4" s="158"/>
      <c r="XDQ4" s="158"/>
      <c r="XDR4" s="158"/>
      <c r="XDS4" s="158"/>
      <c r="XDT4" s="158"/>
      <c r="XDU4" s="158"/>
      <c r="XDV4" s="158"/>
      <c r="XDW4" s="158"/>
      <c r="XDX4" s="158"/>
      <c r="XDY4" s="158"/>
      <c r="XDZ4" s="158"/>
      <c r="XEA4" s="158"/>
      <c r="XEB4" s="158"/>
      <c r="XEC4" s="158"/>
      <c r="XED4" s="158"/>
      <c r="XEE4" s="158"/>
      <c r="XEF4" s="158"/>
      <c r="XEG4" s="158"/>
      <c r="XEH4" s="158"/>
      <c r="XEI4" s="158"/>
      <c r="XEJ4" s="158"/>
      <c r="XEK4" s="158"/>
      <c r="XEL4" s="158"/>
      <c r="XEM4" s="158"/>
      <c r="XEN4" s="158"/>
      <c r="XEO4" s="158"/>
      <c r="XEP4" s="158"/>
      <c r="XEQ4" s="158"/>
      <c r="XER4" s="158"/>
      <c r="XES4" s="158"/>
      <c r="XET4" s="158"/>
      <c r="XEU4" s="158"/>
      <c r="XEV4" s="158"/>
      <c r="XEW4" s="158"/>
      <c r="XEX4" s="158"/>
      <c r="XEY4" s="158"/>
      <c r="XEZ4" s="158"/>
      <c r="XFA4" s="158"/>
      <c r="XFB4" s="158"/>
      <c r="XFC4" s="158"/>
      <c r="XFD4" s="158"/>
    </row>
    <row r="5" spans="1:16384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16384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16384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16384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16384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16384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35554</v>
      </c>
      <c r="D10" s="102">
        <f>IFERROR(INDEX('на отправку (3)'!F:F,MATCH($U10,'на отправку (3)'!$A:$A,0),1),0)</f>
        <v>197600.40000000002</v>
      </c>
      <c r="E10" s="102">
        <f>IFERROR(INDEX('на отправку (3)'!G:G,MATCH($U10,'на отправку (3)'!$A:$A,0),1),0)</f>
        <v>0.17992878600000001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-9.707181319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37758</v>
      </c>
      <c r="O10" s="102">
        <f>IFERROR(INDEX('на отправку (3)'!Q:Q,MATCH($U10,'на отправку (3)'!$A:$A,0),1),0)</f>
        <v>189479.2</v>
      </c>
      <c r="P10" s="102">
        <f>IFERROR(INDEX('на отправку (3)'!R:R,MATCH($U10,'на отправку (3)'!$A:$A,0),1),0)</f>
        <v>0.199272532</v>
      </c>
      <c r="Q10" s="102">
        <f>IFERROR(INDEX('на отправку (3)'!S:S,MATCH($U10,'на отправку (3)'!$A:$A,0),1),0)</f>
        <v>0.5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022117№1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16384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99</v>
      </c>
      <c r="D11" s="102">
        <f>IFERROR(INDEX('на отправку (3)'!F:F,MATCH($U11,'на отправку (3)'!$A:$A,0),1),0)</f>
        <v>122</v>
      </c>
      <c r="E11" s="102">
        <f>IFERROR(INDEX('на отправку (3)'!G:G,MATCH($U11,'на отправку (3)'!$A:$A,0),1),0)</f>
        <v>0.81147541000000001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790.08709198500003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32</v>
      </c>
      <c r="O11" s="102">
        <f>IFERROR(INDEX('на отправку (3)'!Q:Q,MATCH($U11,'на отправку (3)'!$A:$A,0),1),0)</f>
        <v>351</v>
      </c>
      <c r="P11" s="102">
        <f>IFERROR(INDEX('на отправку (3)'!R:R,MATCH($U11,'на отправку (3)'!$A:$A,0),1),0)</f>
        <v>9.1168091000000007E-2</v>
      </c>
      <c r="Q11" s="102">
        <f>IFERROR(INDEX('на отправку (3)'!S:S,MATCH($U11,'на отправку (3)'!$A:$A,0),1),0)</f>
        <v>0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022117№2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16384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31</v>
      </c>
      <c r="D12" s="102">
        <f>IFERROR(INDEX('на отправку (3)'!F:F,MATCH($U12,'на отправку (3)'!$A:$A,0),1),0)</f>
        <v>33</v>
      </c>
      <c r="E12" s="102">
        <f>IFERROR(INDEX('на отправку (3)'!G:G,MATCH($U12,'на отправку (3)'!$A:$A,0),1),0)</f>
        <v>0.93939393900000001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-2.146464688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0.5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24</v>
      </c>
      <c r="O12" s="102">
        <f>IFERROR(INDEX('на отправку (3)'!Q:Q,MATCH($U12,'на отправку (3)'!$A:$A,0),1),0)</f>
        <v>25</v>
      </c>
      <c r="P12" s="102">
        <f>IFERROR(INDEX('на отправку (3)'!R:R,MATCH($U12,'на отправку (3)'!$A:$A,0),1),0)</f>
        <v>0.96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022117№3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16384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3</v>
      </c>
      <c r="D13" s="102">
        <f>IFERROR(INDEX('на отправку (3)'!F:F,MATCH($U13,'на отправку (3)'!$A:$A,0),1),0)</f>
        <v>3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200.00000030000001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2</v>
      </c>
      <c r="O13" s="102">
        <f>IFERROR(INDEX('на отправку (3)'!Q:Q,MATCH($U13,'на отправку (3)'!$A:$A,0),1),0)</f>
        <v>6</v>
      </c>
      <c r="P13" s="102">
        <f>IFERROR(INDEX('на отправку (3)'!R:R,MATCH($U13,'на отправку (3)'!$A:$A,0),1),0)</f>
        <v>0.33333333300000001</v>
      </c>
      <c r="Q13" s="102">
        <f>IFERROR(INDEX('на отправку (3)'!S:S,MATCH($U13,'на отправку (3)'!$A:$A,0),1),0)</f>
        <v>0.5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022117№4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16384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37</v>
      </c>
      <c r="D14" s="102">
        <f>IFERROR(INDEX('на отправку (3)'!F:F,MATCH($U14,'на отправку (3)'!$A:$A,0),1),0)</f>
        <v>41</v>
      </c>
      <c r="E14" s="102">
        <f>IFERROR(INDEX('на отправку (3)'!G:G,MATCH($U14,'на отправку (3)'!$A:$A,0),1),0)</f>
        <v>0.90243902399999998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378.98686684299997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13</v>
      </c>
      <c r="O14" s="102">
        <f>IFERROR(INDEX('на отправку (3)'!Q:Q,MATCH($U14,'на отправку (3)'!$A:$A,0),1),0)</f>
        <v>69</v>
      </c>
      <c r="P14" s="102">
        <f>IFERROR(INDEX('на отправку (3)'!R:R,MATCH($U14,'на отправку (3)'!$A:$A,0),1),0)</f>
        <v>0.18840579700000001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022117№5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16384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657</v>
      </c>
      <c r="D15" s="102">
        <f>IFERROR(INDEX('на отправку (3)'!F:F,MATCH($U15,'на отправку (3)'!$A:$A,0),1),0)</f>
        <v>655</v>
      </c>
      <c r="E15" s="102">
        <f>IFERROR(INDEX('на отправку (3)'!G:G,MATCH($U15,'на отправку (3)'!$A:$A,0),1),0)</f>
        <v>1.003053435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1.003053435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022117№6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16384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340</v>
      </c>
      <c r="D16" s="102">
        <f>IFERROR(INDEX('на отправку (3)'!F:F,MATCH($U16,'на отправку (3)'!$A:$A,0),1),0)</f>
        <v>546</v>
      </c>
      <c r="E16" s="102">
        <f>IFERROR(INDEX('на отправку (3)'!G:G,MATCH($U16,'на отправку (3)'!$A:$A,0),1),0)</f>
        <v>0.62271062300000002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20.664439385000001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273</v>
      </c>
      <c r="O16" s="102">
        <f>IFERROR(INDEX('на отправку (3)'!Q:Q,MATCH($U16,'на отправку (3)'!$A:$A,0),1),0)</f>
        <v>529</v>
      </c>
      <c r="P16" s="102">
        <f>IFERROR(INDEX('на отправку (3)'!R:R,MATCH($U16,'на отправку (3)'!$A:$A,0),1),0)</f>
        <v>0.51606805300000003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022117№7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171</v>
      </c>
      <c r="D17" s="102">
        <f>IFERROR(INDEX('на отправку (3)'!F:F,MATCH($U17,'на отправку (3)'!$A:$A,0),1),0)</f>
        <v>546</v>
      </c>
      <c r="E17" s="102">
        <f>IFERROR(INDEX('на отправку (3)'!G:G,MATCH($U17,'на отправку (3)'!$A:$A,0),1),0)</f>
        <v>0.31318681300000001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62.427278641999997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102</v>
      </c>
      <c r="O17" s="102">
        <f>IFERROR(INDEX('на отправку (3)'!Q:Q,MATCH($U17,'на отправку (3)'!$A:$A,0),1),0)</f>
        <v>529</v>
      </c>
      <c r="P17" s="102">
        <f>IFERROR(INDEX('на отправку (3)'!R:R,MATCH($U17,'на отправку (3)'!$A:$A,0),1),0)</f>
        <v>0.19281663499999999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022117№8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1371</v>
      </c>
      <c r="D18" s="102">
        <f>IFERROR(INDEX('на отправку (3)'!F:F,MATCH($U18,'на отправку (3)'!$A:$A,0),1),0)</f>
        <v>122</v>
      </c>
      <c r="E18" s="102">
        <f>IFERROR(INDEX('на отправку (3)'!G:G,MATCH($U18,'на отправку (3)'!$A:$A,0),1),0)</f>
        <v>11.237704918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11.237704918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990</v>
      </c>
      <c r="O18" s="102">
        <f>IFERROR(INDEX('на отправку (3)'!Q:Q,MATCH($U18,'на отправку (3)'!$A:$A,0),1),0)</f>
        <v>351</v>
      </c>
      <c r="P18" s="102">
        <f>IFERROR(INDEX('на отправку (3)'!R:R,MATCH($U18,'на отправку (3)'!$A:$A,0),1),0)</f>
        <v>2.8205128209999999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022117№9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24</v>
      </c>
      <c r="D19" s="102">
        <f>IFERROR(INDEX('на отправку (3)'!F:F,MATCH($U19,'на отправку (3)'!$A:$A,0),1),0)</f>
        <v>3</v>
      </c>
      <c r="E19" s="102">
        <f>IFERROR(INDEX('на отправку (3)'!G:G,MATCH($U19,'на отправку (3)'!$A:$A,0),1),0)</f>
        <v>8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8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21</v>
      </c>
      <c r="O19" s="102">
        <f>IFERROR(INDEX('на отправку (3)'!Q:Q,MATCH($U19,'на отправку (3)'!$A:$A,0),1),0)</f>
        <v>6</v>
      </c>
      <c r="P19" s="102">
        <f>IFERROR(INDEX('на отправку (3)'!R:R,MATCH($U19,'на отправку (3)'!$A:$A,0),1),0)</f>
        <v>3.5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022117№10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248</v>
      </c>
      <c r="D20" s="102">
        <f>IFERROR(INDEX('на отправку (3)'!F:F,MATCH($U20,'на отправку (3)'!$A:$A,0),1),0)</f>
        <v>41</v>
      </c>
      <c r="E20" s="102">
        <f>IFERROR(INDEX('на отправку (3)'!G:G,MATCH($U20,'на отправку (3)'!$A:$A,0),1),0)</f>
        <v>6.0487804880000002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6.0487804880000002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202</v>
      </c>
      <c r="O20" s="102">
        <f>IFERROR(INDEX('на отправку (3)'!Q:Q,MATCH($U20,'на отправку (3)'!$A:$A,0),1),0)</f>
        <v>69</v>
      </c>
      <c r="P20" s="102">
        <f>IFERROR(INDEX('на отправку (3)'!R:R,MATCH($U20,'на отправку (3)'!$A:$A,0),1),0)</f>
        <v>2.927536232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022117№11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504</v>
      </c>
      <c r="D21" s="102">
        <f>IFERROR(INDEX('на отправку (3)'!F:F,MATCH($U21,'на отправку (3)'!$A:$A,0),1),0)</f>
        <v>11447</v>
      </c>
      <c r="E21" s="102">
        <f>IFERROR(INDEX('на отправку (3)'!G:G,MATCH($U21,'на отправку (3)'!$A:$A,0),1),0)</f>
        <v>4.4029002999999997E-2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5.5776397849999997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383</v>
      </c>
      <c r="O21" s="102">
        <f>IFERROR(INDEX('на отправку (3)'!Q:Q,MATCH($U21,'на отправку (3)'!$A:$A,0),1),0)</f>
        <v>9184</v>
      </c>
      <c r="P21" s="102">
        <f>IFERROR(INDEX('на отправку (3)'!R:R,MATCH($U21,'на отправку (3)'!$A:$A,0),1),0)</f>
        <v>4.1702962000000003E-2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022117№12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546</v>
      </c>
      <c r="D22" s="102">
        <f>IFERROR(INDEX('на отправку (3)'!F:F,MATCH($U22,'на отправку (3)'!$A:$A,0),1),0)</f>
        <v>2826</v>
      </c>
      <c r="E22" s="102">
        <f>IFERROR(INDEX('на отправку (3)'!G:G,MATCH($U22,'на отправку (3)'!$A:$A,0),1),0)</f>
        <v>0.19320594499999999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-32.903570193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827</v>
      </c>
      <c r="O22" s="102">
        <f>IFERROR(INDEX('на отправку (3)'!Q:Q,MATCH($U22,'на отправку (3)'!$A:$A,0),1),0)</f>
        <v>2872</v>
      </c>
      <c r="P22" s="102">
        <f>IFERROR(INDEX('на отправку (3)'!R:R,MATCH($U22,'на отправку (3)'!$A:$A,0),1),0)</f>
        <v>0.28795264599999998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022117№13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10</v>
      </c>
      <c r="D23" s="102">
        <f>IFERROR(INDEX('на отправку (3)'!F:F,MATCH($U23,'на отправку (3)'!$A:$A,0),1),0)</f>
        <v>1298</v>
      </c>
      <c r="E23" s="102">
        <f>IFERROR(INDEX('на отправку (3)'!G:G,MATCH($U23,'на отправку (3)'!$A:$A,0),1),0)</f>
        <v>7.7041599999999998E-3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0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1089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022117№14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0</v>
      </c>
      <c r="D25" s="102">
        <f>IFERROR(INDEX('на отправку (3)'!F:F,MATCH($U25,'на отправку (3)'!$A:$A,0),1),0)</f>
        <v>0</v>
      </c>
      <c r="E25" s="102">
        <f>IFERROR(INDEX('на отправку (3)'!G:G,MATCH($U25,'на отправку (3)'!$A:$A,0),1),0)</f>
        <v>0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0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022117№15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0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0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0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022117№16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0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0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0</v>
      </c>
      <c r="O27" s="102">
        <f>IFERROR(INDEX('на отправку (3)'!Q:Q,MATCH($U27,'на отправку (3)'!$A:$A,0),1),0)</f>
        <v>0</v>
      </c>
      <c r="P27" s="102">
        <f>IFERROR(INDEX('на отправку (3)'!R:R,MATCH($U27,'на отправку (3)'!$A:$A,0),1),0)</f>
        <v>0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022117№17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0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0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0</v>
      </c>
      <c r="O28" s="102">
        <f>IFERROR(INDEX('на отправку (3)'!Q:Q,MATCH($U28,'на отправку (3)'!$A:$A,0),1),0)</f>
        <v>0</v>
      </c>
      <c r="P28" s="102">
        <f>IFERROR(INDEX('на отправку (3)'!R:R,MATCH($U28,'на отправку (3)'!$A:$A,0),1),0)</f>
        <v>0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022117№18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0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0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0</v>
      </c>
      <c r="O29" s="102">
        <f>IFERROR(INDEX('на отправку (3)'!Q:Q,MATCH($U29,'на отправку (3)'!$A:$A,0),1),0)</f>
        <v>0</v>
      </c>
      <c r="P29" s="102">
        <f>IFERROR(INDEX('на отправку (3)'!R:R,MATCH($U29,'на отправку (3)'!$A:$A,0),1),0)</f>
        <v>0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022117№19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0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0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022117№20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2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022117№21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0</v>
      </c>
      <c r="D33" s="102">
        <f>IFERROR(INDEX('на отправку (3)'!F:F,MATCH($U33,'на отправку (3)'!$A:$A,0),1),0)</f>
        <v>0</v>
      </c>
      <c r="E33" s="102">
        <f>IFERROR(INDEX('на отправку (3)'!G:G,MATCH($U33,'на отправку (3)'!$A:$A,0),1),0)</f>
        <v>0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2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022117№22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0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022117№23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2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-100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4</v>
      </c>
      <c r="O35" s="102">
        <f>IFERROR(INDEX('на отправку (3)'!Q:Q,MATCH($U35,'на отправку (3)'!$A:$A,0),1),0)</f>
        <v>8</v>
      </c>
      <c r="P35" s="102">
        <f>IFERROR(INDEX('на отправку (3)'!R:R,MATCH($U35,'на отправку (3)'!$A:$A,0),1),0)</f>
        <v>0.5</v>
      </c>
      <c r="Q35" s="102">
        <f>IFERROR(INDEX('на отправку (3)'!S:S,MATCH($U35,'на отправку (3)'!$A:$A,0),1),0)</f>
        <v>1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022117№24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156</v>
      </c>
      <c r="D36" s="102">
        <f>IFERROR(INDEX('на отправку (3)'!F:F,MATCH($U36,'на отправку (3)'!$A:$A,0),1),0)</f>
        <v>156</v>
      </c>
      <c r="E36" s="102">
        <f>IFERROR(INDEX('на отправку (3)'!G:G,MATCH($U36,'на отправку (3)'!$A:$A,0),1),0)</f>
        <v>1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1</v>
      </c>
      <c r="I36" s="102">
        <f>IFERROR(INDEX('на отправку (3)'!K:K,MATCH($U36,'на отправку (3)'!$A:$A,0),1),0)</f>
        <v>2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2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022117№25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12</v>
      </c>
      <c r="V47" s="96" t="s">
        <v>191</v>
      </c>
      <c r="Y47" s="73">
        <f>SUM(Y10:Y44)</f>
        <v>21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17</v>
      </c>
      <c r="L50" s="73">
        <f>SUMIF(L10:L44,1,L10:L44)</f>
        <v>15</v>
      </c>
      <c r="M50" s="96" t="s">
        <v>190</v>
      </c>
    </row>
  </sheetData>
  <mergeCells count="878">
    <mergeCell ref="XDM4:XEE4"/>
    <mergeCell ref="XEF4:XEX4"/>
    <mergeCell ref="XEY4:XFD4"/>
    <mergeCell ref="T5:T7"/>
    <mergeCell ref="WZV4:XAN4"/>
    <mergeCell ref="XAO4:XBG4"/>
    <mergeCell ref="XBH4:XBZ4"/>
    <mergeCell ref="XCA4:XCS4"/>
    <mergeCell ref="XCT4:XDL4"/>
    <mergeCell ref="WWE4:WWW4"/>
    <mergeCell ref="WWX4:WXP4"/>
    <mergeCell ref="WXQ4:WYI4"/>
    <mergeCell ref="WYJ4:WZB4"/>
    <mergeCell ref="WZC4:WZU4"/>
    <mergeCell ref="WSN4:WTF4"/>
    <mergeCell ref="WTG4:WTY4"/>
    <mergeCell ref="WTZ4:WUR4"/>
    <mergeCell ref="WUS4:WVK4"/>
    <mergeCell ref="WVL4:WWD4"/>
    <mergeCell ref="WOW4:WPO4"/>
    <mergeCell ref="WPP4:WQH4"/>
    <mergeCell ref="WQI4:WRA4"/>
    <mergeCell ref="WRB4:WRT4"/>
    <mergeCell ref="WRU4:WSM4"/>
    <mergeCell ref="WLF4:WLX4"/>
    <mergeCell ref="WLY4:WMQ4"/>
    <mergeCell ref="WMR4:WNJ4"/>
    <mergeCell ref="WNK4:WOC4"/>
    <mergeCell ref="WOD4:WOV4"/>
    <mergeCell ref="WHO4:WIG4"/>
    <mergeCell ref="WIH4:WIZ4"/>
    <mergeCell ref="WJA4:WJS4"/>
    <mergeCell ref="WJT4:WKL4"/>
    <mergeCell ref="WKM4:WLE4"/>
    <mergeCell ref="WDX4:WEP4"/>
    <mergeCell ref="WEQ4:WFI4"/>
    <mergeCell ref="WFJ4:WGB4"/>
    <mergeCell ref="WGC4:WGU4"/>
    <mergeCell ref="WGV4:WHN4"/>
    <mergeCell ref="WAG4:WAY4"/>
    <mergeCell ref="WAZ4:WBR4"/>
    <mergeCell ref="WBS4:WCK4"/>
    <mergeCell ref="WCL4:WDD4"/>
    <mergeCell ref="WDE4:WDW4"/>
    <mergeCell ref="VWP4:VXH4"/>
    <mergeCell ref="VXI4:VYA4"/>
    <mergeCell ref="VYB4:VYT4"/>
    <mergeCell ref="VYU4:VZM4"/>
    <mergeCell ref="VZN4:WAF4"/>
    <mergeCell ref="VSY4:VTQ4"/>
    <mergeCell ref="VTR4:VUJ4"/>
    <mergeCell ref="VUK4:VVC4"/>
    <mergeCell ref="VVD4:VVV4"/>
    <mergeCell ref="VVW4:VWO4"/>
    <mergeCell ref="VPH4:VPZ4"/>
    <mergeCell ref="VQA4:VQS4"/>
    <mergeCell ref="VQT4:VRL4"/>
    <mergeCell ref="VRM4:VSE4"/>
    <mergeCell ref="VSF4:VSX4"/>
    <mergeCell ref="VLQ4:VMI4"/>
    <mergeCell ref="VMJ4:VNB4"/>
    <mergeCell ref="VNC4:VNU4"/>
    <mergeCell ref="VNV4:VON4"/>
    <mergeCell ref="VOO4:VPG4"/>
    <mergeCell ref="VHZ4:VIR4"/>
    <mergeCell ref="VIS4:VJK4"/>
    <mergeCell ref="VJL4:VKD4"/>
    <mergeCell ref="VKE4:VKW4"/>
    <mergeCell ref="VKX4:VLP4"/>
    <mergeCell ref="VEI4:VFA4"/>
    <mergeCell ref="VFB4:VFT4"/>
    <mergeCell ref="VFU4:VGM4"/>
    <mergeCell ref="VGN4:VHF4"/>
    <mergeCell ref="VHG4:VHY4"/>
    <mergeCell ref="VAR4:VBJ4"/>
    <mergeCell ref="VBK4:VCC4"/>
    <mergeCell ref="VCD4:VCV4"/>
    <mergeCell ref="VCW4:VDO4"/>
    <mergeCell ref="VDP4:VEH4"/>
    <mergeCell ref="UXA4:UXS4"/>
    <mergeCell ref="UXT4:UYL4"/>
    <mergeCell ref="UYM4:UZE4"/>
    <mergeCell ref="UZF4:UZX4"/>
    <mergeCell ref="UZY4:VAQ4"/>
    <mergeCell ref="UTJ4:UUB4"/>
    <mergeCell ref="UUC4:UUU4"/>
    <mergeCell ref="UUV4:UVN4"/>
    <mergeCell ref="UVO4:UWG4"/>
    <mergeCell ref="UWH4:UWZ4"/>
    <mergeCell ref="UPS4:UQK4"/>
    <mergeCell ref="UQL4:URD4"/>
    <mergeCell ref="URE4:URW4"/>
    <mergeCell ref="URX4:USP4"/>
    <mergeCell ref="USQ4:UTI4"/>
    <mergeCell ref="UMB4:UMT4"/>
    <mergeCell ref="UMU4:UNM4"/>
    <mergeCell ref="UNN4:UOF4"/>
    <mergeCell ref="UOG4:UOY4"/>
    <mergeCell ref="UOZ4:UPR4"/>
    <mergeCell ref="UIK4:UJC4"/>
    <mergeCell ref="UJD4:UJV4"/>
    <mergeCell ref="UJW4:UKO4"/>
    <mergeCell ref="UKP4:ULH4"/>
    <mergeCell ref="ULI4:UMA4"/>
    <mergeCell ref="UET4:UFL4"/>
    <mergeCell ref="UFM4:UGE4"/>
    <mergeCell ref="UGF4:UGX4"/>
    <mergeCell ref="UGY4:UHQ4"/>
    <mergeCell ref="UHR4:UIJ4"/>
    <mergeCell ref="UBC4:UBU4"/>
    <mergeCell ref="UBV4:UCN4"/>
    <mergeCell ref="UCO4:UDG4"/>
    <mergeCell ref="UDH4:UDZ4"/>
    <mergeCell ref="UEA4:UES4"/>
    <mergeCell ref="TXL4:TYD4"/>
    <mergeCell ref="TYE4:TYW4"/>
    <mergeCell ref="TYX4:TZP4"/>
    <mergeCell ref="TZQ4:UAI4"/>
    <mergeCell ref="UAJ4:UBB4"/>
    <mergeCell ref="TTU4:TUM4"/>
    <mergeCell ref="TUN4:TVF4"/>
    <mergeCell ref="TVG4:TVY4"/>
    <mergeCell ref="TVZ4:TWR4"/>
    <mergeCell ref="TWS4:TXK4"/>
    <mergeCell ref="TQD4:TQV4"/>
    <mergeCell ref="TQW4:TRO4"/>
    <mergeCell ref="TRP4:TSH4"/>
    <mergeCell ref="TSI4:TTA4"/>
    <mergeCell ref="TTB4:TTT4"/>
    <mergeCell ref="TMM4:TNE4"/>
    <mergeCell ref="TNF4:TNX4"/>
    <mergeCell ref="TNY4:TOQ4"/>
    <mergeCell ref="TOR4:TPJ4"/>
    <mergeCell ref="TPK4:TQC4"/>
    <mergeCell ref="TIV4:TJN4"/>
    <mergeCell ref="TJO4:TKG4"/>
    <mergeCell ref="TKH4:TKZ4"/>
    <mergeCell ref="TLA4:TLS4"/>
    <mergeCell ref="TLT4:TML4"/>
    <mergeCell ref="TFE4:TFW4"/>
    <mergeCell ref="TFX4:TGP4"/>
    <mergeCell ref="TGQ4:THI4"/>
    <mergeCell ref="THJ4:TIB4"/>
    <mergeCell ref="TIC4:TIU4"/>
    <mergeCell ref="TBN4:TCF4"/>
    <mergeCell ref="TCG4:TCY4"/>
    <mergeCell ref="TCZ4:TDR4"/>
    <mergeCell ref="TDS4:TEK4"/>
    <mergeCell ref="TEL4:TFD4"/>
    <mergeCell ref="SXW4:SYO4"/>
    <mergeCell ref="SYP4:SZH4"/>
    <mergeCell ref="SZI4:TAA4"/>
    <mergeCell ref="TAB4:TAT4"/>
    <mergeCell ref="TAU4:TBM4"/>
    <mergeCell ref="SUF4:SUX4"/>
    <mergeCell ref="SUY4:SVQ4"/>
    <mergeCell ref="SVR4:SWJ4"/>
    <mergeCell ref="SWK4:SXC4"/>
    <mergeCell ref="SXD4:SXV4"/>
    <mergeCell ref="SQO4:SRG4"/>
    <mergeCell ref="SRH4:SRZ4"/>
    <mergeCell ref="SSA4:SSS4"/>
    <mergeCell ref="SST4:STL4"/>
    <mergeCell ref="STM4:SUE4"/>
    <mergeCell ref="SMX4:SNP4"/>
    <mergeCell ref="SNQ4:SOI4"/>
    <mergeCell ref="SOJ4:SPB4"/>
    <mergeCell ref="SPC4:SPU4"/>
    <mergeCell ref="SPV4:SQN4"/>
    <mergeCell ref="SJG4:SJY4"/>
    <mergeCell ref="SJZ4:SKR4"/>
    <mergeCell ref="SKS4:SLK4"/>
    <mergeCell ref="SLL4:SMD4"/>
    <mergeCell ref="SME4:SMW4"/>
    <mergeCell ref="SFP4:SGH4"/>
    <mergeCell ref="SGI4:SHA4"/>
    <mergeCell ref="SHB4:SHT4"/>
    <mergeCell ref="SHU4:SIM4"/>
    <mergeCell ref="SIN4:SJF4"/>
    <mergeCell ref="SBY4:SCQ4"/>
    <mergeCell ref="SCR4:SDJ4"/>
    <mergeCell ref="SDK4:SEC4"/>
    <mergeCell ref="SED4:SEV4"/>
    <mergeCell ref="SEW4:SFO4"/>
    <mergeCell ref="RYH4:RYZ4"/>
    <mergeCell ref="RZA4:RZS4"/>
    <mergeCell ref="RZT4:SAL4"/>
    <mergeCell ref="SAM4:SBE4"/>
    <mergeCell ref="SBF4:SBX4"/>
    <mergeCell ref="RUQ4:RVI4"/>
    <mergeCell ref="RVJ4:RWB4"/>
    <mergeCell ref="RWC4:RWU4"/>
    <mergeCell ref="RWV4:RXN4"/>
    <mergeCell ref="RXO4:RYG4"/>
    <mergeCell ref="RQZ4:RRR4"/>
    <mergeCell ref="RRS4:RSK4"/>
    <mergeCell ref="RSL4:RTD4"/>
    <mergeCell ref="RTE4:RTW4"/>
    <mergeCell ref="RTX4:RUP4"/>
    <mergeCell ref="RNI4:ROA4"/>
    <mergeCell ref="ROB4:ROT4"/>
    <mergeCell ref="ROU4:RPM4"/>
    <mergeCell ref="RPN4:RQF4"/>
    <mergeCell ref="RQG4:RQY4"/>
    <mergeCell ref="RJR4:RKJ4"/>
    <mergeCell ref="RKK4:RLC4"/>
    <mergeCell ref="RLD4:RLV4"/>
    <mergeCell ref="RLW4:RMO4"/>
    <mergeCell ref="RMP4:RNH4"/>
    <mergeCell ref="RGA4:RGS4"/>
    <mergeCell ref="RGT4:RHL4"/>
    <mergeCell ref="RHM4:RIE4"/>
    <mergeCell ref="RIF4:RIX4"/>
    <mergeCell ref="RIY4:RJQ4"/>
    <mergeCell ref="RCJ4:RDB4"/>
    <mergeCell ref="RDC4:RDU4"/>
    <mergeCell ref="RDV4:REN4"/>
    <mergeCell ref="REO4:RFG4"/>
    <mergeCell ref="RFH4:RFZ4"/>
    <mergeCell ref="QYS4:QZK4"/>
    <mergeCell ref="QZL4:RAD4"/>
    <mergeCell ref="RAE4:RAW4"/>
    <mergeCell ref="RAX4:RBP4"/>
    <mergeCell ref="RBQ4:RCI4"/>
    <mergeCell ref="QVB4:QVT4"/>
    <mergeCell ref="QVU4:QWM4"/>
    <mergeCell ref="QWN4:QXF4"/>
    <mergeCell ref="QXG4:QXY4"/>
    <mergeCell ref="QXZ4:QYR4"/>
    <mergeCell ref="QRK4:QSC4"/>
    <mergeCell ref="QSD4:QSV4"/>
    <mergeCell ref="QSW4:QTO4"/>
    <mergeCell ref="QTP4:QUH4"/>
    <mergeCell ref="QUI4:QVA4"/>
    <mergeCell ref="QNT4:QOL4"/>
    <mergeCell ref="QOM4:QPE4"/>
    <mergeCell ref="QPF4:QPX4"/>
    <mergeCell ref="QPY4:QQQ4"/>
    <mergeCell ref="QQR4:QRJ4"/>
    <mergeCell ref="QKC4:QKU4"/>
    <mergeCell ref="QKV4:QLN4"/>
    <mergeCell ref="QLO4:QMG4"/>
    <mergeCell ref="QMH4:QMZ4"/>
    <mergeCell ref="QNA4:QNS4"/>
    <mergeCell ref="QGL4:QHD4"/>
    <mergeCell ref="QHE4:QHW4"/>
    <mergeCell ref="QHX4:QIP4"/>
    <mergeCell ref="QIQ4:QJI4"/>
    <mergeCell ref="QJJ4:QKB4"/>
    <mergeCell ref="QCU4:QDM4"/>
    <mergeCell ref="QDN4:QEF4"/>
    <mergeCell ref="QEG4:QEY4"/>
    <mergeCell ref="QEZ4:QFR4"/>
    <mergeCell ref="QFS4:QGK4"/>
    <mergeCell ref="PZD4:PZV4"/>
    <mergeCell ref="PZW4:QAO4"/>
    <mergeCell ref="QAP4:QBH4"/>
    <mergeCell ref="QBI4:QCA4"/>
    <mergeCell ref="QCB4:QCT4"/>
    <mergeCell ref="PVM4:PWE4"/>
    <mergeCell ref="PWF4:PWX4"/>
    <mergeCell ref="PWY4:PXQ4"/>
    <mergeCell ref="PXR4:PYJ4"/>
    <mergeCell ref="PYK4:PZC4"/>
    <mergeCell ref="PRV4:PSN4"/>
    <mergeCell ref="PSO4:PTG4"/>
    <mergeCell ref="PTH4:PTZ4"/>
    <mergeCell ref="PUA4:PUS4"/>
    <mergeCell ref="PUT4:PVL4"/>
    <mergeCell ref="POE4:POW4"/>
    <mergeCell ref="POX4:PPP4"/>
    <mergeCell ref="PPQ4:PQI4"/>
    <mergeCell ref="PQJ4:PRB4"/>
    <mergeCell ref="PRC4:PRU4"/>
    <mergeCell ref="PKN4:PLF4"/>
    <mergeCell ref="PLG4:PLY4"/>
    <mergeCell ref="PLZ4:PMR4"/>
    <mergeCell ref="PMS4:PNK4"/>
    <mergeCell ref="PNL4:POD4"/>
    <mergeCell ref="PGW4:PHO4"/>
    <mergeCell ref="PHP4:PIH4"/>
    <mergeCell ref="PII4:PJA4"/>
    <mergeCell ref="PJB4:PJT4"/>
    <mergeCell ref="PJU4:PKM4"/>
    <mergeCell ref="PDF4:PDX4"/>
    <mergeCell ref="PDY4:PEQ4"/>
    <mergeCell ref="PER4:PFJ4"/>
    <mergeCell ref="PFK4:PGC4"/>
    <mergeCell ref="PGD4:PGV4"/>
    <mergeCell ref="OZO4:PAG4"/>
    <mergeCell ref="PAH4:PAZ4"/>
    <mergeCell ref="PBA4:PBS4"/>
    <mergeCell ref="PBT4:PCL4"/>
    <mergeCell ref="PCM4:PDE4"/>
    <mergeCell ref="OVX4:OWP4"/>
    <mergeCell ref="OWQ4:OXI4"/>
    <mergeCell ref="OXJ4:OYB4"/>
    <mergeCell ref="OYC4:OYU4"/>
    <mergeCell ref="OYV4:OZN4"/>
    <mergeCell ref="OSG4:OSY4"/>
    <mergeCell ref="OSZ4:OTR4"/>
    <mergeCell ref="OTS4:OUK4"/>
    <mergeCell ref="OUL4:OVD4"/>
    <mergeCell ref="OVE4:OVW4"/>
    <mergeCell ref="OOP4:OPH4"/>
    <mergeCell ref="OPI4:OQA4"/>
    <mergeCell ref="OQB4:OQT4"/>
    <mergeCell ref="OQU4:ORM4"/>
    <mergeCell ref="ORN4:OSF4"/>
    <mergeCell ref="OKY4:OLQ4"/>
    <mergeCell ref="OLR4:OMJ4"/>
    <mergeCell ref="OMK4:ONC4"/>
    <mergeCell ref="OND4:ONV4"/>
    <mergeCell ref="ONW4:OOO4"/>
    <mergeCell ref="OHH4:OHZ4"/>
    <mergeCell ref="OIA4:OIS4"/>
    <mergeCell ref="OIT4:OJL4"/>
    <mergeCell ref="OJM4:OKE4"/>
    <mergeCell ref="OKF4:OKX4"/>
    <mergeCell ref="ODQ4:OEI4"/>
    <mergeCell ref="OEJ4:OFB4"/>
    <mergeCell ref="OFC4:OFU4"/>
    <mergeCell ref="OFV4:OGN4"/>
    <mergeCell ref="OGO4:OHG4"/>
    <mergeCell ref="NZZ4:OAR4"/>
    <mergeCell ref="OAS4:OBK4"/>
    <mergeCell ref="OBL4:OCD4"/>
    <mergeCell ref="OCE4:OCW4"/>
    <mergeCell ref="OCX4:ODP4"/>
    <mergeCell ref="NWI4:NXA4"/>
    <mergeCell ref="NXB4:NXT4"/>
    <mergeCell ref="NXU4:NYM4"/>
    <mergeCell ref="NYN4:NZF4"/>
    <mergeCell ref="NZG4:NZY4"/>
    <mergeCell ref="NSR4:NTJ4"/>
    <mergeCell ref="NTK4:NUC4"/>
    <mergeCell ref="NUD4:NUV4"/>
    <mergeCell ref="NUW4:NVO4"/>
    <mergeCell ref="NVP4:NWH4"/>
    <mergeCell ref="NPA4:NPS4"/>
    <mergeCell ref="NPT4:NQL4"/>
    <mergeCell ref="NQM4:NRE4"/>
    <mergeCell ref="NRF4:NRX4"/>
    <mergeCell ref="NRY4:NSQ4"/>
    <mergeCell ref="NLJ4:NMB4"/>
    <mergeCell ref="NMC4:NMU4"/>
    <mergeCell ref="NMV4:NNN4"/>
    <mergeCell ref="NNO4:NOG4"/>
    <mergeCell ref="NOH4:NOZ4"/>
    <mergeCell ref="NHS4:NIK4"/>
    <mergeCell ref="NIL4:NJD4"/>
    <mergeCell ref="NJE4:NJW4"/>
    <mergeCell ref="NJX4:NKP4"/>
    <mergeCell ref="NKQ4:NLI4"/>
    <mergeCell ref="NEB4:NET4"/>
    <mergeCell ref="NEU4:NFM4"/>
    <mergeCell ref="NFN4:NGF4"/>
    <mergeCell ref="NGG4:NGY4"/>
    <mergeCell ref="NGZ4:NHR4"/>
    <mergeCell ref="NAK4:NBC4"/>
    <mergeCell ref="NBD4:NBV4"/>
    <mergeCell ref="NBW4:NCO4"/>
    <mergeCell ref="NCP4:NDH4"/>
    <mergeCell ref="NDI4:NEA4"/>
    <mergeCell ref="MWT4:MXL4"/>
    <mergeCell ref="MXM4:MYE4"/>
    <mergeCell ref="MYF4:MYX4"/>
    <mergeCell ref="MYY4:MZQ4"/>
    <mergeCell ref="MZR4:NAJ4"/>
    <mergeCell ref="MTC4:MTU4"/>
    <mergeCell ref="MTV4:MUN4"/>
    <mergeCell ref="MUO4:MVG4"/>
    <mergeCell ref="MVH4:MVZ4"/>
    <mergeCell ref="MWA4:MWS4"/>
    <mergeCell ref="MPL4:MQD4"/>
    <mergeCell ref="MQE4:MQW4"/>
    <mergeCell ref="MQX4:MRP4"/>
    <mergeCell ref="MRQ4:MSI4"/>
    <mergeCell ref="MSJ4:MTB4"/>
    <mergeCell ref="MLU4:MMM4"/>
    <mergeCell ref="MMN4:MNF4"/>
    <mergeCell ref="MNG4:MNY4"/>
    <mergeCell ref="MNZ4:MOR4"/>
    <mergeCell ref="MOS4:MPK4"/>
    <mergeCell ref="MID4:MIV4"/>
    <mergeCell ref="MIW4:MJO4"/>
    <mergeCell ref="MJP4:MKH4"/>
    <mergeCell ref="MKI4:MLA4"/>
    <mergeCell ref="MLB4:MLT4"/>
    <mergeCell ref="MEM4:MFE4"/>
    <mergeCell ref="MFF4:MFX4"/>
    <mergeCell ref="MFY4:MGQ4"/>
    <mergeCell ref="MGR4:MHJ4"/>
    <mergeCell ref="MHK4:MIC4"/>
    <mergeCell ref="MAV4:MBN4"/>
    <mergeCell ref="MBO4:MCG4"/>
    <mergeCell ref="MCH4:MCZ4"/>
    <mergeCell ref="MDA4:MDS4"/>
    <mergeCell ref="MDT4:MEL4"/>
    <mergeCell ref="LXE4:LXW4"/>
    <mergeCell ref="LXX4:LYP4"/>
    <mergeCell ref="LYQ4:LZI4"/>
    <mergeCell ref="LZJ4:MAB4"/>
    <mergeCell ref="MAC4:MAU4"/>
    <mergeCell ref="LTN4:LUF4"/>
    <mergeCell ref="LUG4:LUY4"/>
    <mergeCell ref="LUZ4:LVR4"/>
    <mergeCell ref="LVS4:LWK4"/>
    <mergeCell ref="LWL4:LXD4"/>
    <mergeCell ref="LPW4:LQO4"/>
    <mergeCell ref="LQP4:LRH4"/>
    <mergeCell ref="LRI4:LSA4"/>
    <mergeCell ref="LSB4:LST4"/>
    <mergeCell ref="LSU4:LTM4"/>
    <mergeCell ref="LMF4:LMX4"/>
    <mergeCell ref="LMY4:LNQ4"/>
    <mergeCell ref="LNR4:LOJ4"/>
    <mergeCell ref="LOK4:LPC4"/>
    <mergeCell ref="LPD4:LPV4"/>
    <mergeCell ref="LIO4:LJG4"/>
    <mergeCell ref="LJH4:LJZ4"/>
    <mergeCell ref="LKA4:LKS4"/>
    <mergeCell ref="LKT4:LLL4"/>
    <mergeCell ref="LLM4:LME4"/>
    <mergeCell ref="LEX4:LFP4"/>
    <mergeCell ref="LFQ4:LGI4"/>
    <mergeCell ref="LGJ4:LHB4"/>
    <mergeCell ref="LHC4:LHU4"/>
    <mergeCell ref="LHV4:LIN4"/>
    <mergeCell ref="LBG4:LBY4"/>
    <mergeCell ref="LBZ4:LCR4"/>
    <mergeCell ref="LCS4:LDK4"/>
    <mergeCell ref="LDL4:LED4"/>
    <mergeCell ref="LEE4:LEW4"/>
    <mergeCell ref="KXP4:KYH4"/>
    <mergeCell ref="KYI4:KZA4"/>
    <mergeCell ref="KZB4:KZT4"/>
    <mergeCell ref="KZU4:LAM4"/>
    <mergeCell ref="LAN4:LBF4"/>
    <mergeCell ref="KTY4:KUQ4"/>
    <mergeCell ref="KUR4:KVJ4"/>
    <mergeCell ref="KVK4:KWC4"/>
    <mergeCell ref="KWD4:KWV4"/>
    <mergeCell ref="KWW4:KXO4"/>
    <mergeCell ref="KQH4:KQZ4"/>
    <mergeCell ref="KRA4:KRS4"/>
    <mergeCell ref="KRT4:KSL4"/>
    <mergeCell ref="KSM4:KTE4"/>
    <mergeCell ref="KTF4:KTX4"/>
    <mergeCell ref="KMQ4:KNI4"/>
    <mergeCell ref="KNJ4:KOB4"/>
    <mergeCell ref="KOC4:KOU4"/>
    <mergeCell ref="KOV4:KPN4"/>
    <mergeCell ref="KPO4:KQG4"/>
    <mergeCell ref="KIZ4:KJR4"/>
    <mergeCell ref="KJS4:KKK4"/>
    <mergeCell ref="KKL4:KLD4"/>
    <mergeCell ref="KLE4:KLW4"/>
    <mergeCell ref="KLX4:KMP4"/>
    <mergeCell ref="KFI4:KGA4"/>
    <mergeCell ref="KGB4:KGT4"/>
    <mergeCell ref="KGU4:KHM4"/>
    <mergeCell ref="KHN4:KIF4"/>
    <mergeCell ref="KIG4:KIY4"/>
    <mergeCell ref="KBR4:KCJ4"/>
    <mergeCell ref="KCK4:KDC4"/>
    <mergeCell ref="KDD4:KDV4"/>
    <mergeCell ref="KDW4:KEO4"/>
    <mergeCell ref="KEP4:KFH4"/>
    <mergeCell ref="JYA4:JYS4"/>
    <mergeCell ref="JYT4:JZL4"/>
    <mergeCell ref="JZM4:KAE4"/>
    <mergeCell ref="KAF4:KAX4"/>
    <mergeCell ref="KAY4:KBQ4"/>
    <mergeCell ref="JUJ4:JVB4"/>
    <mergeCell ref="JVC4:JVU4"/>
    <mergeCell ref="JVV4:JWN4"/>
    <mergeCell ref="JWO4:JXG4"/>
    <mergeCell ref="JXH4:JXZ4"/>
    <mergeCell ref="JQS4:JRK4"/>
    <mergeCell ref="JRL4:JSD4"/>
    <mergeCell ref="JSE4:JSW4"/>
    <mergeCell ref="JSX4:JTP4"/>
    <mergeCell ref="JTQ4:JUI4"/>
    <mergeCell ref="JNB4:JNT4"/>
    <mergeCell ref="JNU4:JOM4"/>
    <mergeCell ref="JON4:JPF4"/>
    <mergeCell ref="JPG4:JPY4"/>
    <mergeCell ref="JPZ4:JQR4"/>
    <mergeCell ref="JJK4:JKC4"/>
    <mergeCell ref="JKD4:JKV4"/>
    <mergeCell ref="JKW4:JLO4"/>
    <mergeCell ref="JLP4:JMH4"/>
    <mergeCell ref="JMI4:JNA4"/>
    <mergeCell ref="JFT4:JGL4"/>
    <mergeCell ref="JGM4:JHE4"/>
    <mergeCell ref="JHF4:JHX4"/>
    <mergeCell ref="JHY4:JIQ4"/>
    <mergeCell ref="JIR4:JJJ4"/>
    <mergeCell ref="JCC4:JCU4"/>
    <mergeCell ref="JCV4:JDN4"/>
    <mergeCell ref="JDO4:JEG4"/>
    <mergeCell ref="JEH4:JEZ4"/>
    <mergeCell ref="JFA4:JFS4"/>
    <mergeCell ref="IYL4:IZD4"/>
    <mergeCell ref="IZE4:IZW4"/>
    <mergeCell ref="IZX4:JAP4"/>
    <mergeCell ref="JAQ4:JBI4"/>
    <mergeCell ref="JBJ4:JCB4"/>
    <mergeCell ref="IUU4:IVM4"/>
    <mergeCell ref="IVN4:IWF4"/>
    <mergeCell ref="IWG4:IWY4"/>
    <mergeCell ref="IWZ4:IXR4"/>
    <mergeCell ref="IXS4:IYK4"/>
    <mergeCell ref="IRD4:IRV4"/>
    <mergeCell ref="IRW4:ISO4"/>
    <mergeCell ref="ISP4:ITH4"/>
    <mergeCell ref="ITI4:IUA4"/>
    <mergeCell ref="IUB4:IUT4"/>
    <mergeCell ref="INM4:IOE4"/>
    <mergeCell ref="IOF4:IOX4"/>
    <mergeCell ref="IOY4:IPQ4"/>
    <mergeCell ref="IPR4:IQJ4"/>
    <mergeCell ref="IQK4:IRC4"/>
    <mergeCell ref="IJV4:IKN4"/>
    <mergeCell ref="IKO4:ILG4"/>
    <mergeCell ref="ILH4:ILZ4"/>
    <mergeCell ref="IMA4:IMS4"/>
    <mergeCell ref="IMT4:INL4"/>
    <mergeCell ref="IGE4:IGW4"/>
    <mergeCell ref="IGX4:IHP4"/>
    <mergeCell ref="IHQ4:III4"/>
    <mergeCell ref="IIJ4:IJB4"/>
    <mergeCell ref="IJC4:IJU4"/>
    <mergeCell ref="ICN4:IDF4"/>
    <mergeCell ref="IDG4:IDY4"/>
    <mergeCell ref="IDZ4:IER4"/>
    <mergeCell ref="IES4:IFK4"/>
    <mergeCell ref="IFL4:IGD4"/>
    <mergeCell ref="HYW4:HZO4"/>
    <mergeCell ref="HZP4:IAH4"/>
    <mergeCell ref="IAI4:IBA4"/>
    <mergeCell ref="IBB4:IBT4"/>
    <mergeCell ref="IBU4:ICM4"/>
    <mergeCell ref="HVF4:HVX4"/>
    <mergeCell ref="HVY4:HWQ4"/>
    <mergeCell ref="HWR4:HXJ4"/>
    <mergeCell ref="HXK4:HYC4"/>
    <mergeCell ref="HYD4:HYV4"/>
    <mergeCell ref="HRO4:HSG4"/>
    <mergeCell ref="HSH4:HSZ4"/>
    <mergeCell ref="HTA4:HTS4"/>
    <mergeCell ref="HTT4:HUL4"/>
    <mergeCell ref="HUM4:HVE4"/>
    <mergeCell ref="HNX4:HOP4"/>
    <mergeCell ref="HOQ4:HPI4"/>
    <mergeCell ref="HPJ4:HQB4"/>
    <mergeCell ref="HQC4:HQU4"/>
    <mergeCell ref="HQV4:HRN4"/>
    <mergeCell ref="HKG4:HKY4"/>
    <mergeCell ref="HKZ4:HLR4"/>
    <mergeCell ref="HLS4:HMK4"/>
    <mergeCell ref="HML4:HND4"/>
    <mergeCell ref="HNE4:HNW4"/>
    <mergeCell ref="HGP4:HHH4"/>
    <mergeCell ref="HHI4:HIA4"/>
    <mergeCell ref="HIB4:HIT4"/>
    <mergeCell ref="HIU4:HJM4"/>
    <mergeCell ref="HJN4:HKF4"/>
    <mergeCell ref="HCY4:HDQ4"/>
    <mergeCell ref="HDR4:HEJ4"/>
    <mergeCell ref="HEK4:HFC4"/>
    <mergeCell ref="HFD4:HFV4"/>
    <mergeCell ref="HFW4:HGO4"/>
    <mergeCell ref="GZH4:GZZ4"/>
    <mergeCell ref="HAA4:HAS4"/>
    <mergeCell ref="HAT4:HBL4"/>
    <mergeCell ref="HBM4:HCE4"/>
    <mergeCell ref="HCF4:HCX4"/>
    <mergeCell ref="GVQ4:GWI4"/>
    <mergeCell ref="GWJ4:GXB4"/>
    <mergeCell ref="GXC4:GXU4"/>
    <mergeCell ref="GXV4:GYN4"/>
    <mergeCell ref="GYO4:GZG4"/>
    <mergeCell ref="GRZ4:GSR4"/>
    <mergeCell ref="GSS4:GTK4"/>
    <mergeCell ref="GTL4:GUD4"/>
    <mergeCell ref="GUE4:GUW4"/>
    <mergeCell ref="GUX4:GVP4"/>
    <mergeCell ref="GOI4:GPA4"/>
    <mergeCell ref="GPB4:GPT4"/>
    <mergeCell ref="GPU4:GQM4"/>
    <mergeCell ref="GQN4:GRF4"/>
    <mergeCell ref="GRG4:GRY4"/>
    <mergeCell ref="GKR4:GLJ4"/>
    <mergeCell ref="GLK4:GMC4"/>
    <mergeCell ref="GMD4:GMV4"/>
    <mergeCell ref="GMW4:GNO4"/>
    <mergeCell ref="GNP4:GOH4"/>
    <mergeCell ref="GHA4:GHS4"/>
    <mergeCell ref="GHT4:GIL4"/>
    <mergeCell ref="GIM4:GJE4"/>
    <mergeCell ref="GJF4:GJX4"/>
    <mergeCell ref="GJY4:GKQ4"/>
    <mergeCell ref="GDJ4:GEB4"/>
    <mergeCell ref="GEC4:GEU4"/>
    <mergeCell ref="GEV4:GFN4"/>
    <mergeCell ref="GFO4:GGG4"/>
    <mergeCell ref="GGH4:GGZ4"/>
    <mergeCell ref="FZS4:GAK4"/>
    <mergeCell ref="GAL4:GBD4"/>
    <mergeCell ref="GBE4:GBW4"/>
    <mergeCell ref="GBX4:GCP4"/>
    <mergeCell ref="GCQ4:GDI4"/>
    <mergeCell ref="FWB4:FWT4"/>
    <mergeCell ref="FWU4:FXM4"/>
    <mergeCell ref="FXN4:FYF4"/>
    <mergeCell ref="FYG4:FYY4"/>
    <mergeCell ref="FYZ4:FZR4"/>
    <mergeCell ref="FSK4:FTC4"/>
    <mergeCell ref="FTD4:FTV4"/>
    <mergeCell ref="FTW4:FUO4"/>
    <mergeCell ref="FUP4:FVH4"/>
    <mergeCell ref="FVI4:FWA4"/>
    <mergeCell ref="FOT4:FPL4"/>
    <mergeCell ref="FPM4:FQE4"/>
    <mergeCell ref="FQF4:FQX4"/>
    <mergeCell ref="FQY4:FRQ4"/>
    <mergeCell ref="FRR4:FSJ4"/>
    <mergeCell ref="FLC4:FLU4"/>
    <mergeCell ref="FLV4:FMN4"/>
    <mergeCell ref="FMO4:FNG4"/>
    <mergeCell ref="FNH4:FNZ4"/>
    <mergeCell ref="FOA4:FOS4"/>
    <mergeCell ref="FHL4:FID4"/>
    <mergeCell ref="FIE4:FIW4"/>
    <mergeCell ref="FIX4:FJP4"/>
    <mergeCell ref="FJQ4:FKI4"/>
    <mergeCell ref="FKJ4:FLB4"/>
    <mergeCell ref="FDU4:FEM4"/>
    <mergeCell ref="FEN4:FFF4"/>
    <mergeCell ref="FFG4:FFY4"/>
    <mergeCell ref="FFZ4:FGR4"/>
    <mergeCell ref="FGS4:FHK4"/>
    <mergeCell ref="FAD4:FAV4"/>
    <mergeCell ref="FAW4:FBO4"/>
    <mergeCell ref="FBP4:FCH4"/>
    <mergeCell ref="FCI4:FDA4"/>
    <mergeCell ref="FDB4:FDT4"/>
    <mergeCell ref="EWM4:EXE4"/>
    <mergeCell ref="EXF4:EXX4"/>
    <mergeCell ref="EXY4:EYQ4"/>
    <mergeCell ref="EYR4:EZJ4"/>
    <mergeCell ref="EZK4:FAC4"/>
    <mergeCell ref="ESV4:ETN4"/>
    <mergeCell ref="ETO4:EUG4"/>
    <mergeCell ref="EUH4:EUZ4"/>
    <mergeCell ref="EVA4:EVS4"/>
    <mergeCell ref="EVT4:EWL4"/>
    <mergeCell ref="EPE4:EPW4"/>
    <mergeCell ref="EPX4:EQP4"/>
    <mergeCell ref="EQQ4:ERI4"/>
    <mergeCell ref="ERJ4:ESB4"/>
    <mergeCell ref="ESC4:ESU4"/>
    <mergeCell ref="ELN4:EMF4"/>
    <mergeCell ref="EMG4:EMY4"/>
    <mergeCell ref="EMZ4:ENR4"/>
    <mergeCell ref="ENS4:EOK4"/>
    <mergeCell ref="EOL4:EPD4"/>
    <mergeCell ref="EHW4:EIO4"/>
    <mergeCell ref="EIP4:EJH4"/>
    <mergeCell ref="EJI4:EKA4"/>
    <mergeCell ref="EKB4:EKT4"/>
    <mergeCell ref="EKU4:ELM4"/>
    <mergeCell ref="EEF4:EEX4"/>
    <mergeCell ref="EEY4:EFQ4"/>
    <mergeCell ref="EFR4:EGJ4"/>
    <mergeCell ref="EGK4:EHC4"/>
    <mergeCell ref="EHD4:EHV4"/>
    <mergeCell ref="EAO4:EBG4"/>
    <mergeCell ref="EBH4:EBZ4"/>
    <mergeCell ref="ECA4:ECS4"/>
    <mergeCell ref="ECT4:EDL4"/>
    <mergeCell ref="EDM4:EEE4"/>
    <mergeCell ref="DWX4:DXP4"/>
    <mergeCell ref="DXQ4:DYI4"/>
    <mergeCell ref="DYJ4:DZB4"/>
    <mergeCell ref="DZC4:DZU4"/>
    <mergeCell ref="DZV4:EAN4"/>
    <mergeCell ref="DTG4:DTY4"/>
    <mergeCell ref="DTZ4:DUR4"/>
    <mergeCell ref="DUS4:DVK4"/>
    <mergeCell ref="DVL4:DWD4"/>
    <mergeCell ref="DWE4:DWW4"/>
    <mergeCell ref="DPP4:DQH4"/>
    <mergeCell ref="DQI4:DRA4"/>
    <mergeCell ref="DRB4:DRT4"/>
    <mergeCell ref="DRU4:DSM4"/>
    <mergeCell ref="DSN4:DTF4"/>
    <mergeCell ref="DLY4:DMQ4"/>
    <mergeCell ref="DMR4:DNJ4"/>
    <mergeCell ref="DNK4:DOC4"/>
    <mergeCell ref="DOD4:DOV4"/>
    <mergeCell ref="DOW4:DPO4"/>
    <mergeCell ref="DIH4:DIZ4"/>
    <mergeCell ref="DJA4:DJS4"/>
    <mergeCell ref="DJT4:DKL4"/>
    <mergeCell ref="DKM4:DLE4"/>
    <mergeCell ref="DLF4:DLX4"/>
    <mergeCell ref="DEQ4:DFI4"/>
    <mergeCell ref="DFJ4:DGB4"/>
    <mergeCell ref="DGC4:DGU4"/>
    <mergeCell ref="DGV4:DHN4"/>
    <mergeCell ref="DHO4:DIG4"/>
    <mergeCell ref="DAZ4:DBR4"/>
    <mergeCell ref="DBS4:DCK4"/>
    <mergeCell ref="DCL4:DDD4"/>
    <mergeCell ref="DDE4:DDW4"/>
    <mergeCell ref="DDX4:DEP4"/>
    <mergeCell ref="CXI4:CYA4"/>
    <mergeCell ref="CYB4:CYT4"/>
    <mergeCell ref="CYU4:CZM4"/>
    <mergeCell ref="CZN4:DAF4"/>
    <mergeCell ref="DAG4:DAY4"/>
    <mergeCell ref="CTR4:CUJ4"/>
    <mergeCell ref="CUK4:CVC4"/>
    <mergeCell ref="CVD4:CVV4"/>
    <mergeCell ref="CVW4:CWO4"/>
    <mergeCell ref="CWP4:CXH4"/>
    <mergeCell ref="CQA4:CQS4"/>
    <mergeCell ref="CQT4:CRL4"/>
    <mergeCell ref="CRM4:CSE4"/>
    <mergeCell ref="CSF4:CSX4"/>
    <mergeCell ref="CSY4:CTQ4"/>
    <mergeCell ref="CMJ4:CNB4"/>
    <mergeCell ref="CNC4:CNU4"/>
    <mergeCell ref="CNV4:CON4"/>
    <mergeCell ref="COO4:CPG4"/>
    <mergeCell ref="CPH4:CPZ4"/>
    <mergeCell ref="CIS4:CJK4"/>
    <mergeCell ref="CJL4:CKD4"/>
    <mergeCell ref="CKE4:CKW4"/>
    <mergeCell ref="CKX4:CLP4"/>
    <mergeCell ref="CLQ4:CMI4"/>
    <mergeCell ref="CFB4:CFT4"/>
    <mergeCell ref="CFU4:CGM4"/>
    <mergeCell ref="CGN4:CHF4"/>
    <mergeCell ref="CHG4:CHY4"/>
    <mergeCell ref="CHZ4:CIR4"/>
    <mergeCell ref="CBK4:CCC4"/>
    <mergeCell ref="CCD4:CCV4"/>
    <mergeCell ref="CCW4:CDO4"/>
    <mergeCell ref="CDP4:CEH4"/>
    <mergeCell ref="CEI4:CFA4"/>
    <mergeCell ref="BXT4:BYL4"/>
    <mergeCell ref="BYM4:BZE4"/>
    <mergeCell ref="BZF4:BZX4"/>
    <mergeCell ref="BZY4:CAQ4"/>
    <mergeCell ref="CAR4:CBJ4"/>
    <mergeCell ref="BUC4:BUU4"/>
    <mergeCell ref="BUV4:BVN4"/>
    <mergeCell ref="BVO4:BWG4"/>
    <mergeCell ref="BWH4:BWZ4"/>
    <mergeCell ref="BXA4:BXS4"/>
    <mergeCell ref="BQL4:BRD4"/>
    <mergeCell ref="BRE4:BRW4"/>
    <mergeCell ref="BRX4:BSP4"/>
    <mergeCell ref="BSQ4:BTI4"/>
    <mergeCell ref="BTJ4:BUB4"/>
    <mergeCell ref="BMU4:BNM4"/>
    <mergeCell ref="BNN4:BOF4"/>
    <mergeCell ref="BOG4:BOY4"/>
    <mergeCell ref="BOZ4:BPR4"/>
    <mergeCell ref="BPS4:BQK4"/>
    <mergeCell ref="BJD4:BJV4"/>
    <mergeCell ref="BJW4:BKO4"/>
    <mergeCell ref="BKP4:BLH4"/>
    <mergeCell ref="BLI4:BMA4"/>
    <mergeCell ref="BMB4:BMT4"/>
    <mergeCell ref="BFM4:BGE4"/>
    <mergeCell ref="BGF4:BGX4"/>
    <mergeCell ref="BGY4:BHQ4"/>
    <mergeCell ref="BHR4:BIJ4"/>
    <mergeCell ref="BIK4:BJC4"/>
    <mergeCell ref="BBV4:BCN4"/>
    <mergeCell ref="BCO4:BDG4"/>
    <mergeCell ref="BDH4:BDZ4"/>
    <mergeCell ref="BEA4:BES4"/>
    <mergeCell ref="BET4:BFL4"/>
    <mergeCell ref="AYE4:AYW4"/>
    <mergeCell ref="AYX4:AZP4"/>
    <mergeCell ref="AZQ4:BAI4"/>
    <mergeCell ref="BAJ4:BBB4"/>
    <mergeCell ref="BBC4:BBU4"/>
    <mergeCell ref="AUN4:AVF4"/>
    <mergeCell ref="AVG4:AVY4"/>
    <mergeCell ref="AVZ4:AWR4"/>
    <mergeCell ref="AWS4:AXK4"/>
    <mergeCell ref="AXL4:AYD4"/>
    <mergeCell ref="AQW4:ARO4"/>
    <mergeCell ref="ARP4:ASH4"/>
    <mergeCell ref="ASI4:ATA4"/>
    <mergeCell ref="ATB4:ATT4"/>
    <mergeCell ref="ATU4:AUM4"/>
    <mergeCell ref="ANF4:ANX4"/>
    <mergeCell ref="ANY4:AOQ4"/>
    <mergeCell ref="AOR4:APJ4"/>
    <mergeCell ref="APK4:AQC4"/>
    <mergeCell ref="AQD4:AQV4"/>
    <mergeCell ref="AJO4:AKG4"/>
    <mergeCell ref="AKH4:AKZ4"/>
    <mergeCell ref="ALA4:ALS4"/>
    <mergeCell ref="ALT4:AML4"/>
    <mergeCell ref="AMM4:ANE4"/>
    <mergeCell ref="AFX4:AGP4"/>
    <mergeCell ref="AGQ4:AHI4"/>
    <mergeCell ref="AHJ4:AIB4"/>
    <mergeCell ref="AIC4:AIU4"/>
    <mergeCell ref="AIV4:AJN4"/>
    <mergeCell ref="ACG4:ACY4"/>
    <mergeCell ref="ACZ4:ADR4"/>
    <mergeCell ref="ADS4:AEK4"/>
    <mergeCell ref="AEL4:AFD4"/>
    <mergeCell ref="AFE4:AFW4"/>
    <mergeCell ref="YP4:ZH4"/>
    <mergeCell ref="ZI4:AAA4"/>
    <mergeCell ref="AAB4:AAT4"/>
    <mergeCell ref="AAU4:ABM4"/>
    <mergeCell ref="ABN4:ACF4"/>
    <mergeCell ref="UY4:VQ4"/>
    <mergeCell ref="VR4:WJ4"/>
    <mergeCell ref="WK4:XC4"/>
    <mergeCell ref="XD4:XV4"/>
    <mergeCell ref="XW4:YO4"/>
    <mergeCell ref="RH4:RZ4"/>
    <mergeCell ref="SA4:SS4"/>
    <mergeCell ref="ST4:TL4"/>
    <mergeCell ref="TM4:UE4"/>
    <mergeCell ref="UF4:UX4"/>
    <mergeCell ref="NQ4:OI4"/>
    <mergeCell ref="OJ4:PB4"/>
    <mergeCell ref="PC4:PU4"/>
    <mergeCell ref="PV4:QN4"/>
    <mergeCell ref="QO4:RG4"/>
    <mergeCell ref="JZ4:KR4"/>
    <mergeCell ref="KS4:LK4"/>
    <mergeCell ref="LL4:MD4"/>
    <mergeCell ref="ME4:MW4"/>
    <mergeCell ref="MX4:NP4"/>
    <mergeCell ref="GI4:HA4"/>
    <mergeCell ref="HB4:HT4"/>
    <mergeCell ref="HU4:IM4"/>
    <mergeCell ref="IN4:JF4"/>
    <mergeCell ref="JG4:JY4"/>
    <mergeCell ref="CR4:DJ4"/>
    <mergeCell ref="DK4:EC4"/>
    <mergeCell ref="ED4:EV4"/>
    <mergeCell ref="EW4:FO4"/>
    <mergeCell ref="FP4:GH4"/>
    <mergeCell ref="A4:S4"/>
    <mergeCell ref="T4:AL4"/>
    <mergeCell ref="AM4:BE4"/>
    <mergeCell ref="BF4:BX4"/>
    <mergeCell ref="BY4:CQ4"/>
    <mergeCell ref="V5:Y6"/>
    <mergeCell ref="C37:R37"/>
    <mergeCell ref="A47:S47"/>
    <mergeCell ref="A48:S48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C31:R31"/>
  </mergeCells>
  <pageMargins left="0.7" right="0.7" top="0.75" bottom="0.75" header="0.3" footer="0.3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52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2691</v>
      </c>
      <c r="T1" s="96" t="s">
        <v>109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8.75" customHeight="1" x14ac:dyDescent="0.25">
      <c r="A4" s="158" t="s">
        <v>110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89819</v>
      </c>
      <c r="D10" s="102">
        <f>IFERROR(INDEX('на отправку (3)'!F:F,MATCH($U10,'на отправку (3)'!$A:$A,0),1),0)</f>
        <v>324230.7</v>
      </c>
      <c r="E10" s="102">
        <f>IFERROR(INDEX('на отправку (3)'!G:G,MATCH($U10,'на отправку (3)'!$A:$A,0),1),0)</f>
        <v>0.27702188599999999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1.3497995039999999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0.5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69650</v>
      </c>
      <c r="O10" s="102">
        <f>IFERROR(INDEX('на отправку (3)'!Q:Q,MATCH($U10,'на отправку (3)'!$A:$A,0),1),0)</f>
        <v>254817.90000000002</v>
      </c>
      <c r="P10" s="102">
        <f>IFERROR(INDEX('на отправку (3)'!R:R,MATCH($U10,'на отправку (3)'!$A:$A,0),1),0)</f>
        <v>0.27333244600000001</v>
      </c>
      <c r="Q10" s="102">
        <f>IFERROR(INDEX('на отправку (3)'!S:S,MATCH($U10,'на отправку (3)'!$A:$A,0),1),0)</f>
        <v>0.5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022201№1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244</v>
      </c>
      <c r="D11" s="102">
        <f>IFERROR(INDEX('на отправку (3)'!F:F,MATCH($U11,'на отправку (3)'!$A:$A,0),1),0)</f>
        <v>253</v>
      </c>
      <c r="E11" s="102">
        <f>IFERROR(INDEX('на отправку (3)'!G:G,MATCH($U11,'на отправку (3)'!$A:$A,0),1),0)</f>
        <v>0.96442687699999996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215.128017761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157</v>
      </c>
      <c r="O11" s="102">
        <f>IFERROR(INDEX('на отправку (3)'!Q:Q,MATCH($U11,'на отправку (3)'!$A:$A,0),1),0)</f>
        <v>513</v>
      </c>
      <c r="P11" s="102">
        <f>IFERROR(INDEX('на отправку (3)'!R:R,MATCH($U11,'на отправку (3)'!$A:$A,0),1),0)</f>
        <v>0.30604288499999999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022201№2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0</v>
      </c>
      <c r="D12" s="102">
        <f>IFERROR(INDEX('на отправку (3)'!F:F,MATCH($U12,'на отправку (3)'!$A:$A,0),1),0)</f>
        <v>18</v>
      </c>
      <c r="E12" s="102">
        <f>IFERROR(INDEX('на отправку (3)'!G:G,MATCH($U12,'на отправку (3)'!$A:$A,0),1),0)</f>
        <v>0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82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022201№3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3</v>
      </c>
      <c r="D13" s="102">
        <f>IFERROR(INDEX('на отправку (3)'!F:F,MATCH($U13,'на отправку (3)'!$A:$A,0),1),0)</f>
        <v>3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100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4</v>
      </c>
      <c r="O13" s="102">
        <f>IFERROR(INDEX('на отправку (3)'!Q:Q,MATCH($U13,'на отправку (3)'!$A:$A,0),1),0)</f>
        <v>8</v>
      </c>
      <c r="P13" s="102">
        <f>IFERROR(INDEX('на отправку (3)'!R:R,MATCH($U13,'на отправку (3)'!$A:$A,0),1),0)</f>
        <v>0.5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022201№4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11</v>
      </c>
      <c r="D14" s="102">
        <f>IFERROR(INDEX('на отправку (3)'!F:F,MATCH($U14,'на отправку (3)'!$A:$A,0),1),0)</f>
        <v>19</v>
      </c>
      <c r="E14" s="102">
        <f>IFERROR(INDEX('на отправку (3)'!G:G,MATCH($U14,'на отправку (3)'!$A:$A,0),1),0)</f>
        <v>0.57894736800000002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358.70445395500002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13</v>
      </c>
      <c r="O14" s="102">
        <f>IFERROR(INDEX('на отправку (3)'!Q:Q,MATCH($U14,'на отправку (3)'!$A:$A,0),1),0)</f>
        <v>103</v>
      </c>
      <c r="P14" s="102">
        <f>IFERROR(INDEX('на отправку (3)'!R:R,MATCH($U14,'на отправку (3)'!$A:$A,0),1),0)</f>
        <v>0.12621359200000001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022201№5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6145</v>
      </c>
      <c r="D15" s="102">
        <f>IFERROR(INDEX('на отправку (3)'!F:F,MATCH($U15,'на отправку (3)'!$A:$A,0),1),0)</f>
        <v>6140</v>
      </c>
      <c r="E15" s="102">
        <f>IFERROR(INDEX('на отправку (3)'!G:G,MATCH($U15,'на отправку (3)'!$A:$A,0),1),0)</f>
        <v>1.000814332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1.000814332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022201№6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489</v>
      </c>
      <c r="D16" s="102">
        <f>IFERROR(INDEX('на отправку (3)'!F:F,MATCH($U16,'на отправку (3)'!$A:$A,0),1),0)</f>
        <v>563</v>
      </c>
      <c r="E16" s="102">
        <f>IFERROR(INDEX('на отправку (3)'!G:G,MATCH($U16,'на отправку (3)'!$A:$A,0),1),0)</f>
        <v>0.86856127900000002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63.723801023999997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200</v>
      </c>
      <c r="O16" s="102">
        <f>IFERROR(INDEX('на отправку (3)'!Q:Q,MATCH($U16,'на отправку (3)'!$A:$A,0),1),0)</f>
        <v>377</v>
      </c>
      <c r="P16" s="102">
        <f>IFERROR(INDEX('на отправку (3)'!R:R,MATCH($U16,'на отправку (3)'!$A:$A,0),1),0)</f>
        <v>0.53050397900000001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022201№7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165</v>
      </c>
      <c r="D17" s="102">
        <f>IFERROR(INDEX('на отправку (3)'!F:F,MATCH($U17,'на отправку (3)'!$A:$A,0),1),0)</f>
        <v>563</v>
      </c>
      <c r="E17" s="102">
        <f>IFERROR(INDEX('на отправку (3)'!G:G,MATCH($U17,'на отправку (3)'!$A:$A,0),1),0)</f>
        <v>0.29307282400000001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-44.197750179000003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198</v>
      </c>
      <c r="O17" s="102">
        <f>IFERROR(INDEX('на отправку (3)'!Q:Q,MATCH($U17,'на отправку (3)'!$A:$A,0),1),0)</f>
        <v>377</v>
      </c>
      <c r="P17" s="102">
        <f>IFERROR(INDEX('на отправку (3)'!R:R,MATCH($U17,'на отправку (3)'!$A:$A,0),1),0)</f>
        <v>0.52519893900000003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022201№8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3450</v>
      </c>
      <c r="D18" s="102">
        <f>IFERROR(INDEX('на отправку (3)'!F:F,MATCH($U18,'на отправку (3)'!$A:$A,0),1),0)</f>
        <v>253</v>
      </c>
      <c r="E18" s="102">
        <f>IFERROR(INDEX('на отправку (3)'!G:G,MATCH($U18,'на отправку (3)'!$A:$A,0),1),0)</f>
        <v>13.636363636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13.636363636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2131</v>
      </c>
      <c r="O18" s="102">
        <f>IFERROR(INDEX('на отправку (3)'!Q:Q,MATCH($U18,'на отправку (3)'!$A:$A,0),1),0)</f>
        <v>513</v>
      </c>
      <c r="P18" s="102">
        <f>IFERROR(INDEX('на отправку (3)'!R:R,MATCH($U18,'на отправку (3)'!$A:$A,0),1),0)</f>
        <v>4.1539961009999997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022201№9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53</v>
      </c>
      <c r="D19" s="102">
        <f>IFERROR(INDEX('на отправку (3)'!F:F,MATCH($U19,'на отправку (3)'!$A:$A,0),1),0)</f>
        <v>3</v>
      </c>
      <c r="E19" s="102">
        <f>IFERROR(INDEX('на отправку (3)'!G:G,MATCH($U19,'на отправку (3)'!$A:$A,0),1),0)</f>
        <v>17.666666667000001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17.666666667000001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16</v>
      </c>
      <c r="O19" s="102">
        <f>IFERROR(INDEX('на отправку (3)'!Q:Q,MATCH($U19,'на отправку (3)'!$A:$A,0),1),0)</f>
        <v>8</v>
      </c>
      <c r="P19" s="102">
        <f>IFERROR(INDEX('на отправку (3)'!R:R,MATCH($U19,'на отправку (3)'!$A:$A,0),1),0)</f>
        <v>2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022201№10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528</v>
      </c>
      <c r="D20" s="102">
        <f>IFERROR(INDEX('на отправку (3)'!F:F,MATCH($U20,'на отправку (3)'!$A:$A,0),1),0)</f>
        <v>19</v>
      </c>
      <c r="E20" s="102">
        <f>IFERROR(INDEX('на отправку (3)'!G:G,MATCH($U20,'на отправку (3)'!$A:$A,0),1),0)</f>
        <v>27.789473684000001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27.789473684000001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348</v>
      </c>
      <c r="O20" s="102">
        <f>IFERROR(INDEX('на отправку (3)'!Q:Q,MATCH($U20,'на отправку (3)'!$A:$A,0),1),0)</f>
        <v>103</v>
      </c>
      <c r="P20" s="102">
        <f>IFERROR(INDEX('на отправку (3)'!R:R,MATCH($U20,'на отправку (3)'!$A:$A,0),1),0)</f>
        <v>3.3786407770000002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022201№11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759</v>
      </c>
      <c r="D21" s="102">
        <f>IFERROR(INDEX('на отправку (3)'!F:F,MATCH($U21,'на отправку (3)'!$A:$A,0),1),0)</f>
        <v>17793</v>
      </c>
      <c r="E21" s="102">
        <f>IFERROR(INDEX('на отправку (3)'!G:G,MATCH($U21,'на отправку (3)'!$A:$A,0),1),0)</f>
        <v>4.2657225E-2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30.056559686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489</v>
      </c>
      <c r="O21" s="102">
        <f>IFERROR(INDEX('на отправку (3)'!Q:Q,MATCH($U21,'на отправку (3)'!$A:$A,0),1),0)</f>
        <v>14909</v>
      </c>
      <c r="P21" s="102">
        <f>IFERROR(INDEX('на отправку (3)'!R:R,MATCH($U21,'на отправку (3)'!$A:$A,0),1),0)</f>
        <v>3.2798979999999998E-2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022201№12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136</v>
      </c>
      <c r="D22" s="102">
        <f>IFERROR(INDEX('на отправку (3)'!F:F,MATCH($U22,'на отправку (3)'!$A:$A,0),1),0)</f>
        <v>439</v>
      </c>
      <c r="E22" s="102">
        <f>IFERROR(INDEX('на отправку (3)'!G:G,MATCH($U22,'на отправку (3)'!$A:$A,0),1),0)</f>
        <v>0.30979498900000002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2.8295416740000001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0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166</v>
      </c>
      <c r="O22" s="102">
        <f>IFERROR(INDEX('на отправку (3)'!Q:Q,MATCH($U22,'на отправку (3)'!$A:$A,0),1),0)</f>
        <v>551</v>
      </c>
      <c r="P22" s="102">
        <f>IFERROR(INDEX('на отправку (3)'!R:R,MATCH($U22,'на отправку (3)'!$A:$A,0),1),0)</f>
        <v>0.30127041700000001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022201№13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2041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1599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022201№14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5807</v>
      </c>
      <c r="D25" s="102">
        <f>IFERROR(INDEX('на отправку (3)'!F:F,MATCH($U25,'на отправку (3)'!$A:$A,0),1),0)</f>
        <v>5789</v>
      </c>
      <c r="E25" s="102">
        <f>IFERROR(INDEX('на отправку (3)'!G:G,MATCH($U25,'на отправку (3)'!$A:$A,0),1),0)</f>
        <v>1.0031093449999999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1.0031093449999999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022201№15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29</v>
      </c>
      <c r="D26" s="102">
        <f>IFERROR(INDEX('на отправку (3)'!F:F,MATCH($U26,'на отправку (3)'!$A:$A,0),1),0)</f>
        <v>8</v>
      </c>
      <c r="E26" s="102">
        <f>IFERROR(INDEX('на отправку (3)'!G:G,MATCH($U26,'на отправку (3)'!$A:$A,0),1),0)</f>
        <v>3.625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3.625</v>
      </c>
      <c r="I26" s="102">
        <f>IFERROR(INDEX('на отправку (3)'!K:K,MATCH($U26,'на отправку (3)'!$A:$A,0),1),0)</f>
        <v>1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1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5</v>
      </c>
      <c r="O26" s="102">
        <f>IFERROR(INDEX('на отправку (3)'!Q:Q,MATCH($U26,'на отправку (3)'!$A:$A,0),1),0)</f>
        <v>124</v>
      </c>
      <c r="P26" s="102">
        <f>IFERROR(INDEX('на отправку (3)'!R:R,MATCH($U26,'на отправку (3)'!$A:$A,0),1),0)</f>
        <v>4.0322581000000003E-2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1</v>
      </c>
      <c r="U26" s="141" t="str">
        <f t="shared" si="1"/>
        <v>022201№16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1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1074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188</v>
      </c>
      <c r="O27" s="102">
        <f>IFERROR(INDEX('на отправку (3)'!Q:Q,MATCH($U27,'на отправку (3)'!$A:$A,0),1),0)</f>
        <v>205</v>
      </c>
      <c r="P27" s="102">
        <f>IFERROR(INDEX('на отправку (3)'!R:R,MATCH($U27,'на отправку (3)'!$A:$A,0),1),0)</f>
        <v>0.91707317099999996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022201№17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49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9</v>
      </c>
      <c r="O28" s="102">
        <f>IFERROR(INDEX('на отправку (3)'!Q:Q,MATCH($U28,'на отправку (3)'!$A:$A,0),1),0)</f>
        <v>4</v>
      </c>
      <c r="P28" s="102">
        <f>IFERROR(INDEX('на отправку (3)'!R:R,MATCH($U28,'на отправку (3)'!$A:$A,0),1),0)</f>
        <v>2.25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022201№18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56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45</v>
      </c>
      <c r="O29" s="102">
        <f>IFERROR(INDEX('на отправку (3)'!Q:Q,MATCH($U29,'на отправку (3)'!$A:$A,0),1),0)</f>
        <v>7</v>
      </c>
      <c r="P29" s="102">
        <f>IFERROR(INDEX('на отправку (3)'!R:R,MATCH($U29,'на отправку (3)'!$A:$A,0),1),0)</f>
        <v>6.4285714289999998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022201№19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34</v>
      </c>
      <c r="D30" s="102">
        <f>IFERROR(INDEX('на отправку (3)'!F:F,MATCH($U30,'на отправку (3)'!$A:$A,0),1),0)</f>
        <v>1</v>
      </c>
      <c r="E30" s="102">
        <f>IFERROR(INDEX('на отправку (3)'!G:G,MATCH($U30,'на отправку (3)'!$A:$A,0),1),0)</f>
        <v>34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34</v>
      </c>
      <c r="I30" s="102">
        <f>IFERROR(INDEX('на отправку (3)'!K:K,MATCH($U30,'на отправку (3)'!$A:$A,0),1),0)</f>
        <v>1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1</v>
      </c>
      <c r="L30" s="102">
        <f>IFERROR(INDEX('на отправку (3)'!N:N,MATCH($U30,'на отправку (3)'!$A:$A,0),1),0)</f>
        <v>1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11</v>
      </c>
      <c r="O30" s="102">
        <f>IFERROR(INDEX('на отправку (3)'!Q:Q,MATCH($U30,'на отправку (3)'!$A:$A,0),1),0)</f>
        <v>27</v>
      </c>
      <c r="P30" s="102">
        <f>IFERROR(INDEX('на отправку (3)'!R:R,MATCH($U30,'на отправку (3)'!$A:$A,0),1),0)</f>
        <v>0.407407407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1</v>
      </c>
      <c r="U30" s="141" t="str">
        <f t="shared" si="1"/>
        <v>022201№20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1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6</v>
      </c>
      <c r="D32" s="102">
        <f>IFERROR(INDEX('на отправку (3)'!F:F,MATCH($U32,'на отправку (3)'!$A:$A,0),1),0)</f>
        <v>51</v>
      </c>
      <c r="E32" s="102">
        <f>IFERROR(INDEX('на отправку (3)'!G:G,MATCH($U32,'на отправку (3)'!$A:$A,0),1),0)</f>
        <v>0.117647059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84.313726442000004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3</v>
      </c>
      <c r="O32" s="102">
        <f>IFERROR(INDEX('на отправку (3)'!Q:Q,MATCH($U32,'на отправку (3)'!$A:$A,0),1),0)</f>
        <v>47</v>
      </c>
      <c r="P32" s="102">
        <f>IFERROR(INDEX('на отправку (3)'!R:R,MATCH($U32,'на отправку (3)'!$A:$A,0),1),0)</f>
        <v>6.3829786999999999E-2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022201№21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210</v>
      </c>
      <c r="D33" s="102">
        <f>IFERROR(INDEX('на отправку (3)'!F:F,MATCH($U33,'на отправку (3)'!$A:$A,0),1),0)</f>
        <v>270</v>
      </c>
      <c r="E33" s="102">
        <f>IFERROR(INDEX('на отправку (3)'!G:G,MATCH($U33,'на отправку (3)'!$A:$A,0),1),0)</f>
        <v>0.77777777800000003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0.77777777800000003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022201№22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022201№23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5</v>
      </c>
      <c r="D35" s="102">
        <f>IFERROR(INDEX('на отправку (3)'!F:F,MATCH($U35,'на отправку (3)'!$A:$A,0),1),0)</f>
        <v>1</v>
      </c>
      <c r="E35" s="102">
        <f>IFERROR(INDEX('на отправку (3)'!G:G,MATCH($U35,'на отправку (3)'!$A:$A,0),1),0)</f>
        <v>5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0.5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1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7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1</v>
      </c>
      <c r="U35" s="141" t="str">
        <f t="shared" si="1"/>
        <v>022201№24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351</v>
      </c>
      <c r="D36" s="102">
        <f>IFERROR(INDEX('на отправку (3)'!F:F,MATCH($U36,'на отправку (3)'!$A:$A,0),1),0)</f>
        <v>364</v>
      </c>
      <c r="E36" s="102">
        <f>IFERROR(INDEX('на отправку (3)'!G:G,MATCH($U36,'на отправку (3)'!$A:$A,0),1),0)</f>
        <v>0.96428571399999996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0.96428571399999996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022201№25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16</v>
      </c>
      <c r="V47" s="96" t="s">
        <v>191</v>
      </c>
      <c r="Y47" s="73">
        <f>SUM(Y10:Y44)</f>
        <v>27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18.5</v>
      </c>
      <c r="L50" s="73">
        <f>SUMIF(L10:L44,1,L10:L44)</f>
        <v>21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53"/>
  <dimension ref="A1:XFD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16384" x14ac:dyDescent="0.25">
      <c r="A1" s="105" t="s">
        <v>2692</v>
      </c>
      <c r="T1" s="96" t="s">
        <v>111</v>
      </c>
    </row>
    <row r="2" spans="1:16384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16384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16384" ht="18" customHeight="1" x14ac:dyDescent="0.25">
      <c r="A4" s="158" t="s">
        <v>112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  <c r="EN4" s="158"/>
      <c r="EO4" s="158"/>
      <c r="EP4" s="158"/>
      <c r="EQ4" s="158"/>
      <c r="ER4" s="158"/>
      <c r="ES4" s="158"/>
      <c r="ET4" s="158"/>
      <c r="EU4" s="158"/>
      <c r="EV4" s="158"/>
      <c r="EW4" s="158"/>
      <c r="EX4" s="158"/>
      <c r="EY4" s="158"/>
      <c r="EZ4" s="158"/>
      <c r="FA4" s="158"/>
      <c r="FB4" s="158"/>
      <c r="FC4" s="158"/>
      <c r="FD4" s="158"/>
      <c r="FE4" s="158"/>
      <c r="FF4" s="158"/>
      <c r="FG4" s="158"/>
      <c r="FH4" s="158"/>
      <c r="FI4" s="158"/>
      <c r="FJ4" s="158"/>
      <c r="FK4" s="158"/>
      <c r="FL4" s="158"/>
      <c r="FM4" s="158"/>
      <c r="FN4" s="158"/>
      <c r="FO4" s="158"/>
      <c r="FP4" s="158"/>
      <c r="FQ4" s="158"/>
      <c r="FR4" s="158"/>
      <c r="FS4" s="158"/>
      <c r="FT4" s="158"/>
      <c r="FU4" s="158"/>
      <c r="FV4" s="158"/>
      <c r="FW4" s="158"/>
      <c r="FX4" s="158"/>
      <c r="FY4" s="158"/>
      <c r="FZ4" s="158"/>
      <c r="GA4" s="158"/>
      <c r="GB4" s="158"/>
      <c r="GC4" s="158"/>
      <c r="GD4" s="158"/>
      <c r="GE4" s="158"/>
      <c r="GF4" s="158"/>
      <c r="GG4" s="158"/>
      <c r="GH4" s="158"/>
      <c r="GI4" s="158"/>
      <c r="GJ4" s="158"/>
      <c r="GK4" s="158"/>
      <c r="GL4" s="158"/>
      <c r="GM4" s="158"/>
      <c r="GN4" s="158"/>
      <c r="GO4" s="158"/>
      <c r="GP4" s="158"/>
      <c r="GQ4" s="158"/>
      <c r="GR4" s="158"/>
      <c r="GS4" s="158"/>
      <c r="GT4" s="158"/>
      <c r="GU4" s="158"/>
      <c r="GV4" s="158"/>
      <c r="GW4" s="158"/>
      <c r="GX4" s="158"/>
      <c r="GY4" s="158"/>
      <c r="GZ4" s="158"/>
      <c r="HA4" s="158"/>
      <c r="HB4" s="158"/>
      <c r="HC4" s="158"/>
      <c r="HD4" s="158"/>
      <c r="HE4" s="158"/>
      <c r="HF4" s="158"/>
      <c r="HG4" s="158"/>
      <c r="HH4" s="158"/>
      <c r="HI4" s="158"/>
      <c r="HJ4" s="158"/>
      <c r="HK4" s="158"/>
      <c r="HL4" s="158"/>
      <c r="HM4" s="158"/>
      <c r="HN4" s="158"/>
      <c r="HO4" s="158"/>
      <c r="HP4" s="158"/>
      <c r="HQ4" s="158"/>
      <c r="HR4" s="158"/>
      <c r="HS4" s="158"/>
      <c r="HT4" s="158"/>
      <c r="HU4" s="158"/>
      <c r="HV4" s="158"/>
      <c r="HW4" s="158"/>
      <c r="HX4" s="158"/>
      <c r="HY4" s="158"/>
      <c r="HZ4" s="158"/>
      <c r="IA4" s="158"/>
      <c r="IB4" s="158"/>
      <c r="IC4" s="158"/>
      <c r="ID4" s="158"/>
      <c r="IE4" s="158"/>
      <c r="IF4" s="158"/>
      <c r="IG4" s="158"/>
      <c r="IH4" s="158"/>
      <c r="II4" s="158"/>
      <c r="IJ4" s="158"/>
      <c r="IK4" s="158"/>
      <c r="IL4" s="158"/>
      <c r="IM4" s="158"/>
      <c r="IN4" s="158"/>
      <c r="IO4" s="158"/>
      <c r="IP4" s="158"/>
      <c r="IQ4" s="158"/>
      <c r="IR4" s="158"/>
      <c r="IS4" s="158"/>
      <c r="IT4" s="158"/>
      <c r="IU4" s="158"/>
      <c r="IV4" s="158"/>
      <c r="IW4" s="158"/>
      <c r="IX4" s="158"/>
      <c r="IY4" s="158"/>
      <c r="IZ4" s="158"/>
      <c r="JA4" s="158"/>
      <c r="JB4" s="158"/>
      <c r="JC4" s="158"/>
      <c r="JD4" s="158"/>
      <c r="JE4" s="158"/>
      <c r="JF4" s="158"/>
      <c r="JG4" s="158"/>
      <c r="JH4" s="158"/>
      <c r="JI4" s="158"/>
      <c r="JJ4" s="158"/>
      <c r="JK4" s="158"/>
      <c r="JL4" s="158"/>
      <c r="JM4" s="158"/>
      <c r="JN4" s="158"/>
      <c r="JO4" s="158"/>
      <c r="JP4" s="158"/>
      <c r="JQ4" s="158"/>
      <c r="JR4" s="158"/>
      <c r="JS4" s="158"/>
      <c r="JT4" s="158"/>
      <c r="JU4" s="158"/>
      <c r="JV4" s="158"/>
      <c r="JW4" s="158"/>
      <c r="JX4" s="158"/>
      <c r="JY4" s="158"/>
      <c r="JZ4" s="158"/>
      <c r="KA4" s="158"/>
      <c r="KB4" s="158"/>
      <c r="KC4" s="158"/>
      <c r="KD4" s="158"/>
      <c r="KE4" s="158"/>
      <c r="KF4" s="158"/>
      <c r="KG4" s="158"/>
      <c r="KH4" s="158"/>
      <c r="KI4" s="158"/>
      <c r="KJ4" s="158"/>
      <c r="KK4" s="158"/>
      <c r="KL4" s="158"/>
      <c r="KM4" s="158"/>
      <c r="KN4" s="158"/>
      <c r="KO4" s="158"/>
      <c r="KP4" s="158"/>
      <c r="KQ4" s="158"/>
      <c r="KR4" s="158"/>
      <c r="KS4" s="158"/>
      <c r="KT4" s="158"/>
      <c r="KU4" s="158"/>
      <c r="KV4" s="158"/>
      <c r="KW4" s="158"/>
      <c r="KX4" s="158"/>
      <c r="KY4" s="158"/>
      <c r="KZ4" s="158"/>
      <c r="LA4" s="158"/>
      <c r="LB4" s="158"/>
      <c r="LC4" s="158"/>
      <c r="LD4" s="158"/>
      <c r="LE4" s="158"/>
      <c r="LF4" s="158"/>
      <c r="LG4" s="158"/>
      <c r="LH4" s="158"/>
      <c r="LI4" s="158"/>
      <c r="LJ4" s="158"/>
      <c r="LK4" s="158"/>
      <c r="LL4" s="158"/>
      <c r="LM4" s="158"/>
      <c r="LN4" s="158"/>
      <c r="LO4" s="158"/>
      <c r="LP4" s="158"/>
      <c r="LQ4" s="158"/>
      <c r="LR4" s="158"/>
      <c r="LS4" s="158"/>
      <c r="LT4" s="158"/>
      <c r="LU4" s="158"/>
      <c r="LV4" s="158"/>
      <c r="LW4" s="158"/>
      <c r="LX4" s="158"/>
      <c r="LY4" s="158"/>
      <c r="LZ4" s="158"/>
      <c r="MA4" s="158"/>
      <c r="MB4" s="158"/>
      <c r="MC4" s="158"/>
      <c r="MD4" s="158"/>
      <c r="ME4" s="158"/>
      <c r="MF4" s="158"/>
      <c r="MG4" s="158"/>
      <c r="MH4" s="158"/>
      <c r="MI4" s="158"/>
      <c r="MJ4" s="158"/>
      <c r="MK4" s="158"/>
      <c r="ML4" s="158"/>
      <c r="MM4" s="158"/>
      <c r="MN4" s="158"/>
      <c r="MO4" s="158"/>
      <c r="MP4" s="158"/>
      <c r="MQ4" s="158"/>
      <c r="MR4" s="158"/>
      <c r="MS4" s="158"/>
      <c r="MT4" s="158"/>
      <c r="MU4" s="158"/>
      <c r="MV4" s="158"/>
      <c r="MW4" s="158"/>
      <c r="MX4" s="158"/>
      <c r="MY4" s="158"/>
      <c r="MZ4" s="158"/>
      <c r="NA4" s="158"/>
      <c r="NB4" s="158"/>
      <c r="NC4" s="158"/>
      <c r="ND4" s="158"/>
      <c r="NE4" s="158"/>
      <c r="NF4" s="158"/>
      <c r="NG4" s="158"/>
      <c r="NH4" s="158"/>
      <c r="NI4" s="158"/>
      <c r="NJ4" s="158"/>
      <c r="NK4" s="158"/>
      <c r="NL4" s="158"/>
      <c r="NM4" s="158"/>
      <c r="NN4" s="158"/>
      <c r="NO4" s="158"/>
      <c r="NP4" s="158"/>
      <c r="NQ4" s="158"/>
      <c r="NR4" s="158"/>
      <c r="NS4" s="158"/>
      <c r="NT4" s="158"/>
      <c r="NU4" s="158"/>
      <c r="NV4" s="158"/>
      <c r="NW4" s="158"/>
      <c r="NX4" s="158"/>
      <c r="NY4" s="158"/>
      <c r="NZ4" s="158"/>
      <c r="OA4" s="158"/>
      <c r="OB4" s="158"/>
      <c r="OC4" s="158"/>
      <c r="OD4" s="158"/>
      <c r="OE4" s="158"/>
      <c r="OF4" s="158"/>
      <c r="OG4" s="158"/>
      <c r="OH4" s="158"/>
      <c r="OI4" s="158"/>
      <c r="OJ4" s="158"/>
      <c r="OK4" s="158"/>
      <c r="OL4" s="158"/>
      <c r="OM4" s="158"/>
      <c r="ON4" s="158"/>
      <c r="OO4" s="158"/>
      <c r="OP4" s="158"/>
      <c r="OQ4" s="158"/>
      <c r="OR4" s="158"/>
      <c r="OS4" s="158"/>
      <c r="OT4" s="158"/>
      <c r="OU4" s="158"/>
      <c r="OV4" s="158"/>
      <c r="OW4" s="158"/>
      <c r="OX4" s="158"/>
      <c r="OY4" s="158"/>
      <c r="OZ4" s="158"/>
      <c r="PA4" s="158"/>
      <c r="PB4" s="158"/>
      <c r="PC4" s="158"/>
      <c r="PD4" s="158"/>
      <c r="PE4" s="158"/>
      <c r="PF4" s="158"/>
      <c r="PG4" s="158"/>
      <c r="PH4" s="158"/>
      <c r="PI4" s="158"/>
      <c r="PJ4" s="158"/>
      <c r="PK4" s="158"/>
      <c r="PL4" s="158"/>
      <c r="PM4" s="158"/>
      <c r="PN4" s="158"/>
      <c r="PO4" s="158"/>
      <c r="PP4" s="158"/>
      <c r="PQ4" s="158"/>
      <c r="PR4" s="158"/>
      <c r="PS4" s="158"/>
      <c r="PT4" s="158"/>
      <c r="PU4" s="158"/>
      <c r="PV4" s="158"/>
      <c r="PW4" s="158"/>
      <c r="PX4" s="158"/>
      <c r="PY4" s="158"/>
      <c r="PZ4" s="158"/>
      <c r="QA4" s="158"/>
      <c r="QB4" s="158"/>
      <c r="QC4" s="158"/>
      <c r="QD4" s="158"/>
      <c r="QE4" s="158"/>
      <c r="QF4" s="158"/>
      <c r="QG4" s="158"/>
      <c r="QH4" s="158"/>
      <c r="QI4" s="158"/>
      <c r="QJ4" s="158"/>
      <c r="QK4" s="158"/>
      <c r="QL4" s="158"/>
      <c r="QM4" s="158"/>
      <c r="QN4" s="158"/>
      <c r="QO4" s="158"/>
      <c r="QP4" s="158"/>
      <c r="QQ4" s="158"/>
      <c r="QR4" s="158"/>
      <c r="QS4" s="158"/>
      <c r="QT4" s="158"/>
      <c r="QU4" s="158"/>
      <c r="QV4" s="158"/>
      <c r="QW4" s="158"/>
      <c r="QX4" s="158"/>
      <c r="QY4" s="158"/>
      <c r="QZ4" s="158"/>
      <c r="RA4" s="158"/>
      <c r="RB4" s="158"/>
      <c r="RC4" s="158"/>
      <c r="RD4" s="158"/>
      <c r="RE4" s="158"/>
      <c r="RF4" s="158"/>
      <c r="RG4" s="158"/>
      <c r="RH4" s="158"/>
      <c r="RI4" s="158"/>
      <c r="RJ4" s="158"/>
      <c r="RK4" s="158"/>
      <c r="RL4" s="158"/>
      <c r="RM4" s="158"/>
      <c r="RN4" s="158"/>
      <c r="RO4" s="158"/>
      <c r="RP4" s="158"/>
      <c r="RQ4" s="158"/>
      <c r="RR4" s="158"/>
      <c r="RS4" s="158"/>
      <c r="RT4" s="158"/>
      <c r="RU4" s="158"/>
      <c r="RV4" s="158"/>
      <c r="RW4" s="158"/>
      <c r="RX4" s="158"/>
      <c r="RY4" s="158"/>
      <c r="RZ4" s="158"/>
      <c r="SA4" s="158"/>
      <c r="SB4" s="158"/>
      <c r="SC4" s="158"/>
      <c r="SD4" s="158"/>
      <c r="SE4" s="158"/>
      <c r="SF4" s="158"/>
      <c r="SG4" s="158"/>
      <c r="SH4" s="158"/>
      <c r="SI4" s="158"/>
      <c r="SJ4" s="158"/>
      <c r="SK4" s="158"/>
      <c r="SL4" s="158"/>
      <c r="SM4" s="158"/>
      <c r="SN4" s="158"/>
      <c r="SO4" s="158"/>
      <c r="SP4" s="158"/>
      <c r="SQ4" s="158"/>
      <c r="SR4" s="158"/>
      <c r="SS4" s="158"/>
      <c r="ST4" s="158"/>
      <c r="SU4" s="158"/>
      <c r="SV4" s="158"/>
      <c r="SW4" s="158"/>
      <c r="SX4" s="158"/>
      <c r="SY4" s="158"/>
      <c r="SZ4" s="158"/>
      <c r="TA4" s="158"/>
      <c r="TB4" s="158"/>
      <c r="TC4" s="158"/>
      <c r="TD4" s="158"/>
      <c r="TE4" s="158"/>
      <c r="TF4" s="158"/>
      <c r="TG4" s="158"/>
      <c r="TH4" s="158"/>
      <c r="TI4" s="158"/>
      <c r="TJ4" s="158"/>
      <c r="TK4" s="158"/>
      <c r="TL4" s="158"/>
      <c r="TM4" s="158"/>
      <c r="TN4" s="158"/>
      <c r="TO4" s="158"/>
      <c r="TP4" s="158"/>
      <c r="TQ4" s="158"/>
      <c r="TR4" s="158"/>
      <c r="TS4" s="158"/>
      <c r="TT4" s="158"/>
      <c r="TU4" s="158"/>
      <c r="TV4" s="158"/>
      <c r="TW4" s="158"/>
      <c r="TX4" s="158"/>
      <c r="TY4" s="158"/>
      <c r="TZ4" s="158"/>
      <c r="UA4" s="158"/>
      <c r="UB4" s="158"/>
      <c r="UC4" s="158"/>
      <c r="UD4" s="158"/>
      <c r="UE4" s="158"/>
      <c r="UF4" s="158"/>
      <c r="UG4" s="158"/>
      <c r="UH4" s="158"/>
      <c r="UI4" s="158"/>
      <c r="UJ4" s="158"/>
      <c r="UK4" s="158"/>
      <c r="UL4" s="158"/>
      <c r="UM4" s="158"/>
      <c r="UN4" s="158"/>
      <c r="UO4" s="158"/>
      <c r="UP4" s="158"/>
      <c r="UQ4" s="158"/>
      <c r="UR4" s="158"/>
      <c r="US4" s="158"/>
      <c r="UT4" s="158"/>
      <c r="UU4" s="158"/>
      <c r="UV4" s="158"/>
      <c r="UW4" s="158"/>
      <c r="UX4" s="158"/>
      <c r="UY4" s="158"/>
      <c r="UZ4" s="158"/>
      <c r="VA4" s="158"/>
      <c r="VB4" s="158"/>
      <c r="VC4" s="158"/>
      <c r="VD4" s="158"/>
      <c r="VE4" s="158"/>
      <c r="VF4" s="158"/>
      <c r="VG4" s="158"/>
      <c r="VH4" s="158"/>
      <c r="VI4" s="158"/>
      <c r="VJ4" s="158"/>
      <c r="VK4" s="158"/>
      <c r="VL4" s="158"/>
      <c r="VM4" s="158"/>
      <c r="VN4" s="158"/>
      <c r="VO4" s="158"/>
      <c r="VP4" s="158"/>
      <c r="VQ4" s="158"/>
      <c r="VR4" s="158"/>
      <c r="VS4" s="158"/>
      <c r="VT4" s="158"/>
      <c r="VU4" s="158"/>
      <c r="VV4" s="158"/>
      <c r="VW4" s="158"/>
      <c r="VX4" s="158"/>
      <c r="VY4" s="158"/>
      <c r="VZ4" s="158"/>
      <c r="WA4" s="158"/>
      <c r="WB4" s="158"/>
      <c r="WC4" s="158"/>
      <c r="WD4" s="158"/>
      <c r="WE4" s="158"/>
      <c r="WF4" s="158"/>
      <c r="WG4" s="158"/>
      <c r="WH4" s="158"/>
      <c r="WI4" s="158"/>
      <c r="WJ4" s="158"/>
      <c r="WK4" s="158"/>
      <c r="WL4" s="158"/>
      <c r="WM4" s="158"/>
      <c r="WN4" s="158"/>
      <c r="WO4" s="158"/>
      <c r="WP4" s="158"/>
      <c r="WQ4" s="158"/>
      <c r="WR4" s="158"/>
      <c r="WS4" s="158"/>
      <c r="WT4" s="158"/>
      <c r="WU4" s="158"/>
      <c r="WV4" s="158"/>
      <c r="WW4" s="158"/>
      <c r="WX4" s="158"/>
      <c r="WY4" s="158"/>
      <c r="WZ4" s="158"/>
      <c r="XA4" s="158"/>
      <c r="XB4" s="158"/>
      <c r="XC4" s="158"/>
      <c r="XD4" s="158"/>
      <c r="XE4" s="158"/>
      <c r="XF4" s="158"/>
      <c r="XG4" s="158"/>
      <c r="XH4" s="158"/>
      <c r="XI4" s="158"/>
      <c r="XJ4" s="158"/>
      <c r="XK4" s="158"/>
      <c r="XL4" s="158"/>
      <c r="XM4" s="158"/>
      <c r="XN4" s="158"/>
      <c r="XO4" s="158"/>
      <c r="XP4" s="158"/>
      <c r="XQ4" s="158"/>
      <c r="XR4" s="158"/>
      <c r="XS4" s="158"/>
      <c r="XT4" s="158"/>
      <c r="XU4" s="158"/>
      <c r="XV4" s="158"/>
      <c r="XW4" s="158"/>
      <c r="XX4" s="158"/>
      <c r="XY4" s="158"/>
      <c r="XZ4" s="158"/>
      <c r="YA4" s="158"/>
      <c r="YB4" s="158"/>
      <c r="YC4" s="158"/>
      <c r="YD4" s="158"/>
      <c r="YE4" s="158"/>
      <c r="YF4" s="158"/>
      <c r="YG4" s="158"/>
      <c r="YH4" s="158"/>
      <c r="YI4" s="158"/>
      <c r="YJ4" s="158"/>
      <c r="YK4" s="158"/>
      <c r="YL4" s="158"/>
      <c r="YM4" s="158"/>
      <c r="YN4" s="158"/>
      <c r="YO4" s="158"/>
      <c r="YP4" s="158"/>
      <c r="YQ4" s="158"/>
      <c r="YR4" s="158"/>
      <c r="YS4" s="158"/>
      <c r="YT4" s="158"/>
      <c r="YU4" s="158"/>
      <c r="YV4" s="158"/>
      <c r="YW4" s="158"/>
      <c r="YX4" s="158"/>
      <c r="YY4" s="158"/>
      <c r="YZ4" s="158"/>
      <c r="ZA4" s="158"/>
      <c r="ZB4" s="158"/>
      <c r="ZC4" s="158"/>
      <c r="ZD4" s="158"/>
      <c r="ZE4" s="158"/>
      <c r="ZF4" s="158"/>
      <c r="ZG4" s="158"/>
      <c r="ZH4" s="158"/>
      <c r="ZI4" s="158"/>
      <c r="ZJ4" s="158"/>
      <c r="ZK4" s="158"/>
      <c r="ZL4" s="158"/>
      <c r="ZM4" s="158"/>
      <c r="ZN4" s="158"/>
      <c r="ZO4" s="158"/>
      <c r="ZP4" s="158"/>
      <c r="ZQ4" s="158"/>
      <c r="ZR4" s="158"/>
      <c r="ZS4" s="158"/>
      <c r="ZT4" s="158"/>
      <c r="ZU4" s="158"/>
      <c r="ZV4" s="158"/>
      <c r="ZW4" s="158"/>
      <c r="ZX4" s="158"/>
      <c r="ZY4" s="158"/>
      <c r="ZZ4" s="158"/>
      <c r="AAA4" s="158"/>
      <c r="AAB4" s="158"/>
      <c r="AAC4" s="158"/>
      <c r="AAD4" s="158"/>
      <c r="AAE4" s="158"/>
      <c r="AAF4" s="158"/>
      <c r="AAG4" s="158"/>
      <c r="AAH4" s="158"/>
      <c r="AAI4" s="158"/>
      <c r="AAJ4" s="158"/>
      <c r="AAK4" s="158"/>
      <c r="AAL4" s="158"/>
      <c r="AAM4" s="158"/>
      <c r="AAN4" s="158"/>
      <c r="AAO4" s="158"/>
      <c r="AAP4" s="158"/>
      <c r="AAQ4" s="158"/>
      <c r="AAR4" s="158"/>
      <c r="AAS4" s="158"/>
      <c r="AAT4" s="158"/>
      <c r="AAU4" s="158"/>
      <c r="AAV4" s="158"/>
      <c r="AAW4" s="158"/>
      <c r="AAX4" s="158"/>
      <c r="AAY4" s="158"/>
      <c r="AAZ4" s="158"/>
      <c r="ABA4" s="158"/>
      <c r="ABB4" s="158"/>
      <c r="ABC4" s="158"/>
      <c r="ABD4" s="158"/>
      <c r="ABE4" s="158"/>
      <c r="ABF4" s="158"/>
      <c r="ABG4" s="158"/>
      <c r="ABH4" s="158"/>
      <c r="ABI4" s="158"/>
      <c r="ABJ4" s="158"/>
      <c r="ABK4" s="158"/>
      <c r="ABL4" s="158"/>
      <c r="ABM4" s="158"/>
      <c r="ABN4" s="158"/>
      <c r="ABO4" s="158"/>
      <c r="ABP4" s="158"/>
      <c r="ABQ4" s="158"/>
      <c r="ABR4" s="158"/>
      <c r="ABS4" s="158"/>
      <c r="ABT4" s="158"/>
      <c r="ABU4" s="158"/>
      <c r="ABV4" s="158"/>
      <c r="ABW4" s="158"/>
      <c r="ABX4" s="158"/>
      <c r="ABY4" s="158"/>
      <c r="ABZ4" s="158"/>
      <c r="ACA4" s="158"/>
      <c r="ACB4" s="158"/>
      <c r="ACC4" s="158"/>
      <c r="ACD4" s="158"/>
      <c r="ACE4" s="158"/>
      <c r="ACF4" s="158"/>
      <c r="ACG4" s="158"/>
      <c r="ACH4" s="158"/>
      <c r="ACI4" s="158"/>
      <c r="ACJ4" s="158"/>
      <c r="ACK4" s="158"/>
      <c r="ACL4" s="158"/>
      <c r="ACM4" s="158"/>
      <c r="ACN4" s="158"/>
      <c r="ACO4" s="158"/>
      <c r="ACP4" s="158"/>
      <c r="ACQ4" s="158"/>
      <c r="ACR4" s="158"/>
      <c r="ACS4" s="158"/>
      <c r="ACT4" s="158"/>
      <c r="ACU4" s="158"/>
      <c r="ACV4" s="158"/>
      <c r="ACW4" s="158"/>
      <c r="ACX4" s="158"/>
      <c r="ACY4" s="158"/>
      <c r="ACZ4" s="158"/>
      <c r="ADA4" s="158"/>
      <c r="ADB4" s="158"/>
      <c r="ADC4" s="158"/>
      <c r="ADD4" s="158"/>
      <c r="ADE4" s="158"/>
      <c r="ADF4" s="158"/>
      <c r="ADG4" s="158"/>
      <c r="ADH4" s="158"/>
      <c r="ADI4" s="158"/>
      <c r="ADJ4" s="158"/>
      <c r="ADK4" s="158"/>
      <c r="ADL4" s="158"/>
      <c r="ADM4" s="158"/>
      <c r="ADN4" s="158"/>
      <c r="ADO4" s="158"/>
      <c r="ADP4" s="158"/>
      <c r="ADQ4" s="158"/>
      <c r="ADR4" s="158"/>
      <c r="ADS4" s="158"/>
      <c r="ADT4" s="158"/>
      <c r="ADU4" s="158"/>
      <c r="ADV4" s="158"/>
      <c r="ADW4" s="158"/>
      <c r="ADX4" s="158"/>
      <c r="ADY4" s="158"/>
      <c r="ADZ4" s="158"/>
      <c r="AEA4" s="158"/>
      <c r="AEB4" s="158"/>
      <c r="AEC4" s="158"/>
      <c r="AED4" s="158"/>
      <c r="AEE4" s="158"/>
      <c r="AEF4" s="158"/>
      <c r="AEG4" s="158"/>
      <c r="AEH4" s="158"/>
      <c r="AEI4" s="158"/>
      <c r="AEJ4" s="158"/>
      <c r="AEK4" s="158"/>
      <c r="AEL4" s="158"/>
      <c r="AEM4" s="158"/>
      <c r="AEN4" s="158"/>
      <c r="AEO4" s="158"/>
      <c r="AEP4" s="158"/>
      <c r="AEQ4" s="158"/>
      <c r="AER4" s="158"/>
      <c r="AES4" s="158"/>
      <c r="AET4" s="158"/>
      <c r="AEU4" s="158"/>
      <c r="AEV4" s="158"/>
      <c r="AEW4" s="158"/>
      <c r="AEX4" s="158"/>
      <c r="AEY4" s="158"/>
      <c r="AEZ4" s="158"/>
      <c r="AFA4" s="158"/>
      <c r="AFB4" s="158"/>
      <c r="AFC4" s="158"/>
      <c r="AFD4" s="158"/>
      <c r="AFE4" s="158"/>
      <c r="AFF4" s="158"/>
      <c r="AFG4" s="158"/>
      <c r="AFH4" s="158"/>
      <c r="AFI4" s="158"/>
      <c r="AFJ4" s="158"/>
      <c r="AFK4" s="158"/>
      <c r="AFL4" s="158"/>
      <c r="AFM4" s="158"/>
      <c r="AFN4" s="158"/>
      <c r="AFO4" s="158"/>
      <c r="AFP4" s="158"/>
      <c r="AFQ4" s="158"/>
      <c r="AFR4" s="158"/>
      <c r="AFS4" s="158"/>
      <c r="AFT4" s="158"/>
      <c r="AFU4" s="158"/>
      <c r="AFV4" s="158"/>
      <c r="AFW4" s="158"/>
      <c r="AFX4" s="158"/>
      <c r="AFY4" s="158"/>
      <c r="AFZ4" s="158"/>
      <c r="AGA4" s="158"/>
      <c r="AGB4" s="158"/>
      <c r="AGC4" s="158"/>
      <c r="AGD4" s="158"/>
      <c r="AGE4" s="158"/>
      <c r="AGF4" s="158"/>
      <c r="AGG4" s="158"/>
      <c r="AGH4" s="158"/>
      <c r="AGI4" s="158"/>
      <c r="AGJ4" s="158"/>
      <c r="AGK4" s="158"/>
      <c r="AGL4" s="158"/>
      <c r="AGM4" s="158"/>
      <c r="AGN4" s="158"/>
      <c r="AGO4" s="158"/>
      <c r="AGP4" s="158"/>
      <c r="AGQ4" s="158"/>
      <c r="AGR4" s="158"/>
      <c r="AGS4" s="158"/>
      <c r="AGT4" s="158"/>
      <c r="AGU4" s="158"/>
      <c r="AGV4" s="158"/>
      <c r="AGW4" s="158"/>
      <c r="AGX4" s="158"/>
      <c r="AGY4" s="158"/>
      <c r="AGZ4" s="158"/>
      <c r="AHA4" s="158"/>
      <c r="AHB4" s="158"/>
      <c r="AHC4" s="158"/>
      <c r="AHD4" s="158"/>
      <c r="AHE4" s="158"/>
      <c r="AHF4" s="158"/>
      <c r="AHG4" s="158"/>
      <c r="AHH4" s="158"/>
      <c r="AHI4" s="158"/>
      <c r="AHJ4" s="158"/>
      <c r="AHK4" s="158"/>
      <c r="AHL4" s="158"/>
      <c r="AHM4" s="158"/>
      <c r="AHN4" s="158"/>
      <c r="AHO4" s="158"/>
      <c r="AHP4" s="158"/>
      <c r="AHQ4" s="158"/>
      <c r="AHR4" s="158"/>
      <c r="AHS4" s="158"/>
      <c r="AHT4" s="158"/>
      <c r="AHU4" s="158"/>
      <c r="AHV4" s="158"/>
      <c r="AHW4" s="158"/>
      <c r="AHX4" s="158"/>
      <c r="AHY4" s="158"/>
      <c r="AHZ4" s="158"/>
      <c r="AIA4" s="158"/>
      <c r="AIB4" s="158"/>
      <c r="AIC4" s="158"/>
      <c r="AID4" s="158"/>
      <c r="AIE4" s="158"/>
      <c r="AIF4" s="158"/>
      <c r="AIG4" s="158"/>
      <c r="AIH4" s="158"/>
      <c r="AII4" s="158"/>
      <c r="AIJ4" s="158"/>
      <c r="AIK4" s="158"/>
      <c r="AIL4" s="158"/>
      <c r="AIM4" s="158"/>
      <c r="AIN4" s="158"/>
      <c r="AIO4" s="158"/>
      <c r="AIP4" s="158"/>
      <c r="AIQ4" s="158"/>
      <c r="AIR4" s="158"/>
      <c r="AIS4" s="158"/>
      <c r="AIT4" s="158"/>
      <c r="AIU4" s="158"/>
      <c r="AIV4" s="158"/>
      <c r="AIW4" s="158"/>
      <c r="AIX4" s="158"/>
      <c r="AIY4" s="158"/>
      <c r="AIZ4" s="158"/>
      <c r="AJA4" s="158"/>
      <c r="AJB4" s="158"/>
      <c r="AJC4" s="158"/>
      <c r="AJD4" s="158"/>
      <c r="AJE4" s="158"/>
      <c r="AJF4" s="158"/>
      <c r="AJG4" s="158"/>
      <c r="AJH4" s="158"/>
      <c r="AJI4" s="158"/>
      <c r="AJJ4" s="158"/>
      <c r="AJK4" s="158"/>
      <c r="AJL4" s="158"/>
      <c r="AJM4" s="158"/>
      <c r="AJN4" s="158"/>
      <c r="AJO4" s="158"/>
      <c r="AJP4" s="158"/>
      <c r="AJQ4" s="158"/>
      <c r="AJR4" s="158"/>
      <c r="AJS4" s="158"/>
      <c r="AJT4" s="158"/>
      <c r="AJU4" s="158"/>
      <c r="AJV4" s="158"/>
      <c r="AJW4" s="158"/>
      <c r="AJX4" s="158"/>
      <c r="AJY4" s="158"/>
      <c r="AJZ4" s="158"/>
      <c r="AKA4" s="158"/>
      <c r="AKB4" s="158"/>
      <c r="AKC4" s="158"/>
      <c r="AKD4" s="158"/>
      <c r="AKE4" s="158"/>
      <c r="AKF4" s="158"/>
      <c r="AKG4" s="158"/>
      <c r="AKH4" s="158"/>
      <c r="AKI4" s="158"/>
      <c r="AKJ4" s="158"/>
      <c r="AKK4" s="158"/>
      <c r="AKL4" s="158"/>
      <c r="AKM4" s="158"/>
      <c r="AKN4" s="158"/>
      <c r="AKO4" s="158"/>
      <c r="AKP4" s="158"/>
      <c r="AKQ4" s="158"/>
      <c r="AKR4" s="158"/>
      <c r="AKS4" s="158"/>
      <c r="AKT4" s="158"/>
      <c r="AKU4" s="158"/>
      <c r="AKV4" s="158"/>
      <c r="AKW4" s="158"/>
      <c r="AKX4" s="158"/>
      <c r="AKY4" s="158"/>
      <c r="AKZ4" s="158"/>
      <c r="ALA4" s="158"/>
      <c r="ALB4" s="158"/>
      <c r="ALC4" s="158"/>
      <c r="ALD4" s="158"/>
      <c r="ALE4" s="158"/>
      <c r="ALF4" s="158"/>
      <c r="ALG4" s="158"/>
      <c r="ALH4" s="158"/>
      <c r="ALI4" s="158"/>
      <c r="ALJ4" s="158"/>
      <c r="ALK4" s="158"/>
      <c r="ALL4" s="158"/>
      <c r="ALM4" s="158"/>
      <c r="ALN4" s="158"/>
      <c r="ALO4" s="158"/>
      <c r="ALP4" s="158"/>
      <c r="ALQ4" s="158"/>
      <c r="ALR4" s="158"/>
      <c r="ALS4" s="158"/>
      <c r="ALT4" s="158"/>
      <c r="ALU4" s="158"/>
      <c r="ALV4" s="158"/>
      <c r="ALW4" s="158"/>
      <c r="ALX4" s="158"/>
      <c r="ALY4" s="158"/>
      <c r="ALZ4" s="158"/>
      <c r="AMA4" s="158"/>
      <c r="AMB4" s="158"/>
      <c r="AMC4" s="158"/>
      <c r="AMD4" s="158"/>
      <c r="AME4" s="158"/>
      <c r="AMF4" s="158"/>
      <c r="AMG4" s="158"/>
      <c r="AMH4" s="158"/>
      <c r="AMI4" s="158"/>
      <c r="AMJ4" s="158"/>
      <c r="AMK4" s="158"/>
      <c r="AML4" s="158"/>
      <c r="AMM4" s="158"/>
      <c r="AMN4" s="158"/>
      <c r="AMO4" s="158"/>
      <c r="AMP4" s="158"/>
      <c r="AMQ4" s="158"/>
      <c r="AMR4" s="158"/>
      <c r="AMS4" s="158"/>
      <c r="AMT4" s="158"/>
      <c r="AMU4" s="158"/>
      <c r="AMV4" s="158"/>
      <c r="AMW4" s="158"/>
      <c r="AMX4" s="158"/>
      <c r="AMY4" s="158"/>
      <c r="AMZ4" s="158"/>
      <c r="ANA4" s="158"/>
      <c r="ANB4" s="158"/>
      <c r="ANC4" s="158"/>
      <c r="AND4" s="158"/>
      <c r="ANE4" s="158"/>
      <c r="ANF4" s="158"/>
      <c r="ANG4" s="158"/>
      <c r="ANH4" s="158"/>
      <c r="ANI4" s="158"/>
      <c r="ANJ4" s="158"/>
      <c r="ANK4" s="158"/>
      <c r="ANL4" s="158"/>
      <c r="ANM4" s="158"/>
      <c r="ANN4" s="158"/>
      <c r="ANO4" s="158"/>
      <c r="ANP4" s="158"/>
      <c r="ANQ4" s="158"/>
      <c r="ANR4" s="158"/>
      <c r="ANS4" s="158"/>
      <c r="ANT4" s="158"/>
      <c r="ANU4" s="158"/>
      <c r="ANV4" s="158"/>
      <c r="ANW4" s="158"/>
      <c r="ANX4" s="158"/>
      <c r="ANY4" s="158"/>
      <c r="ANZ4" s="158"/>
      <c r="AOA4" s="158"/>
      <c r="AOB4" s="158"/>
      <c r="AOC4" s="158"/>
      <c r="AOD4" s="158"/>
      <c r="AOE4" s="158"/>
      <c r="AOF4" s="158"/>
      <c r="AOG4" s="158"/>
      <c r="AOH4" s="158"/>
      <c r="AOI4" s="158"/>
      <c r="AOJ4" s="158"/>
      <c r="AOK4" s="158"/>
      <c r="AOL4" s="158"/>
      <c r="AOM4" s="158"/>
      <c r="AON4" s="158"/>
      <c r="AOO4" s="158"/>
      <c r="AOP4" s="158"/>
      <c r="AOQ4" s="158"/>
      <c r="AOR4" s="158"/>
      <c r="AOS4" s="158"/>
      <c r="AOT4" s="158"/>
      <c r="AOU4" s="158"/>
      <c r="AOV4" s="158"/>
      <c r="AOW4" s="158"/>
      <c r="AOX4" s="158"/>
      <c r="AOY4" s="158"/>
      <c r="AOZ4" s="158"/>
      <c r="APA4" s="158"/>
      <c r="APB4" s="158"/>
      <c r="APC4" s="158"/>
      <c r="APD4" s="158"/>
      <c r="APE4" s="158"/>
      <c r="APF4" s="158"/>
      <c r="APG4" s="158"/>
      <c r="APH4" s="158"/>
      <c r="API4" s="158"/>
      <c r="APJ4" s="158"/>
      <c r="APK4" s="158"/>
      <c r="APL4" s="158"/>
      <c r="APM4" s="158"/>
      <c r="APN4" s="158"/>
      <c r="APO4" s="158"/>
      <c r="APP4" s="158"/>
      <c r="APQ4" s="158"/>
      <c r="APR4" s="158"/>
      <c r="APS4" s="158"/>
      <c r="APT4" s="158"/>
      <c r="APU4" s="158"/>
      <c r="APV4" s="158"/>
      <c r="APW4" s="158"/>
      <c r="APX4" s="158"/>
      <c r="APY4" s="158"/>
      <c r="APZ4" s="158"/>
      <c r="AQA4" s="158"/>
      <c r="AQB4" s="158"/>
      <c r="AQC4" s="158"/>
      <c r="AQD4" s="158"/>
      <c r="AQE4" s="158"/>
      <c r="AQF4" s="158"/>
      <c r="AQG4" s="158"/>
      <c r="AQH4" s="158"/>
      <c r="AQI4" s="158"/>
      <c r="AQJ4" s="158"/>
      <c r="AQK4" s="158"/>
      <c r="AQL4" s="158"/>
      <c r="AQM4" s="158"/>
      <c r="AQN4" s="158"/>
      <c r="AQO4" s="158"/>
      <c r="AQP4" s="158"/>
      <c r="AQQ4" s="158"/>
      <c r="AQR4" s="158"/>
      <c r="AQS4" s="158"/>
      <c r="AQT4" s="158"/>
      <c r="AQU4" s="158"/>
      <c r="AQV4" s="158"/>
      <c r="AQW4" s="158"/>
      <c r="AQX4" s="158"/>
      <c r="AQY4" s="158"/>
      <c r="AQZ4" s="158"/>
      <c r="ARA4" s="158"/>
      <c r="ARB4" s="158"/>
      <c r="ARC4" s="158"/>
      <c r="ARD4" s="158"/>
      <c r="ARE4" s="158"/>
      <c r="ARF4" s="158"/>
      <c r="ARG4" s="158"/>
      <c r="ARH4" s="158"/>
      <c r="ARI4" s="158"/>
      <c r="ARJ4" s="158"/>
      <c r="ARK4" s="158"/>
      <c r="ARL4" s="158"/>
      <c r="ARM4" s="158"/>
      <c r="ARN4" s="158"/>
      <c r="ARO4" s="158"/>
      <c r="ARP4" s="158"/>
      <c r="ARQ4" s="158"/>
      <c r="ARR4" s="158"/>
      <c r="ARS4" s="158"/>
      <c r="ART4" s="158"/>
      <c r="ARU4" s="158"/>
      <c r="ARV4" s="158"/>
      <c r="ARW4" s="158"/>
      <c r="ARX4" s="158"/>
      <c r="ARY4" s="158"/>
      <c r="ARZ4" s="158"/>
      <c r="ASA4" s="158"/>
      <c r="ASB4" s="158"/>
      <c r="ASC4" s="158"/>
      <c r="ASD4" s="158"/>
      <c r="ASE4" s="158"/>
      <c r="ASF4" s="158"/>
      <c r="ASG4" s="158"/>
      <c r="ASH4" s="158"/>
      <c r="ASI4" s="158"/>
      <c r="ASJ4" s="158"/>
      <c r="ASK4" s="158"/>
      <c r="ASL4" s="158"/>
      <c r="ASM4" s="158"/>
      <c r="ASN4" s="158"/>
      <c r="ASO4" s="158"/>
      <c r="ASP4" s="158"/>
      <c r="ASQ4" s="158"/>
      <c r="ASR4" s="158"/>
      <c r="ASS4" s="158"/>
      <c r="AST4" s="158"/>
      <c r="ASU4" s="158"/>
      <c r="ASV4" s="158"/>
      <c r="ASW4" s="158"/>
      <c r="ASX4" s="158"/>
      <c r="ASY4" s="158"/>
      <c r="ASZ4" s="158"/>
      <c r="ATA4" s="158"/>
      <c r="ATB4" s="158"/>
      <c r="ATC4" s="158"/>
      <c r="ATD4" s="158"/>
      <c r="ATE4" s="158"/>
      <c r="ATF4" s="158"/>
      <c r="ATG4" s="158"/>
      <c r="ATH4" s="158"/>
      <c r="ATI4" s="158"/>
      <c r="ATJ4" s="158"/>
      <c r="ATK4" s="158"/>
      <c r="ATL4" s="158"/>
      <c r="ATM4" s="158"/>
      <c r="ATN4" s="158"/>
      <c r="ATO4" s="158"/>
      <c r="ATP4" s="158"/>
      <c r="ATQ4" s="158"/>
      <c r="ATR4" s="158"/>
      <c r="ATS4" s="158"/>
      <c r="ATT4" s="158"/>
      <c r="ATU4" s="158"/>
      <c r="ATV4" s="158"/>
      <c r="ATW4" s="158"/>
      <c r="ATX4" s="158"/>
      <c r="ATY4" s="158"/>
      <c r="ATZ4" s="158"/>
      <c r="AUA4" s="158"/>
      <c r="AUB4" s="158"/>
      <c r="AUC4" s="158"/>
      <c r="AUD4" s="158"/>
      <c r="AUE4" s="158"/>
      <c r="AUF4" s="158"/>
      <c r="AUG4" s="158"/>
      <c r="AUH4" s="158"/>
      <c r="AUI4" s="158"/>
      <c r="AUJ4" s="158"/>
      <c r="AUK4" s="158"/>
      <c r="AUL4" s="158"/>
      <c r="AUM4" s="158"/>
      <c r="AUN4" s="158"/>
      <c r="AUO4" s="158"/>
      <c r="AUP4" s="158"/>
      <c r="AUQ4" s="158"/>
      <c r="AUR4" s="158"/>
      <c r="AUS4" s="158"/>
      <c r="AUT4" s="158"/>
      <c r="AUU4" s="158"/>
      <c r="AUV4" s="158"/>
      <c r="AUW4" s="158"/>
      <c r="AUX4" s="158"/>
      <c r="AUY4" s="158"/>
      <c r="AUZ4" s="158"/>
      <c r="AVA4" s="158"/>
      <c r="AVB4" s="158"/>
      <c r="AVC4" s="158"/>
      <c r="AVD4" s="158"/>
      <c r="AVE4" s="158"/>
      <c r="AVF4" s="158"/>
      <c r="AVG4" s="158"/>
      <c r="AVH4" s="158"/>
      <c r="AVI4" s="158"/>
      <c r="AVJ4" s="158"/>
      <c r="AVK4" s="158"/>
      <c r="AVL4" s="158"/>
      <c r="AVM4" s="158"/>
      <c r="AVN4" s="158"/>
      <c r="AVO4" s="158"/>
      <c r="AVP4" s="158"/>
      <c r="AVQ4" s="158"/>
      <c r="AVR4" s="158"/>
      <c r="AVS4" s="158"/>
      <c r="AVT4" s="158"/>
      <c r="AVU4" s="158"/>
      <c r="AVV4" s="158"/>
      <c r="AVW4" s="158"/>
      <c r="AVX4" s="158"/>
      <c r="AVY4" s="158"/>
      <c r="AVZ4" s="158"/>
      <c r="AWA4" s="158"/>
      <c r="AWB4" s="158"/>
      <c r="AWC4" s="158"/>
      <c r="AWD4" s="158"/>
      <c r="AWE4" s="158"/>
      <c r="AWF4" s="158"/>
      <c r="AWG4" s="158"/>
      <c r="AWH4" s="158"/>
      <c r="AWI4" s="158"/>
      <c r="AWJ4" s="158"/>
      <c r="AWK4" s="158"/>
      <c r="AWL4" s="158"/>
      <c r="AWM4" s="158"/>
      <c r="AWN4" s="158"/>
      <c r="AWO4" s="158"/>
      <c r="AWP4" s="158"/>
      <c r="AWQ4" s="158"/>
      <c r="AWR4" s="158"/>
      <c r="AWS4" s="158"/>
      <c r="AWT4" s="158"/>
      <c r="AWU4" s="158"/>
      <c r="AWV4" s="158"/>
      <c r="AWW4" s="158"/>
      <c r="AWX4" s="158"/>
      <c r="AWY4" s="158"/>
      <c r="AWZ4" s="158"/>
      <c r="AXA4" s="158"/>
      <c r="AXB4" s="158"/>
      <c r="AXC4" s="158"/>
      <c r="AXD4" s="158"/>
      <c r="AXE4" s="158"/>
      <c r="AXF4" s="158"/>
      <c r="AXG4" s="158"/>
      <c r="AXH4" s="158"/>
      <c r="AXI4" s="158"/>
      <c r="AXJ4" s="158"/>
      <c r="AXK4" s="158"/>
      <c r="AXL4" s="158"/>
      <c r="AXM4" s="158"/>
      <c r="AXN4" s="158"/>
      <c r="AXO4" s="158"/>
      <c r="AXP4" s="158"/>
      <c r="AXQ4" s="158"/>
      <c r="AXR4" s="158"/>
      <c r="AXS4" s="158"/>
      <c r="AXT4" s="158"/>
      <c r="AXU4" s="158"/>
      <c r="AXV4" s="158"/>
      <c r="AXW4" s="158"/>
      <c r="AXX4" s="158"/>
      <c r="AXY4" s="158"/>
      <c r="AXZ4" s="158"/>
      <c r="AYA4" s="158"/>
      <c r="AYB4" s="158"/>
      <c r="AYC4" s="158"/>
      <c r="AYD4" s="158"/>
      <c r="AYE4" s="158"/>
      <c r="AYF4" s="158"/>
      <c r="AYG4" s="158"/>
      <c r="AYH4" s="158"/>
      <c r="AYI4" s="158"/>
      <c r="AYJ4" s="158"/>
      <c r="AYK4" s="158"/>
      <c r="AYL4" s="158"/>
      <c r="AYM4" s="158"/>
      <c r="AYN4" s="158"/>
      <c r="AYO4" s="158"/>
      <c r="AYP4" s="158"/>
      <c r="AYQ4" s="158"/>
      <c r="AYR4" s="158"/>
      <c r="AYS4" s="158"/>
      <c r="AYT4" s="158"/>
      <c r="AYU4" s="158"/>
      <c r="AYV4" s="158"/>
      <c r="AYW4" s="158"/>
      <c r="AYX4" s="158"/>
      <c r="AYY4" s="158"/>
      <c r="AYZ4" s="158"/>
      <c r="AZA4" s="158"/>
      <c r="AZB4" s="158"/>
      <c r="AZC4" s="158"/>
      <c r="AZD4" s="158"/>
      <c r="AZE4" s="158"/>
      <c r="AZF4" s="158"/>
      <c r="AZG4" s="158"/>
      <c r="AZH4" s="158"/>
      <c r="AZI4" s="158"/>
      <c r="AZJ4" s="158"/>
      <c r="AZK4" s="158"/>
      <c r="AZL4" s="158"/>
      <c r="AZM4" s="158"/>
      <c r="AZN4" s="158"/>
      <c r="AZO4" s="158"/>
      <c r="AZP4" s="158"/>
      <c r="AZQ4" s="158"/>
      <c r="AZR4" s="158"/>
      <c r="AZS4" s="158"/>
      <c r="AZT4" s="158"/>
      <c r="AZU4" s="158"/>
      <c r="AZV4" s="158"/>
      <c r="AZW4" s="158"/>
      <c r="AZX4" s="158"/>
      <c r="AZY4" s="158"/>
      <c r="AZZ4" s="158"/>
      <c r="BAA4" s="158"/>
      <c r="BAB4" s="158"/>
      <c r="BAC4" s="158"/>
      <c r="BAD4" s="158"/>
      <c r="BAE4" s="158"/>
      <c r="BAF4" s="158"/>
      <c r="BAG4" s="158"/>
      <c r="BAH4" s="158"/>
      <c r="BAI4" s="158"/>
      <c r="BAJ4" s="158"/>
      <c r="BAK4" s="158"/>
      <c r="BAL4" s="158"/>
      <c r="BAM4" s="158"/>
      <c r="BAN4" s="158"/>
      <c r="BAO4" s="158"/>
      <c r="BAP4" s="158"/>
      <c r="BAQ4" s="158"/>
      <c r="BAR4" s="158"/>
      <c r="BAS4" s="158"/>
      <c r="BAT4" s="158"/>
      <c r="BAU4" s="158"/>
      <c r="BAV4" s="158"/>
      <c r="BAW4" s="158"/>
      <c r="BAX4" s="158"/>
      <c r="BAY4" s="158"/>
      <c r="BAZ4" s="158"/>
      <c r="BBA4" s="158"/>
      <c r="BBB4" s="158"/>
      <c r="BBC4" s="158"/>
      <c r="BBD4" s="158"/>
      <c r="BBE4" s="158"/>
      <c r="BBF4" s="158"/>
      <c r="BBG4" s="158"/>
      <c r="BBH4" s="158"/>
      <c r="BBI4" s="158"/>
      <c r="BBJ4" s="158"/>
      <c r="BBK4" s="158"/>
      <c r="BBL4" s="158"/>
      <c r="BBM4" s="158"/>
      <c r="BBN4" s="158"/>
      <c r="BBO4" s="158"/>
      <c r="BBP4" s="158"/>
      <c r="BBQ4" s="158"/>
      <c r="BBR4" s="158"/>
      <c r="BBS4" s="158"/>
      <c r="BBT4" s="158"/>
      <c r="BBU4" s="158"/>
      <c r="BBV4" s="158"/>
      <c r="BBW4" s="158"/>
      <c r="BBX4" s="158"/>
      <c r="BBY4" s="158"/>
      <c r="BBZ4" s="158"/>
      <c r="BCA4" s="158"/>
      <c r="BCB4" s="158"/>
      <c r="BCC4" s="158"/>
      <c r="BCD4" s="158"/>
      <c r="BCE4" s="158"/>
      <c r="BCF4" s="158"/>
      <c r="BCG4" s="158"/>
      <c r="BCH4" s="158"/>
      <c r="BCI4" s="158"/>
      <c r="BCJ4" s="158"/>
      <c r="BCK4" s="158"/>
      <c r="BCL4" s="158"/>
      <c r="BCM4" s="158"/>
      <c r="BCN4" s="158"/>
      <c r="BCO4" s="158"/>
      <c r="BCP4" s="158"/>
      <c r="BCQ4" s="158"/>
      <c r="BCR4" s="158"/>
      <c r="BCS4" s="158"/>
      <c r="BCT4" s="158"/>
      <c r="BCU4" s="158"/>
      <c r="BCV4" s="158"/>
      <c r="BCW4" s="158"/>
      <c r="BCX4" s="158"/>
      <c r="BCY4" s="158"/>
      <c r="BCZ4" s="158"/>
      <c r="BDA4" s="158"/>
      <c r="BDB4" s="158"/>
      <c r="BDC4" s="158"/>
      <c r="BDD4" s="158"/>
      <c r="BDE4" s="158"/>
      <c r="BDF4" s="158"/>
      <c r="BDG4" s="158"/>
      <c r="BDH4" s="158"/>
      <c r="BDI4" s="158"/>
      <c r="BDJ4" s="158"/>
      <c r="BDK4" s="158"/>
      <c r="BDL4" s="158"/>
      <c r="BDM4" s="158"/>
      <c r="BDN4" s="158"/>
      <c r="BDO4" s="158"/>
      <c r="BDP4" s="158"/>
      <c r="BDQ4" s="158"/>
      <c r="BDR4" s="158"/>
      <c r="BDS4" s="158"/>
      <c r="BDT4" s="158"/>
      <c r="BDU4" s="158"/>
      <c r="BDV4" s="158"/>
      <c r="BDW4" s="158"/>
      <c r="BDX4" s="158"/>
      <c r="BDY4" s="158"/>
      <c r="BDZ4" s="158"/>
      <c r="BEA4" s="158"/>
      <c r="BEB4" s="158"/>
      <c r="BEC4" s="158"/>
      <c r="BED4" s="158"/>
      <c r="BEE4" s="158"/>
      <c r="BEF4" s="158"/>
      <c r="BEG4" s="158"/>
      <c r="BEH4" s="158"/>
      <c r="BEI4" s="158"/>
      <c r="BEJ4" s="158"/>
      <c r="BEK4" s="158"/>
      <c r="BEL4" s="158"/>
      <c r="BEM4" s="158"/>
      <c r="BEN4" s="158"/>
      <c r="BEO4" s="158"/>
      <c r="BEP4" s="158"/>
      <c r="BEQ4" s="158"/>
      <c r="BER4" s="158"/>
      <c r="BES4" s="158"/>
      <c r="BET4" s="158"/>
      <c r="BEU4" s="158"/>
      <c r="BEV4" s="158"/>
      <c r="BEW4" s="158"/>
      <c r="BEX4" s="158"/>
      <c r="BEY4" s="158"/>
      <c r="BEZ4" s="158"/>
      <c r="BFA4" s="158"/>
      <c r="BFB4" s="158"/>
      <c r="BFC4" s="158"/>
      <c r="BFD4" s="158"/>
      <c r="BFE4" s="158"/>
      <c r="BFF4" s="158"/>
      <c r="BFG4" s="158"/>
      <c r="BFH4" s="158"/>
      <c r="BFI4" s="158"/>
      <c r="BFJ4" s="158"/>
      <c r="BFK4" s="158"/>
      <c r="BFL4" s="158"/>
      <c r="BFM4" s="158"/>
      <c r="BFN4" s="158"/>
      <c r="BFO4" s="158"/>
      <c r="BFP4" s="158"/>
      <c r="BFQ4" s="158"/>
      <c r="BFR4" s="158"/>
      <c r="BFS4" s="158"/>
      <c r="BFT4" s="158"/>
      <c r="BFU4" s="158"/>
      <c r="BFV4" s="158"/>
      <c r="BFW4" s="158"/>
      <c r="BFX4" s="158"/>
      <c r="BFY4" s="158"/>
      <c r="BFZ4" s="158"/>
      <c r="BGA4" s="158"/>
      <c r="BGB4" s="158"/>
      <c r="BGC4" s="158"/>
      <c r="BGD4" s="158"/>
      <c r="BGE4" s="158"/>
      <c r="BGF4" s="158"/>
      <c r="BGG4" s="158"/>
      <c r="BGH4" s="158"/>
      <c r="BGI4" s="158"/>
      <c r="BGJ4" s="158"/>
      <c r="BGK4" s="158"/>
      <c r="BGL4" s="158"/>
      <c r="BGM4" s="158"/>
      <c r="BGN4" s="158"/>
      <c r="BGO4" s="158"/>
      <c r="BGP4" s="158"/>
      <c r="BGQ4" s="158"/>
      <c r="BGR4" s="158"/>
      <c r="BGS4" s="158"/>
      <c r="BGT4" s="158"/>
      <c r="BGU4" s="158"/>
      <c r="BGV4" s="158"/>
      <c r="BGW4" s="158"/>
      <c r="BGX4" s="158"/>
      <c r="BGY4" s="158"/>
      <c r="BGZ4" s="158"/>
      <c r="BHA4" s="158"/>
      <c r="BHB4" s="158"/>
      <c r="BHC4" s="158"/>
      <c r="BHD4" s="158"/>
      <c r="BHE4" s="158"/>
      <c r="BHF4" s="158"/>
      <c r="BHG4" s="158"/>
      <c r="BHH4" s="158"/>
      <c r="BHI4" s="158"/>
      <c r="BHJ4" s="158"/>
      <c r="BHK4" s="158"/>
      <c r="BHL4" s="158"/>
      <c r="BHM4" s="158"/>
      <c r="BHN4" s="158"/>
      <c r="BHO4" s="158"/>
      <c r="BHP4" s="158"/>
      <c r="BHQ4" s="158"/>
      <c r="BHR4" s="158"/>
      <c r="BHS4" s="158"/>
      <c r="BHT4" s="158"/>
      <c r="BHU4" s="158"/>
      <c r="BHV4" s="158"/>
      <c r="BHW4" s="158"/>
      <c r="BHX4" s="158"/>
      <c r="BHY4" s="158"/>
      <c r="BHZ4" s="158"/>
      <c r="BIA4" s="158"/>
      <c r="BIB4" s="158"/>
      <c r="BIC4" s="158"/>
      <c r="BID4" s="158"/>
      <c r="BIE4" s="158"/>
      <c r="BIF4" s="158"/>
      <c r="BIG4" s="158"/>
      <c r="BIH4" s="158"/>
      <c r="BII4" s="158"/>
      <c r="BIJ4" s="158"/>
      <c r="BIK4" s="158"/>
      <c r="BIL4" s="158"/>
      <c r="BIM4" s="158"/>
      <c r="BIN4" s="158"/>
      <c r="BIO4" s="158"/>
      <c r="BIP4" s="158"/>
      <c r="BIQ4" s="158"/>
      <c r="BIR4" s="158"/>
      <c r="BIS4" s="158"/>
      <c r="BIT4" s="158"/>
      <c r="BIU4" s="158"/>
      <c r="BIV4" s="158"/>
      <c r="BIW4" s="158"/>
      <c r="BIX4" s="158"/>
      <c r="BIY4" s="158"/>
      <c r="BIZ4" s="158"/>
      <c r="BJA4" s="158"/>
      <c r="BJB4" s="158"/>
      <c r="BJC4" s="158"/>
      <c r="BJD4" s="158"/>
      <c r="BJE4" s="158"/>
      <c r="BJF4" s="158"/>
      <c r="BJG4" s="158"/>
      <c r="BJH4" s="158"/>
      <c r="BJI4" s="158"/>
      <c r="BJJ4" s="158"/>
      <c r="BJK4" s="158"/>
      <c r="BJL4" s="158"/>
      <c r="BJM4" s="158"/>
      <c r="BJN4" s="158"/>
      <c r="BJO4" s="158"/>
      <c r="BJP4" s="158"/>
      <c r="BJQ4" s="158"/>
      <c r="BJR4" s="158"/>
      <c r="BJS4" s="158"/>
      <c r="BJT4" s="158"/>
      <c r="BJU4" s="158"/>
      <c r="BJV4" s="158"/>
      <c r="BJW4" s="158"/>
      <c r="BJX4" s="158"/>
      <c r="BJY4" s="158"/>
      <c r="BJZ4" s="158"/>
      <c r="BKA4" s="158"/>
      <c r="BKB4" s="158"/>
      <c r="BKC4" s="158"/>
      <c r="BKD4" s="158"/>
      <c r="BKE4" s="158"/>
      <c r="BKF4" s="158"/>
      <c r="BKG4" s="158"/>
      <c r="BKH4" s="158"/>
      <c r="BKI4" s="158"/>
      <c r="BKJ4" s="158"/>
      <c r="BKK4" s="158"/>
      <c r="BKL4" s="158"/>
      <c r="BKM4" s="158"/>
      <c r="BKN4" s="158"/>
      <c r="BKO4" s="158"/>
      <c r="BKP4" s="158"/>
      <c r="BKQ4" s="158"/>
      <c r="BKR4" s="158"/>
      <c r="BKS4" s="158"/>
      <c r="BKT4" s="158"/>
      <c r="BKU4" s="158"/>
      <c r="BKV4" s="158"/>
      <c r="BKW4" s="158"/>
      <c r="BKX4" s="158"/>
      <c r="BKY4" s="158"/>
      <c r="BKZ4" s="158"/>
      <c r="BLA4" s="158"/>
      <c r="BLB4" s="158"/>
      <c r="BLC4" s="158"/>
      <c r="BLD4" s="158"/>
      <c r="BLE4" s="158"/>
      <c r="BLF4" s="158"/>
      <c r="BLG4" s="158"/>
      <c r="BLH4" s="158"/>
      <c r="BLI4" s="158"/>
      <c r="BLJ4" s="158"/>
      <c r="BLK4" s="158"/>
      <c r="BLL4" s="158"/>
      <c r="BLM4" s="158"/>
      <c r="BLN4" s="158"/>
      <c r="BLO4" s="158"/>
      <c r="BLP4" s="158"/>
      <c r="BLQ4" s="158"/>
      <c r="BLR4" s="158"/>
      <c r="BLS4" s="158"/>
      <c r="BLT4" s="158"/>
      <c r="BLU4" s="158"/>
      <c r="BLV4" s="158"/>
      <c r="BLW4" s="158"/>
      <c r="BLX4" s="158"/>
      <c r="BLY4" s="158"/>
      <c r="BLZ4" s="158"/>
      <c r="BMA4" s="158"/>
      <c r="BMB4" s="158"/>
      <c r="BMC4" s="158"/>
      <c r="BMD4" s="158"/>
      <c r="BME4" s="158"/>
      <c r="BMF4" s="158"/>
      <c r="BMG4" s="158"/>
      <c r="BMH4" s="158"/>
      <c r="BMI4" s="158"/>
      <c r="BMJ4" s="158"/>
      <c r="BMK4" s="158"/>
      <c r="BML4" s="158"/>
      <c r="BMM4" s="158"/>
      <c r="BMN4" s="158"/>
      <c r="BMO4" s="158"/>
      <c r="BMP4" s="158"/>
      <c r="BMQ4" s="158"/>
      <c r="BMR4" s="158"/>
      <c r="BMS4" s="158"/>
      <c r="BMT4" s="158"/>
      <c r="BMU4" s="158"/>
      <c r="BMV4" s="158"/>
      <c r="BMW4" s="158"/>
      <c r="BMX4" s="158"/>
      <c r="BMY4" s="158"/>
      <c r="BMZ4" s="158"/>
      <c r="BNA4" s="158"/>
      <c r="BNB4" s="158"/>
      <c r="BNC4" s="158"/>
      <c r="BND4" s="158"/>
      <c r="BNE4" s="158"/>
      <c r="BNF4" s="158"/>
      <c r="BNG4" s="158"/>
      <c r="BNH4" s="158"/>
      <c r="BNI4" s="158"/>
      <c r="BNJ4" s="158"/>
      <c r="BNK4" s="158"/>
      <c r="BNL4" s="158"/>
      <c r="BNM4" s="158"/>
      <c r="BNN4" s="158"/>
      <c r="BNO4" s="158"/>
      <c r="BNP4" s="158"/>
      <c r="BNQ4" s="158"/>
      <c r="BNR4" s="158"/>
      <c r="BNS4" s="158"/>
      <c r="BNT4" s="158"/>
      <c r="BNU4" s="158"/>
      <c r="BNV4" s="158"/>
      <c r="BNW4" s="158"/>
      <c r="BNX4" s="158"/>
      <c r="BNY4" s="158"/>
      <c r="BNZ4" s="158"/>
      <c r="BOA4" s="158"/>
      <c r="BOB4" s="158"/>
      <c r="BOC4" s="158"/>
      <c r="BOD4" s="158"/>
      <c r="BOE4" s="158"/>
      <c r="BOF4" s="158"/>
      <c r="BOG4" s="158"/>
      <c r="BOH4" s="158"/>
      <c r="BOI4" s="158"/>
      <c r="BOJ4" s="158"/>
      <c r="BOK4" s="158"/>
      <c r="BOL4" s="158"/>
      <c r="BOM4" s="158"/>
      <c r="BON4" s="158"/>
      <c r="BOO4" s="158"/>
      <c r="BOP4" s="158"/>
      <c r="BOQ4" s="158"/>
      <c r="BOR4" s="158"/>
      <c r="BOS4" s="158"/>
      <c r="BOT4" s="158"/>
      <c r="BOU4" s="158"/>
      <c r="BOV4" s="158"/>
      <c r="BOW4" s="158"/>
      <c r="BOX4" s="158"/>
      <c r="BOY4" s="158"/>
      <c r="BOZ4" s="158"/>
      <c r="BPA4" s="158"/>
      <c r="BPB4" s="158"/>
      <c r="BPC4" s="158"/>
      <c r="BPD4" s="158"/>
      <c r="BPE4" s="158"/>
      <c r="BPF4" s="158"/>
      <c r="BPG4" s="158"/>
      <c r="BPH4" s="158"/>
      <c r="BPI4" s="158"/>
      <c r="BPJ4" s="158"/>
      <c r="BPK4" s="158"/>
      <c r="BPL4" s="158"/>
      <c r="BPM4" s="158"/>
      <c r="BPN4" s="158"/>
      <c r="BPO4" s="158"/>
      <c r="BPP4" s="158"/>
      <c r="BPQ4" s="158"/>
      <c r="BPR4" s="158"/>
      <c r="BPS4" s="158"/>
      <c r="BPT4" s="158"/>
      <c r="BPU4" s="158"/>
      <c r="BPV4" s="158"/>
      <c r="BPW4" s="158"/>
      <c r="BPX4" s="158"/>
      <c r="BPY4" s="158"/>
      <c r="BPZ4" s="158"/>
      <c r="BQA4" s="158"/>
      <c r="BQB4" s="158"/>
      <c r="BQC4" s="158"/>
      <c r="BQD4" s="158"/>
      <c r="BQE4" s="158"/>
      <c r="BQF4" s="158"/>
      <c r="BQG4" s="158"/>
      <c r="BQH4" s="158"/>
      <c r="BQI4" s="158"/>
      <c r="BQJ4" s="158"/>
      <c r="BQK4" s="158"/>
      <c r="BQL4" s="158"/>
      <c r="BQM4" s="158"/>
      <c r="BQN4" s="158"/>
      <c r="BQO4" s="158"/>
      <c r="BQP4" s="158"/>
      <c r="BQQ4" s="158"/>
      <c r="BQR4" s="158"/>
      <c r="BQS4" s="158"/>
      <c r="BQT4" s="158"/>
      <c r="BQU4" s="158"/>
      <c r="BQV4" s="158"/>
      <c r="BQW4" s="158"/>
      <c r="BQX4" s="158"/>
      <c r="BQY4" s="158"/>
      <c r="BQZ4" s="158"/>
      <c r="BRA4" s="158"/>
      <c r="BRB4" s="158"/>
      <c r="BRC4" s="158"/>
      <c r="BRD4" s="158"/>
      <c r="BRE4" s="158"/>
      <c r="BRF4" s="158"/>
      <c r="BRG4" s="158"/>
      <c r="BRH4" s="158"/>
      <c r="BRI4" s="158"/>
      <c r="BRJ4" s="158"/>
      <c r="BRK4" s="158"/>
      <c r="BRL4" s="158"/>
      <c r="BRM4" s="158"/>
      <c r="BRN4" s="158"/>
      <c r="BRO4" s="158"/>
      <c r="BRP4" s="158"/>
      <c r="BRQ4" s="158"/>
      <c r="BRR4" s="158"/>
      <c r="BRS4" s="158"/>
      <c r="BRT4" s="158"/>
      <c r="BRU4" s="158"/>
      <c r="BRV4" s="158"/>
      <c r="BRW4" s="158"/>
      <c r="BRX4" s="158"/>
      <c r="BRY4" s="158"/>
      <c r="BRZ4" s="158"/>
      <c r="BSA4" s="158"/>
      <c r="BSB4" s="158"/>
      <c r="BSC4" s="158"/>
      <c r="BSD4" s="158"/>
      <c r="BSE4" s="158"/>
      <c r="BSF4" s="158"/>
      <c r="BSG4" s="158"/>
      <c r="BSH4" s="158"/>
      <c r="BSI4" s="158"/>
      <c r="BSJ4" s="158"/>
      <c r="BSK4" s="158"/>
      <c r="BSL4" s="158"/>
      <c r="BSM4" s="158"/>
      <c r="BSN4" s="158"/>
      <c r="BSO4" s="158"/>
      <c r="BSP4" s="158"/>
      <c r="BSQ4" s="158"/>
      <c r="BSR4" s="158"/>
      <c r="BSS4" s="158"/>
      <c r="BST4" s="158"/>
      <c r="BSU4" s="158"/>
      <c r="BSV4" s="158"/>
      <c r="BSW4" s="158"/>
      <c r="BSX4" s="158"/>
      <c r="BSY4" s="158"/>
      <c r="BSZ4" s="158"/>
      <c r="BTA4" s="158"/>
      <c r="BTB4" s="158"/>
      <c r="BTC4" s="158"/>
      <c r="BTD4" s="158"/>
      <c r="BTE4" s="158"/>
      <c r="BTF4" s="158"/>
      <c r="BTG4" s="158"/>
      <c r="BTH4" s="158"/>
      <c r="BTI4" s="158"/>
      <c r="BTJ4" s="158"/>
      <c r="BTK4" s="158"/>
      <c r="BTL4" s="158"/>
      <c r="BTM4" s="158"/>
      <c r="BTN4" s="158"/>
      <c r="BTO4" s="158"/>
      <c r="BTP4" s="158"/>
      <c r="BTQ4" s="158"/>
      <c r="BTR4" s="158"/>
      <c r="BTS4" s="158"/>
      <c r="BTT4" s="158"/>
      <c r="BTU4" s="158"/>
      <c r="BTV4" s="158"/>
      <c r="BTW4" s="158"/>
      <c r="BTX4" s="158"/>
      <c r="BTY4" s="158"/>
      <c r="BTZ4" s="158"/>
      <c r="BUA4" s="158"/>
      <c r="BUB4" s="158"/>
      <c r="BUC4" s="158"/>
      <c r="BUD4" s="158"/>
      <c r="BUE4" s="158"/>
      <c r="BUF4" s="158"/>
      <c r="BUG4" s="158"/>
      <c r="BUH4" s="158"/>
      <c r="BUI4" s="158"/>
      <c r="BUJ4" s="158"/>
      <c r="BUK4" s="158"/>
      <c r="BUL4" s="158"/>
      <c r="BUM4" s="158"/>
      <c r="BUN4" s="158"/>
      <c r="BUO4" s="158"/>
      <c r="BUP4" s="158"/>
      <c r="BUQ4" s="158"/>
      <c r="BUR4" s="158"/>
      <c r="BUS4" s="158"/>
      <c r="BUT4" s="158"/>
      <c r="BUU4" s="158"/>
      <c r="BUV4" s="158"/>
      <c r="BUW4" s="158"/>
      <c r="BUX4" s="158"/>
      <c r="BUY4" s="158"/>
      <c r="BUZ4" s="158"/>
      <c r="BVA4" s="158"/>
      <c r="BVB4" s="158"/>
      <c r="BVC4" s="158"/>
      <c r="BVD4" s="158"/>
      <c r="BVE4" s="158"/>
      <c r="BVF4" s="158"/>
      <c r="BVG4" s="158"/>
      <c r="BVH4" s="158"/>
      <c r="BVI4" s="158"/>
      <c r="BVJ4" s="158"/>
      <c r="BVK4" s="158"/>
      <c r="BVL4" s="158"/>
      <c r="BVM4" s="158"/>
      <c r="BVN4" s="158"/>
      <c r="BVO4" s="158"/>
      <c r="BVP4" s="158"/>
      <c r="BVQ4" s="158"/>
      <c r="BVR4" s="158"/>
      <c r="BVS4" s="158"/>
      <c r="BVT4" s="158"/>
      <c r="BVU4" s="158"/>
      <c r="BVV4" s="158"/>
      <c r="BVW4" s="158"/>
      <c r="BVX4" s="158"/>
      <c r="BVY4" s="158"/>
      <c r="BVZ4" s="158"/>
      <c r="BWA4" s="158"/>
      <c r="BWB4" s="158"/>
      <c r="BWC4" s="158"/>
      <c r="BWD4" s="158"/>
      <c r="BWE4" s="158"/>
      <c r="BWF4" s="158"/>
      <c r="BWG4" s="158"/>
      <c r="BWH4" s="158"/>
      <c r="BWI4" s="158"/>
      <c r="BWJ4" s="158"/>
      <c r="BWK4" s="158"/>
      <c r="BWL4" s="158"/>
      <c r="BWM4" s="158"/>
      <c r="BWN4" s="158"/>
      <c r="BWO4" s="158"/>
      <c r="BWP4" s="158"/>
      <c r="BWQ4" s="158"/>
      <c r="BWR4" s="158"/>
      <c r="BWS4" s="158"/>
      <c r="BWT4" s="158"/>
      <c r="BWU4" s="158"/>
      <c r="BWV4" s="158"/>
      <c r="BWW4" s="158"/>
      <c r="BWX4" s="158"/>
      <c r="BWY4" s="158"/>
      <c r="BWZ4" s="158"/>
      <c r="BXA4" s="158"/>
      <c r="BXB4" s="158"/>
      <c r="BXC4" s="158"/>
      <c r="BXD4" s="158"/>
      <c r="BXE4" s="158"/>
      <c r="BXF4" s="158"/>
      <c r="BXG4" s="158"/>
      <c r="BXH4" s="158"/>
      <c r="BXI4" s="158"/>
      <c r="BXJ4" s="158"/>
      <c r="BXK4" s="158"/>
      <c r="BXL4" s="158"/>
      <c r="BXM4" s="158"/>
      <c r="BXN4" s="158"/>
      <c r="BXO4" s="158"/>
      <c r="BXP4" s="158"/>
      <c r="BXQ4" s="158"/>
      <c r="BXR4" s="158"/>
      <c r="BXS4" s="158"/>
      <c r="BXT4" s="158"/>
      <c r="BXU4" s="158"/>
      <c r="BXV4" s="158"/>
      <c r="BXW4" s="158"/>
      <c r="BXX4" s="158"/>
      <c r="BXY4" s="158"/>
      <c r="BXZ4" s="158"/>
      <c r="BYA4" s="158"/>
      <c r="BYB4" s="158"/>
      <c r="BYC4" s="158"/>
      <c r="BYD4" s="158"/>
      <c r="BYE4" s="158"/>
      <c r="BYF4" s="158"/>
      <c r="BYG4" s="158"/>
      <c r="BYH4" s="158"/>
      <c r="BYI4" s="158"/>
      <c r="BYJ4" s="158"/>
      <c r="BYK4" s="158"/>
      <c r="BYL4" s="158"/>
      <c r="BYM4" s="158"/>
      <c r="BYN4" s="158"/>
      <c r="BYO4" s="158"/>
      <c r="BYP4" s="158"/>
      <c r="BYQ4" s="158"/>
      <c r="BYR4" s="158"/>
      <c r="BYS4" s="158"/>
      <c r="BYT4" s="158"/>
      <c r="BYU4" s="158"/>
      <c r="BYV4" s="158"/>
      <c r="BYW4" s="158"/>
      <c r="BYX4" s="158"/>
      <c r="BYY4" s="158"/>
      <c r="BYZ4" s="158"/>
      <c r="BZA4" s="158"/>
      <c r="BZB4" s="158"/>
      <c r="BZC4" s="158"/>
      <c r="BZD4" s="158"/>
      <c r="BZE4" s="158"/>
      <c r="BZF4" s="158"/>
      <c r="BZG4" s="158"/>
      <c r="BZH4" s="158"/>
      <c r="BZI4" s="158"/>
      <c r="BZJ4" s="158"/>
      <c r="BZK4" s="158"/>
      <c r="BZL4" s="158"/>
      <c r="BZM4" s="158"/>
      <c r="BZN4" s="158"/>
      <c r="BZO4" s="158"/>
      <c r="BZP4" s="158"/>
      <c r="BZQ4" s="158"/>
      <c r="BZR4" s="158"/>
      <c r="BZS4" s="158"/>
      <c r="BZT4" s="158"/>
      <c r="BZU4" s="158"/>
      <c r="BZV4" s="158"/>
      <c r="BZW4" s="158"/>
      <c r="BZX4" s="158"/>
      <c r="BZY4" s="158"/>
      <c r="BZZ4" s="158"/>
      <c r="CAA4" s="158"/>
      <c r="CAB4" s="158"/>
      <c r="CAC4" s="158"/>
      <c r="CAD4" s="158"/>
      <c r="CAE4" s="158"/>
      <c r="CAF4" s="158"/>
      <c r="CAG4" s="158"/>
      <c r="CAH4" s="158"/>
      <c r="CAI4" s="158"/>
      <c r="CAJ4" s="158"/>
      <c r="CAK4" s="158"/>
      <c r="CAL4" s="158"/>
      <c r="CAM4" s="158"/>
      <c r="CAN4" s="158"/>
      <c r="CAO4" s="158"/>
      <c r="CAP4" s="158"/>
      <c r="CAQ4" s="158"/>
      <c r="CAR4" s="158"/>
      <c r="CAS4" s="158"/>
      <c r="CAT4" s="158"/>
      <c r="CAU4" s="158"/>
      <c r="CAV4" s="158"/>
      <c r="CAW4" s="158"/>
      <c r="CAX4" s="158"/>
      <c r="CAY4" s="158"/>
      <c r="CAZ4" s="158"/>
      <c r="CBA4" s="158"/>
      <c r="CBB4" s="158"/>
      <c r="CBC4" s="158"/>
      <c r="CBD4" s="158"/>
      <c r="CBE4" s="158"/>
      <c r="CBF4" s="158"/>
      <c r="CBG4" s="158"/>
      <c r="CBH4" s="158"/>
      <c r="CBI4" s="158"/>
      <c r="CBJ4" s="158"/>
      <c r="CBK4" s="158"/>
      <c r="CBL4" s="158"/>
      <c r="CBM4" s="158"/>
      <c r="CBN4" s="158"/>
      <c r="CBO4" s="158"/>
      <c r="CBP4" s="158"/>
      <c r="CBQ4" s="158"/>
      <c r="CBR4" s="158"/>
      <c r="CBS4" s="158"/>
      <c r="CBT4" s="158"/>
      <c r="CBU4" s="158"/>
      <c r="CBV4" s="158"/>
      <c r="CBW4" s="158"/>
      <c r="CBX4" s="158"/>
      <c r="CBY4" s="158"/>
      <c r="CBZ4" s="158"/>
      <c r="CCA4" s="158"/>
      <c r="CCB4" s="158"/>
      <c r="CCC4" s="158"/>
      <c r="CCD4" s="158"/>
      <c r="CCE4" s="158"/>
      <c r="CCF4" s="158"/>
      <c r="CCG4" s="158"/>
      <c r="CCH4" s="158"/>
      <c r="CCI4" s="158"/>
      <c r="CCJ4" s="158"/>
      <c r="CCK4" s="158"/>
      <c r="CCL4" s="158"/>
      <c r="CCM4" s="158"/>
      <c r="CCN4" s="158"/>
      <c r="CCO4" s="158"/>
      <c r="CCP4" s="158"/>
      <c r="CCQ4" s="158"/>
      <c r="CCR4" s="158"/>
      <c r="CCS4" s="158"/>
      <c r="CCT4" s="158"/>
      <c r="CCU4" s="158"/>
      <c r="CCV4" s="158"/>
      <c r="CCW4" s="158"/>
      <c r="CCX4" s="158"/>
      <c r="CCY4" s="158"/>
      <c r="CCZ4" s="158"/>
      <c r="CDA4" s="158"/>
      <c r="CDB4" s="158"/>
      <c r="CDC4" s="158"/>
      <c r="CDD4" s="158"/>
      <c r="CDE4" s="158"/>
      <c r="CDF4" s="158"/>
      <c r="CDG4" s="158"/>
      <c r="CDH4" s="158"/>
      <c r="CDI4" s="158"/>
      <c r="CDJ4" s="158"/>
      <c r="CDK4" s="158"/>
      <c r="CDL4" s="158"/>
      <c r="CDM4" s="158"/>
      <c r="CDN4" s="158"/>
      <c r="CDO4" s="158"/>
      <c r="CDP4" s="158"/>
      <c r="CDQ4" s="158"/>
      <c r="CDR4" s="158"/>
      <c r="CDS4" s="158"/>
      <c r="CDT4" s="158"/>
      <c r="CDU4" s="158"/>
      <c r="CDV4" s="158"/>
      <c r="CDW4" s="158"/>
      <c r="CDX4" s="158"/>
      <c r="CDY4" s="158"/>
      <c r="CDZ4" s="158"/>
      <c r="CEA4" s="158"/>
      <c r="CEB4" s="158"/>
      <c r="CEC4" s="158"/>
      <c r="CED4" s="158"/>
      <c r="CEE4" s="158"/>
      <c r="CEF4" s="158"/>
      <c r="CEG4" s="158"/>
      <c r="CEH4" s="158"/>
      <c r="CEI4" s="158"/>
      <c r="CEJ4" s="158"/>
      <c r="CEK4" s="158"/>
      <c r="CEL4" s="158"/>
      <c r="CEM4" s="158"/>
      <c r="CEN4" s="158"/>
      <c r="CEO4" s="158"/>
      <c r="CEP4" s="158"/>
      <c r="CEQ4" s="158"/>
      <c r="CER4" s="158"/>
      <c r="CES4" s="158"/>
      <c r="CET4" s="158"/>
      <c r="CEU4" s="158"/>
      <c r="CEV4" s="158"/>
      <c r="CEW4" s="158"/>
      <c r="CEX4" s="158"/>
      <c r="CEY4" s="158"/>
      <c r="CEZ4" s="158"/>
      <c r="CFA4" s="158"/>
      <c r="CFB4" s="158"/>
      <c r="CFC4" s="158"/>
      <c r="CFD4" s="158"/>
      <c r="CFE4" s="158"/>
      <c r="CFF4" s="158"/>
      <c r="CFG4" s="158"/>
      <c r="CFH4" s="158"/>
      <c r="CFI4" s="158"/>
      <c r="CFJ4" s="158"/>
      <c r="CFK4" s="158"/>
      <c r="CFL4" s="158"/>
      <c r="CFM4" s="158"/>
      <c r="CFN4" s="158"/>
      <c r="CFO4" s="158"/>
      <c r="CFP4" s="158"/>
      <c r="CFQ4" s="158"/>
      <c r="CFR4" s="158"/>
      <c r="CFS4" s="158"/>
      <c r="CFT4" s="158"/>
      <c r="CFU4" s="158"/>
      <c r="CFV4" s="158"/>
      <c r="CFW4" s="158"/>
      <c r="CFX4" s="158"/>
      <c r="CFY4" s="158"/>
      <c r="CFZ4" s="158"/>
      <c r="CGA4" s="158"/>
      <c r="CGB4" s="158"/>
      <c r="CGC4" s="158"/>
      <c r="CGD4" s="158"/>
      <c r="CGE4" s="158"/>
      <c r="CGF4" s="158"/>
      <c r="CGG4" s="158"/>
      <c r="CGH4" s="158"/>
      <c r="CGI4" s="158"/>
      <c r="CGJ4" s="158"/>
      <c r="CGK4" s="158"/>
      <c r="CGL4" s="158"/>
      <c r="CGM4" s="158"/>
      <c r="CGN4" s="158"/>
      <c r="CGO4" s="158"/>
      <c r="CGP4" s="158"/>
      <c r="CGQ4" s="158"/>
      <c r="CGR4" s="158"/>
      <c r="CGS4" s="158"/>
      <c r="CGT4" s="158"/>
      <c r="CGU4" s="158"/>
      <c r="CGV4" s="158"/>
      <c r="CGW4" s="158"/>
      <c r="CGX4" s="158"/>
      <c r="CGY4" s="158"/>
      <c r="CGZ4" s="158"/>
      <c r="CHA4" s="158"/>
      <c r="CHB4" s="158"/>
      <c r="CHC4" s="158"/>
      <c r="CHD4" s="158"/>
      <c r="CHE4" s="158"/>
      <c r="CHF4" s="158"/>
      <c r="CHG4" s="158"/>
      <c r="CHH4" s="158"/>
      <c r="CHI4" s="158"/>
      <c r="CHJ4" s="158"/>
      <c r="CHK4" s="158"/>
      <c r="CHL4" s="158"/>
      <c r="CHM4" s="158"/>
      <c r="CHN4" s="158"/>
      <c r="CHO4" s="158"/>
      <c r="CHP4" s="158"/>
      <c r="CHQ4" s="158"/>
      <c r="CHR4" s="158"/>
      <c r="CHS4" s="158"/>
      <c r="CHT4" s="158"/>
      <c r="CHU4" s="158"/>
      <c r="CHV4" s="158"/>
      <c r="CHW4" s="158"/>
      <c r="CHX4" s="158"/>
      <c r="CHY4" s="158"/>
      <c r="CHZ4" s="158"/>
      <c r="CIA4" s="158"/>
      <c r="CIB4" s="158"/>
      <c r="CIC4" s="158"/>
      <c r="CID4" s="158"/>
      <c r="CIE4" s="158"/>
      <c r="CIF4" s="158"/>
      <c r="CIG4" s="158"/>
      <c r="CIH4" s="158"/>
      <c r="CII4" s="158"/>
      <c r="CIJ4" s="158"/>
      <c r="CIK4" s="158"/>
      <c r="CIL4" s="158"/>
      <c r="CIM4" s="158"/>
      <c r="CIN4" s="158"/>
      <c r="CIO4" s="158"/>
      <c r="CIP4" s="158"/>
      <c r="CIQ4" s="158"/>
      <c r="CIR4" s="158"/>
      <c r="CIS4" s="158"/>
      <c r="CIT4" s="158"/>
      <c r="CIU4" s="158"/>
      <c r="CIV4" s="158"/>
      <c r="CIW4" s="158"/>
      <c r="CIX4" s="158"/>
      <c r="CIY4" s="158"/>
      <c r="CIZ4" s="158"/>
      <c r="CJA4" s="158"/>
      <c r="CJB4" s="158"/>
      <c r="CJC4" s="158"/>
      <c r="CJD4" s="158"/>
      <c r="CJE4" s="158"/>
      <c r="CJF4" s="158"/>
      <c r="CJG4" s="158"/>
      <c r="CJH4" s="158"/>
      <c r="CJI4" s="158"/>
      <c r="CJJ4" s="158"/>
      <c r="CJK4" s="158"/>
      <c r="CJL4" s="158"/>
      <c r="CJM4" s="158"/>
      <c r="CJN4" s="158"/>
      <c r="CJO4" s="158"/>
      <c r="CJP4" s="158"/>
      <c r="CJQ4" s="158"/>
      <c r="CJR4" s="158"/>
      <c r="CJS4" s="158"/>
      <c r="CJT4" s="158"/>
      <c r="CJU4" s="158"/>
      <c r="CJV4" s="158"/>
      <c r="CJW4" s="158"/>
      <c r="CJX4" s="158"/>
      <c r="CJY4" s="158"/>
      <c r="CJZ4" s="158"/>
      <c r="CKA4" s="158"/>
      <c r="CKB4" s="158"/>
      <c r="CKC4" s="158"/>
      <c r="CKD4" s="158"/>
      <c r="CKE4" s="158"/>
      <c r="CKF4" s="158"/>
      <c r="CKG4" s="158"/>
      <c r="CKH4" s="158"/>
      <c r="CKI4" s="158"/>
      <c r="CKJ4" s="158"/>
      <c r="CKK4" s="158"/>
      <c r="CKL4" s="158"/>
      <c r="CKM4" s="158"/>
      <c r="CKN4" s="158"/>
      <c r="CKO4" s="158"/>
      <c r="CKP4" s="158"/>
      <c r="CKQ4" s="158"/>
      <c r="CKR4" s="158"/>
      <c r="CKS4" s="158"/>
      <c r="CKT4" s="158"/>
      <c r="CKU4" s="158"/>
      <c r="CKV4" s="158"/>
      <c r="CKW4" s="158"/>
      <c r="CKX4" s="158"/>
      <c r="CKY4" s="158"/>
      <c r="CKZ4" s="158"/>
      <c r="CLA4" s="158"/>
      <c r="CLB4" s="158"/>
      <c r="CLC4" s="158"/>
      <c r="CLD4" s="158"/>
      <c r="CLE4" s="158"/>
      <c r="CLF4" s="158"/>
      <c r="CLG4" s="158"/>
      <c r="CLH4" s="158"/>
      <c r="CLI4" s="158"/>
      <c r="CLJ4" s="158"/>
      <c r="CLK4" s="158"/>
      <c r="CLL4" s="158"/>
      <c r="CLM4" s="158"/>
      <c r="CLN4" s="158"/>
      <c r="CLO4" s="158"/>
      <c r="CLP4" s="158"/>
      <c r="CLQ4" s="158"/>
      <c r="CLR4" s="158"/>
      <c r="CLS4" s="158"/>
      <c r="CLT4" s="158"/>
      <c r="CLU4" s="158"/>
      <c r="CLV4" s="158"/>
      <c r="CLW4" s="158"/>
      <c r="CLX4" s="158"/>
      <c r="CLY4" s="158"/>
      <c r="CLZ4" s="158"/>
      <c r="CMA4" s="158"/>
      <c r="CMB4" s="158"/>
      <c r="CMC4" s="158"/>
      <c r="CMD4" s="158"/>
      <c r="CME4" s="158"/>
      <c r="CMF4" s="158"/>
      <c r="CMG4" s="158"/>
      <c r="CMH4" s="158"/>
      <c r="CMI4" s="158"/>
      <c r="CMJ4" s="158"/>
      <c r="CMK4" s="158"/>
      <c r="CML4" s="158"/>
      <c r="CMM4" s="158"/>
      <c r="CMN4" s="158"/>
      <c r="CMO4" s="158"/>
      <c r="CMP4" s="158"/>
      <c r="CMQ4" s="158"/>
      <c r="CMR4" s="158"/>
      <c r="CMS4" s="158"/>
      <c r="CMT4" s="158"/>
      <c r="CMU4" s="158"/>
      <c r="CMV4" s="158"/>
      <c r="CMW4" s="158"/>
      <c r="CMX4" s="158"/>
      <c r="CMY4" s="158"/>
      <c r="CMZ4" s="158"/>
      <c r="CNA4" s="158"/>
      <c r="CNB4" s="158"/>
      <c r="CNC4" s="158"/>
      <c r="CND4" s="158"/>
      <c r="CNE4" s="158"/>
      <c r="CNF4" s="158"/>
      <c r="CNG4" s="158"/>
      <c r="CNH4" s="158"/>
      <c r="CNI4" s="158"/>
      <c r="CNJ4" s="158"/>
      <c r="CNK4" s="158"/>
      <c r="CNL4" s="158"/>
      <c r="CNM4" s="158"/>
      <c r="CNN4" s="158"/>
      <c r="CNO4" s="158"/>
      <c r="CNP4" s="158"/>
      <c r="CNQ4" s="158"/>
      <c r="CNR4" s="158"/>
      <c r="CNS4" s="158"/>
      <c r="CNT4" s="158"/>
      <c r="CNU4" s="158"/>
      <c r="CNV4" s="158"/>
      <c r="CNW4" s="158"/>
      <c r="CNX4" s="158"/>
      <c r="CNY4" s="158"/>
      <c r="CNZ4" s="158"/>
      <c r="COA4" s="158"/>
      <c r="COB4" s="158"/>
      <c r="COC4" s="158"/>
      <c r="COD4" s="158"/>
      <c r="COE4" s="158"/>
      <c r="COF4" s="158"/>
      <c r="COG4" s="158"/>
      <c r="COH4" s="158"/>
      <c r="COI4" s="158"/>
      <c r="COJ4" s="158"/>
      <c r="COK4" s="158"/>
      <c r="COL4" s="158"/>
      <c r="COM4" s="158"/>
      <c r="CON4" s="158"/>
      <c r="COO4" s="158"/>
      <c r="COP4" s="158"/>
      <c r="COQ4" s="158"/>
      <c r="COR4" s="158"/>
      <c r="COS4" s="158"/>
      <c r="COT4" s="158"/>
      <c r="COU4" s="158"/>
      <c r="COV4" s="158"/>
      <c r="COW4" s="158"/>
      <c r="COX4" s="158"/>
      <c r="COY4" s="158"/>
      <c r="COZ4" s="158"/>
      <c r="CPA4" s="158"/>
      <c r="CPB4" s="158"/>
      <c r="CPC4" s="158"/>
      <c r="CPD4" s="158"/>
      <c r="CPE4" s="158"/>
      <c r="CPF4" s="158"/>
      <c r="CPG4" s="158"/>
      <c r="CPH4" s="158"/>
      <c r="CPI4" s="158"/>
      <c r="CPJ4" s="158"/>
      <c r="CPK4" s="158"/>
      <c r="CPL4" s="158"/>
      <c r="CPM4" s="158"/>
      <c r="CPN4" s="158"/>
      <c r="CPO4" s="158"/>
      <c r="CPP4" s="158"/>
      <c r="CPQ4" s="158"/>
      <c r="CPR4" s="158"/>
      <c r="CPS4" s="158"/>
      <c r="CPT4" s="158"/>
      <c r="CPU4" s="158"/>
      <c r="CPV4" s="158"/>
      <c r="CPW4" s="158"/>
      <c r="CPX4" s="158"/>
      <c r="CPY4" s="158"/>
      <c r="CPZ4" s="158"/>
      <c r="CQA4" s="158"/>
      <c r="CQB4" s="158"/>
      <c r="CQC4" s="158"/>
      <c r="CQD4" s="158"/>
      <c r="CQE4" s="158"/>
      <c r="CQF4" s="158"/>
      <c r="CQG4" s="158"/>
      <c r="CQH4" s="158"/>
      <c r="CQI4" s="158"/>
      <c r="CQJ4" s="158"/>
      <c r="CQK4" s="158"/>
      <c r="CQL4" s="158"/>
      <c r="CQM4" s="158"/>
      <c r="CQN4" s="158"/>
      <c r="CQO4" s="158"/>
      <c r="CQP4" s="158"/>
      <c r="CQQ4" s="158"/>
      <c r="CQR4" s="158"/>
      <c r="CQS4" s="158"/>
      <c r="CQT4" s="158"/>
      <c r="CQU4" s="158"/>
      <c r="CQV4" s="158"/>
      <c r="CQW4" s="158"/>
      <c r="CQX4" s="158"/>
      <c r="CQY4" s="158"/>
      <c r="CQZ4" s="158"/>
      <c r="CRA4" s="158"/>
      <c r="CRB4" s="158"/>
      <c r="CRC4" s="158"/>
      <c r="CRD4" s="158"/>
      <c r="CRE4" s="158"/>
      <c r="CRF4" s="158"/>
      <c r="CRG4" s="158"/>
      <c r="CRH4" s="158"/>
      <c r="CRI4" s="158"/>
      <c r="CRJ4" s="158"/>
      <c r="CRK4" s="158"/>
      <c r="CRL4" s="158"/>
      <c r="CRM4" s="158"/>
      <c r="CRN4" s="158"/>
      <c r="CRO4" s="158"/>
      <c r="CRP4" s="158"/>
      <c r="CRQ4" s="158"/>
      <c r="CRR4" s="158"/>
      <c r="CRS4" s="158"/>
      <c r="CRT4" s="158"/>
      <c r="CRU4" s="158"/>
      <c r="CRV4" s="158"/>
      <c r="CRW4" s="158"/>
      <c r="CRX4" s="158"/>
      <c r="CRY4" s="158"/>
      <c r="CRZ4" s="158"/>
      <c r="CSA4" s="158"/>
      <c r="CSB4" s="158"/>
      <c r="CSC4" s="158"/>
      <c r="CSD4" s="158"/>
      <c r="CSE4" s="158"/>
      <c r="CSF4" s="158"/>
      <c r="CSG4" s="158"/>
      <c r="CSH4" s="158"/>
      <c r="CSI4" s="158"/>
      <c r="CSJ4" s="158"/>
      <c r="CSK4" s="158"/>
      <c r="CSL4" s="158"/>
      <c r="CSM4" s="158"/>
      <c r="CSN4" s="158"/>
      <c r="CSO4" s="158"/>
      <c r="CSP4" s="158"/>
      <c r="CSQ4" s="158"/>
      <c r="CSR4" s="158"/>
      <c r="CSS4" s="158"/>
      <c r="CST4" s="158"/>
      <c r="CSU4" s="158"/>
      <c r="CSV4" s="158"/>
      <c r="CSW4" s="158"/>
      <c r="CSX4" s="158"/>
      <c r="CSY4" s="158"/>
      <c r="CSZ4" s="158"/>
      <c r="CTA4" s="158"/>
      <c r="CTB4" s="158"/>
      <c r="CTC4" s="158"/>
      <c r="CTD4" s="158"/>
      <c r="CTE4" s="158"/>
      <c r="CTF4" s="158"/>
      <c r="CTG4" s="158"/>
      <c r="CTH4" s="158"/>
      <c r="CTI4" s="158"/>
      <c r="CTJ4" s="158"/>
      <c r="CTK4" s="158"/>
      <c r="CTL4" s="158"/>
      <c r="CTM4" s="158"/>
      <c r="CTN4" s="158"/>
      <c r="CTO4" s="158"/>
      <c r="CTP4" s="158"/>
      <c r="CTQ4" s="158"/>
      <c r="CTR4" s="158"/>
      <c r="CTS4" s="158"/>
      <c r="CTT4" s="158"/>
      <c r="CTU4" s="158"/>
      <c r="CTV4" s="158"/>
      <c r="CTW4" s="158"/>
      <c r="CTX4" s="158"/>
      <c r="CTY4" s="158"/>
      <c r="CTZ4" s="158"/>
      <c r="CUA4" s="158"/>
      <c r="CUB4" s="158"/>
      <c r="CUC4" s="158"/>
      <c r="CUD4" s="158"/>
      <c r="CUE4" s="158"/>
      <c r="CUF4" s="158"/>
      <c r="CUG4" s="158"/>
      <c r="CUH4" s="158"/>
      <c r="CUI4" s="158"/>
      <c r="CUJ4" s="158"/>
      <c r="CUK4" s="158"/>
      <c r="CUL4" s="158"/>
      <c r="CUM4" s="158"/>
      <c r="CUN4" s="158"/>
      <c r="CUO4" s="158"/>
      <c r="CUP4" s="158"/>
      <c r="CUQ4" s="158"/>
      <c r="CUR4" s="158"/>
      <c r="CUS4" s="158"/>
      <c r="CUT4" s="158"/>
      <c r="CUU4" s="158"/>
      <c r="CUV4" s="158"/>
      <c r="CUW4" s="158"/>
      <c r="CUX4" s="158"/>
      <c r="CUY4" s="158"/>
      <c r="CUZ4" s="158"/>
      <c r="CVA4" s="158"/>
      <c r="CVB4" s="158"/>
      <c r="CVC4" s="158"/>
      <c r="CVD4" s="158"/>
      <c r="CVE4" s="158"/>
      <c r="CVF4" s="158"/>
      <c r="CVG4" s="158"/>
      <c r="CVH4" s="158"/>
      <c r="CVI4" s="158"/>
      <c r="CVJ4" s="158"/>
      <c r="CVK4" s="158"/>
      <c r="CVL4" s="158"/>
      <c r="CVM4" s="158"/>
      <c r="CVN4" s="158"/>
      <c r="CVO4" s="158"/>
      <c r="CVP4" s="158"/>
      <c r="CVQ4" s="158"/>
      <c r="CVR4" s="158"/>
      <c r="CVS4" s="158"/>
      <c r="CVT4" s="158"/>
      <c r="CVU4" s="158"/>
      <c r="CVV4" s="158"/>
      <c r="CVW4" s="158"/>
      <c r="CVX4" s="158"/>
      <c r="CVY4" s="158"/>
      <c r="CVZ4" s="158"/>
      <c r="CWA4" s="158"/>
      <c r="CWB4" s="158"/>
      <c r="CWC4" s="158"/>
      <c r="CWD4" s="158"/>
      <c r="CWE4" s="158"/>
      <c r="CWF4" s="158"/>
      <c r="CWG4" s="158"/>
      <c r="CWH4" s="158"/>
      <c r="CWI4" s="158"/>
      <c r="CWJ4" s="158"/>
      <c r="CWK4" s="158"/>
      <c r="CWL4" s="158"/>
      <c r="CWM4" s="158"/>
      <c r="CWN4" s="158"/>
      <c r="CWO4" s="158"/>
      <c r="CWP4" s="158"/>
      <c r="CWQ4" s="158"/>
      <c r="CWR4" s="158"/>
      <c r="CWS4" s="158"/>
      <c r="CWT4" s="158"/>
      <c r="CWU4" s="158"/>
      <c r="CWV4" s="158"/>
      <c r="CWW4" s="158"/>
      <c r="CWX4" s="158"/>
      <c r="CWY4" s="158"/>
      <c r="CWZ4" s="158"/>
      <c r="CXA4" s="158"/>
      <c r="CXB4" s="158"/>
      <c r="CXC4" s="158"/>
      <c r="CXD4" s="158"/>
      <c r="CXE4" s="158"/>
      <c r="CXF4" s="158"/>
      <c r="CXG4" s="158"/>
      <c r="CXH4" s="158"/>
      <c r="CXI4" s="158"/>
      <c r="CXJ4" s="158"/>
      <c r="CXK4" s="158"/>
      <c r="CXL4" s="158"/>
      <c r="CXM4" s="158"/>
      <c r="CXN4" s="158"/>
      <c r="CXO4" s="158"/>
      <c r="CXP4" s="158"/>
      <c r="CXQ4" s="158"/>
      <c r="CXR4" s="158"/>
      <c r="CXS4" s="158"/>
      <c r="CXT4" s="158"/>
      <c r="CXU4" s="158"/>
      <c r="CXV4" s="158"/>
      <c r="CXW4" s="158"/>
      <c r="CXX4" s="158"/>
      <c r="CXY4" s="158"/>
      <c r="CXZ4" s="158"/>
      <c r="CYA4" s="158"/>
      <c r="CYB4" s="158"/>
      <c r="CYC4" s="158"/>
      <c r="CYD4" s="158"/>
      <c r="CYE4" s="158"/>
      <c r="CYF4" s="158"/>
      <c r="CYG4" s="158"/>
      <c r="CYH4" s="158"/>
      <c r="CYI4" s="158"/>
      <c r="CYJ4" s="158"/>
      <c r="CYK4" s="158"/>
      <c r="CYL4" s="158"/>
      <c r="CYM4" s="158"/>
      <c r="CYN4" s="158"/>
      <c r="CYO4" s="158"/>
      <c r="CYP4" s="158"/>
      <c r="CYQ4" s="158"/>
      <c r="CYR4" s="158"/>
      <c r="CYS4" s="158"/>
      <c r="CYT4" s="158"/>
      <c r="CYU4" s="158"/>
      <c r="CYV4" s="158"/>
      <c r="CYW4" s="158"/>
      <c r="CYX4" s="158"/>
      <c r="CYY4" s="158"/>
      <c r="CYZ4" s="158"/>
      <c r="CZA4" s="158"/>
      <c r="CZB4" s="158"/>
      <c r="CZC4" s="158"/>
      <c r="CZD4" s="158"/>
      <c r="CZE4" s="158"/>
      <c r="CZF4" s="158"/>
      <c r="CZG4" s="158"/>
      <c r="CZH4" s="158"/>
      <c r="CZI4" s="158"/>
      <c r="CZJ4" s="158"/>
      <c r="CZK4" s="158"/>
      <c r="CZL4" s="158"/>
      <c r="CZM4" s="158"/>
      <c r="CZN4" s="158"/>
      <c r="CZO4" s="158"/>
      <c r="CZP4" s="158"/>
      <c r="CZQ4" s="158"/>
      <c r="CZR4" s="158"/>
      <c r="CZS4" s="158"/>
      <c r="CZT4" s="158"/>
      <c r="CZU4" s="158"/>
      <c r="CZV4" s="158"/>
      <c r="CZW4" s="158"/>
      <c r="CZX4" s="158"/>
      <c r="CZY4" s="158"/>
      <c r="CZZ4" s="158"/>
      <c r="DAA4" s="158"/>
      <c r="DAB4" s="158"/>
      <c r="DAC4" s="158"/>
      <c r="DAD4" s="158"/>
      <c r="DAE4" s="158"/>
      <c r="DAF4" s="158"/>
      <c r="DAG4" s="158"/>
      <c r="DAH4" s="158"/>
      <c r="DAI4" s="158"/>
      <c r="DAJ4" s="158"/>
      <c r="DAK4" s="158"/>
      <c r="DAL4" s="158"/>
      <c r="DAM4" s="158"/>
      <c r="DAN4" s="158"/>
      <c r="DAO4" s="158"/>
      <c r="DAP4" s="158"/>
      <c r="DAQ4" s="158"/>
      <c r="DAR4" s="158"/>
      <c r="DAS4" s="158"/>
      <c r="DAT4" s="158"/>
      <c r="DAU4" s="158"/>
      <c r="DAV4" s="158"/>
      <c r="DAW4" s="158"/>
      <c r="DAX4" s="158"/>
      <c r="DAY4" s="158"/>
      <c r="DAZ4" s="158"/>
      <c r="DBA4" s="158"/>
      <c r="DBB4" s="158"/>
      <c r="DBC4" s="158"/>
      <c r="DBD4" s="158"/>
      <c r="DBE4" s="158"/>
      <c r="DBF4" s="158"/>
      <c r="DBG4" s="158"/>
      <c r="DBH4" s="158"/>
      <c r="DBI4" s="158"/>
      <c r="DBJ4" s="158"/>
      <c r="DBK4" s="158"/>
      <c r="DBL4" s="158"/>
      <c r="DBM4" s="158"/>
      <c r="DBN4" s="158"/>
      <c r="DBO4" s="158"/>
      <c r="DBP4" s="158"/>
      <c r="DBQ4" s="158"/>
      <c r="DBR4" s="158"/>
      <c r="DBS4" s="158"/>
      <c r="DBT4" s="158"/>
      <c r="DBU4" s="158"/>
      <c r="DBV4" s="158"/>
      <c r="DBW4" s="158"/>
      <c r="DBX4" s="158"/>
      <c r="DBY4" s="158"/>
      <c r="DBZ4" s="158"/>
      <c r="DCA4" s="158"/>
      <c r="DCB4" s="158"/>
      <c r="DCC4" s="158"/>
      <c r="DCD4" s="158"/>
      <c r="DCE4" s="158"/>
      <c r="DCF4" s="158"/>
      <c r="DCG4" s="158"/>
      <c r="DCH4" s="158"/>
      <c r="DCI4" s="158"/>
      <c r="DCJ4" s="158"/>
      <c r="DCK4" s="158"/>
      <c r="DCL4" s="158"/>
      <c r="DCM4" s="158"/>
      <c r="DCN4" s="158"/>
      <c r="DCO4" s="158"/>
      <c r="DCP4" s="158"/>
      <c r="DCQ4" s="158"/>
      <c r="DCR4" s="158"/>
      <c r="DCS4" s="158"/>
      <c r="DCT4" s="158"/>
      <c r="DCU4" s="158"/>
      <c r="DCV4" s="158"/>
      <c r="DCW4" s="158"/>
      <c r="DCX4" s="158"/>
      <c r="DCY4" s="158"/>
      <c r="DCZ4" s="158"/>
      <c r="DDA4" s="158"/>
      <c r="DDB4" s="158"/>
      <c r="DDC4" s="158"/>
      <c r="DDD4" s="158"/>
      <c r="DDE4" s="158"/>
      <c r="DDF4" s="158"/>
      <c r="DDG4" s="158"/>
      <c r="DDH4" s="158"/>
      <c r="DDI4" s="158"/>
      <c r="DDJ4" s="158"/>
      <c r="DDK4" s="158"/>
      <c r="DDL4" s="158"/>
      <c r="DDM4" s="158"/>
      <c r="DDN4" s="158"/>
      <c r="DDO4" s="158"/>
      <c r="DDP4" s="158"/>
      <c r="DDQ4" s="158"/>
      <c r="DDR4" s="158"/>
      <c r="DDS4" s="158"/>
      <c r="DDT4" s="158"/>
      <c r="DDU4" s="158"/>
      <c r="DDV4" s="158"/>
      <c r="DDW4" s="158"/>
      <c r="DDX4" s="158"/>
      <c r="DDY4" s="158"/>
      <c r="DDZ4" s="158"/>
      <c r="DEA4" s="158"/>
      <c r="DEB4" s="158"/>
      <c r="DEC4" s="158"/>
      <c r="DED4" s="158"/>
      <c r="DEE4" s="158"/>
      <c r="DEF4" s="158"/>
      <c r="DEG4" s="158"/>
      <c r="DEH4" s="158"/>
      <c r="DEI4" s="158"/>
      <c r="DEJ4" s="158"/>
      <c r="DEK4" s="158"/>
      <c r="DEL4" s="158"/>
      <c r="DEM4" s="158"/>
      <c r="DEN4" s="158"/>
      <c r="DEO4" s="158"/>
      <c r="DEP4" s="158"/>
      <c r="DEQ4" s="158"/>
      <c r="DER4" s="158"/>
      <c r="DES4" s="158"/>
      <c r="DET4" s="158"/>
      <c r="DEU4" s="158"/>
      <c r="DEV4" s="158"/>
      <c r="DEW4" s="158"/>
      <c r="DEX4" s="158"/>
      <c r="DEY4" s="158"/>
      <c r="DEZ4" s="158"/>
      <c r="DFA4" s="158"/>
      <c r="DFB4" s="158"/>
      <c r="DFC4" s="158"/>
      <c r="DFD4" s="158"/>
      <c r="DFE4" s="158"/>
      <c r="DFF4" s="158"/>
      <c r="DFG4" s="158"/>
      <c r="DFH4" s="158"/>
      <c r="DFI4" s="158"/>
      <c r="DFJ4" s="158"/>
      <c r="DFK4" s="158"/>
      <c r="DFL4" s="158"/>
      <c r="DFM4" s="158"/>
      <c r="DFN4" s="158"/>
      <c r="DFO4" s="158"/>
      <c r="DFP4" s="158"/>
      <c r="DFQ4" s="158"/>
      <c r="DFR4" s="158"/>
      <c r="DFS4" s="158"/>
      <c r="DFT4" s="158"/>
      <c r="DFU4" s="158"/>
      <c r="DFV4" s="158"/>
      <c r="DFW4" s="158"/>
      <c r="DFX4" s="158"/>
      <c r="DFY4" s="158"/>
      <c r="DFZ4" s="158"/>
      <c r="DGA4" s="158"/>
      <c r="DGB4" s="158"/>
      <c r="DGC4" s="158"/>
      <c r="DGD4" s="158"/>
      <c r="DGE4" s="158"/>
      <c r="DGF4" s="158"/>
      <c r="DGG4" s="158"/>
      <c r="DGH4" s="158"/>
      <c r="DGI4" s="158"/>
      <c r="DGJ4" s="158"/>
      <c r="DGK4" s="158"/>
      <c r="DGL4" s="158"/>
      <c r="DGM4" s="158"/>
      <c r="DGN4" s="158"/>
      <c r="DGO4" s="158"/>
      <c r="DGP4" s="158"/>
      <c r="DGQ4" s="158"/>
      <c r="DGR4" s="158"/>
      <c r="DGS4" s="158"/>
      <c r="DGT4" s="158"/>
      <c r="DGU4" s="158"/>
      <c r="DGV4" s="158"/>
      <c r="DGW4" s="158"/>
      <c r="DGX4" s="158"/>
      <c r="DGY4" s="158"/>
      <c r="DGZ4" s="158"/>
      <c r="DHA4" s="158"/>
      <c r="DHB4" s="158"/>
      <c r="DHC4" s="158"/>
      <c r="DHD4" s="158"/>
      <c r="DHE4" s="158"/>
      <c r="DHF4" s="158"/>
      <c r="DHG4" s="158"/>
      <c r="DHH4" s="158"/>
      <c r="DHI4" s="158"/>
      <c r="DHJ4" s="158"/>
      <c r="DHK4" s="158"/>
      <c r="DHL4" s="158"/>
      <c r="DHM4" s="158"/>
      <c r="DHN4" s="158"/>
      <c r="DHO4" s="158"/>
      <c r="DHP4" s="158"/>
      <c r="DHQ4" s="158"/>
      <c r="DHR4" s="158"/>
      <c r="DHS4" s="158"/>
      <c r="DHT4" s="158"/>
      <c r="DHU4" s="158"/>
      <c r="DHV4" s="158"/>
      <c r="DHW4" s="158"/>
      <c r="DHX4" s="158"/>
      <c r="DHY4" s="158"/>
      <c r="DHZ4" s="158"/>
      <c r="DIA4" s="158"/>
      <c r="DIB4" s="158"/>
      <c r="DIC4" s="158"/>
      <c r="DID4" s="158"/>
      <c r="DIE4" s="158"/>
      <c r="DIF4" s="158"/>
      <c r="DIG4" s="158"/>
      <c r="DIH4" s="158"/>
      <c r="DII4" s="158"/>
      <c r="DIJ4" s="158"/>
      <c r="DIK4" s="158"/>
      <c r="DIL4" s="158"/>
      <c r="DIM4" s="158"/>
      <c r="DIN4" s="158"/>
      <c r="DIO4" s="158"/>
      <c r="DIP4" s="158"/>
      <c r="DIQ4" s="158"/>
      <c r="DIR4" s="158"/>
      <c r="DIS4" s="158"/>
      <c r="DIT4" s="158"/>
      <c r="DIU4" s="158"/>
      <c r="DIV4" s="158"/>
      <c r="DIW4" s="158"/>
      <c r="DIX4" s="158"/>
      <c r="DIY4" s="158"/>
      <c r="DIZ4" s="158"/>
      <c r="DJA4" s="158"/>
      <c r="DJB4" s="158"/>
      <c r="DJC4" s="158"/>
      <c r="DJD4" s="158"/>
      <c r="DJE4" s="158"/>
      <c r="DJF4" s="158"/>
      <c r="DJG4" s="158"/>
      <c r="DJH4" s="158"/>
      <c r="DJI4" s="158"/>
      <c r="DJJ4" s="158"/>
      <c r="DJK4" s="158"/>
      <c r="DJL4" s="158"/>
      <c r="DJM4" s="158"/>
      <c r="DJN4" s="158"/>
      <c r="DJO4" s="158"/>
      <c r="DJP4" s="158"/>
      <c r="DJQ4" s="158"/>
      <c r="DJR4" s="158"/>
      <c r="DJS4" s="158"/>
      <c r="DJT4" s="158"/>
      <c r="DJU4" s="158"/>
      <c r="DJV4" s="158"/>
      <c r="DJW4" s="158"/>
      <c r="DJX4" s="158"/>
      <c r="DJY4" s="158"/>
      <c r="DJZ4" s="158"/>
      <c r="DKA4" s="158"/>
      <c r="DKB4" s="158"/>
      <c r="DKC4" s="158"/>
      <c r="DKD4" s="158"/>
      <c r="DKE4" s="158"/>
      <c r="DKF4" s="158"/>
      <c r="DKG4" s="158"/>
      <c r="DKH4" s="158"/>
      <c r="DKI4" s="158"/>
      <c r="DKJ4" s="158"/>
      <c r="DKK4" s="158"/>
      <c r="DKL4" s="158"/>
      <c r="DKM4" s="158"/>
      <c r="DKN4" s="158"/>
      <c r="DKO4" s="158"/>
      <c r="DKP4" s="158"/>
      <c r="DKQ4" s="158"/>
      <c r="DKR4" s="158"/>
      <c r="DKS4" s="158"/>
      <c r="DKT4" s="158"/>
      <c r="DKU4" s="158"/>
      <c r="DKV4" s="158"/>
      <c r="DKW4" s="158"/>
      <c r="DKX4" s="158"/>
      <c r="DKY4" s="158"/>
      <c r="DKZ4" s="158"/>
      <c r="DLA4" s="158"/>
      <c r="DLB4" s="158"/>
      <c r="DLC4" s="158"/>
      <c r="DLD4" s="158"/>
      <c r="DLE4" s="158"/>
      <c r="DLF4" s="158"/>
      <c r="DLG4" s="158"/>
      <c r="DLH4" s="158"/>
      <c r="DLI4" s="158"/>
      <c r="DLJ4" s="158"/>
      <c r="DLK4" s="158"/>
      <c r="DLL4" s="158"/>
      <c r="DLM4" s="158"/>
      <c r="DLN4" s="158"/>
      <c r="DLO4" s="158"/>
      <c r="DLP4" s="158"/>
      <c r="DLQ4" s="158"/>
      <c r="DLR4" s="158"/>
      <c r="DLS4" s="158"/>
      <c r="DLT4" s="158"/>
      <c r="DLU4" s="158"/>
      <c r="DLV4" s="158"/>
      <c r="DLW4" s="158"/>
      <c r="DLX4" s="158"/>
      <c r="DLY4" s="158"/>
      <c r="DLZ4" s="158"/>
      <c r="DMA4" s="158"/>
      <c r="DMB4" s="158"/>
      <c r="DMC4" s="158"/>
      <c r="DMD4" s="158"/>
      <c r="DME4" s="158"/>
      <c r="DMF4" s="158"/>
      <c r="DMG4" s="158"/>
      <c r="DMH4" s="158"/>
      <c r="DMI4" s="158"/>
      <c r="DMJ4" s="158"/>
      <c r="DMK4" s="158"/>
      <c r="DML4" s="158"/>
      <c r="DMM4" s="158"/>
      <c r="DMN4" s="158"/>
      <c r="DMO4" s="158"/>
      <c r="DMP4" s="158"/>
      <c r="DMQ4" s="158"/>
      <c r="DMR4" s="158"/>
      <c r="DMS4" s="158"/>
      <c r="DMT4" s="158"/>
      <c r="DMU4" s="158"/>
      <c r="DMV4" s="158"/>
      <c r="DMW4" s="158"/>
      <c r="DMX4" s="158"/>
      <c r="DMY4" s="158"/>
      <c r="DMZ4" s="158"/>
      <c r="DNA4" s="158"/>
      <c r="DNB4" s="158"/>
      <c r="DNC4" s="158"/>
      <c r="DND4" s="158"/>
      <c r="DNE4" s="158"/>
      <c r="DNF4" s="158"/>
      <c r="DNG4" s="158"/>
      <c r="DNH4" s="158"/>
      <c r="DNI4" s="158"/>
      <c r="DNJ4" s="158"/>
      <c r="DNK4" s="158"/>
      <c r="DNL4" s="158"/>
      <c r="DNM4" s="158"/>
      <c r="DNN4" s="158"/>
      <c r="DNO4" s="158"/>
      <c r="DNP4" s="158"/>
      <c r="DNQ4" s="158"/>
      <c r="DNR4" s="158"/>
      <c r="DNS4" s="158"/>
      <c r="DNT4" s="158"/>
      <c r="DNU4" s="158"/>
      <c r="DNV4" s="158"/>
      <c r="DNW4" s="158"/>
      <c r="DNX4" s="158"/>
      <c r="DNY4" s="158"/>
      <c r="DNZ4" s="158"/>
      <c r="DOA4" s="158"/>
      <c r="DOB4" s="158"/>
      <c r="DOC4" s="158"/>
      <c r="DOD4" s="158"/>
      <c r="DOE4" s="158"/>
      <c r="DOF4" s="158"/>
      <c r="DOG4" s="158"/>
      <c r="DOH4" s="158"/>
      <c r="DOI4" s="158"/>
      <c r="DOJ4" s="158"/>
      <c r="DOK4" s="158"/>
      <c r="DOL4" s="158"/>
      <c r="DOM4" s="158"/>
      <c r="DON4" s="158"/>
      <c r="DOO4" s="158"/>
      <c r="DOP4" s="158"/>
      <c r="DOQ4" s="158"/>
      <c r="DOR4" s="158"/>
      <c r="DOS4" s="158"/>
      <c r="DOT4" s="158"/>
      <c r="DOU4" s="158"/>
      <c r="DOV4" s="158"/>
      <c r="DOW4" s="158"/>
      <c r="DOX4" s="158"/>
      <c r="DOY4" s="158"/>
      <c r="DOZ4" s="158"/>
      <c r="DPA4" s="158"/>
      <c r="DPB4" s="158"/>
      <c r="DPC4" s="158"/>
      <c r="DPD4" s="158"/>
      <c r="DPE4" s="158"/>
      <c r="DPF4" s="158"/>
      <c r="DPG4" s="158"/>
      <c r="DPH4" s="158"/>
      <c r="DPI4" s="158"/>
      <c r="DPJ4" s="158"/>
      <c r="DPK4" s="158"/>
      <c r="DPL4" s="158"/>
      <c r="DPM4" s="158"/>
      <c r="DPN4" s="158"/>
      <c r="DPO4" s="158"/>
      <c r="DPP4" s="158"/>
      <c r="DPQ4" s="158"/>
      <c r="DPR4" s="158"/>
      <c r="DPS4" s="158"/>
      <c r="DPT4" s="158"/>
      <c r="DPU4" s="158"/>
      <c r="DPV4" s="158"/>
      <c r="DPW4" s="158"/>
      <c r="DPX4" s="158"/>
      <c r="DPY4" s="158"/>
      <c r="DPZ4" s="158"/>
      <c r="DQA4" s="158"/>
      <c r="DQB4" s="158"/>
      <c r="DQC4" s="158"/>
      <c r="DQD4" s="158"/>
      <c r="DQE4" s="158"/>
      <c r="DQF4" s="158"/>
      <c r="DQG4" s="158"/>
      <c r="DQH4" s="158"/>
      <c r="DQI4" s="158"/>
      <c r="DQJ4" s="158"/>
      <c r="DQK4" s="158"/>
      <c r="DQL4" s="158"/>
      <c r="DQM4" s="158"/>
      <c r="DQN4" s="158"/>
      <c r="DQO4" s="158"/>
      <c r="DQP4" s="158"/>
      <c r="DQQ4" s="158"/>
      <c r="DQR4" s="158"/>
      <c r="DQS4" s="158"/>
      <c r="DQT4" s="158"/>
      <c r="DQU4" s="158"/>
      <c r="DQV4" s="158"/>
      <c r="DQW4" s="158"/>
      <c r="DQX4" s="158"/>
      <c r="DQY4" s="158"/>
      <c r="DQZ4" s="158"/>
      <c r="DRA4" s="158"/>
      <c r="DRB4" s="158"/>
      <c r="DRC4" s="158"/>
      <c r="DRD4" s="158"/>
      <c r="DRE4" s="158"/>
      <c r="DRF4" s="158"/>
      <c r="DRG4" s="158"/>
      <c r="DRH4" s="158"/>
      <c r="DRI4" s="158"/>
      <c r="DRJ4" s="158"/>
      <c r="DRK4" s="158"/>
      <c r="DRL4" s="158"/>
      <c r="DRM4" s="158"/>
      <c r="DRN4" s="158"/>
      <c r="DRO4" s="158"/>
      <c r="DRP4" s="158"/>
      <c r="DRQ4" s="158"/>
      <c r="DRR4" s="158"/>
      <c r="DRS4" s="158"/>
      <c r="DRT4" s="158"/>
      <c r="DRU4" s="158"/>
      <c r="DRV4" s="158"/>
      <c r="DRW4" s="158"/>
      <c r="DRX4" s="158"/>
      <c r="DRY4" s="158"/>
      <c r="DRZ4" s="158"/>
      <c r="DSA4" s="158"/>
      <c r="DSB4" s="158"/>
      <c r="DSC4" s="158"/>
      <c r="DSD4" s="158"/>
      <c r="DSE4" s="158"/>
      <c r="DSF4" s="158"/>
      <c r="DSG4" s="158"/>
      <c r="DSH4" s="158"/>
      <c r="DSI4" s="158"/>
      <c r="DSJ4" s="158"/>
      <c r="DSK4" s="158"/>
      <c r="DSL4" s="158"/>
      <c r="DSM4" s="158"/>
      <c r="DSN4" s="158"/>
      <c r="DSO4" s="158"/>
      <c r="DSP4" s="158"/>
      <c r="DSQ4" s="158"/>
      <c r="DSR4" s="158"/>
      <c r="DSS4" s="158"/>
      <c r="DST4" s="158"/>
      <c r="DSU4" s="158"/>
      <c r="DSV4" s="158"/>
      <c r="DSW4" s="158"/>
      <c r="DSX4" s="158"/>
      <c r="DSY4" s="158"/>
      <c r="DSZ4" s="158"/>
      <c r="DTA4" s="158"/>
      <c r="DTB4" s="158"/>
      <c r="DTC4" s="158"/>
      <c r="DTD4" s="158"/>
      <c r="DTE4" s="158"/>
      <c r="DTF4" s="158"/>
      <c r="DTG4" s="158"/>
      <c r="DTH4" s="158"/>
      <c r="DTI4" s="158"/>
      <c r="DTJ4" s="158"/>
      <c r="DTK4" s="158"/>
      <c r="DTL4" s="158"/>
      <c r="DTM4" s="158"/>
      <c r="DTN4" s="158"/>
      <c r="DTO4" s="158"/>
      <c r="DTP4" s="158"/>
      <c r="DTQ4" s="158"/>
      <c r="DTR4" s="158"/>
      <c r="DTS4" s="158"/>
      <c r="DTT4" s="158"/>
      <c r="DTU4" s="158"/>
      <c r="DTV4" s="158"/>
      <c r="DTW4" s="158"/>
      <c r="DTX4" s="158"/>
      <c r="DTY4" s="158"/>
      <c r="DTZ4" s="158"/>
      <c r="DUA4" s="158"/>
      <c r="DUB4" s="158"/>
      <c r="DUC4" s="158"/>
      <c r="DUD4" s="158"/>
      <c r="DUE4" s="158"/>
      <c r="DUF4" s="158"/>
      <c r="DUG4" s="158"/>
      <c r="DUH4" s="158"/>
      <c r="DUI4" s="158"/>
      <c r="DUJ4" s="158"/>
      <c r="DUK4" s="158"/>
      <c r="DUL4" s="158"/>
      <c r="DUM4" s="158"/>
      <c r="DUN4" s="158"/>
      <c r="DUO4" s="158"/>
      <c r="DUP4" s="158"/>
      <c r="DUQ4" s="158"/>
      <c r="DUR4" s="158"/>
      <c r="DUS4" s="158"/>
      <c r="DUT4" s="158"/>
      <c r="DUU4" s="158"/>
      <c r="DUV4" s="158"/>
      <c r="DUW4" s="158"/>
      <c r="DUX4" s="158"/>
      <c r="DUY4" s="158"/>
      <c r="DUZ4" s="158"/>
      <c r="DVA4" s="158"/>
      <c r="DVB4" s="158"/>
      <c r="DVC4" s="158"/>
      <c r="DVD4" s="158"/>
      <c r="DVE4" s="158"/>
      <c r="DVF4" s="158"/>
      <c r="DVG4" s="158"/>
      <c r="DVH4" s="158"/>
      <c r="DVI4" s="158"/>
      <c r="DVJ4" s="158"/>
      <c r="DVK4" s="158"/>
      <c r="DVL4" s="158"/>
      <c r="DVM4" s="158"/>
      <c r="DVN4" s="158"/>
      <c r="DVO4" s="158"/>
      <c r="DVP4" s="158"/>
      <c r="DVQ4" s="158"/>
      <c r="DVR4" s="158"/>
      <c r="DVS4" s="158"/>
      <c r="DVT4" s="158"/>
      <c r="DVU4" s="158"/>
      <c r="DVV4" s="158"/>
      <c r="DVW4" s="158"/>
      <c r="DVX4" s="158"/>
      <c r="DVY4" s="158"/>
      <c r="DVZ4" s="158"/>
      <c r="DWA4" s="158"/>
      <c r="DWB4" s="158"/>
      <c r="DWC4" s="158"/>
      <c r="DWD4" s="158"/>
      <c r="DWE4" s="158"/>
      <c r="DWF4" s="158"/>
      <c r="DWG4" s="158"/>
      <c r="DWH4" s="158"/>
      <c r="DWI4" s="158"/>
      <c r="DWJ4" s="158"/>
      <c r="DWK4" s="158"/>
      <c r="DWL4" s="158"/>
      <c r="DWM4" s="158"/>
      <c r="DWN4" s="158"/>
      <c r="DWO4" s="158"/>
      <c r="DWP4" s="158"/>
      <c r="DWQ4" s="158"/>
      <c r="DWR4" s="158"/>
      <c r="DWS4" s="158"/>
      <c r="DWT4" s="158"/>
      <c r="DWU4" s="158"/>
      <c r="DWV4" s="158"/>
      <c r="DWW4" s="158"/>
      <c r="DWX4" s="158"/>
      <c r="DWY4" s="158"/>
      <c r="DWZ4" s="158"/>
      <c r="DXA4" s="158"/>
      <c r="DXB4" s="158"/>
      <c r="DXC4" s="158"/>
      <c r="DXD4" s="158"/>
      <c r="DXE4" s="158"/>
      <c r="DXF4" s="158"/>
      <c r="DXG4" s="158"/>
      <c r="DXH4" s="158"/>
      <c r="DXI4" s="158"/>
      <c r="DXJ4" s="158"/>
      <c r="DXK4" s="158"/>
      <c r="DXL4" s="158"/>
      <c r="DXM4" s="158"/>
      <c r="DXN4" s="158"/>
      <c r="DXO4" s="158"/>
      <c r="DXP4" s="158"/>
      <c r="DXQ4" s="158"/>
      <c r="DXR4" s="158"/>
      <c r="DXS4" s="158"/>
      <c r="DXT4" s="158"/>
      <c r="DXU4" s="158"/>
      <c r="DXV4" s="158"/>
      <c r="DXW4" s="158"/>
      <c r="DXX4" s="158"/>
      <c r="DXY4" s="158"/>
      <c r="DXZ4" s="158"/>
      <c r="DYA4" s="158"/>
      <c r="DYB4" s="158"/>
      <c r="DYC4" s="158"/>
      <c r="DYD4" s="158"/>
      <c r="DYE4" s="158"/>
      <c r="DYF4" s="158"/>
      <c r="DYG4" s="158"/>
      <c r="DYH4" s="158"/>
      <c r="DYI4" s="158"/>
      <c r="DYJ4" s="158"/>
      <c r="DYK4" s="158"/>
      <c r="DYL4" s="158"/>
      <c r="DYM4" s="158"/>
      <c r="DYN4" s="158"/>
      <c r="DYO4" s="158"/>
      <c r="DYP4" s="158"/>
      <c r="DYQ4" s="158"/>
      <c r="DYR4" s="158"/>
      <c r="DYS4" s="158"/>
      <c r="DYT4" s="158"/>
      <c r="DYU4" s="158"/>
      <c r="DYV4" s="158"/>
      <c r="DYW4" s="158"/>
      <c r="DYX4" s="158"/>
      <c r="DYY4" s="158"/>
      <c r="DYZ4" s="158"/>
      <c r="DZA4" s="158"/>
      <c r="DZB4" s="158"/>
      <c r="DZC4" s="158"/>
      <c r="DZD4" s="158"/>
      <c r="DZE4" s="158"/>
      <c r="DZF4" s="158"/>
      <c r="DZG4" s="158"/>
      <c r="DZH4" s="158"/>
      <c r="DZI4" s="158"/>
      <c r="DZJ4" s="158"/>
      <c r="DZK4" s="158"/>
      <c r="DZL4" s="158"/>
      <c r="DZM4" s="158"/>
      <c r="DZN4" s="158"/>
      <c r="DZO4" s="158"/>
      <c r="DZP4" s="158"/>
      <c r="DZQ4" s="158"/>
      <c r="DZR4" s="158"/>
      <c r="DZS4" s="158"/>
      <c r="DZT4" s="158"/>
      <c r="DZU4" s="158"/>
      <c r="DZV4" s="158"/>
      <c r="DZW4" s="158"/>
      <c r="DZX4" s="158"/>
      <c r="DZY4" s="158"/>
      <c r="DZZ4" s="158"/>
      <c r="EAA4" s="158"/>
      <c r="EAB4" s="158"/>
      <c r="EAC4" s="158"/>
      <c r="EAD4" s="158"/>
      <c r="EAE4" s="158"/>
      <c r="EAF4" s="158"/>
      <c r="EAG4" s="158"/>
      <c r="EAH4" s="158"/>
      <c r="EAI4" s="158"/>
      <c r="EAJ4" s="158"/>
      <c r="EAK4" s="158"/>
      <c r="EAL4" s="158"/>
      <c r="EAM4" s="158"/>
      <c r="EAN4" s="158"/>
      <c r="EAO4" s="158"/>
      <c r="EAP4" s="158"/>
      <c r="EAQ4" s="158"/>
      <c r="EAR4" s="158"/>
      <c r="EAS4" s="158"/>
      <c r="EAT4" s="158"/>
      <c r="EAU4" s="158"/>
      <c r="EAV4" s="158"/>
      <c r="EAW4" s="158"/>
      <c r="EAX4" s="158"/>
      <c r="EAY4" s="158"/>
      <c r="EAZ4" s="158"/>
      <c r="EBA4" s="158"/>
      <c r="EBB4" s="158"/>
      <c r="EBC4" s="158"/>
      <c r="EBD4" s="158"/>
      <c r="EBE4" s="158"/>
      <c r="EBF4" s="158"/>
      <c r="EBG4" s="158"/>
      <c r="EBH4" s="158"/>
      <c r="EBI4" s="158"/>
      <c r="EBJ4" s="158"/>
      <c r="EBK4" s="158"/>
      <c r="EBL4" s="158"/>
      <c r="EBM4" s="158"/>
      <c r="EBN4" s="158"/>
      <c r="EBO4" s="158"/>
      <c r="EBP4" s="158"/>
      <c r="EBQ4" s="158"/>
      <c r="EBR4" s="158"/>
      <c r="EBS4" s="158"/>
      <c r="EBT4" s="158"/>
      <c r="EBU4" s="158"/>
      <c r="EBV4" s="158"/>
      <c r="EBW4" s="158"/>
      <c r="EBX4" s="158"/>
      <c r="EBY4" s="158"/>
      <c r="EBZ4" s="158"/>
      <c r="ECA4" s="158"/>
      <c r="ECB4" s="158"/>
      <c r="ECC4" s="158"/>
      <c r="ECD4" s="158"/>
      <c r="ECE4" s="158"/>
      <c r="ECF4" s="158"/>
      <c r="ECG4" s="158"/>
      <c r="ECH4" s="158"/>
      <c r="ECI4" s="158"/>
      <c r="ECJ4" s="158"/>
      <c r="ECK4" s="158"/>
      <c r="ECL4" s="158"/>
      <c r="ECM4" s="158"/>
      <c r="ECN4" s="158"/>
      <c r="ECO4" s="158"/>
      <c r="ECP4" s="158"/>
      <c r="ECQ4" s="158"/>
      <c r="ECR4" s="158"/>
      <c r="ECS4" s="158"/>
      <c r="ECT4" s="158"/>
      <c r="ECU4" s="158"/>
      <c r="ECV4" s="158"/>
      <c r="ECW4" s="158"/>
      <c r="ECX4" s="158"/>
      <c r="ECY4" s="158"/>
      <c r="ECZ4" s="158"/>
      <c r="EDA4" s="158"/>
      <c r="EDB4" s="158"/>
      <c r="EDC4" s="158"/>
      <c r="EDD4" s="158"/>
      <c r="EDE4" s="158"/>
      <c r="EDF4" s="158"/>
      <c r="EDG4" s="158"/>
      <c r="EDH4" s="158"/>
      <c r="EDI4" s="158"/>
      <c r="EDJ4" s="158"/>
      <c r="EDK4" s="158"/>
      <c r="EDL4" s="158"/>
      <c r="EDM4" s="158"/>
      <c r="EDN4" s="158"/>
      <c r="EDO4" s="158"/>
      <c r="EDP4" s="158"/>
      <c r="EDQ4" s="158"/>
      <c r="EDR4" s="158"/>
      <c r="EDS4" s="158"/>
      <c r="EDT4" s="158"/>
      <c r="EDU4" s="158"/>
      <c r="EDV4" s="158"/>
      <c r="EDW4" s="158"/>
      <c r="EDX4" s="158"/>
      <c r="EDY4" s="158"/>
      <c r="EDZ4" s="158"/>
      <c r="EEA4" s="158"/>
      <c r="EEB4" s="158"/>
      <c r="EEC4" s="158"/>
      <c r="EED4" s="158"/>
      <c r="EEE4" s="158"/>
      <c r="EEF4" s="158"/>
      <c r="EEG4" s="158"/>
      <c r="EEH4" s="158"/>
      <c r="EEI4" s="158"/>
      <c r="EEJ4" s="158"/>
      <c r="EEK4" s="158"/>
      <c r="EEL4" s="158"/>
      <c r="EEM4" s="158"/>
      <c r="EEN4" s="158"/>
      <c r="EEO4" s="158"/>
      <c r="EEP4" s="158"/>
      <c r="EEQ4" s="158"/>
      <c r="EER4" s="158"/>
      <c r="EES4" s="158"/>
      <c r="EET4" s="158"/>
      <c r="EEU4" s="158"/>
      <c r="EEV4" s="158"/>
      <c r="EEW4" s="158"/>
      <c r="EEX4" s="158"/>
      <c r="EEY4" s="158"/>
      <c r="EEZ4" s="158"/>
      <c r="EFA4" s="158"/>
      <c r="EFB4" s="158"/>
      <c r="EFC4" s="158"/>
      <c r="EFD4" s="158"/>
      <c r="EFE4" s="158"/>
      <c r="EFF4" s="158"/>
      <c r="EFG4" s="158"/>
      <c r="EFH4" s="158"/>
      <c r="EFI4" s="158"/>
      <c r="EFJ4" s="158"/>
      <c r="EFK4" s="158"/>
      <c r="EFL4" s="158"/>
      <c r="EFM4" s="158"/>
      <c r="EFN4" s="158"/>
      <c r="EFO4" s="158"/>
      <c r="EFP4" s="158"/>
      <c r="EFQ4" s="158"/>
      <c r="EFR4" s="158"/>
      <c r="EFS4" s="158"/>
      <c r="EFT4" s="158"/>
      <c r="EFU4" s="158"/>
      <c r="EFV4" s="158"/>
      <c r="EFW4" s="158"/>
      <c r="EFX4" s="158"/>
      <c r="EFY4" s="158"/>
      <c r="EFZ4" s="158"/>
      <c r="EGA4" s="158"/>
      <c r="EGB4" s="158"/>
      <c r="EGC4" s="158"/>
      <c r="EGD4" s="158"/>
      <c r="EGE4" s="158"/>
      <c r="EGF4" s="158"/>
      <c r="EGG4" s="158"/>
      <c r="EGH4" s="158"/>
      <c r="EGI4" s="158"/>
      <c r="EGJ4" s="158"/>
      <c r="EGK4" s="158"/>
      <c r="EGL4" s="158"/>
      <c r="EGM4" s="158"/>
      <c r="EGN4" s="158"/>
      <c r="EGO4" s="158"/>
      <c r="EGP4" s="158"/>
      <c r="EGQ4" s="158"/>
      <c r="EGR4" s="158"/>
      <c r="EGS4" s="158"/>
      <c r="EGT4" s="158"/>
      <c r="EGU4" s="158"/>
      <c r="EGV4" s="158"/>
      <c r="EGW4" s="158"/>
      <c r="EGX4" s="158"/>
      <c r="EGY4" s="158"/>
      <c r="EGZ4" s="158"/>
      <c r="EHA4" s="158"/>
      <c r="EHB4" s="158"/>
      <c r="EHC4" s="158"/>
      <c r="EHD4" s="158"/>
      <c r="EHE4" s="158"/>
      <c r="EHF4" s="158"/>
      <c r="EHG4" s="158"/>
      <c r="EHH4" s="158"/>
      <c r="EHI4" s="158"/>
      <c r="EHJ4" s="158"/>
      <c r="EHK4" s="158"/>
      <c r="EHL4" s="158"/>
      <c r="EHM4" s="158"/>
      <c r="EHN4" s="158"/>
      <c r="EHO4" s="158"/>
      <c r="EHP4" s="158"/>
      <c r="EHQ4" s="158"/>
      <c r="EHR4" s="158"/>
      <c r="EHS4" s="158"/>
      <c r="EHT4" s="158"/>
      <c r="EHU4" s="158"/>
      <c r="EHV4" s="158"/>
      <c r="EHW4" s="158"/>
      <c r="EHX4" s="158"/>
      <c r="EHY4" s="158"/>
      <c r="EHZ4" s="158"/>
      <c r="EIA4" s="158"/>
      <c r="EIB4" s="158"/>
      <c r="EIC4" s="158"/>
      <c r="EID4" s="158"/>
      <c r="EIE4" s="158"/>
      <c r="EIF4" s="158"/>
      <c r="EIG4" s="158"/>
      <c r="EIH4" s="158"/>
      <c r="EII4" s="158"/>
      <c r="EIJ4" s="158"/>
      <c r="EIK4" s="158"/>
      <c r="EIL4" s="158"/>
      <c r="EIM4" s="158"/>
      <c r="EIN4" s="158"/>
      <c r="EIO4" s="158"/>
      <c r="EIP4" s="158"/>
      <c r="EIQ4" s="158"/>
      <c r="EIR4" s="158"/>
      <c r="EIS4" s="158"/>
      <c r="EIT4" s="158"/>
      <c r="EIU4" s="158"/>
      <c r="EIV4" s="158"/>
      <c r="EIW4" s="158"/>
      <c r="EIX4" s="158"/>
      <c r="EIY4" s="158"/>
      <c r="EIZ4" s="158"/>
      <c r="EJA4" s="158"/>
      <c r="EJB4" s="158"/>
      <c r="EJC4" s="158"/>
      <c r="EJD4" s="158"/>
      <c r="EJE4" s="158"/>
      <c r="EJF4" s="158"/>
      <c r="EJG4" s="158"/>
      <c r="EJH4" s="158"/>
      <c r="EJI4" s="158"/>
      <c r="EJJ4" s="158"/>
      <c r="EJK4" s="158"/>
      <c r="EJL4" s="158"/>
      <c r="EJM4" s="158"/>
      <c r="EJN4" s="158"/>
      <c r="EJO4" s="158"/>
      <c r="EJP4" s="158"/>
      <c r="EJQ4" s="158"/>
      <c r="EJR4" s="158"/>
      <c r="EJS4" s="158"/>
      <c r="EJT4" s="158"/>
      <c r="EJU4" s="158"/>
      <c r="EJV4" s="158"/>
      <c r="EJW4" s="158"/>
      <c r="EJX4" s="158"/>
      <c r="EJY4" s="158"/>
      <c r="EJZ4" s="158"/>
      <c r="EKA4" s="158"/>
      <c r="EKB4" s="158"/>
      <c r="EKC4" s="158"/>
      <c r="EKD4" s="158"/>
      <c r="EKE4" s="158"/>
      <c r="EKF4" s="158"/>
      <c r="EKG4" s="158"/>
      <c r="EKH4" s="158"/>
      <c r="EKI4" s="158"/>
      <c r="EKJ4" s="158"/>
      <c r="EKK4" s="158"/>
      <c r="EKL4" s="158"/>
      <c r="EKM4" s="158"/>
      <c r="EKN4" s="158"/>
      <c r="EKO4" s="158"/>
      <c r="EKP4" s="158"/>
      <c r="EKQ4" s="158"/>
      <c r="EKR4" s="158"/>
      <c r="EKS4" s="158"/>
      <c r="EKT4" s="158"/>
      <c r="EKU4" s="158"/>
      <c r="EKV4" s="158"/>
      <c r="EKW4" s="158"/>
      <c r="EKX4" s="158"/>
      <c r="EKY4" s="158"/>
      <c r="EKZ4" s="158"/>
      <c r="ELA4" s="158"/>
      <c r="ELB4" s="158"/>
      <c r="ELC4" s="158"/>
      <c r="ELD4" s="158"/>
      <c r="ELE4" s="158"/>
      <c r="ELF4" s="158"/>
      <c r="ELG4" s="158"/>
      <c r="ELH4" s="158"/>
      <c r="ELI4" s="158"/>
      <c r="ELJ4" s="158"/>
      <c r="ELK4" s="158"/>
      <c r="ELL4" s="158"/>
      <c r="ELM4" s="158"/>
      <c r="ELN4" s="158"/>
      <c r="ELO4" s="158"/>
      <c r="ELP4" s="158"/>
      <c r="ELQ4" s="158"/>
      <c r="ELR4" s="158"/>
      <c r="ELS4" s="158"/>
      <c r="ELT4" s="158"/>
      <c r="ELU4" s="158"/>
      <c r="ELV4" s="158"/>
      <c r="ELW4" s="158"/>
      <c r="ELX4" s="158"/>
      <c r="ELY4" s="158"/>
      <c r="ELZ4" s="158"/>
      <c r="EMA4" s="158"/>
      <c r="EMB4" s="158"/>
      <c r="EMC4" s="158"/>
      <c r="EMD4" s="158"/>
      <c r="EME4" s="158"/>
      <c r="EMF4" s="158"/>
      <c r="EMG4" s="158"/>
      <c r="EMH4" s="158"/>
      <c r="EMI4" s="158"/>
      <c r="EMJ4" s="158"/>
      <c r="EMK4" s="158"/>
      <c r="EML4" s="158"/>
      <c r="EMM4" s="158"/>
      <c r="EMN4" s="158"/>
      <c r="EMO4" s="158"/>
      <c r="EMP4" s="158"/>
      <c r="EMQ4" s="158"/>
      <c r="EMR4" s="158"/>
      <c r="EMS4" s="158"/>
      <c r="EMT4" s="158"/>
      <c r="EMU4" s="158"/>
      <c r="EMV4" s="158"/>
      <c r="EMW4" s="158"/>
      <c r="EMX4" s="158"/>
      <c r="EMY4" s="158"/>
      <c r="EMZ4" s="158"/>
      <c r="ENA4" s="158"/>
      <c r="ENB4" s="158"/>
      <c r="ENC4" s="158"/>
      <c r="END4" s="158"/>
      <c r="ENE4" s="158"/>
      <c r="ENF4" s="158"/>
      <c r="ENG4" s="158"/>
      <c r="ENH4" s="158"/>
      <c r="ENI4" s="158"/>
      <c r="ENJ4" s="158"/>
      <c r="ENK4" s="158"/>
      <c r="ENL4" s="158"/>
      <c r="ENM4" s="158"/>
      <c r="ENN4" s="158"/>
      <c r="ENO4" s="158"/>
      <c r="ENP4" s="158"/>
      <c r="ENQ4" s="158"/>
      <c r="ENR4" s="158"/>
      <c r="ENS4" s="158"/>
      <c r="ENT4" s="158"/>
      <c r="ENU4" s="158"/>
      <c r="ENV4" s="158"/>
      <c r="ENW4" s="158"/>
      <c r="ENX4" s="158"/>
      <c r="ENY4" s="158"/>
      <c r="ENZ4" s="158"/>
      <c r="EOA4" s="158"/>
      <c r="EOB4" s="158"/>
      <c r="EOC4" s="158"/>
      <c r="EOD4" s="158"/>
      <c r="EOE4" s="158"/>
      <c r="EOF4" s="158"/>
      <c r="EOG4" s="158"/>
      <c r="EOH4" s="158"/>
      <c r="EOI4" s="158"/>
      <c r="EOJ4" s="158"/>
      <c r="EOK4" s="158"/>
      <c r="EOL4" s="158"/>
      <c r="EOM4" s="158"/>
      <c r="EON4" s="158"/>
      <c r="EOO4" s="158"/>
      <c r="EOP4" s="158"/>
      <c r="EOQ4" s="158"/>
      <c r="EOR4" s="158"/>
      <c r="EOS4" s="158"/>
      <c r="EOT4" s="158"/>
      <c r="EOU4" s="158"/>
      <c r="EOV4" s="158"/>
      <c r="EOW4" s="158"/>
      <c r="EOX4" s="158"/>
      <c r="EOY4" s="158"/>
      <c r="EOZ4" s="158"/>
      <c r="EPA4" s="158"/>
      <c r="EPB4" s="158"/>
      <c r="EPC4" s="158"/>
      <c r="EPD4" s="158"/>
      <c r="EPE4" s="158"/>
      <c r="EPF4" s="158"/>
      <c r="EPG4" s="158"/>
      <c r="EPH4" s="158"/>
      <c r="EPI4" s="158"/>
      <c r="EPJ4" s="158"/>
      <c r="EPK4" s="158"/>
      <c r="EPL4" s="158"/>
      <c r="EPM4" s="158"/>
      <c r="EPN4" s="158"/>
      <c r="EPO4" s="158"/>
      <c r="EPP4" s="158"/>
      <c r="EPQ4" s="158"/>
      <c r="EPR4" s="158"/>
      <c r="EPS4" s="158"/>
      <c r="EPT4" s="158"/>
      <c r="EPU4" s="158"/>
      <c r="EPV4" s="158"/>
      <c r="EPW4" s="158"/>
      <c r="EPX4" s="158"/>
      <c r="EPY4" s="158"/>
      <c r="EPZ4" s="158"/>
      <c r="EQA4" s="158"/>
      <c r="EQB4" s="158"/>
      <c r="EQC4" s="158"/>
      <c r="EQD4" s="158"/>
      <c r="EQE4" s="158"/>
      <c r="EQF4" s="158"/>
      <c r="EQG4" s="158"/>
      <c r="EQH4" s="158"/>
      <c r="EQI4" s="158"/>
      <c r="EQJ4" s="158"/>
      <c r="EQK4" s="158"/>
      <c r="EQL4" s="158"/>
      <c r="EQM4" s="158"/>
      <c r="EQN4" s="158"/>
      <c r="EQO4" s="158"/>
      <c r="EQP4" s="158"/>
      <c r="EQQ4" s="158"/>
      <c r="EQR4" s="158"/>
      <c r="EQS4" s="158"/>
      <c r="EQT4" s="158"/>
      <c r="EQU4" s="158"/>
      <c r="EQV4" s="158"/>
      <c r="EQW4" s="158"/>
      <c r="EQX4" s="158"/>
      <c r="EQY4" s="158"/>
      <c r="EQZ4" s="158"/>
      <c r="ERA4" s="158"/>
      <c r="ERB4" s="158"/>
      <c r="ERC4" s="158"/>
      <c r="ERD4" s="158"/>
      <c r="ERE4" s="158"/>
      <c r="ERF4" s="158"/>
      <c r="ERG4" s="158"/>
      <c r="ERH4" s="158"/>
      <c r="ERI4" s="158"/>
      <c r="ERJ4" s="158"/>
      <c r="ERK4" s="158"/>
      <c r="ERL4" s="158"/>
      <c r="ERM4" s="158"/>
      <c r="ERN4" s="158"/>
      <c r="ERO4" s="158"/>
      <c r="ERP4" s="158"/>
      <c r="ERQ4" s="158"/>
      <c r="ERR4" s="158"/>
      <c r="ERS4" s="158"/>
      <c r="ERT4" s="158"/>
      <c r="ERU4" s="158"/>
      <c r="ERV4" s="158"/>
      <c r="ERW4" s="158"/>
      <c r="ERX4" s="158"/>
      <c r="ERY4" s="158"/>
      <c r="ERZ4" s="158"/>
      <c r="ESA4" s="158"/>
      <c r="ESB4" s="158"/>
      <c r="ESC4" s="158"/>
      <c r="ESD4" s="158"/>
      <c r="ESE4" s="158"/>
      <c r="ESF4" s="158"/>
      <c r="ESG4" s="158"/>
      <c r="ESH4" s="158"/>
      <c r="ESI4" s="158"/>
      <c r="ESJ4" s="158"/>
      <c r="ESK4" s="158"/>
      <c r="ESL4" s="158"/>
      <c r="ESM4" s="158"/>
      <c r="ESN4" s="158"/>
      <c r="ESO4" s="158"/>
      <c r="ESP4" s="158"/>
      <c r="ESQ4" s="158"/>
      <c r="ESR4" s="158"/>
      <c r="ESS4" s="158"/>
      <c r="EST4" s="158"/>
      <c r="ESU4" s="158"/>
      <c r="ESV4" s="158"/>
      <c r="ESW4" s="158"/>
      <c r="ESX4" s="158"/>
      <c r="ESY4" s="158"/>
      <c r="ESZ4" s="158"/>
      <c r="ETA4" s="158"/>
      <c r="ETB4" s="158"/>
      <c r="ETC4" s="158"/>
      <c r="ETD4" s="158"/>
      <c r="ETE4" s="158"/>
      <c r="ETF4" s="158"/>
      <c r="ETG4" s="158"/>
      <c r="ETH4" s="158"/>
      <c r="ETI4" s="158"/>
      <c r="ETJ4" s="158"/>
      <c r="ETK4" s="158"/>
      <c r="ETL4" s="158"/>
      <c r="ETM4" s="158"/>
      <c r="ETN4" s="158"/>
      <c r="ETO4" s="158"/>
      <c r="ETP4" s="158"/>
      <c r="ETQ4" s="158"/>
      <c r="ETR4" s="158"/>
      <c r="ETS4" s="158"/>
      <c r="ETT4" s="158"/>
      <c r="ETU4" s="158"/>
      <c r="ETV4" s="158"/>
      <c r="ETW4" s="158"/>
      <c r="ETX4" s="158"/>
      <c r="ETY4" s="158"/>
      <c r="ETZ4" s="158"/>
      <c r="EUA4" s="158"/>
      <c r="EUB4" s="158"/>
      <c r="EUC4" s="158"/>
      <c r="EUD4" s="158"/>
      <c r="EUE4" s="158"/>
      <c r="EUF4" s="158"/>
      <c r="EUG4" s="158"/>
      <c r="EUH4" s="158"/>
      <c r="EUI4" s="158"/>
      <c r="EUJ4" s="158"/>
      <c r="EUK4" s="158"/>
      <c r="EUL4" s="158"/>
      <c r="EUM4" s="158"/>
      <c r="EUN4" s="158"/>
      <c r="EUO4" s="158"/>
      <c r="EUP4" s="158"/>
      <c r="EUQ4" s="158"/>
      <c r="EUR4" s="158"/>
      <c r="EUS4" s="158"/>
      <c r="EUT4" s="158"/>
      <c r="EUU4" s="158"/>
      <c r="EUV4" s="158"/>
      <c r="EUW4" s="158"/>
      <c r="EUX4" s="158"/>
      <c r="EUY4" s="158"/>
      <c r="EUZ4" s="158"/>
      <c r="EVA4" s="158"/>
      <c r="EVB4" s="158"/>
      <c r="EVC4" s="158"/>
      <c r="EVD4" s="158"/>
      <c r="EVE4" s="158"/>
      <c r="EVF4" s="158"/>
      <c r="EVG4" s="158"/>
      <c r="EVH4" s="158"/>
      <c r="EVI4" s="158"/>
      <c r="EVJ4" s="158"/>
      <c r="EVK4" s="158"/>
      <c r="EVL4" s="158"/>
      <c r="EVM4" s="158"/>
      <c r="EVN4" s="158"/>
      <c r="EVO4" s="158"/>
      <c r="EVP4" s="158"/>
      <c r="EVQ4" s="158"/>
      <c r="EVR4" s="158"/>
      <c r="EVS4" s="158"/>
      <c r="EVT4" s="158"/>
      <c r="EVU4" s="158"/>
      <c r="EVV4" s="158"/>
      <c r="EVW4" s="158"/>
      <c r="EVX4" s="158"/>
      <c r="EVY4" s="158"/>
      <c r="EVZ4" s="158"/>
      <c r="EWA4" s="158"/>
      <c r="EWB4" s="158"/>
      <c r="EWC4" s="158"/>
      <c r="EWD4" s="158"/>
      <c r="EWE4" s="158"/>
      <c r="EWF4" s="158"/>
      <c r="EWG4" s="158"/>
      <c r="EWH4" s="158"/>
      <c r="EWI4" s="158"/>
      <c r="EWJ4" s="158"/>
      <c r="EWK4" s="158"/>
      <c r="EWL4" s="158"/>
      <c r="EWM4" s="158"/>
      <c r="EWN4" s="158"/>
      <c r="EWO4" s="158"/>
      <c r="EWP4" s="158"/>
      <c r="EWQ4" s="158"/>
      <c r="EWR4" s="158"/>
      <c r="EWS4" s="158"/>
      <c r="EWT4" s="158"/>
      <c r="EWU4" s="158"/>
      <c r="EWV4" s="158"/>
      <c r="EWW4" s="158"/>
      <c r="EWX4" s="158"/>
      <c r="EWY4" s="158"/>
      <c r="EWZ4" s="158"/>
      <c r="EXA4" s="158"/>
      <c r="EXB4" s="158"/>
      <c r="EXC4" s="158"/>
      <c r="EXD4" s="158"/>
      <c r="EXE4" s="158"/>
      <c r="EXF4" s="158"/>
      <c r="EXG4" s="158"/>
      <c r="EXH4" s="158"/>
      <c r="EXI4" s="158"/>
      <c r="EXJ4" s="158"/>
      <c r="EXK4" s="158"/>
      <c r="EXL4" s="158"/>
      <c r="EXM4" s="158"/>
      <c r="EXN4" s="158"/>
      <c r="EXO4" s="158"/>
      <c r="EXP4" s="158"/>
      <c r="EXQ4" s="158"/>
      <c r="EXR4" s="158"/>
      <c r="EXS4" s="158"/>
      <c r="EXT4" s="158"/>
      <c r="EXU4" s="158"/>
      <c r="EXV4" s="158"/>
      <c r="EXW4" s="158"/>
      <c r="EXX4" s="158"/>
      <c r="EXY4" s="158"/>
      <c r="EXZ4" s="158"/>
      <c r="EYA4" s="158"/>
      <c r="EYB4" s="158"/>
      <c r="EYC4" s="158"/>
      <c r="EYD4" s="158"/>
      <c r="EYE4" s="158"/>
      <c r="EYF4" s="158"/>
      <c r="EYG4" s="158"/>
      <c r="EYH4" s="158"/>
      <c r="EYI4" s="158"/>
      <c r="EYJ4" s="158"/>
      <c r="EYK4" s="158"/>
      <c r="EYL4" s="158"/>
      <c r="EYM4" s="158"/>
      <c r="EYN4" s="158"/>
      <c r="EYO4" s="158"/>
      <c r="EYP4" s="158"/>
      <c r="EYQ4" s="158"/>
      <c r="EYR4" s="158"/>
      <c r="EYS4" s="158"/>
      <c r="EYT4" s="158"/>
      <c r="EYU4" s="158"/>
      <c r="EYV4" s="158"/>
      <c r="EYW4" s="158"/>
      <c r="EYX4" s="158"/>
      <c r="EYY4" s="158"/>
      <c r="EYZ4" s="158"/>
      <c r="EZA4" s="158"/>
      <c r="EZB4" s="158"/>
      <c r="EZC4" s="158"/>
      <c r="EZD4" s="158"/>
      <c r="EZE4" s="158"/>
      <c r="EZF4" s="158"/>
      <c r="EZG4" s="158"/>
      <c r="EZH4" s="158"/>
      <c r="EZI4" s="158"/>
      <c r="EZJ4" s="158"/>
      <c r="EZK4" s="158"/>
      <c r="EZL4" s="158"/>
      <c r="EZM4" s="158"/>
      <c r="EZN4" s="158"/>
      <c r="EZO4" s="158"/>
      <c r="EZP4" s="158"/>
      <c r="EZQ4" s="158"/>
      <c r="EZR4" s="158"/>
      <c r="EZS4" s="158"/>
      <c r="EZT4" s="158"/>
      <c r="EZU4" s="158"/>
      <c r="EZV4" s="158"/>
      <c r="EZW4" s="158"/>
      <c r="EZX4" s="158"/>
      <c r="EZY4" s="158"/>
      <c r="EZZ4" s="158"/>
      <c r="FAA4" s="158"/>
      <c r="FAB4" s="158"/>
      <c r="FAC4" s="158"/>
      <c r="FAD4" s="158"/>
      <c r="FAE4" s="158"/>
      <c r="FAF4" s="158"/>
      <c r="FAG4" s="158"/>
      <c r="FAH4" s="158"/>
      <c r="FAI4" s="158"/>
      <c r="FAJ4" s="158"/>
      <c r="FAK4" s="158"/>
      <c r="FAL4" s="158"/>
      <c r="FAM4" s="158"/>
      <c r="FAN4" s="158"/>
      <c r="FAO4" s="158"/>
      <c r="FAP4" s="158"/>
      <c r="FAQ4" s="158"/>
      <c r="FAR4" s="158"/>
      <c r="FAS4" s="158"/>
      <c r="FAT4" s="158"/>
      <c r="FAU4" s="158"/>
      <c r="FAV4" s="158"/>
      <c r="FAW4" s="158"/>
      <c r="FAX4" s="158"/>
      <c r="FAY4" s="158"/>
      <c r="FAZ4" s="158"/>
      <c r="FBA4" s="158"/>
      <c r="FBB4" s="158"/>
      <c r="FBC4" s="158"/>
      <c r="FBD4" s="158"/>
      <c r="FBE4" s="158"/>
      <c r="FBF4" s="158"/>
      <c r="FBG4" s="158"/>
      <c r="FBH4" s="158"/>
      <c r="FBI4" s="158"/>
      <c r="FBJ4" s="158"/>
      <c r="FBK4" s="158"/>
      <c r="FBL4" s="158"/>
      <c r="FBM4" s="158"/>
      <c r="FBN4" s="158"/>
      <c r="FBO4" s="158"/>
      <c r="FBP4" s="158"/>
      <c r="FBQ4" s="158"/>
      <c r="FBR4" s="158"/>
      <c r="FBS4" s="158"/>
      <c r="FBT4" s="158"/>
      <c r="FBU4" s="158"/>
      <c r="FBV4" s="158"/>
      <c r="FBW4" s="158"/>
      <c r="FBX4" s="158"/>
      <c r="FBY4" s="158"/>
      <c r="FBZ4" s="158"/>
      <c r="FCA4" s="158"/>
      <c r="FCB4" s="158"/>
      <c r="FCC4" s="158"/>
      <c r="FCD4" s="158"/>
      <c r="FCE4" s="158"/>
      <c r="FCF4" s="158"/>
      <c r="FCG4" s="158"/>
      <c r="FCH4" s="158"/>
      <c r="FCI4" s="158"/>
      <c r="FCJ4" s="158"/>
      <c r="FCK4" s="158"/>
      <c r="FCL4" s="158"/>
      <c r="FCM4" s="158"/>
      <c r="FCN4" s="158"/>
      <c r="FCO4" s="158"/>
      <c r="FCP4" s="158"/>
      <c r="FCQ4" s="158"/>
      <c r="FCR4" s="158"/>
      <c r="FCS4" s="158"/>
      <c r="FCT4" s="158"/>
      <c r="FCU4" s="158"/>
      <c r="FCV4" s="158"/>
      <c r="FCW4" s="158"/>
      <c r="FCX4" s="158"/>
      <c r="FCY4" s="158"/>
      <c r="FCZ4" s="158"/>
      <c r="FDA4" s="158"/>
      <c r="FDB4" s="158"/>
      <c r="FDC4" s="158"/>
      <c r="FDD4" s="158"/>
      <c r="FDE4" s="158"/>
      <c r="FDF4" s="158"/>
      <c r="FDG4" s="158"/>
      <c r="FDH4" s="158"/>
      <c r="FDI4" s="158"/>
      <c r="FDJ4" s="158"/>
      <c r="FDK4" s="158"/>
      <c r="FDL4" s="158"/>
      <c r="FDM4" s="158"/>
      <c r="FDN4" s="158"/>
      <c r="FDO4" s="158"/>
      <c r="FDP4" s="158"/>
      <c r="FDQ4" s="158"/>
      <c r="FDR4" s="158"/>
      <c r="FDS4" s="158"/>
      <c r="FDT4" s="158"/>
      <c r="FDU4" s="158"/>
      <c r="FDV4" s="158"/>
      <c r="FDW4" s="158"/>
      <c r="FDX4" s="158"/>
      <c r="FDY4" s="158"/>
      <c r="FDZ4" s="158"/>
      <c r="FEA4" s="158"/>
      <c r="FEB4" s="158"/>
      <c r="FEC4" s="158"/>
      <c r="FED4" s="158"/>
      <c r="FEE4" s="158"/>
      <c r="FEF4" s="158"/>
      <c r="FEG4" s="158"/>
      <c r="FEH4" s="158"/>
      <c r="FEI4" s="158"/>
      <c r="FEJ4" s="158"/>
      <c r="FEK4" s="158"/>
      <c r="FEL4" s="158"/>
      <c r="FEM4" s="158"/>
      <c r="FEN4" s="158"/>
      <c r="FEO4" s="158"/>
      <c r="FEP4" s="158"/>
      <c r="FEQ4" s="158"/>
      <c r="FER4" s="158"/>
      <c r="FES4" s="158"/>
      <c r="FET4" s="158"/>
      <c r="FEU4" s="158"/>
      <c r="FEV4" s="158"/>
      <c r="FEW4" s="158"/>
      <c r="FEX4" s="158"/>
      <c r="FEY4" s="158"/>
      <c r="FEZ4" s="158"/>
      <c r="FFA4" s="158"/>
      <c r="FFB4" s="158"/>
      <c r="FFC4" s="158"/>
      <c r="FFD4" s="158"/>
      <c r="FFE4" s="158"/>
      <c r="FFF4" s="158"/>
      <c r="FFG4" s="158"/>
      <c r="FFH4" s="158"/>
      <c r="FFI4" s="158"/>
      <c r="FFJ4" s="158"/>
      <c r="FFK4" s="158"/>
      <c r="FFL4" s="158"/>
      <c r="FFM4" s="158"/>
      <c r="FFN4" s="158"/>
      <c r="FFO4" s="158"/>
      <c r="FFP4" s="158"/>
      <c r="FFQ4" s="158"/>
      <c r="FFR4" s="158"/>
      <c r="FFS4" s="158"/>
      <c r="FFT4" s="158"/>
      <c r="FFU4" s="158"/>
      <c r="FFV4" s="158"/>
      <c r="FFW4" s="158"/>
      <c r="FFX4" s="158"/>
      <c r="FFY4" s="158"/>
      <c r="FFZ4" s="158"/>
      <c r="FGA4" s="158"/>
      <c r="FGB4" s="158"/>
      <c r="FGC4" s="158"/>
      <c r="FGD4" s="158"/>
      <c r="FGE4" s="158"/>
      <c r="FGF4" s="158"/>
      <c r="FGG4" s="158"/>
      <c r="FGH4" s="158"/>
      <c r="FGI4" s="158"/>
      <c r="FGJ4" s="158"/>
      <c r="FGK4" s="158"/>
      <c r="FGL4" s="158"/>
      <c r="FGM4" s="158"/>
      <c r="FGN4" s="158"/>
      <c r="FGO4" s="158"/>
      <c r="FGP4" s="158"/>
      <c r="FGQ4" s="158"/>
      <c r="FGR4" s="158"/>
      <c r="FGS4" s="158"/>
      <c r="FGT4" s="158"/>
      <c r="FGU4" s="158"/>
      <c r="FGV4" s="158"/>
      <c r="FGW4" s="158"/>
      <c r="FGX4" s="158"/>
      <c r="FGY4" s="158"/>
      <c r="FGZ4" s="158"/>
      <c r="FHA4" s="158"/>
      <c r="FHB4" s="158"/>
      <c r="FHC4" s="158"/>
      <c r="FHD4" s="158"/>
      <c r="FHE4" s="158"/>
      <c r="FHF4" s="158"/>
      <c r="FHG4" s="158"/>
      <c r="FHH4" s="158"/>
      <c r="FHI4" s="158"/>
      <c r="FHJ4" s="158"/>
      <c r="FHK4" s="158"/>
      <c r="FHL4" s="158"/>
      <c r="FHM4" s="158"/>
      <c r="FHN4" s="158"/>
      <c r="FHO4" s="158"/>
      <c r="FHP4" s="158"/>
      <c r="FHQ4" s="158"/>
      <c r="FHR4" s="158"/>
      <c r="FHS4" s="158"/>
      <c r="FHT4" s="158"/>
      <c r="FHU4" s="158"/>
      <c r="FHV4" s="158"/>
      <c r="FHW4" s="158"/>
      <c r="FHX4" s="158"/>
      <c r="FHY4" s="158"/>
      <c r="FHZ4" s="158"/>
      <c r="FIA4" s="158"/>
      <c r="FIB4" s="158"/>
      <c r="FIC4" s="158"/>
      <c r="FID4" s="158"/>
      <c r="FIE4" s="158"/>
      <c r="FIF4" s="158"/>
      <c r="FIG4" s="158"/>
      <c r="FIH4" s="158"/>
      <c r="FII4" s="158"/>
      <c r="FIJ4" s="158"/>
      <c r="FIK4" s="158"/>
      <c r="FIL4" s="158"/>
      <c r="FIM4" s="158"/>
      <c r="FIN4" s="158"/>
      <c r="FIO4" s="158"/>
      <c r="FIP4" s="158"/>
      <c r="FIQ4" s="158"/>
      <c r="FIR4" s="158"/>
      <c r="FIS4" s="158"/>
      <c r="FIT4" s="158"/>
      <c r="FIU4" s="158"/>
      <c r="FIV4" s="158"/>
      <c r="FIW4" s="158"/>
      <c r="FIX4" s="158"/>
      <c r="FIY4" s="158"/>
      <c r="FIZ4" s="158"/>
      <c r="FJA4" s="158"/>
      <c r="FJB4" s="158"/>
      <c r="FJC4" s="158"/>
      <c r="FJD4" s="158"/>
      <c r="FJE4" s="158"/>
      <c r="FJF4" s="158"/>
      <c r="FJG4" s="158"/>
      <c r="FJH4" s="158"/>
      <c r="FJI4" s="158"/>
      <c r="FJJ4" s="158"/>
      <c r="FJK4" s="158"/>
      <c r="FJL4" s="158"/>
      <c r="FJM4" s="158"/>
      <c r="FJN4" s="158"/>
      <c r="FJO4" s="158"/>
      <c r="FJP4" s="158"/>
      <c r="FJQ4" s="158"/>
      <c r="FJR4" s="158"/>
      <c r="FJS4" s="158"/>
      <c r="FJT4" s="158"/>
      <c r="FJU4" s="158"/>
      <c r="FJV4" s="158"/>
      <c r="FJW4" s="158"/>
      <c r="FJX4" s="158"/>
      <c r="FJY4" s="158"/>
      <c r="FJZ4" s="158"/>
      <c r="FKA4" s="158"/>
      <c r="FKB4" s="158"/>
      <c r="FKC4" s="158"/>
      <c r="FKD4" s="158"/>
      <c r="FKE4" s="158"/>
      <c r="FKF4" s="158"/>
      <c r="FKG4" s="158"/>
      <c r="FKH4" s="158"/>
      <c r="FKI4" s="158"/>
      <c r="FKJ4" s="158"/>
      <c r="FKK4" s="158"/>
      <c r="FKL4" s="158"/>
      <c r="FKM4" s="158"/>
      <c r="FKN4" s="158"/>
      <c r="FKO4" s="158"/>
      <c r="FKP4" s="158"/>
      <c r="FKQ4" s="158"/>
      <c r="FKR4" s="158"/>
      <c r="FKS4" s="158"/>
      <c r="FKT4" s="158"/>
      <c r="FKU4" s="158"/>
      <c r="FKV4" s="158"/>
      <c r="FKW4" s="158"/>
      <c r="FKX4" s="158"/>
      <c r="FKY4" s="158"/>
      <c r="FKZ4" s="158"/>
      <c r="FLA4" s="158"/>
      <c r="FLB4" s="158"/>
      <c r="FLC4" s="158"/>
      <c r="FLD4" s="158"/>
      <c r="FLE4" s="158"/>
      <c r="FLF4" s="158"/>
      <c r="FLG4" s="158"/>
      <c r="FLH4" s="158"/>
      <c r="FLI4" s="158"/>
      <c r="FLJ4" s="158"/>
      <c r="FLK4" s="158"/>
      <c r="FLL4" s="158"/>
      <c r="FLM4" s="158"/>
      <c r="FLN4" s="158"/>
      <c r="FLO4" s="158"/>
      <c r="FLP4" s="158"/>
      <c r="FLQ4" s="158"/>
      <c r="FLR4" s="158"/>
      <c r="FLS4" s="158"/>
      <c r="FLT4" s="158"/>
      <c r="FLU4" s="158"/>
      <c r="FLV4" s="158"/>
      <c r="FLW4" s="158"/>
      <c r="FLX4" s="158"/>
      <c r="FLY4" s="158"/>
      <c r="FLZ4" s="158"/>
      <c r="FMA4" s="158"/>
      <c r="FMB4" s="158"/>
      <c r="FMC4" s="158"/>
      <c r="FMD4" s="158"/>
      <c r="FME4" s="158"/>
      <c r="FMF4" s="158"/>
      <c r="FMG4" s="158"/>
      <c r="FMH4" s="158"/>
      <c r="FMI4" s="158"/>
      <c r="FMJ4" s="158"/>
      <c r="FMK4" s="158"/>
      <c r="FML4" s="158"/>
      <c r="FMM4" s="158"/>
      <c r="FMN4" s="158"/>
      <c r="FMO4" s="158"/>
      <c r="FMP4" s="158"/>
      <c r="FMQ4" s="158"/>
      <c r="FMR4" s="158"/>
      <c r="FMS4" s="158"/>
      <c r="FMT4" s="158"/>
      <c r="FMU4" s="158"/>
      <c r="FMV4" s="158"/>
      <c r="FMW4" s="158"/>
      <c r="FMX4" s="158"/>
      <c r="FMY4" s="158"/>
      <c r="FMZ4" s="158"/>
      <c r="FNA4" s="158"/>
      <c r="FNB4" s="158"/>
      <c r="FNC4" s="158"/>
      <c r="FND4" s="158"/>
      <c r="FNE4" s="158"/>
      <c r="FNF4" s="158"/>
      <c r="FNG4" s="158"/>
      <c r="FNH4" s="158"/>
      <c r="FNI4" s="158"/>
      <c r="FNJ4" s="158"/>
      <c r="FNK4" s="158"/>
      <c r="FNL4" s="158"/>
      <c r="FNM4" s="158"/>
      <c r="FNN4" s="158"/>
      <c r="FNO4" s="158"/>
      <c r="FNP4" s="158"/>
      <c r="FNQ4" s="158"/>
      <c r="FNR4" s="158"/>
      <c r="FNS4" s="158"/>
      <c r="FNT4" s="158"/>
      <c r="FNU4" s="158"/>
      <c r="FNV4" s="158"/>
      <c r="FNW4" s="158"/>
      <c r="FNX4" s="158"/>
      <c r="FNY4" s="158"/>
      <c r="FNZ4" s="158"/>
      <c r="FOA4" s="158"/>
      <c r="FOB4" s="158"/>
      <c r="FOC4" s="158"/>
      <c r="FOD4" s="158"/>
      <c r="FOE4" s="158"/>
      <c r="FOF4" s="158"/>
      <c r="FOG4" s="158"/>
      <c r="FOH4" s="158"/>
      <c r="FOI4" s="158"/>
      <c r="FOJ4" s="158"/>
      <c r="FOK4" s="158"/>
      <c r="FOL4" s="158"/>
      <c r="FOM4" s="158"/>
      <c r="FON4" s="158"/>
      <c r="FOO4" s="158"/>
      <c r="FOP4" s="158"/>
      <c r="FOQ4" s="158"/>
      <c r="FOR4" s="158"/>
      <c r="FOS4" s="158"/>
      <c r="FOT4" s="158"/>
      <c r="FOU4" s="158"/>
      <c r="FOV4" s="158"/>
      <c r="FOW4" s="158"/>
      <c r="FOX4" s="158"/>
      <c r="FOY4" s="158"/>
      <c r="FOZ4" s="158"/>
      <c r="FPA4" s="158"/>
      <c r="FPB4" s="158"/>
      <c r="FPC4" s="158"/>
      <c r="FPD4" s="158"/>
      <c r="FPE4" s="158"/>
      <c r="FPF4" s="158"/>
      <c r="FPG4" s="158"/>
      <c r="FPH4" s="158"/>
      <c r="FPI4" s="158"/>
      <c r="FPJ4" s="158"/>
      <c r="FPK4" s="158"/>
      <c r="FPL4" s="158"/>
      <c r="FPM4" s="158"/>
      <c r="FPN4" s="158"/>
      <c r="FPO4" s="158"/>
      <c r="FPP4" s="158"/>
      <c r="FPQ4" s="158"/>
      <c r="FPR4" s="158"/>
      <c r="FPS4" s="158"/>
      <c r="FPT4" s="158"/>
      <c r="FPU4" s="158"/>
      <c r="FPV4" s="158"/>
      <c r="FPW4" s="158"/>
      <c r="FPX4" s="158"/>
      <c r="FPY4" s="158"/>
      <c r="FPZ4" s="158"/>
      <c r="FQA4" s="158"/>
      <c r="FQB4" s="158"/>
      <c r="FQC4" s="158"/>
      <c r="FQD4" s="158"/>
      <c r="FQE4" s="158"/>
      <c r="FQF4" s="158"/>
      <c r="FQG4" s="158"/>
      <c r="FQH4" s="158"/>
      <c r="FQI4" s="158"/>
      <c r="FQJ4" s="158"/>
      <c r="FQK4" s="158"/>
      <c r="FQL4" s="158"/>
      <c r="FQM4" s="158"/>
      <c r="FQN4" s="158"/>
      <c r="FQO4" s="158"/>
      <c r="FQP4" s="158"/>
      <c r="FQQ4" s="158"/>
      <c r="FQR4" s="158"/>
      <c r="FQS4" s="158"/>
      <c r="FQT4" s="158"/>
      <c r="FQU4" s="158"/>
      <c r="FQV4" s="158"/>
      <c r="FQW4" s="158"/>
      <c r="FQX4" s="158"/>
      <c r="FQY4" s="158"/>
      <c r="FQZ4" s="158"/>
      <c r="FRA4" s="158"/>
      <c r="FRB4" s="158"/>
      <c r="FRC4" s="158"/>
      <c r="FRD4" s="158"/>
      <c r="FRE4" s="158"/>
      <c r="FRF4" s="158"/>
      <c r="FRG4" s="158"/>
      <c r="FRH4" s="158"/>
      <c r="FRI4" s="158"/>
      <c r="FRJ4" s="158"/>
      <c r="FRK4" s="158"/>
      <c r="FRL4" s="158"/>
      <c r="FRM4" s="158"/>
      <c r="FRN4" s="158"/>
      <c r="FRO4" s="158"/>
      <c r="FRP4" s="158"/>
      <c r="FRQ4" s="158"/>
      <c r="FRR4" s="158"/>
      <c r="FRS4" s="158"/>
      <c r="FRT4" s="158"/>
      <c r="FRU4" s="158"/>
      <c r="FRV4" s="158"/>
      <c r="FRW4" s="158"/>
      <c r="FRX4" s="158"/>
      <c r="FRY4" s="158"/>
      <c r="FRZ4" s="158"/>
      <c r="FSA4" s="158"/>
      <c r="FSB4" s="158"/>
      <c r="FSC4" s="158"/>
      <c r="FSD4" s="158"/>
      <c r="FSE4" s="158"/>
      <c r="FSF4" s="158"/>
      <c r="FSG4" s="158"/>
      <c r="FSH4" s="158"/>
      <c r="FSI4" s="158"/>
      <c r="FSJ4" s="158"/>
      <c r="FSK4" s="158"/>
      <c r="FSL4" s="158"/>
      <c r="FSM4" s="158"/>
      <c r="FSN4" s="158"/>
      <c r="FSO4" s="158"/>
      <c r="FSP4" s="158"/>
      <c r="FSQ4" s="158"/>
      <c r="FSR4" s="158"/>
      <c r="FSS4" s="158"/>
      <c r="FST4" s="158"/>
      <c r="FSU4" s="158"/>
      <c r="FSV4" s="158"/>
      <c r="FSW4" s="158"/>
      <c r="FSX4" s="158"/>
      <c r="FSY4" s="158"/>
      <c r="FSZ4" s="158"/>
      <c r="FTA4" s="158"/>
      <c r="FTB4" s="158"/>
      <c r="FTC4" s="158"/>
      <c r="FTD4" s="158"/>
      <c r="FTE4" s="158"/>
      <c r="FTF4" s="158"/>
      <c r="FTG4" s="158"/>
      <c r="FTH4" s="158"/>
      <c r="FTI4" s="158"/>
      <c r="FTJ4" s="158"/>
      <c r="FTK4" s="158"/>
      <c r="FTL4" s="158"/>
      <c r="FTM4" s="158"/>
      <c r="FTN4" s="158"/>
      <c r="FTO4" s="158"/>
      <c r="FTP4" s="158"/>
      <c r="FTQ4" s="158"/>
      <c r="FTR4" s="158"/>
      <c r="FTS4" s="158"/>
      <c r="FTT4" s="158"/>
      <c r="FTU4" s="158"/>
      <c r="FTV4" s="158"/>
      <c r="FTW4" s="158"/>
      <c r="FTX4" s="158"/>
      <c r="FTY4" s="158"/>
      <c r="FTZ4" s="158"/>
      <c r="FUA4" s="158"/>
      <c r="FUB4" s="158"/>
      <c r="FUC4" s="158"/>
      <c r="FUD4" s="158"/>
      <c r="FUE4" s="158"/>
      <c r="FUF4" s="158"/>
      <c r="FUG4" s="158"/>
      <c r="FUH4" s="158"/>
      <c r="FUI4" s="158"/>
      <c r="FUJ4" s="158"/>
      <c r="FUK4" s="158"/>
      <c r="FUL4" s="158"/>
      <c r="FUM4" s="158"/>
      <c r="FUN4" s="158"/>
      <c r="FUO4" s="158"/>
      <c r="FUP4" s="158"/>
      <c r="FUQ4" s="158"/>
      <c r="FUR4" s="158"/>
      <c r="FUS4" s="158"/>
      <c r="FUT4" s="158"/>
      <c r="FUU4" s="158"/>
      <c r="FUV4" s="158"/>
      <c r="FUW4" s="158"/>
      <c r="FUX4" s="158"/>
      <c r="FUY4" s="158"/>
      <c r="FUZ4" s="158"/>
      <c r="FVA4" s="158"/>
      <c r="FVB4" s="158"/>
      <c r="FVC4" s="158"/>
      <c r="FVD4" s="158"/>
      <c r="FVE4" s="158"/>
      <c r="FVF4" s="158"/>
      <c r="FVG4" s="158"/>
      <c r="FVH4" s="158"/>
      <c r="FVI4" s="158"/>
      <c r="FVJ4" s="158"/>
      <c r="FVK4" s="158"/>
      <c r="FVL4" s="158"/>
      <c r="FVM4" s="158"/>
      <c r="FVN4" s="158"/>
      <c r="FVO4" s="158"/>
      <c r="FVP4" s="158"/>
      <c r="FVQ4" s="158"/>
      <c r="FVR4" s="158"/>
      <c r="FVS4" s="158"/>
      <c r="FVT4" s="158"/>
      <c r="FVU4" s="158"/>
      <c r="FVV4" s="158"/>
      <c r="FVW4" s="158"/>
      <c r="FVX4" s="158"/>
      <c r="FVY4" s="158"/>
      <c r="FVZ4" s="158"/>
      <c r="FWA4" s="158"/>
      <c r="FWB4" s="158"/>
      <c r="FWC4" s="158"/>
      <c r="FWD4" s="158"/>
      <c r="FWE4" s="158"/>
      <c r="FWF4" s="158"/>
      <c r="FWG4" s="158"/>
      <c r="FWH4" s="158"/>
      <c r="FWI4" s="158"/>
      <c r="FWJ4" s="158"/>
      <c r="FWK4" s="158"/>
      <c r="FWL4" s="158"/>
      <c r="FWM4" s="158"/>
      <c r="FWN4" s="158"/>
      <c r="FWO4" s="158"/>
      <c r="FWP4" s="158"/>
      <c r="FWQ4" s="158"/>
      <c r="FWR4" s="158"/>
      <c r="FWS4" s="158"/>
      <c r="FWT4" s="158"/>
      <c r="FWU4" s="158"/>
      <c r="FWV4" s="158"/>
      <c r="FWW4" s="158"/>
      <c r="FWX4" s="158"/>
      <c r="FWY4" s="158"/>
      <c r="FWZ4" s="158"/>
      <c r="FXA4" s="158"/>
      <c r="FXB4" s="158"/>
      <c r="FXC4" s="158"/>
      <c r="FXD4" s="158"/>
      <c r="FXE4" s="158"/>
      <c r="FXF4" s="158"/>
      <c r="FXG4" s="158"/>
      <c r="FXH4" s="158"/>
      <c r="FXI4" s="158"/>
      <c r="FXJ4" s="158"/>
      <c r="FXK4" s="158"/>
      <c r="FXL4" s="158"/>
      <c r="FXM4" s="158"/>
      <c r="FXN4" s="158"/>
      <c r="FXO4" s="158"/>
      <c r="FXP4" s="158"/>
      <c r="FXQ4" s="158"/>
      <c r="FXR4" s="158"/>
      <c r="FXS4" s="158"/>
      <c r="FXT4" s="158"/>
      <c r="FXU4" s="158"/>
      <c r="FXV4" s="158"/>
      <c r="FXW4" s="158"/>
      <c r="FXX4" s="158"/>
      <c r="FXY4" s="158"/>
      <c r="FXZ4" s="158"/>
      <c r="FYA4" s="158"/>
      <c r="FYB4" s="158"/>
      <c r="FYC4" s="158"/>
      <c r="FYD4" s="158"/>
      <c r="FYE4" s="158"/>
      <c r="FYF4" s="158"/>
      <c r="FYG4" s="158"/>
      <c r="FYH4" s="158"/>
      <c r="FYI4" s="158"/>
      <c r="FYJ4" s="158"/>
      <c r="FYK4" s="158"/>
      <c r="FYL4" s="158"/>
      <c r="FYM4" s="158"/>
      <c r="FYN4" s="158"/>
      <c r="FYO4" s="158"/>
      <c r="FYP4" s="158"/>
      <c r="FYQ4" s="158"/>
      <c r="FYR4" s="158"/>
      <c r="FYS4" s="158"/>
      <c r="FYT4" s="158"/>
      <c r="FYU4" s="158"/>
      <c r="FYV4" s="158"/>
      <c r="FYW4" s="158"/>
      <c r="FYX4" s="158"/>
      <c r="FYY4" s="158"/>
      <c r="FYZ4" s="158"/>
      <c r="FZA4" s="158"/>
      <c r="FZB4" s="158"/>
      <c r="FZC4" s="158"/>
      <c r="FZD4" s="158"/>
      <c r="FZE4" s="158"/>
      <c r="FZF4" s="158"/>
      <c r="FZG4" s="158"/>
      <c r="FZH4" s="158"/>
      <c r="FZI4" s="158"/>
      <c r="FZJ4" s="158"/>
      <c r="FZK4" s="158"/>
      <c r="FZL4" s="158"/>
      <c r="FZM4" s="158"/>
      <c r="FZN4" s="158"/>
      <c r="FZO4" s="158"/>
      <c r="FZP4" s="158"/>
      <c r="FZQ4" s="158"/>
      <c r="FZR4" s="158"/>
      <c r="FZS4" s="158"/>
      <c r="FZT4" s="158"/>
      <c r="FZU4" s="158"/>
      <c r="FZV4" s="158"/>
      <c r="FZW4" s="158"/>
      <c r="FZX4" s="158"/>
      <c r="FZY4" s="158"/>
      <c r="FZZ4" s="158"/>
      <c r="GAA4" s="158"/>
      <c r="GAB4" s="158"/>
      <c r="GAC4" s="158"/>
      <c r="GAD4" s="158"/>
      <c r="GAE4" s="158"/>
      <c r="GAF4" s="158"/>
      <c r="GAG4" s="158"/>
      <c r="GAH4" s="158"/>
      <c r="GAI4" s="158"/>
      <c r="GAJ4" s="158"/>
      <c r="GAK4" s="158"/>
      <c r="GAL4" s="158"/>
      <c r="GAM4" s="158"/>
      <c r="GAN4" s="158"/>
      <c r="GAO4" s="158"/>
      <c r="GAP4" s="158"/>
      <c r="GAQ4" s="158"/>
      <c r="GAR4" s="158"/>
      <c r="GAS4" s="158"/>
      <c r="GAT4" s="158"/>
      <c r="GAU4" s="158"/>
      <c r="GAV4" s="158"/>
      <c r="GAW4" s="158"/>
      <c r="GAX4" s="158"/>
      <c r="GAY4" s="158"/>
      <c r="GAZ4" s="158"/>
      <c r="GBA4" s="158"/>
      <c r="GBB4" s="158"/>
      <c r="GBC4" s="158"/>
      <c r="GBD4" s="158"/>
      <c r="GBE4" s="158"/>
      <c r="GBF4" s="158"/>
      <c r="GBG4" s="158"/>
      <c r="GBH4" s="158"/>
      <c r="GBI4" s="158"/>
      <c r="GBJ4" s="158"/>
      <c r="GBK4" s="158"/>
      <c r="GBL4" s="158"/>
      <c r="GBM4" s="158"/>
      <c r="GBN4" s="158"/>
      <c r="GBO4" s="158"/>
      <c r="GBP4" s="158"/>
      <c r="GBQ4" s="158"/>
      <c r="GBR4" s="158"/>
      <c r="GBS4" s="158"/>
      <c r="GBT4" s="158"/>
      <c r="GBU4" s="158"/>
      <c r="GBV4" s="158"/>
      <c r="GBW4" s="158"/>
      <c r="GBX4" s="158"/>
      <c r="GBY4" s="158"/>
      <c r="GBZ4" s="158"/>
      <c r="GCA4" s="158"/>
      <c r="GCB4" s="158"/>
      <c r="GCC4" s="158"/>
      <c r="GCD4" s="158"/>
      <c r="GCE4" s="158"/>
      <c r="GCF4" s="158"/>
      <c r="GCG4" s="158"/>
      <c r="GCH4" s="158"/>
      <c r="GCI4" s="158"/>
      <c r="GCJ4" s="158"/>
      <c r="GCK4" s="158"/>
      <c r="GCL4" s="158"/>
      <c r="GCM4" s="158"/>
      <c r="GCN4" s="158"/>
      <c r="GCO4" s="158"/>
      <c r="GCP4" s="158"/>
      <c r="GCQ4" s="158"/>
      <c r="GCR4" s="158"/>
      <c r="GCS4" s="158"/>
      <c r="GCT4" s="158"/>
      <c r="GCU4" s="158"/>
      <c r="GCV4" s="158"/>
      <c r="GCW4" s="158"/>
      <c r="GCX4" s="158"/>
      <c r="GCY4" s="158"/>
      <c r="GCZ4" s="158"/>
      <c r="GDA4" s="158"/>
      <c r="GDB4" s="158"/>
      <c r="GDC4" s="158"/>
      <c r="GDD4" s="158"/>
      <c r="GDE4" s="158"/>
      <c r="GDF4" s="158"/>
      <c r="GDG4" s="158"/>
      <c r="GDH4" s="158"/>
      <c r="GDI4" s="158"/>
      <c r="GDJ4" s="158"/>
      <c r="GDK4" s="158"/>
      <c r="GDL4" s="158"/>
      <c r="GDM4" s="158"/>
      <c r="GDN4" s="158"/>
      <c r="GDO4" s="158"/>
      <c r="GDP4" s="158"/>
      <c r="GDQ4" s="158"/>
      <c r="GDR4" s="158"/>
      <c r="GDS4" s="158"/>
      <c r="GDT4" s="158"/>
      <c r="GDU4" s="158"/>
      <c r="GDV4" s="158"/>
      <c r="GDW4" s="158"/>
      <c r="GDX4" s="158"/>
      <c r="GDY4" s="158"/>
      <c r="GDZ4" s="158"/>
      <c r="GEA4" s="158"/>
      <c r="GEB4" s="158"/>
      <c r="GEC4" s="158"/>
      <c r="GED4" s="158"/>
      <c r="GEE4" s="158"/>
      <c r="GEF4" s="158"/>
      <c r="GEG4" s="158"/>
      <c r="GEH4" s="158"/>
      <c r="GEI4" s="158"/>
      <c r="GEJ4" s="158"/>
      <c r="GEK4" s="158"/>
      <c r="GEL4" s="158"/>
      <c r="GEM4" s="158"/>
      <c r="GEN4" s="158"/>
      <c r="GEO4" s="158"/>
      <c r="GEP4" s="158"/>
      <c r="GEQ4" s="158"/>
      <c r="GER4" s="158"/>
      <c r="GES4" s="158"/>
      <c r="GET4" s="158"/>
      <c r="GEU4" s="158"/>
      <c r="GEV4" s="158"/>
      <c r="GEW4" s="158"/>
      <c r="GEX4" s="158"/>
      <c r="GEY4" s="158"/>
      <c r="GEZ4" s="158"/>
      <c r="GFA4" s="158"/>
      <c r="GFB4" s="158"/>
      <c r="GFC4" s="158"/>
      <c r="GFD4" s="158"/>
      <c r="GFE4" s="158"/>
      <c r="GFF4" s="158"/>
      <c r="GFG4" s="158"/>
      <c r="GFH4" s="158"/>
      <c r="GFI4" s="158"/>
      <c r="GFJ4" s="158"/>
      <c r="GFK4" s="158"/>
      <c r="GFL4" s="158"/>
      <c r="GFM4" s="158"/>
      <c r="GFN4" s="158"/>
      <c r="GFO4" s="158"/>
      <c r="GFP4" s="158"/>
      <c r="GFQ4" s="158"/>
      <c r="GFR4" s="158"/>
      <c r="GFS4" s="158"/>
      <c r="GFT4" s="158"/>
      <c r="GFU4" s="158"/>
      <c r="GFV4" s="158"/>
      <c r="GFW4" s="158"/>
      <c r="GFX4" s="158"/>
      <c r="GFY4" s="158"/>
      <c r="GFZ4" s="158"/>
      <c r="GGA4" s="158"/>
      <c r="GGB4" s="158"/>
      <c r="GGC4" s="158"/>
      <c r="GGD4" s="158"/>
      <c r="GGE4" s="158"/>
      <c r="GGF4" s="158"/>
      <c r="GGG4" s="158"/>
      <c r="GGH4" s="158"/>
      <c r="GGI4" s="158"/>
      <c r="GGJ4" s="158"/>
      <c r="GGK4" s="158"/>
      <c r="GGL4" s="158"/>
      <c r="GGM4" s="158"/>
      <c r="GGN4" s="158"/>
      <c r="GGO4" s="158"/>
      <c r="GGP4" s="158"/>
      <c r="GGQ4" s="158"/>
      <c r="GGR4" s="158"/>
      <c r="GGS4" s="158"/>
      <c r="GGT4" s="158"/>
      <c r="GGU4" s="158"/>
      <c r="GGV4" s="158"/>
      <c r="GGW4" s="158"/>
      <c r="GGX4" s="158"/>
      <c r="GGY4" s="158"/>
      <c r="GGZ4" s="158"/>
      <c r="GHA4" s="158"/>
      <c r="GHB4" s="158"/>
      <c r="GHC4" s="158"/>
      <c r="GHD4" s="158"/>
      <c r="GHE4" s="158"/>
      <c r="GHF4" s="158"/>
      <c r="GHG4" s="158"/>
      <c r="GHH4" s="158"/>
      <c r="GHI4" s="158"/>
      <c r="GHJ4" s="158"/>
      <c r="GHK4" s="158"/>
      <c r="GHL4" s="158"/>
      <c r="GHM4" s="158"/>
      <c r="GHN4" s="158"/>
      <c r="GHO4" s="158"/>
      <c r="GHP4" s="158"/>
      <c r="GHQ4" s="158"/>
      <c r="GHR4" s="158"/>
      <c r="GHS4" s="158"/>
      <c r="GHT4" s="158"/>
      <c r="GHU4" s="158"/>
      <c r="GHV4" s="158"/>
      <c r="GHW4" s="158"/>
      <c r="GHX4" s="158"/>
      <c r="GHY4" s="158"/>
      <c r="GHZ4" s="158"/>
      <c r="GIA4" s="158"/>
      <c r="GIB4" s="158"/>
      <c r="GIC4" s="158"/>
      <c r="GID4" s="158"/>
      <c r="GIE4" s="158"/>
      <c r="GIF4" s="158"/>
      <c r="GIG4" s="158"/>
      <c r="GIH4" s="158"/>
      <c r="GII4" s="158"/>
      <c r="GIJ4" s="158"/>
      <c r="GIK4" s="158"/>
      <c r="GIL4" s="158"/>
      <c r="GIM4" s="158"/>
      <c r="GIN4" s="158"/>
      <c r="GIO4" s="158"/>
      <c r="GIP4" s="158"/>
      <c r="GIQ4" s="158"/>
      <c r="GIR4" s="158"/>
      <c r="GIS4" s="158"/>
      <c r="GIT4" s="158"/>
      <c r="GIU4" s="158"/>
      <c r="GIV4" s="158"/>
      <c r="GIW4" s="158"/>
      <c r="GIX4" s="158"/>
      <c r="GIY4" s="158"/>
      <c r="GIZ4" s="158"/>
      <c r="GJA4" s="158"/>
      <c r="GJB4" s="158"/>
      <c r="GJC4" s="158"/>
      <c r="GJD4" s="158"/>
      <c r="GJE4" s="158"/>
      <c r="GJF4" s="158"/>
      <c r="GJG4" s="158"/>
      <c r="GJH4" s="158"/>
      <c r="GJI4" s="158"/>
      <c r="GJJ4" s="158"/>
      <c r="GJK4" s="158"/>
      <c r="GJL4" s="158"/>
      <c r="GJM4" s="158"/>
      <c r="GJN4" s="158"/>
      <c r="GJO4" s="158"/>
      <c r="GJP4" s="158"/>
      <c r="GJQ4" s="158"/>
      <c r="GJR4" s="158"/>
      <c r="GJS4" s="158"/>
      <c r="GJT4" s="158"/>
      <c r="GJU4" s="158"/>
      <c r="GJV4" s="158"/>
      <c r="GJW4" s="158"/>
      <c r="GJX4" s="158"/>
      <c r="GJY4" s="158"/>
      <c r="GJZ4" s="158"/>
      <c r="GKA4" s="158"/>
      <c r="GKB4" s="158"/>
      <c r="GKC4" s="158"/>
      <c r="GKD4" s="158"/>
      <c r="GKE4" s="158"/>
      <c r="GKF4" s="158"/>
      <c r="GKG4" s="158"/>
      <c r="GKH4" s="158"/>
      <c r="GKI4" s="158"/>
      <c r="GKJ4" s="158"/>
      <c r="GKK4" s="158"/>
      <c r="GKL4" s="158"/>
      <c r="GKM4" s="158"/>
      <c r="GKN4" s="158"/>
      <c r="GKO4" s="158"/>
      <c r="GKP4" s="158"/>
      <c r="GKQ4" s="158"/>
      <c r="GKR4" s="158"/>
      <c r="GKS4" s="158"/>
      <c r="GKT4" s="158"/>
      <c r="GKU4" s="158"/>
      <c r="GKV4" s="158"/>
      <c r="GKW4" s="158"/>
      <c r="GKX4" s="158"/>
      <c r="GKY4" s="158"/>
      <c r="GKZ4" s="158"/>
      <c r="GLA4" s="158"/>
      <c r="GLB4" s="158"/>
      <c r="GLC4" s="158"/>
      <c r="GLD4" s="158"/>
      <c r="GLE4" s="158"/>
      <c r="GLF4" s="158"/>
      <c r="GLG4" s="158"/>
      <c r="GLH4" s="158"/>
      <c r="GLI4" s="158"/>
      <c r="GLJ4" s="158"/>
      <c r="GLK4" s="158"/>
      <c r="GLL4" s="158"/>
      <c r="GLM4" s="158"/>
      <c r="GLN4" s="158"/>
      <c r="GLO4" s="158"/>
      <c r="GLP4" s="158"/>
      <c r="GLQ4" s="158"/>
      <c r="GLR4" s="158"/>
      <c r="GLS4" s="158"/>
      <c r="GLT4" s="158"/>
      <c r="GLU4" s="158"/>
      <c r="GLV4" s="158"/>
      <c r="GLW4" s="158"/>
      <c r="GLX4" s="158"/>
      <c r="GLY4" s="158"/>
      <c r="GLZ4" s="158"/>
      <c r="GMA4" s="158"/>
      <c r="GMB4" s="158"/>
      <c r="GMC4" s="158"/>
      <c r="GMD4" s="158"/>
      <c r="GME4" s="158"/>
      <c r="GMF4" s="158"/>
      <c r="GMG4" s="158"/>
      <c r="GMH4" s="158"/>
      <c r="GMI4" s="158"/>
      <c r="GMJ4" s="158"/>
      <c r="GMK4" s="158"/>
      <c r="GML4" s="158"/>
      <c r="GMM4" s="158"/>
      <c r="GMN4" s="158"/>
      <c r="GMO4" s="158"/>
      <c r="GMP4" s="158"/>
      <c r="GMQ4" s="158"/>
      <c r="GMR4" s="158"/>
      <c r="GMS4" s="158"/>
      <c r="GMT4" s="158"/>
      <c r="GMU4" s="158"/>
      <c r="GMV4" s="158"/>
      <c r="GMW4" s="158"/>
      <c r="GMX4" s="158"/>
      <c r="GMY4" s="158"/>
      <c r="GMZ4" s="158"/>
      <c r="GNA4" s="158"/>
      <c r="GNB4" s="158"/>
      <c r="GNC4" s="158"/>
      <c r="GND4" s="158"/>
      <c r="GNE4" s="158"/>
      <c r="GNF4" s="158"/>
      <c r="GNG4" s="158"/>
      <c r="GNH4" s="158"/>
      <c r="GNI4" s="158"/>
      <c r="GNJ4" s="158"/>
      <c r="GNK4" s="158"/>
      <c r="GNL4" s="158"/>
      <c r="GNM4" s="158"/>
      <c r="GNN4" s="158"/>
      <c r="GNO4" s="158"/>
      <c r="GNP4" s="158"/>
      <c r="GNQ4" s="158"/>
      <c r="GNR4" s="158"/>
      <c r="GNS4" s="158"/>
      <c r="GNT4" s="158"/>
      <c r="GNU4" s="158"/>
      <c r="GNV4" s="158"/>
      <c r="GNW4" s="158"/>
      <c r="GNX4" s="158"/>
      <c r="GNY4" s="158"/>
      <c r="GNZ4" s="158"/>
      <c r="GOA4" s="158"/>
      <c r="GOB4" s="158"/>
      <c r="GOC4" s="158"/>
      <c r="GOD4" s="158"/>
      <c r="GOE4" s="158"/>
      <c r="GOF4" s="158"/>
      <c r="GOG4" s="158"/>
      <c r="GOH4" s="158"/>
      <c r="GOI4" s="158"/>
      <c r="GOJ4" s="158"/>
      <c r="GOK4" s="158"/>
      <c r="GOL4" s="158"/>
      <c r="GOM4" s="158"/>
      <c r="GON4" s="158"/>
      <c r="GOO4" s="158"/>
      <c r="GOP4" s="158"/>
      <c r="GOQ4" s="158"/>
      <c r="GOR4" s="158"/>
      <c r="GOS4" s="158"/>
      <c r="GOT4" s="158"/>
      <c r="GOU4" s="158"/>
      <c r="GOV4" s="158"/>
      <c r="GOW4" s="158"/>
      <c r="GOX4" s="158"/>
      <c r="GOY4" s="158"/>
      <c r="GOZ4" s="158"/>
      <c r="GPA4" s="158"/>
      <c r="GPB4" s="158"/>
      <c r="GPC4" s="158"/>
      <c r="GPD4" s="158"/>
      <c r="GPE4" s="158"/>
      <c r="GPF4" s="158"/>
      <c r="GPG4" s="158"/>
      <c r="GPH4" s="158"/>
      <c r="GPI4" s="158"/>
      <c r="GPJ4" s="158"/>
      <c r="GPK4" s="158"/>
      <c r="GPL4" s="158"/>
      <c r="GPM4" s="158"/>
      <c r="GPN4" s="158"/>
      <c r="GPO4" s="158"/>
      <c r="GPP4" s="158"/>
      <c r="GPQ4" s="158"/>
      <c r="GPR4" s="158"/>
      <c r="GPS4" s="158"/>
      <c r="GPT4" s="158"/>
      <c r="GPU4" s="158"/>
      <c r="GPV4" s="158"/>
      <c r="GPW4" s="158"/>
      <c r="GPX4" s="158"/>
      <c r="GPY4" s="158"/>
      <c r="GPZ4" s="158"/>
      <c r="GQA4" s="158"/>
      <c r="GQB4" s="158"/>
      <c r="GQC4" s="158"/>
      <c r="GQD4" s="158"/>
      <c r="GQE4" s="158"/>
      <c r="GQF4" s="158"/>
      <c r="GQG4" s="158"/>
      <c r="GQH4" s="158"/>
      <c r="GQI4" s="158"/>
      <c r="GQJ4" s="158"/>
      <c r="GQK4" s="158"/>
      <c r="GQL4" s="158"/>
      <c r="GQM4" s="158"/>
      <c r="GQN4" s="158"/>
      <c r="GQO4" s="158"/>
      <c r="GQP4" s="158"/>
      <c r="GQQ4" s="158"/>
      <c r="GQR4" s="158"/>
      <c r="GQS4" s="158"/>
      <c r="GQT4" s="158"/>
      <c r="GQU4" s="158"/>
      <c r="GQV4" s="158"/>
      <c r="GQW4" s="158"/>
      <c r="GQX4" s="158"/>
      <c r="GQY4" s="158"/>
      <c r="GQZ4" s="158"/>
      <c r="GRA4" s="158"/>
      <c r="GRB4" s="158"/>
      <c r="GRC4" s="158"/>
      <c r="GRD4" s="158"/>
      <c r="GRE4" s="158"/>
      <c r="GRF4" s="158"/>
      <c r="GRG4" s="158"/>
      <c r="GRH4" s="158"/>
      <c r="GRI4" s="158"/>
      <c r="GRJ4" s="158"/>
      <c r="GRK4" s="158"/>
      <c r="GRL4" s="158"/>
      <c r="GRM4" s="158"/>
      <c r="GRN4" s="158"/>
      <c r="GRO4" s="158"/>
      <c r="GRP4" s="158"/>
      <c r="GRQ4" s="158"/>
      <c r="GRR4" s="158"/>
      <c r="GRS4" s="158"/>
      <c r="GRT4" s="158"/>
      <c r="GRU4" s="158"/>
      <c r="GRV4" s="158"/>
      <c r="GRW4" s="158"/>
      <c r="GRX4" s="158"/>
      <c r="GRY4" s="158"/>
      <c r="GRZ4" s="158"/>
      <c r="GSA4" s="158"/>
      <c r="GSB4" s="158"/>
      <c r="GSC4" s="158"/>
      <c r="GSD4" s="158"/>
      <c r="GSE4" s="158"/>
      <c r="GSF4" s="158"/>
      <c r="GSG4" s="158"/>
      <c r="GSH4" s="158"/>
      <c r="GSI4" s="158"/>
      <c r="GSJ4" s="158"/>
      <c r="GSK4" s="158"/>
      <c r="GSL4" s="158"/>
      <c r="GSM4" s="158"/>
      <c r="GSN4" s="158"/>
      <c r="GSO4" s="158"/>
      <c r="GSP4" s="158"/>
      <c r="GSQ4" s="158"/>
      <c r="GSR4" s="158"/>
      <c r="GSS4" s="158"/>
      <c r="GST4" s="158"/>
      <c r="GSU4" s="158"/>
      <c r="GSV4" s="158"/>
      <c r="GSW4" s="158"/>
      <c r="GSX4" s="158"/>
      <c r="GSY4" s="158"/>
      <c r="GSZ4" s="158"/>
      <c r="GTA4" s="158"/>
      <c r="GTB4" s="158"/>
      <c r="GTC4" s="158"/>
      <c r="GTD4" s="158"/>
      <c r="GTE4" s="158"/>
      <c r="GTF4" s="158"/>
      <c r="GTG4" s="158"/>
      <c r="GTH4" s="158"/>
      <c r="GTI4" s="158"/>
      <c r="GTJ4" s="158"/>
      <c r="GTK4" s="158"/>
      <c r="GTL4" s="158"/>
      <c r="GTM4" s="158"/>
      <c r="GTN4" s="158"/>
      <c r="GTO4" s="158"/>
      <c r="GTP4" s="158"/>
      <c r="GTQ4" s="158"/>
      <c r="GTR4" s="158"/>
      <c r="GTS4" s="158"/>
      <c r="GTT4" s="158"/>
      <c r="GTU4" s="158"/>
      <c r="GTV4" s="158"/>
      <c r="GTW4" s="158"/>
      <c r="GTX4" s="158"/>
      <c r="GTY4" s="158"/>
      <c r="GTZ4" s="158"/>
      <c r="GUA4" s="158"/>
      <c r="GUB4" s="158"/>
      <c r="GUC4" s="158"/>
      <c r="GUD4" s="158"/>
      <c r="GUE4" s="158"/>
      <c r="GUF4" s="158"/>
      <c r="GUG4" s="158"/>
      <c r="GUH4" s="158"/>
      <c r="GUI4" s="158"/>
      <c r="GUJ4" s="158"/>
      <c r="GUK4" s="158"/>
      <c r="GUL4" s="158"/>
      <c r="GUM4" s="158"/>
      <c r="GUN4" s="158"/>
      <c r="GUO4" s="158"/>
      <c r="GUP4" s="158"/>
      <c r="GUQ4" s="158"/>
      <c r="GUR4" s="158"/>
      <c r="GUS4" s="158"/>
      <c r="GUT4" s="158"/>
      <c r="GUU4" s="158"/>
      <c r="GUV4" s="158"/>
      <c r="GUW4" s="158"/>
      <c r="GUX4" s="158"/>
      <c r="GUY4" s="158"/>
      <c r="GUZ4" s="158"/>
      <c r="GVA4" s="158"/>
      <c r="GVB4" s="158"/>
      <c r="GVC4" s="158"/>
      <c r="GVD4" s="158"/>
      <c r="GVE4" s="158"/>
      <c r="GVF4" s="158"/>
      <c r="GVG4" s="158"/>
      <c r="GVH4" s="158"/>
      <c r="GVI4" s="158"/>
      <c r="GVJ4" s="158"/>
      <c r="GVK4" s="158"/>
      <c r="GVL4" s="158"/>
      <c r="GVM4" s="158"/>
      <c r="GVN4" s="158"/>
      <c r="GVO4" s="158"/>
      <c r="GVP4" s="158"/>
      <c r="GVQ4" s="158"/>
      <c r="GVR4" s="158"/>
      <c r="GVS4" s="158"/>
      <c r="GVT4" s="158"/>
      <c r="GVU4" s="158"/>
      <c r="GVV4" s="158"/>
      <c r="GVW4" s="158"/>
      <c r="GVX4" s="158"/>
      <c r="GVY4" s="158"/>
      <c r="GVZ4" s="158"/>
      <c r="GWA4" s="158"/>
      <c r="GWB4" s="158"/>
      <c r="GWC4" s="158"/>
      <c r="GWD4" s="158"/>
      <c r="GWE4" s="158"/>
      <c r="GWF4" s="158"/>
      <c r="GWG4" s="158"/>
      <c r="GWH4" s="158"/>
      <c r="GWI4" s="158"/>
      <c r="GWJ4" s="158"/>
      <c r="GWK4" s="158"/>
      <c r="GWL4" s="158"/>
      <c r="GWM4" s="158"/>
      <c r="GWN4" s="158"/>
      <c r="GWO4" s="158"/>
      <c r="GWP4" s="158"/>
      <c r="GWQ4" s="158"/>
      <c r="GWR4" s="158"/>
      <c r="GWS4" s="158"/>
      <c r="GWT4" s="158"/>
      <c r="GWU4" s="158"/>
      <c r="GWV4" s="158"/>
      <c r="GWW4" s="158"/>
      <c r="GWX4" s="158"/>
      <c r="GWY4" s="158"/>
      <c r="GWZ4" s="158"/>
      <c r="GXA4" s="158"/>
      <c r="GXB4" s="158"/>
      <c r="GXC4" s="158"/>
      <c r="GXD4" s="158"/>
      <c r="GXE4" s="158"/>
      <c r="GXF4" s="158"/>
      <c r="GXG4" s="158"/>
      <c r="GXH4" s="158"/>
      <c r="GXI4" s="158"/>
      <c r="GXJ4" s="158"/>
      <c r="GXK4" s="158"/>
      <c r="GXL4" s="158"/>
      <c r="GXM4" s="158"/>
      <c r="GXN4" s="158"/>
      <c r="GXO4" s="158"/>
      <c r="GXP4" s="158"/>
      <c r="GXQ4" s="158"/>
      <c r="GXR4" s="158"/>
      <c r="GXS4" s="158"/>
      <c r="GXT4" s="158"/>
      <c r="GXU4" s="158"/>
      <c r="GXV4" s="158"/>
      <c r="GXW4" s="158"/>
      <c r="GXX4" s="158"/>
      <c r="GXY4" s="158"/>
      <c r="GXZ4" s="158"/>
      <c r="GYA4" s="158"/>
      <c r="GYB4" s="158"/>
      <c r="GYC4" s="158"/>
      <c r="GYD4" s="158"/>
      <c r="GYE4" s="158"/>
      <c r="GYF4" s="158"/>
      <c r="GYG4" s="158"/>
      <c r="GYH4" s="158"/>
      <c r="GYI4" s="158"/>
      <c r="GYJ4" s="158"/>
      <c r="GYK4" s="158"/>
      <c r="GYL4" s="158"/>
      <c r="GYM4" s="158"/>
      <c r="GYN4" s="158"/>
      <c r="GYO4" s="158"/>
      <c r="GYP4" s="158"/>
      <c r="GYQ4" s="158"/>
      <c r="GYR4" s="158"/>
      <c r="GYS4" s="158"/>
      <c r="GYT4" s="158"/>
      <c r="GYU4" s="158"/>
      <c r="GYV4" s="158"/>
      <c r="GYW4" s="158"/>
      <c r="GYX4" s="158"/>
      <c r="GYY4" s="158"/>
      <c r="GYZ4" s="158"/>
      <c r="GZA4" s="158"/>
      <c r="GZB4" s="158"/>
      <c r="GZC4" s="158"/>
      <c r="GZD4" s="158"/>
      <c r="GZE4" s="158"/>
      <c r="GZF4" s="158"/>
      <c r="GZG4" s="158"/>
      <c r="GZH4" s="158"/>
      <c r="GZI4" s="158"/>
      <c r="GZJ4" s="158"/>
      <c r="GZK4" s="158"/>
      <c r="GZL4" s="158"/>
      <c r="GZM4" s="158"/>
      <c r="GZN4" s="158"/>
      <c r="GZO4" s="158"/>
      <c r="GZP4" s="158"/>
      <c r="GZQ4" s="158"/>
      <c r="GZR4" s="158"/>
      <c r="GZS4" s="158"/>
      <c r="GZT4" s="158"/>
      <c r="GZU4" s="158"/>
      <c r="GZV4" s="158"/>
      <c r="GZW4" s="158"/>
      <c r="GZX4" s="158"/>
      <c r="GZY4" s="158"/>
      <c r="GZZ4" s="158"/>
      <c r="HAA4" s="158"/>
      <c r="HAB4" s="158"/>
      <c r="HAC4" s="158"/>
      <c r="HAD4" s="158"/>
      <c r="HAE4" s="158"/>
      <c r="HAF4" s="158"/>
      <c r="HAG4" s="158"/>
      <c r="HAH4" s="158"/>
      <c r="HAI4" s="158"/>
      <c r="HAJ4" s="158"/>
      <c r="HAK4" s="158"/>
      <c r="HAL4" s="158"/>
      <c r="HAM4" s="158"/>
      <c r="HAN4" s="158"/>
      <c r="HAO4" s="158"/>
      <c r="HAP4" s="158"/>
      <c r="HAQ4" s="158"/>
      <c r="HAR4" s="158"/>
      <c r="HAS4" s="158"/>
      <c r="HAT4" s="158"/>
      <c r="HAU4" s="158"/>
      <c r="HAV4" s="158"/>
      <c r="HAW4" s="158"/>
      <c r="HAX4" s="158"/>
      <c r="HAY4" s="158"/>
      <c r="HAZ4" s="158"/>
      <c r="HBA4" s="158"/>
      <c r="HBB4" s="158"/>
      <c r="HBC4" s="158"/>
      <c r="HBD4" s="158"/>
      <c r="HBE4" s="158"/>
      <c r="HBF4" s="158"/>
      <c r="HBG4" s="158"/>
      <c r="HBH4" s="158"/>
      <c r="HBI4" s="158"/>
      <c r="HBJ4" s="158"/>
      <c r="HBK4" s="158"/>
      <c r="HBL4" s="158"/>
      <c r="HBM4" s="158"/>
      <c r="HBN4" s="158"/>
      <c r="HBO4" s="158"/>
      <c r="HBP4" s="158"/>
      <c r="HBQ4" s="158"/>
      <c r="HBR4" s="158"/>
      <c r="HBS4" s="158"/>
      <c r="HBT4" s="158"/>
      <c r="HBU4" s="158"/>
      <c r="HBV4" s="158"/>
      <c r="HBW4" s="158"/>
      <c r="HBX4" s="158"/>
      <c r="HBY4" s="158"/>
      <c r="HBZ4" s="158"/>
      <c r="HCA4" s="158"/>
      <c r="HCB4" s="158"/>
      <c r="HCC4" s="158"/>
      <c r="HCD4" s="158"/>
      <c r="HCE4" s="158"/>
      <c r="HCF4" s="158"/>
      <c r="HCG4" s="158"/>
      <c r="HCH4" s="158"/>
      <c r="HCI4" s="158"/>
      <c r="HCJ4" s="158"/>
      <c r="HCK4" s="158"/>
      <c r="HCL4" s="158"/>
      <c r="HCM4" s="158"/>
      <c r="HCN4" s="158"/>
      <c r="HCO4" s="158"/>
      <c r="HCP4" s="158"/>
      <c r="HCQ4" s="158"/>
      <c r="HCR4" s="158"/>
      <c r="HCS4" s="158"/>
      <c r="HCT4" s="158"/>
      <c r="HCU4" s="158"/>
      <c r="HCV4" s="158"/>
      <c r="HCW4" s="158"/>
      <c r="HCX4" s="158"/>
      <c r="HCY4" s="158"/>
      <c r="HCZ4" s="158"/>
      <c r="HDA4" s="158"/>
      <c r="HDB4" s="158"/>
      <c r="HDC4" s="158"/>
      <c r="HDD4" s="158"/>
      <c r="HDE4" s="158"/>
      <c r="HDF4" s="158"/>
      <c r="HDG4" s="158"/>
      <c r="HDH4" s="158"/>
      <c r="HDI4" s="158"/>
      <c r="HDJ4" s="158"/>
      <c r="HDK4" s="158"/>
      <c r="HDL4" s="158"/>
      <c r="HDM4" s="158"/>
      <c r="HDN4" s="158"/>
      <c r="HDO4" s="158"/>
      <c r="HDP4" s="158"/>
      <c r="HDQ4" s="158"/>
      <c r="HDR4" s="158"/>
      <c r="HDS4" s="158"/>
      <c r="HDT4" s="158"/>
      <c r="HDU4" s="158"/>
      <c r="HDV4" s="158"/>
      <c r="HDW4" s="158"/>
      <c r="HDX4" s="158"/>
      <c r="HDY4" s="158"/>
      <c r="HDZ4" s="158"/>
      <c r="HEA4" s="158"/>
      <c r="HEB4" s="158"/>
      <c r="HEC4" s="158"/>
      <c r="HED4" s="158"/>
      <c r="HEE4" s="158"/>
      <c r="HEF4" s="158"/>
      <c r="HEG4" s="158"/>
      <c r="HEH4" s="158"/>
      <c r="HEI4" s="158"/>
      <c r="HEJ4" s="158"/>
      <c r="HEK4" s="158"/>
      <c r="HEL4" s="158"/>
      <c r="HEM4" s="158"/>
      <c r="HEN4" s="158"/>
      <c r="HEO4" s="158"/>
      <c r="HEP4" s="158"/>
      <c r="HEQ4" s="158"/>
      <c r="HER4" s="158"/>
      <c r="HES4" s="158"/>
      <c r="HET4" s="158"/>
      <c r="HEU4" s="158"/>
      <c r="HEV4" s="158"/>
      <c r="HEW4" s="158"/>
      <c r="HEX4" s="158"/>
      <c r="HEY4" s="158"/>
      <c r="HEZ4" s="158"/>
      <c r="HFA4" s="158"/>
      <c r="HFB4" s="158"/>
      <c r="HFC4" s="158"/>
      <c r="HFD4" s="158"/>
      <c r="HFE4" s="158"/>
      <c r="HFF4" s="158"/>
      <c r="HFG4" s="158"/>
      <c r="HFH4" s="158"/>
      <c r="HFI4" s="158"/>
      <c r="HFJ4" s="158"/>
      <c r="HFK4" s="158"/>
      <c r="HFL4" s="158"/>
      <c r="HFM4" s="158"/>
      <c r="HFN4" s="158"/>
      <c r="HFO4" s="158"/>
      <c r="HFP4" s="158"/>
      <c r="HFQ4" s="158"/>
      <c r="HFR4" s="158"/>
      <c r="HFS4" s="158"/>
      <c r="HFT4" s="158"/>
      <c r="HFU4" s="158"/>
      <c r="HFV4" s="158"/>
      <c r="HFW4" s="158"/>
      <c r="HFX4" s="158"/>
      <c r="HFY4" s="158"/>
      <c r="HFZ4" s="158"/>
      <c r="HGA4" s="158"/>
      <c r="HGB4" s="158"/>
      <c r="HGC4" s="158"/>
      <c r="HGD4" s="158"/>
      <c r="HGE4" s="158"/>
      <c r="HGF4" s="158"/>
      <c r="HGG4" s="158"/>
      <c r="HGH4" s="158"/>
      <c r="HGI4" s="158"/>
      <c r="HGJ4" s="158"/>
      <c r="HGK4" s="158"/>
      <c r="HGL4" s="158"/>
      <c r="HGM4" s="158"/>
      <c r="HGN4" s="158"/>
      <c r="HGO4" s="158"/>
      <c r="HGP4" s="158"/>
      <c r="HGQ4" s="158"/>
      <c r="HGR4" s="158"/>
      <c r="HGS4" s="158"/>
      <c r="HGT4" s="158"/>
      <c r="HGU4" s="158"/>
      <c r="HGV4" s="158"/>
      <c r="HGW4" s="158"/>
      <c r="HGX4" s="158"/>
      <c r="HGY4" s="158"/>
      <c r="HGZ4" s="158"/>
      <c r="HHA4" s="158"/>
      <c r="HHB4" s="158"/>
      <c r="HHC4" s="158"/>
      <c r="HHD4" s="158"/>
      <c r="HHE4" s="158"/>
      <c r="HHF4" s="158"/>
      <c r="HHG4" s="158"/>
      <c r="HHH4" s="158"/>
      <c r="HHI4" s="158"/>
      <c r="HHJ4" s="158"/>
      <c r="HHK4" s="158"/>
      <c r="HHL4" s="158"/>
      <c r="HHM4" s="158"/>
      <c r="HHN4" s="158"/>
      <c r="HHO4" s="158"/>
      <c r="HHP4" s="158"/>
      <c r="HHQ4" s="158"/>
      <c r="HHR4" s="158"/>
      <c r="HHS4" s="158"/>
      <c r="HHT4" s="158"/>
      <c r="HHU4" s="158"/>
      <c r="HHV4" s="158"/>
      <c r="HHW4" s="158"/>
      <c r="HHX4" s="158"/>
      <c r="HHY4" s="158"/>
      <c r="HHZ4" s="158"/>
      <c r="HIA4" s="158"/>
      <c r="HIB4" s="158"/>
      <c r="HIC4" s="158"/>
      <c r="HID4" s="158"/>
      <c r="HIE4" s="158"/>
      <c r="HIF4" s="158"/>
      <c r="HIG4" s="158"/>
      <c r="HIH4" s="158"/>
      <c r="HII4" s="158"/>
      <c r="HIJ4" s="158"/>
      <c r="HIK4" s="158"/>
      <c r="HIL4" s="158"/>
      <c r="HIM4" s="158"/>
      <c r="HIN4" s="158"/>
      <c r="HIO4" s="158"/>
      <c r="HIP4" s="158"/>
      <c r="HIQ4" s="158"/>
      <c r="HIR4" s="158"/>
      <c r="HIS4" s="158"/>
      <c r="HIT4" s="158"/>
      <c r="HIU4" s="158"/>
      <c r="HIV4" s="158"/>
      <c r="HIW4" s="158"/>
      <c r="HIX4" s="158"/>
      <c r="HIY4" s="158"/>
      <c r="HIZ4" s="158"/>
      <c r="HJA4" s="158"/>
      <c r="HJB4" s="158"/>
      <c r="HJC4" s="158"/>
      <c r="HJD4" s="158"/>
      <c r="HJE4" s="158"/>
      <c r="HJF4" s="158"/>
      <c r="HJG4" s="158"/>
      <c r="HJH4" s="158"/>
      <c r="HJI4" s="158"/>
      <c r="HJJ4" s="158"/>
      <c r="HJK4" s="158"/>
      <c r="HJL4" s="158"/>
      <c r="HJM4" s="158"/>
      <c r="HJN4" s="158"/>
      <c r="HJO4" s="158"/>
      <c r="HJP4" s="158"/>
      <c r="HJQ4" s="158"/>
      <c r="HJR4" s="158"/>
      <c r="HJS4" s="158"/>
      <c r="HJT4" s="158"/>
      <c r="HJU4" s="158"/>
      <c r="HJV4" s="158"/>
      <c r="HJW4" s="158"/>
      <c r="HJX4" s="158"/>
      <c r="HJY4" s="158"/>
      <c r="HJZ4" s="158"/>
      <c r="HKA4" s="158"/>
      <c r="HKB4" s="158"/>
      <c r="HKC4" s="158"/>
      <c r="HKD4" s="158"/>
      <c r="HKE4" s="158"/>
      <c r="HKF4" s="158"/>
      <c r="HKG4" s="158"/>
      <c r="HKH4" s="158"/>
      <c r="HKI4" s="158"/>
      <c r="HKJ4" s="158"/>
      <c r="HKK4" s="158"/>
      <c r="HKL4" s="158"/>
      <c r="HKM4" s="158"/>
      <c r="HKN4" s="158"/>
      <c r="HKO4" s="158"/>
      <c r="HKP4" s="158"/>
      <c r="HKQ4" s="158"/>
      <c r="HKR4" s="158"/>
      <c r="HKS4" s="158"/>
      <c r="HKT4" s="158"/>
      <c r="HKU4" s="158"/>
      <c r="HKV4" s="158"/>
      <c r="HKW4" s="158"/>
      <c r="HKX4" s="158"/>
      <c r="HKY4" s="158"/>
      <c r="HKZ4" s="158"/>
      <c r="HLA4" s="158"/>
      <c r="HLB4" s="158"/>
      <c r="HLC4" s="158"/>
      <c r="HLD4" s="158"/>
      <c r="HLE4" s="158"/>
      <c r="HLF4" s="158"/>
      <c r="HLG4" s="158"/>
      <c r="HLH4" s="158"/>
      <c r="HLI4" s="158"/>
      <c r="HLJ4" s="158"/>
      <c r="HLK4" s="158"/>
      <c r="HLL4" s="158"/>
      <c r="HLM4" s="158"/>
      <c r="HLN4" s="158"/>
      <c r="HLO4" s="158"/>
      <c r="HLP4" s="158"/>
      <c r="HLQ4" s="158"/>
      <c r="HLR4" s="158"/>
      <c r="HLS4" s="158"/>
      <c r="HLT4" s="158"/>
      <c r="HLU4" s="158"/>
      <c r="HLV4" s="158"/>
      <c r="HLW4" s="158"/>
      <c r="HLX4" s="158"/>
      <c r="HLY4" s="158"/>
      <c r="HLZ4" s="158"/>
      <c r="HMA4" s="158"/>
      <c r="HMB4" s="158"/>
      <c r="HMC4" s="158"/>
      <c r="HMD4" s="158"/>
      <c r="HME4" s="158"/>
      <c r="HMF4" s="158"/>
      <c r="HMG4" s="158"/>
      <c r="HMH4" s="158"/>
      <c r="HMI4" s="158"/>
      <c r="HMJ4" s="158"/>
      <c r="HMK4" s="158"/>
      <c r="HML4" s="158"/>
      <c r="HMM4" s="158"/>
      <c r="HMN4" s="158"/>
      <c r="HMO4" s="158"/>
      <c r="HMP4" s="158"/>
      <c r="HMQ4" s="158"/>
      <c r="HMR4" s="158"/>
      <c r="HMS4" s="158"/>
      <c r="HMT4" s="158"/>
      <c r="HMU4" s="158"/>
      <c r="HMV4" s="158"/>
      <c r="HMW4" s="158"/>
      <c r="HMX4" s="158"/>
      <c r="HMY4" s="158"/>
      <c r="HMZ4" s="158"/>
      <c r="HNA4" s="158"/>
      <c r="HNB4" s="158"/>
      <c r="HNC4" s="158"/>
      <c r="HND4" s="158"/>
      <c r="HNE4" s="158"/>
      <c r="HNF4" s="158"/>
      <c r="HNG4" s="158"/>
      <c r="HNH4" s="158"/>
      <c r="HNI4" s="158"/>
      <c r="HNJ4" s="158"/>
      <c r="HNK4" s="158"/>
      <c r="HNL4" s="158"/>
      <c r="HNM4" s="158"/>
      <c r="HNN4" s="158"/>
      <c r="HNO4" s="158"/>
      <c r="HNP4" s="158"/>
      <c r="HNQ4" s="158"/>
      <c r="HNR4" s="158"/>
      <c r="HNS4" s="158"/>
      <c r="HNT4" s="158"/>
      <c r="HNU4" s="158"/>
      <c r="HNV4" s="158"/>
      <c r="HNW4" s="158"/>
      <c r="HNX4" s="158"/>
      <c r="HNY4" s="158"/>
      <c r="HNZ4" s="158"/>
      <c r="HOA4" s="158"/>
      <c r="HOB4" s="158"/>
      <c r="HOC4" s="158"/>
      <c r="HOD4" s="158"/>
      <c r="HOE4" s="158"/>
      <c r="HOF4" s="158"/>
      <c r="HOG4" s="158"/>
      <c r="HOH4" s="158"/>
      <c r="HOI4" s="158"/>
      <c r="HOJ4" s="158"/>
      <c r="HOK4" s="158"/>
      <c r="HOL4" s="158"/>
      <c r="HOM4" s="158"/>
      <c r="HON4" s="158"/>
      <c r="HOO4" s="158"/>
      <c r="HOP4" s="158"/>
      <c r="HOQ4" s="158"/>
      <c r="HOR4" s="158"/>
      <c r="HOS4" s="158"/>
      <c r="HOT4" s="158"/>
      <c r="HOU4" s="158"/>
      <c r="HOV4" s="158"/>
      <c r="HOW4" s="158"/>
      <c r="HOX4" s="158"/>
      <c r="HOY4" s="158"/>
      <c r="HOZ4" s="158"/>
      <c r="HPA4" s="158"/>
      <c r="HPB4" s="158"/>
      <c r="HPC4" s="158"/>
      <c r="HPD4" s="158"/>
      <c r="HPE4" s="158"/>
      <c r="HPF4" s="158"/>
      <c r="HPG4" s="158"/>
      <c r="HPH4" s="158"/>
      <c r="HPI4" s="158"/>
      <c r="HPJ4" s="158"/>
      <c r="HPK4" s="158"/>
      <c r="HPL4" s="158"/>
      <c r="HPM4" s="158"/>
      <c r="HPN4" s="158"/>
      <c r="HPO4" s="158"/>
      <c r="HPP4" s="158"/>
      <c r="HPQ4" s="158"/>
      <c r="HPR4" s="158"/>
      <c r="HPS4" s="158"/>
      <c r="HPT4" s="158"/>
      <c r="HPU4" s="158"/>
      <c r="HPV4" s="158"/>
      <c r="HPW4" s="158"/>
      <c r="HPX4" s="158"/>
      <c r="HPY4" s="158"/>
      <c r="HPZ4" s="158"/>
      <c r="HQA4" s="158"/>
      <c r="HQB4" s="158"/>
      <c r="HQC4" s="158"/>
      <c r="HQD4" s="158"/>
      <c r="HQE4" s="158"/>
      <c r="HQF4" s="158"/>
      <c r="HQG4" s="158"/>
      <c r="HQH4" s="158"/>
      <c r="HQI4" s="158"/>
      <c r="HQJ4" s="158"/>
      <c r="HQK4" s="158"/>
      <c r="HQL4" s="158"/>
      <c r="HQM4" s="158"/>
      <c r="HQN4" s="158"/>
      <c r="HQO4" s="158"/>
      <c r="HQP4" s="158"/>
      <c r="HQQ4" s="158"/>
      <c r="HQR4" s="158"/>
      <c r="HQS4" s="158"/>
      <c r="HQT4" s="158"/>
      <c r="HQU4" s="158"/>
      <c r="HQV4" s="158"/>
      <c r="HQW4" s="158"/>
      <c r="HQX4" s="158"/>
      <c r="HQY4" s="158"/>
      <c r="HQZ4" s="158"/>
      <c r="HRA4" s="158"/>
      <c r="HRB4" s="158"/>
      <c r="HRC4" s="158"/>
      <c r="HRD4" s="158"/>
      <c r="HRE4" s="158"/>
      <c r="HRF4" s="158"/>
      <c r="HRG4" s="158"/>
      <c r="HRH4" s="158"/>
      <c r="HRI4" s="158"/>
      <c r="HRJ4" s="158"/>
      <c r="HRK4" s="158"/>
      <c r="HRL4" s="158"/>
      <c r="HRM4" s="158"/>
      <c r="HRN4" s="158"/>
      <c r="HRO4" s="158"/>
      <c r="HRP4" s="158"/>
      <c r="HRQ4" s="158"/>
      <c r="HRR4" s="158"/>
      <c r="HRS4" s="158"/>
      <c r="HRT4" s="158"/>
      <c r="HRU4" s="158"/>
      <c r="HRV4" s="158"/>
      <c r="HRW4" s="158"/>
      <c r="HRX4" s="158"/>
      <c r="HRY4" s="158"/>
      <c r="HRZ4" s="158"/>
      <c r="HSA4" s="158"/>
      <c r="HSB4" s="158"/>
      <c r="HSC4" s="158"/>
      <c r="HSD4" s="158"/>
      <c r="HSE4" s="158"/>
      <c r="HSF4" s="158"/>
      <c r="HSG4" s="158"/>
      <c r="HSH4" s="158"/>
      <c r="HSI4" s="158"/>
      <c r="HSJ4" s="158"/>
      <c r="HSK4" s="158"/>
      <c r="HSL4" s="158"/>
      <c r="HSM4" s="158"/>
      <c r="HSN4" s="158"/>
      <c r="HSO4" s="158"/>
      <c r="HSP4" s="158"/>
      <c r="HSQ4" s="158"/>
      <c r="HSR4" s="158"/>
      <c r="HSS4" s="158"/>
      <c r="HST4" s="158"/>
      <c r="HSU4" s="158"/>
      <c r="HSV4" s="158"/>
      <c r="HSW4" s="158"/>
      <c r="HSX4" s="158"/>
      <c r="HSY4" s="158"/>
      <c r="HSZ4" s="158"/>
      <c r="HTA4" s="158"/>
      <c r="HTB4" s="158"/>
      <c r="HTC4" s="158"/>
      <c r="HTD4" s="158"/>
      <c r="HTE4" s="158"/>
      <c r="HTF4" s="158"/>
      <c r="HTG4" s="158"/>
      <c r="HTH4" s="158"/>
      <c r="HTI4" s="158"/>
      <c r="HTJ4" s="158"/>
      <c r="HTK4" s="158"/>
      <c r="HTL4" s="158"/>
      <c r="HTM4" s="158"/>
      <c r="HTN4" s="158"/>
      <c r="HTO4" s="158"/>
      <c r="HTP4" s="158"/>
      <c r="HTQ4" s="158"/>
      <c r="HTR4" s="158"/>
      <c r="HTS4" s="158"/>
      <c r="HTT4" s="158"/>
      <c r="HTU4" s="158"/>
      <c r="HTV4" s="158"/>
      <c r="HTW4" s="158"/>
      <c r="HTX4" s="158"/>
      <c r="HTY4" s="158"/>
      <c r="HTZ4" s="158"/>
      <c r="HUA4" s="158"/>
      <c r="HUB4" s="158"/>
      <c r="HUC4" s="158"/>
      <c r="HUD4" s="158"/>
      <c r="HUE4" s="158"/>
      <c r="HUF4" s="158"/>
      <c r="HUG4" s="158"/>
      <c r="HUH4" s="158"/>
      <c r="HUI4" s="158"/>
      <c r="HUJ4" s="158"/>
      <c r="HUK4" s="158"/>
      <c r="HUL4" s="158"/>
      <c r="HUM4" s="158"/>
      <c r="HUN4" s="158"/>
      <c r="HUO4" s="158"/>
      <c r="HUP4" s="158"/>
      <c r="HUQ4" s="158"/>
      <c r="HUR4" s="158"/>
      <c r="HUS4" s="158"/>
      <c r="HUT4" s="158"/>
      <c r="HUU4" s="158"/>
      <c r="HUV4" s="158"/>
      <c r="HUW4" s="158"/>
      <c r="HUX4" s="158"/>
      <c r="HUY4" s="158"/>
      <c r="HUZ4" s="158"/>
      <c r="HVA4" s="158"/>
      <c r="HVB4" s="158"/>
      <c r="HVC4" s="158"/>
      <c r="HVD4" s="158"/>
      <c r="HVE4" s="158"/>
      <c r="HVF4" s="158"/>
      <c r="HVG4" s="158"/>
      <c r="HVH4" s="158"/>
      <c r="HVI4" s="158"/>
      <c r="HVJ4" s="158"/>
      <c r="HVK4" s="158"/>
      <c r="HVL4" s="158"/>
      <c r="HVM4" s="158"/>
      <c r="HVN4" s="158"/>
      <c r="HVO4" s="158"/>
      <c r="HVP4" s="158"/>
      <c r="HVQ4" s="158"/>
      <c r="HVR4" s="158"/>
      <c r="HVS4" s="158"/>
      <c r="HVT4" s="158"/>
      <c r="HVU4" s="158"/>
      <c r="HVV4" s="158"/>
      <c r="HVW4" s="158"/>
      <c r="HVX4" s="158"/>
      <c r="HVY4" s="158"/>
      <c r="HVZ4" s="158"/>
      <c r="HWA4" s="158"/>
      <c r="HWB4" s="158"/>
      <c r="HWC4" s="158"/>
      <c r="HWD4" s="158"/>
      <c r="HWE4" s="158"/>
      <c r="HWF4" s="158"/>
      <c r="HWG4" s="158"/>
      <c r="HWH4" s="158"/>
      <c r="HWI4" s="158"/>
      <c r="HWJ4" s="158"/>
      <c r="HWK4" s="158"/>
      <c r="HWL4" s="158"/>
      <c r="HWM4" s="158"/>
      <c r="HWN4" s="158"/>
      <c r="HWO4" s="158"/>
      <c r="HWP4" s="158"/>
      <c r="HWQ4" s="158"/>
      <c r="HWR4" s="158"/>
      <c r="HWS4" s="158"/>
      <c r="HWT4" s="158"/>
      <c r="HWU4" s="158"/>
      <c r="HWV4" s="158"/>
      <c r="HWW4" s="158"/>
      <c r="HWX4" s="158"/>
      <c r="HWY4" s="158"/>
      <c r="HWZ4" s="158"/>
      <c r="HXA4" s="158"/>
      <c r="HXB4" s="158"/>
      <c r="HXC4" s="158"/>
      <c r="HXD4" s="158"/>
      <c r="HXE4" s="158"/>
      <c r="HXF4" s="158"/>
      <c r="HXG4" s="158"/>
      <c r="HXH4" s="158"/>
      <c r="HXI4" s="158"/>
      <c r="HXJ4" s="158"/>
      <c r="HXK4" s="158"/>
      <c r="HXL4" s="158"/>
      <c r="HXM4" s="158"/>
      <c r="HXN4" s="158"/>
      <c r="HXO4" s="158"/>
      <c r="HXP4" s="158"/>
      <c r="HXQ4" s="158"/>
      <c r="HXR4" s="158"/>
      <c r="HXS4" s="158"/>
      <c r="HXT4" s="158"/>
      <c r="HXU4" s="158"/>
      <c r="HXV4" s="158"/>
      <c r="HXW4" s="158"/>
      <c r="HXX4" s="158"/>
      <c r="HXY4" s="158"/>
      <c r="HXZ4" s="158"/>
      <c r="HYA4" s="158"/>
      <c r="HYB4" s="158"/>
      <c r="HYC4" s="158"/>
      <c r="HYD4" s="158"/>
      <c r="HYE4" s="158"/>
      <c r="HYF4" s="158"/>
      <c r="HYG4" s="158"/>
      <c r="HYH4" s="158"/>
      <c r="HYI4" s="158"/>
      <c r="HYJ4" s="158"/>
      <c r="HYK4" s="158"/>
      <c r="HYL4" s="158"/>
      <c r="HYM4" s="158"/>
      <c r="HYN4" s="158"/>
      <c r="HYO4" s="158"/>
      <c r="HYP4" s="158"/>
      <c r="HYQ4" s="158"/>
      <c r="HYR4" s="158"/>
      <c r="HYS4" s="158"/>
      <c r="HYT4" s="158"/>
      <c r="HYU4" s="158"/>
      <c r="HYV4" s="158"/>
      <c r="HYW4" s="158"/>
      <c r="HYX4" s="158"/>
      <c r="HYY4" s="158"/>
      <c r="HYZ4" s="158"/>
      <c r="HZA4" s="158"/>
      <c r="HZB4" s="158"/>
      <c r="HZC4" s="158"/>
      <c r="HZD4" s="158"/>
      <c r="HZE4" s="158"/>
      <c r="HZF4" s="158"/>
      <c r="HZG4" s="158"/>
      <c r="HZH4" s="158"/>
      <c r="HZI4" s="158"/>
      <c r="HZJ4" s="158"/>
      <c r="HZK4" s="158"/>
      <c r="HZL4" s="158"/>
      <c r="HZM4" s="158"/>
      <c r="HZN4" s="158"/>
      <c r="HZO4" s="158"/>
      <c r="HZP4" s="158"/>
      <c r="HZQ4" s="158"/>
      <c r="HZR4" s="158"/>
      <c r="HZS4" s="158"/>
      <c r="HZT4" s="158"/>
      <c r="HZU4" s="158"/>
      <c r="HZV4" s="158"/>
      <c r="HZW4" s="158"/>
      <c r="HZX4" s="158"/>
      <c r="HZY4" s="158"/>
      <c r="HZZ4" s="158"/>
      <c r="IAA4" s="158"/>
      <c r="IAB4" s="158"/>
      <c r="IAC4" s="158"/>
      <c r="IAD4" s="158"/>
      <c r="IAE4" s="158"/>
      <c r="IAF4" s="158"/>
      <c r="IAG4" s="158"/>
      <c r="IAH4" s="158"/>
      <c r="IAI4" s="158"/>
      <c r="IAJ4" s="158"/>
      <c r="IAK4" s="158"/>
      <c r="IAL4" s="158"/>
      <c r="IAM4" s="158"/>
      <c r="IAN4" s="158"/>
      <c r="IAO4" s="158"/>
      <c r="IAP4" s="158"/>
      <c r="IAQ4" s="158"/>
      <c r="IAR4" s="158"/>
      <c r="IAS4" s="158"/>
      <c r="IAT4" s="158"/>
      <c r="IAU4" s="158"/>
      <c r="IAV4" s="158"/>
      <c r="IAW4" s="158"/>
      <c r="IAX4" s="158"/>
      <c r="IAY4" s="158"/>
      <c r="IAZ4" s="158"/>
      <c r="IBA4" s="158"/>
      <c r="IBB4" s="158"/>
      <c r="IBC4" s="158"/>
      <c r="IBD4" s="158"/>
      <c r="IBE4" s="158"/>
      <c r="IBF4" s="158"/>
      <c r="IBG4" s="158"/>
      <c r="IBH4" s="158"/>
      <c r="IBI4" s="158"/>
      <c r="IBJ4" s="158"/>
      <c r="IBK4" s="158"/>
      <c r="IBL4" s="158"/>
      <c r="IBM4" s="158"/>
      <c r="IBN4" s="158"/>
      <c r="IBO4" s="158"/>
      <c r="IBP4" s="158"/>
      <c r="IBQ4" s="158"/>
      <c r="IBR4" s="158"/>
      <c r="IBS4" s="158"/>
      <c r="IBT4" s="158"/>
      <c r="IBU4" s="158"/>
      <c r="IBV4" s="158"/>
      <c r="IBW4" s="158"/>
      <c r="IBX4" s="158"/>
      <c r="IBY4" s="158"/>
      <c r="IBZ4" s="158"/>
      <c r="ICA4" s="158"/>
      <c r="ICB4" s="158"/>
      <c r="ICC4" s="158"/>
      <c r="ICD4" s="158"/>
      <c r="ICE4" s="158"/>
      <c r="ICF4" s="158"/>
      <c r="ICG4" s="158"/>
      <c r="ICH4" s="158"/>
      <c r="ICI4" s="158"/>
      <c r="ICJ4" s="158"/>
      <c r="ICK4" s="158"/>
      <c r="ICL4" s="158"/>
      <c r="ICM4" s="158"/>
      <c r="ICN4" s="158"/>
      <c r="ICO4" s="158"/>
      <c r="ICP4" s="158"/>
      <c r="ICQ4" s="158"/>
      <c r="ICR4" s="158"/>
      <c r="ICS4" s="158"/>
      <c r="ICT4" s="158"/>
      <c r="ICU4" s="158"/>
      <c r="ICV4" s="158"/>
      <c r="ICW4" s="158"/>
      <c r="ICX4" s="158"/>
      <c r="ICY4" s="158"/>
      <c r="ICZ4" s="158"/>
      <c r="IDA4" s="158"/>
      <c r="IDB4" s="158"/>
      <c r="IDC4" s="158"/>
      <c r="IDD4" s="158"/>
      <c r="IDE4" s="158"/>
      <c r="IDF4" s="158"/>
      <c r="IDG4" s="158"/>
      <c r="IDH4" s="158"/>
      <c r="IDI4" s="158"/>
      <c r="IDJ4" s="158"/>
      <c r="IDK4" s="158"/>
      <c r="IDL4" s="158"/>
      <c r="IDM4" s="158"/>
      <c r="IDN4" s="158"/>
      <c r="IDO4" s="158"/>
      <c r="IDP4" s="158"/>
      <c r="IDQ4" s="158"/>
      <c r="IDR4" s="158"/>
      <c r="IDS4" s="158"/>
      <c r="IDT4" s="158"/>
      <c r="IDU4" s="158"/>
      <c r="IDV4" s="158"/>
      <c r="IDW4" s="158"/>
      <c r="IDX4" s="158"/>
      <c r="IDY4" s="158"/>
      <c r="IDZ4" s="158"/>
      <c r="IEA4" s="158"/>
      <c r="IEB4" s="158"/>
      <c r="IEC4" s="158"/>
      <c r="IED4" s="158"/>
      <c r="IEE4" s="158"/>
      <c r="IEF4" s="158"/>
      <c r="IEG4" s="158"/>
      <c r="IEH4" s="158"/>
      <c r="IEI4" s="158"/>
      <c r="IEJ4" s="158"/>
      <c r="IEK4" s="158"/>
      <c r="IEL4" s="158"/>
      <c r="IEM4" s="158"/>
      <c r="IEN4" s="158"/>
      <c r="IEO4" s="158"/>
      <c r="IEP4" s="158"/>
      <c r="IEQ4" s="158"/>
      <c r="IER4" s="158"/>
      <c r="IES4" s="158"/>
      <c r="IET4" s="158"/>
      <c r="IEU4" s="158"/>
      <c r="IEV4" s="158"/>
      <c r="IEW4" s="158"/>
      <c r="IEX4" s="158"/>
      <c r="IEY4" s="158"/>
      <c r="IEZ4" s="158"/>
      <c r="IFA4" s="158"/>
      <c r="IFB4" s="158"/>
      <c r="IFC4" s="158"/>
      <c r="IFD4" s="158"/>
      <c r="IFE4" s="158"/>
      <c r="IFF4" s="158"/>
      <c r="IFG4" s="158"/>
      <c r="IFH4" s="158"/>
      <c r="IFI4" s="158"/>
      <c r="IFJ4" s="158"/>
      <c r="IFK4" s="158"/>
      <c r="IFL4" s="158"/>
      <c r="IFM4" s="158"/>
      <c r="IFN4" s="158"/>
      <c r="IFO4" s="158"/>
      <c r="IFP4" s="158"/>
      <c r="IFQ4" s="158"/>
      <c r="IFR4" s="158"/>
      <c r="IFS4" s="158"/>
      <c r="IFT4" s="158"/>
      <c r="IFU4" s="158"/>
      <c r="IFV4" s="158"/>
      <c r="IFW4" s="158"/>
      <c r="IFX4" s="158"/>
      <c r="IFY4" s="158"/>
      <c r="IFZ4" s="158"/>
      <c r="IGA4" s="158"/>
      <c r="IGB4" s="158"/>
      <c r="IGC4" s="158"/>
      <c r="IGD4" s="158"/>
      <c r="IGE4" s="158"/>
      <c r="IGF4" s="158"/>
      <c r="IGG4" s="158"/>
      <c r="IGH4" s="158"/>
      <c r="IGI4" s="158"/>
      <c r="IGJ4" s="158"/>
      <c r="IGK4" s="158"/>
      <c r="IGL4" s="158"/>
      <c r="IGM4" s="158"/>
      <c r="IGN4" s="158"/>
      <c r="IGO4" s="158"/>
      <c r="IGP4" s="158"/>
      <c r="IGQ4" s="158"/>
      <c r="IGR4" s="158"/>
      <c r="IGS4" s="158"/>
      <c r="IGT4" s="158"/>
      <c r="IGU4" s="158"/>
      <c r="IGV4" s="158"/>
      <c r="IGW4" s="158"/>
      <c r="IGX4" s="158"/>
      <c r="IGY4" s="158"/>
      <c r="IGZ4" s="158"/>
      <c r="IHA4" s="158"/>
      <c r="IHB4" s="158"/>
      <c r="IHC4" s="158"/>
      <c r="IHD4" s="158"/>
      <c r="IHE4" s="158"/>
      <c r="IHF4" s="158"/>
      <c r="IHG4" s="158"/>
      <c r="IHH4" s="158"/>
      <c r="IHI4" s="158"/>
      <c r="IHJ4" s="158"/>
      <c r="IHK4" s="158"/>
      <c r="IHL4" s="158"/>
      <c r="IHM4" s="158"/>
      <c r="IHN4" s="158"/>
      <c r="IHO4" s="158"/>
      <c r="IHP4" s="158"/>
      <c r="IHQ4" s="158"/>
      <c r="IHR4" s="158"/>
      <c r="IHS4" s="158"/>
      <c r="IHT4" s="158"/>
      <c r="IHU4" s="158"/>
      <c r="IHV4" s="158"/>
      <c r="IHW4" s="158"/>
      <c r="IHX4" s="158"/>
      <c r="IHY4" s="158"/>
      <c r="IHZ4" s="158"/>
      <c r="IIA4" s="158"/>
      <c r="IIB4" s="158"/>
      <c r="IIC4" s="158"/>
      <c r="IID4" s="158"/>
      <c r="IIE4" s="158"/>
      <c r="IIF4" s="158"/>
      <c r="IIG4" s="158"/>
      <c r="IIH4" s="158"/>
      <c r="III4" s="158"/>
      <c r="IIJ4" s="158"/>
      <c r="IIK4" s="158"/>
      <c r="IIL4" s="158"/>
      <c r="IIM4" s="158"/>
      <c r="IIN4" s="158"/>
      <c r="IIO4" s="158"/>
      <c r="IIP4" s="158"/>
      <c r="IIQ4" s="158"/>
      <c r="IIR4" s="158"/>
      <c r="IIS4" s="158"/>
      <c r="IIT4" s="158"/>
      <c r="IIU4" s="158"/>
      <c r="IIV4" s="158"/>
      <c r="IIW4" s="158"/>
      <c r="IIX4" s="158"/>
      <c r="IIY4" s="158"/>
      <c r="IIZ4" s="158"/>
      <c r="IJA4" s="158"/>
      <c r="IJB4" s="158"/>
      <c r="IJC4" s="158"/>
      <c r="IJD4" s="158"/>
      <c r="IJE4" s="158"/>
      <c r="IJF4" s="158"/>
      <c r="IJG4" s="158"/>
      <c r="IJH4" s="158"/>
      <c r="IJI4" s="158"/>
      <c r="IJJ4" s="158"/>
      <c r="IJK4" s="158"/>
      <c r="IJL4" s="158"/>
      <c r="IJM4" s="158"/>
      <c r="IJN4" s="158"/>
      <c r="IJO4" s="158"/>
      <c r="IJP4" s="158"/>
      <c r="IJQ4" s="158"/>
      <c r="IJR4" s="158"/>
      <c r="IJS4" s="158"/>
      <c r="IJT4" s="158"/>
      <c r="IJU4" s="158"/>
      <c r="IJV4" s="158"/>
      <c r="IJW4" s="158"/>
      <c r="IJX4" s="158"/>
      <c r="IJY4" s="158"/>
      <c r="IJZ4" s="158"/>
      <c r="IKA4" s="158"/>
      <c r="IKB4" s="158"/>
      <c r="IKC4" s="158"/>
      <c r="IKD4" s="158"/>
      <c r="IKE4" s="158"/>
      <c r="IKF4" s="158"/>
      <c r="IKG4" s="158"/>
      <c r="IKH4" s="158"/>
      <c r="IKI4" s="158"/>
      <c r="IKJ4" s="158"/>
      <c r="IKK4" s="158"/>
      <c r="IKL4" s="158"/>
      <c r="IKM4" s="158"/>
      <c r="IKN4" s="158"/>
      <c r="IKO4" s="158"/>
      <c r="IKP4" s="158"/>
      <c r="IKQ4" s="158"/>
      <c r="IKR4" s="158"/>
      <c r="IKS4" s="158"/>
      <c r="IKT4" s="158"/>
      <c r="IKU4" s="158"/>
      <c r="IKV4" s="158"/>
      <c r="IKW4" s="158"/>
      <c r="IKX4" s="158"/>
      <c r="IKY4" s="158"/>
      <c r="IKZ4" s="158"/>
      <c r="ILA4" s="158"/>
      <c r="ILB4" s="158"/>
      <c r="ILC4" s="158"/>
      <c r="ILD4" s="158"/>
      <c r="ILE4" s="158"/>
      <c r="ILF4" s="158"/>
      <c r="ILG4" s="158"/>
      <c r="ILH4" s="158"/>
      <c r="ILI4" s="158"/>
      <c r="ILJ4" s="158"/>
      <c r="ILK4" s="158"/>
      <c r="ILL4" s="158"/>
      <c r="ILM4" s="158"/>
      <c r="ILN4" s="158"/>
      <c r="ILO4" s="158"/>
      <c r="ILP4" s="158"/>
      <c r="ILQ4" s="158"/>
      <c r="ILR4" s="158"/>
      <c r="ILS4" s="158"/>
      <c r="ILT4" s="158"/>
      <c r="ILU4" s="158"/>
      <c r="ILV4" s="158"/>
      <c r="ILW4" s="158"/>
      <c r="ILX4" s="158"/>
      <c r="ILY4" s="158"/>
      <c r="ILZ4" s="158"/>
      <c r="IMA4" s="158"/>
      <c r="IMB4" s="158"/>
      <c r="IMC4" s="158"/>
      <c r="IMD4" s="158"/>
      <c r="IME4" s="158"/>
      <c r="IMF4" s="158"/>
      <c r="IMG4" s="158"/>
      <c r="IMH4" s="158"/>
      <c r="IMI4" s="158"/>
      <c r="IMJ4" s="158"/>
      <c r="IMK4" s="158"/>
      <c r="IML4" s="158"/>
      <c r="IMM4" s="158"/>
      <c r="IMN4" s="158"/>
      <c r="IMO4" s="158"/>
      <c r="IMP4" s="158"/>
      <c r="IMQ4" s="158"/>
      <c r="IMR4" s="158"/>
      <c r="IMS4" s="158"/>
      <c r="IMT4" s="158"/>
      <c r="IMU4" s="158"/>
      <c r="IMV4" s="158"/>
      <c r="IMW4" s="158"/>
      <c r="IMX4" s="158"/>
      <c r="IMY4" s="158"/>
      <c r="IMZ4" s="158"/>
      <c r="INA4" s="158"/>
      <c r="INB4" s="158"/>
      <c r="INC4" s="158"/>
      <c r="IND4" s="158"/>
      <c r="INE4" s="158"/>
      <c r="INF4" s="158"/>
      <c r="ING4" s="158"/>
      <c r="INH4" s="158"/>
      <c r="INI4" s="158"/>
      <c r="INJ4" s="158"/>
      <c r="INK4" s="158"/>
      <c r="INL4" s="158"/>
      <c r="INM4" s="158"/>
      <c r="INN4" s="158"/>
      <c r="INO4" s="158"/>
      <c r="INP4" s="158"/>
      <c r="INQ4" s="158"/>
      <c r="INR4" s="158"/>
      <c r="INS4" s="158"/>
      <c r="INT4" s="158"/>
      <c r="INU4" s="158"/>
      <c r="INV4" s="158"/>
      <c r="INW4" s="158"/>
      <c r="INX4" s="158"/>
      <c r="INY4" s="158"/>
      <c r="INZ4" s="158"/>
      <c r="IOA4" s="158"/>
      <c r="IOB4" s="158"/>
      <c r="IOC4" s="158"/>
      <c r="IOD4" s="158"/>
      <c r="IOE4" s="158"/>
      <c r="IOF4" s="158"/>
      <c r="IOG4" s="158"/>
      <c r="IOH4" s="158"/>
      <c r="IOI4" s="158"/>
      <c r="IOJ4" s="158"/>
      <c r="IOK4" s="158"/>
      <c r="IOL4" s="158"/>
      <c r="IOM4" s="158"/>
      <c r="ION4" s="158"/>
      <c r="IOO4" s="158"/>
      <c r="IOP4" s="158"/>
      <c r="IOQ4" s="158"/>
      <c r="IOR4" s="158"/>
      <c r="IOS4" s="158"/>
      <c r="IOT4" s="158"/>
      <c r="IOU4" s="158"/>
      <c r="IOV4" s="158"/>
      <c r="IOW4" s="158"/>
      <c r="IOX4" s="158"/>
      <c r="IOY4" s="158"/>
      <c r="IOZ4" s="158"/>
      <c r="IPA4" s="158"/>
      <c r="IPB4" s="158"/>
      <c r="IPC4" s="158"/>
      <c r="IPD4" s="158"/>
      <c r="IPE4" s="158"/>
      <c r="IPF4" s="158"/>
      <c r="IPG4" s="158"/>
      <c r="IPH4" s="158"/>
      <c r="IPI4" s="158"/>
      <c r="IPJ4" s="158"/>
      <c r="IPK4" s="158"/>
      <c r="IPL4" s="158"/>
      <c r="IPM4" s="158"/>
      <c r="IPN4" s="158"/>
      <c r="IPO4" s="158"/>
      <c r="IPP4" s="158"/>
      <c r="IPQ4" s="158"/>
      <c r="IPR4" s="158"/>
      <c r="IPS4" s="158"/>
      <c r="IPT4" s="158"/>
      <c r="IPU4" s="158"/>
      <c r="IPV4" s="158"/>
      <c r="IPW4" s="158"/>
      <c r="IPX4" s="158"/>
      <c r="IPY4" s="158"/>
      <c r="IPZ4" s="158"/>
      <c r="IQA4" s="158"/>
      <c r="IQB4" s="158"/>
      <c r="IQC4" s="158"/>
      <c r="IQD4" s="158"/>
      <c r="IQE4" s="158"/>
      <c r="IQF4" s="158"/>
      <c r="IQG4" s="158"/>
      <c r="IQH4" s="158"/>
      <c r="IQI4" s="158"/>
      <c r="IQJ4" s="158"/>
      <c r="IQK4" s="158"/>
      <c r="IQL4" s="158"/>
      <c r="IQM4" s="158"/>
      <c r="IQN4" s="158"/>
      <c r="IQO4" s="158"/>
      <c r="IQP4" s="158"/>
      <c r="IQQ4" s="158"/>
      <c r="IQR4" s="158"/>
      <c r="IQS4" s="158"/>
      <c r="IQT4" s="158"/>
      <c r="IQU4" s="158"/>
      <c r="IQV4" s="158"/>
      <c r="IQW4" s="158"/>
      <c r="IQX4" s="158"/>
      <c r="IQY4" s="158"/>
      <c r="IQZ4" s="158"/>
      <c r="IRA4" s="158"/>
      <c r="IRB4" s="158"/>
      <c r="IRC4" s="158"/>
      <c r="IRD4" s="158"/>
      <c r="IRE4" s="158"/>
      <c r="IRF4" s="158"/>
      <c r="IRG4" s="158"/>
      <c r="IRH4" s="158"/>
      <c r="IRI4" s="158"/>
      <c r="IRJ4" s="158"/>
      <c r="IRK4" s="158"/>
      <c r="IRL4" s="158"/>
      <c r="IRM4" s="158"/>
      <c r="IRN4" s="158"/>
      <c r="IRO4" s="158"/>
      <c r="IRP4" s="158"/>
      <c r="IRQ4" s="158"/>
      <c r="IRR4" s="158"/>
      <c r="IRS4" s="158"/>
      <c r="IRT4" s="158"/>
      <c r="IRU4" s="158"/>
      <c r="IRV4" s="158"/>
      <c r="IRW4" s="158"/>
      <c r="IRX4" s="158"/>
      <c r="IRY4" s="158"/>
      <c r="IRZ4" s="158"/>
      <c r="ISA4" s="158"/>
      <c r="ISB4" s="158"/>
      <c r="ISC4" s="158"/>
      <c r="ISD4" s="158"/>
      <c r="ISE4" s="158"/>
      <c r="ISF4" s="158"/>
      <c r="ISG4" s="158"/>
      <c r="ISH4" s="158"/>
      <c r="ISI4" s="158"/>
      <c r="ISJ4" s="158"/>
      <c r="ISK4" s="158"/>
      <c r="ISL4" s="158"/>
      <c r="ISM4" s="158"/>
      <c r="ISN4" s="158"/>
      <c r="ISO4" s="158"/>
      <c r="ISP4" s="158"/>
      <c r="ISQ4" s="158"/>
      <c r="ISR4" s="158"/>
      <c r="ISS4" s="158"/>
      <c r="IST4" s="158"/>
      <c r="ISU4" s="158"/>
      <c r="ISV4" s="158"/>
      <c r="ISW4" s="158"/>
      <c r="ISX4" s="158"/>
      <c r="ISY4" s="158"/>
      <c r="ISZ4" s="158"/>
      <c r="ITA4" s="158"/>
      <c r="ITB4" s="158"/>
      <c r="ITC4" s="158"/>
      <c r="ITD4" s="158"/>
      <c r="ITE4" s="158"/>
      <c r="ITF4" s="158"/>
      <c r="ITG4" s="158"/>
      <c r="ITH4" s="158"/>
      <c r="ITI4" s="158"/>
      <c r="ITJ4" s="158"/>
      <c r="ITK4" s="158"/>
      <c r="ITL4" s="158"/>
      <c r="ITM4" s="158"/>
      <c r="ITN4" s="158"/>
      <c r="ITO4" s="158"/>
      <c r="ITP4" s="158"/>
      <c r="ITQ4" s="158"/>
      <c r="ITR4" s="158"/>
      <c r="ITS4" s="158"/>
      <c r="ITT4" s="158"/>
      <c r="ITU4" s="158"/>
      <c r="ITV4" s="158"/>
      <c r="ITW4" s="158"/>
      <c r="ITX4" s="158"/>
      <c r="ITY4" s="158"/>
      <c r="ITZ4" s="158"/>
      <c r="IUA4" s="158"/>
      <c r="IUB4" s="158"/>
      <c r="IUC4" s="158"/>
      <c r="IUD4" s="158"/>
      <c r="IUE4" s="158"/>
      <c r="IUF4" s="158"/>
      <c r="IUG4" s="158"/>
      <c r="IUH4" s="158"/>
      <c r="IUI4" s="158"/>
      <c r="IUJ4" s="158"/>
      <c r="IUK4" s="158"/>
      <c r="IUL4" s="158"/>
      <c r="IUM4" s="158"/>
      <c r="IUN4" s="158"/>
      <c r="IUO4" s="158"/>
      <c r="IUP4" s="158"/>
      <c r="IUQ4" s="158"/>
      <c r="IUR4" s="158"/>
      <c r="IUS4" s="158"/>
      <c r="IUT4" s="158"/>
      <c r="IUU4" s="158"/>
      <c r="IUV4" s="158"/>
      <c r="IUW4" s="158"/>
      <c r="IUX4" s="158"/>
      <c r="IUY4" s="158"/>
      <c r="IUZ4" s="158"/>
      <c r="IVA4" s="158"/>
      <c r="IVB4" s="158"/>
      <c r="IVC4" s="158"/>
      <c r="IVD4" s="158"/>
      <c r="IVE4" s="158"/>
      <c r="IVF4" s="158"/>
      <c r="IVG4" s="158"/>
      <c r="IVH4" s="158"/>
      <c r="IVI4" s="158"/>
      <c r="IVJ4" s="158"/>
      <c r="IVK4" s="158"/>
      <c r="IVL4" s="158"/>
      <c r="IVM4" s="158"/>
      <c r="IVN4" s="158"/>
      <c r="IVO4" s="158"/>
      <c r="IVP4" s="158"/>
      <c r="IVQ4" s="158"/>
      <c r="IVR4" s="158"/>
      <c r="IVS4" s="158"/>
      <c r="IVT4" s="158"/>
      <c r="IVU4" s="158"/>
      <c r="IVV4" s="158"/>
      <c r="IVW4" s="158"/>
      <c r="IVX4" s="158"/>
      <c r="IVY4" s="158"/>
      <c r="IVZ4" s="158"/>
      <c r="IWA4" s="158"/>
      <c r="IWB4" s="158"/>
      <c r="IWC4" s="158"/>
      <c r="IWD4" s="158"/>
      <c r="IWE4" s="158"/>
      <c r="IWF4" s="158"/>
      <c r="IWG4" s="158"/>
      <c r="IWH4" s="158"/>
      <c r="IWI4" s="158"/>
      <c r="IWJ4" s="158"/>
      <c r="IWK4" s="158"/>
      <c r="IWL4" s="158"/>
      <c r="IWM4" s="158"/>
      <c r="IWN4" s="158"/>
      <c r="IWO4" s="158"/>
      <c r="IWP4" s="158"/>
      <c r="IWQ4" s="158"/>
      <c r="IWR4" s="158"/>
      <c r="IWS4" s="158"/>
      <c r="IWT4" s="158"/>
      <c r="IWU4" s="158"/>
      <c r="IWV4" s="158"/>
      <c r="IWW4" s="158"/>
      <c r="IWX4" s="158"/>
      <c r="IWY4" s="158"/>
      <c r="IWZ4" s="158"/>
      <c r="IXA4" s="158"/>
      <c r="IXB4" s="158"/>
      <c r="IXC4" s="158"/>
      <c r="IXD4" s="158"/>
      <c r="IXE4" s="158"/>
      <c r="IXF4" s="158"/>
      <c r="IXG4" s="158"/>
      <c r="IXH4" s="158"/>
      <c r="IXI4" s="158"/>
      <c r="IXJ4" s="158"/>
      <c r="IXK4" s="158"/>
      <c r="IXL4" s="158"/>
      <c r="IXM4" s="158"/>
      <c r="IXN4" s="158"/>
      <c r="IXO4" s="158"/>
      <c r="IXP4" s="158"/>
      <c r="IXQ4" s="158"/>
      <c r="IXR4" s="158"/>
      <c r="IXS4" s="158"/>
      <c r="IXT4" s="158"/>
      <c r="IXU4" s="158"/>
      <c r="IXV4" s="158"/>
      <c r="IXW4" s="158"/>
      <c r="IXX4" s="158"/>
      <c r="IXY4" s="158"/>
      <c r="IXZ4" s="158"/>
      <c r="IYA4" s="158"/>
      <c r="IYB4" s="158"/>
      <c r="IYC4" s="158"/>
      <c r="IYD4" s="158"/>
      <c r="IYE4" s="158"/>
      <c r="IYF4" s="158"/>
      <c r="IYG4" s="158"/>
      <c r="IYH4" s="158"/>
      <c r="IYI4" s="158"/>
      <c r="IYJ4" s="158"/>
      <c r="IYK4" s="158"/>
      <c r="IYL4" s="158"/>
      <c r="IYM4" s="158"/>
      <c r="IYN4" s="158"/>
      <c r="IYO4" s="158"/>
      <c r="IYP4" s="158"/>
      <c r="IYQ4" s="158"/>
      <c r="IYR4" s="158"/>
      <c r="IYS4" s="158"/>
      <c r="IYT4" s="158"/>
      <c r="IYU4" s="158"/>
      <c r="IYV4" s="158"/>
      <c r="IYW4" s="158"/>
      <c r="IYX4" s="158"/>
      <c r="IYY4" s="158"/>
      <c r="IYZ4" s="158"/>
      <c r="IZA4" s="158"/>
      <c r="IZB4" s="158"/>
      <c r="IZC4" s="158"/>
      <c r="IZD4" s="158"/>
      <c r="IZE4" s="158"/>
      <c r="IZF4" s="158"/>
      <c r="IZG4" s="158"/>
      <c r="IZH4" s="158"/>
      <c r="IZI4" s="158"/>
      <c r="IZJ4" s="158"/>
      <c r="IZK4" s="158"/>
      <c r="IZL4" s="158"/>
      <c r="IZM4" s="158"/>
      <c r="IZN4" s="158"/>
      <c r="IZO4" s="158"/>
      <c r="IZP4" s="158"/>
      <c r="IZQ4" s="158"/>
      <c r="IZR4" s="158"/>
      <c r="IZS4" s="158"/>
      <c r="IZT4" s="158"/>
      <c r="IZU4" s="158"/>
      <c r="IZV4" s="158"/>
      <c r="IZW4" s="158"/>
      <c r="IZX4" s="158"/>
      <c r="IZY4" s="158"/>
      <c r="IZZ4" s="158"/>
      <c r="JAA4" s="158"/>
      <c r="JAB4" s="158"/>
      <c r="JAC4" s="158"/>
      <c r="JAD4" s="158"/>
      <c r="JAE4" s="158"/>
      <c r="JAF4" s="158"/>
      <c r="JAG4" s="158"/>
      <c r="JAH4" s="158"/>
      <c r="JAI4" s="158"/>
      <c r="JAJ4" s="158"/>
      <c r="JAK4" s="158"/>
      <c r="JAL4" s="158"/>
      <c r="JAM4" s="158"/>
      <c r="JAN4" s="158"/>
      <c r="JAO4" s="158"/>
      <c r="JAP4" s="158"/>
      <c r="JAQ4" s="158"/>
      <c r="JAR4" s="158"/>
      <c r="JAS4" s="158"/>
      <c r="JAT4" s="158"/>
      <c r="JAU4" s="158"/>
      <c r="JAV4" s="158"/>
      <c r="JAW4" s="158"/>
      <c r="JAX4" s="158"/>
      <c r="JAY4" s="158"/>
      <c r="JAZ4" s="158"/>
      <c r="JBA4" s="158"/>
      <c r="JBB4" s="158"/>
      <c r="JBC4" s="158"/>
      <c r="JBD4" s="158"/>
      <c r="JBE4" s="158"/>
      <c r="JBF4" s="158"/>
      <c r="JBG4" s="158"/>
      <c r="JBH4" s="158"/>
      <c r="JBI4" s="158"/>
      <c r="JBJ4" s="158"/>
      <c r="JBK4" s="158"/>
      <c r="JBL4" s="158"/>
      <c r="JBM4" s="158"/>
      <c r="JBN4" s="158"/>
      <c r="JBO4" s="158"/>
      <c r="JBP4" s="158"/>
      <c r="JBQ4" s="158"/>
      <c r="JBR4" s="158"/>
      <c r="JBS4" s="158"/>
      <c r="JBT4" s="158"/>
      <c r="JBU4" s="158"/>
      <c r="JBV4" s="158"/>
      <c r="JBW4" s="158"/>
      <c r="JBX4" s="158"/>
      <c r="JBY4" s="158"/>
      <c r="JBZ4" s="158"/>
      <c r="JCA4" s="158"/>
      <c r="JCB4" s="158"/>
      <c r="JCC4" s="158"/>
      <c r="JCD4" s="158"/>
      <c r="JCE4" s="158"/>
      <c r="JCF4" s="158"/>
      <c r="JCG4" s="158"/>
      <c r="JCH4" s="158"/>
      <c r="JCI4" s="158"/>
      <c r="JCJ4" s="158"/>
      <c r="JCK4" s="158"/>
      <c r="JCL4" s="158"/>
      <c r="JCM4" s="158"/>
      <c r="JCN4" s="158"/>
      <c r="JCO4" s="158"/>
      <c r="JCP4" s="158"/>
      <c r="JCQ4" s="158"/>
      <c r="JCR4" s="158"/>
      <c r="JCS4" s="158"/>
      <c r="JCT4" s="158"/>
      <c r="JCU4" s="158"/>
      <c r="JCV4" s="158"/>
      <c r="JCW4" s="158"/>
      <c r="JCX4" s="158"/>
      <c r="JCY4" s="158"/>
      <c r="JCZ4" s="158"/>
      <c r="JDA4" s="158"/>
      <c r="JDB4" s="158"/>
      <c r="JDC4" s="158"/>
      <c r="JDD4" s="158"/>
      <c r="JDE4" s="158"/>
      <c r="JDF4" s="158"/>
      <c r="JDG4" s="158"/>
      <c r="JDH4" s="158"/>
      <c r="JDI4" s="158"/>
      <c r="JDJ4" s="158"/>
      <c r="JDK4" s="158"/>
      <c r="JDL4" s="158"/>
      <c r="JDM4" s="158"/>
      <c r="JDN4" s="158"/>
      <c r="JDO4" s="158"/>
      <c r="JDP4" s="158"/>
      <c r="JDQ4" s="158"/>
      <c r="JDR4" s="158"/>
      <c r="JDS4" s="158"/>
      <c r="JDT4" s="158"/>
      <c r="JDU4" s="158"/>
      <c r="JDV4" s="158"/>
      <c r="JDW4" s="158"/>
      <c r="JDX4" s="158"/>
      <c r="JDY4" s="158"/>
      <c r="JDZ4" s="158"/>
      <c r="JEA4" s="158"/>
      <c r="JEB4" s="158"/>
      <c r="JEC4" s="158"/>
      <c r="JED4" s="158"/>
      <c r="JEE4" s="158"/>
      <c r="JEF4" s="158"/>
      <c r="JEG4" s="158"/>
      <c r="JEH4" s="158"/>
      <c r="JEI4" s="158"/>
      <c r="JEJ4" s="158"/>
      <c r="JEK4" s="158"/>
      <c r="JEL4" s="158"/>
      <c r="JEM4" s="158"/>
      <c r="JEN4" s="158"/>
      <c r="JEO4" s="158"/>
      <c r="JEP4" s="158"/>
      <c r="JEQ4" s="158"/>
      <c r="JER4" s="158"/>
      <c r="JES4" s="158"/>
      <c r="JET4" s="158"/>
      <c r="JEU4" s="158"/>
      <c r="JEV4" s="158"/>
      <c r="JEW4" s="158"/>
      <c r="JEX4" s="158"/>
      <c r="JEY4" s="158"/>
      <c r="JEZ4" s="158"/>
      <c r="JFA4" s="158"/>
      <c r="JFB4" s="158"/>
      <c r="JFC4" s="158"/>
      <c r="JFD4" s="158"/>
      <c r="JFE4" s="158"/>
      <c r="JFF4" s="158"/>
      <c r="JFG4" s="158"/>
      <c r="JFH4" s="158"/>
      <c r="JFI4" s="158"/>
      <c r="JFJ4" s="158"/>
      <c r="JFK4" s="158"/>
      <c r="JFL4" s="158"/>
      <c r="JFM4" s="158"/>
      <c r="JFN4" s="158"/>
      <c r="JFO4" s="158"/>
      <c r="JFP4" s="158"/>
      <c r="JFQ4" s="158"/>
      <c r="JFR4" s="158"/>
      <c r="JFS4" s="158"/>
      <c r="JFT4" s="158"/>
      <c r="JFU4" s="158"/>
      <c r="JFV4" s="158"/>
      <c r="JFW4" s="158"/>
      <c r="JFX4" s="158"/>
      <c r="JFY4" s="158"/>
      <c r="JFZ4" s="158"/>
      <c r="JGA4" s="158"/>
      <c r="JGB4" s="158"/>
      <c r="JGC4" s="158"/>
      <c r="JGD4" s="158"/>
      <c r="JGE4" s="158"/>
      <c r="JGF4" s="158"/>
      <c r="JGG4" s="158"/>
      <c r="JGH4" s="158"/>
      <c r="JGI4" s="158"/>
      <c r="JGJ4" s="158"/>
      <c r="JGK4" s="158"/>
      <c r="JGL4" s="158"/>
      <c r="JGM4" s="158"/>
      <c r="JGN4" s="158"/>
      <c r="JGO4" s="158"/>
      <c r="JGP4" s="158"/>
      <c r="JGQ4" s="158"/>
      <c r="JGR4" s="158"/>
      <c r="JGS4" s="158"/>
      <c r="JGT4" s="158"/>
      <c r="JGU4" s="158"/>
      <c r="JGV4" s="158"/>
      <c r="JGW4" s="158"/>
      <c r="JGX4" s="158"/>
      <c r="JGY4" s="158"/>
      <c r="JGZ4" s="158"/>
      <c r="JHA4" s="158"/>
      <c r="JHB4" s="158"/>
      <c r="JHC4" s="158"/>
      <c r="JHD4" s="158"/>
      <c r="JHE4" s="158"/>
      <c r="JHF4" s="158"/>
      <c r="JHG4" s="158"/>
      <c r="JHH4" s="158"/>
      <c r="JHI4" s="158"/>
      <c r="JHJ4" s="158"/>
      <c r="JHK4" s="158"/>
      <c r="JHL4" s="158"/>
      <c r="JHM4" s="158"/>
      <c r="JHN4" s="158"/>
      <c r="JHO4" s="158"/>
      <c r="JHP4" s="158"/>
      <c r="JHQ4" s="158"/>
      <c r="JHR4" s="158"/>
      <c r="JHS4" s="158"/>
      <c r="JHT4" s="158"/>
      <c r="JHU4" s="158"/>
      <c r="JHV4" s="158"/>
      <c r="JHW4" s="158"/>
      <c r="JHX4" s="158"/>
      <c r="JHY4" s="158"/>
      <c r="JHZ4" s="158"/>
      <c r="JIA4" s="158"/>
      <c r="JIB4" s="158"/>
      <c r="JIC4" s="158"/>
      <c r="JID4" s="158"/>
      <c r="JIE4" s="158"/>
      <c r="JIF4" s="158"/>
      <c r="JIG4" s="158"/>
      <c r="JIH4" s="158"/>
      <c r="JII4" s="158"/>
      <c r="JIJ4" s="158"/>
      <c r="JIK4" s="158"/>
      <c r="JIL4" s="158"/>
      <c r="JIM4" s="158"/>
      <c r="JIN4" s="158"/>
      <c r="JIO4" s="158"/>
      <c r="JIP4" s="158"/>
      <c r="JIQ4" s="158"/>
      <c r="JIR4" s="158"/>
      <c r="JIS4" s="158"/>
      <c r="JIT4" s="158"/>
      <c r="JIU4" s="158"/>
      <c r="JIV4" s="158"/>
      <c r="JIW4" s="158"/>
      <c r="JIX4" s="158"/>
      <c r="JIY4" s="158"/>
      <c r="JIZ4" s="158"/>
      <c r="JJA4" s="158"/>
      <c r="JJB4" s="158"/>
      <c r="JJC4" s="158"/>
      <c r="JJD4" s="158"/>
      <c r="JJE4" s="158"/>
      <c r="JJF4" s="158"/>
      <c r="JJG4" s="158"/>
      <c r="JJH4" s="158"/>
      <c r="JJI4" s="158"/>
      <c r="JJJ4" s="158"/>
      <c r="JJK4" s="158"/>
      <c r="JJL4" s="158"/>
      <c r="JJM4" s="158"/>
      <c r="JJN4" s="158"/>
      <c r="JJO4" s="158"/>
      <c r="JJP4" s="158"/>
      <c r="JJQ4" s="158"/>
      <c r="JJR4" s="158"/>
      <c r="JJS4" s="158"/>
      <c r="JJT4" s="158"/>
      <c r="JJU4" s="158"/>
      <c r="JJV4" s="158"/>
      <c r="JJW4" s="158"/>
      <c r="JJX4" s="158"/>
      <c r="JJY4" s="158"/>
      <c r="JJZ4" s="158"/>
      <c r="JKA4" s="158"/>
      <c r="JKB4" s="158"/>
      <c r="JKC4" s="158"/>
      <c r="JKD4" s="158"/>
      <c r="JKE4" s="158"/>
      <c r="JKF4" s="158"/>
      <c r="JKG4" s="158"/>
      <c r="JKH4" s="158"/>
      <c r="JKI4" s="158"/>
      <c r="JKJ4" s="158"/>
      <c r="JKK4" s="158"/>
      <c r="JKL4" s="158"/>
      <c r="JKM4" s="158"/>
      <c r="JKN4" s="158"/>
      <c r="JKO4" s="158"/>
      <c r="JKP4" s="158"/>
      <c r="JKQ4" s="158"/>
      <c r="JKR4" s="158"/>
      <c r="JKS4" s="158"/>
      <c r="JKT4" s="158"/>
      <c r="JKU4" s="158"/>
      <c r="JKV4" s="158"/>
      <c r="JKW4" s="158"/>
      <c r="JKX4" s="158"/>
      <c r="JKY4" s="158"/>
      <c r="JKZ4" s="158"/>
      <c r="JLA4" s="158"/>
      <c r="JLB4" s="158"/>
      <c r="JLC4" s="158"/>
      <c r="JLD4" s="158"/>
      <c r="JLE4" s="158"/>
      <c r="JLF4" s="158"/>
      <c r="JLG4" s="158"/>
      <c r="JLH4" s="158"/>
      <c r="JLI4" s="158"/>
      <c r="JLJ4" s="158"/>
      <c r="JLK4" s="158"/>
      <c r="JLL4" s="158"/>
      <c r="JLM4" s="158"/>
      <c r="JLN4" s="158"/>
      <c r="JLO4" s="158"/>
      <c r="JLP4" s="158"/>
      <c r="JLQ4" s="158"/>
      <c r="JLR4" s="158"/>
      <c r="JLS4" s="158"/>
      <c r="JLT4" s="158"/>
      <c r="JLU4" s="158"/>
      <c r="JLV4" s="158"/>
      <c r="JLW4" s="158"/>
      <c r="JLX4" s="158"/>
      <c r="JLY4" s="158"/>
      <c r="JLZ4" s="158"/>
      <c r="JMA4" s="158"/>
      <c r="JMB4" s="158"/>
      <c r="JMC4" s="158"/>
      <c r="JMD4" s="158"/>
      <c r="JME4" s="158"/>
      <c r="JMF4" s="158"/>
      <c r="JMG4" s="158"/>
      <c r="JMH4" s="158"/>
      <c r="JMI4" s="158"/>
      <c r="JMJ4" s="158"/>
      <c r="JMK4" s="158"/>
      <c r="JML4" s="158"/>
      <c r="JMM4" s="158"/>
      <c r="JMN4" s="158"/>
      <c r="JMO4" s="158"/>
      <c r="JMP4" s="158"/>
      <c r="JMQ4" s="158"/>
      <c r="JMR4" s="158"/>
      <c r="JMS4" s="158"/>
      <c r="JMT4" s="158"/>
      <c r="JMU4" s="158"/>
      <c r="JMV4" s="158"/>
      <c r="JMW4" s="158"/>
      <c r="JMX4" s="158"/>
      <c r="JMY4" s="158"/>
      <c r="JMZ4" s="158"/>
      <c r="JNA4" s="158"/>
      <c r="JNB4" s="158"/>
      <c r="JNC4" s="158"/>
      <c r="JND4" s="158"/>
      <c r="JNE4" s="158"/>
      <c r="JNF4" s="158"/>
      <c r="JNG4" s="158"/>
      <c r="JNH4" s="158"/>
      <c r="JNI4" s="158"/>
      <c r="JNJ4" s="158"/>
      <c r="JNK4" s="158"/>
      <c r="JNL4" s="158"/>
      <c r="JNM4" s="158"/>
      <c r="JNN4" s="158"/>
      <c r="JNO4" s="158"/>
      <c r="JNP4" s="158"/>
      <c r="JNQ4" s="158"/>
      <c r="JNR4" s="158"/>
      <c r="JNS4" s="158"/>
      <c r="JNT4" s="158"/>
      <c r="JNU4" s="158"/>
      <c r="JNV4" s="158"/>
      <c r="JNW4" s="158"/>
      <c r="JNX4" s="158"/>
      <c r="JNY4" s="158"/>
      <c r="JNZ4" s="158"/>
      <c r="JOA4" s="158"/>
      <c r="JOB4" s="158"/>
      <c r="JOC4" s="158"/>
      <c r="JOD4" s="158"/>
      <c r="JOE4" s="158"/>
      <c r="JOF4" s="158"/>
      <c r="JOG4" s="158"/>
      <c r="JOH4" s="158"/>
      <c r="JOI4" s="158"/>
      <c r="JOJ4" s="158"/>
      <c r="JOK4" s="158"/>
      <c r="JOL4" s="158"/>
      <c r="JOM4" s="158"/>
      <c r="JON4" s="158"/>
      <c r="JOO4" s="158"/>
      <c r="JOP4" s="158"/>
      <c r="JOQ4" s="158"/>
      <c r="JOR4" s="158"/>
      <c r="JOS4" s="158"/>
      <c r="JOT4" s="158"/>
      <c r="JOU4" s="158"/>
      <c r="JOV4" s="158"/>
      <c r="JOW4" s="158"/>
      <c r="JOX4" s="158"/>
      <c r="JOY4" s="158"/>
      <c r="JOZ4" s="158"/>
      <c r="JPA4" s="158"/>
      <c r="JPB4" s="158"/>
      <c r="JPC4" s="158"/>
      <c r="JPD4" s="158"/>
      <c r="JPE4" s="158"/>
      <c r="JPF4" s="158"/>
      <c r="JPG4" s="158"/>
      <c r="JPH4" s="158"/>
      <c r="JPI4" s="158"/>
      <c r="JPJ4" s="158"/>
      <c r="JPK4" s="158"/>
      <c r="JPL4" s="158"/>
      <c r="JPM4" s="158"/>
      <c r="JPN4" s="158"/>
      <c r="JPO4" s="158"/>
      <c r="JPP4" s="158"/>
      <c r="JPQ4" s="158"/>
      <c r="JPR4" s="158"/>
      <c r="JPS4" s="158"/>
      <c r="JPT4" s="158"/>
      <c r="JPU4" s="158"/>
      <c r="JPV4" s="158"/>
      <c r="JPW4" s="158"/>
      <c r="JPX4" s="158"/>
      <c r="JPY4" s="158"/>
      <c r="JPZ4" s="158"/>
      <c r="JQA4" s="158"/>
      <c r="JQB4" s="158"/>
      <c r="JQC4" s="158"/>
      <c r="JQD4" s="158"/>
      <c r="JQE4" s="158"/>
      <c r="JQF4" s="158"/>
      <c r="JQG4" s="158"/>
      <c r="JQH4" s="158"/>
      <c r="JQI4" s="158"/>
      <c r="JQJ4" s="158"/>
      <c r="JQK4" s="158"/>
      <c r="JQL4" s="158"/>
      <c r="JQM4" s="158"/>
      <c r="JQN4" s="158"/>
      <c r="JQO4" s="158"/>
      <c r="JQP4" s="158"/>
      <c r="JQQ4" s="158"/>
      <c r="JQR4" s="158"/>
      <c r="JQS4" s="158"/>
      <c r="JQT4" s="158"/>
      <c r="JQU4" s="158"/>
      <c r="JQV4" s="158"/>
      <c r="JQW4" s="158"/>
      <c r="JQX4" s="158"/>
      <c r="JQY4" s="158"/>
      <c r="JQZ4" s="158"/>
      <c r="JRA4" s="158"/>
      <c r="JRB4" s="158"/>
      <c r="JRC4" s="158"/>
      <c r="JRD4" s="158"/>
      <c r="JRE4" s="158"/>
      <c r="JRF4" s="158"/>
      <c r="JRG4" s="158"/>
      <c r="JRH4" s="158"/>
      <c r="JRI4" s="158"/>
      <c r="JRJ4" s="158"/>
      <c r="JRK4" s="158"/>
      <c r="JRL4" s="158"/>
      <c r="JRM4" s="158"/>
      <c r="JRN4" s="158"/>
      <c r="JRO4" s="158"/>
      <c r="JRP4" s="158"/>
      <c r="JRQ4" s="158"/>
      <c r="JRR4" s="158"/>
      <c r="JRS4" s="158"/>
      <c r="JRT4" s="158"/>
      <c r="JRU4" s="158"/>
      <c r="JRV4" s="158"/>
      <c r="JRW4" s="158"/>
      <c r="JRX4" s="158"/>
      <c r="JRY4" s="158"/>
      <c r="JRZ4" s="158"/>
      <c r="JSA4" s="158"/>
      <c r="JSB4" s="158"/>
      <c r="JSC4" s="158"/>
      <c r="JSD4" s="158"/>
      <c r="JSE4" s="158"/>
      <c r="JSF4" s="158"/>
      <c r="JSG4" s="158"/>
      <c r="JSH4" s="158"/>
      <c r="JSI4" s="158"/>
      <c r="JSJ4" s="158"/>
      <c r="JSK4" s="158"/>
      <c r="JSL4" s="158"/>
      <c r="JSM4" s="158"/>
      <c r="JSN4" s="158"/>
      <c r="JSO4" s="158"/>
      <c r="JSP4" s="158"/>
      <c r="JSQ4" s="158"/>
      <c r="JSR4" s="158"/>
      <c r="JSS4" s="158"/>
      <c r="JST4" s="158"/>
      <c r="JSU4" s="158"/>
      <c r="JSV4" s="158"/>
      <c r="JSW4" s="158"/>
      <c r="JSX4" s="158"/>
      <c r="JSY4" s="158"/>
      <c r="JSZ4" s="158"/>
      <c r="JTA4" s="158"/>
      <c r="JTB4" s="158"/>
      <c r="JTC4" s="158"/>
      <c r="JTD4" s="158"/>
      <c r="JTE4" s="158"/>
      <c r="JTF4" s="158"/>
      <c r="JTG4" s="158"/>
      <c r="JTH4" s="158"/>
      <c r="JTI4" s="158"/>
      <c r="JTJ4" s="158"/>
      <c r="JTK4" s="158"/>
      <c r="JTL4" s="158"/>
      <c r="JTM4" s="158"/>
      <c r="JTN4" s="158"/>
      <c r="JTO4" s="158"/>
      <c r="JTP4" s="158"/>
      <c r="JTQ4" s="158"/>
      <c r="JTR4" s="158"/>
      <c r="JTS4" s="158"/>
      <c r="JTT4" s="158"/>
      <c r="JTU4" s="158"/>
      <c r="JTV4" s="158"/>
      <c r="JTW4" s="158"/>
      <c r="JTX4" s="158"/>
      <c r="JTY4" s="158"/>
      <c r="JTZ4" s="158"/>
      <c r="JUA4" s="158"/>
      <c r="JUB4" s="158"/>
      <c r="JUC4" s="158"/>
      <c r="JUD4" s="158"/>
      <c r="JUE4" s="158"/>
      <c r="JUF4" s="158"/>
      <c r="JUG4" s="158"/>
      <c r="JUH4" s="158"/>
      <c r="JUI4" s="158"/>
      <c r="JUJ4" s="158"/>
      <c r="JUK4" s="158"/>
      <c r="JUL4" s="158"/>
      <c r="JUM4" s="158"/>
      <c r="JUN4" s="158"/>
      <c r="JUO4" s="158"/>
      <c r="JUP4" s="158"/>
      <c r="JUQ4" s="158"/>
      <c r="JUR4" s="158"/>
      <c r="JUS4" s="158"/>
      <c r="JUT4" s="158"/>
      <c r="JUU4" s="158"/>
      <c r="JUV4" s="158"/>
      <c r="JUW4" s="158"/>
      <c r="JUX4" s="158"/>
      <c r="JUY4" s="158"/>
      <c r="JUZ4" s="158"/>
      <c r="JVA4" s="158"/>
      <c r="JVB4" s="158"/>
      <c r="JVC4" s="158"/>
      <c r="JVD4" s="158"/>
      <c r="JVE4" s="158"/>
      <c r="JVF4" s="158"/>
      <c r="JVG4" s="158"/>
      <c r="JVH4" s="158"/>
      <c r="JVI4" s="158"/>
      <c r="JVJ4" s="158"/>
      <c r="JVK4" s="158"/>
      <c r="JVL4" s="158"/>
      <c r="JVM4" s="158"/>
      <c r="JVN4" s="158"/>
      <c r="JVO4" s="158"/>
      <c r="JVP4" s="158"/>
      <c r="JVQ4" s="158"/>
      <c r="JVR4" s="158"/>
      <c r="JVS4" s="158"/>
      <c r="JVT4" s="158"/>
      <c r="JVU4" s="158"/>
      <c r="JVV4" s="158"/>
      <c r="JVW4" s="158"/>
      <c r="JVX4" s="158"/>
      <c r="JVY4" s="158"/>
      <c r="JVZ4" s="158"/>
      <c r="JWA4" s="158"/>
      <c r="JWB4" s="158"/>
      <c r="JWC4" s="158"/>
      <c r="JWD4" s="158"/>
      <c r="JWE4" s="158"/>
      <c r="JWF4" s="158"/>
      <c r="JWG4" s="158"/>
      <c r="JWH4" s="158"/>
      <c r="JWI4" s="158"/>
      <c r="JWJ4" s="158"/>
      <c r="JWK4" s="158"/>
      <c r="JWL4" s="158"/>
      <c r="JWM4" s="158"/>
      <c r="JWN4" s="158"/>
      <c r="JWO4" s="158"/>
      <c r="JWP4" s="158"/>
      <c r="JWQ4" s="158"/>
      <c r="JWR4" s="158"/>
      <c r="JWS4" s="158"/>
      <c r="JWT4" s="158"/>
      <c r="JWU4" s="158"/>
      <c r="JWV4" s="158"/>
      <c r="JWW4" s="158"/>
      <c r="JWX4" s="158"/>
      <c r="JWY4" s="158"/>
      <c r="JWZ4" s="158"/>
      <c r="JXA4" s="158"/>
      <c r="JXB4" s="158"/>
      <c r="JXC4" s="158"/>
      <c r="JXD4" s="158"/>
      <c r="JXE4" s="158"/>
      <c r="JXF4" s="158"/>
      <c r="JXG4" s="158"/>
      <c r="JXH4" s="158"/>
      <c r="JXI4" s="158"/>
      <c r="JXJ4" s="158"/>
      <c r="JXK4" s="158"/>
      <c r="JXL4" s="158"/>
      <c r="JXM4" s="158"/>
      <c r="JXN4" s="158"/>
      <c r="JXO4" s="158"/>
      <c r="JXP4" s="158"/>
      <c r="JXQ4" s="158"/>
      <c r="JXR4" s="158"/>
      <c r="JXS4" s="158"/>
      <c r="JXT4" s="158"/>
      <c r="JXU4" s="158"/>
      <c r="JXV4" s="158"/>
      <c r="JXW4" s="158"/>
      <c r="JXX4" s="158"/>
      <c r="JXY4" s="158"/>
      <c r="JXZ4" s="158"/>
      <c r="JYA4" s="158"/>
      <c r="JYB4" s="158"/>
      <c r="JYC4" s="158"/>
      <c r="JYD4" s="158"/>
      <c r="JYE4" s="158"/>
      <c r="JYF4" s="158"/>
      <c r="JYG4" s="158"/>
      <c r="JYH4" s="158"/>
      <c r="JYI4" s="158"/>
      <c r="JYJ4" s="158"/>
      <c r="JYK4" s="158"/>
      <c r="JYL4" s="158"/>
      <c r="JYM4" s="158"/>
      <c r="JYN4" s="158"/>
      <c r="JYO4" s="158"/>
      <c r="JYP4" s="158"/>
      <c r="JYQ4" s="158"/>
      <c r="JYR4" s="158"/>
      <c r="JYS4" s="158"/>
      <c r="JYT4" s="158"/>
      <c r="JYU4" s="158"/>
      <c r="JYV4" s="158"/>
      <c r="JYW4" s="158"/>
      <c r="JYX4" s="158"/>
      <c r="JYY4" s="158"/>
      <c r="JYZ4" s="158"/>
      <c r="JZA4" s="158"/>
      <c r="JZB4" s="158"/>
      <c r="JZC4" s="158"/>
      <c r="JZD4" s="158"/>
      <c r="JZE4" s="158"/>
      <c r="JZF4" s="158"/>
      <c r="JZG4" s="158"/>
      <c r="JZH4" s="158"/>
      <c r="JZI4" s="158"/>
      <c r="JZJ4" s="158"/>
      <c r="JZK4" s="158"/>
      <c r="JZL4" s="158"/>
      <c r="JZM4" s="158"/>
      <c r="JZN4" s="158"/>
      <c r="JZO4" s="158"/>
      <c r="JZP4" s="158"/>
      <c r="JZQ4" s="158"/>
      <c r="JZR4" s="158"/>
      <c r="JZS4" s="158"/>
      <c r="JZT4" s="158"/>
      <c r="JZU4" s="158"/>
      <c r="JZV4" s="158"/>
      <c r="JZW4" s="158"/>
      <c r="JZX4" s="158"/>
      <c r="JZY4" s="158"/>
      <c r="JZZ4" s="158"/>
      <c r="KAA4" s="158"/>
      <c r="KAB4" s="158"/>
      <c r="KAC4" s="158"/>
      <c r="KAD4" s="158"/>
      <c r="KAE4" s="158"/>
      <c r="KAF4" s="158"/>
      <c r="KAG4" s="158"/>
      <c r="KAH4" s="158"/>
      <c r="KAI4" s="158"/>
      <c r="KAJ4" s="158"/>
      <c r="KAK4" s="158"/>
      <c r="KAL4" s="158"/>
      <c r="KAM4" s="158"/>
      <c r="KAN4" s="158"/>
      <c r="KAO4" s="158"/>
      <c r="KAP4" s="158"/>
      <c r="KAQ4" s="158"/>
      <c r="KAR4" s="158"/>
      <c r="KAS4" s="158"/>
      <c r="KAT4" s="158"/>
      <c r="KAU4" s="158"/>
      <c r="KAV4" s="158"/>
      <c r="KAW4" s="158"/>
      <c r="KAX4" s="158"/>
      <c r="KAY4" s="158"/>
      <c r="KAZ4" s="158"/>
      <c r="KBA4" s="158"/>
      <c r="KBB4" s="158"/>
      <c r="KBC4" s="158"/>
      <c r="KBD4" s="158"/>
      <c r="KBE4" s="158"/>
      <c r="KBF4" s="158"/>
      <c r="KBG4" s="158"/>
      <c r="KBH4" s="158"/>
      <c r="KBI4" s="158"/>
      <c r="KBJ4" s="158"/>
      <c r="KBK4" s="158"/>
      <c r="KBL4" s="158"/>
      <c r="KBM4" s="158"/>
      <c r="KBN4" s="158"/>
      <c r="KBO4" s="158"/>
      <c r="KBP4" s="158"/>
      <c r="KBQ4" s="158"/>
      <c r="KBR4" s="158"/>
      <c r="KBS4" s="158"/>
      <c r="KBT4" s="158"/>
      <c r="KBU4" s="158"/>
      <c r="KBV4" s="158"/>
      <c r="KBW4" s="158"/>
      <c r="KBX4" s="158"/>
      <c r="KBY4" s="158"/>
      <c r="KBZ4" s="158"/>
      <c r="KCA4" s="158"/>
      <c r="KCB4" s="158"/>
      <c r="KCC4" s="158"/>
      <c r="KCD4" s="158"/>
      <c r="KCE4" s="158"/>
      <c r="KCF4" s="158"/>
      <c r="KCG4" s="158"/>
      <c r="KCH4" s="158"/>
      <c r="KCI4" s="158"/>
      <c r="KCJ4" s="158"/>
      <c r="KCK4" s="158"/>
      <c r="KCL4" s="158"/>
      <c r="KCM4" s="158"/>
      <c r="KCN4" s="158"/>
      <c r="KCO4" s="158"/>
      <c r="KCP4" s="158"/>
      <c r="KCQ4" s="158"/>
      <c r="KCR4" s="158"/>
      <c r="KCS4" s="158"/>
      <c r="KCT4" s="158"/>
      <c r="KCU4" s="158"/>
      <c r="KCV4" s="158"/>
      <c r="KCW4" s="158"/>
      <c r="KCX4" s="158"/>
      <c r="KCY4" s="158"/>
      <c r="KCZ4" s="158"/>
      <c r="KDA4" s="158"/>
      <c r="KDB4" s="158"/>
      <c r="KDC4" s="158"/>
      <c r="KDD4" s="158"/>
      <c r="KDE4" s="158"/>
      <c r="KDF4" s="158"/>
      <c r="KDG4" s="158"/>
      <c r="KDH4" s="158"/>
      <c r="KDI4" s="158"/>
      <c r="KDJ4" s="158"/>
      <c r="KDK4" s="158"/>
      <c r="KDL4" s="158"/>
      <c r="KDM4" s="158"/>
      <c r="KDN4" s="158"/>
      <c r="KDO4" s="158"/>
      <c r="KDP4" s="158"/>
      <c r="KDQ4" s="158"/>
      <c r="KDR4" s="158"/>
      <c r="KDS4" s="158"/>
      <c r="KDT4" s="158"/>
      <c r="KDU4" s="158"/>
      <c r="KDV4" s="158"/>
      <c r="KDW4" s="158"/>
      <c r="KDX4" s="158"/>
      <c r="KDY4" s="158"/>
      <c r="KDZ4" s="158"/>
      <c r="KEA4" s="158"/>
      <c r="KEB4" s="158"/>
      <c r="KEC4" s="158"/>
      <c r="KED4" s="158"/>
      <c r="KEE4" s="158"/>
      <c r="KEF4" s="158"/>
      <c r="KEG4" s="158"/>
      <c r="KEH4" s="158"/>
      <c r="KEI4" s="158"/>
      <c r="KEJ4" s="158"/>
      <c r="KEK4" s="158"/>
      <c r="KEL4" s="158"/>
      <c r="KEM4" s="158"/>
      <c r="KEN4" s="158"/>
      <c r="KEO4" s="158"/>
      <c r="KEP4" s="158"/>
      <c r="KEQ4" s="158"/>
      <c r="KER4" s="158"/>
      <c r="KES4" s="158"/>
      <c r="KET4" s="158"/>
      <c r="KEU4" s="158"/>
      <c r="KEV4" s="158"/>
      <c r="KEW4" s="158"/>
      <c r="KEX4" s="158"/>
      <c r="KEY4" s="158"/>
      <c r="KEZ4" s="158"/>
      <c r="KFA4" s="158"/>
      <c r="KFB4" s="158"/>
      <c r="KFC4" s="158"/>
      <c r="KFD4" s="158"/>
      <c r="KFE4" s="158"/>
      <c r="KFF4" s="158"/>
      <c r="KFG4" s="158"/>
      <c r="KFH4" s="158"/>
      <c r="KFI4" s="158"/>
      <c r="KFJ4" s="158"/>
      <c r="KFK4" s="158"/>
      <c r="KFL4" s="158"/>
      <c r="KFM4" s="158"/>
      <c r="KFN4" s="158"/>
      <c r="KFO4" s="158"/>
      <c r="KFP4" s="158"/>
      <c r="KFQ4" s="158"/>
      <c r="KFR4" s="158"/>
      <c r="KFS4" s="158"/>
      <c r="KFT4" s="158"/>
      <c r="KFU4" s="158"/>
      <c r="KFV4" s="158"/>
      <c r="KFW4" s="158"/>
      <c r="KFX4" s="158"/>
      <c r="KFY4" s="158"/>
      <c r="KFZ4" s="158"/>
      <c r="KGA4" s="158"/>
      <c r="KGB4" s="158"/>
      <c r="KGC4" s="158"/>
      <c r="KGD4" s="158"/>
      <c r="KGE4" s="158"/>
      <c r="KGF4" s="158"/>
      <c r="KGG4" s="158"/>
      <c r="KGH4" s="158"/>
      <c r="KGI4" s="158"/>
      <c r="KGJ4" s="158"/>
      <c r="KGK4" s="158"/>
      <c r="KGL4" s="158"/>
      <c r="KGM4" s="158"/>
      <c r="KGN4" s="158"/>
      <c r="KGO4" s="158"/>
      <c r="KGP4" s="158"/>
      <c r="KGQ4" s="158"/>
      <c r="KGR4" s="158"/>
      <c r="KGS4" s="158"/>
      <c r="KGT4" s="158"/>
      <c r="KGU4" s="158"/>
      <c r="KGV4" s="158"/>
      <c r="KGW4" s="158"/>
      <c r="KGX4" s="158"/>
      <c r="KGY4" s="158"/>
      <c r="KGZ4" s="158"/>
      <c r="KHA4" s="158"/>
      <c r="KHB4" s="158"/>
      <c r="KHC4" s="158"/>
      <c r="KHD4" s="158"/>
      <c r="KHE4" s="158"/>
      <c r="KHF4" s="158"/>
      <c r="KHG4" s="158"/>
      <c r="KHH4" s="158"/>
      <c r="KHI4" s="158"/>
      <c r="KHJ4" s="158"/>
      <c r="KHK4" s="158"/>
      <c r="KHL4" s="158"/>
      <c r="KHM4" s="158"/>
      <c r="KHN4" s="158"/>
      <c r="KHO4" s="158"/>
      <c r="KHP4" s="158"/>
      <c r="KHQ4" s="158"/>
      <c r="KHR4" s="158"/>
      <c r="KHS4" s="158"/>
      <c r="KHT4" s="158"/>
      <c r="KHU4" s="158"/>
      <c r="KHV4" s="158"/>
      <c r="KHW4" s="158"/>
      <c r="KHX4" s="158"/>
      <c r="KHY4" s="158"/>
      <c r="KHZ4" s="158"/>
      <c r="KIA4" s="158"/>
      <c r="KIB4" s="158"/>
      <c r="KIC4" s="158"/>
      <c r="KID4" s="158"/>
      <c r="KIE4" s="158"/>
      <c r="KIF4" s="158"/>
      <c r="KIG4" s="158"/>
      <c r="KIH4" s="158"/>
      <c r="KII4" s="158"/>
      <c r="KIJ4" s="158"/>
      <c r="KIK4" s="158"/>
      <c r="KIL4" s="158"/>
      <c r="KIM4" s="158"/>
      <c r="KIN4" s="158"/>
      <c r="KIO4" s="158"/>
      <c r="KIP4" s="158"/>
      <c r="KIQ4" s="158"/>
      <c r="KIR4" s="158"/>
      <c r="KIS4" s="158"/>
      <c r="KIT4" s="158"/>
      <c r="KIU4" s="158"/>
      <c r="KIV4" s="158"/>
      <c r="KIW4" s="158"/>
      <c r="KIX4" s="158"/>
      <c r="KIY4" s="158"/>
      <c r="KIZ4" s="158"/>
      <c r="KJA4" s="158"/>
      <c r="KJB4" s="158"/>
      <c r="KJC4" s="158"/>
      <c r="KJD4" s="158"/>
      <c r="KJE4" s="158"/>
      <c r="KJF4" s="158"/>
      <c r="KJG4" s="158"/>
      <c r="KJH4" s="158"/>
      <c r="KJI4" s="158"/>
      <c r="KJJ4" s="158"/>
      <c r="KJK4" s="158"/>
      <c r="KJL4" s="158"/>
      <c r="KJM4" s="158"/>
      <c r="KJN4" s="158"/>
      <c r="KJO4" s="158"/>
      <c r="KJP4" s="158"/>
      <c r="KJQ4" s="158"/>
      <c r="KJR4" s="158"/>
      <c r="KJS4" s="158"/>
      <c r="KJT4" s="158"/>
      <c r="KJU4" s="158"/>
      <c r="KJV4" s="158"/>
      <c r="KJW4" s="158"/>
      <c r="KJX4" s="158"/>
      <c r="KJY4" s="158"/>
      <c r="KJZ4" s="158"/>
      <c r="KKA4" s="158"/>
      <c r="KKB4" s="158"/>
      <c r="KKC4" s="158"/>
      <c r="KKD4" s="158"/>
      <c r="KKE4" s="158"/>
      <c r="KKF4" s="158"/>
      <c r="KKG4" s="158"/>
      <c r="KKH4" s="158"/>
      <c r="KKI4" s="158"/>
      <c r="KKJ4" s="158"/>
      <c r="KKK4" s="158"/>
      <c r="KKL4" s="158"/>
      <c r="KKM4" s="158"/>
      <c r="KKN4" s="158"/>
      <c r="KKO4" s="158"/>
      <c r="KKP4" s="158"/>
      <c r="KKQ4" s="158"/>
      <c r="KKR4" s="158"/>
      <c r="KKS4" s="158"/>
      <c r="KKT4" s="158"/>
      <c r="KKU4" s="158"/>
      <c r="KKV4" s="158"/>
      <c r="KKW4" s="158"/>
      <c r="KKX4" s="158"/>
      <c r="KKY4" s="158"/>
      <c r="KKZ4" s="158"/>
      <c r="KLA4" s="158"/>
      <c r="KLB4" s="158"/>
      <c r="KLC4" s="158"/>
      <c r="KLD4" s="158"/>
      <c r="KLE4" s="158"/>
      <c r="KLF4" s="158"/>
      <c r="KLG4" s="158"/>
      <c r="KLH4" s="158"/>
      <c r="KLI4" s="158"/>
      <c r="KLJ4" s="158"/>
      <c r="KLK4" s="158"/>
      <c r="KLL4" s="158"/>
      <c r="KLM4" s="158"/>
      <c r="KLN4" s="158"/>
      <c r="KLO4" s="158"/>
      <c r="KLP4" s="158"/>
      <c r="KLQ4" s="158"/>
      <c r="KLR4" s="158"/>
      <c r="KLS4" s="158"/>
      <c r="KLT4" s="158"/>
      <c r="KLU4" s="158"/>
      <c r="KLV4" s="158"/>
      <c r="KLW4" s="158"/>
      <c r="KLX4" s="158"/>
      <c r="KLY4" s="158"/>
      <c r="KLZ4" s="158"/>
      <c r="KMA4" s="158"/>
      <c r="KMB4" s="158"/>
      <c r="KMC4" s="158"/>
      <c r="KMD4" s="158"/>
      <c r="KME4" s="158"/>
      <c r="KMF4" s="158"/>
      <c r="KMG4" s="158"/>
      <c r="KMH4" s="158"/>
      <c r="KMI4" s="158"/>
      <c r="KMJ4" s="158"/>
      <c r="KMK4" s="158"/>
      <c r="KML4" s="158"/>
      <c r="KMM4" s="158"/>
      <c r="KMN4" s="158"/>
      <c r="KMO4" s="158"/>
      <c r="KMP4" s="158"/>
      <c r="KMQ4" s="158"/>
      <c r="KMR4" s="158"/>
      <c r="KMS4" s="158"/>
      <c r="KMT4" s="158"/>
      <c r="KMU4" s="158"/>
      <c r="KMV4" s="158"/>
      <c r="KMW4" s="158"/>
      <c r="KMX4" s="158"/>
      <c r="KMY4" s="158"/>
      <c r="KMZ4" s="158"/>
      <c r="KNA4" s="158"/>
      <c r="KNB4" s="158"/>
      <c r="KNC4" s="158"/>
      <c r="KND4" s="158"/>
      <c r="KNE4" s="158"/>
      <c r="KNF4" s="158"/>
      <c r="KNG4" s="158"/>
      <c r="KNH4" s="158"/>
      <c r="KNI4" s="158"/>
      <c r="KNJ4" s="158"/>
      <c r="KNK4" s="158"/>
      <c r="KNL4" s="158"/>
      <c r="KNM4" s="158"/>
      <c r="KNN4" s="158"/>
      <c r="KNO4" s="158"/>
      <c r="KNP4" s="158"/>
      <c r="KNQ4" s="158"/>
      <c r="KNR4" s="158"/>
      <c r="KNS4" s="158"/>
      <c r="KNT4" s="158"/>
      <c r="KNU4" s="158"/>
      <c r="KNV4" s="158"/>
      <c r="KNW4" s="158"/>
      <c r="KNX4" s="158"/>
      <c r="KNY4" s="158"/>
      <c r="KNZ4" s="158"/>
      <c r="KOA4" s="158"/>
      <c r="KOB4" s="158"/>
      <c r="KOC4" s="158"/>
      <c r="KOD4" s="158"/>
      <c r="KOE4" s="158"/>
      <c r="KOF4" s="158"/>
      <c r="KOG4" s="158"/>
      <c r="KOH4" s="158"/>
      <c r="KOI4" s="158"/>
      <c r="KOJ4" s="158"/>
      <c r="KOK4" s="158"/>
      <c r="KOL4" s="158"/>
      <c r="KOM4" s="158"/>
      <c r="KON4" s="158"/>
      <c r="KOO4" s="158"/>
      <c r="KOP4" s="158"/>
      <c r="KOQ4" s="158"/>
      <c r="KOR4" s="158"/>
      <c r="KOS4" s="158"/>
      <c r="KOT4" s="158"/>
      <c r="KOU4" s="158"/>
      <c r="KOV4" s="158"/>
      <c r="KOW4" s="158"/>
      <c r="KOX4" s="158"/>
      <c r="KOY4" s="158"/>
      <c r="KOZ4" s="158"/>
      <c r="KPA4" s="158"/>
      <c r="KPB4" s="158"/>
      <c r="KPC4" s="158"/>
      <c r="KPD4" s="158"/>
      <c r="KPE4" s="158"/>
      <c r="KPF4" s="158"/>
      <c r="KPG4" s="158"/>
      <c r="KPH4" s="158"/>
      <c r="KPI4" s="158"/>
      <c r="KPJ4" s="158"/>
      <c r="KPK4" s="158"/>
      <c r="KPL4" s="158"/>
      <c r="KPM4" s="158"/>
      <c r="KPN4" s="158"/>
      <c r="KPO4" s="158"/>
      <c r="KPP4" s="158"/>
      <c r="KPQ4" s="158"/>
      <c r="KPR4" s="158"/>
      <c r="KPS4" s="158"/>
      <c r="KPT4" s="158"/>
      <c r="KPU4" s="158"/>
      <c r="KPV4" s="158"/>
      <c r="KPW4" s="158"/>
      <c r="KPX4" s="158"/>
      <c r="KPY4" s="158"/>
      <c r="KPZ4" s="158"/>
      <c r="KQA4" s="158"/>
      <c r="KQB4" s="158"/>
      <c r="KQC4" s="158"/>
      <c r="KQD4" s="158"/>
      <c r="KQE4" s="158"/>
      <c r="KQF4" s="158"/>
      <c r="KQG4" s="158"/>
      <c r="KQH4" s="158"/>
      <c r="KQI4" s="158"/>
      <c r="KQJ4" s="158"/>
      <c r="KQK4" s="158"/>
      <c r="KQL4" s="158"/>
      <c r="KQM4" s="158"/>
      <c r="KQN4" s="158"/>
      <c r="KQO4" s="158"/>
      <c r="KQP4" s="158"/>
      <c r="KQQ4" s="158"/>
      <c r="KQR4" s="158"/>
      <c r="KQS4" s="158"/>
      <c r="KQT4" s="158"/>
      <c r="KQU4" s="158"/>
      <c r="KQV4" s="158"/>
      <c r="KQW4" s="158"/>
      <c r="KQX4" s="158"/>
      <c r="KQY4" s="158"/>
      <c r="KQZ4" s="158"/>
      <c r="KRA4" s="158"/>
      <c r="KRB4" s="158"/>
      <c r="KRC4" s="158"/>
      <c r="KRD4" s="158"/>
      <c r="KRE4" s="158"/>
      <c r="KRF4" s="158"/>
      <c r="KRG4" s="158"/>
      <c r="KRH4" s="158"/>
      <c r="KRI4" s="158"/>
      <c r="KRJ4" s="158"/>
      <c r="KRK4" s="158"/>
      <c r="KRL4" s="158"/>
      <c r="KRM4" s="158"/>
      <c r="KRN4" s="158"/>
      <c r="KRO4" s="158"/>
      <c r="KRP4" s="158"/>
      <c r="KRQ4" s="158"/>
      <c r="KRR4" s="158"/>
      <c r="KRS4" s="158"/>
      <c r="KRT4" s="158"/>
      <c r="KRU4" s="158"/>
      <c r="KRV4" s="158"/>
      <c r="KRW4" s="158"/>
      <c r="KRX4" s="158"/>
      <c r="KRY4" s="158"/>
      <c r="KRZ4" s="158"/>
      <c r="KSA4" s="158"/>
      <c r="KSB4" s="158"/>
      <c r="KSC4" s="158"/>
      <c r="KSD4" s="158"/>
      <c r="KSE4" s="158"/>
      <c r="KSF4" s="158"/>
      <c r="KSG4" s="158"/>
      <c r="KSH4" s="158"/>
      <c r="KSI4" s="158"/>
      <c r="KSJ4" s="158"/>
      <c r="KSK4" s="158"/>
      <c r="KSL4" s="158"/>
      <c r="KSM4" s="158"/>
      <c r="KSN4" s="158"/>
      <c r="KSO4" s="158"/>
      <c r="KSP4" s="158"/>
      <c r="KSQ4" s="158"/>
      <c r="KSR4" s="158"/>
      <c r="KSS4" s="158"/>
      <c r="KST4" s="158"/>
      <c r="KSU4" s="158"/>
      <c r="KSV4" s="158"/>
      <c r="KSW4" s="158"/>
      <c r="KSX4" s="158"/>
      <c r="KSY4" s="158"/>
      <c r="KSZ4" s="158"/>
      <c r="KTA4" s="158"/>
      <c r="KTB4" s="158"/>
      <c r="KTC4" s="158"/>
      <c r="KTD4" s="158"/>
      <c r="KTE4" s="158"/>
      <c r="KTF4" s="158"/>
      <c r="KTG4" s="158"/>
      <c r="KTH4" s="158"/>
      <c r="KTI4" s="158"/>
      <c r="KTJ4" s="158"/>
      <c r="KTK4" s="158"/>
      <c r="KTL4" s="158"/>
      <c r="KTM4" s="158"/>
      <c r="KTN4" s="158"/>
      <c r="KTO4" s="158"/>
      <c r="KTP4" s="158"/>
      <c r="KTQ4" s="158"/>
      <c r="KTR4" s="158"/>
      <c r="KTS4" s="158"/>
      <c r="KTT4" s="158"/>
      <c r="KTU4" s="158"/>
      <c r="KTV4" s="158"/>
      <c r="KTW4" s="158"/>
      <c r="KTX4" s="158"/>
      <c r="KTY4" s="158"/>
      <c r="KTZ4" s="158"/>
      <c r="KUA4" s="158"/>
      <c r="KUB4" s="158"/>
      <c r="KUC4" s="158"/>
      <c r="KUD4" s="158"/>
      <c r="KUE4" s="158"/>
      <c r="KUF4" s="158"/>
      <c r="KUG4" s="158"/>
      <c r="KUH4" s="158"/>
      <c r="KUI4" s="158"/>
      <c r="KUJ4" s="158"/>
      <c r="KUK4" s="158"/>
      <c r="KUL4" s="158"/>
      <c r="KUM4" s="158"/>
      <c r="KUN4" s="158"/>
      <c r="KUO4" s="158"/>
      <c r="KUP4" s="158"/>
      <c r="KUQ4" s="158"/>
      <c r="KUR4" s="158"/>
      <c r="KUS4" s="158"/>
      <c r="KUT4" s="158"/>
      <c r="KUU4" s="158"/>
      <c r="KUV4" s="158"/>
      <c r="KUW4" s="158"/>
      <c r="KUX4" s="158"/>
      <c r="KUY4" s="158"/>
      <c r="KUZ4" s="158"/>
      <c r="KVA4" s="158"/>
      <c r="KVB4" s="158"/>
      <c r="KVC4" s="158"/>
      <c r="KVD4" s="158"/>
      <c r="KVE4" s="158"/>
      <c r="KVF4" s="158"/>
      <c r="KVG4" s="158"/>
      <c r="KVH4" s="158"/>
      <c r="KVI4" s="158"/>
      <c r="KVJ4" s="158"/>
      <c r="KVK4" s="158"/>
      <c r="KVL4" s="158"/>
      <c r="KVM4" s="158"/>
      <c r="KVN4" s="158"/>
      <c r="KVO4" s="158"/>
      <c r="KVP4" s="158"/>
      <c r="KVQ4" s="158"/>
      <c r="KVR4" s="158"/>
      <c r="KVS4" s="158"/>
      <c r="KVT4" s="158"/>
      <c r="KVU4" s="158"/>
      <c r="KVV4" s="158"/>
      <c r="KVW4" s="158"/>
      <c r="KVX4" s="158"/>
      <c r="KVY4" s="158"/>
      <c r="KVZ4" s="158"/>
      <c r="KWA4" s="158"/>
      <c r="KWB4" s="158"/>
      <c r="KWC4" s="158"/>
      <c r="KWD4" s="158"/>
      <c r="KWE4" s="158"/>
      <c r="KWF4" s="158"/>
      <c r="KWG4" s="158"/>
      <c r="KWH4" s="158"/>
      <c r="KWI4" s="158"/>
      <c r="KWJ4" s="158"/>
      <c r="KWK4" s="158"/>
      <c r="KWL4" s="158"/>
      <c r="KWM4" s="158"/>
      <c r="KWN4" s="158"/>
      <c r="KWO4" s="158"/>
      <c r="KWP4" s="158"/>
      <c r="KWQ4" s="158"/>
      <c r="KWR4" s="158"/>
      <c r="KWS4" s="158"/>
      <c r="KWT4" s="158"/>
      <c r="KWU4" s="158"/>
      <c r="KWV4" s="158"/>
      <c r="KWW4" s="158"/>
      <c r="KWX4" s="158"/>
      <c r="KWY4" s="158"/>
      <c r="KWZ4" s="158"/>
      <c r="KXA4" s="158"/>
      <c r="KXB4" s="158"/>
      <c r="KXC4" s="158"/>
      <c r="KXD4" s="158"/>
      <c r="KXE4" s="158"/>
      <c r="KXF4" s="158"/>
      <c r="KXG4" s="158"/>
      <c r="KXH4" s="158"/>
      <c r="KXI4" s="158"/>
      <c r="KXJ4" s="158"/>
      <c r="KXK4" s="158"/>
      <c r="KXL4" s="158"/>
      <c r="KXM4" s="158"/>
      <c r="KXN4" s="158"/>
      <c r="KXO4" s="158"/>
      <c r="KXP4" s="158"/>
      <c r="KXQ4" s="158"/>
      <c r="KXR4" s="158"/>
      <c r="KXS4" s="158"/>
      <c r="KXT4" s="158"/>
      <c r="KXU4" s="158"/>
      <c r="KXV4" s="158"/>
      <c r="KXW4" s="158"/>
      <c r="KXX4" s="158"/>
      <c r="KXY4" s="158"/>
      <c r="KXZ4" s="158"/>
      <c r="KYA4" s="158"/>
      <c r="KYB4" s="158"/>
      <c r="KYC4" s="158"/>
      <c r="KYD4" s="158"/>
      <c r="KYE4" s="158"/>
      <c r="KYF4" s="158"/>
      <c r="KYG4" s="158"/>
      <c r="KYH4" s="158"/>
      <c r="KYI4" s="158"/>
      <c r="KYJ4" s="158"/>
      <c r="KYK4" s="158"/>
      <c r="KYL4" s="158"/>
      <c r="KYM4" s="158"/>
      <c r="KYN4" s="158"/>
      <c r="KYO4" s="158"/>
      <c r="KYP4" s="158"/>
      <c r="KYQ4" s="158"/>
      <c r="KYR4" s="158"/>
      <c r="KYS4" s="158"/>
      <c r="KYT4" s="158"/>
      <c r="KYU4" s="158"/>
      <c r="KYV4" s="158"/>
      <c r="KYW4" s="158"/>
      <c r="KYX4" s="158"/>
      <c r="KYY4" s="158"/>
      <c r="KYZ4" s="158"/>
      <c r="KZA4" s="158"/>
      <c r="KZB4" s="158"/>
      <c r="KZC4" s="158"/>
      <c r="KZD4" s="158"/>
      <c r="KZE4" s="158"/>
      <c r="KZF4" s="158"/>
      <c r="KZG4" s="158"/>
      <c r="KZH4" s="158"/>
      <c r="KZI4" s="158"/>
      <c r="KZJ4" s="158"/>
      <c r="KZK4" s="158"/>
      <c r="KZL4" s="158"/>
      <c r="KZM4" s="158"/>
      <c r="KZN4" s="158"/>
      <c r="KZO4" s="158"/>
      <c r="KZP4" s="158"/>
      <c r="KZQ4" s="158"/>
      <c r="KZR4" s="158"/>
      <c r="KZS4" s="158"/>
      <c r="KZT4" s="158"/>
      <c r="KZU4" s="158"/>
      <c r="KZV4" s="158"/>
      <c r="KZW4" s="158"/>
      <c r="KZX4" s="158"/>
      <c r="KZY4" s="158"/>
      <c r="KZZ4" s="158"/>
      <c r="LAA4" s="158"/>
      <c r="LAB4" s="158"/>
      <c r="LAC4" s="158"/>
      <c r="LAD4" s="158"/>
      <c r="LAE4" s="158"/>
      <c r="LAF4" s="158"/>
      <c r="LAG4" s="158"/>
      <c r="LAH4" s="158"/>
      <c r="LAI4" s="158"/>
      <c r="LAJ4" s="158"/>
      <c r="LAK4" s="158"/>
      <c r="LAL4" s="158"/>
      <c r="LAM4" s="158"/>
      <c r="LAN4" s="158"/>
      <c r="LAO4" s="158"/>
      <c r="LAP4" s="158"/>
      <c r="LAQ4" s="158"/>
      <c r="LAR4" s="158"/>
      <c r="LAS4" s="158"/>
      <c r="LAT4" s="158"/>
      <c r="LAU4" s="158"/>
      <c r="LAV4" s="158"/>
      <c r="LAW4" s="158"/>
      <c r="LAX4" s="158"/>
      <c r="LAY4" s="158"/>
      <c r="LAZ4" s="158"/>
      <c r="LBA4" s="158"/>
      <c r="LBB4" s="158"/>
      <c r="LBC4" s="158"/>
      <c r="LBD4" s="158"/>
      <c r="LBE4" s="158"/>
      <c r="LBF4" s="158"/>
      <c r="LBG4" s="158"/>
      <c r="LBH4" s="158"/>
      <c r="LBI4" s="158"/>
      <c r="LBJ4" s="158"/>
      <c r="LBK4" s="158"/>
      <c r="LBL4" s="158"/>
      <c r="LBM4" s="158"/>
      <c r="LBN4" s="158"/>
      <c r="LBO4" s="158"/>
      <c r="LBP4" s="158"/>
      <c r="LBQ4" s="158"/>
      <c r="LBR4" s="158"/>
      <c r="LBS4" s="158"/>
      <c r="LBT4" s="158"/>
      <c r="LBU4" s="158"/>
      <c r="LBV4" s="158"/>
      <c r="LBW4" s="158"/>
      <c r="LBX4" s="158"/>
      <c r="LBY4" s="158"/>
      <c r="LBZ4" s="158"/>
      <c r="LCA4" s="158"/>
      <c r="LCB4" s="158"/>
      <c r="LCC4" s="158"/>
      <c r="LCD4" s="158"/>
      <c r="LCE4" s="158"/>
      <c r="LCF4" s="158"/>
      <c r="LCG4" s="158"/>
      <c r="LCH4" s="158"/>
      <c r="LCI4" s="158"/>
      <c r="LCJ4" s="158"/>
      <c r="LCK4" s="158"/>
      <c r="LCL4" s="158"/>
      <c r="LCM4" s="158"/>
      <c r="LCN4" s="158"/>
      <c r="LCO4" s="158"/>
      <c r="LCP4" s="158"/>
      <c r="LCQ4" s="158"/>
      <c r="LCR4" s="158"/>
      <c r="LCS4" s="158"/>
      <c r="LCT4" s="158"/>
      <c r="LCU4" s="158"/>
      <c r="LCV4" s="158"/>
      <c r="LCW4" s="158"/>
      <c r="LCX4" s="158"/>
      <c r="LCY4" s="158"/>
      <c r="LCZ4" s="158"/>
      <c r="LDA4" s="158"/>
      <c r="LDB4" s="158"/>
      <c r="LDC4" s="158"/>
      <c r="LDD4" s="158"/>
      <c r="LDE4" s="158"/>
      <c r="LDF4" s="158"/>
      <c r="LDG4" s="158"/>
      <c r="LDH4" s="158"/>
      <c r="LDI4" s="158"/>
      <c r="LDJ4" s="158"/>
      <c r="LDK4" s="158"/>
      <c r="LDL4" s="158"/>
      <c r="LDM4" s="158"/>
      <c r="LDN4" s="158"/>
      <c r="LDO4" s="158"/>
      <c r="LDP4" s="158"/>
      <c r="LDQ4" s="158"/>
      <c r="LDR4" s="158"/>
      <c r="LDS4" s="158"/>
      <c r="LDT4" s="158"/>
      <c r="LDU4" s="158"/>
      <c r="LDV4" s="158"/>
      <c r="LDW4" s="158"/>
      <c r="LDX4" s="158"/>
      <c r="LDY4" s="158"/>
      <c r="LDZ4" s="158"/>
      <c r="LEA4" s="158"/>
      <c r="LEB4" s="158"/>
      <c r="LEC4" s="158"/>
      <c r="LED4" s="158"/>
      <c r="LEE4" s="158"/>
      <c r="LEF4" s="158"/>
      <c r="LEG4" s="158"/>
      <c r="LEH4" s="158"/>
      <c r="LEI4" s="158"/>
      <c r="LEJ4" s="158"/>
      <c r="LEK4" s="158"/>
      <c r="LEL4" s="158"/>
      <c r="LEM4" s="158"/>
      <c r="LEN4" s="158"/>
      <c r="LEO4" s="158"/>
      <c r="LEP4" s="158"/>
      <c r="LEQ4" s="158"/>
      <c r="LER4" s="158"/>
      <c r="LES4" s="158"/>
      <c r="LET4" s="158"/>
      <c r="LEU4" s="158"/>
      <c r="LEV4" s="158"/>
      <c r="LEW4" s="158"/>
      <c r="LEX4" s="158"/>
      <c r="LEY4" s="158"/>
      <c r="LEZ4" s="158"/>
      <c r="LFA4" s="158"/>
      <c r="LFB4" s="158"/>
      <c r="LFC4" s="158"/>
      <c r="LFD4" s="158"/>
      <c r="LFE4" s="158"/>
      <c r="LFF4" s="158"/>
      <c r="LFG4" s="158"/>
      <c r="LFH4" s="158"/>
      <c r="LFI4" s="158"/>
      <c r="LFJ4" s="158"/>
      <c r="LFK4" s="158"/>
      <c r="LFL4" s="158"/>
      <c r="LFM4" s="158"/>
      <c r="LFN4" s="158"/>
      <c r="LFO4" s="158"/>
      <c r="LFP4" s="158"/>
      <c r="LFQ4" s="158"/>
      <c r="LFR4" s="158"/>
      <c r="LFS4" s="158"/>
      <c r="LFT4" s="158"/>
      <c r="LFU4" s="158"/>
      <c r="LFV4" s="158"/>
      <c r="LFW4" s="158"/>
      <c r="LFX4" s="158"/>
      <c r="LFY4" s="158"/>
      <c r="LFZ4" s="158"/>
      <c r="LGA4" s="158"/>
      <c r="LGB4" s="158"/>
      <c r="LGC4" s="158"/>
      <c r="LGD4" s="158"/>
      <c r="LGE4" s="158"/>
      <c r="LGF4" s="158"/>
      <c r="LGG4" s="158"/>
      <c r="LGH4" s="158"/>
      <c r="LGI4" s="158"/>
      <c r="LGJ4" s="158"/>
      <c r="LGK4" s="158"/>
      <c r="LGL4" s="158"/>
      <c r="LGM4" s="158"/>
      <c r="LGN4" s="158"/>
      <c r="LGO4" s="158"/>
      <c r="LGP4" s="158"/>
      <c r="LGQ4" s="158"/>
      <c r="LGR4" s="158"/>
      <c r="LGS4" s="158"/>
      <c r="LGT4" s="158"/>
      <c r="LGU4" s="158"/>
      <c r="LGV4" s="158"/>
      <c r="LGW4" s="158"/>
      <c r="LGX4" s="158"/>
      <c r="LGY4" s="158"/>
      <c r="LGZ4" s="158"/>
      <c r="LHA4" s="158"/>
      <c r="LHB4" s="158"/>
      <c r="LHC4" s="158"/>
      <c r="LHD4" s="158"/>
      <c r="LHE4" s="158"/>
      <c r="LHF4" s="158"/>
      <c r="LHG4" s="158"/>
      <c r="LHH4" s="158"/>
      <c r="LHI4" s="158"/>
      <c r="LHJ4" s="158"/>
      <c r="LHK4" s="158"/>
      <c r="LHL4" s="158"/>
      <c r="LHM4" s="158"/>
      <c r="LHN4" s="158"/>
      <c r="LHO4" s="158"/>
      <c r="LHP4" s="158"/>
      <c r="LHQ4" s="158"/>
      <c r="LHR4" s="158"/>
      <c r="LHS4" s="158"/>
      <c r="LHT4" s="158"/>
      <c r="LHU4" s="158"/>
      <c r="LHV4" s="158"/>
      <c r="LHW4" s="158"/>
      <c r="LHX4" s="158"/>
      <c r="LHY4" s="158"/>
      <c r="LHZ4" s="158"/>
      <c r="LIA4" s="158"/>
      <c r="LIB4" s="158"/>
      <c r="LIC4" s="158"/>
      <c r="LID4" s="158"/>
      <c r="LIE4" s="158"/>
      <c r="LIF4" s="158"/>
      <c r="LIG4" s="158"/>
      <c r="LIH4" s="158"/>
      <c r="LII4" s="158"/>
      <c r="LIJ4" s="158"/>
      <c r="LIK4" s="158"/>
      <c r="LIL4" s="158"/>
      <c r="LIM4" s="158"/>
      <c r="LIN4" s="158"/>
      <c r="LIO4" s="158"/>
      <c r="LIP4" s="158"/>
      <c r="LIQ4" s="158"/>
      <c r="LIR4" s="158"/>
      <c r="LIS4" s="158"/>
      <c r="LIT4" s="158"/>
      <c r="LIU4" s="158"/>
      <c r="LIV4" s="158"/>
      <c r="LIW4" s="158"/>
      <c r="LIX4" s="158"/>
      <c r="LIY4" s="158"/>
      <c r="LIZ4" s="158"/>
      <c r="LJA4" s="158"/>
      <c r="LJB4" s="158"/>
      <c r="LJC4" s="158"/>
      <c r="LJD4" s="158"/>
      <c r="LJE4" s="158"/>
      <c r="LJF4" s="158"/>
      <c r="LJG4" s="158"/>
      <c r="LJH4" s="158"/>
      <c r="LJI4" s="158"/>
      <c r="LJJ4" s="158"/>
      <c r="LJK4" s="158"/>
      <c r="LJL4" s="158"/>
      <c r="LJM4" s="158"/>
      <c r="LJN4" s="158"/>
      <c r="LJO4" s="158"/>
      <c r="LJP4" s="158"/>
      <c r="LJQ4" s="158"/>
      <c r="LJR4" s="158"/>
      <c r="LJS4" s="158"/>
      <c r="LJT4" s="158"/>
      <c r="LJU4" s="158"/>
      <c r="LJV4" s="158"/>
      <c r="LJW4" s="158"/>
      <c r="LJX4" s="158"/>
      <c r="LJY4" s="158"/>
      <c r="LJZ4" s="158"/>
      <c r="LKA4" s="158"/>
      <c r="LKB4" s="158"/>
      <c r="LKC4" s="158"/>
      <c r="LKD4" s="158"/>
      <c r="LKE4" s="158"/>
      <c r="LKF4" s="158"/>
      <c r="LKG4" s="158"/>
      <c r="LKH4" s="158"/>
      <c r="LKI4" s="158"/>
      <c r="LKJ4" s="158"/>
      <c r="LKK4" s="158"/>
      <c r="LKL4" s="158"/>
      <c r="LKM4" s="158"/>
      <c r="LKN4" s="158"/>
      <c r="LKO4" s="158"/>
      <c r="LKP4" s="158"/>
      <c r="LKQ4" s="158"/>
      <c r="LKR4" s="158"/>
      <c r="LKS4" s="158"/>
      <c r="LKT4" s="158"/>
      <c r="LKU4" s="158"/>
      <c r="LKV4" s="158"/>
      <c r="LKW4" s="158"/>
      <c r="LKX4" s="158"/>
      <c r="LKY4" s="158"/>
      <c r="LKZ4" s="158"/>
      <c r="LLA4" s="158"/>
      <c r="LLB4" s="158"/>
      <c r="LLC4" s="158"/>
      <c r="LLD4" s="158"/>
      <c r="LLE4" s="158"/>
      <c r="LLF4" s="158"/>
      <c r="LLG4" s="158"/>
      <c r="LLH4" s="158"/>
      <c r="LLI4" s="158"/>
      <c r="LLJ4" s="158"/>
      <c r="LLK4" s="158"/>
      <c r="LLL4" s="158"/>
      <c r="LLM4" s="158"/>
      <c r="LLN4" s="158"/>
      <c r="LLO4" s="158"/>
      <c r="LLP4" s="158"/>
      <c r="LLQ4" s="158"/>
      <c r="LLR4" s="158"/>
      <c r="LLS4" s="158"/>
      <c r="LLT4" s="158"/>
      <c r="LLU4" s="158"/>
      <c r="LLV4" s="158"/>
      <c r="LLW4" s="158"/>
      <c r="LLX4" s="158"/>
      <c r="LLY4" s="158"/>
      <c r="LLZ4" s="158"/>
      <c r="LMA4" s="158"/>
      <c r="LMB4" s="158"/>
      <c r="LMC4" s="158"/>
      <c r="LMD4" s="158"/>
      <c r="LME4" s="158"/>
      <c r="LMF4" s="158"/>
      <c r="LMG4" s="158"/>
      <c r="LMH4" s="158"/>
      <c r="LMI4" s="158"/>
      <c r="LMJ4" s="158"/>
      <c r="LMK4" s="158"/>
      <c r="LML4" s="158"/>
      <c r="LMM4" s="158"/>
      <c r="LMN4" s="158"/>
      <c r="LMO4" s="158"/>
      <c r="LMP4" s="158"/>
      <c r="LMQ4" s="158"/>
      <c r="LMR4" s="158"/>
      <c r="LMS4" s="158"/>
      <c r="LMT4" s="158"/>
      <c r="LMU4" s="158"/>
      <c r="LMV4" s="158"/>
      <c r="LMW4" s="158"/>
      <c r="LMX4" s="158"/>
      <c r="LMY4" s="158"/>
      <c r="LMZ4" s="158"/>
      <c r="LNA4" s="158"/>
      <c r="LNB4" s="158"/>
      <c r="LNC4" s="158"/>
      <c r="LND4" s="158"/>
      <c r="LNE4" s="158"/>
      <c r="LNF4" s="158"/>
      <c r="LNG4" s="158"/>
      <c r="LNH4" s="158"/>
      <c r="LNI4" s="158"/>
      <c r="LNJ4" s="158"/>
      <c r="LNK4" s="158"/>
      <c r="LNL4" s="158"/>
      <c r="LNM4" s="158"/>
      <c r="LNN4" s="158"/>
      <c r="LNO4" s="158"/>
      <c r="LNP4" s="158"/>
      <c r="LNQ4" s="158"/>
      <c r="LNR4" s="158"/>
      <c r="LNS4" s="158"/>
      <c r="LNT4" s="158"/>
      <c r="LNU4" s="158"/>
      <c r="LNV4" s="158"/>
      <c r="LNW4" s="158"/>
      <c r="LNX4" s="158"/>
      <c r="LNY4" s="158"/>
      <c r="LNZ4" s="158"/>
      <c r="LOA4" s="158"/>
      <c r="LOB4" s="158"/>
      <c r="LOC4" s="158"/>
      <c r="LOD4" s="158"/>
      <c r="LOE4" s="158"/>
      <c r="LOF4" s="158"/>
      <c r="LOG4" s="158"/>
      <c r="LOH4" s="158"/>
      <c r="LOI4" s="158"/>
      <c r="LOJ4" s="158"/>
      <c r="LOK4" s="158"/>
      <c r="LOL4" s="158"/>
      <c r="LOM4" s="158"/>
      <c r="LON4" s="158"/>
      <c r="LOO4" s="158"/>
      <c r="LOP4" s="158"/>
      <c r="LOQ4" s="158"/>
      <c r="LOR4" s="158"/>
      <c r="LOS4" s="158"/>
      <c r="LOT4" s="158"/>
      <c r="LOU4" s="158"/>
      <c r="LOV4" s="158"/>
      <c r="LOW4" s="158"/>
      <c r="LOX4" s="158"/>
      <c r="LOY4" s="158"/>
      <c r="LOZ4" s="158"/>
      <c r="LPA4" s="158"/>
      <c r="LPB4" s="158"/>
      <c r="LPC4" s="158"/>
      <c r="LPD4" s="158"/>
      <c r="LPE4" s="158"/>
      <c r="LPF4" s="158"/>
      <c r="LPG4" s="158"/>
      <c r="LPH4" s="158"/>
      <c r="LPI4" s="158"/>
      <c r="LPJ4" s="158"/>
      <c r="LPK4" s="158"/>
      <c r="LPL4" s="158"/>
      <c r="LPM4" s="158"/>
      <c r="LPN4" s="158"/>
      <c r="LPO4" s="158"/>
      <c r="LPP4" s="158"/>
      <c r="LPQ4" s="158"/>
      <c r="LPR4" s="158"/>
      <c r="LPS4" s="158"/>
      <c r="LPT4" s="158"/>
      <c r="LPU4" s="158"/>
      <c r="LPV4" s="158"/>
      <c r="LPW4" s="158"/>
      <c r="LPX4" s="158"/>
      <c r="LPY4" s="158"/>
      <c r="LPZ4" s="158"/>
      <c r="LQA4" s="158"/>
      <c r="LQB4" s="158"/>
      <c r="LQC4" s="158"/>
      <c r="LQD4" s="158"/>
      <c r="LQE4" s="158"/>
      <c r="LQF4" s="158"/>
      <c r="LQG4" s="158"/>
      <c r="LQH4" s="158"/>
      <c r="LQI4" s="158"/>
      <c r="LQJ4" s="158"/>
      <c r="LQK4" s="158"/>
      <c r="LQL4" s="158"/>
      <c r="LQM4" s="158"/>
      <c r="LQN4" s="158"/>
      <c r="LQO4" s="158"/>
      <c r="LQP4" s="158"/>
      <c r="LQQ4" s="158"/>
      <c r="LQR4" s="158"/>
      <c r="LQS4" s="158"/>
      <c r="LQT4" s="158"/>
      <c r="LQU4" s="158"/>
      <c r="LQV4" s="158"/>
      <c r="LQW4" s="158"/>
      <c r="LQX4" s="158"/>
      <c r="LQY4" s="158"/>
      <c r="LQZ4" s="158"/>
      <c r="LRA4" s="158"/>
      <c r="LRB4" s="158"/>
      <c r="LRC4" s="158"/>
      <c r="LRD4" s="158"/>
      <c r="LRE4" s="158"/>
      <c r="LRF4" s="158"/>
      <c r="LRG4" s="158"/>
      <c r="LRH4" s="158"/>
      <c r="LRI4" s="158"/>
      <c r="LRJ4" s="158"/>
      <c r="LRK4" s="158"/>
      <c r="LRL4" s="158"/>
      <c r="LRM4" s="158"/>
      <c r="LRN4" s="158"/>
      <c r="LRO4" s="158"/>
      <c r="LRP4" s="158"/>
      <c r="LRQ4" s="158"/>
      <c r="LRR4" s="158"/>
      <c r="LRS4" s="158"/>
      <c r="LRT4" s="158"/>
      <c r="LRU4" s="158"/>
      <c r="LRV4" s="158"/>
      <c r="LRW4" s="158"/>
      <c r="LRX4" s="158"/>
      <c r="LRY4" s="158"/>
      <c r="LRZ4" s="158"/>
      <c r="LSA4" s="158"/>
      <c r="LSB4" s="158"/>
      <c r="LSC4" s="158"/>
      <c r="LSD4" s="158"/>
      <c r="LSE4" s="158"/>
      <c r="LSF4" s="158"/>
      <c r="LSG4" s="158"/>
      <c r="LSH4" s="158"/>
      <c r="LSI4" s="158"/>
      <c r="LSJ4" s="158"/>
      <c r="LSK4" s="158"/>
      <c r="LSL4" s="158"/>
      <c r="LSM4" s="158"/>
      <c r="LSN4" s="158"/>
      <c r="LSO4" s="158"/>
      <c r="LSP4" s="158"/>
      <c r="LSQ4" s="158"/>
      <c r="LSR4" s="158"/>
      <c r="LSS4" s="158"/>
      <c r="LST4" s="158"/>
      <c r="LSU4" s="158"/>
      <c r="LSV4" s="158"/>
      <c r="LSW4" s="158"/>
      <c r="LSX4" s="158"/>
      <c r="LSY4" s="158"/>
      <c r="LSZ4" s="158"/>
      <c r="LTA4" s="158"/>
      <c r="LTB4" s="158"/>
      <c r="LTC4" s="158"/>
      <c r="LTD4" s="158"/>
      <c r="LTE4" s="158"/>
      <c r="LTF4" s="158"/>
      <c r="LTG4" s="158"/>
      <c r="LTH4" s="158"/>
      <c r="LTI4" s="158"/>
      <c r="LTJ4" s="158"/>
      <c r="LTK4" s="158"/>
      <c r="LTL4" s="158"/>
      <c r="LTM4" s="158"/>
      <c r="LTN4" s="158"/>
      <c r="LTO4" s="158"/>
      <c r="LTP4" s="158"/>
      <c r="LTQ4" s="158"/>
      <c r="LTR4" s="158"/>
      <c r="LTS4" s="158"/>
      <c r="LTT4" s="158"/>
      <c r="LTU4" s="158"/>
      <c r="LTV4" s="158"/>
      <c r="LTW4" s="158"/>
      <c r="LTX4" s="158"/>
      <c r="LTY4" s="158"/>
      <c r="LTZ4" s="158"/>
      <c r="LUA4" s="158"/>
      <c r="LUB4" s="158"/>
      <c r="LUC4" s="158"/>
      <c r="LUD4" s="158"/>
      <c r="LUE4" s="158"/>
      <c r="LUF4" s="158"/>
      <c r="LUG4" s="158"/>
      <c r="LUH4" s="158"/>
      <c r="LUI4" s="158"/>
      <c r="LUJ4" s="158"/>
      <c r="LUK4" s="158"/>
      <c r="LUL4" s="158"/>
      <c r="LUM4" s="158"/>
      <c r="LUN4" s="158"/>
      <c r="LUO4" s="158"/>
      <c r="LUP4" s="158"/>
      <c r="LUQ4" s="158"/>
      <c r="LUR4" s="158"/>
      <c r="LUS4" s="158"/>
      <c r="LUT4" s="158"/>
      <c r="LUU4" s="158"/>
      <c r="LUV4" s="158"/>
      <c r="LUW4" s="158"/>
      <c r="LUX4" s="158"/>
      <c r="LUY4" s="158"/>
      <c r="LUZ4" s="158"/>
      <c r="LVA4" s="158"/>
      <c r="LVB4" s="158"/>
      <c r="LVC4" s="158"/>
      <c r="LVD4" s="158"/>
      <c r="LVE4" s="158"/>
      <c r="LVF4" s="158"/>
      <c r="LVG4" s="158"/>
      <c r="LVH4" s="158"/>
      <c r="LVI4" s="158"/>
      <c r="LVJ4" s="158"/>
      <c r="LVK4" s="158"/>
      <c r="LVL4" s="158"/>
      <c r="LVM4" s="158"/>
      <c r="LVN4" s="158"/>
      <c r="LVO4" s="158"/>
      <c r="LVP4" s="158"/>
      <c r="LVQ4" s="158"/>
      <c r="LVR4" s="158"/>
      <c r="LVS4" s="158"/>
      <c r="LVT4" s="158"/>
      <c r="LVU4" s="158"/>
      <c r="LVV4" s="158"/>
      <c r="LVW4" s="158"/>
      <c r="LVX4" s="158"/>
      <c r="LVY4" s="158"/>
      <c r="LVZ4" s="158"/>
      <c r="LWA4" s="158"/>
      <c r="LWB4" s="158"/>
      <c r="LWC4" s="158"/>
      <c r="LWD4" s="158"/>
      <c r="LWE4" s="158"/>
      <c r="LWF4" s="158"/>
      <c r="LWG4" s="158"/>
      <c r="LWH4" s="158"/>
      <c r="LWI4" s="158"/>
      <c r="LWJ4" s="158"/>
      <c r="LWK4" s="158"/>
      <c r="LWL4" s="158"/>
      <c r="LWM4" s="158"/>
      <c r="LWN4" s="158"/>
      <c r="LWO4" s="158"/>
      <c r="LWP4" s="158"/>
      <c r="LWQ4" s="158"/>
      <c r="LWR4" s="158"/>
      <c r="LWS4" s="158"/>
      <c r="LWT4" s="158"/>
      <c r="LWU4" s="158"/>
      <c r="LWV4" s="158"/>
      <c r="LWW4" s="158"/>
      <c r="LWX4" s="158"/>
      <c r="LWY4" s="158"/>
      <c r="LWZ4" s="158"/>
      <c r="LXA4" s="158"/>
      <c r="LXB4" s="158"/>
      <c r="LXC4" s="158"/>
      <c r="LXD4" s="158"/>
      <c r="LXE4" s="158"/>
      <c r="LXF4" s="158"/>
      <c r="LXG4" s="158"/>
      <c r="LXH4" s="158"/>
      <c r="LXI4" s="158"/>
      <c r="LXJ4" s="158"/>
      <c r="LXK4" s="158"/>
      <c r="LXL4" s="158"/>
      <c r="LXM4" s="158"/>
      <c r="LXN4" s="158"/>
      <c r="LXO4" s="158"/>
      <c r="LXP4" s="158"/>
      <c r="LXQ4" s="158"/>
      <c r="LXR4" s="158"/>
      <c r="LXS4" s="158"/>
      <c r="LXT4" s="158"/>
      <c r="LXU4" s="158"/>
      <c r="LXV4" s="158"/>
      <c r="LXW4" s="158"/>
      <c r="LXX4" s="158"/>
      <c r="LXY4" s="158"/>
      <c r="LXZ4" s="158"/>
      <c r="LYA4" s="158"/>
      <c r="LYB4" s="158"/>
      <c r="LYC4" s="158"/>
      <c r="LYD4" s="158"/>
      <c r="LYE4" s="158"/>
      <c r="LYF4" s="158"/>
      <c r="LYG4" s="158"/>
      <c r="LYH4" s="158"/>
      <c r="LYI4" s="158"/>
      <c r="LYJ4" s="158"/>
      <c r="LYK4" s="158"/>
      <c r="LYL4" s="158"/>
      <c r="LYM4" s="158"/>
      <c r="LYN4" s="158"/>
      <c r="LYO4" s="158"/>
      <c r="LYP4" s="158"/>
      <c r="LYQ4" s="158"/>
      <c r="LYR4" s="158"/>
      <c r="LYS4" s="158"/>
      <c r="LYT4" s="158"/>
      <c r="LYU4" s="158"/>
      <c r="LYV4" s="158"/>
      <c r="LYW4" s="158"/>
      <c r="LYX4" s="158"/>
      <c r="LYY4" s="158"/>
      <c r="LYZ4" s="158"/>
      <c r="LZA4" s="158"/>
      <c r="LZB4" s="158"/>
      <c r="LZC4" s="158"/>
      <c r="LZD4" s="158"/>
      <c r="LZE4" s="158"/>
      <c r="LZF4" s="158"/>
      <c r="LZG4" s="158"/>
      <c r="LZH4" s="158"/>
      <c r="LZI4" s="158"/>
      <c r="LZJ4" s="158"/>
      <c r="LZK4" s="158"/>
      <c r="LZL4" s="158"/>
      <c r="LZM4" s="158"/>
      <c r="LZN4" s="158"/>
      <c r="LZO4" s="158"/>
      <c r="LZP4" s="158"/>
      <c r="LZQ4" s="158"/>
      <c r="LZR4" s="158"/>
      <c r="LZS4" s="158"/>
      <c r="LZT4" s="158"/>
      <c r="LZU4" s="158"/>
      <c r="LZV4" s="158"/>
      <c r="LZW4" s="158"/>
      <c r="LZX4" s="158"/>
      <c r="LZY4" s="158"/>
      <c r="LZZ4" s="158"/>
      <c r="MAA4" s="158"/>
      <c r="MAB4" s="158"/>
      <c r="MAC4" s="158"/>
      <c r="MAD4" s="158"/>
      <c r="MAE4" s="158"/>
      <c r="MAF4" s="158"/>
      <c r="MAG4" s="158"/>
      <c r="MAH4" s="158"/>
      <c r="MAI4" s="158"/>
      <c r="MAJ4" s="158"/>
      <c r="MAK4" s="158"/>
      <c r="MAL4" s="158"/>
      <c r="MAM4" s="158"/>
      <c r="MAN4" s="158"/>
      <c r="MAO4" s="158"/>
      <c r="MAP4" s="158"/>
      <c r="MAQ4" s="158"/>
      <c r="MAR4" s="158"/>
      <c r="MAS4" s="158"/>
      <c r="MAT4" s="158"/>
      <c r="MAU4" s="158"/>
      <c r="MAV4" s="158"/>
      <c r="MAW4" s="158"/>
      <c r="MAX4" s="158"/>
      <c r="MAY4" s="158"/>
      <c r="MAZ4" s="158"/>
      <c r="MBA4" s="158"/>
      <c r="MBB4" s="158"/>
      <c r="MBC4" s="158"/>
      <c r="MBD4" s="158"/>
      <c r="MBE4" s="158"/>
      <c r="MBF4" s="158"/>
      <c r="MBG4" s="158"/>
      <c r="MBH4" s="158"/>
      <c r="MBI4" s="158"/>
      <c r="MBJ4" s="158"/>
      <c r="MBK4" s="158"/>
      <c r="MBL4" s="158"/>
      <c r="MBM4" s="158"/>
      <c r="MBN4" s="158"/>
      <c r="MBO4" s="158"/>
      <c r="MBP4" s="158"/>
      <c r="MBQ4" s="158"/>
      <c r="MBR4" s="158"/>
      <c r="MBS4" s="158"/>
      <c r="MBT4" s="158"/>
      <c r="MBU4" s="158"/>
      <c r="MBV4" s="158"/>
      <c r="MBW4" s="158"/>
      <c r="MBX4" s="158"/>
      <c r="MBY4" s="158"/>
      <c r="MBZ4" s="158"/>
      <c r="MCA4" s="158"/>
      <c r="MCB4" s="158"/>
      <c r="MCC4" s="158"/>
      <c r="MCD4" s="158"/>
      <c r="MCE4" s="158"/>
      <c r="MCF4" s="158"/>
      <c r="MCG4" s="158"/>
      <c r="MCH4" s="158"/>
      <c r="MCI4" s="158"/>
      <c r="MCJ4" s="158"/>
      <c r="MCK4" s="158"/>
      <c r="MCL4" s="158"/>
      <c r="MCM4" s="158"/>
      <c r="MCN4" s="158"/>
      <c r="MCO4" s="158"/>
      <c r="MCP4" s="158"/>
      <c r="MCQ4" s="158"/>
      <c r="MCR4" s="158"/>
      <c r="MCS4" s="158"/>
      <c r="MCT4" s="158"/>
      <c r="MCU4" s="158"/>
      <c r="MCV4" s="158"/>
      <c r="MCW4" s="158"/>
      <c r="MCX4" s="158"/>
      <c r="MCY4" s="158"/>
      <c r="MCZ4" s="158"/>
      <c r="MDA4" s="158"/>
      <c r="MDB4" s="158"/>
      <c r="MDC4" s="158"/>
      <c r="MDD4" s="158"/>
      <c r="MDE4" s="158"/>
      <c r="MDF4" s="158"/>
      <c r="MDG4" s="158"/>
      <c r="MDH4" s="158"/>
      <c r="MDI4" s="158"/>
      <c r="MDJ4" s="158"/>
      <c r="MDK4" s="158"/>
      <c r="MDL4" s="158"/>
      <c r="MDM4" s="158"/>
      <c r="MDN4" s="158"/>
      <c r="MDO4" s="158"/>
      <c r="MDP4" s="158"/>
      <c r="MDQ4" s="158"/>
      <c r="MDR4" s="158"/>
      <c r="MDS4" s="158"/>
      <c r="MDT4" s="158"/>
      <c r="MDU4" s="158"/>
      <c r="MDV4" s="158"/>
      <c r="MDW4" s="158"/>
      <c r="MDX4" s="158"/>
      <c r="MDY4" s="158"/>
      <c r="MDZ4" s="158"/>
      <c r="MEA4" s="158"/>
      <c r="MEB4" s="158"/>
      <c r="MEC4" s="158"/>
      <c r="MED4" s="158"/>
      <c r="MEE4" s="158"/>
      <c r="MEF4" s="158"/>
      <c r="MEG4" s="158"/>
      <c r="MEH4" s="158"/>
      <c r="MEI4" s="158"/>
      <c r="MEJ4" s="158"/>
      <c r="MEK4" s="158"/>
      <c r="MEL4" s="158"/>
      <c r="MEM4" s="158"/>
      <c r="MEN4" s="158"/>
      <c r="MEO4" s="158"/>
      <c r="MEP4" s="158"/>
      <c r="MEQ4" s="158"/>
      <c r="MER4" s="158"/>
      <c r="MES4" s="158"/>
      <c r="MET4" s="158"/>
      <c r="MEU4" s="158"/>
      <c r="MEV4" s="158"/>
      <c r="MEW4" s="158"/>
      <c r="MEX4" s="158"/>
      <c r="MEY4" s="158"/>
      <c r="MEZ4" s="158"/>
      <c r="MFA4" s="158"/>
      <c r="MFB4" s="158"/>
      <c r="MFC4" s="158"/>
      <c r="MFD4" s="158"/>
      <c r="MFE4" s="158"/>
      <c r="MFF4" s="158"/>
      <c r="MFG4" s="158"/>
      <c r="MFH4" s="158"/>
      <c r="MFI4" s="158"/>
      <c r="MFJ4" s="158"/>
      <c r="MFK4" s="158"/>
      <c r="MFL4" s="158"/>
      <c r="MFM4" s="158"/>
      <c r="MFN4" s="158"/>
      <c r="MFO4" s="158"/>
      <c r="MFP4" s="158"/>
      <c r="MFQ4" s="158"/>
      <c r="MFR4" s="158"/>
      <c r="MFS4" s="158"/>
      <c r="MFT4" s="158"/>
      <c r="MFU4" s="158"/>
      <c r="MFV4" s="158"/>
      <c r="MFW4" s="158"/>
      <c r="MFX4" s="158"/>
      <c r="MFY4" s="158"/>
      <c r="MFZ4" s="158"/>
      <c r="MGA4" s="158"/>
      <c r="MGB4" s="158"/>
      <c r="MGC4" s="158"/>
      <c r="MGD4" s="158"/>
      <c r="MGE4" s="158"/>
      <c r="MGF4" s="158"/>
      <c r="MGG4" s="158"/>
      <c r="MGH4" s="158"/>
      <c r="MGI4" s="158"/>
      <c r="MGJ4" s="158"/>
      <c r="MGK4" s="158"/>
      <c r="MGL4" s="158"/>
      <c r="MGM4" s="158"/>
      <c r="MGN4" s="158"/>
      <c r="MGO4" s="158"/>
      <c r="MGP4" s="158"/>
      <c r="MGQ4" s="158"/>
      <c r="MGR4" s="158"/>
      <c r="MGS4" s="158"/>
      <c r="MGT4" s="158"/>
      <c r="MGU4" s="158"/>
      <c r="MGV4" s="158"/>
      <c r="MGW4" s="158"/>
      <c r="MGX4" s="158"/>
      <c r="MGY4" s="158"/>
      <c r="MGZ4" s="158"/>
      <c r="MHA4" s="158"/>
      <c r="MHB4" s="158"/>
      <c r="MHC4" s="158"/>
      <c r="MHD4" s="158"/>
      <c r="MHE4" s="158"/>
      <c r="MHF4" s="158"/>
      <c r="MHG4" s="158"/>
      <c r="MHH4" s="158"/>
      <c r="MHI4" s="158"/>
      <c r="MHJ4" s="158"/>
      <c r="MHK4" s="158"/>
      <c r="MHL4" s="158"/>
      <c r="MHM4" s="158"/>
      <c r="MHN4" s="158"/>
      <c r="MHO4" s="158"/>
      <c r="MHP4" s="158"/>
      <c r="MHQ4" s="158"/>
      <c r="MHR4" s="158"/>
      <c r="MHS4" s="158"/>
      <c r="MHT4" s="158"/>
      <c r="MHU4" s="158"/>
      <c r="MHV4" s="158"/>
      <c r="MHW4" s="158"/>
      <c r="MHX4" s="158"/>
      <c r="MHY4" s="158"/>
      <c r="MHZ4" s="158"/>
      <c r="MIA4" s="158"/>
      <c r="MIB4" s="158"/>
      <c r="MIC4" s="158"/>
      <c r="MID4" s="158"/>
      <c r="MIE4" s="158"/>
      <c r="MIF4" s="158"/>
      <c r="MIG4" s="158"/>
      <c r="MIH4" s="158"/>
      <c r="MII4" s="158"/>
      <c r="MIJ4" s="158"/>
      <c r="MIK4" s="158"/>
      <c r="MIL4" s="158"/>
      <c r="MIM4" s="158"/>
      <c r="MIN4" s="158"/>
      <c r="MIO4" s="158"/>
      <c r="MIP4" s="158"/>
      <c r="MIQ4" s="158"/>
      <c r="MIR4" s="158"/>
      <c r="MIS4" s="158"/>
      <c r="MIT4" s="158"/>
      <c r="MIU4" s="158"/>
      <c r="MIV4" s="158"/>
      <c r="MIW4" s="158"/>
      <c r="MIX4" s="158"/>
      <c r="MIY4" s="158"/>
      <c r="MIZ4" s="158"/>
      <c r="MJA4" s="158"/>
      <c r="MJB4" s="158"/>
      <c r="MJC4" s="158"/>
      <c r="MJD4" s="158"/>
      <c r="MJE4" s="158"/>
      <c r="MJF4" s="158"/>
      <c r="MJG4" s="158"/>
      <c r="MJH4" s="158"/>
      <c r="MJI4" s="158"/>
      <c r="MJJ4" s="158"/>
      <c r="MJK4" s="158"/>
      <c r="MJL4" s="158"/>
      <c r="MJM4" s="158"/>
      <c r="MJN4" s="158"/>
      <c r="MJO4" s="158"/>
      <c r="MJP4" s="158"/>
      <c r="MJQ4" s="158"/>
      <c r="MJR4" s="158"/>
      <c r="MJS4" s="158"/>
      <c r="MJT4" s="158"/>
      <c r="MJU4" s="158"/>
      <c r="MJV4" s="158"/>
      <c r="MJW4" s="158"/>
      <c r="MJX4" s="158"/>
      <c r="MJY4" s="158"/>
      <c r="MJZ4" s="158"/>
      <c r="MKA4" s="158"/>
      <c r="MKB4" s="158"/>
      <c r="MKC4" s="158"/>
      <c r="MKD4" s="158"/>
      <c r="MKE4" s="158"/>
      <c r="MKF4" s="158"/>
      <c r="MKG4" s="158"/>
      <c r="MKH4" s="158"/>
      <c r="MKI4" s="158"/>
      <c r="MKJ4" s="158"/>
      <c r="MKK4" s="158"/>
      <c r="MKL4" s="158"/>
      <c r="MKM4" s="158"/>
      <c r="MKN4" s="158"/>
      <c r="MKO4" s="158"/>
      <c r="MKP4" s="158"/>
      <c r="MKQ4" s="158"/>
      <c r="MKR4" s="158"/>
      <c r="MKS4" s="158"/>
      <c r="MKT4" s="158"/>
      <c r="MKU4" s="158"/>
      <c r="MKV4" s="158"/>
      <c r="MKW4" s="158"/>
      <c r="MKX4" s="158"/>
      <c r="MKY4" s="158"/>
      <c r="MKZ4" s="158"/>
      <c r="MLA4" s="158"/>
      <c r="MLB4" s="158"/>
      <c r="MLC4" s="158"/>
      <c r="MLD4" s="158"/>
      <c r="MLE4" s="158"/>
      <c r="MLF4" s="158"/>
      <c r="MLG4" s="158"/>
      <c r="MLH4" s="158"/>
      <c r="MLI4" s="158"/>
      <c r="MLJ4" s="158"/>
      <c r="MLK4" s="158"/>
      <c r="MLL4" s="158"/>
      <c r="MLM4" s="158"/>
      <c r="MLN4" s="158"/>
      <c r="MLO4" s="158"/>
      <c r="MLP4" s="158"/>
      <c r="MLQ4" s="158"/>
      <c r="MLR4" s="158"/>
      <c r="MLS4" s="158"/>
      <c r="MLT4" s="158"/>
      <c r="MLU4" s="158"/>
      <c r="MLV4" s="158"/>
      <c r="MLW4" s="158"/>
      <c r="MLX4" s="158"/>
      <c r="MLY4" s="158"/>
      <c r="MLZ4" s="158"/>
      <c r="MMA4" s="158"/>
      <c r="MMB4" s="158"/>
      <c r="MMC4" s="158"/>
      <c r="MMD4" s="158"/>
      <c r="MME4" s="158"/>
      <c r="MMF4" s="158"/>
      <c r="MMG4" s="158"/>
      <c r="MMH4" s="158"/>
      <c r="MMI4" s="158"/>
      <c r="MMJ4" s="158"/>
      <c r="MMK4" s="158"/>
      <c r="MML4" s="158"/>
      <c r="MMM4" s="158"/>
      <c r="MMN4" s="158"/>
      <c r="MMO4" s="158"/>
      <c r="MMP4" s="158"/>
      <c r="MMQ4" s="158"/>
      <c r="MMR4" s="158"/>
      <c r="MMS4" s="158"/>
      <c r="MMT4" s="158"/>
      <c r="MMU4" s="158"/>
      <c r="MMV4" s="158"/>
      <c r="MMW4" s="158"/>
      <c r="MMX4" s="158"/>
      <c r="MMY4" s="158"/>
      <c r="MMZ4" s="158"/>
      <c r="MNA4" s="158"/>
      <c r="MNB4" s="158"/>
      <c r="MNC4" s="158"/>
      <c r="MND4" s="158"/>
      <c r="MNE4" s="158"/>
      <c r="MNF4" s="158"/>
      <c r="MNG4" s="158"/>
      <c r="MNH4" s="158"/>
      <c r="MNI4" s="158"/>
      <c r="MNJ4" s="158"/>
      <c r="MNK4" s="158"/>
      <c r="MNL4" s="158"/>
      <c r="MNM4" s="158"/>
      <c r="MNN4" s="158"/>
      <c r="MNO4" s="158"/>
      <c r="MNP4" s="158"/>
      <c r="MNQ4" s="158"/>
      <c r="MNR4" s="158"/>
      <c r="MNS4" s="158"/>
      <c r="MNT4" s="158"/>
      <c r="MNU4" s="158"/>
      <c r="MNV4" s="158"/>
      <c r="MNW4" s="158"/>
      <c r="MNX4" s="158"/>
      <c r="MNY4" s="158"/>
      <c r="MNZ4" s="158"/>
      <c r="MOA4" s="158"/>
      <c r="MOB4" s="158"/>
      <c r="MOC4" s="158"/>
      <c r="MOD4" s="158"/>
      <c r="MOE4" s="158"/>
      <c r="MOF4" s="158"/>
      <c r="MOG4" s="158"/>
      <c r="MOH4" s="158"/>
      <c r="MOI4" s="158"/>
      <c r="MOJ4" s="158"/>
      <c r="MOK4" s="158"/>
      <c r="MOL4" s="158"/>
      <c r="MOM4" s="158"/>
      <c r="MON4" s="158"/>
      <c r="MOO4" s="158"/>
      <c r="MOP4" s="158"/>
      <c r="MOQ4" s="158"/>
      <c r="MOR4" s="158"/>
      <c r="MOS4" s="158"/>
      <c r="MOT4" s="158"/>
      <c r="MOU4" s="158"/>
      <c r="MOV4" s="158"/>
      <c r="MOW4" s="158"/>
      <c r="MOX4" s="158"/>
      <c r="MOY4" s="158"/>
      <c r="MOZ4" s="158"/>
      <c r="MPA4" s="158"/>
      <c r="MPB4" s="158"/>
      <c r="MPC4" s="158"/>
      <c r="MPD4" s="158"/>
      <c r="MPE4" s="158"/>
      <c r="MPF4" s="158"/>
      <c r="MPG4" s="158"/>
      <c r="MPH4" s="158"/>
      <c r="MPI4" s="158"/>
      <c r="MPJ4" s="158"/>
      <c r="MPK4" s="158"/>
      <c r="MPL4" s="158"/>
      <c r="MPM4" s="158"/>
      <c r="MPN4" s="158"/>
      <c r="MPO4" s="158"/>
      <c r="MPP4" s="158"/>
      <c r="MPQ4" s="158"/>
      <c r="MPR4" s="158"/>
      <c r="MPS4" s="158"/>
      <c r="MPT4" s="158"/>
      <c r="MPU4" s="158"/>
      <c r="MPV4" s="158"/>
      <c r="MPW4" s="158"/>
      <c r="MPX4" s="158"/>
      <c r="MPY4" s="158"/>
      <c r="MPZ4" s="158"/>
      <c r="MQA4" s="158"/>
      <c r="MQB4" s="158"/>
      <c r="MQC4" s="158"/>
      <c r="MQD4" s="158"/>
      <c r="MQE4" s="158"/>
      <c r="MQF4" s="158"/>
      <c r="MQG4" s="158"/>
      <c r="MQH4" s="158"/>
      <c r="MQI4" s="158"/>
      <c r="MQJ4" s="158"/>
      <c r="MQK4" s="158"/>
      <c r="MQL4" s="158"/>
      <c r="MQM4" s="158"/>
      <c r="MQN4" s="158"/>
      <c r="MQO4" s="158"/>
      <c r="MQP4" s="158"/>
      <c r="MQQ4" s="158"/>
      <c r="MQR4" s="158"/>
      <c r="MQS4" s="158"/>
      <c r="MQT4" s="158"/>
      <c r="MQU4" s="158"/>
      <c r="MQV4" s="158"/>
      <c r="MQW4" s="158"/>
      <c r="MQX4" s="158"/>
      <c r="MQY4" s="158"/>
      <c r="MQZ4" s="158"/>
      <c r="MRA4" s="158"/>
      <c r="MRB4" s="158"/>
      <c r="MRC4" s="158"/>
      <c r="MRD4" s="158"/>
      <c r="MRE4" s="158"/>
      <c r="MRF4" s="158"/>
      <c r="MRG4" s="158"/>
      <c r="MRH4" s="158"/>
      <c r="MRI4" s="158"/>
      <c r="MRJ4" s="158"/>
      <c r="MRK4" s="158"/>
      <c r="MRL4" s="158"/>
      <c r="MRM4" s="158"/>
      <c r="MRN4" s="158"/>
      <c r="MRO4" s="158"/>
      <c r="MRP4" s="158"/>
      <c r="MRQ4" s="158"/>
      <c r="MRR4" s="158"/>
      <c r="MRS4" s="158"/>
      <c r="MRT4" s="158"/>
      <c r="MRU4" s="158"/>
      <c r="MRV4" s="158"/>
      <c r="MRW4" s="158"/>
      <c r="MRX4" s="158"/>
      <c r="MRY4" s="158"/>
      <c r="MRZ4" s="158"/>
      <c r="MSA4" s="158"/>
      <c r="MSB4" s="158"/>
      <c r="MSC4" s="158"/>
      <c r="MSD4" s="158"/>
      <c r="MSE4" s="158"/>
      <c r="MSF4" s="158"/>
      <c r="MSG4" s="158"/>
      <c r="MSH4" s="158"/>
      <c r="MSI4" s="158"/>
      <c r="MSJ4" s="158"/>
      <c r="MSK4" s="158"/>
      <c r="MSL4" s="158"/>
      <c r="MSM4" s="158"/>
      <c r="MSN4" s="158"/>
      <c r="MSO4" s="158"/>
      <c r="MSP4" s="158"/>
      <c r="MSQ4" s="158"/>
      <c r="MSR4" s="158"/>
      <c r="MSS4" s="158"/>
      <c r="MST4" s="158"/>
      <c r="MSU4" s="158"/>
      <c r="MSV4" s="158"/>
      <c r="MSW4" s="158"/>
      <c r="MSX4" s="158"/>
      <c r="MSY4" s="158"/>
      <c r="MSZ4" s="158"/>
      <c r="MTA4" s="158"/>
      <c r="MTB4" s="158"/>
      <c r="MTC4" s="158"/>
      <c r="MTD4" s="158"/>
      <c r="MTE4" s="158"/>
      <c r="MTF4" s="158"/>
      <c r="MTG4" s="158"/>
      <c r="MTH4" s="158"/>
      <c r="MTI4" s="158"/>
      <c r="MTJ4" s="158"/>
      <c r="MTK4" s="158"/>
      <c r="MTL4" s="158"/>
      <c r="MTM4" s="158"/>
      <c r="MTN4" s="158"/>
      <c r="MTO4" s="158"/>
      <c r="MTP4" s="158"/>
      <c r="MTQ4" s="158"/>
      <c r="MTR4" s="158"/>
      <c r="MTS4" s="158"/>
      <c r="MTT4" s="158"/>
      <c r="MTU4" s="158"/>
      <c r="MTV4" s="158"/>
      <c r="MTW4" s="158"/>
      <c r="MTX4" s="158"/>
      <c r="MTY4" s="158"/>
      <c r="MTZ4" s="158"/>
      <c r="MUA4" s="158"/>
      <c r="MUB4" s="158"/>
      <c r="MUC4" s="158"/>
      <c r="MUD4" s="158"/>
      <c r="MUE4" s="158"/>
      <c r="MUF4" s="158"/>
      <c r="MUG4" s="158"/>
      <c r="MUH4" s="158"/>
      <c r="MUI4" s="158"/>
      <c r="MUJ4" s="158"/>
      <c r="MUK4" s="158"/>
      <c r="MUL4" s="158"/>
      <c r="MUM4" s="158"/>
      <c r="MUN4" s="158"/>
      <c r="MUO4" s="158"/>
      <c r="MUP4" s="158"/>
      <c r="MUQ4" s="158"/>
      <c r="MUR4" s="158"/>
      <c r="MUS4" s="158"/>
      <c r="MUT4" s="158"/>
      <c r="MUU4" s="158"/>
      <c r="MUV4" s="158"/>
      <c r="MUW4" s="158"/>
      <c r="MUX4" s="158"/>
      <c r="MUY4" s="158"/>
      <c r="MUZ4" s="158"/>
      <c r="MVA4" s="158"/>
      <c r="MVB4" s="158"/>
      <c r="MVC4" s="158"/>
      <c r="MVD4" s="158"/>
      <c r="MVE4" s="158"/>
      <c r="MVF4" s="158"/>
      <c r="MVG4" s="158"/>
      <c r="MVH4" s="158"/>
      <c r="MVI4" s="158"/>
      <c r="MVJ4" s="158"/>
      <c r="MVK4" s="158"/>
      <c r="MVL4" s="158"/>
      <c r="MVM4" s="158"/>
      <c r="MVN4" s="158"/>
      <c r="MVO4" s="158"/>
      <c r="MVP4" s="158"/>
      <c r="MVQ4" s="158"/>
      <c r="MVR4" s="158"/>
      <c r="MVS4" s="158"/>
      <c r="MVT4" s="158"/>
      <c r="MVU4" s="158"/>
      <c r="MVV4" s="158"/>
      <c r="MVW4" s="158"/>
      <c r="MVX4" s="158"/>
      <c r="MVY4" s="158"/>
      <c r="MVZ4" s="158"/>
      <c r="MWA4" s="158"/>
      <c r="MWB4" s="158"/>
      <c r="MWC4" s="158"/>
      <c r="MWD4" s="158"/>
      <c r="MWE4" s="158"/>
      <c r="MWF4" s="158"/>
      <c r="MWG4" s="158"/>
      <c r="MWH4" s="158"/>
      <c r="MWI4" s="158"/>
      <c r="MWJ4" s="158"/>
      <c r="MWK4" s="158"/>
      <c r="MWL4" s="158"/>
      <c r="MWM4" s="158"/>
      <c r="MWN4" s="158"/>
      <c r="MWO4" s="158"/>
      <c r="MWP4" s="158"/>
      <c r="MWQ4" s="158"/>
      <c r="MWR4" s="158"/>
      <c r="MWS4" s="158"/>
      <c r="MWT4" s="158"/>
      <c r="MWU4" s="158"/>
      <c r="MWV4" s="158"/>
      <c r="MWW4" s="158"/>
      <c r="MWX4" s="158"/>
      <c r="MWY4" s="158"/>
      <c r="MWZ4" s="158"/>
      <c r="MXA4" s="158"/>
      <c r="MXB4" s="158"/>
      <c r="MXC4" s="158"/>
      <c r="MXD4" s="158"/>
      <c r="MXE4" s="158"/>
      <c r="MXF4" s="158"/>
      <c r="MXG4" s="158"/>
      <c r="MXH4" s="158"/>
      <c r="MXI4" s="158"/>
      <c r="MXJ4" s="158"/>
      <c r="MXK4" s="158"/>
      <c r="MXL4" s="158"/>
      <c r="MXM4" s="158"/>
      <c r="MXN4" s="158"/>
      <c r="MXO4" s="158"/>
      <c r="MXP4" s="158"/>
      <c r="MXQ4" s="158"/>
      <c r="MXR4" s="158"/>
      <c r="MXS4" s="158"/>
      <c r="MXT4" s="158"/>
      <c r="MXU4" s="158"/>
      <c r="MXV4" s="158"/>
      <c r="MXW4" s="158"/>
      <c r="MXX4" s="158"/>
      <c r="MXY4" s="158"/>
      <c r="MXZ4" s="158"/>
      <c r="MYA4" s="158"/>
      <c r="MYB4" s="158"/>
      <c r="MYC4" s="158"/>
      <c r="MYD4" s="158"/>
      <c r="MYE4" s="158"/>
      <c r="MYF4" s="158"/>
      <c r="MYG4" s="158"/>
      <c r="MYH4" s="158"/>
      <c r="MYI4" s="158"/>
      <c r="MYJ4" s="158"/>
      <c r="MYK4" s="158"/>
      <c r="MYL4" s="158"/>
      <c r="MYM4" s="158"/>
      <c r="MYN4" s="158"/>
      <c r="MYO4" s="158"/>
      <c r="MYP4" s="158"/>
      <c r="MYQ4" s="158"/>
      <c r="MYR4" s="158"/>
      <c r="MYS4" s="158"/>
      <c r="MYT4" s="158"/>
      <c r="MYU4" s="158"/>
      <c r="MYV4" s="158"/>
      <c r="MYW4" s="158"/>
      <c r="MYX4" s="158"/>
      <c r="MYY4" s="158"/>
      <c r="MYZ4" s="158"/>
      <c r="MZA4" s="158"/>
      <c r="MZB4" s="158"/>
      <c r="MZC4" s="158"/>
      <c r="MZD4" s="158"/>
      <c r="MZE4" s="158"/>
      <c r="MZF4" s="158"/>
      <c r="MZG4" s="158"/>
      <c r="MZH4" s="158"/>
      <c r="MZI4" s="158"/>
      <c r="MZJ4" s="158"/>
      <c r="MZK4" s="158"/>
      <c r="MZL4" s="158"/>
      <c r="MZM4" s="158"/>
      <c r="MZN4" s="158"/>
      <c r="MZO4" s="158"/>
      <c r="MZP4" s="158"/>
      <c r="MZQ4" s="158"/>
      <c r="MZR4" s="158"/>
      <c r="MZS4" s="158"/>
      <c r="MZT4" s="158"/>
      <c r="MZU4" s="158"/>
      <c r="MZV4" s="158"/>
      <c r="MZW4" s="158"/>
      <c r="MZX4" s="158"/>
      <c r="MZY4" s="158"/>
      <c r="MZZ4" s="158"/>
      <c r="NAA4" s="158"/>
      <c r="NAB4" s="158"/>
      <c r="NAC4" s="158"/>
      <c r="NAD4" s="158"/>
      <c r="NAE4" s="158"/>
      <c r="NAF4" s="158"/>
      <c r="NAG4" s="158"/>
      <c r="NAH4" s="158"/>
      <c r="NAI4" s="158"/>
      <c r="NAJ4" s="158"/>
      <c r="NAK4" s="158"/>
      <c r="NAL4" s="158"/>
      <c r="NAM4" s="158"/>
      <c r="NAN4" s="158"/>
      <c r="NAO4" s="158"/>
      <c r="NAP4" s="158"/>
      <c r="NAQ4" s="158"/>
      <c r="NAR4" s="158"/>
      <c r="NAS4" s="158"/>
      <c r="NAT4" s="158"/>
      <c r="NAU4" s="158"/>
      <c r="NAV4" s="158"/>
      <c r="NAW4" s="158"/>
      <c r="NAX4" s="158"/>
      <c r="NAY4" s="158"/>
      <c r="NAZ4" s="158"/>
      <c r="NBA4" s="158"/>
      <c r="NBB4" s="158"/>
      <c r="NBC4" s="158"/>
      <c r="NBD4" s="158"/>
      <c r="NBE4" s="158"/>
      <c r="NBF4" s="158"/>
      <c r="NBG4" s="158"/>
      <c r="NBH4" s="158"/>
      <c r="NBI4" s="158"/>
      <c r="NBJ4" s="158"/>
      <c r="NBK4" s="158"/>
      <c r="NBL4" s="158"/>
      <c r="NBM4" s="158"/>
      <c r="NBN4" s="158"/>
      <c r="NBO4" s="158"/>
      <c r="NBP4" s="158"/>
      <c r="NBQ4" s="158"/>
      <c r="NBR4" s="158"/>
      <c r="NBS4" s="158"/>
      <c r="NBT4" s="158"/>
      <c r="NBU4" s="158"/>
      <c r="NBV4" s="158"/>
      <c r="NBW4" s="158"/>
      <c r="NBX4" s="158"/>
      <c r="NBY4" s="158"/>
      <c r="NBZ4" s="158"/>
      <c r="NCA4" s="158"/>
      <c r="NCB4" s="158"/>
      <c r="NCC4" s="158"/>
      <c r="NCD4" s="158"/>
      <c r="NCE4" s="158"/>
      <c r="NCF4" s="158"/>
      <c r="NCG4" s="158"/>
      <c r="NCH4" s="158"/>
      <c r="NCI4" s="158"/>
      <c r="NCJ4" s="158"/>
      <c r="NCK4" s="158"/>
      <c r="NCL4" s="158"/>
      <c r="NCM4" s="158"/>
      <c r="NCN4" s="158"/>
      <c r="NCO4" s="158"/>
      <c r="NCP4" s="158"/>
      <c r="NCQ4" s="158"/>
      <c r="NCR4" s="158"/>
      <c r="NCS4" s="158"/>
      <c r="NCT4" s="158"/>
      <c r="NCU4" s="158"/>
      <c r="NCV4" s="158"/>
      <c r="NCW4" s="158"/>
      <c r="NCX4" s="158"/>
      <c r="NCY4" s="158"/>
      <c r="NCZ4" s="158"/>
      <c r="NDA4" s="158"/>
      <c r="NDB4" s="158"/>
      <c r="NDC4" s="158"/>
      <c r="NDD4" s="158"/>
      <c r="NDE4" s="158"/>
      <c r="NDF4" s="158"/>
      <c r="NDG4" s="158"/>
      <c r="NDH4" s="158"/>
      <c r="NDI4" s="158"/>
      <c r="NDJ4" s="158"/>
      <c r="NDK4" s="158"/>
      <c r="NDL4" s="158"/>
      <c r="NDM4" s="158"/>
      <c r="NDN4" s="158"/>
      <c r="NDO4" s="158"/>
      <c r="NDP4" s="158"/>
      <c r="NDQ4" s="158"/>
      <c r="NDR4" s="158"/>
      <c r="NDS4" s="158"/>
      <c r="NDT4" s="158"/>
      <c r="NDU4" s="158"/>
      <c r="NDV4" s="158"/>
      <c r="NDW4" s="158"/>
      <c r="NDX4" s="158"/>
      <c r="NDY4" s="158"/>
      <c r="NDZ4" s="158"/>
      <c r="NEA4" s="158"/>
      <c r="NEB4" s="158"/>
      <c r="NEC4" s="158"/>
      <c r="NED4" s="158"/>
      <c r="NEE4" s="158"/>
      <c r="NEF4" s="158"/>
      <c r="NEG4" s="158"/>
      <c r="NEH4" s="158"/>
      <c r="NEI4" s="158"/>
      <c r="NEJ4" s="158"/>
      <c r="NEK4" s="158"/>
      <c r="NEL4" s="158"/>
      <c r="NEM4" s="158"/>
      <c r="NEN4" s="158"/>
      <c r="NEO4" s="158"/>
      <c r="NEP4" s="158"/>
      <c r="NEQ4" s="158"/>
      <c r="NER4" s="158"/>
      <c r="NES4" s="158"/>
      <c r="NET4" s="158"/>
      <c r="NEU4" s="158"/>
      <c r="NEV4" s="158"/>
      <c r="NEW4" s="158"/>
      <c r="NEX4" s="158"/>
      <c r="NEY4" s="158"/>
      <c r="NEZ4" s="158"/>
      <c r="NFA4" s="158"/>
      <c r="NFB4" s="158"/>
      <c r="NFC4" s="158"/>
      <c r="NFD4" s="158"/>
      <c r="NFE4" s="158"/>
      <c r="NFF4" s="158"/>
      <c r="NFG4" s="158"/>
      <c r="NFH4" s="158"/>
      <c r="NFI4" s="158"/>
      <c r="NFJ4" s="158"/>
      <c r="NFK4" s="158"/>
      <c r="NFL4" s="158"/>
      <c r="NFM4" s="158"/>
      <c r="NFN4" s="158"/>
      <c r="NFO4" s="158"/>
      <c r="NFP4" s="158"/>
      <c r="NFQ4" s="158"/>
      <c r="NFR4" s="158"/>
      <c r="NFS4" s="158"/>
      <c r="NFT4" s="158"/>
      <c r="NFU4" s="158"/>
      <c r="NFV4" s="158"/>
      <c r="NFW4" s="158"/>
      <c r="NFX4" s="158"/>
      <c r="NFY4" s="158"/>
      <c r="NFZ4" s="158"/>
      <c r="NGA4" s="158"/>
      <c r="NGB4" s="158"/>
      <c r="NGC4" s="158"/>
      <c r="NGD4" s="158"/>
      <c r="NGE4" s="158"/>
      <c r="NGF4" s="158"/>
      <c r="NGG4" s="158"/>
      <c r="NGH4" s="158"/>
      <c r="NGI4" s="158"/>
      <c r="NGJ4" s="158"/>
      <c r="NGK4" s="158"/>
      <c r="NGL4" s="158"/>
      <c r="NGM4" s="158"/>
      <c r="NGN4" s="158"/>
      <c r="NGO4" s="158"/>
      <c r="NGP4" s="158"/>
      <c r="NGQ4" s="158"/>
      <c r="NGR4" s="158"/>
      <c r="NGS4" s="158"/>
      <c r="NGT4" s="158"/>
      <c r="NGU4" s="158"/>
      <c r="NGV4" s="158"/>
      <c r="NGW4" s="158"/>
      <c r="NGX4" s="158"/>
      <c r="NGY4" s="158"/>
      <c r="NGZ4" s="158"/>
      <c r="NHA4" s="158"/>
      <c r="NHB4" s="158"/>
      <c r="NHC4" s="158"/>
      <c r="NHD4" s="158"/>
      <c r="NHE4" s="158"/>
      <c r="NHF4" s="158"/>
      <c r="NHG4" s="158"/>
      <c r="NHH4" s="158"/>
      <c r="NHI4" s="158"/>
      <c r="NHJ4" s="158"/>
      <c r="NHK4" s="158"/>
      <c r="NHL4" s="158"/>
      <c r="NHM4" s="158"/>
      <c r="NHN4" s="158"/>
      <c r="NHO4" s="158"/>
      <c r="NHP4" s="158"/>
      <c r="NHQ4" s="158"/>
      <c r="NHR4" s="158"/>
      <c r="NHS4" s="158"/>
      <c r="NHT4" s="158"/>
      <c r="NHU4" s="158"/>
      <c r="NHV4" s="158"/>
      <c r="NHW4" s="158"/>
      <c r="NHX4" s="158"/>
      <c r="NHY4" s="158"/>
      <c r="NHZ4" s="158"/>
      <c r="NIA4" s="158"/>
      <c r="NIB4" s="158"/>
      <c r="NIC4" s="158"/>
      <c r="NID4" s="158"/>
      <c r="NIE4" s="158"/>
      <c r="NIF4" s="158"/>
      <c r="NIG4" s="158"/>
      <c r="NIH4" s="158"/>
      <c r="NII4" s="158"/>
      <c r="NIJ4" s="158"/>
      <c r="NIK4" s="158"/>
      <c r="NIL4" s="158"/>
      <c r="NIM4" s="158"/>
      <c r="NIN4" s="158"/>
      <c r="NIO4" s="158"/>
      <c r="NIP4" s="158"/>
      <c r="NIQ4" s="158"/>
      <c r="NIR4" s="158"/>
      <c r="NIS4" s="158"/>
      <c r="NIT4" s="158"/>
      <c r="NIU4" s="158"/>
      <c r="NIV4" s="158"/>
      <c r="NIW4" s="158"/>
      <c r="NIX4" s="158"/>
      <c r="NIY4" s="158"/>
      <c r="NIZ4" s="158"/>
      <c r="NJA4" s="158"/>
      <c r="NJB4" s="158"/>
      <c r="NJC4" s="158"/>
      <c r="NJD4" s="158"/>
      <c r="NJE4" s="158"/>
      <c r="NJF4" s="158"/>
      <c r="NJG4" s="158"/>
      <c r="NJH4" s="158"/>
      <c r="NJI4" s="158"/>
      <c r="NJJ4" s="158"/>
      <c r="NJK4" s="158"/>
      <c r="NJL4" s="158"/>
      <c r="NJM4" s="158"/>
      <c r="NJN4" s="158"/>
      <c r="NJO4" s="158"/>
      <c r="NJP4" s="158"/>
      <c r="NJQ4" s="158"/>
      <c r="NJR4" s="158"/>
      <c r="NJS4" s="158"/>
      <c r="NJT4" s="158"/>
      <c r="NJU4" s="158"/>
      <c r="NJV4" s="158"/>
      <c r="NJW4" s="158"/>
      <c r="NJX4" s="158"/>
      <c r="NJY4" s="158"/>
      <c r="NJZ4" s="158"/>
      <c r="NKA4" s="158"/>
      <c r="NKB4" s="158"/>
      <c r="NKC4" s="158"/>
      <c r="NKD4" s="158"/>
      <c r="NKE4" s="158"/>
      <c r="NKF4" s="158"/>
      <c r="NKG4" s="158"/>
      <c r="NKH4" s="158"/>
      <c r="NKI4" s="158"/>
      <c r="NKJ4" s="158"/>
      <c r="NKK4" s="158"/>
      <c r="NKL4" s="158"/>
      <c r="NKM4" s="158"/>
      <c r="NKN4" s="158"/>
      <c r="NKO4" s="158"/>
      <c r="NKP4" s="158"/>
      <c r="NKQ4" s="158"/>
      <c r="NKR4" s="158"/>
      <c r="NKS4" s="158"/>
      <c r="NKT4" s="158"/>
      <c r="NKU4" s="158"/>
      <c r="NKV4" s="158"/>
      <c r="NKW4" s="158"/>
      <c r="NKX4" s="158"/>
      <c r="NKY4" s="158"/>
      <c r="NKZ4" s="158"/>
      <c r="NLA4" s="158"/>
      <c r="NLB4" s="158"/>
      <c r="NLC4" s="158"/>
      <c r="NLD4" s="158"/>
      <c r="NLE4" s="158"/>
      <c r="NLF4" s="158"/>
      <c r="NLG4" s="158"/>
      <c r="NLH4" s="158"/>
      <c r="NLI4" s="158"/>
      <c r="NLJ4" s="158"/>
      <c r="NLK4" s="158"/>
      <c r="NLL4" s="158"/>
      <c r="NLM4" s="158"/>
      <c r="NLN4" s="158"/>
      <c r="NLO4" s="158"/>
      <c r="NLP4" s="158"/>
      <c r="NLQ4" s="158"/>
      <c r="NLR4" s="158"/>
      <c r="NLS4" s="158"/>
      <c r="NLT4" s="158"/>
      <c r="NLU4" s="158"/>
      <c r="NLV4" s="158"/>
      <c r="NLW4" s="158"/>
      <c r="NLX4" s="158"/>
      <c r="NLY4" s="158"/>
      <c r="NLZ4" s="158"/>
      <c r="NMA4" s="158"/>
      <c r="NMB4" s="158"/>
      <c r="NMC4" s="158"/>
      <c r="NMD4" s="158"/>
      <c r="NME4" s="158"/>
      <c r="NMF4" s="158"/>
      <c r="NMG4" s="158"/>
      <c r="NMH4" s="158"/>
      <c r="NMI4" s="158"/>
      <c r="NMJ4" s="158"/>
      <c r="NMK4" s="158"/>
      <c r="NML4" s="158"/>
      <c r="NMM4" s="158"/>
      <c r="NMN4" s="158"/>
      <c r="NMO4" s="158"/>
      <c r="NMP4" s="158"/>
      <c r="NMQ4" s="158"/>
      <c r="NMR4" s="158"/>
      <c r="NMS4" s="158"/>
      <c r="NMT4" s="158"/>
      <c r="NMU4" s="158"/>
      <c r="NMV4" s="158"/>
      <c r="NMW4" s="158"/>
      <c r="NMX4" s="158"/>
      <c r="NMY4" s="158"/>
      <c r="NMZ4" s="158"/>
      <c r="NNA4" s="158"/>
      <c r="NNB4" s="158"/>
      <c r="NNC4" s="158"/>
      <c r="NND4" s="158"/>
      <c r="NNE4" s="158"/>
      <c r="NNF4" s="158"/>
      <c r="NNG4" s="158"/>
      <c r="NNH4" s="158"/>
      <c r="NNI4" s="158"/>
      <c r="NNJ4" s="158"/>
      <c r="NNK4" s="158"/>
      <c r="NNL4" s="158"/>
      <c r="NNM4" s="158"/>
      <c r="NNN4" s="158"/>
      <c r="NNO4" s="158"/>
      <c r="NNP4" s="158"/>
      <c r="NNQ4" s="158"/>
      <c r="NNR4" s="158"/>
      <c r="NNS4" s="158"/>
      <c r="NNT4" s="158"/>
      <c r="NNU4" s="158"/>
      <c r="NNV4" s="158"/>
      <c r="NNW4" s="158"/>
      <c r="NNX4" s="158"/>
      <c r="NNY4" s="158"/>
      <c r="NNZ4" s="158"/>
      <c r="NOA4" s="158"/>
      <c r="NOB4" s="158"/>
      <c r="NOC4" s="158"/>
      <c r="NOD4" s="158"/>
      <c r="NOE4" s="158"/>
      <c r="NOF4" s="158"/>
      <c r="NOG4" s="158"/>
      <c r="NOH4" s="158"/>
      <c r="NOI4" s="158"/>
      <c r="NOJ4" s="158"/>
      <c r="NOK4" s="158"/>
      <c r="NOL4" s="158"/>
      <c r="NOM4" s="158"/>
      <c r="NON4" s="158"/>
      <c r="NOO4" s="158"/>
      <c r="NOP4" s="158"/>
      <c r="NOQ4" s="158"/>
      <c r="NOR4" s="158"/>
      <c r="NOS4" s="158"/>
      <c r="NOT4" s="158"/>
      <c r="NOU4" s="158"/>
      <c r="NOV4" s="158"/>
      <c r="NOW4" s="158"/>
      <c r="NOX4" s="158"/>
      <c r="NOY4" s="158"/>
      <c r="NOZ4" s="158"/>
      <c r="NPA4" s="158"/>
      <c r="NPB4" s="158"/>
      <c r="NPC4" s="158"/>
      <c r="NPD4" s="158"/>
      <c r="NPE4" s="158"/>
      <c r="NPF4" s="158"/>
      <c r="NPG4" s="158"/>
      <c r="NPH4" s="158"/>
      <c r="NPI4" s="158"/>
      <c r="NPJ4" s="158"/>
      <c r="NPK4" s="158"/>
      <c r="NPL4" s="158"/>
      <c r="NPM4" s="158"/>
      <c r="NPN4" s="158"/>
      <c r="NPO4" s="158"/>
      <c r="NPP4" s="158"/>
      <c r="NPQ4" s="158"/>
      <c r="NPR4" s="158"/>
      <c r="NPS4" s="158"/>
      <c r="NPT4" s="158"/>
      <c r="NPU4" s="158"/>
      <c r="NPV4" s="158"/>
      <c r="NPW4" s="158"/>
      <c r="NPX4" s="158"/>
      <c r="NPY4" s="158"/>
      <c r="NPZ4" s="158"/>
      <c r="NQA4" s="158"/>
      <c r="NQB4" s="158"/>
      <c r="NQC4" s="158"/>
      <c r="NQD4" s="158"/>
      <c r="NQE4" s="158"/>
      <c r="NQF4" s="158"/>
      <c r="NQG4" s="158"/>
      <c r="NQH4" s="158"/>
      <c r="NQI4" s="158"/>
      <c r="NQJ4" s="158"/>
      <c r="NQK4" s="158"/>
      <c r="NQL4" s="158"/>
      <c r="NQM4" s="158"/>
      <c r="NQN4" s="158"/>
      <c r="NQO4" s="158"/>
      <c r="NQP4" s="158"/>
      <c r="NQQ4" s="158"/>
      <c r="NQR4" s="158"/>
      <c r="NQS4" s="158"/>
      <c r="NQT4" s="158"/>
      <c r="NQU4" s="158"/>
      <c r="NQV4" s="158"/>
      <c r="NQW4" s="158"/>
      <c r="NQX4" s="158"/>
      <c r="NQY4" s="158"/>
      <c r="NQZ4" s="158"/>
      <c r="NRA4" s="158"/>
      <c r="NRB4" s="158"/>
      <c r="NRC4" s="158"/>
      <c r="NRD4" s="158"/>
      <c r="NRE4" s="158"/>
      <c r="NRF4" s="158"/>
      <c r="NRG4" s="158"/>
      <c r="NRH4" s="158"/>
      <c r="NRI4" s="158"/>
      <c r="NRJ4" s="158"/>
      <c r="NRK4" s="158"/>
      <c r="NRL4" s="158"/>
      <c r="NRM4" s="158"/>
      <c r="NRN4" s="158"/>
      <c r="NRO4" s="158"/>
      <c r="NRP4" s="158"/>
      <c r="NRQ4" s="158"/>
      <c r="NRR4" s="158"/>
      <c r="NRS4" s="158"/>
      <c r="NRT4" s="158"/>
      <c r="NRU4" s="158"/>
      <c r="NRV4" s="158"/>
      <c r="NRW4" s="158"/>
      <c r="NRX4" s="158"/>
      <c r="NRY4" s="158"/>
      <c r="NRZ4" s="158"/>
      <c r="NSA4" s="158"/>
      <c r="NSB4" s="158"/>
      <c r="NSC4" s="158"/>
      <c r="NSD4" s="158"/>
      <c r="NSE4" s="158"/>
      <c r="NSF4" s="158"/>
      <c r="NSG4" s="158"/>
      <c r="NSH4" s="158"/>
      <c r="NSI4" s="158"/>
      <c r="NSJ4" s="158"/>
      <c r="NSK4" s="158"/>
      <c r="NSL4" s="158"/>
      <c r="NSM4" s="158"/>
      <c r="NSN4" s="158"/>
      <c r="NSO4" s="158"/>
      <c r="NSP4" s="158"/>
      <c r="NSQ4" s="158"/>
      <c r="NSR4" s="158"/>
      <c r="NSS4" s="158"/>
      <c r="NST4" s="158"/>
      <c r="NSU4" s="158"/>
      <c r="NSV4" s="158"/>
      <c r="NSW4" s="158"/>
      <c r="NSX4" s="158"/>
      <c r="NSY4" s="158"/>
      <c r="NSZ4" s="158"/>
      <c r="NTA4" s="158"/>
      <c r="NTB4" s="158"/>
      <c r="NTC4" s="158"/>
      <c r="NTD4" s="158"/>
      <c r="NTE4" s="158"/>
      <c r="NTF4" s="158"/>
      <c r="NTG4" s="158"/>
      <c r="NTH4" s="158"/>
      <c r="NTI4" s="158"/>
      <c r="NTJ4" s="158"/>
      <c r="NTK4" s="158"/>
      <c r="NTL4" s="158"/>
      <c r="NTM4" s="158"/>
      <c r="NTN4" s="158"/>
      <c r="NTO4" s="158"/>
      <c r="NTP4" s="158"/>
      <c r="NTQ4" s="158"/>
      <c r="NTR4" s="158"/>
      <c r="NTS4" s="158"/>
      <c r="NTT4" s="158"/>
      <c r="NTU4" s="158"/>
      <c r="NTV4" s="158"/>
      <c r="NTW4" s="158"/>
      <c r="NTX4" s="158"/>
      <c r="NTY4" s="158"/>
      <c r="NTZ4" s="158"/>
      <c r="NUA4" s="158"/>
      <c r="NUB4" s="158"/>
      <c r="NUC4" s="158"/>
      <c r="NUD4" s="158"/>
      <c r="NUE4" s="158"/>
      <c r="NUF4" s="158"/>
      <c r="NUG4" s="158"/>
      <c r="NUH4" s="158"/>
      <c r="NUI4" s="158"/>
      <c r="NUJ4" s="158"/>
      <c r="NUK4" s="158"/>
      <c r="NUL4" s="158"/>
      <c r="NUM4" s="158"/>
      <c r="NUN4" s="158"/>
      <c r="NUO4" s="158"/>
      <c r="NUP4" s="158"/>
      <c r="NUQ4" s="158"/>
      <c r="NUR4" s="158"/>
      <c r="NUS4" s="158"/>
      <c r="NUT4" s="158"/>
      <c r="NUU4" s="158"/>
      <c r="NUV4" s="158"/>
      <c r="NUW4" s="158"/>
      <c r="NUX4" s="158"/>
      <c r="NUY4" s="158"/>
      <c r="NUZ4" s="158"/>
      <c r="NVA4" s="158"/>
      <c r="NVB4" s="158"/>
      <c r="NVC4" s="158"/>
      <c r="NVD4" s="158"/>
      <c r="NVE4" s="158"/>
      <c r="NVF4" s="158"/>
      <c r="NVG4" s="158"/>
      <c r="NVH4" s="158"/>
      <c r="NVI4" s="158"/>
      <c r="NVJ4" s="158"/>
      <c r="NVK4" s="158"/>
      <c r="NVL4" s="158"/>
      <c r="NVM4" s="158"/>
      <c r="NVN4" s="158"/>
      <c r="NVO4" s="158"/>
      <c r="NVP4" s="158"/>
      <c r="NVQ4" s="158"/>
      <c r="NVR4" s="158"/>
      <c r="NVS4" s="158"/>
      <c r="NVT4" s="158"/>
      <c r="NVU4" s="158"/>
      <c r="NVV4" s="158"/>
      <c r="NVW4" s="158"/>
      <c r="NVX4" s="158"/>
      <c r="NVY4" s="158"/>
      <c r="NVZ4" s="158"/>
      <c r="NWA4" s="158"/>
      <c r="NWB4" s="158"/>
      <c r="NWC4" s="158"/>
      <c r="NWD4" s="158"/>
      <c r="NWE4" s="158"/>
      <c r="NWF4" s="158"/>
      <c r="NWG4" s="158"/>
      <c r="NWH4" s="158"/>
      <c r="NWI4" s="158"/>
      <c r="NWJ4" s="158"/>
      <c r="NWK4" s="158"/>
      <c r="NWL4" s="158"/>
      <c r="NWM4" s="158"/>
      <c r="NWN4" s="158"/>
      <c r="NWO4" s="158"/>
      <c r="NWP4" s="158"/>
      <c r="NWQ4" s="158"/>
      <c r="NWR4" s="158"/>
      <c r="NWS4" s="158"/>
      <c r="NWT4" s="158"/>
      <c r="NWU4" s="158"/>
      <c r="NWV4" s="158"/>
      <c r="NWW4" s="158"/>
      <c r="NWX4" s="158"/>
      <c r="NWY4" s="158"/>
      <c r="NWZ4" s="158"/>
      <c r="NXA4" s="158"/>
      <c r="NXB4" s="158"/>
      <c r="NXC4" s="158"/>
      <c r="NXD4" s="158"/>
      <c r="NXE4" s="158"/>
      <c r="NXF4" s="158"/>
      <c r="NXG4" s="158"/>
      <c r="NXH4" s="158"/>
      <c r="NXI4" s="158"/>
      <c r="NXJ4" s="158"/>
      <c r="NXK4" s="158"/>
      <c r="NXL4" s="158"/>
      <c r="NXM4" s="158"/>
      <c r="NXN4" s="158"/>
      <c r="NXO4" s="158"/>
      <c r="NXP4" s="158"/>
      <c r="NXQ4" s="158"/>
      <c r="NXR4" s="158"/>
      <c r="NXS4" s="158"/>
      <c r="NXT4" s="158"/>
      <c r="NXU4" s="158"/>
      <c r="NXV4" s="158"/>
      <c r="NXW4" s="158"/>
      <c r="NXX4" s="158"/>
      <c r="NXY4" s="158"/>
      <c r="NXZ4" s="158"/>
      <c r="NYA4" s="158"/>
      <c r="NYB4" s="158"/>
      <c r="NYC4" s="158"/>
      <c r="NYD4" s="158"/>
      <c r="NYE4" s="158"/>
      <c r="NYF4" s="158"/>
      <c r="NYG4" s="158"/>
      <c r="NYH4" s="158"/>
      <c r="NYI4" s="158"/>
      <c r="NYJ4" s="158"/>
      <c r="NYK4" s="158"/>
      <c r="NYL4" s="158"/>
      <c r="NYM4" s="158"/>
      <c r="NYN4" s="158"/>
      <c r="NYO4" s="158"/>
      <c r="NYP4" s="158"/>
      <c r="NYQ4" s="158"/>
      <c r="NYR4" s="158"/>
      <c r="NYS4" s="158"/>
      <c r="NYT4" s="158"/>
      <c r="NYU4" s="158"/>
      <c r="NYV4" s="158"/>
      <c r="NYW4" s="158"/>
      <c r="NYX4" s="158"/>
      <c r="NYY4" s="158"/>
      <c r="NYZ4" s="158"/>
      <c r="NZA4" s="158"/>
      <c r="NZB4" s="158"/>
      <c r="NZC4" s="158"/>
      <c r="NZD4" s="158"/>
      <c r="NZE4" s="158"/>
      <c r="NZF4" s="158"/>
      <c r="NZG4" s="158"/>
      <c r="NZH4" s="158"/>
      <c r="NZI4" s="158"/>
      <c r="NZJ4" s="158"/>
      <c r="NZK4" s="158"/>
      <c r="NZL4" s="158"/>
      <c r="NZM4" s="158"/>
      <c r="NZN4" s="158"/>
      <c r="NZO4" s="158"/>
      <c r="NZP4" s="158"/>
      <c r="NZQ4" s="158"/>
      <c r="NZR4" s="158"/>
      <c r="NZS4" s="158"/>
      <c r="NZT4" s="158"/>
      <c r="NZU4" s="158"/>
      <c r="NZV4" s="158"/>
      <c r="NZW4" s="158"/>
      <c r="NZX4" s="158"/>
      <c r="NZY4" s="158"/>
      <c r="NZZ4" s="158"/>
      <c r="OAA4" s="158"/>
      <c r="OAB4" s="158"/>
      <c r="OAC4" s="158"/>
      <c r="OAD4" s="158"/>
      <c r="OAE4" s="158"/>
      <c r="OAF4" s="158"/>
      <c r="OAG4" s="158"/>
      <c r="OAH4" s="158"/>
      <c r="OAI4" s="158"/>
      <c r="OAJ4" s="158"/>
      <c r="OAK4" s="158"/>
      <c r="OAL4" s="158"/>
      <c r="OAM4" s="158"/>
      <c r="OAN4" s="158"/>
      <c r="OAO4" s="158"/>
      <c r="OAP4" s="158"/>
      <c r="OAQ4" s="158"/>
      <c r="OAR4" s="158"/>
      <c r="OAS4" s="158"/>
      <c r="OAT4" s="158"/>
      <c r="OAU4" s="158"/>
      <c r="OAV4" s="158"/>
      <c r="OAW4" s="158"/>
      <c r="OAX4" s="158"/>
      <c r="OAY4" s="158"/>
      <c r="OAZ4" s="158"/>
      <c r="OBA4" s="158"/>
      <c r="OBB4" s="158"/>
      <c r="OBC4" s="158"/>
      <c r="OBD4" s="158"/>
      <c r="OBE4" s="158"/>
      <c r="OBF4" s="158"/>
      <c r="OBG4" s="158"/>
      <c r="OBH4" s="158"/>
      <c r="OBI4" s="158"/>
      <c r="OBJ4" s="158"/>
      <c r="OBK4" s="158"/>
      <c r="OBL4" s="158"/>
      <c r="OBM4" s="158"/>
      <c r="OBN4" s="158"/>
      <c r="OBO4" s="158"/>
      <c r="OBP4" s="158"/>
      <c r="OBQ4" s="158"/>
      <c r="OBR4" s="158"/>
      <c r="OBS4" s="158"/>
      <c r="OBT4" s="158"/>
      <c r="OBU4" s="158"/>
      <c r="OBV4" s="158"/>
      <c r="OBW4" s="158"/>
      <c r="OBX4" s="158"/>
      <c r="OBY4" s="158"/>
      <c r="OBZ4" s="158"/>
      <c r="OCA4" s="158"/>
      <c r="OCB4" s="158"/>
      <c r="OCC4" s="158"/>
      <c r="OCD4" s="158"/>
      <c r="OCE4" s="158"/>
      <c r="OCF4" s="158"/>
      <c r="OCG4" s="158"/>
      <c r="OCH4" s="158"/>
      <c r="OCI4" s="158"/>
      <c r="OCJ4" s="158"/>
      <c r="OCK4" s="158"/>
      <c r="OCL4" s="158"/>
      <c r="OCM4" s="158"/>
      <c r="OCN4" s="158"/>
      <c r="OCO4" s="158"/>
      <c r="OCP4" s="158"/>
      <c r="OCQ4" s="158"/>
      <c r="OCR4" s="158"/>
      <c r="OCS4" s="158"/>
      <c r="OCT4" s="158"/>
      <c r="OCU4" s="158"/>
      <c r="OCV4" s="158"/>
      <c r="OCW4" s="158"/>
      <c r="OCX4" s="158"/>
      <c r="OCY4" s="158"/>
      <c r="OCZ4" s="158"/>
      <c r="ODA4" s="158"/>
      <c r="ODB4" s="158"/>
      <c r="ODC4" s="158"/>
      <c r="ODD4" s="158"/>
      <c r="ODE4" s="158"/>
      <c r="ODF4" s="158"/>
      <c r="ODG4" s="158"/>
      <c r="ODH4" s="158"/>
      <c r="ODI4" s="158"/>
      <c r="ODJ4" s="158"/>
      <c r="ODK4" s="158"/>
      <c r="ODL4" s="158"/>
      <c r="ODM4" s="158"/>
      <c r="ODN4" s="158"/>
      <c r="ODO4" s="158"/>
      <c r="ODP4" s="158"/>
      <c r="ODQ4" s="158"/>
      <c r="ODR4" s="158"/>
      <c r="ODS4" s="158"/>
      <c r="ODT4" s="158"/>
      <c r="ODU4" s="158"/>
      <c r="ODV4" s="158"/>
      <c r="ODW4" s="158"/>
      <c r="ODX4" s="158"/>
      <c r="ODY4" s="158"/>
      <c r="ODZ4" s="158"/>
      <c r="OEA4" s="158"/>
      <c r="OEB4" s="158"/>
      <c r="OEC4" s="158"/>
      <c r="OED4" s="158"/>
      <c r="OEE4" s="158"/>
      <c r="OEF4" s="158"/>
      <c r="OEG4" s="158"/>
      <c r="OEH4" s="158"/>
      <c r="OEI4" s="158"/>
      <c r="OEJ4" s="158"/>
      <c r="OEK4" s="158"/>
      <c r="OEL4" s="158"/>
      <c r="OEM4" s="158"/>
      <c r="OEN4" s="158"/>
      <c r="OEO4" s="158"/>
      <c r="OEP4" s="158"/>
      <c r="OEQ4" s="158"/>
      <c r="OER4" s="158"/>
      <c r="OES4" s="158"/>
      <c r="OET4" s="158"/>
      <c r="OEU4" s="158"/>
      <c r="OEV4" s="158"/>
      <c r="OEW4" s="158"/>
      <c r="OEX4" s="158"/>
      <c r="OEY4" s="158"/>
      <c r="OEZ4" s="158"/>
      <c r="OFA4" s="158"/>
      <c r="OFB4" s="158"/>
      <c r="OFC4" s="158"/>
      <c r="OFD4" s="158"/>
      <c r="OFE4" s="158"/>
      <c r="OFF4" s="158"/>
      <c r="OFG4" s="158"/>
      <c r="OFH4" s="158"/>
      <c r="OFI4" s="158"/>
      <c r="OFJ4" s="158"/>
      <c r="OFK4" s="158"/>
      <c r="OFL4" s="158"/>
      <c r="OFM4" s="158"/>
      <c r="OFN4" s="158"/>
      <c r="OFO4" s="158"/>
      <c r="OFP4" s="158"/>
      <c r="OFQ4" s="158"/>
      <c r="OFR4" s="158"/>
      <c r="OFS4" s="158"/>
      <c r="OFT4" s="158"/>
      <c r="OFU4" s="158"/>
      <c r="OFV4" s="158"/>
      <c r="OFW4" s="158"/>
      <c r="OFX4" s="158"/>
      <c r="OFY4" s="158"/>
      <c r="OFZ4" s="158"/>
      <c r="OGA4" s="158"/>
      <c r="OGB4" s="158"/>
      <c r="OGC4" s="158"/>
      <c r="OGD4" s="158"/>
      <c r="OGE4" s="158"/>
      <c r="OGF4" s="158"/>
      <c r="OGG4" s="158"/>
      <c r="OGH4" s="158"/>
      <c r="OGI4" s="158"/>
      <c r="OGJ4" s="158"/>
      <c r="OGK4" s="158"/>
      <c r="OGL4" s="158"/>
      <c r="OGM4" s="158"/>
      <c r="OGN4" s="158"/>
      <c r="OGO4" s="158"/>
      <c r="OGP4" s="158"/>
      <c r="OGQ4" s="158"/>
      <c r="OGR4" s="158"/>
      <c r="OGS4" s="158"/>
      <c r="OGT4" s="158"/>
      <c r="OGU4" s="158"/>
      <c r="OGV4" s="158"/>
      <c r="OGW4" s="158"/>
      <c r="OGX4" s="158"/>
      <c r="OGY4" s="158"/>
      <c r="OGZ4" s="158"/>
      <c r="OHA4" s="158"/>
      <c r="OHB4" s="158"/>
      <c r="OHC4" s="158"/>
      <c r="OHD4" s="158"/>
      <c r="OHE4" s="158"/>
      <c r="OHF4" s="158"/>
      <c r="OHG4" s="158"/>
      <c r="OHH4" s="158"/>
      <c r="OHI4" s="158"/>
      <c r="OHJ4" s="158"/>
      <c r="OHK4" s="158"/>
      <c r="OHL4" s="158"/>
      <c r="OHM4" s="158"/>
      <c r="OHN4" s="158"/>
      <c r="OHO4" s="158"/>
      <c r="OHP4" s="158"/>
      <c r="OHQ4" s="158"/>
      <c r="OHR4" s="158"/>
      <c r="OHS4" s="158"/>
      <c r="OHT4" s="158"/>
      <c r="OHU4" s="158"/>
      <c r="OHV4" s="158"/>
      <c r="OHW4" s="158"/>
      <c r="OHX4" s="158"/>
      <c r="OHY4" s="158"/>
      <c r="OHZ4" s="158"/>
      <c r="OIA4" s="158"/>
      <c r="OIB4" s="158"/>
      <c r="OIC4" s="158"/>
      <c r="OID4" s="158"/>
      <c r="OIE4" s="158"/>
      <c r="OIF4" s="158"/>
      <c r="OIG4" s="158"/>
      <c r="OIH4" s="158"/>
      <c r="OII4" s="158"/>
      <c r="OIJ4" s="158"/>
      <c r="OIK4" s="158"/>
      <c r="OIL4" s="158"/>
      <c r="OIM4" s="158"/>
      <c r="OIN4" s="158"/>
      <c r="OIO4" s="158"/>
      <c r="OIP4" s="158"/>
      <c r="OIQ4" s="158"/>
      <c r="OIR4" s="158"/>
      <c r="OIS4" s="158"/>
      <c r="OIT4" s="158"/>
      <c r="OIU4" s="158"/>
      <c r="OIV4" s="158"/>
      <c r="OIW4" s="158"/>
      <c r="OIX4" s="158"/>
      <c r="OIY4" s="158"/>
      <c r="OIZ4" s="158"/>
      <c r="OJA4" s="158"/>
      <c r="OJB4" s="158"/>
      <c r="OJC4" s="158"/>
      <c r="OJD4" s="158"/>
      <c r="OJE4" s="158"/>
      <c r="OJF4" s="158"/>
      <c r="OJG4" s="158"/>
      <c r="OJH4" s="158"/>
      <c r="OJI4" s="158"/>
      <c r="OJJ4" s="158"/>
      <c r="OJK4" s="158"/>
      <c r="OJL4" s="158"/>
      <c r="OJM4" s="158"/>
      <c r="OJN4" s="158"/>
      <c r="OJO4" s="158"/>
      <c r="OJP4" s="158"/>
      <c r="OJQ4" s="158"/>
      <c r="OJR4" s="158"/>
      <c r="OJS4" s="158"/>
      <c r="OJT4" s="158"/>
      <c r="OJU4" s="158"/>
      <c r="OJV4" s="158"/>
      <c r="OJW4" s="158"/>
      <c r="OJX4" s="158"/>
      <c r="OJY4" s="158"/>
      <c r="OJZ4" s="158"/>
      <c r="OKA4" s="158"/>
      <c r="OKB4" s="158"/>
      <c r="OKC4" s="158"/>
      <c r="OKD4" s="158"/>
      <c r="OKE4" s="158"/>
      <c r="OKF4" s="158"/>
      <c r="OKG4" s="158"/>
      <c r="OKH4" s="158"/>
      <c r="OKI4" s="158"/>
      <c r="OKJ4" s="158"/>
      <c r="OKK4" s="158"/>
      <c r="OKL4" s="158"/>
      <c r="OKM4" s="158"/>
      <c r="OKN4" s="158"/>
      <c r="OKO4" s="158"/>
      <c r="OKP4" s="158"/>
      <c r="OKQ4" s="158"/>
      <c r="OKR4" s="158"/>
      <c r="OKS4" s="158"/>
      <c r="OKT4" s="158"/>
      <c r="OKU4" s="158"/>
      <c r="OKV4" s="158"/>
      <c r="OKW4" s="158"/>
      <c r="OKX4" s="158"/>
      <c r="OKY4" s="158"/>
      <c r="OKZ4" s="158"/>
      <c r="OLA4" s="158"/>
      <c r="OLB4" s="158"/>
      <c r="OLC4" s="158"/>
      <c r="OLD4" s="158"/>
      <c r="OLE4" s="158"/>
      <c r="OLF4" s="158"/>
      <c r="OLG4" s="158"/>
      <c r="OLH4" s="158"/>
      <c r="OLI4" s="158"/>
      <c r="OLJ4" s="158"/>
      <c r="OLK4" s="158"/>
      <c r="OLL4" s="158"/>
      <c r="OLM4" s="158"/>
      <c r="OLN4" s="158"/>
      <c r="OLO4" s="158"/>
      <c r="OLP4" s="158"/>
      <c r="OLQ4" s="158"/>
      <c r="OLR4" s="158"/>
      <c r="OLS4" s="158"/>
      <c r="OLT4" s="158"/>
      <c r="OLU4" s="158"/>
      <c r="OLV4" s="158"/>
      <c r="OLW4" s="158"/>
      <c r="OLX4" s="158"/>
      <c r="OLY4" s="158"/>
      <c r="OLZ4" s="158"/>
      <c r="OMA4" s="158"/>
      <c r="OMB4" s="158"/>
      <c r="OMC4" s="158"/>
      <c r="OMD4" s="158"/>
      <c r="OME4" s="158"/>
      <c r="OMF4" s="158"/>
      <c r="OMG4" s="158"/>
      <c r="OMH4" s="158"/>
      <c r="OMI4" s="158"/>
      <c r="OMJ4" s="158"/>
      <c r="OMK4" s="158"/>
      <c r="OML4" s="158"/>
      <c r="OMM4" s="158"/>
      <c r="OMN4" s="158"/>
      <c r="OMO4" s="158"/>
      <c r="OMP4" s="158"/>
      <c r="OMQ4" s="158"/>
      <c r="OMR4" s="158"/>
      <c r="OMS4" s="158"/>
      <c r="OMT4" s="158"/>
      <c r="OMU4" s="158"/>
      <c r="OMV4" s="158"/>
      <c r="OMW4" s="158"/>
      <c r="OMX4" s="158"/>
      <c r="OMY4" s="158"/>
      <c r="OMZ4" s="158"/>
      <c r="ONA4" s="158"/>
      <c r="ONB4" s="158"/>
      <c r="ONC4" s="158"/>
      <c r="OND4" s="158"/>
      <c r="ONE4" s="158"/>
      <c r="ONF4" s="158"/>
      <c r="ONG4" s="158"/>
      <c r="ONH4" s="158"/>
      <c r="ONI4" s="158"/>
      <c r="ONJ4" s="158"/>
      <c r="ONK4" s="158"/>
      <c r="ONL4" s="158"/>
      <c r="ONM4" s="158"/>
      <c r="ONN4" s="158"/>
      <c r="ONO4" s="158"/>
      <c r="ONP4" s="158"/>
      <c r="ONQ4" s="158"/>
      <c r="ONR4" s="158"/>
      <c r="ONS4" s="158"/>
      <c r="ONT4" s="158"/>
      <c r="ONU4" s="158"/>
      <c r="ONV4" s="158"/>
      <c r="ONW4" s="158"/>
      <c r="ONX4" s="158"/>
      <c r="ONY4" s="158"/>
      <c r="ONZ4" s="158"/>
      <c r="OOA4" s="158"/>
      <c r="OOB4" s="158"/>
      <c r="OOC4" s="158"/>
      <c r="OOD4" s="158"/>
      <c r="OOE4" s="158"/>
      <c r="OOF4" s="158"/>
      <c r="OOG4" s="158"/>
      <c r="OOH4" s="158"/>
      <c r="OOI4" s="158"/>
      <c r="OOJ4" s="158"/>
      <c r="OOK4" s="158"/>
      <c r="OOL4" s="158"/>
      <c r="OOM4" s="158"/>
      <c r="OON4" s="158"/>
      <c r="OOO4" s="158"/>
      <c r="OOP4" s="158"/>
      <c r="OOQ4" s="158"/>
      <c r="OOR4" s="158"/>
      <c r="OOS4" s="158"/>
      <c r="OOT4" s="158"/>
      <c r="OOU4" s="158"/>
      <c r="OOV4" s="158"/>
      <c r="OOW4" s="158"/>
      <c r="OOX4" s="158"/>
      <c r="OOY4" s="158"/>
      <c r="OOZ4" s="158"/>
      <c r="OPA4" s="158"/>
      <c r="OPB4" s="158"/>
      <c r="OPC4" s="158"/>
      <c r="OPD4" s="158"/>
      <c r="OPE4" s="158"/>
      <c r="OPF4" s="158"/>
      <c r="OPG4" s="158"/>
      <c r="OPH4" s="158"/>
      <c r="OPI4" s="158"/>
      <c r="OPJ4" s="158"/>
      <c r="OPK4" s="158"/>
      <c r="OPL4" s="158"/>
      <c r="OPM4" s="158"/>
      <c r="OPN4" s="158"/>
      <c r="OPO4" s="158"/>
      <c r="OPP4" s="158"/>
      <c r="OPQ4" s="158"/>
      <c r="OPR4" s="158"/>
      <c r="OPS4" s="158"/>
      <c r="OPT4" s="158"/>
      <c r="OPU4" s="158"/>
      <c r="OPV4" s="158"/>
      <c r="OPW4" s="158"/>
      <c r="OPX4" s="158"/>
      <c r="OPY4" s="158"/>
      <c r="OPZ4" s="158"/>
      <c r="OQA4" s="158"/>
      <c r="OQB4" s="158"/>
      <c r="OQC4" s="158"/>
      <c r="OQD4" s="158"/>
      <c r="OQE4" s="158"/>
      <c r="OQF4" s="158"/>
      <c r="OQG4" s="158"/>
      <c r="OQH4" s="158"/>
      <c r="OQI4" s="158"/>
      <c r="OQJ4" s="158"/>
      <c r="OQK4" s="158"/>
      <c r="OQL4" s="158"/>
      <c r="OQM4" s="158"/>
      <c r="OQN4" s="158"/>
      <c r="OQO4" s="158"/>
      <c r="OQP4" s="158"/>
      <c r="OQQ4" s="158"/>
      <c r="OQR4" s="158"/>
      <c r="OQS4" s="158"/>
      <c r="OQT4" s="158"/>
      <c r="OQU4" s="158"/>
      <c r="OQV4" s="158"/>
      <c r="OQW4" s="158"/>
      <c r="OQX4" s="158"/>
      <c r="OQY4" s="158"/>
      <c r="OQZ4" s="158"/>
      <c r="ORA4" s="158"/>
      <c r="ORB4" s="158"/>
      <c r="ORC4" s="158"/>
      <c r="ORD4" s="158"/>
      <c r="ORE4" s="158"/>
      <c r="ORF4" s="158"/>
      <c r="ORG4" s="158"/>
      <c r="ORH4" s="158"/>
      <c r="ORI4" s="158"/>
      <c r="ORJ4" s="158"/>
      <c r="ORK4" s="158"/>
      <c r="ORL4" s="158"/>
      <c r="ORM4" s="158"/>
      <c r="ORN4" s="158"/>
      <c r="ORO4" s="158"/>
      <c r="ORP4" s="158"/>
      <c r="ORQ4" s="158"/>
      <c r="ORR4" s="158"/>
      <c r="ORS4" s="158"/>
      <c r="ORT4" s="158"/>
      <c r="ORU4" s="158"/>
      <c r="ORV4" s="158"/>
      <c r="ORW4" s="158"/>
      <c r="ORX4" s="158"/>
      <c r="ORY4" s="158"/>
      <c r="ORZ4" s="158"/>
      <c r="OSA4" s="158"/>
      <c r="OSB4" s="158"/>
      <c r="OSC4" s="158"/>
      <c r="OSD4" s="158"/>
      <c r="OSE4" s="158"/>
      <c r="OSF4" s="158"/>
      <c r="OSG4" s="158"/>
      <c r="OSH4" s="158"/>
      <c r="OSI4" s="158"/>
      <c r="OSJ4" s="158"/>
      <c r="OSK4" s="158"/>
      <c r="OSL4" s="158"/>
      <c r="OSM4" s="158"/>
      <c r="OSN4" s="158"/>
      <c r="OSO4" s="158"/>
      <c r="OSP4" s="158"/>
      <c r="OSQ4" s="158"/>
      <c r="OSR4" s="158"/>
      <c r="OSS4" s="158"/>
      <c r="OST4" s="158"/>
      <c r="OSU4" s="158"/>
      <c r="OSV4" s="158"/>
      <c r="OSW4" s="158"/>
      <c r="OSX4" s="158"/>
      <c r="OSY4" s="158"/>
      <c r="OSZ4" s="158"/>
      <c r="OTA4" s="158"/>
      <c r="OTB4" s="158"/>
      <c r="OTC4" s="158"/>
      <c r="OTD4" s="158"/>
      <c r="OTE4" s="158"/>
      <c r="OTF4" s="158"/>
      <c r="OTG4" s="158"/>
      <c r="OTH4" s="158"/>
      <c r="OTI4" s="158"/>
      <c r="OTJ4" s="158"/>
      <c r="OTK4" s="158"/>
      <c r="OTL4" s="158"/>
      <c r="OTM4" s="158"/>
      <c r="OTN4" s="158"/>
      <c r="OTO4" s="158"/>
      <c r="OTP4" s="158"/>
      <c r="OTQ4" s="158"/>
      <c r="OTR4" s="158"/>
      <c r="OTS4" s="158"/>
      <c r="OTT4" s="158"/>
      <c r="OTU4" s="158"/>
      <c r="OTV4" s="158"/>
      <c r="OTW4" s="158"/>
      <c r="OTX4" s="158"/>
      <c r="OTY4" s="158"/>
      <c r="OTZ4" s="158"/>
      <c r="OUA4" s="158"/>
      <c r="OUB4" s="158"/>
      <c r="OUC4" s="158"/>
      <c r="OUD4" s="158"/>
      <c r="OUE4" s="158"/>
      <c r="OUF4" s="158"/>
      <c r="OUG4" s="158"/>
      <c r="OUH4" s="158"/>
      <c r="OUI4" s="158"/>
      <c r="OUJ4" s="158"/>
      <c r="OUK4" s="158"/>
      <c r="OUL4" s="158"/>
      <c r="OUM4" s="158"/>
      <c r="OUN4" s="158"/>
      <c r="OUO4" s="158"/>
      <c r="OUP4" s="158"/>
      <c r="OUQ4" s="158"/>
      <c r="OUR4" s="158"/>
      <c r="OUS4" s="158"/>
      <c r="OUT4" s="158"/>
      <c r="OUU4" s="158"/>
      <c r="OUV4" s="158"/>
      <c r="OUW4" s="158"/>
      <c r="OUX4" s="158"/>
      <c r="OUY4" s="158"/>
      <c r="OUZ4" s="158"/>
      <c r="OVA4" s="158"/>
      <c r="OVB4" s="158"/>
      <c r="OVC4" s="158"/>
      <c r="OVD4" s="158"/>
      <c r="OVE4" s="158"/>
      <c r="OVF4" s="158"/>
      <c r="OVG4" s="158"/>
      <c r="OVH4" s="158"/>
      <c r="OVI4" s="158"/>
      <c r="OVJ4" s="158"/>
      <c r="OVK4" s="158"/>
      <c r="OVL4" s="158"/>
      <c r="OVM4" s="158"/>
      <c r="OVN4" s="158"/>
      <c r="OVO4" s="158"/>
      <c r="OVP4" s="158"/>
      <c r="OVQ4" s="158"/>
      <c r="OVR4" s="158"/>
      <c r="OVS4" s="158"/>
      <c r="OVT4" s="158"/>
      <c r="OVU4" s="158"/>
      <c r="OVV4" s="158"/>
      <c r="OVW4" s="158"/>
      <c r="OVX4" s="158"/>
      <c r="OVY4" s="158"/>
      <c r="OVZ4" s="158"/>
      <c r="OWA4" s="158"/>
      <c r="OWB4" s="158"/>
      <c r="OWC4" s="158"/>
      <c r="OWD4" s="158"/>
      <c r="OWE4" s="158"/>
      <c r="OWF4" s="158"/>
      <c r="OWG4" s="158"/>
      <c r="OWH4" s="158"/>
      <c r="OWI4" s="158"/>
      <c r="OWJ4" s="158"/>
      <c r="OWK4" s="158"/>
      <c r="OWL4" s="158"/>
      <c r="OWM4" s="158"/>
      <c r="OWN4" s="158"/>
      <c r="OWO4" s="158"/>
      <c r="OWP4" s="158"/>
      <c r="OWQ4" s="158"/>
      <c r="OWR4" s="158"/>
      <c r="OWS4" s="158"/>
      <c r="OWT4" s="158"/>
      <c r="OWU4" s="158"/>
      <c r="OWV4" s="158"/>
      <c r="OWW4" s="158"/>
      <c r="OWX4" s="158"/>
      <c r="OWY4" s="158"/>
      <c r="OWZ4" s="158"/>
      <c r="OXA4" s="158"/>
      <c r="OXB4" s="158"/>
      <c r="OXC4" s="158"/>
      <c r="OXD4" s="158"/>
      <c r="OXE4" s="158"/>
      <c r="OXF4" s="158"/>
      <c r="OXG4" s="158"/>
      <c r="OXH4" s="158"/>
      <c r="OXI4" s="158"/>
      <c r="OXJ4" s="158"/>
      <c r="OXK4" s="158"/>
      <c r="OXL4" s="158"/>
      <c r="OXM4" s="158"/>
      <c r="OXN4" s="158"/>
      <c r="OXO4" s="158"/>
      <c r="OXP4" s="158"/>
      <c r="OXQ4" s="158"/>
      <c r="OXR4" s="158"/>
      <c r="OXS4" s="158"/>
      <c r="OXT4" s="158"/>
      <c r="OXU4" s="158"/>
      <c r="OXV4" s="158"/>
      <c r="OXW4" s="158"/>
      <c r="OXX4" s="158"/>
      <c r="OXY4" s="158"/>
      <c r="OXZ4" s="158"/>
      <c r="OYA4" s="158"/>
      <c r="OYB4" s="158"/>
      <c r="OYC4" s="158"/>
      <c r="OYD4" s="158"/>
      <c r="OYE4" s="158"/>
      <c r="OYF4" s="158"/>
      <c r="OYG4" s="158"/>
      <c r="OYH4" s="158"/>
      <c r="OYI4" s="158"/>
      <c r="OYJ4" s="158"/>
      <c r="OYK4" s="158"/>
      <c r="OYL4" s="158"/>
      <c r="OYM4" s="158"/>
      <c r="OYN4" s="158"/>
      <c r="OYO4" s="158"/>
      <c r="OYP4" s="158"/>
      <c r="OYQ4" s="158"/>
      <c r="OYR4" s="158"/>
      <c r="OYS4" s="158"/>
      <c r="OYT4" s="158"/>
      <c r="OYU4" s="158"/>
      <c r="OYV4" s="158"/>
      <c r="OYW4" s="158"/>
      <c r="OYX4" s="158"/>
      <c r="OYY4" s="158"/>
      <c r="OYZ4" s="158"/>
      <c r="OZA4" s="158"/>
      <c r="OZB4" s="158"/>
      <c r="OZC4" s="158"/>
      <c r="OZD4" s="158"/>
      <c r="OZE4" s="158"/>
      <c r="OZF4" s="158"/>
      <c r="OZG4" s="158"/>
      <c r="OZH4" s="158"/>
      <c r="OZI4" s="158"/>
      <c r="OZJ4" s="158"/>
      <c r="OZK4" s="158"/>
      <c r="OZL4" s="158"/>
      <c r="OZM4" s="158"/>
      <c r="OZN4" s="158"/>
      <c r="OZO4" s="158"/>
      <c r="OZP4" s="158"/>
      <c r="OZQ4" s="158"/>
      <c r="OZR4" s="158"/>
      <c r="OZS4" s="158"/>
      <c r="OZT4" s="158"/>
      <c r="OZU4" s="158"/>
      <c r="OZV4" s="158"/>
      <c r="OZW4" s="158"/>
      <c r="OZX4" s="158"/>
      <c r="OZY4" s="158"/>
      <c r="OZZ4" s="158"/>
      <c r="PAA4" s="158"/>
      <c r="PAB4" s="158"/>
      <c r="PAC4" s="158"/>
      <c r="PAD4" s="158"/>
      <c r="PAE4" s="158"/>
      <c r="PAF4" s="158"/>
      <c r="PAG4" s="158"/>
      <c r="PAH4" s="158"/>
      <c r="PAI4" s="158"/>
      <c r="PAJ4" s="158"/>
      <c r="PAK4" s="158"/>
      <c r="PAL4" s="158"/>
      <c r="PAM4" s="158"/>
      <c r="PAN4" s="158"/>
      <c r="PAO4" s="158"/>
      <c r="PAP4" s="158"/>
      <c r="PAQ4" s="158"/>
      <c r="PAR4" s="158"/>
      <c r="PAS4" s="158"/>
      <c r="PAT4" s="158"/>
      <c r="PAU4" s="158"/>
      <c r="PAV4" s="158"/>
      <c r="PAW4" s="158"/>
      <c r="PAX4" s="158"/>
      <c r="PAY4" s="158"/>
      <c r="PAZ4" s="158"/>
      <c r="PBA4" s="158"/>
      <c r="PBB4" s="158"/>
      <c r="PBC4" s="158"/>
      <c r="PBD4" s="158"/>
      <c r="PBE4" s="158"/>
      <c r="PBF4" s="158"/>
      <c r="PBG4" s="158"/>
      <c r="PBH4" s="158"/>
      <c r="PBI4" s="158"/>
      <c r="PBJ4" s="158"/>
      <c r="PBK4" s="158"/>
      <c r="PBL4" s="158"/>
      <c r="PBM4" s="158"/>
      <c r="PBN4" s="158"/>
      <c r="PBO4" s="158"/>
      <c r="PBP4" s="158"/>
      <c r="PBQ4" s="158"/>
      <c r="PBR4" s="158"/>
      <c r="PBS4" s="158"/>
      <c r="PBT4" s="158"/>
      <c r="PBU4" s="158"/>
      <c r="PBV4" s="158"/>
      <c r="PBW4" s="158"/>
      <c r="PBX4" s="158"/>
      <c r="PBY4" s="158"/>
      <c r="PBZ4" s="158"/>
      <c r="PCA4" s="158"/>
      <c r="PCB4" s="158"/>
      <c r="PCC4" s="158"/>
      <c r="PCD4" s="158"/>
      <c r="PCE4" s="158"/>
      <c r="PCF4" s="158"/>
      <c r="PCG4" s="158"/>
      <c r="PCH4" s="158"/>
      <c r="PCI4" s="158"/>
      <c r="PCJ4" s="158"/>
      <c r="PCK4" s="158"/>
      <c r="PCL4" s="158"/>
      <c r="PCM4" s="158"/>
      <c r="PCN4" s="158"/>
      <c r="PCO4" s="158"/>
      <c r="PCP4" s="158"/>
      <c r="PCQ4" s="158"/>
      <c r="PCR4" s="158"/>
      <c r="PCS4" s="158"/>
      <c r="PCT4" s="158"/>
      <c r="PCU4" s="158"/>
      <c r="PCV4" s="158"/>
      <c r="PCW4" s="158"/>
      <c r="PCX4" s="158"/>
      <c r="PCY4" s="158"/>
      <c r="PCZ4" s="158"/>
      <c r="PDA4" s="158"/>
      <c r="PDB4" s="158"/>
      <c r="PDC4" s="158"/>
      <c r="PDD4" s="158"/>
      <c r="PDE4" s="158"/>
      <c r="PDF4" s="158"/>
      <c r="PDG4" s="158"/>
      <c r="PDH4" s="158"/>
      <c r="PDI4" s="158"/>
      <c r="PDJ4" s="158"/>
      <c r="PDK4" s="158"/>
      <c r="PDL4" s="158"/>
      <c r="PDM4" s="158"/>
      <c r="PDN4" s="158"/>
      <c r="PDO4" s="158"/>
      <c r="PDP4" s="158"/>
      <c r="PDQ4" s="158"/>
      <c r="PDR4" s="158"/>
      <c r="PDS4" s="158"/>
      <c r="PDT4" s="158"/>
      <c r="PDU4" s="158"/>
      <c r="PDV4" s="158"/>
      <c r="PDW4" s="158"/>
      <c r="PDX4" s="158"/>
      <c r="PDY4" s="158"/>
      <c r="PDZ4" s="158"/>
      <c r="PEA4" s="158"/>
      <c r="PEB4" s="158"/>
      <c r="PEC4" s="158"/>
      <c r="PED4" s="158"/>
      <c r="PEE4" s="158"/>
      <c r="PEF4" s="158"/>
      <c r="PEG4" s="158"/>
      <c r="PEH4" s="158"/>
      <c r="PEI4" s="158"/>
      <c r="PEJ4" s="158"/>
      <c r="PEK4" s="158"/>
      <c r="PEL4" s="158"/>
      <c r="PEM4" s="158"/>
      <c r="PEN4" s="158"/>
      <c r="PEO4" s="158"/>
      <c r="PEP4" s="158"/>
      <c r="PEQ4" s="158"/>
      <c r="PER4" s="158"/>
      <c r="PES4" s="158"/>
      <c r="PET4" s="158"/>
      <c r="PEU4" s="158"/>
      <c r="PEV4" s="158"/>
      <c r="PEW4" s="158"/>
      <c r="PEX4" s="158"/>
      <c r="PEY4" s="158"/>
      <c r="PEZ4" s="158"/>
      <c r="PFA4" s="158"/>
      <c r="PFB4" s="158"/>
      <c r="PFC4" s="158"/>
      <c r="PFD4" s="158"/>
      <c r="PFE4" s="158"/>
      <c r="PFF4" s="158"/>
      <c r="PFG4" s="158"/>
      <c r="PFH4" s="158"/>
      <c r="PFI4" s="158"/>
      <c r="PFJ4" s="158"/>
      <c r="PFK4" s="158"/>
      <c r="PFL4" s="158"/>
      <c r="PFM4" s="158"/>
      <c r="PFN4" s="158"/>
      <c r="PFO4" s="158"/>
      <c r="PFP4" s="158"/>
      <c r="PFQ4" s="158"/>
      <c r="PFR4" s="158"/>
      <c r="PFS4" s="158"/>
      <c r="PFT4" s="158"/>
      <c r="PFU4" s="158"/>
      <c r="PFV4" s="158"/>
      <c r="PFW4" s="158"/>
      <c r="PFX4" s="158"/>
      <c r="PFY4" s="158"/>
      <c r="PFZ4" s="158"/>
      <c r="PGA4" s="158"/>
      <c r="PGB4" s="158"/>
      <c r="PGC4" s="158"/>
      <c r="PGD4" s="158"/>
      <c r="PGE4" s="158"/>
      <c r="PGF4" s="158"/>
      <c r="PGG4" s="158"/>
      <c r="PGH4" s="158"/>
      <c r="PGI4" s="158"/>
      <c r="PGJ4" s="158"/>
      <c r="PGK4" s="158"/>
      <c r="PGL4" s="158"/>
      <c r="PGM4" s="158"/>
      <c r="PGN4" s="158"/>
      <c r="PGO4" s="158"/>
      <c r="PGP4" s="158"/>
      <c r="PGQ4" s="158"/>
      <c r="PGR4" s="158"/>
      <c r="PGS4" s="158"/>
      <c r="PGT4" s="158"/>
      <c r="PGU4" s="158"/>
      <c r="PGV4" s="158"/>
      <c r="PGW4" s="158"/>
      <c r="PGX4" s="158"/>
      <c r="PGY4" s="158"/>
      <c r="PGZ4" s="158"/>
      <c r="PHA4" s="158"/>
      <c r="PHB4" s="158"/>
      <c r="PHC4" s="158"/>
      <c r="PHD4" s="158"/>
      <c r="PHE4" s="158"/>
      <c r="PHF4" s="158"/>
      <c r="PHG4" s="158"/>
      <c r="PHH4" s="158"/>
      <c r="PHI4" s="158"/>
      <c r="PHJ4" s="158"/>
      <c r="PHK4" s="158"/>
      <c r="PHL4" s="158"/>
      <c r="PHM4" s="158"/>
      <c r="PHN4" s="158"/>
      <c r="PHO4" s="158"/>
      <c r="PHP4" s="158"/>
      <c r="PHQ4" s="158"/>
      <c r="PHR4" s="158"/>
      <c r="PHS4" s="158"/>
      <c r="PHT4" s="158"/>
      <c r="PHU4" s="158"/>
      <c r="PHV4" s="158"/>
      <c r="PHW4" s="158"/>
      <c r="PHX4" s="158"/>
      <c r="PHY4" s="158"/>
      <c r="PHZ4" s="158"/>
      <c r="PIA4" s="158"/>
      <c r="PIB4" s="158"/>
      <c r="PIC4" s="158"/>
      <c r="PID4" s="158"/>
      <c r="PIE4" s="158"/>
      <c r="PIF4" s="158"/>
      <c r="PIG4" s="158"/>
      <c r="PIH4" s="158"/>
      <c r="PII4" s="158"/>
      <c r="PIJ4" s="158"/>
      <c r="PIK4" s="158"/>
      <c r="PIL4" s="158"/>
      <c r="PIM4" s="158"/>
      <c r="PIN4" s="158"/>
      <c r="PIO4" s="158"/>
      <c r="PIP4" s="158"/>
      <c r="PIQ4" s="158"/>
      <c r="PIR4" s="158"/>
      <c r="PIS4" s="158"/>
      <c r="PIT4" s="158"/>
      <c r="PIU4" s="158"/>
      <c r="PIV4" s="158"/>
      <c r="PIW4" s="158"/>
      <c r="PIX4" s="158"/>
      <c r="PIY4" s="158"/>
      <c r="PIZ4" s="158"/>
      <c r="PJA4" s="158"/>
      <c r="PJB4" s="158"/>
      <c r="PJC4" s="158"/>
      <c r="PJD4" s="158"/>
      <c r="PJE4" s="158"/>
      <c r="PJF4" s="158"/>
      <c r="PJG4" s="158"/>
      <c r="PJH4" s="158"/>
      <c r="PJI4" s="158"/>
      <c r="PJJ4" s="158"/>
      <c r="PJK4" s="158"/>
      <c r="PJL4" s="158"/>
      <c r="PJM4" s="158"/>
      <c r="PJN4" s="158"/>
      <c r="PJO4" s="158"/>
      <c r="PJP4" s="158"/>
      <c r="PJQ4" s="158"/>
      <c r="PJR4" s="158"/>
      <c r="PJS4" s="158"/>
      <c r="PJT4" s="158"/>
      <c r="PJU4" s="158"/>
      <c r="PJV4" s="158"/>
      <c r="PJW4" s="158"/>
      <c r="PJX4" s="158"/>
      <c r="PJY4" s="158"/>
      <c r="PJZ4" s="158"/>
      <c r="PKA4" s="158"/>
      <c r="PKB4" s="158"/>
      <c r="PKC4" s="158"/>
      <c r="PKD4" s="158"/>
      <c r="PKE4" s="158"/>
      <c r="PKF4" s="158"/>
      <c r="PKG4" s="158"/>
      <c r="PKH4" s="158"/>
      <c r="PKI4" s="158"/>
      <c r="PKJ4" s="158"/>
      <c r="PKK4" s="158"/>
      <c r="PKL4" s="158"/>
      <c r="PKM4" s="158"/>
      <c r="PKN4" s="158"/>
      <c r="PKO4" s="158"/>
      <c r="PKP4" s="158"/>
      <c r="PKQ4" s="158"/>
      <c r="PKR4" s="158"/>
      <c r="PKS4" s="158"/>
      <c r="PKT4" s="158"/>
      <c r="PKU4" s="158"/>
      <c r="PKV4" s="158"/>
      <c r="PKW4" s="158"/>
      <c r="PKX4" s="158"/>
      <c r="PKY4" s="158"/>
      <c r="PKZ4" s="158"/>
      <c r="PLA4" s="158"/>
      <c r="PLB4" s="158"/>
      <c r="PLC4" s="158"/>
      <c r="PLD4" s="158"/>
      <c r="PLE4" s="158"/>
      <c r="PLF4" s="158"/>
      <c r="PLG4" s="158"/>
      <c r="PLH4" s="158"/>
      <c r="PLI4" s="158"/>
      <c r="PLJ4" s="158"/>
      <c r="PLK4" s="158"/>
      <c r="PLL4" s="158"/>
      <c r="PLM4" s="158"/>
      <c r="PLN4" s="158"/>
      <c r="PLO4" s="158"/>
      <c r="PLP4" s="158"/>
      <c r="PLQ4" s="158"/>
      <c r="PLR4" s="158"/>
      <c r="PLS4" s="158"/>
      <c r="PLT4" s="158"/>
      <c r="PLU4" s="158"/>
      <c r="PLV4" s="158"/>
      <c r="PLW4" s="158"/>
      <c r="PLX4" s="158"/>
      <c r="PLY4" s="158"/>
      <c r="PLZ4" s="158"/>
      <c r="PMA4" s="158"/>
      <c r="PMB4" s="158"/>
      <c r="PMC4" s="158"/>
      <c r="PMD4" s="158"/>
      <c r="PME4" s="158"/>
      <c r="PMF4" s="158"/>
      <c r="PMG4" s="158"/>
      <c r="PMH4" s="158"/>
      <c r="PMI4" s="158"/>
      <c r="PMJ4" s="158"/>
      <c r="PMK4" s="158"/>
      <c r="PML4" s="158"/>
      <c r="PMM4" s="158"/>
      <c r="PMN4" s="158"/>
      <c r="PMO4" s="158"/>
      <c r="PMP4" s="158"/>
      <c r="PMQ4" s="158"/>
      <c r="PMR4" s="158"/>
      <c r="PMS4" s="158"/>
      <c r="PMT4" s="158"/>
      <c r="PMU4" s="158"/>
      <c r="PMV4" s="158"/>
      <c r="PMW4" s="158"/>
      <c r="PMX4" s="158"/>
      <c r="PMY4" s="158"/>
      <c r="PMZ4" s="158"/>
      <c r="PNA4" s="158"/>
      <c r="PNB4" s="158"/>
      <c r="PNC4" s="158"/>
      <c r="PND4" s="158"/>
      <c r="PNE4" s="158"/>
      <c r="PNF4" s="158"/>
      <c r="PNG4" s="158"/>
      <c r="PNH4" s="158"/>
      <c r="PNI4" s="158"/>
      <c r="PNJ4" s="158"/>
      <c r="PNK4" s="158"/>
      <c r="PNL4" s="158"/>
      <c r="PNM4" s="158"/>
      <c r="PNN4" s="158"/>
      <c r="PNO4" s="158"/>
      <c r="PNP4" s="158"/>
      <c r="PNQ4" s="158"/>
      <c r="PNR4" s="158"/>
      <c r="PNS4" s="158"/>
      <c r="PNT4" s="158"/>
      <c r="PNU4" s="158"/>
      <c r="PNV4" s="158"/>
      <c r="PNW4" s="158"/>
      <c r="PNX4" s="158"/>
      <c r="PNY4" s="158"/>
      <c r="PNZ4" s="158"/>
      <c r="POA4" s="158"/>
      <c r="POB4" s="158"/>
      <c r="POC4" s="158"/>
      <c r="POD4" s="158"/>
      <c r="POE4" s="158"/>
      <c r="POF4" s="158"/>
      <c r="POG4" s="158"/>
      <c r="POH4" s="158"/>
      <c r="POI4" s="158"/>
      <c r="POJ4" s="158"/>
      <c r="POK4" s="158"/>
      <c r="POL4" s="158"/>
      <c r="POM4" s="158"/>
      <c r="PON4" s="158"/>
      <c r="POO4" s="158"/>
      <c r="POP4" s="158"/>
      <c r="POQ4" s="158"/>
      <c r="POR4" s="158"/>
      <c r="POS4" s="158"/>
      <c r="POT4" s="158"/>
      <c r="POU4" s="158"/>
      <c r="POV4" s="158"/>
      <c r="POW4" s="158"/>
      <c r="POX4" s="158"/>
      <c r="POY4" s="158"/>
      <c r="POZ4" s="158"/>
      <c r="PPA4" s="158"/>
      <c r="PPB4" s="158"/>
      <c r="PPC4" s="158"/>
      <c r="PPD4" s="158"/>
      <c r="PPE4" s="158"/>
      <c r="PPF4" s="158"/>
      <c r="PPG4" s="158"/>
      <c r="PPH4" s="158"/>
      <c r="PPI4" s="158"/>
      <c r="PPJ4" s="158"/>
      <c r="PPK4" s="158"/>
      <c r="PPL4" s="158"/>
      <c r="PPM4" s="158"/>
      <c r="PPN4" s="158"/>
      <c r="PPO4" s="158"/>
      <c r="PPP4" s="158"/>
      <c r="PPQ4" s="158"/>
      <c r="PPR4" s="158"/>
      <c r="PPS4" s="158"/>
      <c r="PPT4" s="158"/>
      <c r="PPU4" s="158"/>
      <c r="PPV4" s="158"/>
      <c r="PPW4" s="158"/>
      <c r="PPX4" s="158"/>
      <c r="PPY4" s="158"/>
      <c r="PPZ4" s="158"/>
      <c r="PQA4" s="158"/>
      <c r="PQB4" s="158"/>
      <c r="PQC4" s="158"/>
      <c r="PQD4" s="158"/>
      <c r="PQE4" s="158"/>
      <c r="PQF4" s="158"/>
      <c r="PQG4" s="158"/>
      <c r="PQH4" s="158"/>
      <c r="PQI4" s="158"/>
      <c r="PQJ4" s="158"/>
      <c r="PQK4" s="158"/>
      <c r="PQL4" s="158"/>
      <c r="PQM4" s="158"/>
      <c r="PQN4" s="158"/>
      <c r="PQO4" s="158"/>
      <c r="PQP4" s="158"/>
      <c r="PQQ4" s="158"/>
      <c r="PQR4" s="158"/>
      <c r="PQS4" s="158"/>
      <c r="PQT4" s="158"/>
      <c r="PQU4" s="158"/>
      <c r="PQV4" s="158"/>
      <c r="PQW4" s="158"/>
      <c r="PQX4" s="158"/>
      <c r="PQY4" s="158"/>
      <c r="PQZ4" s="158"/>
      <c r="PRA4" s="158"/>
      <c r="PRB4" s="158"/>
      <c r="PRC4" s="158"/>
      <c r="PRD4" s="158"/>
      <c r="PRE4" s="158"/>
      <c r="PRF4" s="158"/>
      <c r="PRG4" s="158"/>
      <c r="PRH4" s="158"/>
      <c r="PRI4" s="158"/>
      <c r="PRJ4" s="158"/>
      <c r="PRK4" s="158"/>
      <c r="PRL4" s="158"/>
      <c r="PRM4" s="158"/>
      <c r="PRN4" s="158"/>
      <c r="PRO4" s="158"/>
      <c r="PRP4" s="158"/>
      <c r="PRQ4" s="158"/>
      <c r="PRR4" s="158"/>
      <c r="PRS4" s="158"/>
      <c r="PRT4" s="158"/>
      <c r="PRU4" s="158"/>
      <c r="PRV4" s="158"/>
      <c r="PRW4" s="158"/>
      <c r="PRX4" s="158"/>
      <c r="PRY4" s="158"/>
      <c r="PRZ4" s="158"/>
      <c r="PSA4" s="158"/>
      <c r="PSB4" s="158"/>
      <c r="PSC4" s="158"/>
      <c r="PSD4" s="158"/>
      <c r="PSE4" s="158"/>
      <c r="PSF4" s="158"/>
      <c r="PSG4" s="158"/>
      <c r="PSH4" s="158"/>
      <c r="PSI4" s="158"/>
      <c r="PSJ4" s="158"/>
      <c r="PSK4" s="158"/>
      <c r="PSL4" s="158"/>
      <c r="PSM4" s="158"/>
      <c r="PSN4" s="158"/>
      <c r="PSO4" s="158"/>
      <c r="PSP4" s="158"/>
      <c r="PSQ4" s="158"/>
      <c r="PSR4" s="158"/>
      <c r="PSS4" s="158"/>
      <c r="PST4" s="158"/>
      <c r="PSU4" s="158"/>
      <c r="PSV4" s="158"/>
      <c r="PSW4" s="158"/>
      <c r="PSX4" s="158"/>
      <c r="PSY4" s="158"/>
      <c r="PSZ4" s="158"/>
      <c r="PTA4" s="158"/>
      <c r="PTB4" s="158"/>
      <c r="PTC4" s="158"/>
      <c r="PTD4" s="158"/>
      <c r="PTE4" s="158"/>
      <c r="PTF4" s="158"/>
      <c r="PTG4" s="158"/>
      <c r="PTH4" s="158"/>
      <c r="PTI4" s="158"/>
      <c r="PTJ4" s="158"/>
      <c r="PTK4" s="158"/>
      <c r="PTL4" s="158"/>
      <c r="PTM4" s="158"/>
      <c r="PTN4" s="158"/>
      <c r="PTO4" s="158"/>
      <c r="PTP4" s="158"/>
      <c r="PTQ4" s="158"/>
      <c r="PTR4" s="158"/>
      <c r="PTS4" s="158"/>
      <c r="PTT4" s="158"/>
      <c r="PTU4" s="158"/>
      <c r="PTV4" s="158"/>
      <c r="PTW4" s="158"/>
      <c r="PTX4" s="158"/>
      <c r="PTY4" s="158"/>
      <c r="PTZ4" s="158"/>
      <c r="PUA4" s="158"/>
      <c r="PUB4" s="158"/>
      <c r="PUC4" s="158"/>
      <c r="PUD4" s="158"/>
      <c r="PUE4" s="158"/>
      <c r="PUF4" s="158"/>
      <c r="PUG4" s="158"/>
      <c r="PUH4" s="158"/>
      <c r="PUI4" s="158"/>
      <c r="PUJ4" s="158"/>
      <c r="PUK4" s="158"/>
      <c r="PUL4" s="158"/>
      <c r="PUM4" s="158"/>
      <c r="PUN4" s="158"/>
      <c r="PUO4" s="158"/>
      <c r="PUP4" s="158"/>
      <c r="PUQ4" s="158"/>
      <c r="PUR4" s="158"/>
      <c r="PUS4" s="158"/>
      <c r="PUT4" s="158"/>
      <c r="PUU4" s="158"/>
      <c r="PUV4" s="158"/>
      <c r="PUW4" s="158"/>
      <c r="PUX4" s="158"/>
      <c r="PUY4" s="158"/>
      <c r="PUZ4" s="158"/>
      <c r="PVA4" s="158"/>
      <c r="PVB4" s="158"/>
      <c r="PVC4" s="158"/>
      <c r="PVD4" s="158"/>
      <c r="PVE4" s="158"/>
      <c r="PVF4" s="158"/>
      <c r="PVG4" s="158"/>
      <c r="PVH4" s="158"/>
      <c r="PVI4" s="158"/>
      <c r="PVJ4" s="158"/>
      <c r="PVK4" s="158"/>
      <c r="PVL4" s="158"/>
      <c r="PVM4" s="158"/>
      <c r="PVN4" s="158"/>
      <c r="PVO4" s="158"/>
      <c r="PVP4" s="158"/>
      <c r="PVQ4" s="158"/>
      <c r="PVR4" s="158"/>
      <c r="PVS4" s="158"/>
      <c r="PVT4" s="158"/>
      <c r="PVU4" s="158"/>
      <c r="PVV4" s="158"/>
      <c r="PVW4" s="158"/>
      <c r="PVX4" s="158"/>
      <c r="PVY4" s="158"/>
      <c r="PVZ4" s="158"/>
      <c r="PWA4" s="158"/>
      <c r="PWB4" s="158"/>
      <c r="PWC4" s="158"/>
      <c r="PWD4" s="158"/>
      <c r="PWE4" s="158"/>
      <c r="PWF4" s="158"/>
      <c r="PWG4" s="158"/>
      <c r="PWH4" s="158"/>
      <c r="PWI4" s="158"/>
      <c r="PWJ4" s="158"/>
      <c r="PWK4" s="158"/>
      <c r="PWL4" s="158"/>
      <c r="PWM4" s="158"/>
      <c r="PWN4" s="158"/>
      <c r="PWO4" s="158"/>
      <c r="PWP4" s="158"/>
      <c r="PWQ4" s="158"/>
      <c r="PWR4" s="158"/>
      <c r="PWS4" s="158"/>
      <c r="PWT4" s="158"/>
      <c r="PWU4" s="158"/>
      <c r="PWV4" s="158"/>
      <c r="PWW4" s="158"/>
      <c r="PWX4" s="158"/>
      <c r="PWY4" s="158"/>
      <c r="PWZ4" s="158"/>
      <c r="PXA4" s="158"/>
      <c r="PXB4" s="158"/>
      <c r="PXC4" s="158"/>
      <c r="PXD4" s="158"/>
      <c r="PXE4" s="158"/>
      <c r="PXF4" s="158"/>
      <c r="PXG4" s="158"/>
      <c r="PXH4" s="158"/>
      <c r="PXI4" s="158"/>
      <c r="PXJ4" s="158"/>
      <c r="PXK4" s="158"/>
      <c r="PXL4" s="158"/>
      <c r="PXM4" s="158"/>
      <c r="PXN4" s="158"/>
      <c r="PXO4" s="158"/>
      <c r="PXP4" s="158"/>
      <c r="PXQ4" s="158"/>
      <c r="PXR4" s="158"/>
      <c r="PXS4" s="158"/>
      <c r="PXT4" s="158"/>
      <c r="PXU4" s="158"/>
      <c r="PXV4" s="158"/>
      <c r="PXW4" s="158"/>
      <c r="PXX4" s="158"/>
      <c r="PXY4" s="158"/>
      <c r="PXZ4" s="158"/>
      <c r="PYA4" s="158"/>
      <c r="PYB4" s="158"/>
      <c r="PYC4" s="158"/>
      <c r="PYD4" s="158"/>
      <c r="PYE4" s="158"/>
      <c r="PYF4" s="158"/>
      <c r="PYG4" s="158"/>
      <c r="PYH4" s="158"/>
      <c r="PYI4" s="158"/>
      <c r="PYJ4" s="158"/>
      <c r="PYK4" s="158"/>
      <c r="PYL4" s="158"/>
      <c r="PYM4" s="158"/>
      <c r="PYN4" s="158"/>
      <c r="PYO4" s="158"/>
      <c r="PYP4" s="158"/>
      <c r="PYQ4" s="158"/>
      <c r="PYR4" s="158"/>
      <c r="PYS4" s="158"/>
      <c r="PYT4" s="158"/>
      <c r="PYU4" s="158"/>
      <c r="PYV4" s="158"/>
      <c r="PYW4" s="158"/>
      <c r="PYX4" s="158"/>
      <c r="PYY4" s="158"/>
      <c r="PYZ4" s="158"/>
      <c r="PZA4" s="158"/>
      <c r="PZB4" s="158"/>
      <c r="PZC4" s="158"/>
      <c r="PZD4" s="158"/>
      <c r="PZE4" s="158"/>
      <c r="PZF4" s="158"/>
      <c r="PZG4" s="158"/>
      <c r="PZH4" s="158"/>
      <c r="PZI4" s="158"/>
      <c r="PZJ4" s="158"/>
      <c r="PZK4" s="158"/>
      <c r="PZL4" s="158"/>
      <c r="PZM4" s="158"/>
      <c r="PZN4" s="158"/>
      <c r="PZO4" s="158"/>
      <c r="PZP4" s="158"/>
      <c r="PZQ4" s="158"/>
      <c r="PZR4" s="158"/>
      <c r="PZS4" s="158"/>
      <c r="PZT4" s="158"/>
      <c r="PZU4" s="158"/>
      <c r="PZV4" s="158"/>
      <c r="PZW4" s="158"/>
      <c r="PZX4" s="158"/>
      <c r="PZY4" s="158"/>
      <c r="PZZ4" s="158"/>
      <c r="QAA4" s="158"/>
      <c r="QAB4" s="158"/>
      <c r="QAC4" s="158"/>
      <c r="QAD4" s="158"/>
      <c r="QAE4" s="158"/>
      <c r="QAF4" s="158"/>
      <c r="QAG4" s="158"/>
      <c r="QAH4" s="158"/>
      <c r="QAI4" s="158"/>
      <c r="QAJ4" s="158"/>
      <c r="QAK4" s="158"/>
      <c r="QAL4" s="158"/>
      <c r="QAM4" s="158"/>
      <c r="QAN4" s="158"/>
      <c r="QAO4" s="158"/>
      <c r="QAP4" s="158"/>
      <c r="QAQ4" s="158"/>
      <c r="QAR4" s="158"/>
      <c r="QAS4" s="158"/>
      <c r="QAT4" s="158"/>
      <c r="QAU4" s="158"/>
      <c r="QAV4" s="158"/>
      <c r="QAW4" s="158"/>
      <c r="QAX4" s="158"/>
      <c r="QAY4" s="158"/>
      <c r="QAZ4" s="158"/>
      <c r="QBA4" s="158"/>
      <c r="QBB4" s="158"/>
      <c r="QBC4" s="158"/>
      <c r="QBD4" s="158"/>
      <c r="QBE4" s="158"/>
      <c r="QBF4" s="158"/>
      <c r="QBG4" s="158"/>
      <c r="QBH4" s="158"/>
      <c r="QBI4" s="158"/>
      <c r="QBJ4" s="158"/>
      <c r="QBK4" s="158"/>
      <c r="QBL4" s="158"/>
      <c r="QBM4" s="158"/>
      <c r="QBN4" s="158"/>
      <c r="QBO4" s="158"/>
      <c r="QBP4" s="158"/>
      <c r="QBQ4" s="158"/>
      <c r="QBR4" s="158"/>
      <c r="QBS4" s="158"/>
      <c r="QBT4" s="158"/>
      <c r="QBU4" s="158"/>
      <c r="QBV4" s="158"/>
      <c r="QBW4" s="158"/>
      <c r="QBX4" s="158"/>
      <c r="QBY4" s="158"/>
      <c r="QBZ4" s="158"/>
      <c r="QCA4" s="158"/>
      <c r="QCB4" s="158"/>
      <c r="QCC4" s="158"/>
      <c r="QCD4" s="158"/>
      <c r="QCE4" s="158"/>
      <c r="QCF4" s="158"/>
      <c r="QCG4" s="158"/>
      <c r="QCH4" s="158"/>
      <c r="QCI4" s="158"/>
      <c r="QCJ4" s="158"/>
      <c r="QCK4" s="158"/>
      <c r="QCL4" s="158"/>
      <c r="QCM4" s="158"/>
      <c r="QCN4" s="158"/>
      <c r="QCO4" s="158"/>
      <c r="QCP4" s="158"/>
      <c r="QCQ4" s="158"/>
      <c r="QCR4" s="158"/>
      <c r="QCS4" s="158"/>
      <c r="QCT4" s="158"/>
      <c r="QCU4" s="158"/>
      <c r="QCV4" s="158"/>
      <c r="QCW4" s="158"/>
      <c r="QCX4" s="158"/>
      <c r="QCY4" s="158"/>
      <c r="QCZ4" s="158"/>
      <c r="QDA4" s="158"/>
      <c r="QDB4" s="158"/>
      <c r="QDC4" s="158"/>
      <c r="QDD4" s="158"/>
      <c r="QDE4" s="158"/>
      <c r="QDF4" s="158"/>
      <c r="QDG4" s="158"/>
      <c r="QDH4" s="158"/>
      <c r="QDI4" s="158"/>
      <c r="QDJ4" s="158"/>
      <c r="QDK4" s="158"/>
      <c r="QDL4" s="158"/>
      <c r="QDM4" s="158"/>
      <c r="QDN4" s="158"/>
      <c r="QDO4" s="158"/>
      <c r="QDP4" s="158"/>
      <c r="QDQ4" s="158"/>
      <c r="QDR4" s="158"/>
      <c r="QDS4" s="158"/>
      <c r="QDT4" s="158"/>
      <c r="QDU4" s="158"/>
      <c r="QDV4" s="158"/>
      <c r="QDW4" s="158"/>
      <c r="QDX4" s="158"/>
      <c r="QDY4" s="158"/>
      <c r="QDZ4" s="158"/>
      <c r="QEA4" s="158"/>
      <c r="QEB4" s="158"/>
      <c r="QEC4" s="158"/>
      <c r="QED4" s="158"/>
      <c r="QEE4" s="158"/>
      <c r="QEF4" s="158"/>
      <c r="QEG4" s="158"/>
      <c r="QEH4" s="158"/>
      <c r="QEI4" s="158"/>
      <c r="QEJ4" s="158"/>
      <c r="QEK4" s="158"/>
      <c r="QEL4" s="158"/>
      <c r="QEM4" s="158"/>
      <c r="QEN4" s="158"/>
      <c r="QEO4" s="158"/>
      <c r="QEP4" s="158"/>
      <c r="QEQ4" s="158"/>
      <c r="QER4" s="158"/>
      <c r="QES4" s="158"/>
      <c r="QET4" s="158"/>
      <c r="QEU4" s="158"/>
      <c r="QEV4" s="158"/>
      <c r="QEW4" s="158"/>
      <c r="QEX4" s="158"/>
      <c r="QEY4" s="158"/>
      <c r="QEZ4" s="158"/>
      <c r="QFA4" s="158"/>
      <c r="QFB4" s="158"/>
      <c r="QFC4" s="158"/>
      <c r="QFD4" s="158"/>
      <c r="QFE4" s="158"/>
      <c r="QFF4" s="158"/>
      <c r="QFG4" s="158"/>
      <c r="QFH4" s="158"/>
      <c r="QFI4" s="158"/>
      <c r="QFJ4" s="158"/>
      <c r="QFK4" s="158"/>
      <c r="QFL4" s="158"/>
      <c r="QFM4" s="158"/>
      <c r="QFN4" s="158"/>
      <c r="QFO4" s="158"/>
      <c r="QFP4" s="158"/>
      <c r="QFQ4" s="158"/>
      <c r="QFR4" s="158"/>
      <c r="QFS4" s="158"/>
      <c r="QFT4" s="158"/>
      <c r="QFU4" s="158"/>
      <c r="QFV4" s="158"/>
      <c r="QFW4" s="158"/>
      <c r="QFX4" s="158"/>
      <c r="QFY4" s="158"/>
      <c r="QFZ4" s="158"/>
      <c r="QGA4" s="158"/>
      <c r="QGB4" s="158"/>
      <c r="QGC4" s="158"/>
      <c r="QGD4" s="158"/>
      <c r="QGE4" s="158"/>
      <c r="QGF4" s="158"/>
      <c r="QGG4" s="158"/>
      <c r="QGH4" s="158"/>
      <c r="QGI4" s="158"/>
      <c r="QGJ4" s="158"/>
      <c r="QGK4" s="158"/>
      <c r="QGL4" s="158"/>
      <c r="QGM4" s="158"/>
      <c r="QGN4" s="158"/>
      <c r="QGO4" s="158"/>
      <c r="QGP4" s="158"/>
      <c r="QGQ4" s="158"/>
      <c r="QGR4" s="158"/>
      <c r="QGS4" s="158"/>
      <c r="QGT4" s="158"/>
      <c r="QGU4" s="158"/>
      <c r="QGV4" s="158"/>
      <c r="QGW4" s="158"/>
      <c r="QGX4" s="158"/>
      <c r="QGY4" s="158"/>
      <c r="QGZ4" s="158"/>
      <c r="QHA4" s="158"/>
      <c r="QHB4" s="158"/>
      <c r="QHC4" s="158"/>
      <c r="QHD4" s="158"/>
      <c r="QHE4" s="158"/>
      <c r="QHF4" s="158"/>
      <c r="QHG4" s="158"/>
      <c r="QHH4" s="158"/>
      <c r="QHI4" s="158"/>
      <c r="QHJ4" s="158"/>
      <c r="QHK4" s="158"/>
      <c r="QHL4" s="158"/>
      <c r="QHM4" s="158"/>
      <c r="QHN4" s="158"/>
      <c r="QHO4" s="158"/>
      <c r="QHP4" s="158"/>
      <c r="QHQ4" s="158"/>
      <c r="QHR4" s="158"/>
      <c r="QHS4" s="158"/>
      <c r="QHT4" s="158"/>
      <c r="QHU4" s="158"/>
      <c r="QHV4" s="158"/>
      <c r="QHW4" s="158"/>
      <c r="QHX4" s="158"/>
      <c r="QHY4" s="158"/>
      <c r="QHZ4" s="158"/>
      <c r="QIA4" s="158"/>
      <c r="QIB4" s="158"/>
      <c r="QIC4" s="158"/>
      <c r="QID4" s="158"/>
      <c r="QIE4" s="158"/>
      <c r="QIF4" s="158"/>
      <c r="QIG4" s="158"/>
      <c r="QIH4" s="158"/>
      <c r="QII4" s="158"/>
      <c r="QIJ4" s="158"/>
      <c r="QIK4" s="158"/>
      <c r="QIL4" s="158"/>
      <c r="QIM4" s="158"/>
      <c r="QIN4" s="158"/>
      <c r="QIO4" s="158"/>
      <c r="QIP4" s="158"/>
      <c r="QIQ4" s="158"/>
      <c r="QIR4" s="158"/>
      <c r="QIS4" s="158"/>
      <c r="QIT4" s="158"/>
      <c r="QIU4" s="158"/>
      <c r="QIV4" s="158"/>
      <c r="QIW4" s="158"/>
      <c r="QIX4" s="158"/>
      <c r="QIY4" s="158"/>
      <c r="QIZ4" s="158"/>
      <c r="QJA4" s="158"/>
      <c r="QJB4" s="158"/>
      <c r="QJC4" s="158"/>
      <c r="QJD4" s="158"/>
      <c r="QJE4" s="158"/>
      <c r="QJF4" s="158"/>
      <c r="QJG4" s="158"/>
      <c r="QJH4" s="158"/>
      <c r="QJI4" s="158"/>
      <c r="QJJ4" s="158"/>
      <c r="QJK4" s="158"/>
      <c r="QJL4" s="158"/>
      <c r="QJM4" s="158"/>
      <c r="QJN4" s="158"/>
      <c r="QJO4" s="158"/>
      <c r="QJP4" s="158"/>
      <c r="QJQ4" s="158"/>
      <c r="QJR4" s="158"/>
      <c r="QJS4" s="158"/>
      <c r="QJT4" s="158"/>
      <c r="QJU4" s="158"/>
      <c r="QJV4" s="158"/>
      <c r="QJW4" s="158"/>
      <c r="QJX4" s="158"/>
      <c r="QJY4" s="158"/>
      <c r="QJZ4" s="158"/>
      <c r="QKA4" s="158"/>
      <c r="QKB4" s="158"/>
      <c r="QKC4" s="158"/>
      <c r="QKD4" s="158"/>
      <c r="QKE4" s="158"/>
      <c r="QKF4" s="158"/>
      <c r="QKG4" s="158"/>
      <c r="QKH4" s="158"/>
      <c r="QKI4" s="158"/>
      <c r="QKJ4" s="158"/>
      <c r="QKK4" s="158"/>
      <c r="QKL4" s="158"/>
      <c r="QKM4" s="158"/>
      <c r="QKN4" s="158"/>
      <c r="QKO4" s="158"/>
      <c r="QKP4" s="158"/>
      <c r="QKQ4" s="158"/>
      <c r="QKR4" s="158"/>
      <c r="QKS4" s="158"/>
      <c r="QKT4" s="158"/>
      <c r="QKU4" s="158"/>
      <c r="QKV4" s="158"/>
      <c r="QKW4" s="158"/>
      <c r="QKX4" s="158"/>
      <c r="QKY4" s="158"/>
      <c r="QKZ4" s="158"/>
      <c r="QLA4" s="158"/>
      <c r="QLB4" s="158"/>
      <c r="QLC4" s="158"/>
      <c r="QLD4" s="158"/>
      <c r="QLE4" s="158"/>
      <c r="QLF4" s="158"/>
      <c r="QLG4" s="158"/>
      <c r="QLH4" s="158"/>
      <c r="QLI4" s="158"/>
      <c r="QLJ4" s="158"/>
      <c r="QLK4" s="158"/>
      <c r="QLL4" s="158"/>
      <c r="QLM4" s="158"/>
      <c r="QLN4" s="158"/>
      <c r="QLO4" s="158"/>
      <c r="QLP4" s="158"/>
      <c r="QLQ4" s="158"/>
      <c r="QLR4" s="158"/>
      <c r="QLS4" s="158"/>
      <c r="QLT4" s="158"/>
      <c r="QLU4" s="158"/>
      <c r="QLV4" s="158"/>
      <c r="QLW4" s="158"/>
      <c r="QLX4" s="158"/>
      <c r="QLY4" s="158"/>
      <c r="QLZ4" s="158"/>
      <c r="QMA4" s="158"/>
      <c r="QMB4" s="158"/>
      <c r="QMC4" s="158"/>
      <c r="QMD4" s="158"/>
      <c r="QME4" s="158"/>
      <c r="QMF4" s="158"/>
      <c r="QMG4" s="158"/>
      <c r="QMH4" s="158"/>
      <c r="QMI4" s="158"/>
      <c r="QMJ4" s="158"/>
      <c r="QMK4" s="158"/>
      <c r="QML4" s="158"/>
      <c r="QMM4" s="158"/>
      <c r="QMN4" s="158"/>
      <c r="QMO4" s="158"/>
      <c r="QMP4" s="158"/>
      <c r="QMQ4" s="158"/>
      <c r="QMR4" s="158"/>
      <c r="QMS4" s="158"/>
      <c r="QMT4" s="158"/>
      <c r="QMU4" s="158"/>
      <c r="QMV4" s="158"/>
      <c r="QMW4" s="158"/>
      <c r="QMX4" s="158"/>
      <c r="QMY4" s="158"/>
      <c r="QMZ4" s="158"/>
      <c r="QNA4" s="158"/>
      <c r="QNB4" s="158"/>
      <c r="QNC4" s="158"/>
      <c r="QND4" s="158"/>
      <c r="QNE4" s="158"/>
      <c r="QNF4" s="158"/>
      <c r="QNG4" s="158"/>
      <c r="QNH4" s="158"/>
      <c r="QNI4" s="158"/>
      <c r="QNJ4" s="158"/>
      <c r="QNK4" s="158"/>
      <c r="QNL4" s="158"/>
      <c r="QNM4" s="158"/>
      <c r="QNN4" s="158"/>
      <c r="QNO4" s="158"/>
      <c r="QNP4" s="158"/>
      <c r="QNQ4" s="158"/>
      <c r="QNR4" s="158"/>
      <c r="QNS4" s="158"/>
      <c r="QNT4" s="158"/>
      <c r="QNU4" s="158"/>
      <c r="QNV4" s="158"/>
      <c r="QNW4" s="158"/>
      <c r="QNX4" s="158"/>
      <c r="QNY4" s="158"/>
      <c r="QNZ4" s="158"/>
      <c r="QOA4" s="158"/>
      <c r="QOB4" s="158"/>
      <c r="QOC4" s="158"/>
      <c r="QOD4" s="158"/>
      <c r="QOE4" s="158"/>
      <c r="QOF4" s="158"/>
      <c r="QOG4" s="158"/>
      <c r="QOH4" s="158"/>
      <c r="QOI4" s="158"/>
      <c r="QOJ4" s="158"/>
      <c r="QOK4" s="158"/>
      <c r="QOL4" s="158"/>
      <c r="QOM4" s="158"/>
      <c r="QON4" s="158"/>
      <c r="QOO4" s="158"/>
      <c r="QOP4" s="158"/>
      <c r="QOQ4" s="158"/>
      <c r="QOR4" s="158"/>
      <c r="QOS4" s="158"/>
      <c r="QOT4" s="158"/>
      <c r="QOU4" s="158"/>
      <c r="QOV4" s="158"/>
      <c r="QOW4" s="158"/>
      <c r="QOX4" s="158"/>
      <c r="QOY4" s="158"/>
      <c r="QOZ4" s="158"/>
      <c r="QPA4" s="158"/>
      <c r="QPB4" s="158"/>
      <c r="QPC4" s="158"/>
      <c r="QPD4" s="158"/>
      <c r="QPE4" s="158"/>
      <c r="QPF4" s="158"/>
      <c r="QPG4" s="158"/>
      <c r="QPH4" s="158"/>
      <c r="QPI4" s="158"/>
      <c r="QPJ4" s="158"/>
      <c r="QPK4" s="158"/>
      <c r="QPL4" s="158"/>
      <c r="QPM4" s="158"/>
      <c r="QPN4" s="158"/>
      <c r="QPO4" s="158"/>
      <c r="QPP4" s="158"/>
      <c r="QPQ4" s="158"/>
      <c r="QPR4" s="158"/>
      <c r="QPS4" s="158"/>
      <c r="QPT4" s="158"/>
      <c r="QPU4" s="158"/>
      <c r="QPV4" s="158"/>
      <c r="QPW4" s="158"/>
      <c r="QPX4" s="158"/>
      <c r="QPY4" s="158"/>
      <c r="QPZ4" s="158"/>
      <c r="QQA4" s="158"/>
      <c r="QQB4" s="158"/>
      <c r="QQC4" s="158"/>
      <c r="QQD4" s="158"/>
      <c r="QQE4" s="158"/>
      <c r="QQF4" s="158"/>
      <c r="QQG4" s="158"/>
      <c r="QQH4" s="158"/>
      <c r="QQI4" s="158"/>
      <c r="QQJ4" s="158"/>
      <c r="QQK4" s="158"/>
      <c r="QQL4" s="158"/>
      <c r="QQM4" s="158"/>
      <c r="QQN4" s="158"/>
      <c r="QQO4" s="158"/>
      <c r="QQP4" s="158"/>
      <c r="QQQ4" s="158"/>
      <c r="QQR4" s="158"/>
      <c r="QQS4" s="158"/>
      <c r="QQT4" s="158"/>
      <c r="QQU4" s="158"/>
      <c r="QQV4" s="158"/>
      <c r="QQW4" s="158"/>
      <c r="QQX4" s="158"/>
      <c r="QQY4" s="158"/>
      <c r="QQZ4" s="158"/>
      <c r="QRA4" s="158"/>
      <c r="QRB4" s="158"/>
      <c r="QRC4" s="158"/>
      <c r="QRD4" s="158"/>
      <c r="QRE4" s="158"/>
      <c r="QRF4" s="158"/>
      <c r="QRG4" s="158"/>
      <c r="QRH4" s="158"/>
      <c r="QRI4" s="158"/>
      <c r="QRJ4" s="158"/>
      <c r="QRK4" s="158"/>
      <c r="QRL4" s="158"/>
      <c r="QRM4" s="158"/>
      <c r="QRN4" s="158"/>
      <c r="QRO4" s="158"/>
      <c r="QRP4" s="158"/>
      <c r="QRQ4" s="158"/>
      <c r="QRR4" s="158"/>
      <c r="QRS4" s="158"/>
      <c r="QRT4" s="158"/>
      <c r="QRU4" s="158"/>
      <c r="QRV4" s="158"/>
      <c r="QRW4" s="158"/>
      <c r="QRX4" s="158"/>
      <c r="QRY4" s="158"/>
      <c r="QRZ4" s="158"/>
      <c r="QSA4" s="158"/>
      <c r="QSB4" s="158"/>
      <c r="QSC4" s="158"/>
      <c r="QSD4" s="158"/>
      <c r="QSE4" s="158"/>
      <c r="QSF4" s="158"/>
      <c r="QSG4" s="158"/>
      <c r="QSH4" s="158"/>
      <c r="QSI4" s="158"/>
      <c r="QSJ4" s="158"/>
      <c r="QSK4" s="158"/>
      <c r="QSL4" s="158"/>
      <c r="QSM4" s="158"/>
      <c r="QSN4" s="158"/>
      <c r="QSO4" s="158"/>
      <c r="QSP4" s="158"/>
      <c r="QSQ4" s="158"/>
      <c r="QSR4" s="158"/>
      <c r="QSS4" s="158"/>
      <c r="QST4" s="158"/>
      <c r="QSU4" s="158"/>
      <c r="QSV4" s="158"/>
      <c r="QSW4" s="158"/>
      <c r="QSX4" s="158"/>
      <c r="QSY4" s="158"/>
      <c r="QSZ4" s="158"/>
      <c r="QTA4" s="158"/>
      <c r="QTB4" s="158"/>
      <c r="QTC4" s="158"/>
      <c r="QTD4" s="158"/>
      <c r="QTE4" s="158"/>
      <c r="QTF4" s="158"/>
      <c r="QTG4" s="158"/>
      <c r="QTH4" s="158"/>
      <c r="QTI4" s="158"/>
      <c r="QTJ4" s="158"/>
      <c r="QTK4" s="158"/>
      <c r="QTL4" s="158"/>
      <c r="QTM4" s="158"/>
      <c r="QTN4" s="158"/>
      <c r="QTO4" s="158"/>
      <c r="QTP4" s="158"/>
      <c r="QTQ4" s="158"/>
      <c r="QTR4" s="158"/>
      <c r="QTS4" s="158"/>
      <c r="QTT4" s="158"/>
      <c r="QTU4" s="158"/>
      <c r="QTV4" s="158"/>
      <c r="QTW4" s="158"/>
      <c r="QTX4" s="158"/>
      <c r="QTY4" s="158"/>
      <c r="QTZ4" s="158"/>
      <c r="QUA4" s="158"/>
      <c r="QUB4" s="158"/>
      <c r="QUC4" s="158"/>
      <c r="QUD4" s="158"/>
      <c r="QUE4" s="158"/>
      <c r="QUF4" s="158"/>
      <c r="QUG4" s="158"/>
      <c r="QUH4" s="158"/>
      <c r="QUI4" s="158"/>
      <c r="QUJ4" s="158"/>
      <c r="QUK4" s="158"/>
      <c r="QUL4" s="158"/>
      <c r="QUM4" s="158"/>
      <c r="QUN4" s="158"/>
      <c r="QUO4" s="158"/>
      <c r="QUP4" s="158"/>
      <c r="QUQ4" s="158"/>
      <c r="QUR4" s="158"/>
      <c r="QUS4" s="158"/>
      <c r="QUT4" s="158"/>
      <c r="QUU4" s="158"/>
      <c r="QUV4" s="158"/>
      <c r="QUW4" s="158"/>
      <c r="QUX4" s="158"/>
      <c r="QUY4" s="158"/>
      <c r="QUZ4" s="158"/>
      <c r="QVA4" s="158"/>
      <c r="QVB4" s="158"/>
      <c r="QVC4" s="158"/>
      <c r="QVD4" s="158"/>
      <c r="QVE4" s="158"/>
      <c r="QVF4" s="158"/>
      <c r="QVG4" s="158"/>
      <c r="QVH4" s="158"/>
      <c r="QVI4" s="158"/>
      <c r="QVJ4" s="158"/>
      <c r="QVK4" s="158"/>
      <c r="QVL4" s="158"/>
      <c r="QVM4" s="158"/>
      <c r="QVN4" s="158"/>
      <c r="QVO4" s="158"/>
      <c r="QVP4" s="158"/>
      <c r="QVQ4" s="158"/>
      <c r="QVR4" s="158"/>
      <c r="QVS4" s="158"/>
      <c r="QVT4" s="158"/>
      <c r="QVU4" s="158"/>
      <c r="QVV4" s="158"/>
      <c r="QVW4" s="158"/>
      <c r="QVX4" s="158"/>
      <c r="QVY4" s="158"/>
      <c r="QVZ4" s="158"/>
      <c r="QWA4" s="158"/>
      <c r="QWB4" s="158"/>
      <c r="QWC4" s="158"/>
      <c r="QWD4" s="158"/>
      <c r="QWE4" s="158"/>
      <c r="QWF4" s="158"/>
      <c r="QWG4" s="158"/>
      <c r="QWH4" s="158"/>
      <c r="QWI4" s="158"/>
      <c r="QWJ4" s="158"/>
      <c r="QWK4" s="158"/>
      <c r="QWL4" s="158"/>
      <c r="QWM4" s="158"/>
      <c r="QWN4" s="158"/>
      <c r="QWO4" s="158"/>
      <c r="QWP4" s="158"/>
      <c r="QWQ4" s="158"/>
      <c r="QWR4" s="158"/>
      <c r="QWS4" s="158"/>
      <c r="QWT4" s="158"/>
      <c r="QWU4" s="158"/>
      <c r="QWV4" s="158"/>
      <c r="QWW4" s="158"/>
      <c r="QWX4" s="158"/>
      <c r="QWY4" s="158"/>
      <c r="QWZ4" s="158"/>
      <c r="QXA4" s="158"/>
      <c r="QXB4" s="158"/>
      <c r="QXC4" s="158"/>
      <c r="QXD4" s="158"/>
      <c r="QXE4" s="158"/>
      <c r="QXF4" s="158"/>
      <c r="QXG4" s="158"/>
      <c r="QXH4" s="158"/>
      <c r="QXI4" s="158"/>
      <c r="QXJ4" s="158"/>
      <c r="QXK4" s="158"/>
      <c r="QXL4" s="158"/>
      <c r="QXM4" s="158"/>
      <c r="QXN4" s="158"/>
      <c r="QXO4" s="158"/>
      <c r="QXP4" s="158"/>
      <c r="QXQ4" s="158"/>
      <c r="QXR4" s="158"/>
      <c r="QXS4" s="158"/>
      <c r="QXT4" s="158"/>
      <c r="QXU4" s="158"/>
      <c r="QXV4" s="158"/>
      <c r="QXW4" s="158"/>
      <c r="QXX4" s="158"/>
      <c r="QXY4" s="158"/>
      <c r="QXZ4" s="158"/>
      <c r="QYA4" s="158"/>
      <c r="QYB4" s="158"/>
      <c r="QYC4" s="158"/>
      <c r="QYD4" s="158"/>
      <c r="QYE4" s="158"/>
      <c r="QYF4" s="158"/>
      <c r="QYG4" s="158"/>
      <c r="QYH4" s="158"/>
      <c r="QYI4" s="158"/>
      <c r="QYJ4" s="158"/>
      <c r="QYK4" s="158"/>
      <c r="QYL4" s="158"/>
      <c r="QYM4" s="158"/>
      <c r="QYN4" s="158"/>
      <c r="QYO4" s="158"/>
      <c r="QYP4" s="158"/>
      <c r="QYQ4" s="158"/>
      <c r="QYR4" s="158"/>
      <c r="QYS4" s="158"/>
      <c r="QYT4" s="158"/>
      <c r="QYU4" s="158"/>
      <c r="QYV4" s="158"/>
      <c r="QYW4" s="158"/>
      <c r="QYX4" s="158"/>
      <c r="QYY4" s="158"/>
      <c r="QYZ4" s="158"/>
      <c r="QZA4" s="158"/>
      <c r="QZB4" s="158"/>
      <c r="QZC4" s="158"/>
      <c r="QZD4" s="158"/>
      <c r="QZE4" s="158"/>
      <c r="QZF4" s="158"/>
      <c r="QZG4" s="158"/>
      <c r="QZH4" s="158"/>
      <c r="QZI4" s="158"/>
      <c r="QZJ4" s="158"/>
      <c r="QZK4" s="158"/>
      <c r="QZL4" s="158"/>
      <c r="QZM4" s="158"/>
      <c r="QZN4" s="158"/>
      <c r="QZO4" s="158"/>
      <c r="QZP4" s="158"/>
      <c r="QZQ4" s="158"/>
      <c r="QZR4" s="158"/>
      <c r="QZS4" s="158"/>
      <c r="QZT4" s="158"/>
      <c r="QZU4" s="158"/>
      <c r="QZV4" s="158"/>
      <c r="QZW4" s="158"/>
      <c r="QZX4" s="158"/>
      <c r="QZY4" s="158"/>
      <c r="QZZ4" s="158"/>
      <c r="RAA4" s="158"/>
      <c r="RAB4" s="158"/>
      <c r="RAC4" s="158"/>
      <c r="RAD4" s="158"/>
      <c r="RAE4" s="158"/>
      <c r="RAF4" s="158"/>
      <c r="RAG4" s="158"/>
      <c r="RAH4" s="158"/>
      <c r="RAI4" s="158"/>
      <c r="RAJ4" s="158"/>
      <c r="RAK4" s="158"/>
      <c r="RAL4" s="158"/>
      <c r="RAM4" s="158"/>
      <c r="RAN4" s="158"/>
      <c r="RAO4" s="158"/>
      <c r="RAP4" s="158"/>
      <c r="RAQ4" s="158"/>
      <c r="RAR4" s="158"/>
      <c r="RAS4" s="158"/>
      <c r="RAT4" s="158"/>
      <c r="RAU4" s="158"/>
      <c r="RAV4" s="158"/>
      <c r="RAW4" s="158"/>
      <c r="RAX4" s="158"/>
      <c r="RAY4" s="158"/>
      <c r="RAZ4" s="158"/>
      <c r="RBA4" s="158"/>
      <c r="RBB4" s="158"/>
      <c r="RBC4" s="158"/>
      <c r="RBD4" s="158"/>
      <c r="RBE4" s="158"/>
      <c r="RBF4" s="158"/>
      <c r="RBG4" s="158"/>
      <c r="RBH4" s="158"/>
      <c r="RBI4" s="158"/>
      <c r="RBJ4" s="158"/>
      <c r="RBK4" s="158"/>
      <c r="RBL4" s="158"/>
      <c r="RBM4" s="158"/>
      <c r="RBN4" s="158"/>
      <c r="RBO4" s="158"/>
      <c r="RBP4" s="158"/>
      <c r="RBQ4" s="158"/>
      <c r="RBR4" s="158"/>
      <c r="RBS4" s="158"/>
      <c r="RBT4" s="158"/>
      <c r="RBU4" s="158"/>
      <c r="RBV4" s="158"/>
      <c r="RBW4" s="158"/>
      <c r="RBX4" s="158"/>
      <c r="RBY4" s="158"/>
      <c r="RBZ4" s="158"/>
      <c r="RCA4" s="158"/>
      <c r="RCB4" s="158"/>
      <c r="RCC4" s="158"/>
      <c r="RCD4" s="158"/>
      <c r="RCE4" s="158"/>
      <c r="RCF4" s="158"/>
      <c r="RCG4" s="158"/>
      <c r="RCH4" s="158"/>
      <c r="RCI4" s="158"/>
      <c r="RCJ4" s="158"/>
      <c r="RCK4" s="158"/>
      <c r="RCL4" s="158"/>
      <c r="RCM4" s="158"/>
      <c r="RCN4" s="158"/>
      <c r="RCO4" s="158"/>
      <c r="RCP4" s="158"/>
      <c r="RCQ4" s="158"/>
      <c r="RCR4" s="158"/>
      <c r="RCS4" s="158"/>
      <c r="RCT4" s="158"/>
      <c r="RCU4" s="158"/>
      <c r="RCV4" s="158"/>
      <c r="RCW4" s="158"/>
      <c r="RCX4" s="158"/>
      <c r="RCY4" s="158"/>
      <c r="RCZ4" s="158"/>
      <c r="RDA4" s="158"/>
      <c r="RDB4" s="158"/>
      <c r="RDC4" s="158"/>
      <c r="RDD4" s="158"/>
      <c r="RDE4" s="158"/>
      <c r="RDF4" s="158"/>
      <c r="RDG4" s="158"/>
      <c r="RDH4" s="158"/>
      <c r="RDI4" s="158"/>
      <c r="RDJ4" s="158"/>
      <c r="RDK4" s="158"/>
      <c r="RDL4" s="158"/>
      <c r="RDM4" s="158"/>
      <c r="RDN4" s="158"/>
      <c r="RDO4" s="158"/>
      <c r="RDP4" s="158"/>
      <c r="RDQ4" s="158"/>
      <c r="RDR4" s="158"/>
      <c r="RDS4" s="158"/>
      <c r="RDT4" s="158"/>
      <c r="RDU4" s="158"/>
      <c r="RDV4" s="158"/>
      <c r="RDW4" s="158"/>
      <c r="RDX4" s="158"/>
      <c r="RDY4" s="158"/>
      <c r="RDZ4" s="158"/>
      <c r="REA4" s="158"/>
      <c r="REB4" s="158"/>
      <c r="REC4" s="158"/>
      <c r="RED4" s="158"/>
      <c r="REE4" s="158"/>
      <c r="REF4" s="158"/>
      <c r="REG4" s="158"/>
      <c r="REH4" s="158"/>
      <c r="REI4" s="158"/>
      <c r="REJ4" s="158"/>
      <c r="REK4" s="158"/>
      <c r="REL4" s="158"/>
      <c r="REM4" s="158"/>
      <c r="REN4" s="158"/>
      <c r="REO4" s="158"/>
      <c r="REP4" s="158"/>
      <c r="REQ4" s="158"/>
      <c r="RER4" s="158"/>
      <c r="RES4" s="158"/>
      <c r="RET4" s="158"/>
      <c r="REU4" s="158"/>
      <c r="REV4" s="158"/>
      <c r="REW4" s="158"/>
      <c r="REX4" s="158"/>
      <c r="REY4" s="158"/>
      <c r="REZ4" s="158"/>
      <c r="RFA4" s="158"/>
      <c r="RFB4" s="158"/>
      <c r="RFC4" s="158"/>
      <c r="RFD4" s="158"/>
      <c r="RFE4" s="158"/>
      <c r="RFF4" s="158"/>
      <c r="RFG4" s="158"/>
      <c r="RFH4" s="158"/>
      <c r="RFI4" s="158"/>
      <c r="RFJ4" s="158"/>
      <c r="RFK4" s="158"/>
      <c r="RFL4" s="158"/>
      <c r="RFM4" s="158"/>
      <c r="RFN4" s="158"/>
      <c r="RFO4" s="158"/>
      <c r="RFP4" s="158"/>
      <c r="RFQ4" s="158"/>
      <c r="RFR4" s="158"/>
      <c r="RFS4" s="158"/>
      <c r="RFT4" s="158"/>
      <c r="RFU4" s="158"/>
      <c r="RFV4" s="158"/>
      <c r="RFW4" s="158"/>
      <c r="RFX4" s="158"/>
      <c r="RFY4" s="158"/>
      <c r="RFZ4" s="158"/>
      <c r="RGA4" s="158"/>
      <c r="RGB4" s="158"/>
      <c r="RGC4" s="158"/>
      <c r="RGD4" s="158"/>
      <c r="RGE4" s="158"/>
      <c r="RGF4" s="158"/>
      <c r="RGG4" s="158"/>
      <c r="RGH4" s="158"/>
      <c r="RGI4" s="158"/>
      <c r="RGJ4" s="158"/>
      <c r="RGK4" s="158"/>
      <c r="RGL4" s="158"/>
      <c r="RGM4" s="158"/>
      <c r="RGN4" s="158"/>
      <c r="RGO4" s="158"/>
      <c r="RGP4" s="158"/>
      <c r="RGQ4" s="158"/>
      <c r="RGR4" s="158"/>
      <c r="RGS4" s="158"/>
      <c r="RGT4" s="158"/>
      <c r="RGU4" s="158"/>
      <c r="RGV4" s="158"/>
      <c r="RGW4" s="158"/>
      <c r="RGX4" s="158"/>
      <c r="RGY4" s="158"/>
      <c r="RGZ4" s="158"/>
      <c r="RHA4" s="158"/>
      <c r="RHB4" s="158"/>
      <c r="RHC4" s="158"/>
      <c r="RHD4" s="158"/>
      <c r="RHE4" s="158"/>
      <c r="RHF4" s="158"/>
      <c r="RHG4" s="158"/>
      <c r="RHH4" s="158"/>
      <c r="RHI4" s="158"/>
      <c r="RHJ4" s="158"/>
      <c r="RHK4" s="158"/>
      <c r="RHL4" s="158"/>
      <c r="RHM4" s="158"/>
      <c r="RHN4" s="158"/>
      <c r="RHO4" s="158"/>
      <c r="RHP4" s="158"/>
      <c r="RHQ4" s="158"/>
      <c r="RHR4" s="158"/>
      <c r="RHS4" s="158"/>
      <c r="RHT4" s="158"/>
      <c r="RHU4" s="158"/>
      <c r="RHV4" s="158"/>
      <c r="RHW4" s="158"/>
      <c r="RHX4" s="158"/>
      <c r="RHY4" s="158"/>
      <c r="RHZ4" s="158"/>
      <c r="RIA4" s="158"/>
      <c r="RIB4" s="158"/>
      <c r="RIC4" s="158"/>
      <c r="RID4" s="158"/>
      <c r="RIE4" s="158"/>
      <c r="RIF4" s="158"/>
      <c r="RIG4" s="158"/>
      <c r="RIH4" s="158"/>
      <c r="RII4" s="158"/>
      <c r="RIJ4" s="158"/>
      <c r="RIK4" s="158"/>
      <c r="RIL4" s="158"/>
      <c r="RIM4" s="158"/>
      <c r="RIN4" s="158"/>
      <c r="RIO4" s="158"/>
      <c r="RIP4" s="158"/>
      <c r="RIQ4" s="158"/>
      <c r="RIR4" s="158"/>
      <c r="RIS4" s="158"/>
      <c r="RIT4" s="158"/>
      <c r="RIU4" s="158"/>
      <c r="RIV4" s="158"/>
      <c r="RIW4" s="158"/>
      <c r="RIX4" s="158"/>
      <c r="RIY4" s="158"/>
      <c r="RIZ4" s="158"/>
      <c r="RJA4" s="158"/>
      <c r="RJB4" s="158"/>
      <c r="RJC4" s="158"/>
      <c r="RJD4" s="158"/>
      <c r="RJE4" s="158"/>
      <c r="RJF4" s="158"/>
      <c r="RJG4" s="158"/>
      <c r="RJH4" s="158"/>
      <c r="RJI4" s="158"/>
      <c r="RJJ4" s="158"/>
      <c r="RJK4" s="158"/>
      <c r="RJL4" s="158"/>
      <c r="RJM4" s="158"/>
      <c r="RJN4" s="158"/>
      <c r="RJO4" s="158"/>
      <c r="RJP4" s="158"/>
      <c r="RJQ4" s="158"/>
      <c r="RJR4" s="158"/>
      <c r="RJS4" s="158"/>
      <c r="RJT4" s="158"/>
      <c r="RJU4" s="158"/>
      <c r="RJV4" s="158"/>
      <c r="RJW4" s="158"/>
      <c r="RJX4" s="158"/>
      <c r="RJY4" s="158"/>
      <c r="RJZ4" s="158"/>
      <c r="RKA4" s="158"/>
      <c r="RKB4" s="158"/>
      <c r="RKC4" s="158"/>
      <c r="RKD4" s="158"/>
      <c r="RKE4" s="158"/>
      <c r="RKF4" s="158"/>
      <c r="RKG4" s="158"/>
      <c r="RKH4" s="158"/>
      <c r="RKI4" s="158"/>
      <c r="RKJ4" s="158"/>
      <c r="RKK4" s="158"/>
      <c r="RKL4" s="158"/>
      <c r="RKM4" s="158"/>
      <c r="RKN4" s="158"/>
      <c r="RKO4" s="158"/>
      <c r="RKP4" s="158"/>
      <c r="RKQ4" s="158"/>
      <c r="RKR4" s="158"/>
      <c r="RKS4" s="158"/>
      <c r="RKT4" s="158"/>
      <c r="RKU4" s="158"/>
      <c r="RKV4" s="158"/>
      <c r="RKW4" s="158"/>
      <c r="RKX4" s="158"/>
      <c r="RKY4" s="158"/>
      <c r="RKZ4" s="158"/>
      <c r="RLA4" s="158"/>
      <c r="RLB4" s="158"/>
      <c r="RLC4" s="158"/>
      <c r="RLD4" s="158"/>
      <c r="RLE4" s="158"/>
      <c r="RLF4" s="158"/>
      <c r="RLG4" s="158"/>
      <c r="RLH4" s="158"/>
      <c r="RLI4" s="158"/>
      <c r="RLJ4" s="158"/>
      <c r="RLK4" s="158"/>
      <c r="RLL4" s="158"/>
      <c r="RLM4" s="158"/>
      <c r="RLN4" s="158"/>
      <c r="RLO4" s="158"/>
      <c r="RLP4" s="158"/>
      <c r="RLQ4" s="158"/>
      <c r="RLR4" s="158"/>
      <c r="RLS4" s="158"/>
      <c r="RLT4" s="158"/>
      <c r="RLU4" s="158"/>
      <c r="RLV4" s="158"/>
      <c r="RLW4" s="158"/>
      <c r="RLX4" s="158"/>
      <c r="RLY4" s="158"/>
      <c r="RLZ4" s="158"/>
      <c r="RMA4" s="158"/>
      <c r="RMB4" s="158"/>
      <c r="RMC4" s="158"/>
      <c r="RMD4" s="158"/>
      <c r="RME4" s="158"/>
      <c r="RMF4" s="158"/>
      <c r="RMG4" s="158"/>
      <c r="RMH4" s="158"/>
      <c r="RMI4" s="158"/>
      <c r="RMJ4" s="158"/>
      <c r="RMK4" s="158"/>
      <c r="RML4" s="158"/>
      <c r="RMM4" s="158"/>
      <c r="RMN4" s="158"/>
      <c r="RMO4" s="158"/>
      <c r="RMP4" s="158"/>
      <c r="RMQ4" s="158"/>
      <c r="RMR4" s="158"/>
      <c r="RMS4" s="158"/>
      <c r="RMT4" s="158"/>
      <c r="RMU4" s="158"/>
      <c r="RMV4" s="158"/>
      <c r="RMW4" s="158"/>
      <c r="RMX4" s="158"/>
      <c r="RMY4" s="158"/>
      <c r="RMZ4" s="158"/>
      <c r="RNA4" s="158"/>
      <c r="RNB4" s="158"/>
      <c r="RNC4" s="158"/>
      <c r="RND4" s="158"/>
      <c r="RNE4" s="158"/>
      <c r="RNF4" s="158"/>
      <c r="RNG4" s="158"/>
      <c r="RNH4" s="158"/>
      <c r="RNI4" s="158"/>
      <c r="RNJ4" s="158"/>
      <c r="RNK4" s="158"/>
      <c r="RNL4" s="158"/>
      <c r="RNM4" s="158"/>
      <c r="RNN4" s="158"/>
      <c r="RNO4" s="158"/>
      <c r="RNP4" s="158"/>
      <c r="RNQ4" s="158"/>
      <c r="RNR4" s="158"/>
      <c r="RNS4" s="158"/>
      <c r="RNT4" s="158"/>
      <c r="RNU4" s="158"/>
      <c r="RNV4" s="158"/>
      <c r="RNW4" s="158"/>
      <c r="RNX4" s="158"/>
      <c r="RNY4" s="158"/>
      <c r="RNZ4" s="158"/>
      <c r="ROA4" s="158"/>
      <c r="ROB4" s="158"/>
      <c r="ROC4" s="158"/>
      <c r="ROD4" s="158"/>
      <c r="ROE4" s="158"/>
      <c r="ROF4" s="158"/>
      <c r="ROG4" s="158"/>
      <c r="ROH4" s="158"/>
      <c r="ROI4" s="158"/>
      <c r="ROJ4" s="158"/>
      <c r="ROK4" s="158"/>
      <c r="ROL4" s="158"/>
      <c r="ROM4" s="158"/>
      <c r="RON4" s="158"/>
      <c r="ROO4" s="158"/>
      <c r="ROP4" s="158"/>
      <c r="ROQ4" s="158"/>
      <c r="ROR4" s="158"/>
      <c r="ROS4" s="158"/>
      <c r="ROT4" s="158"/>
      <c r="ROU4" s="158"/>
      <c r="ROV4" s="158"/>
      <c r="ROW4" s="158"/>
      <c r="ROX4" s="158"/>
      <c r="ROY4" s="158"/>
      <c r="ROZ4" s="158"/>
      <c r="RPA4" s="158"/>
      <c r="RPB4" s="158"/>
      <c r="RPC4" s="158"/>
      <c r="RPD4" s="158"/>
      <c r="RPE4" s="158"/>
      <c r="RPF4" s="158"/>
      <c r="RPG4" s="158"/>
      <c r="RPH4" s="158"/>
      <c r="RPI4" s="158"/>
      <c r="RPJ4" s="158"/>
      <c r="RPK4" s="158"/>
      <c r="RPL4" s="158"/>
      <c r="RPM4" s="158"/>
      <c r="RPN4" s="158"/>
      <c r="RPO4" s="158"/>
      <c r="RPP4" s="158"/>
      <c r="RPQ4" s="158"/>
      <c r="RPR4" s="158"/>
      <c r="RPS4" s="158"/>
      <c r="RPT4" s="158"/>
      <c r="RPU4" s="158"/>
      <c r="RPV4" s="158"/>
      <c r="RPW4" s="158"/>
      <c r="RPX4" s="158"/>
      <c r="RPY4" s="158"/>
      <c r="RPZ4" s="158"/>
      <c r="RQA4" s="158"/>
      <c r="RQB4" s="158"/>
      <c r="RQC4" s="158"/>
      <c r="RQD4" s="158"/>
      <c r="RQE4" s="158"/>
      <c r="RQF4" s="158"/>
      <c r="RQG4" s="158"/>
      <c r="RQH4" s="158"/>
      <c r="RQI4" s="158"/>
      <c r="RQJ4" s="158"/>
      <c r="RQK4" s="158"/>
      <c r="RQL4" s="158"/>
      <c r="RQM4" s="158"/>
      <c r="RQN4" s="158"/>
      <c r="RQO4" s="158"/>
      <c r="RQP4" s="158"/>
      <c r="RQQ4" s="158"/>
      <c r="RQR4" s="158"/>
      <c r="RQS4" s="158"/>
      <c r="RQT4" s="158"/>
      <c r="RQU4" s="158"/>
      <c r="RQV4" s="158"/>
      <c r="RQW4" s="158"/>
      <c r="RQX4" s="158"/>
      <c r="RQY4" s="158"/>
      <c r="RQZ4" s="158"/>
      <c r="RRA4" s="158"/>
      <c r="RRB4" s="158"/>
      <c r="RRC4" s="158"/>
      <c r="RRD4" s="158"/>
      <c r="RRE4" s="158"/>
      <c r="RRF4" s="158"/>
      <c r="RRG4" s="158"/>
      <c r="RRH4" s="158"/>
      <c r="RRI4" s="158"/>
      <c r="RRJ4" s="158"/>
      <c r="RRK4" s="158"/>
      <c r="RRL4" s="158"/>
      <c r="RRM4" s="158"/>
      <c r="RRN4" s="158"/>
      <c r="RRO4" s="158"/>
      <c r="RRP4" s="158"/>
      <c r="RRQ4" s="158"/>
      <c r="RRR4" s="158"/>
      <c r="RRS4" s="158"/>
      <c r="RRT4" s="158"/>
      <c r="RRU4" s="158"/>
      <c r="RRV4" s="158"/>
      <c r="RRW4" s="158"/>
      <c r="RRX4" s="158"/>
      <c r="RRY4" s="158"/>
      <c r="RRZ4" s="158"/>
      <c r="RSA4" s="158"/>
      <c r="RSB4" s="158"/>
      <c r="RSC4" s="158"/>
      <c r="RSD4" s="158"/>
      <c r="RSE4" s="158"/>
      <c r="RSF4" s="158"/>
      <c r="RSG4" s="158"/>
      <c r="RSH4" s="158"/>
      <c r="RSI4" s="158"/>
      <c r="RSJ4" s="158"/>
      <c r="RSK4" s="158"/>
      <c r="RSL4" s="158"/>
      <c r="RSM4" s="158"/>
      <c r="RSN4" s="158"/>
      <c r="RSO4" s="158"/>
      <c r="RSP4" s="158"/>
      <c r="RSQ4" s="158"/>
      <c r="RSR4" s="158"/>
      <c r="RSS4" s="158"/>
      <c r="RST4" s="158"/>
      <c r="RSU4" s="158"/>
      <c r="RSV4" s="158"/>
      <c r="RSW4" s="158"/>
      <c r="RSX4" s="158"/>
      <c r="RSY4" s="158"/>
      <c r="RSZ4" s="158"/>
      <c r="RTA4" s="158"/>
      <c r="RTB4" s="158"/>
      <c r="RTC4" s="158"/>
      <c r="RTD4" s="158"/>
      <c r="RTE4" s="158"/>
      <c r="RTF4" s="158"/>
      <c r="RTG4" s="158"/>
      <c r="RTH4" s="158"/>
      <c r="RTI4" s="158"/>
      <c r="RTJ4" s="158"/>
      <c r="RTK4" s="158"/>
      <c r="RTL4" s="158"/>
      <c r="RTM4" s="158"/>
      <c r="RTN4" s="158"/>
      <c r="RTO4" s="158"/>
      <c r="RTP4" s="158"/>
      <c r="RTQ4" s="158"/>
      <c r="RTR4" s="158"/>
      <c r="RTS4" s="158"/>
      <c r="RTT4" s="158"/>
      <c r="RTU4" s="158"/>
      <c r="RTV4" s="158"/>
      <c r="RTW4" s="158"/>
      <c r="RTX4" s="158"/>
      <c r="RTY4" s="158"/>
      <c r="RTZ4" s="158"/>
      <c r="RUA4" s="158"/>
      <c r="RUB4" s="158"/>
      <c r="RUC4" s="158"/>
      <c r="RUD4" s="158"/>
      <c r="RUE4" s="158"/>
      <c r="RUF4" s="158"/>
      <c r="RUG4" s="158"/>
      <c r="RUH4" s="158"/>
      <c r="RUI4" s="158"/>
      <c r="RUJ4" s="158"/>
      <c r="RUK4" s="158"/>
      <c r="RUL4" s="158"/>
      <c r="RUM4" s="158"/>
      <c r="RUN4" s="158"/>
      <c r="RUO4" s="158"/>
      <c r="RUP4" s="158"/>
      <c r="RUQ4" s="158"/>
      <c r="RUR4" s="158"/>
      <c r="RUS4" s="158"/>
      <c r="RUT4" s="158"/>
      <c r="RUU4" s="158"/>
      <c r="RUV4" s="158"/>
      <c r="RUW4" s="158"/>
      <c r="RUX4" s="158"/>
      <c r="RUY4" s="158"/>
      <c r="RUZ4" s="158"/>
      <c r="RVA4" s="158"/>
      <c r="RVB4" s="158"/>
      <c r="RVC4" s="158"/>
      <c r="RVD4" s="158"/>
      <c r="RVE4" s="158"/>
      <c r="RVF4" s="158"/>
      <c r="RVG4" s="158"/>
      <c r="RVH4" s="158"/>
      <c r="RVI4" s="158"/>
      <c r="RVJ4" s="158"/>
      <c r="RVK4" s="158"/>
      <c r="RVL4" s="158"/>
      <c r="RVM4" s="158"/>
      <c r="RVN4" s="158"/>
      <c r="RVO4" s="158"/>
      <c r="RVP4" s="158"/>
      <c r="RVQ4" s="158"/>
      <c r="RVR4" s="158"/>
      <c r="RVS4" s="158"/>
      <c r="RVT4" s="158"/>
      <c r="RVU4" s="158"/>
      <c r="RVV4" s="158"/>
      <c r="RVW4" s="158"/>
      <c r="RVX4" s="158"/>
      <c r="RVY4" s="158"/>
      <c r="RVZ4" s="158"/>
      <c r="RWA4" s="158"/>
      <c r="RWB4" s="158"/>
      <c r="RWC4" s="158"/>
      <c r="RWD4" s="158"/>
      <c r="RWE4" s="158"/>
      <c r="RWF4" s="158"/>
      <c r="RWG4" s="158"/>
      <c r="RWH4" s="158"/>
      <c r="RWI4" s="158"/>
      <c r="RWJ4" s="158"/>
      <c r="RWK4" s="158"/>
      <c r="RWL4" s="158"/>
      <c r="RWM4" s="158"/>
      <c r="RWN4" s="158"/>
      <c r="RWO4" s="158"/>
      <c r="RWP4" s="158"/>
      <c r="RWQ4" s="158"/>
      <c r="RWR4" s="158"/>
      <c r="RWS4" s="158"/>
      <c r="RWT4" s="158"/>
      <c r="RWU4" s="158"/>
      <c r="RWV4" s="158"/>
      <c r="RWW4" s="158"/>
      <c r="RWX4" s="158"/>
      <c r="RWY4" s="158"/>
      <c r="RWZ4" s="158"/>
      <c r="RXA4" s="158"/>
      <c r="RXB4" s="158"/>
      <c r="RXC4" s="158"/>
      <c r="RXD4" s="158"/>
      <c r="RXE4" s="158"/>
      <c r="RXF4" s="158"/>
      <c r="RXG4" s="158"/>
      <c r="RXH4" s="158"/>
      <c r="RXI4" s="158"/>
      <c r="RXJ4" s="158"/>
      <c r="RXK4" s="158"/>
      <c r="RXL4" s="158"/>
      <c r="RXM4" s="158"/>
      <c r="RXN4" s="158"/>
      <c r="RXO4" s="158"/>
      <c r="RXP4" s="158"/>
      <c r="RXQ4" s="158"/>
      <c r="RXR4" s="158"/>
      <c r="RXS4" s="158"/>
      <c r="RXT4" s="158"/>
      <c r="RXU4" s="158"/>
      <c r="RXV4" s="158"/>
      <c r="RXW4" s="158"/>
      <c r="RXX4" s="158"/>
      <c r="RXY4" s="158"/>
      <c r="RXZ4" s="158"/>
      <c r="RYA4" s="158"/>
      <c r="RYB4" s="158"/>
      <c r="RYC4" s="158"/>
      <c r="RYD4" s="158"/>
      <c r="RYE4" s="158"/>
      <c r="RYF4" s="158"/>
      <c r="RYG4" s="158"/>
      <c r="RYH4" s="158"/>
      <c r="RYI4" s="158"/>
      <c r="RYJ4" s="158"/>
      <c r="RYK4" s="158"/>
      <c r="RYL4" s="158"/>
      <c r="RYM4" s="158"/>
      <c r="RYN4" s="158"/>
      <c r="RYO4" s="158"/>
      <c r="RYP4" s="158"/>
      <c r="RYQ4" s="158"/>
      <c r="RYR4" s="158"/>
      <c r="RYS4" s="158"/>
      <c r="RYT4" s="158"/>
      <c r="RYU4" s="158"/>
      <c r="RYV4" s="158"/>
      <c r="RYW4" s="158"/>
      <c r="RYX4" s="158"/>
      <c r="RYY4" s="158"/>
      <c r="RYZ4" s="158"/>
      <c r="RZA4" s="158"/>
      <c r="RZB4" s="158"/>
      <c r="RZC4" s="158"/>
      <c r="RZD4" s="158"/>
      <c r="RZE4" s="158"/>
      <c r="RZF4" s="158"/>
      <c r="RZG4" s="158"/>
      <c r="RZH4" s="158"/>
      <c r="RZI4" s="158"/>
      <c r="RZJ4" s="158"/>
      <c r="RZK4" s="158"/>
      <c r="RZL4" s="158"/>
      <c r="RZM4" s="158"/>
      <c r="RZN4" s="158"/>
      <c r="RZO4" s="158"/>
      <c r="RZP4" s="158"/>
      <c r="RZQ4" s="158"/>
      <c r="RZR4" s="158"/>
      <c r="RZS4" s="158"/>
      <c r="RZT4" s="158"/>
      <c r="RZU4" s="158"/>
      <c r="RZV4" s="158"/>
      <c r="RZW4" s="158"/>
      <c r="RZX4" s="158"/>
      <c r="RZY4" s="158"/>
      <c r="RZZ4" s="158"/>
      <c r="SAA4" s="158"/>
      <c r="SAB4" s="158"/>
      <c r="SAC4" s="158"/>
      <c r="SAD4" s="158"/>
      <c r="SAE4" s="158"/>
      <c r="SAF4" s="158"/>
      <c r="SAG4" s="158"/>
      <c r="SAH4" s="158"/>
      <c r="SAI4" s="158"/>
      <c r="SAJ4" s="158"/>
      <c r="SAK4" s="158"/>
      <c r="SAL4" s="158"/>
      <c r="SAM4" s="158"/>
      <c r="SAN4" s="158"/>
      <c r="SAO4" s="158"/>
      <c r="SAP4" s="158"/>
      <c r="SAQ4" s="158"/>
      <c r="SAR4" s="158"/>
      <c r="SAS4" s="158"/>
      <c r="SAT4" s="158"/>
      <c r="SAU4" s="158"/>
      <c r="SAV4" s="158"/>
      <c r="SAW4" s="158"/>
      <c r="SAX4" s="158"/>
      <c r="SAY4" s="158"/>
      <c r="SAZ4" s="158"/>
      <c r="SBA4" s="158"/>
      <c r="SBB4" s="158"/>
      <c r="SBC4" s="158"/>
      <c r="SBD4" s="158"/>
      <c r="SBE4" s="158"/>
      <c r="SBF4" s="158"/>
      <c r="SBG4" s="158"/>
      <c r="SBH4" s="158"/>
      <c r="SBI4" s="158"/>
      <c r="SBJ4" s="158"/>
      <c r="SBK4" s="158"/>
      <c r="SBL4" s="158"/>
      <c r="SBM4" s="158"/>
      <c r="SBN4" s="158"/>
      <c r="SBO4" s="158"/>
      <c r="SBP4" s="158"/>
      <c r="SBQ4" s="158"/>
      <c r="SBR4" s="158"/>
      <c r="SBS4" s="158"/>
      <c r="SBT4" s="158"/>
      <c r="SBU4" s="158"/>
      <c r="SBV4" s="158"/>
      <c r="SBW4" s="158"/>
      <c r="SBX4" s="158"/>
      <c r="SBY4" s="158"/>
      <c r="SBZ4" s="158"/>
      <c r="SCA4" s="158"/>
      <c r="SCB4" s="158"/>
      <c r="SCC4" s="158"/>
      <c r="SCD4" s="158"/>
      <c r="SCE4" s="158"/>
      <c r="SCF4" s="158"/>
      <c r="SCG4" s="158"/>
      <c r="SCH4" s="158"/>
      <c r="SCI4" s="158"/>
      <c r="SCJ4" s="158"/>
      <c r="SCK4" s="158"/>
      <c r="SCL4" s="158"/>
      <c r="SCM4" s="158"/>
      <c r="SCN4" s="158"/>
      <c r="SCO4" s="158"/>
      <c r="SCP4" s="158"/>
      <c r="SCQ4" s="158"/>
      <c r="SCR4" s="158"/>
      <c r="SCS4" s="158"/>
      <c r="SCT4" s="158"/>
      <c r="SCU4" s="158"/>
      <c r="SCV4" s="158"/>
      <c r="SCW4" s="158"/>
      <c r="SCX4" s="158"/>
      <c r="SCY4" s="158"/>
      <c r="SCZ4" s="158"/>
      <c r="SDA4" s="158"/>
      <c r="SDB4" s="158"/>
      <c r="SDC4" s="158"/>
      <c r="SDD4" s="158"/>
      <c r="SDE4" s="158"/>
      <c r="SDF4" s="158"/>
      <c r="SDG4" s="158"/>
      <c r="SDH4" s="158"/>
      <c r="SDI4" s="158"/>
      <c r="SDJ4" s="158"/>
      <c r="SDK4" s="158"/>
      <c r="SDL4" s="158"/>
      <c r="SDM4" s="158"/>
      <c r="SDN4" s="158"/>
      <c r="SDO4" s="158"/>
      <c r="SDP4" s="158"/>
      <c r="SDQ4" s="158"/>
      <c r="SDR4" s="158"/>
      <c r="SDS4" s="158"/>
      <c r="SDT4" s="158"/>
      <c r="SDU4" s="158"/>
      <c r="SDV4" s="158"/>
      <c r="SDW4" s="158"/>
      <c r="SDX4" s="158"/>
      <c r="SDY4" s="158"/>
      <c r="SDZ4" s="158"/>
      <c r="SEA4" s="158"/>
      <c r="SEB4" s="158"/>
      <c r="SEC4" s="158"/>
      <c r="SED4" s="158"/>
      <c r="SEE4" s="158"/>
      <c r="SEF4" s="158"/>
      <c r="SEG4" s="158"/>
      <c r="SEH4" s="158"/>
      <c r="SEI4" s="158"/>
      <c r="SEJ4" s="158"/>
      <c r="SEK4" s="158"/>
      <c r="SEL4" s="158"/>
      <c r="SEM4" s="158"/>
      <c r="SEN4" s="158"/>
      <c r="SEO4" s="158"/>
      <c r="SEP4" s="158"/>
      <c r="SEQ4" s="158"/>
      <c r="SER4" s="158"/>
      <c r="SES4" s="158"/>
      <c r="SET4" s="158"/>
      <c r="SEU4" s="158"/>
      <c r="SEV4" s="158"/>
      <c r="SEW4" s="158"/>
      <c r="SEX4" s="158"/>
      <c r="SEY4" s="158"/>
      <c r="SEZ4" s="158"/>
      <c r="SFA4" s="158"/>
      <c r="SFB4" s="158"/>
      <c r="SFC4" s="158"/>
      <c r="SFD4" s="158"/>
      <c r="SFE4" s="158"/>
      <c r="SFF4" s="158"/>
      <c r="SFG4" s="158"/>
      <c r="SFH4" s="158"/>
      <c r="SFI4" s="158"/>
      <c r="SFJ4" s="158"/>
      <c r="SFK4" s="158"/>
      <c r="SFL4" s="158"/>
      <c r="SFM4" s="158"/>
      <c r="SFN4" s="158"/>
      <c r="SFO4" s="158"/>
      <c r="SFP4" s="158"/>
      <c r="SFQ4" s="158"/>
      <c r="SFR4" s="158"/>
      <c r="SFS4" s="158"/>
      <c r="SFT4" s="158"/>
      <c r="SFU4" s="158"/>
      <c r="SFV4" s="158"/>
      <c r="SFW4" s="158"/>
      <c r="SFX4" s="158"/>
      <c r="SFY4" s="158"/>
      <c r="SFZ4" s="158"/>
      <c r="SGA4" s="158"/>
      <c r="SGB4" s="158"/>
      <c r="SGC4" s="158"/>
      <c r="SGD4" s="158"/>
      <c r="SGE4" s="158"/>
      <c r="SGF4" s="158"/>
      <c r="SGG4" s="158"/>
      <c r="SGH4" s="158"/>
      <c r="SGI4" s="158"/>
      <c r="SGJ4" s="158"/>
      <c r="SGK4" s="158"/>
      <c r="SGL4" s="158"/>
      <c r="SGM4" s="158"/>
      <c r="SGN4" s="158"/>
      <c r="SGO4" s="158"/>
      <c r="SGP4" s="158"/>
      <c r="SGQ4" s="158"/>
      <c r="SGR4" s="158"/>
      <c r="SGS4" s="158"/>
      <c r="SGT4" s="158"/>
      <c r="SGU4" s="158"/>
      <c r="SGV4" s="158"/>
      <c r="SGW4" s="158"/>
      <c r="SGX4" s="158"/>
      <c r="SGY4" s="158"/>
      <c r="SGZ4" s="158"/>
      <c r="SHA4" s="158"/>
      <c r="SHB4" s="158"/>
      <c r="SHC4" s="158"/>
      <c r="SHD4" s="158"/>
      <c r="SHE4" s="158"/>
      <c r="SHF4" s="158"/>
      <c r="SHG4" s="158"/>
      <c r="SHH4" s="158"/>
      <c r="SHI4" s="158"/>
      <c r="SHJ4" s="158"/>
      <c r="SHK4" s="158"/>
      <c r="SHL4" s="158"/>
      <c r="SHM4" s="158"/>
      <c r="SHN4" s="158"/>
      <c r="SHO4" s="158"/>
      <c r="SHP4" s="158"/>
      <c r="SHQ4" s="158"/>
      <c r="SHR4" s="158"/>
      <c r="SHS4" s="158"/>
      <c r="SHT4" s="158"/>
      <c r="SHU4" s="158"/>
      <c r="SHV4" s="158"/>
      <c r="SHW4" s="158"/>
      <c r="SHX4" s="158"/>
      <c r="SHY4" s="158"/>
      <c r="SHZ4" s="158"/>
      <c r="SIA4" s="158"/>
      <c r="SIB4" s="158"/>
      <c r="SIC4" s="158"/>
      <c r="SID4" s="158"/>
      <c r="SIE4" s="158"/>
      <c r="SIF4" s="158"/>
      <c r="SIG4" s="158"/>
      <c r="SIH4" s="158"/>
      <c r="SII4" s="158"/>
      <c r="SIJ4" s="158"/>
      <c r="SIK4" s="158"/>
      <c r="SIL4" s="158"/>
      <c r="SIM4" s="158"/>
      <c r="SIN4" s="158"/>
      <c r="SIO4" s="158"/>
      <c r="SIP4" s="158"/>
      <c r="SIQ4" s="158"/>
      <c r="SIR4" s="158"/>
      <c r="SIS4" s="158"/>
      <c r="SIT4" s="158"/>
      <c r="SIU4" s="158"/>
      <c r="SIV4" s="158"/>
      <c r="SIW4" s="158"/>
      <c r="SIX4" s="158"/>
      <c r="SIY4" s="158"/>
      <c r="SIZ4" s="158"/>
      <c r="SJA4" s="158"/>
      <c r="SJB4" s="158"/>
      <c r="SJC4" s="158"/>
      <c r="SJD4" s="158"/>
      <c r="SJE4" s="158"/>
      <c r="SJF4" s="158"/>
      <c r="SJG4" s="158"/>
      <c r="SJH4" s="158"/>
      <c r="SJI4" s="158"/>
      <c r="SJJ4" s="158"/>
      <c r="SJK4" s="158"/>
      <c r="SJL4" s="158"/>
      <c r="SJM4" s="158"/>
      <c r="SJN4" s="158"/>
      <c r="SJO4" s="158"/>
      <c r="SJP4" s="158"/>
      <c r="SJQ4" s="158"/>
      <c r="SJR4" s="158"/>
      <c r="SJS4" s="158"/>
      <c r="SJT4" s="158"/>
      <c r="SJU4" s="158"/>
      <c r="SJV4" s="158"/>
      <c r="SJW4" s="158"/>
      <c r="SJX4" s="158"/>
      <c r="SJY4" s="158"/>
      <c r="SJZ4" s="158"/>
      <c r="SKA4" s="158"/>
      <c r="SKB4" s="158"/>
      <c r="SKC4" s="158"/>
      <c r="SKD4" s="158"/>
      <c r="SKE4" s="158"/>
      <c r="SKF4" s="158"/>
      <c r="SKG4" s="158"/>
      <c r="SKH4" s="158"/>
      <c r="SKI4" s="158"/>
      <c r="SKJ4" s="158"/>
      <c r="SKK4" s="158"/>
      <c r="SKL4" s="158"/>
      <c r="SKM4" s="158"/>
      <c r="SKN4" s="158"/>
      <c r="SKO4" s="158"/>
      <c r="SKP4" s="158"/>
      <c r="SKQ4" s="158"/>
      <c r="SKR4" s="158"/>
      <c r="SKS4" s="158"/>
      <c r="SKT4" s="158"/>
      <c r="SKU4" s="158"/>
      <c r="SKV4" s="158"/>
      <c r="SKW4" s="158"/>
      <c r="SKX4" s="158"/>
      <c r="SKY4" s="158"/>
      <c r="SKZ4" s="158"/>
      <c r="SLA4" s="158"/>
      <c r="SLB4" s="158"/>
      <c r="SLC4" s="158"/>
      <c r="SLD4" s="158"/>
      <c r="SLE4" s="158"/>
      <c r="SLF4" s="158"/>
      <c r="SLG4" s="158"/>
      <c r="SLH4" s="158"/>
      <c r="SLI4" s="158"/>
      <c r="SLJ4" s="158"/>
      <c r="SLK4" s="158"/>
      <c r="SLL4" s="158"/>
      <c r="SLM4" s="158"/>
      <c r="SLN4" s="158"/>
      <c r="SLO4" s="158"/>
      <c r="SLP4" s="158"/>
      <c r="SLQ4" s="158"/>
      <c r="SLR4" s="158"/>
      <c r="SLS4" s="158"/>
      <c r="SLT4" s="158"/>
      <c r="SLU4" s="158"/>
      <c r="SLV4" s="158"/>
      <c r="SLW4" s="158"/>
      <c r="SLX4" s="158"/>
      <c r="SLY4" s="158"/>
      <c r="SLZ4" s="158"/>
      <c r="SMA4" s="158"/>
      <c r="SMB4" s="158"/>
      <c r="SMC4" s="158"/>
      <c r="SMD4" s="158"/>
      <c r="SME4" s="158"/>
      <c r="SMF4" s="158"/>
      <c r="SMG4" s="158"/>
      <c r="SMH4" s="158"/>
      <c r="SMI4" s="158"/>
      <c r="SMJ4" s="158"/>
      <c r="SMK4" s="158"/>
      <c r="SML4" s="158"/>
      <c r="SMM4" s="158"/>
      <c r="SMN4" s="158"/>
      <c r="SMO4" s="158"/>
      <c r="SMP4" s="158"/>
      <c r="SMQ4" s="158"/>
      <c r="SMR4" s="158"/>
      <c r="SMS4" s="158"/>
      <c r="SMT4" s="158"/>
      <c r="SMU4" s="158"/>
      <c r="SMV4" s="158"/>
      <c r="SMW4" s="158"/>
      <c r="SMX4" s="158"/>
      <c r="SMY4" s="158"/>
      <c r="SMZ4" s="158"/>
      <c r="SNA4" s="158"/>
      <c r="SNB4" s="158"/>
      <c r="SNC4" s="158"/>
      <c r="SND4" s="158"/>
      <c r="SNE4" s="158"/>
      <c r="SNF4" s="158"/>
      <c r="SNG4" s="158"/>
      <c r="SNH4" s="158"/>
      <c r="SNI4" s="158"/>
      <c r="SNJ4" s="158"/>
      <c r="SNK4" s="158"/>
      <c r="SNL4" s="158"/>
      <c r="SNM4" s="158"/>
      <c r="SNN4" s="158"/>
      <c r="SNO4" s="158"/>
      <c r="SNP4" s="158"/>
      <c r="SNQ4" s="158"/>
      <c r="SNR4" s="158"/>
      <c r="SNS4" s="158"/>
      <c r="SNT4" s="158"/>
      <c r="SNU4" s="158"/>
      <c r="SNV4" s="158"/>
      <c r="SNW4" s="158"/>
      <c r="SNX4" s="158"/>
      <c r="SNY4" s="158"/>
      <c r="SNZ4" s="158"/>
      <c r="SOA4" s="158"/>
      <c r="SOB4" s="158"/>
      <c r="SOC4" s="158"/>
      <c r="SOD4" s="158"/>
      <c r="SOE4" s="158"/>
      <c r="SOF4" s="158"/>
      <c r="SOG4" s="158"/>
      <c r="SOH4" s="158"/>
      <c r="SOI4" s="158"/>
      <c r="SOJ4" s="158"/>
      <c r="SOK4" s="158"/>
      <c r="SOL4" s="158"/>
      <c r="SOM4" s="158"/>
      <c r="SON4" s="158"/>
      <c r="SOO4" s="158"/>
      <c r="SOP4" s="158"/>
      <c r="SOQ4" s="158"/>
      <c r="SOR4" s="158"/>
      <c r="SOS4" s="158"/>
      <c r="SOT4" s="158"/>
      <c r="SOU4" s="158"/>
      <c r="SOV4" s="158"/>
      <c r="SOW4" s="158"/>
      <c r="SOX4" s="158"/>
      <c r="SOY4" s="158"/>
      <c r="SOZ4" s="158"/>
      <c r="SPA4" s="158"/>
      <c r="SPB4" s="158"/>
      <c r="SPC4" s="158"/>
      <c r="SPD4" s="158"/>
      <c r="SPE4" s="158"/>
      <c r="SPF4" s="158"/>
      <c r="SPG4" s="158"/>
      <c r="SPH4" s="158"/>
      <c r="SPI4" s="158"/>
      <c r="SPJ4" s="158"/>
      <c r="SPK4" s="158"/>
      <c r="SPL4" s="158"/>
      <c r="SPM4" s="158"/>
      <c r="SPN4" s="158"/>
      <c r="SPO4" s="158"/>
      <c r="SPP4" s="158"/>
      <c r="SPQ4" s="158"/>
      <c r="SPR4" s="158"/>
      <c r="SPS4" s="158"/>
      <c r="SPT4" s="158"/>
      <c r="SPU4" s="158"/>
      <c r="SPV4" s="158"/>
      <c r="SPW4" s="158"/>
      <c r="SPX4" s="158"/>
      <c r="SPY4" s="158"/>
      <c r="SPZ4" s="158"/>
      <c r="SQA4" s="158"/>
      <c r="SQB4" s="158"/>
      <c r="SQC4" s="158"/>
      <c r="SQD4" s="158"/>
      <c r="SQE4" s="158"/>
      <c r="SQF4" s="158"/>
      <c r="SQG4" s="158"/>
      <c r="SQH4" s="158"/>
      <c r="SQI4" s="158"/>
      <c r="SQJ4" s="158"/>
      <c r="SQK4" s="158"/>
      <c r="SQL4" s="158"/>
      <c r="SQM4" s="158"/>
      <c r="SQN4" s="158"/>
      <c r="SQO4" s="158"/>
      <c r="SQP4" s="158"/>
      <c r="SQQ4" s="158"/>
      <c r="SQR4" s="158"/>
      <c r="SQS4" s="158"/>
      <c r="SQT4" s="158"/>
      <c r="SQU4" s="158"/>
      <c r="SQV4" s="158"/>
      <c r="SQW4" s="158"/>
      <c r="SQX4" s="158"/>
      <c r="SQY4" s="158"/>
      <c r="SQZ4" s="158"/>
      <c r="SRA4" s="158"/>
      <c r="SRB4" s="158"/>
      <c r="SRC4" s="158"/>
      <c r="SRD4" s="158"/>
      <c r="SRE4" s="158"/>
      <c r="SRF4" s="158"/>
      <c r="SRG4" s="158"/>
      <c r="SRH4" s="158"/>
      <c r="SRI4" s="158"/>
      <c r="SRJ4" s="158"/>
      <c r="SRK4" s="158"/>
      <c r="SRL4" s="158"/>
      <c r="SRM4" s="158"/>
      <c r="SRN4" s="158"/>
      <c r="SRO4" s="158"/>
      <c r="SRP4" s="158"/>
      <c r="SRQ4" s="158"/>
      <c r="SRR4" s="158"/>
      <c r="SRS4" s="158"/>
      <c r="SRT4" s="158"/>
      <c r="SRU4" s="158"/>
      <c r="SRV4" s="158"/>
      <c r="SRW4" s="158"/>
      <c r="SRX4" s="158"/>
      <c r="SRY4" s="158"/>
      <c r="SRZ4" s="158"/>
      <c r="SSA4" s="158"/>
      <c r="SSB4" s="158"/>
      <c r="SSC4" s="158"/>
      <c r="SSD4" s="158"/>
      <c r="SSE4" s="158"/>
      <c r="SSF4" s="158"/>
      <c r="SSG4" s="158"/>
      <c r="SSH4" s="158"/>
      <c r="SSI4" s="158"/>
      <c r="SSJ4" s="158"/>
      <c r="SSK4" s="158"/>
      <c r="SSL4" s="158"/>
      <c r="SSM4" s="158"/>
      <c r="SSN4" s="158"/>
      <c r="SSO4" s="158"/>
      <c r="SSP4" s="158"/>
      <c r="SSQ4" s="158"/>
      <c r="SSR4" s="158"/>
      <c r="SSS4" s="158"/>
      <c r="SST4" s="158"/>
      <c r="SSU4" s="158"/>
      <c r="SSV4" s="158"/>
      <c r="SSW4" s="158"/>
      <c r="SSX4" s="158"/>
      <c r="SSY4" s="158"/>
      <c r="SSZ4" s="158"/>
      <c r="STA4" s="158"/>
      <c r="STB4" s="158"/>
      <c r="STC4" s="158"/>
      <c r="STD4" s="158"/>
      <c r="STE4" s="158"/>
      <c r="STF4" s="158"/>
      <c r="STG4" s="158"/>
      <c r="STH4" s="158"/>
      <c r="STI4" s="158"/>
      <c r="STJ4" s="158"/>
      <c r="STK4" s="158"/>
      <c r="STL4" s="158"/>
      <c r="STM4" s="158"/>
      <c r="STN4" s="158"/>
      <c r="STO4" s="158"/>
      <c r="STP4" s="158"/>
      <c r="STQ4" s="158"/>
      <c r="STR4" s="158"/>
      <c r="STS4" s="158"/>
      <c r="STT4" s="158"/>
      <c r="STU4" s="158"/>
      <c r="STV4" s="158"/>
      <c r="STW4" s="158"/>
      <c r="STX4" s="158"/>
      <c r="STY4" s="158"/>
      <c r="STZ4" s="158"/>
      <c r="SUA4" s="158"/>
      <c r="SUB4" s="158"/>
      <c r="SUC4" s="158"/>
      <c r="SUD4" s="158"/>
      <c r="SUE4" s="158"/>
      <c r="SUF4" s="158"/>
      <c r="SUG4" s="158"/>
      <c r="SUH4" s="158"/>
      <c r="SUI4" s="158"/>
      <c r="SUJ4" s="158"/>
      <c r="SUK4" s="158"/>
      <c r="SUL4" s="158"/>
      <c r="SUM4" s="158"/>
      <c r="SUN4" s="158"/>
      <c r="SUO4" s="158"/>
      <c r="SUP4" s="158"/>
      <c r="SUQ4" s="158"/>
      <c r="SUR4" s="158"/>
      <c r="SUS4" s="158"/>
      <c r="SUT4" s="158"/>
      <c r="SUU4" s="158"/>
      <c r="SUV4" s="158"/>
      <c r="SUW4" s="158"/>
      <c r="SUX4" s="158"/>
      <c r="SUY4" s="158"/>
      <c r="SUZ4" s="158"/>
      <c r="SVA4" s="158"/>
      <c r="SVB4" s="158"/>
      <c r="SVC4" s="158"/>
      <c r="SVD4" s="158"/>
      <c r="SVE4" s="158"/>
      <c r="SVF4" s="158"/>
      <c r="SVG4" s="158"/>
      <c r="SVH4" s="158"/>
      <c r="SVI4" s="158"/>
      <c r="SVJ4" s="158"/>
      <c r="SVK4" s="158"/>
      <c r="SVL4" s="158"/>
      <c r="SVM4" s="158"/>
      <c r="SVN4" s="158"/>
      <c r="SVO4" s="158"/>
      <c r="SVP4" s="158"/>
      <c r="SVQ4" s="158"/>
      <c r="SVR4" s="158"/>
      <c r="SVS4" s="158"/>
      <c r="SVT4" s="158"/>
      <c r="SVU4" s="158"/>
      <c r="SVV4" s="158"/>
      <c r="SVW4" s="158"/>
      <c r="SVX4" s="158"/>
      <c r="SVY4" s="158"/>
      <c r="SVZ4" s="158"/>
      <c r="SWA4" s="158"/>
      <c r="SWB4" s="158"/>
      <c r="SWC4" s="158"/>
      <c r="SWD4" s="158"/>
      <c r="SWE4" s="158"/>
      <c r="SWF4" s="158"/>
      <c r="SWG4" s="158"/>
      <c r="SWH4" s="158"/>
      <c r="SWI4" s="158"/>
      <c r="SWJ4" s="158"/>
      <c r="SWK4" s="158"/>
      <c r="SWL4" s="158"/>
      <c r="SWM4" s="158"/>
      <c r="SWN4" s="158"/>
      <c r="SWO4" s="158"/>
      <c r="SWP4" s="158"/>
      <c r="SWQ4" s="158"/>
      <c r="SWR4" s="158"/>
      <c r="SWS4" s="158"/>
      <c r="SWT4" s="158"/>
      <c r="SWU4" s="158"/>
      <c r="SWV4" s="158"/>
      <c r="SWW4" s="158"/>
      <c r="SWX4" s="158"/>
      <c r="SWY4" s="158"/>
      <c r="SWZ4" s="158"/>
      <c r="SXA4" s="158"/>
      <c r="SXB4" s="158"/>
      <c r="SXC4" s="158"/>
      <c r="SXD4" s="158"/>
      <c r="SXE4" s="158"/>
      <c r="SXF4" s="158"/>
      <c r="SXG4" s="158"/>
      <c r="SXH4" s="158"/>
      <c r="SXI4" s="158"/>
      <c r="SXJ4" s="158"/>
      <c r="SXK4" s="158"/>
      <c r="SXL4" s="158"/>
      <c r="SXM4" s="158"/>
      <c r="SXN4" s="158"/>
      <c r="SXO4" s="158"/>
      <c r="SXP4" s="158"/>
      <c r="SXQ4" s="158"/>
      <c r="SXR4" s="158"/>
      <c r="SXS4" s="158"/>
      <c r="SXT4" s="158"/>
      <c r="SXU4" s="158"/>
      <c r="SXV4" s="158"/>
      <c r="SXW4" s="158"/>
      <c r="SXX4" s="158"/>
      <c r="SXY4" s="158"/>
      <c r="SXZ4" s="158"/>
      <c r="SYA4" s="158"/>
      <c r="SYB4" s="158"/>
      <c r="SYC4" s="158"/>
      <c r="SYD4" s="158"/>
      <c r="SYE4" s="158"/>
      <c r="SYF4" s="158"/>
      <c r="SYG4" s="158"/>
      <c r="SYH4" s="158"/>
      <c r="SYI4" s="158"/>
      <c r="SYJ4" s="158"/>
      <c r="SYK4" s="158"/>
      <c r="SYL4" s="158"/>
      <c r="SYM4" s="158"/>
      <c r="SYN4" s="158"/>
      <c r="SYO4" s="158"/>
      <c r="SYP4" s="158"/>
      <c r="SYQ4" s="158"/>
      <c r="SYR4" s="158"/>
      <c r="SYS4" s="158"/>
      <c r="SYT4" s="158"/>
      <c r="SYU4" s="158"/>
      <c r="SYV4" s="158"/>
      <c r="SYW4" s="158"/>
      <c r="SYX4" s="158"/>
      <c r="SYY4" s="158"/>
      <c r="SYZ4" s="158"/>
      <c r="SZA4" s="158"/>
      <c r="SZB4" s="158"/>
      <c r="SZC4" s="158"/>
      <c r="SZD4" s="158"/>
      <c r="SZE4" s="158"/>
      <c r="SZF4" s="158"/>
      <c r="SZG4" s="158"/>
      <c r="SZH4" s="158"/>
      <c r="SZI4" s="158"/>
      <c r="SZJ4" s="158"/>
      <c r="SZK4" s="158"/>
      <c r="SZL4" s="158"/>
      <c r="SZM4" s="158"/>
      <c r="SZN4" s="158"/>
      <c r="SZO4" s="158"/>
      <c r="SZP4" s="158"/>
      <c r="SZQ4" s="158"/>
      <c r="SZR4" s="158"/>
      <c r="SZS4" s="158"/>
      <c r="SZT4" s="158"/>
      <c r="SZU4" s="158"/>
      <c r="SZV4" s="158"/>
      <c r="SZW4" s="158"/>
      <c r="SZX4" s="158"/>
      <c r="SZY4" s="158"/>
      <c r="SZZ4" s="158"/>
      <c r="TAA4" s="158"/>
      <c r="TAB4" s="158"/>
      <c r="TAC4" s="158"/>
      <c r="TAD4" s="158"/>
      <c r="TAE4" s="158"/>
      <c r="TAF4" s="158"/>
      <c r="TAG4" s="158"/>
      <c r="TAH4" s="158"/>
      <c r="TAI4" s="158"/>
      <c r="TAJ4" s="158"/>
      <c r="TAK4" s="158"/>
      <c r="TAL4" s="158"/>
      <c r="TAM4" s="158"/>
      <c r="TAN4" s="158"/>
      <c r="TAO4" s="158"/>
      <c r="TAP4" s="158"/>
      <c r="TAQ4" s="158"/>
      <c r="TAR4" s="158"/>
      <c r="TAS4" s="158"/>
      <c r="TAT4" s="158"/>
      <c r="TAU4" s="158"/>
      <c r="TAV4" s="158"/>
      <c r="TAW4" s="158"/>
      <c r="TAX4" s="158"/>
      <c r="TAY4" s="158"/>
      <c r="TAZ4" s="158"/>
      <c r="TBA4" s="158"/>
      <c r="TBB4" s="158"/>
      <c r="TBC4" s="158"/>
      <c r="TBD4" s="158"/>
      <c r="TBE4" s="158"/>
      <c r="TBF4" s="158"/>
      <c r="TBG4" s="158"/>
      <c r="TBH4" s="158"/>
      <c r="TBI4" s="158"/>
      <c r="TBJ4" s="158"/>
      <c r="TBK4" s="158"/>
      <c r="TBL4" s="158"/>
      <c r="TBM4" s="158"/>
      <c r="TBN4" s="158"/>
      <c r="TBO4" s="158"/>
      <c r="TBP4" s="158"/>
      <c r="TBQ4" s="158"/>
      <c r="TBR4" s="158"/>
      <c r="TBS4" s="158"/>
      <c r="TBT4" s="158"/>
      <c r="TBU4" s="158"/>
      <c r="TBV4" s="158"/>
      <c r="TBW4" s="158"/>
      <c r="TBX4" s="158"/>
      <c r="TBY4" s="158"/>
      <c r="TBZ4" s="158"/>
      <c r="TCA4" s="158"/>
      <c r="TCB4" s="158"/>
      <c r="TCC4" s="158"/>
      <c r="TCD4" s="158"/>
      <c r="TCE4" s="158"/>
      <c r="TCF4" s="158"/>
      <c r="TCG4" s="158"/>
      <c r="TCH4" s="158"/>
      <c r="TCI4" s="158"/>
      <c r="TCJ4" s="158"/>
      <c r="TCK4" s="158"/>
      <c r="TCL4" s="158"/>
      <c r="TCM4" s="158"/>
      <c r="TCN4" s="158"/>
      <c r="TCO4" s="158"/>
      <c r="TCP4" s="158"/>
      <c r="TCQ4" s="158"/>
      <c r="TCR4" s="158"/>
      <c r="TCS4" s="158"/>
      <c r="TCT4" s="158"/>
      <c r="TCU4" s="158"/>
      <c r="TCV4" s="158"/>
      <c r="TCW4" s="158"/>
      <c r="TCX4" s="158"/>
      <c r="TCY4" s="158"/>
      <c r="TCZ4" s="158"/>
      <c r="TDA4" s="158"/>
      <c r="TDB4" s="158"/>
      <c r="TDC4" s="158"/>
      <c r="TDD4" s="158"/>
      <c r="TDE4" s="158"/>
      <c r="TDF4" s="158"/>
      <c r="TDG4" s="158"/>
      <c r="TDH4" s="158"/>
      <c r="TDI4" s="158"/>
      <c r="TDJ4" s="158"/>
      <c r="TDK4" s="158"/>
      <c r="TDL4" s="158"/>
      <c r="TDM4" s="158"/>
      <c r="TDN4" s="158"/>
      <c r="TDO4" s="158"/>
      <c r="TDP4" s="158"/>
      <c r="TDQ4" s="158"/>
      <c r="TDR4" s="158"/>
      <c r="TDS4" s="158"/>
      <c r="TDT4" s="158"/>
      <c r="TDU4" s="158"/>
      <c r="TDV4" s="158"/>
      <c r="TDW4" s="158"/>
      <c r="TDX4" s="158"/>
      <c r="TDY4" s="158"/>
      <c r="TDZ4" s="158"/>
      <c r="TEA4" s="158"/>
      <c r="TEB4" s="158"/>
      <c r="TEC4" s="158"/>
      <c r="TED4" s="158"/>
      <c r="TEE4" s="158"/>
      <c r="TEF4" s="158"/>
      <c r="TEG4" s="158"/>
      <c r="TEH4" s="158"/>
      <c r="TEI4" s="158"/>
      <c r="TEJ4" s="158"/>
      <c r="TEK4" s="158"/>
      <c r="TEL4" s="158"/>
      <c r="TEM4" s="158"/>
      <c r="TEN4" s="158"/>
      <c r="TEO4" s="158"/>
      <c r="TEP4" s="158"/>
      <c r="TEQ4" s="158"/>
      <c r="TER4" s="158"/>
      <c r="TES4" s="158"/>
      <c r="TET4" s="158"/>
      <c r="TEU4" s="158"/>
      <c r="TEV4" s="158"/>
      <c r="TEW4" s="158"/>
      <c r="TEX4" s="158"/>
      <c r="TEY4" s="158"/>
      <c r="TEZ4" s="158"/>
      <c r="TFA4" s="158"/>
      <c r="TFB4" s="158"/>
      <c r="TFC4" s="158"/>
      <c r="TFD4" s="158"/>
      <c r="TFE4" s="158"/>
      <c r="TFF4" s="158"/>
      <c r="TFG4" s="158"/>
      <c r="TFH4" s="158"/>
      <c r="TFI4" s="158"/>
      <c r="TFJ4" s="158"/>
      <c r="TFK4" s="158"/>
      <c r="TFL4" s="158"/>
      <c r="TFM4" s="158"/>
      <c r="TFN4" s="158"/>
      <c r="TFO4" s="158"/>
      <c r="TFP4" s="158"/>
      <c r="TFQ4" s="158"/>
      <c r="TFR4" s="158"/>
      <c r="TFS4" s="158"/>
      <c r="TFT4" s="158"/>
      <c r="TFU4" s="158"/>
      <c r="TFV4" s="158"/>
      <c r="TFW4" s="158"/>
      <c r="TFX4" s="158"/>
      <c r="TFY4" s="158"/>
      <c r="TFZ4" s="158"/>
      <c r="TGA4" s="158"/>
      <c r="TGB4" s="158"/>
      <c r="TGC4" s="158"/>
      <c r="TGD4" s="158"/>
      <c r="TGE4" s="158"/>
      <c r="TGF4" s="158"/>
      <c r="TGG4" s="158"/>
      <c r="TGH4" s="158"/>
      <c r="TGI4" s="158"/>
      <c r="TGJ4" s="158"/>
      <c r="TGK4" s="158"/>
      <c r="TGL4" s="158"/>
      <c r="TGM4" s="158"/>
      <c r="TGN4" s="158"/>
      <c r="TGO4" s="158"/>
      <c r="TGP4" s="158"/>
      <c r="TGQ4" s="158"/>
      <c r="TGR4" s="158"/>
      <c r="TGS4" s="158"/>
      <c r="TGT4" s="158"/>
      <c r="TGU4" s="158"/>
      <c r="TGV4" s="158"/>
      <c r="TGW4" s="158"/>
      <c r="TGX4" s="158"/>
      <c r="TGY4" s="158"/>
      <c r="TGZ4" s="158"/>
      <c r="THA4" s="158"/>
      <c r="THB4" s="158"/>
      <c r="THC4" s="158"/>
      <c r="THD4" s="158"/>
      <c r="THE4" s="158"/>
      <c r="THF4" s="158"/>
      <c r="THG4" s="158"/>
      <c r="THH4" s="158"/>
      <c r="THI4" s="158"/>
      <c r="THJ4" s="158"/>
      <c r="THK4" s="158"/>
      <c r="THL4" s="158"/>
      <c r="THM4" s="158"/>
      <c r="THN4" s="158"/>
      <c r="THO4" s="158"/>
      <c r="THP4" s="158"/>
      <c r="THQ4" s="158"/>
      <c r="THR4" s="158"/>
      <c r="THS4" s="158"/>
      <c r="THT4" s="158"/>
      <c r="THU4" s="158"/>
      <c r="THV4" s="158"/>
      <c r="THW4" s="158"/>
      <c r="THX4" s="158"/>
      <c r="THY4" s="158"/>
      <c r="THZ4" s="158"/>
      <c r="TIA4" s="158"/>
      <c r="TIB4" s="158"/>
      <c r="TIC4" s="158"/>
      <c r="TID4" s="158"/>
      <c r="TIE4" s="158"/>
      <c r="TIF4" s="158"/>
      <c r="TIG4" s="158"/>
      <c r="TIH4" s="158"/>
      <c r="TII4" s="158"/>
      <c r="TIJ4" s="158"/>
      <c r="TIK4" s="158"/>
      <c r="TIL4" s="158"/>
      <c r="TIM4" s="158"/>
      <c r="TIN4" s="158"/>
      <c r="TIO4" s="158"/>
      <c r="TIP4" s="158"/>
      <c r="TIQ4" s="158"/>
      <c r="TIR4" s="158"/>
      <c r="TIS4" s="158"/>
      <c r="TIT4" s="158"/>
      <c r="TIU4" s="158"/>
      <c r="TIV4" s="158"/>
      <c r="TIW4" s="158"/>
      <c r="TIX4" s="158"/>
      <c r="TIY4" s="158"/>
      <c r="TIZ4" s="158"/>
      <c r="TJA4" s="158"/>
      <c r="TJB4" s="158"/>
      <c r="TJC4" s="158"/>
      <c r="TJD4" s="158"/>
      <c r="TJE4" s="158"/>
      <c r="TJF4" s="158"/>
      <c r="TJG4" s="158"/>
      <c r="TJH4" s="158"/>
      <c r="TJI4" s="158"/>
      <c r="TJJ4" s="158"/>
      <c r="TJK4" s="158"/>
      <c r="TJL4" s="158"/>
      <c r="TJM4" s="158"/>
      <c r="TJN4" s="158"/>
      <c r="TJO4" s="158"/>
      <c r="TJP4" s="158"/>
      <c r="TJQ4" s="158"/>
      <c r="TJR4" s="158"/>
      <c r="TJS4" s="158"/>
      <c r="TJT4" s="158"/>
      <c r="TJU4" s="158"/>
      <c r="TJV4" s="158"/>
      <c r="TJW4" s="158"/>
      <c r="TJX4" s="158"/>
      <c r="TJY4" s="158"/>
      <c r="TJZ4" s="158"/>
      <c r="TKA4" s="158"/>
      <c r="TKB4" s="158"/>
      <c r="TKC4" s="158"/>
      <c r="TKD4" s="158"/>
      <c r="TKE4" s="158"/>
      <c r="TKF4" s="158"/>
      <c r="TKG4" s="158"/>
      <c r="TKH4" s="158"/>
      <c r="TKI4" s="158"/>
      <c r="TKJ4" s="158"/>
      <c r="TKK4" s="158"/>
      <c r="TKL4" s="158"/>
      <c r="TKM4" s="158"/>
      <c r="TKN4" s="158"/>
      <c r="TKO4" s="158"/>
      <c r="TKP4" s="158"/>
      <c r="TKQ4" s="158"/>
      <c r="TKR4" s="158"/>
      <c r="TKS4" s="158"/>
      <c r="TKT4" s="158"/>
      <c r="TKU4" s="158"/>
      <c r="TKV4" s="158"/>
      <c r="TKW4" s="158"/>
      <c r="TKX4" s="158"/>
      <c r="TKY4" s="158"/>
      <c r="TKZ4" s="158"/>
      <c r="TLA4" s="158"/>
      <c r="TLB4" s="158"/>
      <c r="TLC4" s="158"/>
      <c r="TLD4" s="158"/>
      <c r="TLE4" s="158"/>
      <c r="TLF4" s="158"/>
      <c r="TLG4" s="158"/>
      <c r="TLH4" s="158"/>
      <c r="TLI4" s="158"/>
      <c r="TLJ4" s="158"/>
      <c r="TLK4" s="158"/>
      <c r="TLL4" s="158"/>
      <c r="TLM4" s="158"/>
      <c r="TLN4" s="158"/>
      <c r="TLO4" s="158"/>
      <c r="TLP4" s="158"/>
      <c r="TLQ4" s="158"/>
      <c r="TLR4" s="158"/>
      <c r="TLS4" s="158"/>
      <c r="TLT4" s="158"/>
      <c r="TLU4" s="158"/>
      <c r="TLV4" s="158"/>
      <c r="TLW4" s="158"/>
      <c r="TLX4" s="158"/>
      <c r="TLY4" s="158"/>
      <c r="TLZ4" s="158"/>
      <c r="TMA4" s="158"/>
      <c r="TMB4" s="158"/>
      <c r="TMC4" s="158"/>
      <c r="TMD4" s="158"/>
      <c r="TME4" s="158"/>
      <c r="TMF4" s="158"/>
      <c r="TMG4" s="158"/>
      <c r="TMH4" s="158"/>
      <c r="TMI4" s="158"/>
      <c r="TMJ4" s="158"/>
      <c r="TMK4" s="158"/>
      <c r="TML4" s="158"/>
      <c r="TMM4" s="158"/>
      <c r="TMN4" s="158"/>
      <c r="TMO4" s="158"/>
      <c r="TMP4" s="158"/>
      <c r="TMQ4" s="158"/>
      <c r="TMR4" s="158"/>
      <c r="TMS4" s="158"/>
      <c r="TMT4" s="158"/>
      <c r="TMU4" s="158"/>
      <c r="TMV4" s="158"/>
      <c r="TMW4" s="158"/>
      <c r="TMX4" s="158"/>
      <c r="TMY4" s="158"/>
      <c r="TMZ4" s="158"/>
      <c r="TNA4" s="158"/>
      <c r="TNB4" s="158"/>
      <c r="TNC4" s="158"/>
      <c r="TND4" s="158"/>
      <c r="TNE4" s="158"/>
      <c r="TNF4" s="158"/>
      <c r="TNG4" s="158"/>
      <c r="TNH4" s="158"/>
      <c r="TNI4" s="158"/>
      <c r="TNJ4" s="158"/>
      <c r="TNK4" s="158"/>
      <c r="TNL4" s="158"/>
      <c r="TNM4" s="158"/>
      <c r="TNN4" s="158"/>
      <c r="TNO4" s="158"/>
      <c r="TNP4" s="158"/>
      <c r="TNQ4" s="158"/>
      <c r="TNR4" s="158"/>
      <c r="TNS4" s="158"/>
      <c r="TNT4" s="158"/>
      <c r="TNU4" s="158"/>
      <c r="TNV4" s="158"/>
      <c r="TNW4" s="158"/>
      <c r="TNX4" s="158"/>
      <c r="TNY4" s="158"/>
      <c r="TNZ4" s="158"/>
      <c r="TOA4" s="158"/>
      <c r="TOB4" s="158"/>
      <c r="TOC4" s="158"/>
      <c r="TOD4" s="158"/>
      <c r="TOE4" s="158"/>
      <c r="TOF4" s="158"/>
      <c r="TOG4" s="158"/>
      <c r="TOH4" s="158"/>
      <c r="TOI4" s="158"/>
      <c r="TOJ4" s="158"/>
      <c r="TOK4" s="158"/>
      <c r="TOL4" s="158"/>
      <c r="TOM4" s="158"/>
      <c r="TON4" s="158"/>
      <c r="TOO4" s="158"/>
      <c r="TOP4" s="158"/>
      <c r="TOQ4" s="158"/>
      <c r="TOR4" s="158"/>
      <c r="TOS4" s="158"/>
      <c r="TOT4" s="158"/>
      <c r="TOU4" s="158"/>
      <c r="TOV4" s="158"/>
      <c r="TOW4" s="158"/>
      <c r="TOX4" s="158"/>
      <c r="TOY4" s="158"/>
      <c r="TOZ4" s="158"/>
      <c r="TPA4" s="158"/>
      <c r="TPB4" s="158"/>
      <c r="TPC4" s="158"/>
      <c r="TPD4" s="158"/>
      <c r="TPE4" s="158"/>
      <c r="TPF4" s="158"/>
      <c r="TPG4" s="158"/>
      <c r="TPH4" s="158"/>
      <c r="TPI4" s="158"/>
      <c r="TPJ4" s="158"/>
      <c r="TPK4" s="158"/>
      <c r="TPL4" s="158"/>
      <c r="TPM4" s="158"/>
      <c r="TPN4" s="158"/>
      <c r="TPO4" s="158"/>
      <c r="TPP4" s="158"/>
      <c r="TPQ4" s="158"/>
      <c r="TPR4" s="158"/>
      <c r="TPS4" s="158"/>
      <c r="TPT4" s="158"/>
      <c r="TPU4" s="158"/>
      <c r="TPV4" s="158"/>
      <c r="TPW4" s="158"/>
      <c r="TPX4" s="158"/>
      <c r="TPY4" s="158"/>
      <c r="TPZ4" s="158"/>
      <c r="TQA4" s="158"/>
      <c r="TQB4" s="158"/>
      <c r="TQC4" s="158"/>
      <c r="TQD4" s="158"/>
      <c r="TQE4" s="158"/>
      <c r="TQF4" s="158"/>
      <c r="TQG4" s="158"/>
      <c r="TQH4" s="158"/>
      <c r="TQI4" s="158"/>
      <c r="TQJ4" s="158"/>
      <c r="TQK4" s="158"/>
      <c r="TQL4" s="158"/>
      <c r="TQM4" s="158"/>
      <c r="TQN4" s="158"/>
      <c r="TQO4" s="158"/>
      <c r="TQP4" s="158"/>
      <c r="TQQ4" s="158"/>
      <c r="TQR4" s="158"/>
      <c r="TQS4" s="158"/>
      <c r="TQT4" s="158"/>
      <c r="TQU4" s="158"/>
      <c r="TQV4" s="158"/>
      <c r="TQW4" s="158"/>
      <c r="TQX4" s="158"/>
      <c r="TQY4" s="158"/>
      <c r="TQZ4" s="158"/>
      <c r="TRA4" s="158"/>
      <c r="TRB4" s="158"/>
      <c r="TRC4" s="158"/>
      <c r="TRD4" s="158"/>
      <c r="TRE4" s="158"/>
      <c r="TRF4" s="158"/>
      <c r="TRG4" s="158"/>
      <c r="TRH4" s="158"/>
      <c r="TRI4" s="158"/>
      <c r="TRJ4" s="158"/>
      <c r="TRK4" s="158"/>
      <c r="TRL4" s="158"/>
      <c r="TRM4" s="158"/>
      <c r="TRN4" s="158"/>
      <c r="TRO4" s="158"/>
      <c r="TRP4" s="158"/>
      <c r="TRQ4" s="158"/>
      <c r="TRR4" s="158"/>
      <c r="TRS4" s="158"/>
      <c r="TRT4" s="158"/>
      <c r="TRU4" s="158"/>
      <c r="TRV4" s="158"/>
      <c r="TRW4" s="158"/>
      <c r="TRX4" s="158"/>
      <c r="TRY4" s="158"/>
      <c r="TRZ4" s="158"/>
      <c r="TSA4" s="158"/>
      <c r="TSB4" s="158"/>
      <c r="TSC4" s="158"/>
      <c r="TSD4" s="158"/>
      <c r="TSE4" s="158"/>
      <c r="TSF4" s="158"/>
      <c r="TSG4" s="158"/>
      <c r="TSH4" s="158"/>
      <c r="TSI4" s="158"/>
      <c r="TSJ4" s="158"/>
      <c r="TSK4" s="158"/>
      <c r="TSL4" s="158"/>
      <c r="TSM4" s="158"/>
      <c r="TSN4" s="158"/>
      <c r="TSO4" s="158"/>
      <c r="TSP4" s="158"/>
      <c r="TSQ4" s="158"/>
      <c r="TSR4" s="158"/>
      <c r="TSS4" s="158"/>
      <c r="TST4" s="158"/>
      <c r="TSU4" s="158"/>
      <c r="TSV4" s="158"/>
      <c r="TSW4" s="158"/>
      <c r="TSX4" s="158"/>
      <c r="TSY4" s="158"/>
      <c r="TSZ4" s="158"/>
      <c r="TTA4" s="158"/>
      <c r="TTB4" s="158"/>
      <c r="TTC4" s="158"/>
      <c r="TTD4" s="158"/>
      <c r="TTE4" s="158"/>
      <c r="TTF4" s="158"/>
      <c r="TTG4" s="158"/>
      <c r="TTH4" s="158"/>
      <c r="TTI4" s="158"/>
      <c r="TTJ4" s="158"/>
      <c r="TTK4" s="158"/>
      <c r="TTL4" s="158"/>
      <c r="TTM4" s="158"/>
      <c r="TTN4" s="158"/>
      <c r="TTO4" s="158"/>
      <c r="TTP4" s="158"/>
      <c r="TTQ4" s="158"/>
      <c r="TTR4" s="158"/>
      <c r="TTS4" s="158"/>
      <c r="TTT4" s="158"/>
      <c r="TTU4" s="158"/>
      <c r="TTV4" s="158"/>
      <c r="TTW4" s="158"/>
      <c r="TTX4" s="158"/>
      <c r="TTY4" s="158"/>
      <c r="TTZ4" s="158"/>
      <c r="TUA4" s="158"/>
      <c r="TUB4" s="158"/>
      <c r="TUC4" s="158"/>
      <c r="TUD4" s="158"/>
      <c r="TUE4" s="158"/>
      <c r="TUF4" s="158"/>
      <c r="TUG4" s="158"/>
      <c r="TUH4" s="158"/>
      <c r="TUI4" s="158"/>
      <c r="TUJ4" s="158"/>
      <c r="TUK4" s="158"/>
      <c r="TUL4" s="158"/>
      <c r="TUM4" s="158"/>
      <c r="TUN4" s="158"/>
      <c r="TUO4" s="158"/>
      <c r="TUP4" s="158"/>
      <c r="TUQ4" s="158"/>
      <c r="TUR4" s="158"/>
      <c r="TUS4" s="158"/>
      <c r="TUT4" s="158"/>
      <c r="TUU4" s="158"/>
      <c r="TUV4" s="158"/>
      <c r="TUW4" s="158"/>
      <c r="TUX4" s="158"/>
      <c r="TUY4" s="158"/>
      <c r="TUZ4" s="158"/>
      <c r="TVA4" s="158"/>
      <c r="TVB4" s="158"/>
      <c r="TVC4" s="158"/>
      <c r="TVD4" s="158"/>
      <c r="TVE4" s="158"/>
      <c r="TVF4" s="158"/>
      <c r="TVG4" s="158"/>
      <c r="TVH4" s="158"/>
      <c r="TVI4" s="158"/>
      <c r="TVJ4" s="158"/>
      <c r="TVK4" s="158"/>
      <c r="TVL4" s="158"/>
      <c r="TVM4" s="158"/>
      <c r="TVN4" s="158"/>
      <c r="TVO4" s="158"/>
      <c r="TVP4" s="158"/>
      <c r="TVQ4" s="158"/>
      <c r="TVR4" s="158"/>
      <c r="TVS4" s="158"/>
      <c r="TVT4" s="158"/>
      <c r="TVU4" s="158"/>
      <c r="TVV4" s="158"/>
      <c r="TVW4" s="158"/>
      <c r="TVX4" s="158"/>
      <c r="TVY4" s="158"/>
      <c r="TVZ4" s="158"/>
      <c r="TWA4" s="158"/>
      <c r="TWB4" s="158"/>
      <c r="TWC4" s="158"/>
      <c r="TWD4" s="158"/>
      <c r="TWE4" s="158"/>
      <c r="TWF4" s="158"/>
      <c r="TWG4" s="158"/>
      <c r="TWH4" s="158"/>
      <c r="TWI4" s="158"/>
      <c r="TWJ4" s="158"/>
      <c r="TWK4" s="158"/>
      <c r="TWL4" s="158"/>
      <c r="TWM4" s="158"/>
      <c r="TWN4" s="158"/>
      <c r="TWO4" s="158"/>
      <c r="TWP4" s="158"/>
      <c r="TWQ4" s="158"/>
      <c r="TWR4" s="158"/>
      <c r="TWS4" s="158"/>
      <c r="TWT4" s="158"/>
      <c r="TWU4" s="158"/>
      <c r="TWV4" s="158"/>
      <c r="TWW4" s="158"/>
      <c r="TWX4" s="158"/>
      <c r="TWY4" s="158"/>
      <c r="TWZ4" s="158"/>
      <c r="TXA4" s="158"/>
      <c r="TXB4" s="158"/>
      <c r="TXC4" s="158"/>
      <c r="TXD4" s="158"/>
      <c r="TXE4" s="158"/>
      <c r="TXF4" s="158"/>
      <c r="TXG4" s="158"/>
      <c r="TXH4" s="158"/>
      <c r="TXI4" s="158"/>
      <c r="TXJ4" s="158"/>
      <c r="TXK4" s="158"/>
      <c r="TXL4" s="158"/>
      <c r="TXM4" s="158"/>
      <c r="TXN4" s="158"/>
      <c r="TXO4" s="158"/>
      <c r="TXP4" s="158"/>
      <c r="TXQ4" s="158"/>
      <c r="TXR4" s="158"/>
      <c r="TXS4" s="158"/>
      <c r="TXT4" s="158"/>
      <c r="TXU4" s="158"/>
      <c r="TXV4" s="158"/>
      <c r="TXW4" s="158"/>
      <c r="TXX4" s="158"/>
      <c r="TXY4" s="158"/>
      <c r="TXZ4" s="158"/>
      <c r="TYA4" s="158"/>
      <c r="TYB4" s="158"/>
      <c r="TYC4" s="158"/>
      <c r="TYD4" s="158"/>
      <c r="TYE4" s="158"/>
      <c r="TYF4" s="158"/>
      <c r="TYG4" s="158"/>
      <c r="TYH4" s="158"/>
      <c r="TYI4" s="158"/>
      <c r="TYJ4" s="158"/>
      <c r="TYK4" s="158"/>
      <c r="TYL4" s="158"/>
      <c r="TYM4" s="158"/>
      <c r="TYN4" s="158"/>
      <c r="TYO4" s="158"/>
      <c r="TYP4" s="158"/>
      <c r="TYQ4" s="158"/>
      <c r="TYR4" s="158"/>
      <c r="TYS4" s="158"/>
      <c r="TYT4" s="158"/>
      <c r="TYU4" s="158"/>
      <c r="TYV4" s="158"/>
      <c r="TYW4" s="158"/>
      <c r="TYX4" s="158"/>
      <c r="TYY4" s="158"/>
      <c r="TYZ4" s="158"/>
      <c r="TZA4" s="158"/>
      <c r="TZB4" s="158"/>
      <c r="TZC4" s="158"/>
      <c r="TZD4" s="158"/>
      <c r="TZE4" s="158"/>
      <c r="TZF4" s="158"/>
      <c r="TZG4" s="158"/>
      <c r="TZH4" s="158"/>
      <c r="TZI4" s="158"/>
      <c r="TZJ4" s="158"/>
      <c r="TZK4" s="158"/>
      <c r="TZL4" s="158"/>
      <c r="TZM4" s="158"/>
      <c r="TZN4" s="158"/>
      <c r="TZO4" s="158"/>
      <c r="TZP4" s="158"/>
      <c r="TZQ4" s="158"/>
      <c r="TZR4" s="158"/>
      <c r="TZS4" s="158"/>
      <c r="TZT4" s="158"/>
      <c r="TZU4" s="158"/>
      <c r="TZV4" s="158"/>
      <c r="TZW4" s="158"/>
      <c r="TZX4" s="158"/>
      <c r="TZY4" s="158"/>
      <c r="TZZ4" s="158"/>
      <c r="UAA4" s="158"/>
      <c r="UAB4" s="158"/>
      <c r="UAC4" s="158"/>
      <c r="UAD4" s="158"/>
      <c r="UAE4" s="158"/>
      <c r="UAF4" s="158"/>
      <c r="UAG4" s="158"/>
      <c r="UAH4" s="158"/>
      <c r="UAI4" s="158"/>
      <c r="UAJ4" s="158"/>
      <c r="UAK4" s="158"/>
      <c r="UAL4" s="158"/>
      <c r="UAM4" s="158"/>
      <c r="UAN4" s="158"/>
      <c r="UAO4" s="158"/>
      <c r="UAP4" s="158"/>
      <c r="UAQ4" s="158"/>
      <c r="UAR4" s="158"/>
      <c r="UAS4" s="158"/>
      <c r="UAT4" s="158"/>
      <c r="UAU4" s="158"/>
      <c r="UAV4" s="158"/>
      <c r="UAW4" s="158"/>
      <c r="UAX4" s="158"/>
      <c r="UAY4" s="158"/>
      <c r="UAZ4" s="158"/>
      <c r="UBA4" s="158"/>
      <c r="UBB4" s="158"/>
      <c r="UBC4" s="158"/>
      <c r="UBD4" s="158"/>
      <c r="UBE4" s="158"/>
      <c r="UBF4" s="158"/>
      <c r="UBG4" s="158"/>
      <c r="UBH4" s="158"/>
      <c r="UBI4" s="158"/>
      <c r="UBJ4" s="158"/>
      <c r="UBK4" s="158"/>
      <c r="UBL4" s="158"/>
      <c r="UBM4" s="158"/>
      <c r="UBN4" s="158"/>
      <c r="UBO4" s="158"/>
      <c r="UBP4" s="158"/>
      <c r="UBQ4" s="158"/>
      <c r="UBR4" s="158"/>
      <c r="UBS4" s="158"/>
      <c r="UBT4" s="158"/>
      <c r="UBU4" s="158"/>
      <c r="UBV4" s="158"/>
      <c r="UBW4" s="158"/>
      <c r="UBX4" s="158"/>
      <c r="UBY4" s="158"/>
      <c r="UBZ4" s="158"/>
      <c r="UCA4" s="158"/>
      <c r="UCB4" s="158"/>
      <c r="UCC4" s="158"/>
      <c r="UCD4" s="158"/>
      <c r="UCE4" s="158"/>
      <c r="UCF4" s="158"/>
      <c r="UCG4" s="158"/>
      <c r="UCH4" s="158"/>
      <c r="UCI4" s="158"/>
      <c r="UCJ4" s="158"/>
      <c r="UCK4" s="158"/>
      <c r="UCL4" s="158"/>
      <c r="UCM4" s="158"/>
      <c r="UCN4" s="158"/>
      <c r="UCO4" s="158"/>
      <c r="UCP4" s="158"/>
      <c r="UCQ4" s="158"/>
      <c r="UCR4" s="158"/>
      <c r="UCS4" s="158"/>
      <c r="UCT4" s="158"/>
      <c r="UCU4" s="158"/>
      <c r="UCV4" s="158"/>
      <c r="UCW4" s="158"/>
      <c r="UCX4" s="158"/>
      <c r="UCY4" s="158"/>
      <c r="UCZ4" s="158"/>
      <c r="UDA4" s="158"/>
      <c r="UDB4" s="158"/>
      <c r="UDC4" s="158"/>
      <c r="UDD4" s="158"/>
      <c r="UDE4" s="158"/>
      <c r="UDF4" s="158"/>
      <c r="UDG4" s="158"/>
      <c r="UDH4" s="158"/>
      <c r="UDI4" s="158"/>
      <c r="UDJ4" s="158"/>
      <c r="UDK4" s="158"/>
      <c r="UDL4" s="158"/>
      <c r="UDM4" s="158"/>
      <c r="UDN4" s="158"/>
      <c r="UDO4" s="158"/>
      <c r="UDP4" s="158"/>
      <c r="UDQ4" s="158"/>
      <c r="UDR4" s="158"/>
      <c r="UDS4" s="158"/>
      <c r="UDT4" s="158"/>
      <c r="UDU4" s="158"/>
      <c r="UDV4" s="158"/>
      <c r="UDW4" s="158"/>
      <c r="UDX4" s="158"/>
      <c r="UDY4" s="158"/>
      <c r="UDZ4" s="158"/>
      <c r="UEA4" s="158"/>
      <c r="UEB4" s="158"/>
      <c r="UEC4" s="158"/>
      <c r="UED4" s="158"/>
      <c r="UEE4" s="158"/>
      <c r="UEF4" s="158"/>
      <c r="UEG4" s="158"/>
      <c r="UEH4" s="158"/>
      <c r="UEI4" s="158"/>
      <c r="UEJ4" s="158"/>
      <c r="UEK4" s="158"/>
      <c r="UEL4" s="158"/>
      <c r="UEM4" s="158"/>
      <c r="UEN4" s="158"/>
      <c r="UEO4" s="158"/>
      <c r="UEP4" s="158"/>
      <c r="UEQ4" s="158"/>
      <c r="UER4" s="158"/>
      <c r="UES4" s="158"/>
      <c r="UET4" s="158"/>
      <c r="UEU4" s="158"/>
      <c r="UEV4" s="158"/>
      <c r="UEW4" s="158"/>
      <c r="UEX4" s="158"/>
      <c r="UEY4" s="158"/>
      <c r="UEZ4" s="158"/>
      <c r="UFA4" s="158"/>
      <c r="UFB4" s="158"/>
      <c r="UFC4" s="158"/>
      <c r="UFD4" s="158"/>
      <c r="UFE4" s="158"/>
      <c r="UFF4" s="158"/>
      <c r="UFG4" s="158"/>
      <c r="UFH4" s="158"/>
      <c r="UFI4" s="158"/>
      <c r="UFJ4" s="158"/>
      <c r="UFK4" s="158"/>
      <c r="UFL4" s="158"/>
      <c r="UFM4" s="158"/>
      <c r="UFN4" s="158"/>
      <c r="UFO4" s="158"/>
      <c r="UFP4" s="158"/>
      <c r="UFQ4" s="158"/>
      <c r="UFR4" s="158"/>
      <c r="UFS4" s="158"/>
      <c r="UFT4" s="158"/>
      <c r="UFU4" s="158"/>
      <c r="UFV4" s="158"/>
      <c r="UFW4" s="158"/>
      <c r="UFX4" s="158"/>
      <c r="UFY4" s="158"/>
      <c r="UFZ4" s="158"/>
      <c r="UGA4" s="158"/>
      <c r="UGB4" s="158"/>
      <c r="UGC4" s="158"/>
      <c r="UGD4" s="158"/>
      <c r="UGE4" s="158"/>
      <c r="UGF4" s="158"/>
      <c r="UGG4" s="158"/>
      <c r="UGH4" s="158"/>
      <c r="UGI4" s="158"/>
      <c r="UGJ4" s="158"/>
      <c r="UGK4" s="158"/>
      <c r="UGL4" s="158"/>
      <c r="UGM4" s="158"/>
      <c r="UGN4" s="158"/>
      <c r="UGO4" s="158"/>
      <c r="UGP4" s="158"/>
      <c r="UGQ4" s="158"/>
      <c r="UGR4" s="158"/>
      <c r="UGS4" s="158"/>
      <c r="UGT4" s="158"/>
      <c r="UGU4" s="158"/>
      <c r="UGV4" s="158"/>
      <c r="UGW4" s="158"/>
      <c r="UGX4" s="158"/>
      <c r="UGY4" s="158"/>
      <c r="UGZ4" s="158"/>
      <c r="UHA4" s="158"/>
      <c r="UHB4" s="158"/>
      <c r="UHC4" s="158"/>
      <c r="UHD4" s="158"/>
      <c r="UHE4" s="158"/>
      <c r="UHF4" s="158"/>
      <c r="UHG4" s="158"/>
      <c r="UHH4" s="158"/>
      <c r="UHI4" s="158"/>
      <c r="UHJ4" s="158"/>
      <c r="UHK4" s="158"/>
      <c r="UHL4" s="158"/>
      <c r="UHM4" s="158"/>
      <c r="UHN4" s="158"/>
      <c r="UHO4" s="158"/>
      <c r="UHP4" s="158"/>
      <c r="UHQ4" s="158"/>
      <c r="UHR4" s="158"/>
      <c r="UHS4" s="158"/>
      <c r="UHT4" s="158"/>
      <c r="UHU4" s="158"/>
      <c r="UHV4" s="158"/>
      <c r="UHW4" s="158"/>
      <c r="UHX4" s="158"/>
      <c r="UHY4" s="158"/>
      <c r="UHZ4" s="158"/>
      <c r="UIA4" s="158"/>
      <c r="UIB4" s="158"/>
      <c r="UIC4" s="158"/>
      <c r="UID4" s="158"/>
      <c r="UIE4" s="158"/>
      <c r="UIF4" s="158"/>
      <c r="UIG4" s="158"/>
      <c r="UIH4" s="158"/>
      <c r="UII4" s="158"/>
      <c r="UIJ4" s="158"/>
      <c r="UIK4" s="158"/>
      <c r="UIL4" s="158"/>
      <c r="UIM4" s="158"/>
      <c r="UIN4" s="158"/>
      <c r="UIO4" s="158"/>
      <c r="UIP4" s="158"/>
      <c r="UIQ4" s="158"/>
      <c r="UIR4" s="158"/>
      <c r="UIS4" s="158"/>
      <c r="UIT4" s="158"/>
      <c r="UIU4" s="158"/>
      <c r="UIV4" s="158"/>
      <c r="UIW4" s="158"/>
      <c r="UIX4" s="158"/>
      <c r="UIY4" s="158"/>
      <c r="UIZ4" s="158"/>
      <c r="UJA4" s="158"/>
      <c r="UJB4" s="158"/>
      <c r="UJC4" s="158"/>
      <c r="UJD4" s="158"/>
      <c r="UJE4" s="158"/>
      <c r="UJF4" s="158"/>
      <c r="UJG4" s="158"/>
      <c r="UJH4" s="158"/>
      <c r="UJI4" s="158"/>
      <c r="UJJ4" s="158"/>
      <c r="UJK4" s="158"/>
      <c r="UJL4" s="158"/>
      <c r="UJM4" s="158"/>
      <c r="UJN4" s="158"/>
      <c r="UJO4" s="158"/>
      <c r="UJP4" s="158"/>
      <c r="UJQ4" s="158"/>
      <c r="UJR4" s="158"/>
      <c r="UJS4" s="158"/>
      <c r="UJT4" s="158"/>
      <c r="UJU4" s="158"/>
      <c r="UJV4" s="158"/>
      <c r="UJW4" s="158"/>
      <c r="UJX4" s="158"/>
      <c r="UJY4" s="158"/>
      <c r="UJZ4" s="158"/>
      <c r="UKA4" s="158"/>
      <c r="UKB4" s="158"/>
      <c r="UKC4" s="158"/>
      <c r="UKD4" s="158"/>
      <c r="UKE4" s="158"/>
      <c r="UKF4" s="158"/>
      <c r="UKG4" s="158"/>
      <c r="UKH4" s="158"/>
      <c r="UKI4" s="158"/>
      <c r="UKJ4" s="158"/>
      <c r="UKK4" s="158"/>
      <c r="UKL4" s="158"/>
      <c r="UKM4" s="158"/>
      <c r="UKN4" s="158"/>
      <c r="UKO4" s="158"/>
      <c r="UKP4" s="158"/>
      <c r="UKQ4" s="158"/>
      <c r="UKR4" s="158"/>
      <c r="UKS4" s="158"/>
      <c r="UKT4" s="158"/>
      <c r="UKU4" s="158"/>
      <c r="UKV4" s="158"/>
      <c r="UKW4" s="158"/>
      <c r="UKX4" s="158"/>
      <c r="UKY4" s="158"/>
      <c r="UKZ4" s="158"/>
      <c r="ULA4" s="158"/>
      <c r="ULB4" s="158"/>
      <c r="ULC4" s="158"/>
      <c r="ULD4" s="158"/>
      <c r="ULE4" s="158"/>
      <c r="ULF4" s="158"/>
      <c r="ULG4" s="158"/>
      <c r="ULH4" s="158"/>
      <c r="ULI4" s="158"/>
      <c r="ULJ4" s="158"/>
      <c r="ULK4" s="158"/>
      <c r="ULL4" s="158"/>
      <c r="ULM4" s="158"/>
      <c r="ULN4" s="158"/>
      <c r="ULO4" s="158"/>
      <c r="ULP4" s="158"/>
      <c r="ULQ4" s="158"/>
      <c r="ULR4" s="158"/>
      <c r="ULS4" s="158"/>
      <c r="ULT4" s="158"/>
      <c r="ULU4" s="158"/>
      <c r="ULV4" s="158"/>
      <c r="ULW4" s="158"/>
      <c r="ULX4" s="158"/>
      <c r="ULY4" s="158"/>
      <c r="ULZ4" s="158"/>
      <c r="UMA4" s="158"/>
      <c r="UMB4" s="158"/>
      <c r="UMC4" s="158"/>
      <c r="UMD4" s="158"/>
      <c r="UME4" s="158"/>
      <c r="UMF4" s="158"/>
      <c r="UMG4" s="158"/>
      <c r="UMH4" s="158"/>
      <c r="UMI4" s="158"/>
      <c r="UMJ4" s="158"/>
      <c r="UMK4" s="158"/>
      <c r="UML4" s="158"/>
      <c r="UMM4" s="158"/>
      <c r="UMN4" s="158"/>
      <c r="UMO4" s="158"/>
      <c r="UMP4" s="158"/>
      <c r="UMQ4" s="158"/>
      <c r="UMR4" s="158"/>
      <c r="UMS4" s="158"/>
      <c r="UMT4" s="158"/>
      <c r="UMU4" s="158"/>
      <c r="UMV4" s="158"/>
      <c r="UMW4" s="158"/>
      <c r="UMX4" s="158"/>
      <c r="UMY4" s="158"/>
      <c r="UMZ4" s="158"/>
      <c r="UNA4" s="158"/>
      <c r="UNB4" s="158"/>
      <c r="UNC4" s="158"/>
      <c r="UND4" s="158"/>
      <c r="UNE4" s="158"/>
      <c r="UNF4" s="158"/>
      <c r="UNG4" s="158"/>
      <c r="UNH4" s="158"/>
      <c r="UNI4" s="158"/>
      <c r="UNJ4" s="158"/>
      <c r="UNK4" s="158"/>
      <c r="UNL4" s="158"/>
      <c r="UNM4" s="158"/>
      <c r="UNN4" s="158"/>
      <c r="UNO4" s="158"/>
      <c r="UNP4" s="158"/>
      <c r="UNQ4" s="158"/>
      <c r="UNR4" s="158"/>
      <c r="UNS4" s="158"/>
      <c r="UNT4" s="158"/>
      <c r="UNU4" s="158"/>
      <c r="UNV4" s="158"/>
      <c r="UNW4" s="158"/>
      <c r="UNX4" s="158"/>
      <c r="UNY4" s="158"/>
      <c r="UNZ4" s="158"/>
      <c r="UOA4" s="158"/>
      <c r="UOB4" s="158"/>
      <c r="UOC4" s="158"/>
      <c r="UOD4" s="158"/>
      <c r="UOE4" s="158"/>
      <c r="UOF4" s="158"/>
      <c r="UOG4" s="158"/>
      <c r="UOH4" s="158"/>
      <c r="UOI4" s="158"/>
      <c r="UOJ4" s="158"/>
      <c r="UOK4" s="158"/>
      <c r="UOL4" s="158"/>
      <c r="UOM4" s="158"/>
      <c r="UON4" s="158"/>
      <c r="UOO4" s="158"/>
      <c r="UOP4" s="158"/>
      <c r="UOQ4" s="158"/>
      <c r="UOR4" s="158"/>
      <c r="UOS4" s="158"/>
      <c r="UOT4" s="158"/>
      <c r="UOU4" s="158"/>
      <c r="UOV4" s="158"/>
      <c r="UOW4" s="158"/>
      <c r="UOX4" s="158"/>
      <c r="UOY4" s="158"/>
      <c r="UOZ4" s="158"/>
      <c r="UPA4" s="158"/>
      <c r="UPB4" s="158"/>
      <c r="UPC4" s="158"/>
      <c r="UPD4" s="158"/>
      <c r="UPE4" s="158"/>
      <c r="UPF4" s="158"/>
      <c r="UPG4" s="158"/>
      <c r="UPH4" s="158"/>
      <c r="UPI4" s="158"/>
      <c r="UPJ4" s="158"/>
      <c r="UPK4" s="158"/>
      <c r="UPL4" s="158"/>
      <c r="UPM4" s="158"/>
      <c r="UPN4" s="158"/>
      <c r="UPO4" s="158"/>
      <c r="UPP4" s="158"/>
      <c r="UPQ4" s="158"/>
      <c r="UPR4" s="158"/>
      <c r="UPS4" s="158"/>
      <c r="UPT4" s="158"/>
      <c r="UPU4" s="158"/>
      <c r="UPV4" s="158"/>
      <c r="UPW4" s="158"/>
      <c r="UPX4" s="158"/>
      <c r="UPY4" s="158"/>
      <c r="UPZ4" s="158"/>
      <c r="UQA4" s="158"/>
      <c r="UQB4" s="158"/>
      <c r="UQC4" s="158"/>
      <c r="UQD4" s="158"/>
      <c r="UQE4" s="158"/>
      <c r="UQF4" s="158"/>
      <c r="UQG4" s="158"/>
      <c r="UQH4" s="158"/>
      <c r="UQI4" s="158"/>
      <c r="UQJ4" s="158"/>
      <c r="UQK4" s="158"/>
      <c r="UQL4" s="158"/>
      <c r="UQM4" s="158"/>
      <c r="UQN4" s="158"/>
      <c r="UQO4" s="158"/>
      <c r="UQP4" s="158"/>
      <c r="UQQ4" s="158"/>
      <c r="UQR4" s="158"/>
      <c r="UQS4" s="158"/>
      <c r="UQT4" s="158"/>
      <c r="UQU4" s="158"/>
      <c r="UQV4" s="158"/>
      <c r="UQW4" s="158"/>
      <c r="UQX4" s="158"/>
      <c r="UQY4" s="158"/>
      <c r="UQZ4" s="158"/>
      <c r="URA4" s="158"/>
      <c r="URB4" s="158"/>
      <c r="URC4" s="158"/>
      <c r="URD4" s="158"/>
      <c r="URE4" s="158"/>
      <c r="URF4" s="158"/>
      <c r="URG4" s="158"/>
      <c r="URH4" s="158"/>
      <c r="URI4" s="158"/>
      <c r="URJ4" s="158"/>
      <c r="URK4" s="158"/>
      <c r="URL4" s="158"/>
      <c r="URM4" s="158"/>
      <c r="URN4" s="158"/>
      <c r="URO4" s="158"/>
      <c r="URP4" s="158"/>
      <c r="URQ4" s="158"/>
      <c r="URR4" s="158"/>
      <c r="URS4" s="158"/>
      <c r="URT4" s="158"/>
      <c r="URU4" s="158"/>
      <c r="URV4" s="158"/>
      <c r="URW4" s="158"/>
      <c r="URX4" s="158"/>
      <c r="URY4" s="158"/>
      <c r="URZ4" s="158"/>
      <c r="USA4" s="158"/>
      <c r="USB4" s="158"/>
      <c r="USC4" s="158"/>
      <c r="USD4" s="158"/>
      <c r="USE4" s="158"/>
      <c r="USF4" s="158"/>
      <c r="USG4" s="158"/>
      <c r="USH4" s="158"/>
      <c r="USI4" s="158"/>
      <c r="USJ4" s="158"/>
      <c r="USK4" s="158"/>
      <c r="USL4" s="158"/>
      <c r="USM4" s="158"/>
      <c r="USN4" s="158"/>
      <c r="USO4" s="158"/>
      <c r="USP4" s="158"/>
      <c r="USQ4" s="158"/>
      <c r="USR4" s="158"/>
      <c r="USS4" s="158"/>
      <c r="UST4" s="158"/>
      <c r="USU4" s="158"/>
      <c r="USV4" s="158"/>
      <c r="USW4" s="158"/>
      <c r="USX4" s="158"/>
      <c r="USY4" s="158"/>
      <c r="USZ4" s="158"/>
      <c r="UTA4" s="158"/>
      <c r="UTB4" s="158"/>
      <c r="UTC4" s="158"/>
      <c r="UTD4" s="158"/>
      <c r="UTE4" s="158"/>
      <c r="UTF4" s="158"/>
      <c r="UTG4" s="158"/>
      <c r="UTH4" s="158"/>
      <c r="UTI4" s="158"/>
      <c r="UTJ4" s="158"/>
      <c r="UTK4" s="158"/>
      <c r="UTL4" s="158"/>
      <c r="UTM4" s="158"/>
      <c r="UTN4" s="158"/>
      <c r="UTO4" s="158"/>
      <c r="UTP4" s="158"/>
      <c r="UTQ4" s="158"/>
      <c r="UTR4" s="158"/>
      <c r="UTS4" s="158"/>
      <c r="UTT4" s="158"/>
      <c r="UTU4" s="158"/>
      <c r="UTV4" s="158"/>
      <c r="UTW4" s="158"/>
      <c r="UTX4" s="158"/>
      <c r="UTY4" s="158"/>
      <c r="UTZ4" s="158"/>
      <c r="UUA4" s="158"/>
      <c r="UUB4" s="158"/>
      <c r="UUC4" s="158"/>
      <c r="UUD4" s="158"/>
      <c r="UUE4" s="158"/>
      <c r="UUF4" s="158"/>
      <c r="UUG4" s="158"/>
      <c r="UUH4" s="158"/>
      <c r="UUI4" s="158"/>
      <c r="UUJ4" s="158"/>
      <c r="UUK4" s="158"/>
      <c r="UUL4" s="158"/>
      <c r="UUM4" s="158"/>
      <c r="UUN4" s="158"/>
      <c r="UUO4" s="158"/>
      <c r="UUP4" s="158"/>
      <c r="UUQ4" s="158"/>
      <c r="UUR4" s="158"/>
      <c r="UUS4" s="158"/>
      <c r="UUT4" s="158"/>
      <c r="UUU4" s="158"/>
      <c r="UUV4" s="158"/>
      <c r="UUW4" s="158"/>
      <c r="UUX4" s="158"/>
      <c r="UUY4" s="158"/>
      <c r="UUZ4" s="158"/>
      <c r="UVA4" s="158"/>
      <c r="UVB4" s="158"/>
      <c r="UVC4" s="158"/>
      <c r="UVD4" s="158"/>
      <c r="UVE4" s="158"/>
      <c r="UVF4" s="158"/>
      <c r="UVG4" s="158"/>
      <c r="UVH4" s="158"/>
      <c r="UVI4" s="158"/>
      <c r="UVJ4" s="158"/>
      <c r="UVK4" s="158"/>
      <c r="UVL4" s="158"/>
      <c r="UVM4" s="158"/>
      <c r="UVN4" s="158"/>
      <c r="UVO4" s="158"/>
      <c r="UVP4" s="158"/>
      <c r="UVQ4" s="158"/>
      <c r="UVR4" s="158"/>
      <c r="UVS4" s="158"/>
      <c r="UVT4" s="158"/>
      <c r="UVU4" s="158"/>
      <c r="UVV4" s="158"/>
      <c r="UVW4" s="158"/>
      <c r="UVX4" s="158"/>
      <c r="UVY4" s="158"/>
      <c r="UVZ4" s="158"/>
      <c r="UWA4" s="158"/>
      <c r="UWB4" s="158"/>
      <c r="UWC4" s="158"/>
      <c r="UWD4" s="158"/>
      <c r="UWE4" s="158"/>
      <c r="UWF4" s="158"/>
      <c r="UWG4" s="158"/>
      <c r="UWH4" s="158"/>
      <c r="UWI4" s="158"/>
      <c r="UWJ4" s="158"/>
      <c r="UWK4" s="158"/>
      <c r="UWL4" s="158"/>
      <c r="UWM4" s="158"/>
      <c r="UWN4" s="158"/>
      <c r="UWO4" s="158"/>
      <c r="UWP4" s="158"/>
      <c r="UWQ4" s="158"/>
      <c r="UWR4" s="158"/>
      <c r="UWS4" s="158"/>
      <c r="UWT4" s="158"/>
      <c r="UWU4" s="158"/>
      <c r="UWV4" s="158"/>
      <c r="UWW4" s="158"/>
      <c r="UWX4" s="158"/>
      <c r="UWY4" s="158"/>
      <c r="UWZ4" s="158"/>
      <c r="UXA4" s="158"/>
      <c r="UXB4" s="158"/>
      <c r="UXC4" s="158"/>
      <c r="UXD4" s="158"/>
      <c r="UXE4" s="158"/>
      <c r="UXF4" s="158"/>
      <c r="UXG4" s="158"/>
      <c r="UXH4" s="158"/>
      <c r="UXI4" s="158"/>
      <c r="UXJ4" s="158"/>
      <c r="UXK4" s="158"/>
      <c r="UXL4" s="158"/>
      <c r="UXM4" s="158"/>
      <c r="UXN4" s="158"/>
      <c r="UXO4" s="158"/>
      <c r="UXP4" s="158"/>
      <c r="UXQ4" s="158"/>
      <c r="UXR4" s="158"/>
      <c r="UXS4" s="158"/>
      <c r="UXT4" s="158"/>
      <c r="UXU4" s="158"/>
      <c r="UXV4" s="158"/>
      <c r="UXW4" s="158"/>
      <c r="UXX4" s="158"/>
      <c r="UXY4" s="158"/>
      <c r="UXZ4" s="158"/>
      <c r="UYA4" s="158"/>
      <c r="UYB4" s="158"/>
      <c r="UYC4" s="158"/>
      <c r="UYD4" s="158"/>
      <c r="UYE4" s="158"/>
      <c r="UYF4" s="158"/>
      <c r="UYG4" s="158"/>
      <c r="UYH4" s="158"/>
      <c r="UYI4" s="158"/>
      <c r="UYJ4" s="158"/>
      <c r="UYK4" s="158"/>
      <c r="UYL4" s="158"/>
      <c r="UYM4" s="158"/>
      <c r="UYN4" s="158"/>
      <c r="UYO4" s="158"/>
      <c r="UYP4" s="158"/>
      <c r="UYQ4" s="158"/>
      <c r="UYR4" s="158"/>
      <c r="UYS4" s="158"/>
      <c r="UYT4" s="158"/>
      <c r="UYU4" s="158"/>
      <c r="UYV4" s="158"/>
      <c r="UYW4" s="158"/>
      <c r="UYX4" s="158"/>
      <c r="UYY4" s="158"/>
      <c r="UYZ4" s="158"/>
      <c r="UZA4" s="158"/>
      <c r="UZB4" s="158"/>
      <c r="UZC4" s="158"/>
      <c r="UZD4" s="158"/>
      <c r="UZE4" s="158"/>
      <c r="UZF4" s="158"/>
      <c r="UZG4" s="158"/>
      <c r="UZH4" s="158"/>
      <c r="UZI4" s="158"/>
      <c r="UZJ4" s="158"/>
      <c r="UZK4" s="158"/>
      <c r="UZL4" s="158"/>
      <c r="UZM4" s="158"/>
      <c r="UZN4" s="158"/>
      <c r="UZO4" s="158"/>
      <c r="UZP4" s="158"/>
      <c r="UZQ4" s="158"/>
      <c r="UZR4" s="158"/>
      <c r="UZS4" s="158"/>
      <c r="UZT4" s="158"/>
      <c r="UZU4" s="158"/>
      <c r="UZV4" s="158"/>
      <c r="UZW4" s="158"/>
      <c r="UZX4" s="158"/>
      <c r="UZY4" s="158"/>
      <c r="UZZ4" s="158"/>
      <c r="VAA4" s="158"/>
      <c r="VAB4" s="158"/>
      <c r="VAC4" s="158"/>
      <c r="VAD4" s="158"/>
      <c r="VAE4" s="158"/>
      <c r="VAF4" s="158"/>
      <c r="VAG4" s="158"/>
      <c r="VAH4" s="158"/>
      <c r="VAI4" s="158"/>
      <c r="VAJ4" s="158"/>
      <c r="VAK4" s="158"/>
      <c r="VAL4" s="158"/>
      <c r="VAM4" s="158"/>
      <c r="VAN4" s="158"/>
      <c r="VAO4" s="158"/>
      <c r="VAP4" s="158"/>
      <c r="VAQ4" s="158"/>
      <c r="VAR4" s="158"/>
      <c r="VAS4" s="158"/>
      <c r="VAT4" s="158"/>
      <c r="VAU4" s="158"/>
      <c r="VAV4" s="158"/>
      <c r="VAW4" s="158"/>
      <c r="VAX4" s="158"/>
      <c r="VAY4" s="158"/>
      <c r="VAZ4" s="158"/>
      <c r="VBA4" s="158"/>
      <c r="VBB4" s="158"/>
      <c r="VBC4" s="158"/>
      <c r="VBD4" s="158"/>
      <c r="VBE4" s="158"/>
      <c r="VBF4" s="158"/>
      <c r="VBG4" s="158"/>
      <c r="VBH4" s="158"/>
      <c r="VBI4" s="158"/>
      <c r="VBJ4" s="158"/>
      <c r="VBK4" s="158"/>
      <c r="VBL4" s="158"/>
      <c r="VBM4" s="158"/>
      <c r="VBN4" s="158"/>
      <c r="VBO4" s="158"/>
      <c r="VBP4" s="158"/>
      <c r="VBQ4" s="158"/>
      <c r="VBR4" s="158"/>
      <c r="VBS4" s="158"/>
      <c r="VBT4" s="158"/>
      <c r="VBU4" s="158"/>
      <c r="VBV4" s="158"/>
      <c r="VBW4" s="158"/>
      <c r="VBX4" s="158"/>
      <c r="VBY4" s="158"/>
      <c r="VBZ4" s="158"/>
      <c r="VCA4" s="158"/>
      <c r="VCB4" s="158"/>
      <c r="VCC4" s="158"/>
      <c r="VCD4" s="158"/>
      <c r="VCE4" s="158"/>
      <c r="VCF4" s="158"/>
      <c r="VCG4" s="158"/>
      <c r="VCH4" s="158"/>
      <c r="VCI4" s="158"/>
      <c r="VCJ4" s="158"/>
      <c r="VCK4" s="158"/>
      <c r="VCL4" s="158"/>
      <c r="VCM4" s="158"/>
      <c r="VCN4" s="158"/>
      <c r="VCO4" s="158"/>
      <c r="VCP4" s="158"/>
      <c r="VCQ4" s="158"/>
      <c r="VCR4" s="158"/>
      <c r="VCS4" s="158"/>
      <c r="VCT4" s="158"/>
      <c r="VCU4" s="158"/>
      <c r="VCV4" s="158"/>
      <c r="VCW4" s="158"/>
      <c r="VCX4" s="158"/>
      <c r="VCY4" s="158"/>
      <c r="VCZ4" s="158"/>
      <c r="VDA4" s="158"/>
      <c r="VDB4" s="158"/>
      <c r="VDC4" s="158"/>
      <c r="VDD4" s="158"/>
      <c r="VDE4" s="158"/>
      <c r="VDF4" s="158"/>
      <c r="VDG4" s="158"/>
      <c r="VDH4" s="158"/>
      <c r="VDI4" s="158"/>
      <c r="VDJ4" s="158"/>
      <c r="VDK4" s="158"/>
      <c r="VDL4" s="158"/>
      <c r="VDM4" s="158"/>
      <c r="VDN4" s="158"/>
      <c r="VDO4" s="158"/>
      <c r="VDP4" s="158"/>
      <c r="VDQ4" s="158"/>
      <c r="VDR4" s="158"/>
      <c r="VDS4" s="158"/>
      <c r="VDT4" s="158"/>
      <c r="VDU4" s="158"/>
      <c r="VDV4" s="158"/>
      <c r="VDW4" s="158"/>
      <c r="VDX4" s="158"/>
      <c r="VDY4" s="158"/>
      <c r="VDZ4" s="158"/>
      <c r="VEA4" s="158"/>
      <c r="VEB4" s="158"/>
      <c r="VEC4" s="158"/>
      <c r="VED4" s="158"/>
      <c r="VEE4" s="158"/>
      <c r="VEF4" s="158"/>
      <c r="VEG4" s="158"/>
      <c r="VEH4" s="158"/>
      <c r="VEI4" s="158"/>
      <c r="VEJ4" s="158"/>
      <c r="VEK4" s="158"/>
      <c r="VEL4" s="158"/>
      <c r="VEM4" s="158"/>
      <c r="VEN4" s="158"/>
      <c r="VEO4" s="158"/>
      <c r="VEP4" s="158"/>
      <c r="VEQ4" s="158"/>
      <c r="VER4" s="158"/>
      <c r="VES4" s="158"/>
      <c r="VET4" s="158"/>
      <c r="VEU4" s="158"/>
      <c r="VEV4" s="158"/>
      <c r="VEW4" s="158"/>
      <c r="VEX4" s="158"/>
      <c r="VEY4" s="158"/>
      <c r="VEZ4" s="158"/>
      <c r="VFA4" s="158"/>
      <c r="VFB4" s="158"/>
      <c r="VFC4" s="158"/>
      <c r="VFD4" s="158"/>
      <c r="VFE4" s="158"/>
      <c r="VFF4" s="158"/>
      <c r="VFG4" s="158"/>
      <c r="VFH4" s="158"/>
      <c r="VFI4" s="158"/>
      <c r="VFJ4" s="158"/>
      <c r="VFK4" s="158"/>
      <c r="VFL4" s="158"/>
      <c r="VFM4" s="158"/>
      <c r="VFN4" s="158"/>
      <c r="VFO4" s="158"/>
      <c r="VFP4" s="158"/>
      <c r="VFQ4" s="158"/>
      <c r="VFR4" s="158"/>
      <c r="VFS4" s="158"/>
      <c r="VFT4" s="158"/>
      <c r="VFU4" s="158"/>
      <c r="VFV4" s="158"/>
      <c r="VFW4" s="158"/>
      <c r="VFX4" s="158"/>
      <c r="VFY4" s="158"/>
      <c r="VFZ4" s="158"/>
      <c r="VGA4" s="158"/>
      <c r="VGB4" s="158"/>
      <c r="VGC4" s="158"/>
      <c r="VGD4" s="158"/>
      <c r="VGE4" s="158"/>
      <c r="VGF4" s="158"/>
      <c r="VGG4" s="158"/>
      <c r="VGH4" s="158"/>
      <c r="VGI4" s="158"/>
      <c r="VGJ4" s="158"/>
      <c r="VGK4" s="158"/>
      <c r="VGL4" s="158"/>
      <c r="VGM4" s="158"/>
      <c r="VGN4" s="158"/>
      <c r="VGO4" s="158"/>
      <c r="VGP4" s="158"/>
      <c r="VGQ4" s="158"/>
      <c r="VGR4" s="158"/>
      <c r="VGS4" s="158"/>
      <c r="VGT4" s="158"/>
      <c r="VGU4" s="158"/>
      <c r="VGV4" s="158"/>
      <c r="VGW4" s="158"/>
      <c r="VGX4" s="158"/>
      <c r="VGY4" s="158"/>
      <c r="VGZ4" s="158"/>
      <c r="VHA4" s="158"/>
      <c r="VHB4" s="158"/>
      <c r="VHC4" s="158"/>
      <c r="VHD4" s="158"/>
      <c r="VHE4" s="158"/>
      <c r="VHF4" s="158"/>
      <c r="VHG4" s="158"/>
      <c r="VHH4" s="158"/>
      <c r="VHI4" s="158"/>
      <c r="VHJ4" s="158"/>
      <c r="VHK4" s="158"/>
      <c r="VHL4" s="158"/>
      <c r="VHM4" s="158"/>
      <c r="VHN4" s="158"/>
      <c r="VHO4" s="158"/>
      <c r="VHP4" s="158"/>
      <c r="VHQ4" s="158"/>
      <c r="VHR4" s="158"/>
      <c r="VHS4" s="158"/>
      <c r="VHT4" s="158"/>
      <c r="VHU4" s="158"/>
      <c r="VHV4" s="158"/>
      <c r="VHW4" s="158"/>
      <c r="VHX4" s="158"/>
      <c r="VHY4" s="158"/>
      <c r="VHZ4" s="158"/>
      <c r="VIA4" s="158"/>
      <c r="VIB4" s="158"/>
      <c r="VIC4" s="158"/>
      <c r="VID4" s="158"/>
      <c r="VIE4" s="158"/>
      <c r="VIF4" s="158"/>
      <c r="VIG4" s="158"/>
      <c r="VIH4" s="158"/>
      <c r="VII4" s="158"/>
      <c r="VIJ4" s="158"/>
      <c r="VIK4" s="158"/>
      <c r="VIL4" s="158"/>
      <c r="VIM4" s="158"/>
      <c r="VIN4" s="158"/>
      <c r="VIO4" s="158"/>
      <c r="VIP4" s="158"/>
      <c r="VIQ4" s="158"/>
      <c r="VIR4" s="158"/>
      <c r="VIS4" s="158"/>
      <c r="VIT4" s="158"/>
      <c r="VIU4" s="158"/>
      <c r="VIV4" s="158"/>
      <c r="VIW4" s="158"/>
      <c r="VIX4" s="158"/>
      <c r="VIY4" s="158"/>
      <c r="VIZ4" s="158"/>
      <c r="VJA4" s="158"/>
      <c r="VJB4" s="158"/>
      <c r="VJC4" s="158"/>
      <c r="VJD4" s="158"/>
      <c r="VJE4" s="158"/>
      <c r="VJF4" s="158"/>
      <c r="VJG4" s="158"/>
      <c r="VJH4" s="158"/>
      <c r="VJI4" s="158"/>
      <c r="VJJ4" s="158"/>
      <c r="VJK4" s="158"/>
      <c r="VJL4" s="158"/>
      <c r="VJM4" s="158"/>
      <c r="VJN4" s="158"/>
      <c r="VJO4" s="158"/>
      <c r="VJP4" s="158"/>
      <c r="VJQ4" s="158"/>
      <c r="VJR4" s="158"/>
      <c r="VJS4" s="158"/>
      <c r="VJT4" s="158"/>
      <c r="VJU4" s="158"/>
      <c r="VJV4" s="158"/>
      <c r="VJW4" s="158"/>
      <c r="VJX4" s="158"/>
      <c r="VJY4" s="158"/>
      <c r="VJZ4" s="158"/>
      <c r="VKA4" s="158"/>
      <c r="VKB4" s="158"/>
      <c r="VKC4" s="158"/>
      <c r="VKD4" s="158"/>
      <c r="VKE4" s="158"/>
      <c r="VKF4" s="158"/>
      <c r="VKG4" s="158"/>
      <c r="VKH4" s="158"/>
      <c r="VKI4" s="158"/>
      <c r="VKJ4" s="158"/>
      <c r="VKK4" s="158"/>
      <c r="VKL4" s="158"/>
      <c r="VKM4" s="158"/>
      <c r="VKN4" s="158"/>
      <c r="VKO4" s="158"/>
      <c r="VKP4" s="158"/>
      <c r="VKQ4" s="158"/>
      <c r="VKR4" s="158"/>
      <c r="VKS4" s="158"/>
      <c r="VKT4" s="158"/>
      <c r="VKU4" s="158"/>
      <c r="VKV4" s="158"/>
      <c r="VKW4" s="158"/>
      <c r="VKX4" s="158"/>
      <c r="VKY4" s="158"/>
      <c r="VKZ4" s="158"/>
      <c r="VLA4" s="158"/>
      <c r="VLB4" s="158"/>
      <c r="VLC4" s="158"/>
      <c r="VLD4" s="158"/>
      <c r="VLE4" s="158"/>
      <c r="VLF4" s="158"/>
      <c r="VLG4" s="158"/>
      <c r="VLH4" s="158"/>
      <c r="VLI4" s="158"/>
      <c r="VLJ4" s="158"/>
      <c r="VLK4" s="158"/>
      <c r="VLL4" s="158"/>
      <c r="VLM4" s="158"/>
      <c r="VLN4" s="158"/>
      <c r="VLO4" s="158"/>
      <c r="VLP4" s="158"/>
      <c r="VLQ4" s="158"/>
      <c r="VLR4" s="158"/>
      <c r="VLS4" s="158"/>
      <c r="VLT4" s="158"/>
      <c r="VLU4" s="158"/>
      <c r="VLV4" s="158"/>
      <c r="VLW4" s="158"/>
      <c r="VLX4" s="158"/>
      <c r="VLY4" s="158"/>
      <c r="VLZ4" s="158"/>
      <c r="VMA4" s="158"/>
      <c r="VMB4" s="158"/>
      <c r="VMC4" s="158"/>
      <c r="VMD4" s="158"/>
      <c r="VME4" s="158"/>
      <c r="VMF4" s="158"/>
      <c r="VMG4" s="158"/>
      <c r="VMH4" s="158"/>
      <c r="VMI4" s="158"/>
      <c r="VMJ4" s="158"/>
      <c r="VMK4" s="158"/>
      <c r="VML4" s="158"/>
      <c r="VMM4" s="158"/>
      <c r="VMN4" s="158"/>
      <c r="VMO4" s="158"/>
      <c r="VMP4" s="158"/>
      <c r="VMQ4" s="158"/>
      <c r="VMR4" s="158"/>
      <c r="VMS4" s="158"/>
      <c r="VMT4" s="158"/>
      <c r="VMU4" s="158"/>
      <c r="VMV4" s="158"/>
      <c r="VMW4" s="158"/>
      <c r="VMX4" s="158"/>
      <c r="VMY4" s="158"/>
      <c r="VMZ4" s="158"/>
      <c r="VNA4" s="158"/>
      <c r="VNB4" s="158"/>
      <c r="VNC4" s="158"/>
      <c r="VND4" s="158"/>
      <c r="VNE4" s="158"/>
      <c r="VNF4" s="158"/>
      <c r="VNG4" s="158"/>
      <c r="VNH4" s="158"/>
      <c r="VNI4" s="158"/>
      <c r="VNJ4" s="158"/>
      <c r="VNK4" s="158"/>
      <c r="VNL4" s="158"/>
      <c r="VNM4" s="158"/>
      <c r="VNN4" s="158"/>
      <c r="VNO4" s="158"/>
      <c r="VNP4" s="158"/>
      <c r="VNQ4" s="158"/>
      <c r="VNR4" s="158"/>
      <c r="VNS4" s="158"/>
      <c r="VNT4" s="158"/>
      <c r="VNU4" s="158"/>
      <c r="VNV4" s="158"/>
      <c r="VNW4" s="158"/>
      <c r="VNX4" s="158"/>
      <c r="VNY4" s="158"/>
      <c r="VNZ4" s="158"/>
      <c r="VOA4" s="158"/>
      <c r="VOB4" s="158"/>
      <c r="VOC4" s="158"/>
      <c r="VOD4" s="158"/>
      <c r="VOE4" s="158"/>
      <c r="VOF4" s="158"/>
      <c r="VOG4" s="158"/>
      <c r="VOH4" s="158"/>
      <c r="VOI4" s="158"/>
      <c r="VOJ4" s="158"/>
      <c r="VOK4" s="158"/>
      <c r="VOL4" s="158"/>
      <c r="VOM4" s="158"/>
      <c r="VON4" s="158"/>
      <c r="VOO4" s="158"/>
      <c r="VOP4" s="158"/>
      <c r="VOQ4" s="158"/>
      <c r="VOR4" s="158"/>
      <c r="VOS4" s="158"/>
      <c r="VOT4" s="158"/>
      <c r="VOU4" s="158"/>
      <c r="VOV4" s="158"/>
      <c r="VOW4" s="158"/>
      <c r="VOX4" s="158"/>
      <c r="VOY4" s="158"/>
      <c r="VOZ4" s="158"/>
      <c r="VPA4" s="158"/>
      <c r="VPB4" s="158"/>
      <c r="VPC4" s="158"/>
      <c r="VPD4" s="158"/>
      <c r="VPE4" s="158"/>
      <c r="VPF4" s="158"/>
      <c r="VPG4" s="158"/>
      <c r="VPH4" s="158"/>
      <c r="VPI4" s="158"/>
      <c r="VPJ4" s="158"/>
      <c r="VPK4" s="158"/>
      <c r="VPL4" s="158"/>
      <c r="VPM4" s="158"/>
      <c r="VPN4" s="158"/>
      <c r="VPO4" s="158"/>
      <c r="VPP4" s="158"/>
      <c r="VPQ4" s="158"/>
      <c r="VPR4" s="158"/>
      <c r="VPS4" s="158"/>
      <c r="VPT4" s="158"/>
      <c r="VPU4" s="158"/>
      <c r="VPV4" s="158"/>
      <c r="VPW4" s="158"/>
      <c r="VPX4" s="158"/>
      <c r="VPY4" s="158"/>
      <c r="VPZ4" s="158"/>
      <c r="VQA4" s="158"/>
      <c r="VQB4" s="158"/>
      <c r="VQC4" s="158"/>
      <c r="VQD4" s="158"/>
      <c r="VQE4" s="158"/>
      <c r="VQF4" s="158"/>
      <c r="VQG4" s="158"/>
      <c r="VQH4" s="158"/>
      <c r="VQI4" s="158"/>
      <c r="VQJ4" s="158"/>
      <c r="VQK4" s="158"/>
      <c r="VQL4" s="158"/>
      <c r="VQM4" s="158"/>
      <c r="VQN4" s="158"/>
      <c r="VQO4" s="158"/>
      <c r="VQP4" s="158"/>
      <c r="VQQ4" s="158"/>
      <c r="VQR4" s="158"/>
      <c r="VQS4" s="158"/>
      <c r="VQT4" s="158"/>
      <c r="VQU4" s="158"/>
      <c r="VQV4" s="158"/>
      <c r="VQW4" s="158"/>
      <c r="VQX4" s="158"/>
      <c r="VQY4" s="158"/>
      <c r="VQZ4" s="158"/>
      <c r="VRA4" s="158"/>
      <c r="VRB4" s="158"/>
      <c r="VRC4" s="158"/>
      <c r="VRD4" s="158"/>
      <c r="VRE4" s="158"/>
      <c r="VRF4" s="158"/>
      <c r="VRG4" s="158"/>
      <c r="VRH4" s="158"/>
      <c r="VRI4" s="158"/>
      <c r="VRJ4" s="158"/>
      <c r="VRK4" s="158"/>
      <c r="VRL4" s="158"/>
      <c r="VRM4" s="158"/>
      <c r="VRN4" s="158"/>
      <c r="VRO4" s="158"/>
      <c r="VRP4" s="158"/>
      <c r="VRQ4" s="158"/>
      <c r="VRR4" s="158"/>
      <c r="VRS4" s="158"/>
      <c r="VRT4" s="158"/>
      <c r="VRU4" s="158"/>
      <c r="VRV4" s="158"/>
      <c r="VRW4" s="158"/>
      <c r="VRX4" s="158"/>
      <c r="VRY4" s="158"/>
      <c r="VRZ4" s="158"/>
      <c r="VSA4" s="158"/>
      <c r="VSB4" s="158"/>
      <c r="VSC4" s="158"/>
      <c r="VSD4" s="158"/>
      <c r="VSE4" s="158"/>
      <c r="VSF4" s="158"/>
      <c r="VSG4" s="158"/>
      <c r="VSH4" s="158"/>
      <c r="VSI4" s="158"/>
      <c r="VSJ4" s="158"/>
      <c r="VSK4" s="158"/>
      <c r="VSL4" s="158"/>
      <c r="VSM4" s="158"/>
      <c r="VSN4" s="158"/>
      <c r="VSO4" s="158"/>
      <c r="VSP4" s="158"/>
      <c r="VSQ4" s="158"/>
      <c r="VSR4" s="158"/>
      <c r="VSS4" s="158"/>
      <c r="VST4" s="158"/>
      <c r="VSU4" s="158"/>
      <c r="VSV4" s="158"/>
      <c r="VSW4" s="158"/>
      <c r="VSX4" s="158"/>
      <c r="VSY4" s="158"/>
      <c r="VSZ4" s="158"/>
      <c r="VTA4" s="158"/>
      <c r="VTB4" s="158"/>
      <c r="VTC4" s="158"/>
      <c r="VTD4" s="158"/>
      <c r="VTE4" s="158"/>
      <c r="VTF4" s="158"/>
      <c r="VTG4" s="158"/>
      <c r="VTH4" s="158"/>
      <c r="VTI4" s="158"/>
      <c r="VTJ4" s="158"/>
      <c r="VTK4" s="158"/>
      <c r="VTL4" s="158"/>
      <c r="VTM4" s="158"/>
      <c r="VTN4" s="158"/>
      <c r="VTO4" s="158"/>
      <c r="VTP4" s="158"/>
      <c r="VTQ4" s="158"/>
      <c r="VTR4" s="158"/>
      <c r="VTS4" s="158"/>
      <c r="VTT4" s="158"/>
      <c r="VTU4" s="158"/>
      <c r="VTV4" s="158"/>
      <c r="VTW4" s="158"/>
      <c r="VTX4" s="158"/>
      <c r="VTY4" s="158"/>
      <c r="VTZ4" s="158"/>
      <c r="VUA4" s="158"/>
      <c r="VUB4" s="158"/>
      <c r="VUC4" s="158"/>
      <c r="VUD4" s="158"/>
      <c r="VUE4" s="158"/>
      <c r="VUF4" s="158"/>
      <c r="VUG4" s="158"/>
      <c r="VUH4" s="158"/>
      <c r="VUI4" s="158"/>
      <c r="VUJ4" s="158"/>
      <c r="VUK4" s="158"/>
      <c r="VUL4" s="158"/>
      <c r="VUM4" s="158"/>
      <c r="VUN4" s="158"/>
      <c r="VUO4" s="158"/>
      <c r="VUP4" s="158"/>
      <c r="VUQ4" s="158"/>
      <c r="VUR4" s="158"/>
      <c r="VUS4" s="158"/>
      <c r="VUT4" s="158"/>
      <c r="VUU4" s="158"/>
      <c r="VUV4" s="158"/>
      <c r="VUW4" s="158"/>
      <c r="VUX4" s="158"/>
      <c r="VUY4" s="158"/>
      <c r="VUZ4" s="158"/>
      <c r="VVA4" s="158"/>
      <c r="VVB4" s="158"/>
      <c r="VVC4" s="158"/>
      <c r="VVD4" s="158"/>
      <c r="VVE4" s="158"/>
      <c r="VVF4" s="158"/>
      <c r="VVG4" s="158"/>
      <c r="VVH4" s="158"/>
      <c r="VVI4" s="158"/>
      <c r="VVJ4" s="158"/>
      <c r="VVK4" s="158"/>
      <c r="VVL4" s="158"/>
      <c r="VVM4" s="158"/>
      <c r="VVN4" s="158"/>
      <c r="VVO4" s="158"/>
      <c r="VVP4" s="158"/>
      <c r="VVQ4" s="158"/>
      <c r="VVR4" s="158"/>
      <c r="VVS4" s="158"/>
      <c r="VVT4" s="158"/>
      <c r="VVU4" s="158"/>
      <c r="VVV4" s="158"/>
      <c r="VVW4" s="158"/>
      <c r="VVX4" s="158"/>
      <c r="VVY4" s="158"/>
      <c r="VVZ4" s="158"/>
      <c r="VWA4" s="158"/>
      <c r="VWB4" s="158"/>
      <c r="VWC4" s="158"/>
      <c r="VWD4" s="158"/>
      <c r="VWE4" s="158"/>
      <c r="VWF4" s="158"/>
      <c r="VWG4" s="158"/>
      <c r="VWH4" s="158"/>
      <c r="VWI4" s="158"/>
      <c r="VWJ4" s="158"/>
      <c r="VWK4" s="158"/>
      <c r="VWL4" s="158"/>
      <c r="VWM4" s="158"/>
      <c r="VWN4" s="158"/>
      <c r="VWO4" s="158"/>
      <c r="VWP4" s="158"/>
      <c r="VWQ4" s="158"/>
      <c r="VWR4" s="158"/>
      <c r="VWS4" s="158"/>
      <c r="VWT4" s="158"/>
      <c r="VWU4" s="158"/>
      <c r="VWV4" s="158"/>
      <c r="VWW4" s="158"/>
      <c r="VWX4" s="158"/>
      <c r="VWY4" s="158"/>
      <c r="VWZ4" s="158"/>
      <c r="VXA4" s="158"/>
      <c r="VXB4" s="158"/>
      <c r="VXC4" s="158"/>
      <c r="VXD4" s="158"/>
      <c r="VXE4" s="158"/>
      <c r="VXF4" s="158"/>
      <c r="VXG4" s="158"/>
      <c r="VXH4" s="158"/>
      <c r="VXI4" s="158"/>
      <c r="VXJ4" s="158"/>
      <c r="VXK4" s="158"/>
      <c r="VXL4" s="158"/>
      <c r="VXM4" s="158"/>
      <c r="VXN4" s="158"/>
      <c r="VXO4" s="158"/>
      <c r="VXP4" s="158"/>
      <c r="VXQ4" s="158"/>
      <c r="VXR4" s="158"/>
      <c r="VXS4" s="158"/>
      <c r="VXT4" s="158"/>
      <c r="VXU4" s="158"/>
      <c r="VXV4" s="158"/>
      <c r="VXW4" s="158"/>
      <c r="VXX4" s="158"/>
      <c r="VXY4" s="158"/>
      <c r="VXZ4" s="158"/>
      <c r="VYA4" s="158"/>
      <c r="VYB4" s="158"/>
      <c r="VYC4" s="158"/>
      <c r="VYD4" s="158"/>
      <c r="VYE4" s="158"/>
      <c r="VYF4" s="158"/>
      <c r="VYG4" s="158"/>
      <c r="VYH4" s="158"/>
      <c r="VYI4" s="158"/>
      <c r="VYJ4" s="158"/>
      <c r="VYK4" s="158"/>
      <c r="VYL4" s="158"/>
      <c r="VYM4" s="158"/>
      <c r="VYN4" s="158"/>
      <c r="VYO4" s="158"/>
      <c r="VYP4" s="158"/>
      <c r="VYQ4" s="158"/>
      <c r="VYR4" s="158"/>
      <c r="VYS4" s="158"/>
      <c r="VYT4" s="158"/>
      <c r="VYU4" s="158"/>
      <c r="VYV4" s="158"/>
      <c r="VYW4" s="158"/>
      <c r="VYX4" s="158"/>
      <c r="VYY4" s="158"/>
      <c r="VYZ4" s="158"/>
      <c r="VZA4" s="158"/>
      <c r="VZB4" s="158"/>
      <c r="VZC4" s="158"/>
      <c r="VZD4" s="158"/>
      <c r="VZE4" s="158"/>
      <c r="VZF4" s="158"/>
      <c r="VZG4" s="158"/>
      <c r="VZH4" s="158"/>
      <c r="VZI4" s="158"/>
      <c r="VZJ4" s="158"/>
      <c r="VZK4" s="158"/>
      <c r="VZL4" s="158"/>
      <c r="VZM4" s="158"/>
      <c r="VZN4" s="158"/>
      <c r="VZO4" s="158"/>
      <c r="VZP4" s="158"/>
      <c r="VZQ4" s="158"/>
      <c r="VZR4" s="158"/>
      <c r="VZS4" s="158"/>
      <c r="VZT4" s="158"/>
      <c r="VZU4" s="158"/>
      <c r="VZV4" s="158"/>
      <c r="VZW4" s="158"/>
      <c r="VZX4" s="158"/>
      <c r="VZY4" s="158"/>
      <c r="VZZ4" s="158"/>
      <c r="WAA4" s="158"/>
      <c r="WAB4" s="158"/>
      <c r="WAC4" s="158"/>
      <c r="WAD4" s="158"/>
      <c r="WAE4" s="158"/>
      <c r="WAF4" s="158"/>
      <c r="WAG4" s="158"/>
      <c r="WAH4" s="158"/>
      <c r="WAI4" s="158"/>
      <c r="WAJ4" s="158"/>
      <c r="WAK4" s="158"/>
      <c r="WAL4" s="158"/>
      <c r="WAM4" s="158"/>
      <c r="WAN4" s="158"/>
      <c r="WAO4" s="158"/>
      <c r="WAP4" s="158"/>
      <c r="WAQ4" s="158"/>
      <c r="WAR4" s="158"/>
      <c r="WAS4" s="158"/>
      <c r="WAT4" s="158"/>
      <c r="WAU4" s="158"/>
      <c r="WAV4" s="158"/>
      <c r="WAW4" s="158"/>
      <c r="WAX4" s="158"/>
      <c r="WAY4" s="158"/>
      <c r="WAZ4" s="158"/>
      <c r="WBA4" s="158"/>
      <c r="WBB4" s="158"/>
      <c r="WBC4" s="158"/>
      <c r="WBD4" s="158"/>
      <c r="WBE4" s="158"/>
      <c r="WBF4" s="158"/>
      <c r="WBG4" s="158"/>
      <c r="WBH4" s="158"/>
      <c r="WBI4" s="158"/>
      <c r="WBJ4" s="158"/>
      <c r="WBK4" s="158"/>
      <c r="WBL4" s="158"/>
      <c r="WBM4" s="158"/>
      <c r="WBN4" s="158"/>
      <c r="WBO4" s="158"/>
      <c r="WBP4" s="158"/>
      <c r="WBQ4" s="158"/>
      <c r="WBR4" s="158"/>
      <c r="WBS4" s="158"/>
      <c r="WBT4" s="158"/>
      <c r="WBU4" s="158"/>
      <c r="WBV4" s="158"/>
      <c r="WBW4" s="158"/>
      <c r="WBX4" s="158"/>
      <c r="WBY4" s="158"/>
      <c r="WBZ4" s="158"/>
      <c r="WCA4" s="158"/>
      <c r="WCB4" s="158"/>
      <c r="WCC4" s="158"/>
      <c r="WCD4" s="158"/>
      <c r="WCE4" s="158"/>
      <c r="WCF4" s="158"/>
      <c r="WCG4" s="158"/>
      <c r="WCH4" s="158"/>
      <c r="WCI4" s="158"/>
      <c r="WCJ4" s="158"/>
      <c r="WCK4" s="158"/>
      <c r="WCL4" s="158"/>
      <c r="WCM4" s="158"/>
      <c r="WCN4" s="158"/>
      <c r="WCO4" s="158"/>
      <c r="WCP4" s="158"/>
      <c r="WCQ4" s="158"/>
      <c r="WCR4" s="158"/>
      <c r="WCS4" s="158"/>
      <c r="WCT4" s="158"/>
      <c r="WCU4" s="158"/>
      <c r="WCV4" s="158"/>
      <c r="WCW4" s="158"/>
      <c r="WCX4" s="158"/>
      <c r="WCY4" s="158"/>
      <c r="WCZ4" s="158"/>
      <c r="WDA4" s="158"/>
      <c r="WDB4" s="158"/>
      <c r="WDC4" s="158"/>
      <c r="WDD4" s="158"/>
      <c r="WDE4" s="158"/>
      <c r="WDF4" s="158"/>
      <c r="WDG4" s="158"/>
      <c r="WDH4" s="158"/>
      <c r="WDI4" s="158"/>
      <c r="WDJ4" s="158"/>
      <c r="WDK4" s="158"/>
      <c r="WDL4" s="158"/>
      <c r="WDM4" s="158"/>
      <c r="WDN4" s="158"/>
      <c r="WDO4" s="158"/>
      <c r="WDP4" s="158"/>
      <c r="WDQ4" s="158"/>
      <c r="WDR4" s="158"/>
      <c r="WDS4" s="158"/>
      <c r="WDT4" s="158"/>
      <c r="WDU4" s="158"/>
      <c r="WDV4" s="158"/>
      <c r="WDW4" s="158"/>
      <c r="WDX4" s="158"/>
      <c r="WDY4" s="158"/>
      <c r="WDZ4" s="158"/>
      <c r="WEA4" s="158"/>
      <c r="WEB4" s="158"/>
      <c r="WEC4" s="158"/>
      <c r="WED4" s="158"/>
      <c r="WEE4" s="158"/>
      <c r="WEF4" s="158"/>
      <c r="WEG4" s="158"/>
      <c r="WEH4" s="158"/>
      <c r="WEI4" s="158"/>
      <c r="WEJ4" s="158"/>
      <c r="WEK4" s="158"/>
      <c r="WEL4" s="158"/>
      <c r="WEM4" s="158"/>
      <c r="WEN4" s="158"/>
      <c r="WEO4" s="158"/>
      <c r="WEP4" s="158"/>
      <c r="WEQ4" s="158"/>
      <c r="WER4" s="158"/>
      <c r="WES4" s="158"/>
      <c r="WET4" s="158"/>
      <c r="WEU4" s="158"/>
      <c r="WEV4" s="158"/>
      <c r="WEW4" s="158"/>
      <c r="WEX4" s="158"/>
      <c r="WEY4" s="158"/>
      <c r="WEZ4" s="158"/>
      <c r="WFA4" s="158"/>
      <c r="WFB4" s="158"/>
      <c r="WFC4" s="158"/>
      <c r="WFD4" s="158"/>
      <c r="WFE4" s="158"/>
      <c r="WFF4" s="158"/>
      <c r="WFG4" s="158"/>
      <c r="WFH4" s="158"/>
      <c r="WFI4" s="158"/>
      <c r="WFJ4" s="158"/>
      <c r="WFK4" s="158"/>
      <c r="WFL4" s="158"/>
      <c r="WFM4" s="158"/>
      <c r="WFN4" s="158"/>
      <c r="WFO4" s="158"/>
      <c r="WFP4" s="158"/>
      <c r="WFQ4" s="158"/>
      <c r="WFR4" s="158"/>
      <c r="WFS4" s="158"/>
      <c r="WFT4" s="158"/>
      <c r="WFU4" s="158"/>
      <c r="WFV4" s="158"/>
      <c r="WFW4" s="158"/>
      <c r="WFX4" s="158"/>
      <c r="WFY4" s="158"/>
      <c r="WFZ4" s="158"/>
      <c r="WGA4" s="158"/>
      <c r="WGB4" s="158"/>
      <c r="WGC4" s="158"/>
      <c r="WGD4" s="158"/>
      <c r="WGE4" s="158"/>
      <c r="WGF4" s="158"/>
      <c r="WGG4" s="158"/>
      <c r="WGH4" s="158"/>
      <c r="WGI4" s="158"/>
      <c r="WGJ4" s="158"/>
      <c r="WGK4" s="158"/>
      <c r="WGL4" s="158"/>
      <c r="WGM4" s="158"/>
      <c r="WGN4" s="158"/>
      <c r="WGO4" s="158"/>
      <c r="WGP4" s="158"/>
      <c r="WGQ4" s="158"/>
      <c r="WGR4" s="158"/>
      <c r="WGS4" s="158"/>
      <c r="WGT4" s="158"/>
      <c r="WGU4" s="158"/>
      <c r="WGV4" s="158"/>
      <c r="WGW4" s="158"/>
      <c r="WGX4" s="158"/>
      <c r="WGY4" s="158"/>
      <c r="WGZ4" s="158"/>
      <c r="WHA4" s="158"/>
      <c r="WHB4" s="158"/>
      <c r="WHC4" s="158"/>
      <c r="WHD4" s="158"/>
      <c r="WHE4" s="158"/>
      <c r="WHF4" s="158"/>
      <c r="WHG4" s="158"/>
      <c r="WHH4" s="158"/>
      <c r="WHI4" s="158"/>
      <c r="WHJ4" s="158"/>
      <c r="WHK4" s="158"/>
      <c r="WHL4" s="158"/>
      <c r="WHM4" s="158"/>
      <c r="WHN4" s="158"/>
      <c r="WHO4" s="158"/>
      <c r="WHP4" s="158"/>
      <c r="WHQ4" s="158"/>
      <c r="WHR4" s="158"/>
      <c r="WHS4" s="158"/>
      <c r="WHT4" s="158"/>
      <c r="WHU4" s="158"/>
      <c r="WHV4" s="158"/>
      <c r="WHW4" s="158"/>
      <c r="WHX4" s="158"/>
      <c r="WHY4" s="158"/>
      <c r="WHZ4" s="158"/>
      <c r="WIA4" s="158"/>
      <c r="WIB4" s="158"/>
      <c r="WIC4" s="158"/>
      <c r="WID4" s="158"/>
      <c r="WIE4" s="158"/>
      <c r="WIF4" s="158"/>
      <c r="WIG4" s="158"/>
      <c r="WIH4" s="158"/>
      <c r="WII4" s="158"/>
      <c r="WIJ4" s="158"/>
      <c r="WIK4" s="158"/>
      <c r="WIL4" s="158"/>
      <c r="WIM4" s="158"/>
      <c r="WIN4" s="158"/>
      <c r="WIO4" s="158"/>
      <c r="WIP4" s="158"/>
      <c r="WIQ4" s="158"/>
      <c r="WIR4" s="158"/>
      <c r="WIS4" s="158"/>
      <c r="WIT4" s="158"/>
      <c r="WIU4" s="158"/>
      <c r="WIV4" s="158"/>
      <c r="WIW4" s="158"/>
      <c r="WIX4" s="158"/>
      <c r="WIY4" s="158"/>
      <c r="WIZ4" s="158"/>
      <c r="WJA4" s="158"/>
      <c r="WJB4" s="158"/>
      <c r="WJC4" s="158"/>
      <c r="WJD4" s="158"/>
      <c r="WJE4" s="158"/>
      <c r="WJF4" s="158"/>
      <c r="WJG4" s="158"/>
      <c r="WJH4" s="158"/>
      <c r="WJI4" s="158"/>
      <c r="WJJ4" s="158"/>
      <c r="WJK4" s="158"/>
      <c r="WJL4" s="158"/>
      <c r="WJM4" s="158"/>
      <c r="WJN4" s="158"/>
      <c r="WJO4" s="158"/>
      <c r="WJP4" s="158"/>
      <c r="WJQ4" s="158"/>
      <c r="WJR4" s="158"/>
      <c r="WJS4" s="158"/>
      <c r="WJT4" s="158"/>
      <c r="WJU4" s="158"/>
      <c r="WJV4" s="158"/>
      <c r="WJW4" s="158"/>
      <c r="WJX4" s="158"/>
      <c r="WJY4" s="158"/>
      <c r="WJZ4" s="158"/>
      <c r="WKA4" s="158"/>
      <c r="WKB4" s="158"/>
      <c r="WKC4" s="158"/>
      <c r="WKD4" s="158"/>
      <c r="WKE4" s="158"/>
      <c r="WKF4" s="158"/>
      <c r="WKG4" s="158"/>
      <c r="WKH4" s="158"/>
      <c r="WKI4" s="158"/>
      <c r="WKJ4" s="158"/>
      <c r="WKK4" s="158"/>
      <c r="WKL4" s="158"/>
      <c r="WKM4" s="158"/>
      <c r="WKN4" s="158"/>
      <c r="WKO4" s="158"/>
      <c r="WKP4" s="158"/>
      <c r="WKQ4" s="158"/>
      <c r="WKR4" s="158"/>
      <c r="WKS4" s="158"/>
      <c r="WKT4" s="158"/>
      <c r="WKU4" s="158"/>
      <c r="WKV4" s="158"/>
      <c r="WKW4" s="158"/>
      <c r="WKX4" s="158"/>
      <c r="WKY4" s="158"/>
      <c r="WKZ4" s="158"/>
      <c r="WLA4" s="158"/>
      <c r="WLB4" s="158"/>
      <c r="WLC4" s="158"/>
      <c r="WLD4" s="158"/>
      <c r="WLE4" s="158"/>
      <c r="WLF4" s="158"/>
      <c r="WLG4" s="158"/>
      <c r="WLH4" s="158"/>
      <c r="WLI4" s="158"/>
      <c r="WLJ4" s="158"/>
      <c r="WLK4" s="158"/>
      <c r="WLL4" s="158"/>
      <c r="WLM4" s="158"/>
      <c r="WLN4" s="158"/>
      <c r="WLO4" s="158"/>
      <c r="WLP4" s="158"/>
      <c r="WLQ4" s="158"/>
      <c r="WLR4" s="158"/>
      <c r="WLS4" s="158"/>
      <c r="WLT4" s="158"/>
      <c r="WLU4" s="158"/>
      <c r="WLV4" s="158"/>
      <c r="WLW4" s="158"/>
      <c r="WLX4" s="158"/>
      <c r="WLY4" s="158"/>
      <c r="WLZ4" s="158"/>
      <c r="WMA4" s="158"/>
      <c r="WMB4" s="158"/>
      <c r="WMC4" s="158"/>
      <c r="WMD4" s="158"/>
      <c r="WME4" s="158"/>
      <c r="WMF4" s="158"/>
      <c r="WMG4" s="158"/>
      <c r="WMH4" s="158"/>
      <c r="WMI4" s="158"/>
      <c r="WMJ4" s="158"/>
      <c r="WMK4" s="158"/>
      <c r="WML4" s="158"/>
      <c r="WMM4" s="158"/>
      <c r="WMN4" s="158"/>
      <c r="WMO4" s="158"/>
      <c r="WMP4" s="158"/>
      <c r="WMQ4" s="158"/>
      <c r="WMR4" s="158"/>
      <c r="WMS4" s="158"/>
      <c r="WMT4" s="158"/>
      <c r="WMU4" s="158"/>
      <c r="WMV4" s="158"/>
      <c r="WMW4" s="158"/>
      <c r="WMX4" s="158"/>
      <c r="WMY4" s="158"/>
      <c r="WMZ4" s="158"/>
      <c r="WNA4" s="158"/>
      <c r="WNB4" s="158"/>
      <c r="WNC4" s="158"/>
      <c r="WND4" s="158"/>
      <c r="WNE4" s="158"/>
      <c r="WNF4" s="158"/>
      <c r="WNG4" s="158"/>
      <c r="WNH4" s="158"/>
      <c r="WNI4" s="158"/>
      <c r="WNJ4" s="158"/>
      <c r="WNK4" s="158"/>
      <c r="WNL4" s="158"/>
      <c r="WNM4" s="158"/>
      <c r="WNN4" s="158"/>
      <c r="WNO4" s="158"/>
      <c r="WNP4" s="158"/>
      <c r="WNQ4" s="158"/>
      <c r="WNR4" s="158"/>
      <c r="WNS4" s="158"/>
      <c r="WNT4" s="158"/>
      <c r="WNU4" s="158"/>
      <c r="WNV4" s="158"/>
      <c r="WNW4" s="158"/>
      <c r="WNX4" s="158"/>
      <c r="WNY4" s="158"/>
      <c r="WNZ4" s="158"/>
      <c r="WOA4" s="158"/>
      <c r="WOB4" s="158"/>
      <c r="WOC4" s="158"/>
      <c r="WOD4" s="158"/>
      <c r="WOE4" s="158"/>
      <c r="WOF4" s="158"/>
      <c r="WOG4" s="158"/>
      <c r="WOH4" s="158"/>
      <c r="WOI4" s="158"/>
      <c r="WOJ4" s="158"/>
      <c r="WOK4" s="158"/>
      <c r="WOL4" s="158"/>
      <c r="WOM4" s="158"/>
      <c r="WON4" s="158"/>
      <c r="WOO4" s="158"/>
      <c r="WOP4" s="158"/>
      <c r="WOQ4" s="158"/>
      <c r="WOR4" s="158"/>
      <c r="WOS4" s="158"/>
      <c r="WOT4" s="158"/>
      <c r="WOU4" s="158"/>
      <c r="WOV4" s="158"/>
      <c r="WOW4" s="158"/>
      <c r="WOX4" s="158"/>
      <c r="WOY4" s="158"/>
      <c r="WOZ4" s="158"/>
      <c r="WPA4" s="158"/>
      <c r="WPB4" s="158"/>
      <c r="WPC4" s="158"/>
      <c r="WPD4" s="158"/>
      <c r="WPE4" s="158"/>
      <c r="WPF4" s="158"/>
      <c r="WPG4" s="158"/>
      <c r="WPH4" s="158"/>
      <c r="WPI4" s="158"/>
      <c r="WPJ4" s="158"/>
      <c r="WPK4" s="158"/>
      <c r="WPL4" s="158"/>
      <c r="WPM4" s="158"/>
      <c r="WPN4" s="158"/>
      <c r="WPO4" s="158"/>
      <c r="WPP4" s="158"/>
      <c r="WPQ4" s="158"/>
      <c r="WPR4" s="158"/>
      <c r="WPS4" s="158"/>
      <c r="WPT4" s="158"/>
      <c r="WPU4" s="158"/>
      <c r="WPV4" s="158"/>
      <c r="WPW4" s="158"/>
      <c r="WPX4" s="158"/>
      <c r="WPY4" s="158"/>
      <c r="WPZ4" s="158"/>
      <c r="WQA4" s="158"/>
      <c r="WQB4" s="158"/>
      <c r="WQC4" s="158"/>
      <c r="WQD4" s="158"/>
      <c r="WQE4" s="158"/>
      <c r="WQF4" s="158"/>
      <c r="WQG4" s="158"/>
      <c r="WQH4" s="158"/>
      <c r="WQI4" s="158"/>
      <c r="WQJ4" s="158"/>
      <c r="WQK4" s="158"/>
      <c r="WQL4" s="158"/>
      <c r="WQM4" s="158"/>
      <c r="WQN4" s="158"/>
      <c r="WQO4" s="158"/>
      <c r="WQP4" s="158"/>
      <c r="WQQ4" s="158"/>
      <c r="WQR4" s="158"/>
      <c r="WQS4" s="158"/>
      <c r="WQT4" s="158"/>
      <c r="WQU4" s="158"/>
      <c r="WQV4" s="158"/>
      <c r="WQW4" s="158"/>
      <c r="WQX4" s="158"/>
      <c r="WQY4" s="158"/>
      <c r="WQZ4" s="158"/>
      <c r="WRA4" s="158"/>
      <c r="WRB4" s="158"/>
      <c r="WRC4" s="158"/>
      <c r="WRD4" s="158"/>
      <c r="WRE4" s="158"/>
      <c r="WRF4" s="158"/>
      <c r="WRG4" s="158"/>
      <c r="WRH4" s="158"/>
      <c r="WRI4" s="158"/>
      <c r="WRJ4" s="158"/>
      <c r="WRK4" s="158"/>
      <c r="WRL4" s="158"/>
      <c r="WRM4" s="158"/>
      <c r="WRN4" s="158"/>
      <c r="WRO4" s="158"/>
      <c r="WRP4" s="158"/>
      <c r="WRQ4" s="158"/>
      <c r="WRR4" s="158"/>
      <c r="WRS4" s="158"/>
      <c r="WRT4" s="158"/>
      <c r="WRU4" s="158"/>
      <c r="WRV4" s="158"/>
      <c r="WRW4" s="158"/>
      <c r="WRX4" s="158"/>
      <c r="WRY4" s="158"/>
      <c r="WRZ4" s="158"/>
      <c r="WSA4" s="158"/>
      <c r="WSB4" s="158"/>
      <c r="WSC4" s="158"/>
      <c r="WSD4" s="158"/>
      <c r="WSE4" s="158"/>
      <c r="WSF4" s="158"/>
      <c r="WSG4" s="158"/>
      <c r="WSH4" s="158"/>
      <c r="WSI4" s="158"/>
      <c r="WSJ4" s="158"/>
      <c r="WSK4" s="158"/>
      <c r="WSL4" s="158"/>
      <c r="WSM4" s="158"/>
      <c r="WSN4" s="158"/>
      <c r="WSO4" s="158"/>
      <c r="WSP4" s="158"/>
      <c r="WSQ4" s="158"/>
      <c r="WSR4" s="158"/>
      <c r="WSS4" s="158"/>
      <c r="WST4" s="158"/>
      <c r="WSU4" s="158"/>
      <c r="WSV4" s="158"/>
      <c r="WSW4" s="158"/>
      <c r="WSX4" s="158"/>
      <c r="WSY4" s="158"/>
      <c r="WSZ4" s="158"/>
      <c r="WTA4" s="158"/>
      <c r="WTB4" s="158"/>
      <c r="WTC4" s="158"/>
      <c r="WTD4" s="158"/>
      <c r="WTE4" s="158"/>
      <c r="WTF4" s="158"/>
      <c r="WTG4" s="158"/>
      <c r="WTH4" s="158"/>
      <c r="WTI4" s="158"/>
      <c r="WTJ4" s="158"/>
      <c r="WTK4" s="158"/>
      <c r="WTL4" s="158"/>
      <c r="WTM4" s="158"/>
      <c r="WTN4" s="158"/>
      <c r="WTO4" s="158"/>
      <c r="WTP4" s="158"/>
      <c r="WTQ4" s="158"/>
      <c r="WTR4" s="158"/>
      <c r="WTS4" s="158"/>
      <c r="WTT4" s="158"/>
      <c r="WTU4" s="158"/>
      <c r="WTV4" s="158"/>
      <c r="WTW4" s="158"/>
      <c r="WTX4" s="158"/>
      <c r="WTY4" s="158"/>
      <c r="WTZ4" s="158"/>
      <c r="WUA4" s="158"/>
      <c r="WUB4" s="158"/>
      <c r="WUC4" s="158"/>
      <c r="WUD4" s="158"/>
      <c r="WUE4" s="158"/>
      <c r="WUF4" s="158"/>
      <c r="WUG4" s="158"/>
      <c r="WUH4" s="158"/>
      <c r="WUI4" s="158"/>
      <c r="WUJ4" s="158"/>
      <c r="WUK4" s="158"/>
      <c r="WUL4" s="158"/>
      <c r="WUM4" s="158"/>
      <c r="WUN4" s="158"/>
      <c r="WUO4" s="158"/>
      <c r="WUP4" s="158"/>
      <c r="WUQ4" s="158"/>
      <c r="WUR4" s="158"/>
      <c r="WUS4" s="158"/>
      <c r="WUT4" s="158"/>
      <c r="WUU4" s="158"/>
      <c r="WUV4" s="158"/>
      <c r="WUW4" s="158"/>
      <c r="WUX4" s="158"/>
      <c r="WUY4" s="158"/>
      <c r="WUZ4" s="158"/>
      <c r="WVA4" s="158"/>
      <c r="WVB4" s="158"/>
      <c r="WVC4" s="158"/>
      <c r="WVD4" s="158"/>
      <c r="WVE4" s="158"/>
      <c r="WVF4" s="158"/>
      <c r="WVG4" s="158"/>
      <c r="WVH4" s="158"/>
      <c r="WVI4" s="158"/>
      <c r="WVJ4" s="158"/>
      <c r="WVK4" s="158"/>
      <c r="WVL4" s="158"/>
      <c r="WVM4" s="158"/>
      <c r="WVN4" s="158"/>
      <c r="WVO4" s="158"/>
      <c r="WVP4" s="158"/>
      <c r="WVQ4" s="158"/>
      <c r="WVR4" s="158"/>
      <c r="WVS4" s="158"/>
      <c r="WVT4" s="158"/>
      <c r="WVU4" s="158"/>
      <c r="WVV4" s="158"/>
      <c r="WVW4" s="158"/>
      <c r="WVX4" s="158"/>
      <c r="WVY4" s="158"/>
      <c r="WVZ4" s="158"/>
      <c r="WWA4" s="158"/>
      <c r="WWB4" s="158"/>
      <c r="WWC4" s="158"/>
      <c r="WWD4" s="158"/>
      <c r="WWE4" s="158"/>
      <c r="WWF4" s="158"/>
      <c r="WWG4" s="158"/>
      <c r="WWH4" s="158"/>
      <c r="WWI4" s="158"/>
      <c r="WWJ4" s="158"/>
      <c r="WWK4" s="158"/>
      <c r="WWL4" s="158"/>
      <c r="WWM4" s="158"/>
      <c r="WWN4" s="158"/>
      <c r="WWO4" s="158"/>
      <c r="WWP4" s="158"/>
      <c r="WWQ4" s="158"/>
      <c r="WWR4" s="158"/>
      <c r="WWS4" s="158"/>
      <c r="WWT4" s="158"/>
      <c r="WWU4" s="158"/>
      <c r="WWV4" s="158"/>
      <c r="WWW4" s="158"/>
      <c r="WWX4" s="158"/>
      <c r="WWY4" s="158"/>
      <c r="WWZ4" s="158"/>
      <c r="WXA4" s="158"/>
      <c r="WXB4" s="158"/>
      <c r="WXC4" s="158"/>
      <c r="WXD4" s="158"/>
      <c r="WXE4" s="158"/>
      <c r="WXF4" s="158"/>
      <c r="WXG4" s="158"/>
      <c r="WXH4" s="158"/>
      <c r="WXI4" s="158"/>
      <c r="WXJ4" s="158"/>
      <c r="WXK4" s="158"/>
      <c r="WXL4" s="158"/>
      <c r="WXM4" s="158"/>
      <c r="WXN4" s="158"/>
      <c r="WXO4" s="158"/>
      <c r="WXP4" s="158"/>
      <c r="WXQ4" s="158"/>
      <c r="WXR4" s="158"/>
      <c r="WXS4" s="158"/>
      <c r="WXT4" s="158"/>
      <c r="WXU4" s="158"/>
      <c r="WXV4" s="158"/>
      <c r="WXW4" s="158"/>
      <c r="WXX4" s="158"/>
      <c r="WXY4" s="158"/>
      <c r="WXZ4" s="158"/>
      <c r="WYA4" s="158"/>
      <c r="WYB4" s="158"/>
      <c r="WYC4" s="158"/>
      <c r="WYD4" s="158"/>
      <c r="WYE4" s="158"/>
      <c r="WYF4" s="158"/>
      <c r="WYG4" s="158"/>
      <c r="WYH4" s="158"/>
      <c r="WYI4" s="158"/>
      <c r="WYJ4" s="158"/>
      <c r="WYK4" s="158"/>
      <c r="WYL4" s="158"/>
      <c r="WYM4" s="158"/>
      <c r="WYN4" s="158"/>
      <c r="WYO4" s="158"/>
      <c r="WYP4" s="158"/>
      <c r="WYQ4" s="158"/>
      <c r="WYR4" s="158"/>
      <c r="WYS4" s="158"/>
      <c r="WYT4" s="158"/>
      <c r="WYU4" s="158"/>
      <c r="WYV4" s="158"/>
      <c r="WYW4" s="158"/>
      <c r="WYX4" s="158"/>
      <c r="WYY4" s="158"/>
      <c r="WYZ4" s="158"/>
      <c r="WZA4" s="158"/>
      <c r="WZB4" s="158"/>
      <c r="WZC4" s="158"/>
      <c r="WZD4" s="158"/>
      <c r="WZE4" s="158"/>
      <c r="WZF4" s="158"/>
      <c r="WZG4" s="158"/>
      <c r="WZH4" s="158"/>
      <c r="WZI4" s="158"/>
      <c r="WZJ4" s="158"/>
      <c r="WZK4" s="158"/>
      <c r="WZL4" s="158"/>
      <c r="WZM4" s="158"/>
      <c r="WZN4" s="158"/>
      <c r="WZO4" s="158"/>
      <c r="WZP4" s="158"/>
      <c r="WZQ4" s="158"/>
      <c r="WZR4" s="158"/>
      <c r="WZS4" s="158"/>
      <c r="WZT4" s="158"/>
      <c r="WZU4" s="158"/>
      <c r="WZV4" s="158"/>
      <c r="WZW4" s="158"/>
      <c r="WZX4" s="158"/>
      <c r="WZY4" s="158"/>
      <c r="WZZ4" s="158"/>
      <c r="XAA4" s="158"/>
      <c r="XAB4" s="158"/>
      <c r="XAC4" s="158"/>
      <c r="XAD4" s="158"/>
      <c r="XAE4" s="158"/>
      <c r="XAF4" s="158"/>
      <c r="XAG4" s="158"/>
      <c r="XAH4" s="158"/>
      <c r="XAI4" s="158"/>
      <c r="XAJ4" s="158"/>
      <c r="XAK4" s="158"/>
      <c r="XAL4" s="158"/>
      <c r="XAM4" s="158"/>
      <c r="XAN4" s="158"/>
      <c r="XAO4" s="158"/>
      <c r="XAP4" s="158"/>
      <c r="XAQ4" s="158"/>
      <c r="XAR4" s="158"/>
      <c r="XAS4" s="158"/>
      <c r="XAT4" s="158"/>
      <c r="XAU4" s="158"/>
      <c r="XAV4" s="158"/>
      <c r="XAW4" s="158"/>
      <c r="XAX4" s="158"/>
      <c r="XAY4" s="158"/>
      <c r="XAZ4" s="158"/>
      <c r="XBA4" s="158"/>
      <c r="XBB4" s="158"/>
      <c r="XBC4" s="158"/>
      <c r="XBD4" s="158"/>
      <c r="XBE4" s="158"/>
      <c r="XBF4" s="158"/>
      <c r="XBG4" s="158"/>
      <c r="XBH4" s="158"/>
      <c r="XBI4" s="158"/>
      <c r="XBJ4" s="158"/>
      <c r="XBK4" s="158"/>
      <c r="XBL4" s="158"/>
      <c r="XBM4" s="158"/>
      <c r="XBN4" s="158"/>
      <c r="XBO4" s="158"/>
      <c r="XBP4" s="158"/>
      <c r="XBQ4" s="158"/>
      <c r="XBR4" s="158"/>
      <c r="XBS4" s="158"/>
      <c r="XBT4" s="158"/>
      <c r="XBU4" s="158"/>
      <c r="XBV4" s="158"/>
      <c r="XBW4" s="158"/>
      <c r="XBX4" s="158"/>
      <c r="XBY4" s="158"/>
      <c r="XBZ4" s="158"/>
      <c r="XCA4" s="158"/>
      <c r="XCB4" s="158"/>
      <c r="XCC4" s="158"/>
      <c r="XCD4" s="158"/>
      <c r="XCE4" s="158"/>
      <c r="XCF4" s="158"/>
      <c r="XCG4" s="158"/>
      <c r="XCH4" s="158"/>
      <c r="XCI4" s="158"/>
      <c r="XCJ4" s="158"/>
      <c r="XCK4" s="158"/>
      <c r="XCL4" s="158"/>
      <c r="XCM4" s="158"/>
      <c r="XCN4" s="158"/>
      <c r="XCO4" s="158"/>
      <c r="XCP4" s="158"/>
      <c r="XCQ4" s="158"/>
      <c r="XCR4" s="158"/>
      <c r="XCS4" s="158"/>
      <c r="XCT4" s="158"/>
      <c r="XCU4" s="158"/>
      <c r="XCV4" s="158"/>
      <c r="XCW4" s="158"/>
      <c r="XCX4" s="158"/>
      <c r="XCY4" s="158"/>
      <c r="XCZ4" s="158"/>
      <c r="XDA4" s="158"/>
      <c r="XDB4" s="158"/>
      <c r="XDC4" s="158"/>
      <c r="XDD4" s="158"/>
      <c r="XDE4" s="158"/>
      <c r="XDF4" s="158"/>
      <c r="XDG4" s="158"/>
      <c r="XDH4" s="158"/>
      <c r="XDI4" s="158"/>
      <c r="XDJ4" s="158"/>
      <c r="XDK4" s="158"/>
      <c r="XDL4" s="158"/>
      <c r="XDM4" s="158"/>
      <c r="XDN4" s="158"/>
      <c r="XDO4" s="158"/>
      <c r="XDP4" s="158"/>
      <c r="XDQ4" s="158"/>
      <c r="XDR4" s="158"/>
      <c r="XDS4" s="158"/>
      <c r="XDT4" s="158"/>
      <c r="XDU4" s="158"/>
      <c r="XDV4" s="158"/>
      <c r="XDW4" s="158"/>
      <c r="XDX4" s="158"/>
      <c r="XDY4" s="158"/>
      <c r="XDZ4" s="158"/>
      <c r="XEA4" s="158"/>
      <c r="XEB4" s="158"/>
      <c r="XEC4" s="158"/>
      <c r="XED4" s="158"/>
      <c r="XEE4" s="158"/>
      <c r="XEF4" s="158"/>
      <c r="XEG4" s="158"/>
      <c r="XEH4" s="158"/>
      <c r="XEI4" s="158"/>
      <c r="XEJ4" s="158"/>
      <c r="XEK4" s="158"/>
      <c r="XEL4" s="158"/>
      <c r="XEM4" s="158"/>
      <c r="XEN4" s="158"/>
      <c r="XEO4" s="158"/>
      <c r="XEP4" s="158"/>
      <c r="XEQ4" s="158"/>
      <c r="XER4" s="158"/>
      <c r="XES4" s="158"/>
      <c r="XET4" s="158"/>
      <c r="XEU4" s="158"/>
      <c r="XEV4" s="158"/>
      <c r="XEW4" s="158"/>
      <c r="XEX4" s="158"/>
      <c r="XEY4" s="158"/>
      <c r="XEZ4" s="158"/>
      <c r="XFA4" s="158"/>
      <c r="XFB4" s="158"/>
      <c r="XFC4" s="158"/>
      <c r="XFD4" s="158"/>
    </row>
    <row r="5" spans="1:16384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16384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16384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16384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16384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16384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93779</v>
      </c>
      <c r="D10" s="102">
        <f>IFERROR(INDEX('на отправку (3)'!F:F,MATCH($U10,'на отправку (3)'!$A:$A,0),1),0)</f>
        <v>275634.90000000002</v>
      </c>
      <c r="E10" s="102">
        <f>IFERROR(INDEX('на отправку (3)'!G:G,MATCH($U10,'на отправку (3)'!$A:$A,0),1),0)</f>
        <v>0.34022904900000001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12.136980231000001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65981</v>
      </c>
      <c r="O10" s="102">
        <f>IFERROR(INDEX('на отправку (3)'!Q:Q,MATCH($U10,'на отправку (3)'!$A:$A,0),1),0)</f>
        <v>217468.5</v>
      </c>
      <c r="P10" s="102">
        <f>IFERROR(INDEX('на отправку (3)'!R:R,MATCH($U10,'на отправку (3)'!$A:$A,0),1),0)</f>
        <v>0.30340486100000003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022202№1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16384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459</v>
      </c>
      <c r="D11" s="102">
        <f>IFERROR(INDEX('на отправку (3)'!F:F,MATCH($U11,'на отправку (3)'!$A:$A,0),1),0)</f>
        <v>493</v>
      </c>
      <c r="E11" s="102">
        <f>IFERROR(INDEX('на отправку (3)'!G:G,MATCH($U11,'на отправку (3)'!$A:$A,0),1),0)</f>
        <v>0.93103448300000002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68.302387421999995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468</v>
      </c>
      <c r="O11" s="102">
        <f>IFERROR(INDEX('на отправку (3)'!Q:Q,MATCH($U11,'на отправку (3)'!$A:$A,0),1),0)</f>
        <v>846</v>
      </c>
      <c r="P11" s="102">
        <f>IFERROR(INDEX('на отправку (3)'!R:R,MATCH($U11,'на отправку (3)'!$A:$A,0),1),0)</f>
        <v>0.55319148900000004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022202№2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16384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2</v>
      </c>
      <c r="D12" s="102">
        <f>IFERROR(INDEX('на отправку (3)'!F:F,MATCH($U12,'на отправку (3)'!$A:$A,0),1),0)</f>
        <v>11</v>
      </c>
      <c r="E12" s="102">
        <f>IFERROR(INDEX('на отправку (3)'!G:G,MATCH($U12,'на отправку (3)'!$A:$A,0),1),0)</f>
        <v>0.18181818199999999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-81.818181800000005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3</v>
      </c>
      <c r="O12" s="102">
        <f>IFERROR(INDEX('на отправку (3)'!Q:Q,MATCH($U12,'на отправку (3)'!$A:$A,0),1),0)</f>
        <v>3</v>
      </c>
      <c r="P12" s="102">
        <f>IFERROR(INDEX('на отправку (3)'!R:R,MATCH($U12,'на отправку (3)'!$A:$A,0),1),0)</f>
        <v>1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022202№3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16384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53</v>
      </c>
      <c r="D13" s="102">
        <f>IFERROR(INDEX('на отправку (3)'!F:F,MATCH($U13,'на отправку (3)'!$A:$A,0),1),0)</f>
        <v>55</v>
      </c>
      <c r="E13" s="102">
        <f>IFERROR(INDEX('на отправку (3)'!G:G,MATCH($U13,'на отправку (3)'!$A:$A,0),1),0)</f>
        <v>0.96363636399999997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6.0000000509999998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0.5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140</v>
      </c>
      <c r="O13" s="102">
        <f>IFERROR(INDEX('на отправку (3)'!Q:Q,MATCH($U13,'на отправку (3)'!$A:$A,0),1),0)</f>
        <v>154</v>
      </c>
      <c r="P13" s="102">
        <f>IFERROR(INDEX('на отправку (3)'!R:R,MATCH($U13,'на отправку (3)'!$A:$A,0),1),0)</f>
        <v>0.909090909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022202№4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16384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72</v>
      </c>
      <c r="D14" s="102">
        <f>IFERROR(INDEX('на отправку (3)'!F:F,MATCH($U14,'на отправку (3)'!$A:$A,0),1),0)</f>
        <v>76</v>
      </c>
      <c r="E14" s="102">
        <f>IFERROR(INDEX('на отправку (3)'!G:G,MATCH($U14,'на отправку (3)'!$A:$A,0),1),0)</f>
        <v>0.94736842099999996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1247.3684209779999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9</v>
      </c>
      <c r="O14" s="102">
        <f>IFERROR(INDEX('на отправку (3)'!Q:Q,MATCH($U14,'на отправку (3)'!$A:$A,0),1),0)</f>
        <v>128</v>
      </c>
      <c r="P14" s="102">
        <f>IFERROR(INDEX('на отправку (3)'!R:R,MATCH($U14,'на отправку (3)'!$A:$A,0),1),0)</f>
        <v>7.03125E-2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022202№5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16384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2105</v>
      </c>
      <c r="D15" s="102">
        <f>IFERROR(INDEX('на отправку (3)'!F:F,MATCH($U15,'на отправку (3)'!$A:$A,0),1),0)</f>
        <v>2100</v>
      </c>
      <c r="E15" s="102">
        <f>IFERROR(INDEX('на отправку (3)'!G:G,MATCH($U15,'на отправку (3)'!$A:$A,0),1),0)</f>
        <v>1.002380952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1.002380952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022202№6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16384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647</v>
      </c>
      <c r="D16" s="102">
        <f>IFERROR(INDEX('на отправку (3)'!F:F,MATCH($U16,'на отправку (3)'!$A:$A,0),1),0)</f>
        <v>721</v>
      </c>
      <c r="E16" s="102">
        <f>IFERROR(INDEX('на отправку (3)'!G:G,MATCH($U16,'на отправку (3)'!$A:$A,0),1),0)</f>
        <v>0.89736477100000001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37.615044824000002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313</v>
      </c>
      <c r="O16" s="102">
        <f>IFERROR(INDEX('на отправку (3)'!Q:Q,MATCH($U16,'на отправку (3)'!$A:$A,0),1),0)</f>
        <v>480</v>
      </c>
      <c r="P16" s="102">
        <f>IFERROR(INDEX('на отправку (3)'!R:R,MATCH($U16,'на отправку (3)'!$A:$A,0),1),0)</f>
        <v>0.65208333299999999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022202№7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182</v>
      </c>
      <c r="D17" s="102">
        <f>IFERROR(INDEX('на отправку (3)'!F:F,MATCH($U17,'на отправку (3)'!$A:$A,0),1),0)</f>
        <v>721</v>
      </c>
      <c r="E17" s="102">
        <f>IFERROR(INDEX('на отправку (3)'!G:G,MATCH($U17,'на отправку (3)'!$A:$A,0),1),0)</f>
        <v>0.25242718400000003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-52.854066830999997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257</v>
      </c>
      <c r="O17" s="102">
        <f>IFERROR(INDEX('на отправку (3)'!Q:Q,MATCH($U17,'на отправку (3)'!$A:$A,0),1),0)</f>
        <v>480</v>
      </c>
      <c r="P17" s="102">
        <f>IFERROR(INDEX('на отправку (3)'!R:R,MATCH($U17,'на отправку (3)'!$A:$A,0),1),0)</f>
        <v>0.53541666700000001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022202№8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2835</v>
      </c>
      <c r="D18" s="102">
        <f>IFERROR(INDEX('на отправку (3)'!F:F,MATCH($U18,'на отправку (3)'!$A:$A,0),1),0)</f>
        <v>493</v>
      </c>
      <c r="E18" s="102">
        <f>IFERROR(INDEX('на отправку (3)'!G:G,MATCH($U18,'на отправку (3)'!$A:$A,0),1),0)</f>
        <v>5.750507099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5.750507099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2129</v>
      </c>
      <c r="O18" s="102">
        <f>IFERROR(INDEX('на отправку (3)'!Q:Q,MATCH($U18,'на отправку (3)'!$A:$A,0),1),0)</f>
        <v>846</v>
      </c>
      <c r="P18" s="102">
        <f>IFERROR(INDEX('на отправку (3)'!R:R,MATCH($U18,'на отправку (3)'!$A:$A,0),1),0)</f>
        <v>2.5165484629999999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022202№9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81</v>
      </c>
      <c r="D19" s="102">
        <f>IFERROR(INDEX('на отправку (3)'!F:F,MATCH($U19,'на отправку (3)'!$A:$A,0),1),0)</f>
        <v>55</v>
      </c>
      <c r="E19" s="102">
        <f>IFERROR(INDEX('на отправку (3)'!G:G,MATCH($U19,'на отправку (3)'!$A:$A,0),1),0)</f>
        <v>1.4727272730000001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1.4727272730000001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114</v>
      </c>
      <c r="O19" s="102">
        <f>IFERROR(INDEX('на отправку (3)'!Q:Q,MATCH($U19,'на отправку (3)'!$A:$A,0),1),0)</f>
        <v>154</v>
      </c>
      <c r="P19" s="102">
        <f>IFERROR(INDEX('на отправку (3)'!R:R,MATCH($U19,'на отправку (3)'!$A:$A,0),1),0)</f>
        <v>0.74025974000000005</v>
      </c>
      <c r="Q19" s="102">
        <f>IFERROR(INDEX('на отправку (3)'!S:S,MATCH($U19,'на отправку (3)'!$A:$A,0),1),0)</f>
        <v>0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022202№10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289</v>
      </c>
      <c r="D20" s="102">
        <f>IFERROR(INDEX('на отправку (3)'!F:F,MATCH($U20,'на отправку (3)'!$A:$A,0),1),0)</f>
        <v>76</v>
      </c>
      <c r="E20" s="102">
        <f>IFERROR(INDEX('на отправку (3)'!G:G,MATCH($U20,'на отправку (3)'!$A:$A,0),1),0)</f>
        <v>3.8026315789999998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3.8026315789999998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216</v>
      </c>
      <c r="O20" s="102">
        <f>IFERROR(INDEX('на отправку (3)'!Q:Q,MATCH($U20,'на отправку (3)'!$A:$A,0),1),0)</f>
        <v>128</v>
      </c>
      <c r="P20" s="102">
        <f>IFERROR(INDEX('на отправку (3)'!R:R,MATCH($U20,'на отправку (3)'!$A:$A,0),1),0)</f>
        <v>1.6875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022202№11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906</v>
      </c>
      <c r="D21" s="102">
        <f>IFERROR(INDEX('на отправку (3)'!F:F,MATCH($U21,'на отправку (3)'!$A:$A,0),1),0)</f>
        <v>17786</v>
      </c>
      <c r="E21" s="102">
        <f>IFERROR(INDEX('на отправку (3)'!G:G,MATCH($U21,'на отправку (3)'!$A:$A,0),1),0)</f>
        <v>5.0938941000000001E-2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30.097489843000002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539</v>
      </c>
      <c r="O21" s="102">
        <f>IFERROR(INDEX('на отправку (3)'!Q:Q,MATCH($U21,'на отправку (3)'!$A:$A,0),1),0)</f>
        <v>13766</v>
      </c>
      <c r="P21" s="102">
        <f>IFERROR(INDEX('на отправку (3)'!R:R,MATCH($U21,'на отправку (3)'!$A:$A,0),1),0)</f>
        <v>3.9154438E-2</v>
      </c>
      <c r="Q21" s="102">
        <f>IFERROR(INDEX('на отправку (3)'!S:S,MATCH($U21,'на отправку (3)'!$A:$A,0),1),0)</f>
        <v>1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022202№12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241</v>
      </c>
      <c r="D22" s="102">
        <f>IFERROR(INDEX('на отправку (3)'!F:F,MATCH($U22,'на отправку (3)'!$A:$A,0),1),0)</f>
        <v>736</v>
      </c>
      <c r="E22" s="102">
        <f>IFERROR(INDEX('на отправку (3)'!G:G,MATCH($U22,'на отправку (3)'!$A:$A,0),1),0)</f>
        <v>0.32744565199999998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9.5249250399999994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0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261</v>
      </c>
      <c r="O22" s="102">
        <f>IFERROR(INDEX('на отправку (3)'!Q:Q,MATCH($U22,'на отправку (3)'!$A:$A,0),1),0)</f>
        <v>873</v>
      </c>
      <c r="P22" s="102">
        <f>IFERROR(INDEX('на отправку (3)'!R:R,MATCH($U22,'на отправку (3)'!$A:$A,0),1),0)</f>
        <v>0.298969072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022202№13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1633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1409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022202№14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11450</v>
      </c>
      <c r="D25" s="102">
        <f>IFERROR(INDEX('на отправку (3)'!F:F,MATCH($U25,'на отправку (3)'!$A:$A,0),1),0)</f>
        <v>11636</v>
      </c>
      <c r="E25" s="102">
        <f>IFERROR(INDEX('на отправку (3)'!G:G,MATCH($U25,'на отправку (3)'!$A:$A,0),1),0)</f>
        <v>0.98401512499999999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0.98401512499999999</v>
      </c>
      <c r="I25" s="102">
        <f>IFERROR(INDEX('на отправку (3)'!K:K,MATCH($U25,'на отправку (3)'!$A:$A,0),1),0)</f>
        <v>0.5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0.5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022202№15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16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7</v>
      </c>
      <c r="O26" s="102">
        <f>IFERROR(INDEX('на отправку (3)'!Q:Q,MATCH($U26,'на отправку (3)'!$A:$A,0),1),0)</f>
        <v>5</v>
      </c>
      <c r="P26" s="102">
        <f>IFERROR(INDEX('на отправку (3)'!R:R,MATCH($U26,'на отправку (3)'!$A:$A,0),1),0)</f>
        <v>1.4</v>
      </c>
      <c r="Q26" s="102">
        <f>IFERROR(INDEX('на отправку (3)'!S:S,MATCH($U26,'на отправку (3)'!$A:$A,0),1),0)</f>
        <v>1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022202№16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708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101</v>
      </c>
      <c r="O27" s="102">
        <f>IFERROR(INDEX('на отправку (3)'!Q:Q,MATCH($U27,'на отправку (3)'!$A:$A,0),1),0)</f>
        <v>186</v>
      </c>
      <c r="P27" s="102">
        <f>IFERROR(INDEX('на отправку (3)'!R:R,MATCH($U27,'на отправку (3)'!$A:$A,0),1),0)</f>
        <v>0.54301075300000001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022202№17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76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38</v>
      </c>
      <c r="O28" s="102">
        <f>IFERROR(INDEX('на отправку (3)'!Q:Q,MATCH($U28,'на отправку (3)'!$A:$A,0),1),0)</f>
        <v>8</v>
      </c>
      <c r="P28" s="102">
        <f>IFERROR(INDEX('на отправку (3)'!R:R,MATCH($U28,'на отправку (3)'!$A:$A,0),1),0)</f>
        <v>4.75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022202№18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27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22</v>
      </c>
      <c r="O29" s="102">
        <f>IFERROR(INDEX('на отправку (3)'!Q:Q,MATCH($U29,'на отправку (3)'!$A:$A,0),1),0)</f>
        <v>9</v>
      </c>
      <c r="P29" s="102">
        <f>IFERROR(INDEX('на отправку (3)'!R:R,MATCH($U29,'на отправку (3)'!$A:$A,0),1),0)</f>
        <v>2.4444444440000002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022202№19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7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12</v>
      </c>
      <c r="O30" s="102">
        <f>IFERROR(INDEX('на отправку (3)'!Q:Q,MATCH($U30,'на отправку (3)'!$A:$A,0),1),0)</f>
        <v>4</v>
      </c>
      <c r="P30" s="102">
        <f>IFERROR(INDEX('на отправку (3)'!R:R,MATCH($U30,'на отправку (3)'!$A:$A,0),1),0)</f>
        <v>3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022202№20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12</v>
      </c>
      <c r="D32" s="102">
        <f>IFERROR(INDEX('на отправку (3)'!F:F,MATCH($U32,'на отправку (3)'!$A:$A,0),1),0)</f>
        <v>90</v>
      </c>
      <c r="E32" s="102">
        <f>IFERROR(INDEX('на отправку (3)'!G:G,MATCH($U32,'на отправку (3)'!$A:$A,0),1),0)</f>
        <v>0.133333333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68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022202№21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123</v>
      </c>
      <c r="D33" s="102">
        <f>IFERROR(INDEX('на отправку (3)'!F:F,MATCH($U33,'на отправку (3)'!$A:$A,0),1),0)</f>
        <v>196</v>
      </c>
      <c r="E33" s="102">
        <f>IFERROR(INDEX('на отправку (3)'!G:G,MATCH($U33,'на отправку (3)'!$A:$A,0),1),0)</f>
        <v>0.62755101999999996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0.62755101999999996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022202№22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022202№23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1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1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022202№24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291</v>
      </c>
      <c r="D36" s="102">
        <f>IFERROR(INDEX('на отправку (3)'!F:F,MATCH($U36,'на отправку (3)'!$A:$A,0),1),0)</f>
        <v>297</v>
      </c>
      <c r="E36" s="102">
        <f>IFERROR(INDEX('на отправку (3)'!G:G,MATCH($U36,'на отправку (3)'!$A:$A,0),1),0)</f>
        <v>0.97979797999999996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0.97979797999999996</v>
      </c>
      <c r="I36" s="102">
        <f>IFERROR(INDEX('на отправку (3)'!K:K,MATCH($U36,'на отправку (3)'!$A:$A,0),1),0)</f>
        <v>1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022202№25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13</v>
      </c>
      <c r="V47" s="96" t="s">
        <v>191</v>
      </c>
      <c r="Y47" s="73">
        <f>SUM(Y10:Y44)</f>
        <v>24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15.5</v>
      </c>
      <c r="L50" s="73">
        <f>SUMIF(L10:L44,1,L10:L44)</f>
        <v>18</v>
      </c>
      <c r="M50" s="96" t="s">
        <v>190</v>
      </c>
    </row>
  </sheetData>
  <mergeCells count="878">
    <mergeCell ref="XDM4:XEE4"/>
    <mergeCell ref="XEF4:XEX4"/>
    <mergeCell ref="XEY4:XFD4"/>
    <mergeCell ref="T5:T7"/>
    <mergeCell ref="WZV4:XAN4"/>
    <mergeCell ref="XAO4:XBG4"/>
    <mergeCell ref="XBH4:XBZ4"/>
    <mergeCell ref="XCA4:XCS4"/>
    <mergeCell ref="XCT4:XDL4"/>
    <mergeCell ref="WWE4:WWW4"/>
    <mergeCell ref="WWX4:WXP4"/>
    <mergeCell ref="WXQ4:WYI4"/>
    <mergeCell ref="WYJ4:WZB4"/>
    <mergeCell ref="WZC4:WZU4"/>
    <mergeCell ref="WSN4:WTF4"/>
    <mergeCell ref="WTG4:WTY4"/>
    <mergeCell ref="WTZ4:WUR4"/>
    <mergeCell ref="WUS4:WVK4"/>
    <mergeCell ref="WVL4:WWD4"/>
    <mergeCell ref="WOW4:WPO4"/>
    <mergeCell ref="WPP4:WQH4"/>
    <mergeCell ref="WQI4:WRA4"/>
    <mergeCell ref="WRB4:WRT4"/>
    <mergeCell ref="WRU4:WSM4"/>
    <mergeCell ref="WLF4:WLX4"/>
    <mergeCell ref="WLY4:WMQ4"/>
    <mergeCell ref="WMR4:WNJ4"/>
    <mergeCell ref="WNK4:WOC4"/>
    <mergeCell ref="WOD4:WOV4"/>
    <mergeCell ref="WHO4:WIG4"/>
    <mergeCell ref="WIH4:WIZ4"/>
    <mergeCell ref="WJA4:WJS4"/>
    <mergeCell ref="WJT4:WKL4"/>
    <mergeCell ref="WKM4:WLE4"/>
    <mergeCell ref="WDX4:WEP4"/>
    <mergeCell ref="WEQ4:WFI4"/>
    <mergeCell ref="WFJ4:WGB4"/>
    <mergeCell ref="WGC4:WGU4"/>
    <mergeCell ref="WGV4:WHN4"/>
    <mergeCell ref="WAG4:WAY4"/>
    <mergeCell ref="WAZ4:WBR4"/>
    <mergeCell ref="WBS4:WCK4"/>
    <mergeCell ref="WCL4:WDD4"/>
    <mergeCell ref="WDE4:WDW4"/>
    <mergeCell ref="VWP4:VXH4"/>
    <mergeCell ref="VXI4:VYA4"/>
    <mergeCell ref="VYB4:VYT4"/>
    <mergeCell ref="VYU4:VZM4"/>
    <mergeCell ref="VZN4:WAF4"/>
    <mergeCell ref="VSY4:VTQ4"/>
    <mergeCell ref="VTR4:VUJ4"/>
    <mergeCell ref="VUK4:VVC4"/>
    <mergeCell ref="VVD4:VVV4"/>
    <mergeCell ref="VVW4:VWO4"/>
    <mergeCell ref="VPH4:VPZ4"/>
    <mergeCell ref="VQA4:VQS4"/>
    <mergeCell ref="VQT4:VRL4"/>
    <mergeCell ref="VRM4:VSE4"/>
    <mergeCell ref="VSF4:VSX4"/>
    <mergeCell ref="VLQ4:VMI4"/>
    <mergeCell ref="VMJ4:VNB4"/>
    <mergeCell ref="VNC4:VNU4"/>
    <mergeCell ref="VNV4:VON4"/>
    <mergeCell ref="VOO4:VPG4"/>
    <mergeCell ref="VHZ4:VIR4"/>
    <mergeCell ref="VIS4:VJK4"/>
    <mergeCell ref="VJL4:VKD4"/>
    <mergeCell ref="VKE4:VKW4"/>
    <mergeCell ref="VKX4:VLP4"/>
    <mergeCell ref="VEI4:VFA4"/>
    <mergeCell ref="VFB4:VFT4"/>
    <mergeCell ref="VFU4:VGM4"/>
    <mergeCell ref="VGN4:VHF4"/>
    <mergeCell ref="VHG4:VHY4"/>
    <mergeCell ref="VAR4:VBJ4"/>
    <mergeCell ref="VBK4:VCC4"/>
    <mergeCell ref="VCD4:VCV4"/>
    <mergeCell ref="VCW4:VDO4"/>
    <mergeCell ref="VDP4:VEH4"/>
    <mergeCell ref="UXA4:UXS4"/>
    <mergeCell ref="UXT4:UYL4"/>
    <mergeCell ref="UYM4:UZE4"/>
    <mergeCell ref="UZF4:UZX4"/>
    <mergeCell ref="UZY4:VAQ4"/>
    <mergeCell ref="UTJ4:UUB4"/>
    <mergeCell ref="UUC4:UUU4"/>
    <mergeCell ref="UUV4:UVN4"/>
    <mergeCell ref="UVO4:UWG4"/>
    <mergeCell ref="UWH4:UWZ4"/>
    <mergeCell ref="UPS4:UQK4"/>
    <mergeCell ref="UQL4:URD4"/>
    <mergeCell ref="URE4:URW4"/>
    <mergeCell ref="URX4:USP4"/>
    <mergeCell ref="USQ4:UTI4"/>
    <mergeCell ref="UMB4:UMT4"/>
    <mergeCell ref="UMU4:UNM4"/>
    <mergeCell ref="UNN4:UOF4"/>
    <mergeCell ref="UOG4:UOY4"/>
    <mergeCell ref="UOZ4:UPR4"/>
    <mergeCell ref="UIK4:UJC4"/>
    <mergeCell ref="UJD4:UJV4"/>
    <mergeCell ref="UJW4:UKO4"/>
    <mergeCell ref="UKP4:ULH4"/>
    <mergeCell ref="ULI4:UMA4"/>
    <mergeCell ref="UET4:UFL4"/>
    <mergeCell ref="UFM4:UGE4"/>
    <mergeCell ref="UGF4:UGX4"/>
    <mergeCell ref="UGY4:UHQ4"/>
    <mergeCell ref="UHR4:UIJ4"/>
    <mergeCell ref="UBC4:UBU4"/>
    <mergeCell ref="UBV4:UCN4"/>
    <mergeCell ref="UCO4:UDG4"/>
    <mergeCell ref="UDH4:UDZ4"/>
    <mergeCell ref="UEA4:UES4"/>
    <mergeCell ref="TXL4:TYD4"/>
    <mergeCell ref="TYE4:TYW4"/>
    <mergeCell ref="TYX4:TZP4"/>
    <mergeCell ref="TZQ4:UAI4"/>
    <mergeCell ref="UAJ4:UBB4"/>
    <mergeCell ref="TTU4:TUM4"/>
    <mergeCell ref="TUN4:TVF4"/>
    <mergeCell ref="TVG4:TVY4"/>
    <mergeCell ref="TVZ4:TWR4"/>
    <mergeCell ref="TWS4:TXK4"/>
    <mergeCell ref="TQD4:TQV4"/>
    <mergeCell ref="TQW4:TRO4"/>
    <mergeCell ref="TRP4:TSH4"/>
    <mergeCell ref="TSI4:TTA4"/>
    <mergeCell ref="TTB4:TTT4"/>
    <mergeCell ref="TMM4:TNE4"/>
    <mergeCell ref="TNF4:TNX4"/>
    <mergeCell ref="TNY4:TOQ4"/>
    <mergeCell ref="TOR4:TPJ4"/>
    <mergeCell ref="TPK4:TQC4"/>
    <mergeCell ref="TIV4:TJN4"/>
    <mergeCell ref="TJO4:TKG4"/>
    <mergeCell ref="TKH4:TKZ4"/>
    <mergeCell ref="TLA4:TLS4"/>
    <mergeCell ref="TLT4:TML4"/>
    <mergeCell ref="TFE4:TFW4"/>
    <mergeCell ref="TFX4:TGP4"/>
    <mergeCell ref="TGQ4:THI4"/>
    <mergeCell ref="THJ4:TIB4"/>
    <mergeCell ref="TIC4:TIU4"/>
    <mergeCell ref="TBN4:TCF4"/>
    <mergeCell ref="TCG4:TCY4"/>
    <mergeCell ref="TCZ4:TDR4"/>
    <mergeCell ref="TDS4:TEK4"/>
    <mergeCell ref="TEL4:TFD4"/>
    <mergeCell ref="SXW4:SYO4"/>
    <mergeCell ref="SYP4:SZH4"/>
    <mergeCell ref="SZI4:TAA4"/>
    <mergeCell ref="TAB4:TAT4"/>
    <mergeCell ref="TAU4:TBM4"/>
    <mergeCell ref="SUF4:SUX4"/>
    <mergeCell ref="SUY4:SVQ4"/>
    <mergeCell ref="SVR4:SWJ4"/>
    <mergeCell ref="SWK4:SXC4"/>
    <mergeCell ref="SXD4:SXV4"/>
    <mergeCell ref="SQO4:SRG4"/>
    <mergeCell ref="SRH4:SRZ4"/>
    <mergeCell ref="SSA4:SSS4"/>
    <mergeCell ref="SST4:STL4"/>
    <mergeCell ref="STM4:SUE4"/>
    <mergeCell ref="SMX4:SNP4"/>
    <mergeCell ref="SNQ4:SOI4"/>
    <mergeCell ref="SOJ4:SPB4"/>
    <mergeCell ref="SPC4:SPU4"/>
    <mergeCell ref="SPV4:SQN4"/>
    <mergeCell ref="SJG4:SJY4"/>
    <mergeCell ref="SJZ4:SKR4"/>
    <mergeCell ref="SKS4:SLK4"/>
    <mergeCell ref="SLL4:SMD4"/>
    <mergeCell ref="SME4:SMW4"/>
    <mergeCell ref="SFP4:SGH4"/>
    <mergeCell ref="SGI4:SHA4"/>
    <mergeCell ref="SHB4:SHT4"/>
    <mergeCell ref="SHU4:SIM4"/>
    <mergeCell ref="SIN4:SJF4"/>
    <mergeCell ref="SBY4:SCQ4"/>
    <mergeCell ref="SCR4:SDJ4"/>
    <mergeCell ref="SDK4:SEC4"/>
    <mergeCell ref="SED4:SEV4"/>
    <mergeCell ref="SEW4:SFO4"/>
    <mergeCell ref="RYH4:RYZ4"/>
    <mergeCell ref="RZA4:RZS4"/>
    <mergeCell ref="RZT4:SAL4"/>
    <mergeCell ref="SAM4:SBE4"/>
    <mergeCell ref="SBF4:SBX4"/>
    <mergeCell ref="RUQ4:RVI4"/>
    <mergeCell ref="RVJ4:RWB4"/>
    <mergeCell ref="RWC4:RWU4"/>
    <mergeCell ref="RWV4:RXN4"/>
    <mergeCell ref="RXO4:RYG4"/>
    <mergeCell ref="RQZ4:RRR4"/>
    <mergeCell ref="RRS4:RSK4"/>
    <mergeCell ref="RSL4:RTD4"/>
    <mergeCell ref="RTE4:RTW4"/>
    <mergeCell ref="RTX4:RUP4"/>
    <mergeCell ref="RNI4:ROA4"/>
    <mergeCell ref="ROB4:ROT4"/>
    <mergeCell ref="ROU4:RPM4"/>
    <mergeCell ref="RPN4:RQF4"/>
    <mergeCell ref="RQG4:RQY4"/>
    <mergeCell ref="RJR4:RKJ4"/>
    <mergeCell ref="RKK4:RLC4"/>
    <mergeCell ref="RLD4:RLV4"/>
    <mergeCell ref="RLW4:RMO4"/>
    <mergeCell ref="RMP4:RNH4"/>
    <mergeCell ref="RGA4:RGS4"/>
    <mergeCell ref="RGT4:RHL4"/>
    <mergeCell ref="RHM4:RIE4"/>
    <mergeCell ref="RIF4:RIX4"/>
    <mergeCell ref="RIY4:RJQ4"/>
    <mergeCell ref="RCJ4:RDB4"/>
    <mergeCell ref="RDC4:RDU4"/>
    <mergeCell ref="RDV4:REN4"/>
    <mergeCell ref="REO4:RFG4"/>
    <mergeCell ref="RFH4:RFZ4"/>
    <mergeCell ref="QYS4:QZK4"/>
    <mergeCell ref="QZL4:RAD4"/>
    <mergeCell ref="RAE4:RAW4"/>
    <mergeCell ref="RAX4:RBP4"/>
    <mergeCell ref="RBQ4:RCI4"/>
    <mergeCell ref="QVB4:QVT4"/>
    <mergeCell ref="QVU4:QWM4"/>
    <mergeCell ref="QWN4:QXF4"/>
    <mergeCell ref="QXG4:QXY4"/>
    <mergeCell ref="QXZ4:QYR4"/>
    <mergeCell ref="QRK4:QSC4"/>
    <mergeCell ref="QSD4:QSV4"/>
    <mergeCell ref="QSW4:QTO4"/>
    <mergeCell ref="QTP4:QUH4"/>
    <mergeCell ref="QUI4:QVA4"/>
    <mergeCell ref="QNT4:QOL4"/>
    <mergeCell ref="QOM4:QPE4"/>
    <mergeCell ref="QPF4:QPX4"/>
    <mergeCell ref="QPY4:QQQ4"/>
    <mergeCell ref="QQR4:QRJ4"/>
    <mergeCell ref="QKC4:QKU4"/>
    <mergeCell ref="QKV4:QLN4"/>
    <mergeCell ref="QLO4:QMG4"/>
    <mergeCell ref="QMH4:QMZ4"/>
    <mergeCell ref="QNA4:QNS4"/>
    <mergeCell ref="QGL4:QHD4"/>
    <mergeCell ref="QHE4:QHW4"/>
    <mergeCell ref="QHX4:QIP4"/>
    <mergeCell ref="QIQ4:QJI4"/>
    <mergeCell ref="QJJ4:QKB4"/>
    <mergeCell ref="QCU4:QDM4"/>
    <mergeCell ref="QDN4:QEF4"/>
    <mergeCell ref="QEG4:QEY4"/>
    <mergeCell ref="QEZ4:QFR4"/>
    <mergeCell ref="QFS4:QGK4"/>
    <mergeCell ref="PZD4:PZV4"/>
    <mergeCell ref="PZW4:QAO4"/>
    <mergeCell ref="QAP4:QBH4"/>
    <mergeCell ref="QBI4:QCA4"/>
    <mergeCell ref="QCB4:QCT4"/>
    <mergeCell ref="PVM4:PWE4"/>
    <mergeCell ref="PWF4:PWX4"/>
    <mergeCell ref="PWY4:PXQ4"/>
    <mergeCell ref="PXR4:PYJ4"/>
    <mergeCell ref="PYK4:PZC4"/>
    <mergeCell ref="PRV4:PSN4"/>
    <mergeCell ref="PSO4:PTG4"/>
    <mergeCell ref="PTH4:PTZ4"/>
    <mergeCell ref="PUA4:PUS4"/>
    <mergeCell ref="PUT4:PVL4"/>
    <mergeCell ref="POE4:POW4"/>
    <mergeCell ref="POX4:PPP4"/>
    <mergeCell ref="PPQ4:PQI4"/>
    <mergeCell ref="PQJ4:PRB4"/>
    <mergeCell ref="PRC4:PRU4"/>
    <mergeCell ref="PKN4:PLF4"/>
    <mergeCell ref="PLG4:PLY4"/>
    <mergeCell ref="PLZ4:PMR4"/>
    <mergeCell ref="PMS4:PNK4"/>
    <mergeCell ref="PNL4:POD4"/>
    <mergeCell ref="PGW4:PHO4"/>
    <mergeCell ref="PHP4:PIH4"/>
    <mergeCell ref="PII4:PJA4"/>
    <mergeCell ref="PJB4:PJT4"/>
    <mergeCell ref="PJU4:PKM4"/>
    <mergeCell ref="PDF4:PDX4"/>
    <mergeCell ref="PDY4:PEQ4"/>
    <mergeCell ref="PER4:PFJ4"/>
    <mergeCell ref="PFK4:PGC4"/>
    <mergeCell ref="PGD4:PGV4"/>
    <mergeCell ref="OZO4:PAG4"/>
    <mergeCell ref="PAH4:PAZ4"/>
    <mergeCell ref="PBA4:PBS4"/>
    <mergeCell ref="PBT4:PCL4"/>
    <mergeCell ref="PCM4:PDE4"/>
    <mergeCell ref="OVX4:OWP4"/>
    <mergeCell ref="OWQ4:OXI4"/>
    <mergeCell ref="OXJ4:OYB4"/>
    <mergeCell ref="OYC4:OYU4"/>
    <mergeCell ref="OYV4:OZN4"/>
    <mergeCell ref="OSG4:OSY4"/>
    <mergeCell ref="OSZ4:OTR4"/>
    <mergeCell ref="OTS4:OUK4"/>
    <mergeCell ref="OUL4:OVD4"/>
    <mergeCell ref="OVE4:OVW4"/>
    <mergeCell ref="OOP4:OPH4"/>
    <mergeCell ref="OPI4:OQA4"/>
    <mergeCell ref="OQB4:OQT4"/>
    <mergeCell ref="OQU4:ORM4"/>
    <mergeCell ref="ORN4:OSF4"/>
    <mergeCell ref="OKY4:OLQ4"/>
    <mergeCell ref="OLR4:OMJ4"/>
    <mergeCell ref="OMK4:ONC4"/>
    <mergeCell ref="OND4:ONV4"/>
    <mergeCell ref="ONW4:OOO4"/>
    <mergeCell ref="OHH4:OHZ4"/>
    <mergeCell ref="OIA4:OIS4"/>
    <mergeCell ref="OIT4:OJL4"/>
    <mergeCell ref="OJM4:OKE4"/>
    <mergeCell ref="OKF4:OKX4"/>
    <mergeCell ref="ODQ4:OEI4"/>
    <mergeCell ref="OEJ4:OFB4"/>
    <mergeCell ref="OFC4:OFU4"/>
    <mergeCell ref="OFV4:OGN4"/>
    <mergeCell ref="OGO4:OHG4"/>
    <mergeCell ref="NZZ4:OAR4"/>
    <mergeCell ref="OAS4:OBK4"/>
    <mergeCell ref="OBL4:OCD4"/>
    <mergeCell ref="OCE4:OCW4"/>
    <mergeCell ref="OCX4:ODP4"/>
    <mergeCell ref="NWI4:NXA4"/>
    <mergeCell ref="NXB4:NXT4"/>
    <mergeCell ref="NXU4:NYM4"/>
    <mergeCell ref="NYN4:NZF4"/>
    <mergeCell ref="NZG4:NZY4"/>
    <mergeCell ref="NSR4:NTJ4"/>
    <mergeCell ref="NTK4:NUC4"/>
    <mergeCell ref="NUD4:NUV4"/>
    <mergeCell ref="NUW4:NVO4"/>
    <mergeCell ref="NVP4:NWH4"/>
    <mergeCell ref="NPA4:NPS4"/>
    <mergeCell ref="NPT4:NQL4"/>
    <mergeCell ref="NQM4:NRE4"/>
    <mergeCell ref="NRF4:NRX4"/>
    <mergeCell ref="NRY4:NSQ4"/>
    <mergeCell ref="NLJ4:NMB4"/>
    <mergeCell ref="NMC4:NMU4"/>
    <mergeCell ref="NMV4:NNN4"/>
    <mergeCell ref="NNO4:NOG4"/>
    <mergeCell ref="NOH4:NOZ4"/>
    <mergeCell ref="NHS4:NIK4"/>
    <mergeCell ref="NIL4:NJD4"/>
    <mergeCell ref="NJE4:NJW4"/>
    <mergeCell ref="NJX4:NKP4"/>
    <mergeCell ref="NKQ4:NLI4"/>
    <mergeCell ref="NEB4:NET4"/>
    <mergeCell ref="NEU4:NFM4"/>
    <mergeCell ref="NFN4:NGF4"/>
    <mergeCell ref="NGG4:NGY4"/>
    <mergeCell ref="NGZ4:NHR4"/>
    <mergeCell ref="NAK4:NBC4"/>
    <mergeCell ref="NBD4:NBV4"/>
    <mergeCell ref="NBW4:NCO4"/>
    <mergeCell ref="NCP4:NDH4"/>
    <mergeCell ref="NDI4:NEA4"/>
    <mergeCell ref="MWT4:MXL4"/>
    <mergeCell ref="MXM4:MYE4"/>
    <mergeCell ref="MYF4:MYX4"/>
    <mergeCell ref="MYY4:MZQ4"/>
    <mergeCell ref="MZR4:NAJ4"/>
    <mergeCell ref="MTC4:MTU4"/>
    <mergeCell ref="MTV4:MUN4"/>
    <mergeCell ref="MUO4:MVG4"/>
    <mergeCell ref="MVH4:MVZ4"/>
    <mergeCell ref="MWA4:MWS4"/>
    <mergeCell ref="MPL4:MQD4"/>
    <mergeCell ref="MQE4:MQW4"/>
    <mergeCell ref="MQX4:MRP4"/>
    <mergeCell ref="MRQ4:MSI4"/>
    <mergeCell ref="MSJ4:MTB4"/>
    <mergeCell ref="MLU4:MMM4"/>
    <mergeCell ref="MMN4:MNF4"/>
    <mergeCell ref="MNG4:MNY4"/>
    <mergeCell ref="MNZ4:MOR4"/>
    <mergeCell ref="MOS4:MPK4"/>
    <mergeCell ref="MID4:MIV4"/>
    <mergeCell ref="MIW4:MJO4"/>
    <mergeCell ref="MJP4:MKH4"/>
    <mergeCell ref="MKI4:MLA4"/>
    <mergeCell ref="MLB4:MLT4"/>
    <mergeCell ref="MEM4:MFE4"/>
    <mergeCell ref="MFF4:MFX4"/>
    <mergeCell ref="MFY4:MGQ4"/>
    <mergeCell ref="MGR4:MHJ4"/>
    <mergeCell ref="MHK4:MIC4"/>
    <mergeCell ref="MAV4:MBN4"/>
    <mergeCell ref="MBO4:MCG4"/>
    <mergeCell ref="MCH4:MCZ4"/>
    <mergeCell ref="MDA4:MDS4"/>
    <mergeCell ref="MDT4:MEL4"/>
    <mergeCell ref="LXE4:LXW4"/>
    <mergeCell ref="LXX4:LYP4"/>
    <mergeCell ref="LYQ4:LZI4"/>
    <mergeCell ref="LZJ4:MAB4"/>
    <mergeCell ref="MAC4:MAU4"/>
    <mergeCell ref="LTN4:LUF4"/>
    <mergeCell ref="LUG4:LUY4"/>
    <mergeCell ref="LUZ4:LVR4"/>
    <mergeCell ref="LVS4:LWK4"/>
    <mergeCell ref="LWL4:LXD4"/>
    <mergeCell ref="LPW4:LQO4"/>
    <mergeCell ref="LQP4:LRH4"/>
    <mergeCell ref="LRI4:LSA4"/>
    <mergeCell ref="LSB4:LST4"/>
    <mergeCell ref="LSU4:LTM4"/>
    <mergeCell ref="LMF4:LMX4"/>
    <mergeCell ref="LMY4:LNQ4"/>
    <mergeCell ref="LNR4:LOJ4"/>
    <mergeCell ref="LOK4:LPC4"/>
    <mergeCell ref="LPD4:LPV4"/>
    <mergeCell ref="LIO4:LJG4"/>
    <mergeCell ref="LJH4:LJZ4"/>
    <mergeCell ref="LKA4:LKS4"/>
    <mergeCell ref="LKT4:LLL4"/>
    <mergeCell ref="LLM4:LME4"/>
    <mergeCell ref="LEX4:LFP4"/>
    <mergeCell ref="LFQ4:LGI4"/>
    <mergeCell ref="LGJ4:LHB4"/>
    <mergeCell ref="LHC4:LHU4"/>
    <mergeCell ref="LHV4:LIN4"/>
    <mergeCell ref="LBG4:LBY4"/>
    <mergeCell ref="LBZ4:LCR4"/>
    <mergeCell ref="LCS4:LDK4"/>
    <mergeCell ref="LDL4:LED4"/>
    <mergeCell ref="LEE4:LEW4"/>
    <mergeCell ref="KXP4:KYH4"/>
    <mergeCell ref="KYI4:KZA4"/>
    <mergeCell ref="KZB4:KZT4"/>
    <mergeCell ref="KZU4:LAM4"/>
    <mergeCell ref="LAN4:LBF4"/>
    <mergeCell ref="KTY4:KUQ4"/>
    <mergeCell ref="KUR4:KVJ4"/>
    <mergeCell ref="KVK4:KWC4"/>
    <mergeCell ref="KWD4:KWV4"/>
    <mergeCell ref="KWW4:KXO4"/>
    <mergeCell ref="KQH4:KQZ4"/>
    <mergeCell ref="KRA4:KRS4"/>
    <mergeCell ref="KRT4:KSL4"/>
    <mergeCell ref="KSM4:KTE4"/>
    <mergeCell ref="KTF4:KTX4"/>
    <mergeCell ref="KMQ4:KNI4"/>
    <mergeCell ref="KNJ4:KOB4"/>
    <mergeCell ref="KOC4:KOU4"/>
    <mergeCell ref="KOV4:KPN4"/>
    <mergeCell ref="KPO4:KQG4"/>
    <mergeCell ref="KIZ4:KJR4"/>
    <mergeCell ref="KJS4:KKK4"/>
    <mergeCell ref="KKL4:KLD4"/>
    <mergeCell ref="KLE4:KLW4"/>
    <mergeCell ref="KLX4:KMP4"/>
    <mergeCell ref="KFI4:KGA4"/>
    <mergeCell ref="KGB4:KGT4"/>
    <mergeCell ref="KGU4:KHM4"/>
    <mergeCell ref="KHN4:KIF4"/>
    <mergeCell ref="KIG4:KIY4"/>
    <mergeCell ref="KBR4:KCJ4"/>
    <mergeCell ref="KCK4:KDC4"/>
    <mergeCell ref="KDD4:KDV4"/>
    <mergeCell ref="KDW4:KEO4"/>
    <mergeCell ref="KEP4:KFH4"/>
    <mergeCell ref="JYA4:JYS4"/>
    <mergeCell ref="JYT4:JZL4"/>
    <mergeCell ref="JZM4:KAE4"/>
    <mergeCell ref="KAF4:KAX4"/>
    <mergeCell ref="KAY4:KBQ4"/>
    <mergeCell ref="JUJ4:JVB4"/>
    <mergeCell ref="JVC4:JVU4"/>
    <mergeCell ref="JVV4:JWN4"/>
    <mergeCell ref="JWO4:JXG4"/>
    <mergeCell ref="JXH4:JXZ4"/>
    <mergeCell ref="JQS4:JRK4"/>
    <mergeCell ref="JRL4:JSD4"/>
    <mergeCell ref="JSE4:JSW4"/>
    <mergeCell ref="JSX4:JTP4"/>
    <mergeCell ref="JTQ4:JUI4"/>
    <mergeCell ref="JNB4:JNT4"/>
    <mergeCell ref="JNU4:JOM4"/>
    <mergeCell ref="JON4:JPF4"/>
    <mergeCell ref="JPG4:JPY4"/>
    <mergeCell ref="JPZ4:JQR4"/>
    <mergeCell ref="JJK4:JKC4"/>
    <mergeCell ref="JKD4:JKV4"/>
    <mergeCell ref="JKW4:JLO4"/>
    <mergeCell ref="JLP4:JMH4"/>
    <mergeCell ref="JMI4:JNA4"/>
    <mergeCell ref="JFT4:JGL4"/>
    <mergeCell ref="JGM4:JHE4"/>
    <mergeCell ref="JHF4:JHX4"/>
    <mergeCell ref="JHY4:JIQ4"/>
    <mergeCell ref="JIR4:JJJ4"/>
    <mergeCell ref="JCC4:JCU4"/>
    <mergeCell ref="JCV4:JDN4"/>
    <mergeCell ref="JDO4:JEG4"/>
    <mergeCell ref="JEH4:JEZ4"/>
    <mergeCell ref="JFA4:JFS4"/>
    <mergeCell ref="IYL4:IZD4"/>
    <mergeCell ref="IZE4:IZW4"/>
    <mergeCell ref="IZX4:JAP4"/>
    <mergeCell ref="JAQ4:JBI4"/>
    <mergeCell ref="JBJ4:JCB4"/>
    <mergeCell ref="IUU4:IVM4"/>
    <mergeCell ref="IVN4:IWF4"/>
    <mergeCell ref="IWG4:IWY4"/>
    <mergeCell ref="IWZ4:IXR4"/>
    <mergeCell ref="IXS4:IYK4"/>
    <mergeCell ref="IRD4:IRV4"/>
    <mergeCell ref="IRW4:ISO4"/>
    <mergeCell ref="ISP4:ITH4"/>
    <mergeCell ref="ITI4:IUA4"/>
    <mergeCell ref="IUB4:IUT4"/>
    <mergeCell ref="INM4:IOE4"/>
    <mergeCell ref="IOF4:IOX4"/>
    <mergeCell ref="IOY4:IPQ4"/>
    <mergeCell ref="IPR4:IQJ4"/>
    <mergeCell ref="IQK4:IRC4"/>
    <mergeCell ref="IJV4:IKN4"/>
    <mergeCell ref="IKO4:ILG4"/>
    <mergeCell ref="ILH4:ILZ4"/>
    <mergeCell ref="IMA4:IMS4"/>
    <mergeCell ref="IMT4:INL4"/>
    <mergeCell ref="IGE4:IGW4"/>
    <mergeCell ref="IGX4:IHP4"/>
    <mergeCell ref="IHQ4:III4"/>
    <mergeCell ref="IIJ4:IJB4"/>
    <mergeCell ref="IJC4:IJU4"/>
    <mergeCell ref="ICN4:IDF4"/>
    <mergeCell ref="IDG4:IDY4"/>
    <mergeCell ref="IDZ4:IER4"/>
    <mergeCell ref="IES4:IFK4"/>
    <mergeCell ref="IFL4:IGD4"/>
    <mergeCell ref="HYW4:HZO4"/>
    <mergeCell ref="HZP4:IAH4"/>
    <mergeCell ref="IAI4:IBA4"/>
    <mergeCell ref="IBB4:IBT4"/>
    <mergeCell ref="IBU4:ICM4"/>
    <mergeCell ref="HVF4:HVX4"/>
    <mergeCell ref="HVY4:HWQ4"/>
    <mergeCell ref="HWR4:HXJ4"/>
    <mergeCell ref="HXK4:HYC4"/>
    <mergeCell ref="HYD4:HYV4"/>
    <mergeCell ref="HRO4:HSG4"/>
    <mergeCell ref="HSH4:HSZ4"/>
    <mergeCell ref="HTA4:HTS4"/>
    <mergeCell ref="HTT4:HUL4"/>
    <mergeCell ref="HUM4:HVE4"/>
    <mergeCell ref="HNX4:HOP4"/>
    <mergeCell ref="HOQ4:HPI4"/>
    <mergeCell ref="HPJ4:HQB4"/>
    <mergeCell ref="HQC4:HQU4"/>
    <mergeCell ref="HQV4:HRN4"/>
    <mergeCell ref="HKG4:HKY4"/>
    <mergeCell ref="HKZ4:HLR4"/>
    <mergeCell ref="HLS4:HMK4"/>
    <mergeCell ref="HML4:HND4"/>
    <mergeCell ref="HNE4:HNW4"/>
    <mergeCell ref="HGP4:HHH4"/>
    <mergeCell ref="HHI4:HIA4"/>
    <mergeCell ref="HIB4:HIT4"/>
    <mergeCell ref="HIU4:HJM4"/>
    <mergeCell ref="HJN4:HKF4"/>
    <mergeCell ref="HCY4:HDQ4"/>
    <mergeCell ref="HDR4:HEJ4"/>
    <mergeCell ref="HEK4:HFC4"/>
    <mergeCell ref="HFD4:HFV4"/>
    <mergeCell ref="HFW4:HGO4"/>
    <mergeCell ref="GZH4:GZZ4"/>
    <mergeCell ref="HAA4:HAS4"/>
    <mergeCell ref="HAT4:HBL4"/>
    <mergeCell ref="HBM4:HCE4"/>
    <mergeCell ref="HCF4:HCX4"/>
    <mergeCell ref="GVQ4:GWI4"/>
    <mergeCell ref="GWJ4:GXB4"/>
    <mergeCell ref="GXC4:GXU4"/>
    <mergeCell ref="GXV4:GYN4"/>
    <mergeCell ref="GYO4:GZG4"/>
    <mergeCell ref="GRZ4:GSR4"/>
    <mergeCell ref="GSS4:GTK4"/>
    <mergeCell ref="GTL4:GUD4"/>
    <mergeCell ref="GUE4:GUW4"/>
    <mergeCell ref="GUX4:GVP4"/>
    <mergeCell ref="GOI4:GPA4"/>
    <mergeCell ref="GPB4:GPT4"/>
    <mergeCell ref="GPU4:GQM4"/>
    <mergeCell ref="GQN4:GRF4"/>
    <mergeCell ref="GRG4:GRY4"/>
    <mergeCell ref="GKR4:GLJ4"/>
    <mergeCell ref="GLK4:GMC4"/>
    <mergeCell ref="GMD4:GMV4"/>
    <mergeCell ref="GMW4:GNO4"/>
    <mergeCell ref="GNP4:GOH4"/>
    <mergeCell ref="GHA4:GHS4"/>
    <mergeCell ref="GHT4:GIL4"/>
    <mergeCell ref="GIM4:GJE4"/>
    <mergeCell ref="GJF4:GJX4"/>
    <mergeCell ref="GJY4:GKQ4"/>
    <mergeCell ref="GDJ4:GEB4"/>
    <mergeCell ref="GEC4:GEU4"/>
    <mergeCell ref="GEV4:GFN4"/>
    <mergeCell ref="GFO4:GGG4"/>
    <mergeCell ref="GGH4:GGZ4"/>
    <mergeCell ref="FZS4:GAK4"/>
    <mergeCell ref="GAL4:GBD4"/>
    <mergeCell ref="GBE4:GBW4"/>
    <mergeCell ref="GBX4:GCP4"/>
    <mergeCell ref="GCQ4:GDI4"/>
    <mergeCell ref="FWB4:FWT4"/>
    <mergeCell ref="FWU4:FXM4"/>
    <mergeCell ref="FXN4:FYF4"/>
    <mergeCell ref="FYG4:FYY4"/>
    <mergeCell ref="FYZ4:FZR4"/>
    <mergeCell ref="FSK4:FTC4"/>
    <mergeCell ref="FTD4:FTV4"/>
    <mergeCell ref="FTW4:FUO4"/>
    <mergeCell ref="FUP4:FVH4"/>
    <mergeCell ref="FVI4:FWA4"/>
    <mergeCell ref="FOT4:FPL4"/>
    <mergeCell ref="FPM4:FQE4"/>
    <mergeCell ref="FQF4:FQX4"/>
    <mergeCell ref="FQY4:FRQ4"/>
    <mergeCell ref="FRR4:FSJ4"/>
    <mergeCell ref="FLC4:FLU4"/>
    <mergeCell ref="FLV4:FMN4"/>
    <mergeCell ref="FMO4:FNG4"/>
    <mergeCell ref="FNH4:FNZ4"/>
    <mergeCell ref="FOA4:FOS4"/>
    <mergeCell ref="FHL4:FID4"/>
    <mergeCell ref="FIE4:FIW4"/>
    <mergeCell ref="FIX4:FJP4"/>
    <mergeCell ref="FJQ4:FKI4"/>
    <mergeCell ref="FKJ4:FLB4"/>
    <mergeCell ref="FDU4:FEM4"/>
    <mergeCell ref="FEN4:FFF4"/>
    <mergeCell ref="FFG4:FFY4"/>
    <mergeCell ref="FFZ4:FGR4"/>
    <mergeCell ref="FGS4:FHK4"/>
    <mergeCell ref="FAD4:FAV4"/>
    <mergeCell ref="FAW4:FBO4"/>
    <mergeCell ref="FBP4:FCH4"/>
    <mergeCell ref="FCI4:FDA4"/>
    <mergeCell ref="FDB4:FDT4"/>
    <mergeCell ref="EWM4:EXE4"/>
    <mergeCell ref="EXF4:EXX4"/>
    <mergeCell ref="EXY4:EYQ4"/>
    <mergeCell ref="EYR4:EZJ4"/>
    <mergeCell ref="EZK4:FAC4"/>
    <mergeCell ref="ESV4:ETN4"/>
    <mergeCell ref="ETO4:EUG4"/>
    <mergeCell ref="EUH4:EUZ4"/>
    <mergeCell ref="EVA4:EVS4"/>
    <mergeCell ref="EVT4:EWL4"/>
    <mergeCell ref="EPE4:EPW4"/>
    <mergeCell ref="EPX4:EQP4"/>
    <mergeCell ref="EQQ4:ERI4"/>
    <mergeCell ref="ERJ4:ESB4"/>
    <mergeCell ref="ESC4:ESU4"/>
    <mergeCell ref="ELN4:EMF4"/>
    <mergeCell ref="EMG4:EMY4"/>
    <mergeCell ref="EMZ4:ENR4"/>
    <mergeCell ref="ENS4:EOK4"/>
    <mergeCell ref="EOL4:EPD4"/>
    <mergeCell ref="EHW4:EIO4"/>
    <mergeCell ref="EIP4:EJH4"/>
    <mergeCell ref="EJI4:EKA4"/>
    <mergeCell ref="EKB4:EKT4"/>
    <mergeCell ref="EKU4:ELM4"/>
    <mergeCell ref="EEF4:EEX4"/>
    <mergeCell ref="EEY4:EFQ4"/>
    <mergeCell ref="EFR4:EGJ4"/>
    <mergeCell ref="EGK4:EHC4"/>
    <mergeCell ref="EHD4:EHV4"/>
    <mergeCell ref="EAO4:EBG4"/>
    <mergeCell ref="EBH4:EBZ4"/>
    <mergeCell ref="ECA4:ECS4"/>
    <mergeCell ref="ECT4:EDL4"/>
    <mergeCell ref="EDM4:EEE4"/>
    <mergeCell ref="DWX4:DXP4"/>
    <mergeCell ref="DXQ4:DYI4"/>
    <mergeCell ref="DYJ4:DZB4"/>
    <mergeCell ref="DZC4:DZU4"/>
    <mergeCell ref="DZV4:EAN4"/>
    <mergeCell ref="DTG4:DTY4"/>
    <mergeCell ref="DTZ4:DUR4"/>
    <mergeCell ref="DUS4:DVK4"/>
    <mergeCell ref="DVL4:DWD4"/>
    <mergeCell ref="DWE4:DWW4"/>
    <mergeCell ref="DPP4:DQH4"/>
    <mergeCell ref="DQI4:DRA4"/>
    <mergeCell ref="DRB4:DRT4"/>
    <mergeCell ref="DRU4:DSM4"/>
    <mergeCell ref="DSN4:DTF4"/>
    <mergeCell ref="DLY4:DMQ4"/>
    <mergeCell ref="DMR4:DNJ4"/>
    <mergeCell ref="DNK4:DOC4"/>
    <mergeCell ref="DOD4:DOV4"/>
    <mergeCell ref="DOW4:DPO4"/>
    <mergeCell ref="DIH4:DIZ4"/>
    <mergeCell ref="DJA4:DJS4"/>
    <mergeCell ref="DJT4:DKL4"/>
    <mergeCell ref="DKM4:DLE4"/>
    <mergeCell ref="DLF4:DLX4"/>
    <mergeCell ref="DEQ4:DFI4"/>
    <mergeCell ref="DFJ4:DGB4"/>
    <mergeCell ref="DGC4:DGU4"/>
    <mergeCell ref="DGV4:DHN4"/>
    <mergeCell ref="DHO4:DIG4"/>
    <mergeCell ref="DAZ4:DBR4"/>
    <mergeCell ref="DBS4:DCK4"/>
    <mergeCell ref="DCL4:DDD4"/>
    <mergeCell ref="DDE4:DDW4"/>
    <mergeCell ref="DDX4:DEP4"/>
    <mergeCell ref="CXI4:CYA4"/>
    <mergeCell ref="CYB4:CYT4"/>
    <mergeCell ref="CYU4:CZM4"/>
    <mergeCell ref="CZN4:DAF4"/>
    <mergeCell ref="DAG4:DAY4"/>
    <mergeCell ref="CTR4:CUJ4"/>
    <mergeCell ref="CUK4:CVC4"/>
    <mergeCell ref="CVD4:CVV4"/>
    <mergeCell ref="CVW4:CWO4"/>
    <mergeCell ref="CWP4:CXH4"/>
    <mergeCell ref="CQA4:CQS4"/>
    <mergeCell ref="CQT4:CRL4"/>
    <mergeCell ref="CRM4:CSE4"/>
    <mergeCell ref="CSF4:CSX4"/>
    <mergeCell ref="CSY4:CTQ4"/>
    <mergeCell ref="CMJ4:CNB4"/>
    <mergeCell ref="CNC4:CNU4"/>
    <mergeCell ref="CNV4:CON4"/>
    <mergeCell ref="COO4:CPG4"/>
    <mergeCell ref="CPH4:CPZ4"/>
    <mergeCell ref="CIS4:CJK4"/>
    <mergeCell ref="CJL4:CKD4"/>
    <mergeCell ref="CKE4:CKW4"/>
    <mergeCell ref="CKX4:CLP4"/>
    <mergeCell ref="CLQ4:CMI4"/>
    <mergeCell ref="CFB4:CFT4"/>
    <mergeCell ref="CFU4:CGM4"/>
    <mergeCell ref="CGN4:CHF4"/>
    <mergeCell ref="CHG4:CHY4"/>
    <mergeCell ref="CHZ4:CIR4"/>
    <mergeCell ref="CBK4:CCC4"/>
    <mergeCell ref="CCD4:CCV4"/>
    <mergeCell ref="CCW4:CDO4"/>
    <mergeCell ref="CDP4:CEH4"/>
    <mergeCell ref="CEI4:CFA4"/>
    <mergeCell ref="BXT4:BYL4"/>
    <mergeCell ref="BYM4:BZE4"/>
    <mergeCell ref="BZF4:BZX4"/>
    <mergeCell ref="BZY4:CAQ4"/>
    <mergeCell ref="CAR4:CBJ4"/>
    <mergeCell ref="BUC4:BUU4"/>
    <mergeCell ref="BUV4:BVN4"/>
    <mergeCell ref="BVO4:BWG4"/>
    <mergeCell ref="BWH4:BWZ4"/>
    <mergeCell ref="BXA4:BXS4"/>
    <mergeCell ref="BQL4:BRD4"/>
    <mergeCell ref="BRE4:BRW4"/>
    <mergeCell ref="BRX4:BSP4"/>
    <mergeCell ref="BSQ4:BTI4"/>
    <mergeCell ref="BTJ4:BUB4"/>
    <mergeCell ref="BMU4:BNM4"/>
    <mergeCell ref="BNN4:BOF4"/>
    <mergeCell ref="BOG4:BOY4"/>
    <mergeCell ref="BOZ4:BPR4"/>
    <mergeCell ref="BPS4:BQK4"/>
    <mergeCell ref="BJD4:BJV4"/>
    <mergeCell ref="BJW4:BKO4"/>
    <mergeCell ref="BKP4:BLH4"/>
    <mergeCell ref="BLI4:BMA4"/>
    <mergeCell ref="BMB4:BMT4"/>
    <mergeCell ref="BFM4:BGE4"/>
    <mergeCell ref="BGF4:BGX4"/>
    <mergeCell ref="BGY4:BHQ4"/>
    <mergeCell ref="BHR4:BIJ4"/>
    <mergeCell ref="BIK4:BJC4"/>
    <mergeCell ref="BBV4:BCN4"/>
    <mergeCell ref="BCO4:BDG4"/>
    <mergeCell ref="BDH4:BDZ4"/>
    <mergeCell ref="BEA4:BES4"/>
    <mergeCell ref="BET4:BFL4"/>
    <mergeCell ref="AYE4:AYW4"/>
    <mergeCell ref="AYX4:AZP4"/>
    <mergeCell ref="AZQ4:BAI4"/>
    <mergeCell ref="BAJ4:BBB4"/>
    <mergeCell ref="BBC4:BBU4"/>
    <mergeCell ref="AUN4:AVF4"/>
    <mergeCell ref="AVG4:AVY4"/>
    <mergeCell ref="AVZ4:AWR4"/>
    <mergeCell ref="AWS4:AXK4"/>
    <mergeCell ref="AXL4:AYD4"/>
    <mergeCell ref="AQW4:ARO4"/>
    <mergeCell ref="ARP4:ASH4"/>
    <mergeCell ref="ASI4:ATA4"/>
    <mergeCell ref="ATB4:ATT4"/>
    <mergeCell ref="ATU4:AUM4"/>
    <mergeCell ref="ANF4:ANX4"/>
    <mergeCell ref="ANY4:AOQ4"/>
    <mergeCell ref="AOR4:APJ4"/>
    <mergeCell ref="APK4:AQC4"/>
    <mergeCell ref="AQD4:AQV4"/>
    <mergeCell ref="AJO4:AKG4"/>
    <mergeCell ref="AKH4:AKZ4"/>
    <mergeCell ref="ALA4:ALS4"/>
    <mergeCell ref="ALT4:AML4"/>
    <mergeCell ref="AMM4:ANE4"/>
    <mergeCell ref="AFX4:AGP4"/>
    <mergeCell ref="AGQ4:AHI4"/>
    <mergeCell ref="AHJ4:AIB4"/>
    <mergeCell ref="AIC4:AIU4"/>
    <mergeCell ref="AIV4:AJN4"/>
    <mergeCell ref="ACG4:ACY4"/>
    <mergeCell ref="ACZ4:ADR4"/>
    <mergeCell ref="ADS4:AEK4"/>
    <mergeCell ref="AEL4:AFD4"/>
    <mergeCell ref="AFE4:AFW4"/>
    <mergeCell ref="YP4:ZH4"/>
    <mergeCell ref="ZI4:AAA4"/>
    <mergeCell ref="AAB4:AAT4"/>
    <mergeCell ref="AAU4:ABM4"/>
    <mergeCell ref="ABN4:ACF4"/>
    <mergeCell ref="UY4:VQ4"/>
    <mergeCell ref="VR4:WJ4"/>
    <mergeCell ref="WK4:XC4"/>
    <mergeCell ref="XD4:XV4"/>
    <mergeCell ref="XW4:YO4"/>
    <mergeCell ref="RH4:RZ4"/>
    <mergeCell ref="SA4:SS4"/>
    <mergeCell ref="ST4:TL4"/>
    <mergeCell ref="TM4:UE4"/>
    <mergeCell ref="UF4:UX4"/>
    <mergeCell ref="NQ4:OI4"/>
    <mergeCell ref="OJ4:PB4"/>
    <mergeCell ref="PC4:PU4"/>
    <mergeCell ref="PV4:QN4"/>
    <mergeCell ref="QO4:RG4"/>
    <mergeCell ref="JZ4:KR4"/>
    <mergeCell ref="KS4:LK4"/>
    <mergeCell ref="LL4:MD4"/>
    <mergeCell ref="ME4:MW4"/>
    <mergeCell ref="MX4:NP4"/>
    <mergeCell ref="GI4:HA4"/>
    <mergeCell ref="HB4:HT4"/>
    <mergeCell ref="HU4:IM4"/>
    <mergeCell ref="IN4:JF4"/>
    <mergeCell ref="JG4:JY4"/>
    <mergeCell ref="CR4:DJ4"/>
    <mergeCell ref="DK4:EC4"/>
    <mergeCell ref="ED4:EV4"/>
    <mergeCell ref="EW4:FO4"/>
    <mergeCell ref="FP4:GH4"/>
    <mergeCell ref="A4:S4"/>
    <mergeCell ref="T4:AL4"/>
    <mergeCell ref="AM4:BE4"/>
    <mergeCell ref="BF4:BX4"/>
    <mergeCell ref="BY4:CQ4"/>
    <mergeCell ref="V5:Y6"/>
    <mergeCell ref="C37:R37"/>
    <mergeCell ref="A47:S47"/>
    <mergeCell ref="A48:S48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C31:R31"/>
  </mergeCells>
  <pageMargins left="0.7" right="0.7" top="0.75" bottom="0.75" header="0.3" footer="0.3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Лист54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2693</v>
      </c>
      <c r="T1" s="96" t="s">
        <v>113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8.75" customHeight="1" x14ac:dyDescent="0.25">
      <c r="A4" s="158" t="s">
        <v>114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34516</v>
      </c>
      <c r="D10" s="102">
        <f>IFERROR(INDEX('на отправку (3)'!F:F,MATCH($U10,'на отправку (3)'!$A:$A,0),1),0)</f>
        <v>135547</v>
      </c>
      <c r="E10" s="102">
        <f>IFERROR(INDEX('на отправку (3)'!G:G,MATCH($U10,'на отправку (3)'!$A:$A,0),1),0)</f>
        <v>0.25464230100000002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-10.820641674999999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41170</v>
      </c>
      <c r="O10" s="102">
        <f>IFERROR(INDEX('на отправку (3)'!Q:Q,MATCH($U10,'на отправку (3)'!$A:$A,0),1),0)</f>
        <v>144183.20000000001</v>
      </c>
      <c r="P10" s="102">
        <f>IFERROR(INDEX('на отправку (3)'!R:R,MATCH($U10,'на отправку (3)'!$A:$A,0),1),0)</f>
        <v>0.285539508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022203№1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199</v>
      </c>
      <c r="D11" s="102">
        <f>IFERROR(INDEX('на отправку (3)'!F:F,MATCH($U11,'на отправку (3)'!$A:$A,0),1),0)</f>
        <v>205</v>
      </c>
      <c r="E11" s="102">
        <f>IFERROR(INDEX('на отправку (3)'!G:G,MATCH($U11,'на отправку (3)'!$A:$A,0),1),0)</f>
        <v>0.970731707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136.27243444800001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159</v>
      </c>
      <c r="O11" s="102">
        <f>IFERROR(INDEX('на отправку (3)'!Q:Q,MATCH($U11,'на отправку (3)'!$A:$A,0),1),0)</f>
        <v>387</v>
      </c>
      <c r="P11" s="102">
        <f>IFERROR(INDEX('на отправку (3)'!R:R,MATCH($U11,'на отправку (3)'!$A:$A,0),1),0)</f>
        <v>0.41085271299999998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022203№2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1</v>
      </c>
      <c r="D12" s="102">
        <f>IFERROR(INDEX('на отправку (3)'!F:F,MATCH($U12,'на отправку (3)'!$A:$A,0),1),0)</f>
        <v>5</v>
      </c>
      <c r="E12" s="102">
        <f>IFERROR(INDEX('на отправку (3)'!G:G,MATCH($U12,'на отправку (3)'!$A:$A,0),1),0)</f>
        <v>0.2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-60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1</v>
      </c>
      <c r="O12" s="102">
        <f>IFERROR(INDEX('на отправку (3)'!Q:Q,MATCH($U12,'на отправку (3)'!$A:$A,0),1),0)</f>
        <v>2</v>
      </c>
      <c r="P12" s="102">
        <f>IFERROR(INDEX('на отправку (3)'!R:R,MATCH($U12,'на отправку (3)'!$A:$A,0),1),0)</f>
        <v>0.5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022203№3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5</v>
      </c>
      <c r="D13" s="102">
        <f>IFERROR(INDEX('на отправку (3)'!F:F,MATCH($U13,'на отправку (3)'!$A:$A,0),1),0)</f>
        <v>6</v>
      </c>
      <c r="E13" s="102">
        <f>IFERROR(INDEX('на отправку (3)'!G:G,MATCH($U13,'на отправку (3)'!$A:$A,0),1),0)</f>
        <v>0.83333333300000001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733.33333300000004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1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</v>
      </c>
      <c r="O13" s="102">
        <f>IFERROR(INDEX('на отправку (3)'!Q:Q,MATCH($U13,'на отправку (3)'!$A:$A,0),1),0)</f>
        <v>10</v>
      </c>
      <c r="P13" s="102">
        <f>IFERROR(INDEX('на отправку (3)'!R:R,MATCH($U13,'на отправку (3)'!$A:$A,0),1),0)</f>
        <v>0.1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022203№4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6</v>
      </c>
      <c r="D14" s="102">
        <f>IFERROR(INDEX('на отправку (3)'!F:F,MATCH($U14,'на отправку (3)'!$A:$A,0),1),0)</f>
        <v>6</v>
      </c>
      <c r="E14" s="102">
        <f>IFERROR(INDEX('на отправку (3)'!G:G,MATCH($U14,'на отправку (3)'!$A:$A,0),1),0)</f>
        <v>1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350.00000045000002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6</v>
      </c>
      <c r="O14" s="102">
        <f>IFERROR(INDEX('на отправку (3)'!Q:Q,MATCH($U14,'на отправку (3)'!$A:$A,0),1),0)</f>
        <v>27</v>
      </c>
      <c r="P14" s="102">
        <f>IFERROR(INDEX('на отправку (3)'!R:R,MATCH($U14,'на отправку (3)'!$A:$A,0),1),0)</f>
        <v>0.222222222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022203№5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945</v>
      </c>
      <c r="D15" s="102">
        <f>IFERROR(INDEX('на отправку (3)'!F:F,MATCH($U15,'на отправку (3)'!$A:$A,0),1),0)</f>
        <v>940</v>
      </c>
      <c r="E15" s="102">
        <f>IFERROR(INDEX('на отправку (3)'!G:G,MATCH($U15,'на отправку (3)'!$A:$A,0),1),0)</f>
        <v>1.005319149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1.005319149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022203№6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202</v>
      </c>
      <c r="D16" s="102">
        <f>IFERROR(INDEX('на отправку (3)'!F:F,MATCH($U16,'на отправку (3)'!$A:$A,0),1),0)</f>
        <v>239</v>
      </c>
      <c r="E16" s="102">
        <f>IFERROR(INDEX('на отправку (3)'!G:G,MATCH($U16,'на отправку (3)'!$A:$A,0),1),0)</f>
        <v>0.84518828499999998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47.049018727000004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123</v>
      </c>
      <c r="O16" s="102">
        <f>IFERROR(INDEX('на отправку (3)'!Q:Q,MATCH($U16,'на отправку (3)'!$A:$A,0),1),0)</f>
        <v>214</v>
      </c>
      <c r="P16" s="102">
        <f>IFERROR(INDEX('на отправку (3)'!R:R,MATCH($U16,'на отправку (3)'!$A:$A,0),1),0)</f>
        <v>0.57476635499999995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022203№7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85</v>
      </c>
      <c r="D17" s="102">
        <f>IFERROR(INDEX('на отправку (3)'!F:F,MATCH($U17,'на отправку (3)'!$A:$A,0),1),0)</f>
        <v>239</v>
      </c>
      <c r="E17" s="102">
        <f>IFERROR(INDEX('на отправку (3)'!G:G,MATCH($U17,'на отправку (3)'!$A:$A,0),1),0)</f>
        <v>0.35564853600000002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-32.045726160000001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112</v>
      </c>
      <c r="O17" s="102">
        <f>IFERROR(INDEX('на отправку (3)'!Q:Q,MATCH($U17,'на отправку (3)'!$A:$A,0),1),0)</f>
        <v>214</v>
      </c>
      <c r="P17" s="102">
        <f>IFERROR(INDEX('на отправку (3)'!R:R,MATCH($U17,'на отправку (3)'!$A:$A,0),1),0)</f>
        <v>0.52336448599999996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022203№8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1087</v>
      </c>
      <c r="D18" s="102">
        <f>IFERROR(INDEX('на отправку (3)'!F:F,MATCH($U18,'на отправку (3)'!$A:$A,0),1),0)</f>
        <v>205</v>
      </c>
      <c r="E18" s="102">
        <f>IFERROR(INDEX('на отправку (3)'!G:G,MATCH($U18,'на отправку (3)'!$A:$A,0),1),0)</f>
        <v>5.3024390239999999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5.3024390239999999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503</v>
      </c>
      <c r="O18" s="102">
        <f>IFERROR(INDEX('на отправку (3)'!Q:Q,MATCH($U18,'на отправку (3)'!$A:$A,0),1),0)</f>
        <v>387</v>
      </c>
      <c r="P18" s="102">
        <f>IFERROR(INDEX('на отправку (3)'!R:R,MATCH($U18,'на отправку (3)'!$A:$A,0),1),0)</f>
        <v>1.2997416020000001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022203№9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46</v>
      </c>
      <c r="D19" s="102">
        <f>IFERROR(INDEX('на отправку (3)'!F:F,MATCH($U19,'на отправку (3)'!$A:$A,0),1),0)</f>
        <v>6</v>
      </c>
      <c r="E19" s="102">
        <f>IFERROR(INDEX('на отправку (3)'!G:G,MATCH($U19,'на отправку (3)'!$A:$A,0),1),0)</f>
        <v>7.6666666670000003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7.6666666670000003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12</v>
      </c>
      <c r="O19" s="102">
        <f>IFERROR(INDEX('на отправку (3)'!Q:Q,MATCH($U19,'на отправку (3)'!$A:$A,0),1),0)</f>
        <v>10</v>
      </c>
      <c r="P19" s="102">
        <f>IFERROR(INDEX('на отправку (3)'!R:R,MATCH($U19,'на отправку (3)'!$A:$A,0),1),0)</f>
        <v>1.2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022203№10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116</v>
      </c>
      <c r="D20" s="102">
        <f>IFERROR(INDEX('на отправку (3)'!F:F,MATCH($U20,'на отправку (3)'!$A:$A,0),1),0)</f>
        <v>6</v>
      </c>
      <c r="E20" s="102">
        <f>IFERROR(INDEX('на отправку (3)'!G:G,MATCH($U20,'на отправку (3)'!$A:$A,0),1),0)</f>
        <v>19.333333332999999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19.333333332999999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45</v>
      </c>
      <c r="O20" s="102">
        <f>IFERROR(INDEX('на отправку (3)'!Q:Q,MATCH($U20,'на отправку (3)'!$A:$A,0),1),0)</f>
        <v>27</v>
      </c>
      <c r="P20" s="102">
        <f>IFERROR(INDEX('на отправку (3)'!R:R,MATCH($U20,'на отправку (3)'!$A:$A,0),1),0)</f>
        <v>1.6666666670000001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022203№11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375</v>
      </c>
      <c r="D21" s="102">
        <f>IFERROR(INDEX('на отправку (3)'!F:F,MATCH($U21,'на отправку (3)'!$A:$A,0),1),0)</f>
        <v>6849</v>
      </c>
      <c r="E21" s="102">
        <f>IFERROR(INDEX('на отправку (3)'!G:G,MATCH($U21,'на отправку (3)'!$A:$A,0),1),0)</f>
        <v>5.4752518999999999E-2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67.137766924999994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192</v>
      </c>
      <c r="O21" s="102">
        <f>IFERROR(INDEX('на отправку (3)'!Q:Q,MATCH($U21,'на отправку (3)'!$A:$A,0),1),0)</f>
        <v>5861</v>
      </c>
      <c r="P21" s="102">
        <f>IFERROR(INDEX('на отправку (3)'!R:R,MATCH($U21,'на отправку (3)'!$A:$A,0),1),0)</f>
        <v>3.2758915E-2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022203№12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70</v>
      </c>
      <c r="D22" s="102">
        <f>IFERROR(INDEX('на отправку (3)'!F:F,MATCH($U22,'на отправку (3)'!$A:$A,0),1),0)</f>
        <v>250</v>
      </c>
      <c r="E22" s="102">
        <f>IFERROR(INDEX('на отправку (3)'!G:G,MATCH($U22,'на отправку (3)'!$A:$A,0),1),0)</f>
        <v>0.28000000000000003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-0.44444444399999999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72</v>
      </c>
      <c r="O22" s="102">
        <f>IFERROR(INDEX('на отправку (3)'!Q:Q,MATCH($U22,'на отправку (3)'!$A:$A,0),1),0)</f>
        <v>256</v>
      </c>
      <c r="P22" s="102">
        <f>IFERROR(INDEX('на отправку (3)'!R:R,MATCH($U22,'на отправку (3)'!$A:$A,0),1),0)</f>
        <v>0.28125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022203№13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3</v>
      </c>
      <c r="D23" s="102">
        <f>IFERROR(INDEX('на отправку (3)'!F:F,MATCH($U23,'на отправку (3)'!$A:$A,0),1),0)</f>
        <v>578</v>
      </c>
      <c r="E23" s="102">
        <f>IFERROR(INDEX('на отправку (3)'!G:G,MATCH($U23,'на отправку (3)'!$A:$A,0),1),0)</f>
        <v>5.1903110000000004E-3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0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520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022203№14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2374</v>
      </c>
      <c r="D25" s="102">
        <f>IFERROR(INDEX('на отправку (3)'!F:F,MATCH($U25,'на отправку (3)'!$A:$A,0),1),0)</f>
        <v>2720</v>
      </c>
      <c r="E25" s="102">
        <f>IFERROR(INDEX('на отправку (3)'!G:G,MATCH($U25,'на отправку (3)'!$A:$A,0),1),0)</f>
        <v>0.87279411799999995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0.87279411799999995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022203№15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9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</v>
      </c>
      <c r="O26" s="102">
        <f>IFERROR(INDEX('на отправку (3)'!Q:Q,MATCH($U26,'на отправку (3)'!$A:$A,0),1),0)</f>
        <v>1</v>
      </c>
      <c r="P26" s="102">
        <f>IFERROR(INDEX('на отправку (3)'!R:R,MATCH($U26,'на отправку (3)'!$A:$A,0),1),0)</f>
        <v>1</v>
      </c>
      <c r="Q26" s="102">
        <f>IFERROR(INDEX('на отправку (3)'!S:S,MATCH($U26,'на отправку (3)'!$A:$A,0),1),0)</f>
        <v>1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022203№16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126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75</v>
      </c>
      <c r="O27" s="102">
        <f>IFERROR(INDEX('на отправку (3)'!Q:Q,MATCH($U27,'на отправку (3)'!$A:$A,0),1),0)</f>
        <v>50</v>
      </c>
      <c r="P27" s="102">
        <f>IFERROR(INDEX('на отправку (3)'!R:R,MATCH($U27,'на отправку (3)'!$A:$A,0),1),0)</f>
        <v>1.5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022203№17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38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5</v>
      </c>
      <c r="O28" s="102">
        <f>IFERROR(INDEX('на отправку (3)'!Q:Q,MATCH($U28,'на отправку (3)'!$A:$A,0),1),0)</f>
        <v>0</v>
      </c>
      <c r="P28" s="102">
        <f>IFERROR(INDEX('на отправку (3)'!R:R,MATCH($U28,'на отправку (3)'!$A:$A,0),1),0)</f>
        <v>0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022203№18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19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6</v>
      </c>
      <c r="O29" s="102">
        <f>IFERROR(INDEX('на отправку (3)'!Q:Q,MATCH($U29,'на отправку (3)'!$A:$A,0),1),0)</f>
        <v>6</v>
      </c>
      <c r="P29" s="102">
        <f>IFERROR(INDEX('на отправку (3)'!R:R,MATCH($U29,'на отправку (3)'!$A:$A,0),1),0)</f>
        <v>1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022203№19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11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4</v>
      </c>
      <c r="O30" s="102">
        <f>IFERROR(INDEX('на отправку (3)'!Q:Q,MATCH($U30,'на отправку (3)'!$A:$A,0),1),0)</f>
        <v>1</v>
      </c>
      <c r="P30" s="102">
        <f>IFERROR(INDEX('на отправку (3)'!R:R,MATCH($U30,'на отправку (3)'!$A:$A,0),1),0)</f>
        <v>4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022203№20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-100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2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1</v>
      </c>
      <c r="O32" s="102">
        <f>IFERROR(INDEX('на отправку (3)'!Q:Q,MATCH($U32,'на отправку (3)'!$A:$A,0),1),0)</f>
        <v>3</v>
      </c>
      <c r="P32" s="102">
        <f>IFERROR(INDEX('на отправку (3)'!R:R,MATCH($U32,'на отправку (3)'!$A:$A,0),1),0)</f>
        <v>0.33333333300000001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022203№21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36</v>
      </c>
      <c r="D33" s="102">
        <f>IFERROR(INDEX('на отправку (3)'!F:F,MATCH($U33,'на отправку (3)'!$A:$A,0),1),0)</f>
        <v>79</v>
      </c>
      <c r="E33" s="102">
        <f>IFERROR(INDEX('на отправку (3)'!G:G,MATCH($U33,'на отправку (3)'!$A:$A,0),1),0)</f>
        <v>0.45569620300000002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0.45569620300000002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022203№22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2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022203№23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2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7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022203№24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80</v>
      </c>
      <c r="D36" s="102">
        <f>IFERROR(INDEX('на отправку (3)'!F:F,MATCH($U36,'на отправку (3)'!$A:$A,0),1),0)</f>
        <v>82</v>
      </c>
      <c r="E36" s="102">
        <f>IFERROR(INDEX('на отправку (3)'!G:G,MATCH($U36,'на отправку (3)'!$A:$A,0),1),0)</f>
        <v>0.97560975599999999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0.97560975599999999</v>
      </c>
      <c r="I36" s="102">
        <f>IFERROR(INDEX('на отправку (3)'!K:K,MATCH($U36,'на отправку (3)'!$A:$A,0),1),0)</f>
        <v>1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022203№25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11</v>
      </c>
      <c r="V47" s="96" t="s">
        <v>191</v>
      </c>
      <c r="Y47" s="73">
        <f>SUM(Y10:Y44)</f>
        <v>23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15</v>
      </c>
      <c r="L50" s="73">
        <f>SUMIF(L10:L44,1,L10:L44)</f>
        <v>17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55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2694</v>
      </c>
      <c r="T1" s="96" t="s">
        <v>115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9.5" customHeight="1" x14ac:dyDescent="0.25">
      <c r="A4" s="158" t="s">
        <v>116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26234</v>
      </c>
      <c r="D10" s="102">
        <f>IFERROR(INDEX('на отправку (3)'!F:F,MATCH($U10,'на отправку (3)'!$A:$A,0),1),0)</f>
        <v>71101.100000000006</v>
      </c>
      <c r="E10" s="102">
        <f>IFERROR(INDEX('на отправку (3)'!G:G,MATCH($U10,'на отправку (3)'!$A:$A,0),1),0)</f>
        <v>0.368967569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-8.8816147529999991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0.5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33954</v>
      </c>
      <c r="O10" s="102">
        <f>IFERROR(INDEX('на отправку (3)'!Q:Q,MATCH($U10,'на отправку (3)'!$A:$A,0),1),0)</f>
        <v>83851.100000000006</v>
      </c>
      <c r="P10" s="102">
        <f>IFERROR(INDEX('на отправку (3)'!R:R,MATCH($U10,'на отправку (3)'!$A:$A,0),1),0)</f>
        <v>0.40493207599999997</v>
      </c>
      <c r="Q10" s="102">
        <f>IFERROR(INDEX('на отправку (3)'!S:S,MATCH($U10,'на отправку (3)'!$A:$A,0),1),0)</f>
        <v>0.5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022204№1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249</v>
      </c>
      <c r="D11" s="102">
        <f>IFERROR(INDEX('на отправку (3)'!F:F,MATCH($U11,'на отправку (3)'!$A:$A,0),1),0)</f>
        <v>252</v>
      </c>
      <c r="E11" s="102">
        <f>IFERROR(INDEX('на отправку (3)'!G:G,MATCH($U11,'на отправку (3)'!$A:$A,0),1),0)</f>
        <v>0.98809523799999999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55.341133974000002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1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409</v>
      </c>
      <c r="O11" s="102">
        <f>IFERROR(INDEX('на отправку (3)'!Q:Q,MATCH($U11,'на отправку (3)'!$A:$A,0),1),0)</f>
        <v>643</v>
      </c>
      <c r="P11" s="102">
        <f>IFERROR(INDEX('на отправку (3)'!R:R,MATCH($U11,'на отправку (3)'!$A:$A,0),1),0)</f>
        <v>0.63608087099999999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022204№2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1</v>
      </c>
      <c r="D12" s="102">
        <f>IFERROR(INDEX('на отправку (3)'!F:F,MATCH($U12,'на отправку (3)'!$A:$A,0),1),0)</f>
        <v>1</v>
      </c>
      <c r="E12" s="102">
        <f>IFERROR(INDEX('на отправку (3)'!G:G,MATCH($U12,'на отправку (3)'!$A:$A,0),1),0)</f>
        <v>1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0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022204№3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8</v>
      </c>
      <c r="D13" s="102">
        <f>IFERROR(INDEX('на отправку (3)'!F:F,MATCH($U13,'на отправку (3)'!$A:$A,0),1),0)</f>
        <v>8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107.6923079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13</v>
      </c>
      <c r="O13" s="102">
        <f>IFERROR(INDEX('на отправку (3)'!Q:Q,MATCH($U13,'на отправку (3)'!$A:$A,0),1),0)</f>
        <v>27</v>
      </c>
      <c r="P13" s="102">
        <f>IFERROR(INDEX('на отправку (3)'!R:R,MATCH($U13,'на отправку (3)'!$A:$A,0),1),0)</f>
        <v>0.48148148099999999</v>
      </c>
      <c r="Q13" s="102">
        <f>IFERROR(INDEX('на отправку (3)'!S:S,MATCH($U13,'на отправку (3)'!$A:$A,0),1),0)</f>
        <v>0.5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022204№4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6</v>
      </c>
      <c r="D14" s="102">
        <f>IFERROR(INDEX('на отправку (3)'!F:F,MATCH($U14,'на отправку (3)'!$A:$A,0),1),0)</f>
        <v>7</v>
      </c>
      <c r="E14" s="102">
        <f>IFERROR(INDEX('на отправку (3)'!G:G,MATCH($U14,'на отправку (3)'!$A:$A,0),1),0)</f>
        <v>0.85714285700000004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714.28571333599996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2</v>
      </c>
      <c r="O14" s="102">
        <f>IFERROR(INDEX('на отправку (3)'!Q:Q,MATCH($U14,'на отправку (3)'!$A:$A,0),1),0)</f>
        <v>19</v>
      </c>
      <c r="P14" s="102">
        <f>IFERROR(INDEX('на отправку (3)'!R:R,MATCH($U14,'на отправку (3)'!$A:$A,0),1),0)</f>
        <v>0.105263158</v>
      </c>
      <c r="Q14" s="102">
        <f>IFERROR(INDEX('на отправку (3)'!S:S,MATCH($U14,'на отправку (3)'!$A:$A,0),1),0)</f>
        <v>0.5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022204№5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530</v>
      </c>
      <c r="D15" s="102">
        <f>IFERROR(INDEX('на отправку (3)'!F:F,MATCH($U15,'на отправку (3)'!$A:$A,0),1),0)</f>
        <v>530</v>
      </c>
      <c r="E15" s="102">
        <f>IFERROR(INDEX('на отправку (3)'!G:G,MATCH($U15,'на отправку (3)'!$A:$A,0),1),0)</f>
        <v>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022204№6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143</v>
      </c>
      <c r="D16" s="102">
        <f>IFERROR(INDEX('на отправку (3)'!F:F,MATCH($U16,'на отправку (3)'!$A:$A,0),1),0)</f>
        <v>190</v>
      </c>
      <c r="E16" s="102">
        <f>IFERROR(INDEX('на отправку (3)'!G:G,MATCH($U16,'на отправку (3)'!$A:$A,0),1),0)</f>
        <v>0.752631579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18.440443224999999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190</v>
      </c>
      <c r="O16" s="102">
        <f>IFERROR(INDEX('на отправку (3)'!Q:Q,MATCH($U16,'на отправку (3)'!$A:$A,0),1),0)</f>
        <v>299</v>
      </c>
      <c r="P16" s="102">
        <f>IFERROR(INDEX('на отправку (3)'!R:R,MATCH($U16,'на отправку (3)'!$A:$A,0),1),0)</f>
        <v>0.63545150500000003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022204№7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74</v>
      </c>
      <c r="D17" s="102">
        <f>IFERROR(INDEX('на отправку (3)'!F:F,MATCH($U17,'на отправку (3)'!$A:$A,0),1),0)</f>
        <v>190</v>
      </c>
      <c r="E17" s="102">
        <f>IFERROR(INDEX('на отправку (3)'!G:G,MATCH($U17,'на отправку (3)'!$A:$A,0),1),0)</f>
        <v>0.38947368399999999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-20.780522779999998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147</v>
      </c>
      <c r="O17" s="102">
        <f>IFERROR(INDEX('на отправку (3)'!Q:Q,MATCH($U17,'на отправку (3)'!$A:$A,0),1),0)</f>
        <v>299</v>
      </c>
      <c r="P17" s="102">
        <f>IFERROR(INDEX('на отправку (3)'!R:R,MATCH($U17,'на отправку (3)'!$A:$A,0),1),0)</f>
        <v>0.49163879599999999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022204№8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1306</v>
      </c>
      <c r="D18" s="102">
        <f>IFERROR(INDEX('на отправку (3)'!F:F,MATCH($U18,'на отправку (3)'!$A:$A,0),1),0)</f>
        <v>252</v>
      </c>
      <c r="E18" s="102">
        <f>IFERROR(INDEX('на отправку (3)'!G:G,MATCH($U18,'на отправку (3)'!$A:$A,0),1),0)</f>
        <v>5.1825396829999999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5.1825396829999999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1352</v>
      </c>
      <c r="O18" s="102">
        <f>IFERROR(INDEX('на отправку (3)'!Q:Q,MATCH($U18,'на отправку (3)'!$A:$A,0),1),0)</f>
        <v>643</v>
      </c>
      <c r="P18" s="102">
        <f>IFERROR(INDEX('на отправку (3)'!R:R,MATCH($U18,'на отправку (3)'!$A:$A,0),1),0)</f>
        <v>2.1026438569999999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022204№9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45</v>
      </c>
      <c r="D19" s="102">
        <f>IFERROR(INDEX('на отправку (3)'!F:F,MATCH($U19,'на отправку (3)'!$A:$A,0),1),0)</f>
        <v>8</v>
      </c>
      <c r="E19" s="102">
        <f>IFERROR(INDEX('на отправку (3)'!G:G,MATCH($U19,'на отправку (3)'!$A:$A,0),1),0)</f>
        <v>5.625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5.625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55</v>
      </c>
      <c r="O19" s="102">
        <f>IFERROR(INDEX('на отправку (3)'!Q:Q,MATCH($U19,'на отправку (3)'!$A:$A,0),1),0)</f>
        <v>27</v>
      </c>
      <c r="P19" s="102">
        <f>IFERROR(INDEX('на отправку (3)'!R:R,MATCH($U19,'на отправку (3)'!$A:$A,0),1),0)</f>
        <v>2.0370370370000002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022204№10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181</v>
      </c>
      <c r="D20" s="102">
        <f>IFERROR(INDEX('на отправку (3)'!F:F,MATCH($U20,'на отправку (3)'!$A:$A,0),1),0)</f>
        <v>7</v>
      </c>
      <c r="E20" s="102">
        <f>IFERROR(INDEX('на отправку (3)'!G:G,MATCH($U20,'на отправку (3)'!$A:$A,0),1),0)</f>
        <v>25.857142856999999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25.857142856999999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76</v>
      </c>
      <c r="O20" s="102">
        <f>IFERROR(INDEX('на отправку (3)'!Q:Q,MATCH($U20,'на отправку (3)'!$A:$A,0),1),0)</f>
        <v>19</v>
      </c>
      <c r="P20" s="102">
        <f>IFERROR(INDEX('на отправку (3)'!R:R,MATCH($U20,'на отправку (3)'!$A:$A,0),1),0)</f>
        <v>4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022204№11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383</v>
      </c>
      <c r="D21" s="102">
        <f>IFERROR(INDEX('на отправку (3)'!F:F,MATCH($U21,'на отправку (3)'!$A:$A,0),1),0)</f>
        <v>5899</v>
      </c>
      <c r="E21" s="102">
        <f>IFERROR(INDEX('на отправку (3)'!G:G,MATCH($U21,'на отправку (3)'!$A:$A,0),1),0)</f>
        <v>6.4926259E-2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60.786272593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225</v>
      </c>
      <c r="O21" s="102">
        <f>IFERROR(INDEX('на отправку (3)'!Q:Q,MATCH($U21,'на отправку (3)'!$A:$A,0),1),0)</f>
        <v>5572</v>
      </c>
      <c r="P21" s="102">
        <f>IFERROR(INDEX('на отправку (3)'!R:R,MATCH($U21,'на отправку (3)'!$A:$A,0),1),0)</f>
        <v>4.0380474E-2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022204№12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64</v>
      </c>
      <c r="D22" s="102">
        <f>IFERROR(INDEX('на отправку (3)'!F:F,MATCH($U22,'на отправку (3)'!$A:$A,0),1),0)</f>
        <v>352</v>
      </c>
      <c r="E22" s="102">
        <f>IFERROR(INDEX('на отправку (3)'!G:G,MATCH($U22,'на отправку (3)'!$A:$A,0),1),0)</f>
        <v>0.18181818199999999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-34.395501306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97</v>
      </c>
      <c r="O22" s="102">
        <f>IFERROR(INDEX('на отправку (3)'!Q:Q,MATCH($U22,'на отправку (3)'!$A:$A,0),1),0)</f>
        <v>350</v>
      </c>
      <c r="P22" s="102">
        <f>IFERROR(INDEX('на отправку (3)'!R:R,MATCH($U22,'на отправку (3)'!$A:$A,0),1),0)</f>
        <v>0.27714285700000002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022204№13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525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456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022204№14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2361</v>
      </c>
      <c r="D25" s="102">
        <f>IFERROR(INDEX('на отправку (3)'!F:F,MATCH($U25,'на отправку (3)'!$A:$A,0),1),0)</f>
        <v>2361</v>
      </c>
      <c r="E25" s="102">
        <f>IFERROR(INDEX('на отправку (3)'!G:G,MATCH($U25,'на отправку (3)'!$A:$A,0),1),0)</f>
        <v>1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022204№15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15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</v>
      </c>
      <c r="O26" s="102">
        <f>IFERROR(INDEX('на отправку (3)'!Q:Q,MATCH($U26,'на отправку (3)'!$A:$A,0),1),0)</f>
        <v>14</v>
      </c>
      <c r="P26" s="102">
        <f>IFERROR(INDEX('на отправку (3)'!R:R,MATCH($U26,'на отправку (3)'!$A:$A,0),1),0)</f>
        <v>7.1428570999999996E-2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022204№16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32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4</v>
      </c>
      <c r="O27" s="102">
        <f>IFERROR(INDEX('на отправку (3)'!Q:Q,MATCH($U27,'на отправку (3)'!$A:$A,0),1),0)</f>
        <v>92</v>
      </c>
      <c r="P27" s="102">
        <f>IFERROR(INDEX('на отправку (3)'!R:R,MATCH($U27,'на отправку (3)'!$A:$A,0),1),0)</f>
        <v>4.3478260999999997E-2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022204№17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16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2</v>
      </c>
      <c r="O28" s="102">
        <f>IFERROR(INDEX('на отправку (3)'!Q:Q,MATCH($U28,'на отправку (3)'!$A:$A,0),1),0)</f>
        <v>7</v>
      </c>
      <c r="P28" s="102">
        <f>IFERROR(INDEX('на отправку (3)'!R:R,MATCH($U28,'на отправку (3)'!$A:$A,0),1),0)</f>
        <v>0.28571428599999998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022204№18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29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3</v>
      </c>
      <c r="O29" s="102">
        <f>IFERROR(INDEX('на отправку (3)'!Q:Q,MATCH($U29,'на отправку (3)'!$A:$A,0),1),0)</f>
        <v>7</v>
      </c>
      <c r="P29" s="102">
        <f>IFERROR(INDEX('на отправку (3)'!R:R,MATCH($U29,'на отправку (3)'!$A:$A,0),1),0)</f>
        <v>0.428571429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022204№19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1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1</v>
      </c>
      <c r="O30" s="102">
        <f>IFERROR(INDEX('на отправку (3)'!Q:Q,MATCH($U30,'на отправку (3)'!$A:$A,0),1),0)</f>
        <v>1</v>
      </c>
      <c r="P30" s="102">
        <f>IFERROR(INDEX('на отправку (3)'!R:R,MATCH($U30,'на отправку (3)'!$A:$A,0),1),0)</f>
        <v>1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022204№20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2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1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022204№21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0</v>
      </c>
      <c r="D33" s="102">
        <f>IFERROR(INDEX('на отправку (3)'!F:F,MATCH($U33,'на отправку (3)'!$A:$A,0),1),0)</f>
        <v>54</v>
      </c>
      <c r="E33" s="102">
        <f>IFERROR(INDEX('на отправку (3)'!G:G,MATCH($U33,'на отправку (3)'!$A:$A,0),1),0)</f>
        <v>0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022204№22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022204№23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5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022204№24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149</v>
      </c>
      <c r="D36" s="102">
        <f>IFERROR(INDEX('на отправку (3)'!F:F,MATCH($U36,'на отправку (3)'!$A:$A,0),1),0)</f>
        <v>157</v>
      </c>
      <c r="E36" s="102">
        <f>IFERROR(INDEX('на отправку (3)'!G:G,MATCH($U36,'на отправку (3)'!$A:$A,0),1),0)</f>
        <v>0.94904458599999997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0.94904458599999997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022204№25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13</v>
      </c>
      <c r="V47" s="96" t="s">
        <v>191</v>
      </c>
      <c r="Y47" s="73">
        <f>SUM(Y10:Y44)</f>
        <v>23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17.5</v>
      </c>
      <c r="L50" s="73">
        <f>SUMIF(L10:L44,1,L10:L44)</f>
        <v>17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Лист56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2695</v>
      </c>
      <c r="T1" s="96" t="s">
        <v>117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20.25" customHeight="1" x14ac:dyDescent="0.25">
      <c r="A4" s="158" t="s">
        <v>118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69623</v>
      </c>
      <c r="D10" s="102">
        <f>IFERROR(INDEX('на отправку (3)'!F:F,MATCH($U10,'на отправку (3)'!$A:$A,0),1),0)</f>
        <v>162624.79999999999</v>
      </c>
      <c r="E10" s="102">
        <f>IFERROR(INDEX('на отправку (3)'!G:G,MATCH($U10,'на отправку (3)'!$A:$A,0),1),0)</f>
        <v>0.42812043399999999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-2.8260309669999999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0.5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74159</v>
      </c>
      <c r="O10" s="102">
        <f>IFERROR(INDEX('на отправку (3)'!Q:Q,MATCH($U10,'на отправку (3)'!$A:$A,0),1),0)</f>
        <v>168324.7</v>
      </c>
      <c r="P10" s="102">
        <f>IFERROR(INDEX('на отправку (3)'!R:R,MATCH($U10,'на отправку (3)'!$A:$A,0),1),0)</f>
        <v>0.44057110999999999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022205№1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359</v>
      </c>
      <c r="D11" s="102">
        <f>IFERROR(INDEX('на отправку (3)'!F:F,MATCH($U11,'на отправку (3)'!$A:$A,0),1),0)</f>
        <v>370</v>
      </c>
      <c r="E11" s="102">
        <f>IFERROR(INDEX('на отправку (3)'!G:G,MATCH($U11,'на отправку (3)'!$A:$A,0),1),0)</f>
        <v>0.97027026999999999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199.727053442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101</v>
      </c>
      <c r="O11" s="102">
        <f>IFERROR(INDEX('на отправку (3)'!Q:Q,MATCH($U11,'на отправку (3)'!$A:$A,0),1),0)</f>
        <v>312</v>
      </c>
      <c r="P11" s="102">
        <f>IFERROR(INDEX('на отправку (3)'!R:R,MATCH($U11,'на отправку (3)'!$A:$A,0),1),0)</f>
        <v>0.323717949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022205№2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0</v>
      </c>
      <c r="D12" s="102">
        <f>IFERROR(INDEX('на отправку (3)'!F:F,MATCH($U12,'на отправку (3)'!$A:$A,0),1),0)</f>
        <v>1</v>
      </c>
      <c r="E12" s="102">
        <f>IFERROR(INDEX('на отправку (3)'!G:G,MATCH($U12,'на отправку (3)'!$A:$A,0),1),0)</f>
        <v>0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-100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2</v>
      </c>
      <c r="O12" s="102">
        <f>IFERROR(INDEX('на отправку (3)'!Q:Q,MATCH($U12,'на отправку (3)'!$A:$A,0),1),0)</f>
        <v>4</v>
      </c>
      <c r="P12" s="102">
        <f>IFERROR(INDEX('на отправку (3)'!R:R,MATCH($U12,'на отправку (3)'!$A:$A,0),1),0)</f>
        <v>0.5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022205№3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10</v>
      </c>
      <c r="D13" s="102">
        <f>IFERROR(INDEX('на отправку (3)'!F:F,MATCH($U13,'на отправку (3)'!$A:$A,0),1),0)</f>
        <v>10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599.99999930000001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</v>
      </c>
      <c r="O13" s="102">
        <f>IFERROR(INDEX('на отправку (3)'!Q:Q,MATCH($U13,'на отправку (3)'!$A:$A,0),1),0)</f>
        <v>7</v>
      </c>
      <c r="P13" s="102">
        <f>IFERROR(INDEX('на отправку (3)'!R:R,MATCH($U13,'на отправку (3)'!$A:$A,0),1),0)</f>
        <v>0.14285714299999999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022205№4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42</v>
      </c>
      <c r="D14" s="102">
        <f>IFERROR(INDEX('на отправку (3)'!F:F,MATCH($U14,'на отправку (3)'!$A:$A,0),1),0)</f>
        <v>43</v>
      </c>
      <c r="E14" s="102">
        <f>IFERROR(INDEX('на отправку (3)'!G:G,MATCH($U14,'на отправку (3)'!$A:$A,0),1),0)</f>
        <v>0.97674418600000001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398.13953580600003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20</v>
      </c>
      <c r="O14" s="102">
        <f>IFERROR(INDEX('на отправку (3)'!Q:Q,MATCH($U14,'на отправку (3)'!$A:$A,0),1),0)</f>
        <v>102</v>
      </c>
      <c r="P14" s="102">
        <f>IFERROR(INDEX('на отправку (3)'!R:R,MATCH($U14,'на отправку (3)'!$A:$A,0),1),0)</f>
        <v>0.196078431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022205№5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2049</v>
      </c>
      <c r="D15" s="102">
        <f>IFERROR(INDEX('на отправку (3)'!F:F,MATCH($U15,'на отправку (3)'!$A:$A,0),1),0)</f>
        <v>2045</v>
      </c>
      <c r="E15" s="102">
        <f>IFERROR(INDEX('на отправку (3)'!G:G,MATCH($U15,'на отправку (3)'!$A:$A,0),1),0)</f>
        <v>1.0019559899999999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1.0019559899999999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022205№6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344</v>
      </c>
      <c r="D16" s="102">
        <f>IFERROR(INDEX('на отправку (3)'!F:F,MATCH($U16,'на отправку (3)'!$A:$A,0),1),0)</f>
        <v>480</v>
      </c>
      <c r="E16" s="102">
        <f>IFERROR(INDEX('на отправку (3)'!G:G,MATCH($U16,'на отправку (3)'!$A:$A,0),1),0)</f>
        <v>0.71666666700000003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39.704641412000001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237</v>
      </c>
      <c r="O16" s="102">
        <f>IFERROR(INDEX('на отправку (3)'!Q:Q,MATCH($U16,'на отправку (3)'!$A:$A,0),1),0)</f>
        <v>462</v>
      </c>
      <c r="P16" s="102">
        <f>IFERROR(INDEX('на отправку (3)'!R:R,MATCH($U16,'на отправку (3)'!$A:$A,0),1),0)</f>
        <v>0.51298701300000005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022205№7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157</v>
      </c>
      <c r="D17" s="102">
        <f>IFERROR(INDEX('на отправку (3)'!F:F,MATCH($U17,'на отправку (3)'!$A:$A,0),1),0)</f>
        <v>480</v>
      </c>
      <c r="E17" s="102">
        <f>IFERROR(INDEX('на отправку (3)'!G:G,MATCH($U17,'на отправку (3)'!$A:$A,0),1),0)</f>
        <v>0.32708333299999998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-41.655405506000001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259</v>
      </c>
      <c r="O17" s="102">
        <f>IFERROR(INDEX('на отправку (3)'!Q:Q,MATCH($U17,'на отправку (3)'!$A:$A,0),1),0)</f>
        <v>462</v>
      </c>
      <c r="P17" s="102">
        <f>IFERROR(INDEX('на отправку (3)'!R:R,MATCH($U17,'на отправку (3)'!$A:$A,0),1),0)</f>
        <v>0.56060606099999999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022205№8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2064</v>
      </c>
      <c r="D18" s="102">
        <f>IFERROR(INDEX('на отправку (3)'!F:F,MATCH($U18,'на отправку (3)'!$A:$A,0),1),0)</f>
        <v>370</v>
      </c>
      <c r="E18" s="102">
        <f>IFERROR(INDEX('на отправку (3)'!G:G,MATCH($U18,'на отправку (3)'!$A:$A,0),1),0)</f>
        <v>5.578378378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5.578378378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1287</v>
      </c>
      <c r="O18" s="102">
        <f>IFERROR(INDEX('на отправку (3)'!Q:Q,MATCH($U18,'на отправку (3)'!$A:$A,0),1),0)</f>
        <v>312</v>
      </c>
      <c r="P18" s="102">
        <f>IFERROR(INDEX('на отправку (3)'!R:R,MATCH($U18,'на отправку (3)'!$A:$A,0),1),0)</f>
        <v>4.125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022205№9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94</v>
      </c>
      <c r="D19" s="102">
        <f>IFERROR(INDEX('на отправку (3)'!F:F,MATCH($U19,'на отправку (3)'!$A:$A,0),1),0)</f>
        <v>10</v>
      </c>
      <c r="E19" s="102">
        <f>IFERROR(INDEX('на отправку (3)'!G:G,MATCH($U19,'на отправку (3)'!$A:$A,0),1),0)</f>
        <v>9.4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9.4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34</v>
      </c>
      <c r="O19" s="102">
        <f>IFERROR(INDEX('на отправку (3)'!Q:Q,MATCH($U19,'на отправку (3)'!$A:$A,0),1),0)</f>
        <v>7</v>
      </c>
      <c r="P19" s="102">
        <f>IFERROR(INDEX('на отправку (3)'!R:R,MATCH($U19,'на отправку (3)'!$A:$A,0),1),0)</f>
        <v>4.8571428570000004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022205№10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216</v>
      </c>
      <c r="D20" s="102">
        <f>IFERROR(INDEX('на отправку (3)'!F:F,MATCH($U20,'на отправку (3)'!$A:$A,0),1),0)</f>
        <v>43</v>
      </c>
      <c r="E20" s="102">
        <f>IFERROR(INDEX('на отправку (3)'!G:G,MATCH($U20,'на отправку (3)'!$A:$A,0),1),0)</f>
        <v>5.0232558139999997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5.0232558139999997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199</v>
      </c>
      <c r="O20" s="102">
        <f>IFERROR(INDEX('на отправку (3)'!Q:Q,MATCH($U20,'на отправку (3)'!$A:$A,0),1),0)</f>
        <v>102</v>
      </c>
      <c r="P20" s="102">
        <f>IFERROR(INDEX('на отправку (3)'!R:R,MATCH($U20,'на отправку (3)'!$A:$A,0),1),0)</f>
        <v>1.950980392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022205№11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698</v>
      </c>
      <c r="D21" s="102">
        <f>IFERROR(INDEX('на отправку (3)'!F:F,MATCH($U21,'на отправку (3)'!$A:$A,0),1),0)</f>
        <v>14442</v>
      </c>
      <c r="E21" s="102">
        <f>IFERROR(INDEX('на отправку (3)'!G:G,MATCH($U21,'на отправку (3)'!$A:$A,0),1),0)</f>
        <v>4.8331256000000003E-2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10.265496582000001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523</v>
      </c>
      <c r="O21" s="102">
        <f>IFERROR(INDEX('на отправку (3)'!Q:Q,MATCH($U21,'на отправку (3)'!$A:$A,0),1),0)</f>
        <v>11932</v>
      </c>
      <c r="P21" s="102">
        <f>IFERROR(INDEX('на отправку (3)'!R:R,MATCH($U21,'на отправку (3)'!$A:$A,0),1),0)</f>
        <v>4.3831713000000001E-2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022205№12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141</v>
      </c>
      <c r="D22" s="102">
        <f>IFERROR(INDEX('на отправку (3)'!F:F,MATCH($U22,'на отправку (3)'!$A:$A,0),1),0)</f>
        <v>541</v>
      </c>
      <c r="E22" s="102">
        <f>IFERROR(INDEX('на отправку (3)'!G:G,MATCH($U22,'на отправку (3)'!$A:$A,0),1),0)</f>
        <v>0.260628466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-29.890942666000001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200</v>
      </c>
      <c r="O22" s="102">
        <f>IFERROR(INDEX('на отправку (3)'!Q:Q,MATCH($U22,'на отправку (3)'!$A:$A,0),1),0)</f>
        <v>538</v>
      </c>
      <c r="P22" s="102">
        <f>IFERROR(INDEX('на отправку (3)'!R:R,MATCH($U22,'на отправку (3)'!$A:$A,0),1),0)</f>
        <v>0.37174721199999999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022205№13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1</v>
      </c>
      <c r="D23" s="102">
        <f>IFERROR(INDEX('на отправку (3)'!F:F,MATCH($U23,'на отправку (3)'!$A:$A,0),1),0)</f>
        <v>1774</v>
      </c>
      <c r="E23" s="102">
        <f>IFERROR(INDEX('на отправку (3)'!G:G,MATCH($U23,'на отправку (3)'!$A:$A,0),1),0)</f>
        <v>5.6369799999999996E-4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-53.466728633999999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1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2</v>
      </c>
      <c r="O23" s="102">
        <f>IFERROR(INDEX('на отправку (3)'!Q:Q,MATCH($U23,'на отправку (3)'!$A:$A,0),1),0)</f>
        <v>1651</v>
      </c>
      <c r="P23" s="102">
        <f>IFERROR(INDEX('на отправку (3)'!R:R,MATCH($U23,'на отправку (3)'!$A:$A,0),1),0)</f>
        <v>1.211387E-3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022205№14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454</v>
      </c>
      <c r="D25" s="102">
        <f>IFERROR(INDEX('на отправку (3)'!F:F,MATCH($U25,'на отправку (3)'!$A:$A,0),1),0)</f>
        <v>421</v>
      </c>
      <c r="E25" s="102">
        <f>IFERROR(INDEX('на отправку (3)'!G:G,MATCH($U25,'на отправку (3)'!$A:$A,0),1),0)</f>
        <v>1.0783847980000001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1.0783847980000001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022205№15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46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11</v>
      </c>
      <c r="O26" s="102">
        <f>IFERROR(INDEX('на отправку (3)'!Q:Q,MATCH($U26,'на отправку (3)'!$A:$A,0),1),0)</f>
        <v>17</v>
      </c>
      <c r="P26" s="102">
        <f>IFERROR(INDEX('на отправку (3)'!R:R,MATCH($U26,'на отправку (3)'!$A:$A,0),1),0)</f>
        <v>0.64705882400000003</v>
      </c>
      <c r="Q26" s="102">
        <f>IFERROR(INDEX('на отправку (3)'!S:S,MATCH($U26,'на отправку (3)'!$A:$A,0),1),0)</f>
        <v>0.5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022205№16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475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601</v>
      </c>
      <c r="O27" s="102">
        <f>IFERROR(INDEX('на отправку (3)'!Q:Q,MATCH($U27,'на отправку (3)'!$A:$A,0),1),0)</f>
        <v>33</v>
      </c>
      <c r="P27" s="102">
        <f>IFERROR(INDEX('на отправку (3)'!R:R,MATCH($U27,'на отправку (3)'!$A:$A,0),1),0)</f>
        <v>18.212121212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022205№17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30</v>
      </c>
      <c r="D28" s="102">
        <f>IFERROR(INDEX('на отправку (3)'!F:F,MATCH($U28,'на отправку (3)'!$A:$A,0),1),0)</f>
        <v>1</v>
      </c>
      <c r="E28" s="102">
        <f>IFERROR(INDEX('на отправку (3)'!G:G,MATCH($U28,'на отправку (3)'!$A:$A,0),1),0)</f>
        <v>30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30</v>
      </c>
      <c r="I28" s="102">
        <f>IFERROR(INDEX('на отправку (3)'!K:K,MATCH($U28,'на отправку (3)'!$A:$A,0),1),0)</f>
        <v>1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1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16</v>
      </c>
      <c r="O28" s="102">
        <f>IFERROR(INDEX('на отправку (3)'!Q:Q,MATCH($U28,'на отправку (3)'!$A:$A,0),1),0)</f>
        <v>8</v>
      </c>
      <c r="P28" s="102">
        <f>IFERROR(INDEX('на отправку (3)'!R:R,MATCH($U28,'на отправку (3)'!$A:$A,0),1),0)</f>
        <v>2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1</v>
      </c>
      <c r="U28" s="141" t="str">
        <f t="shared" si="1"/>
        <v>022205№18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1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16</v>
      </c>
      <c r="D29" s="102">
        <f>IFERROR(INDEX('на отправку (3)'!F:F,MATCH($U29,'на отправку (3)'!$A:$A,0),1),0)</f>
        <v>2</v>
      </c>
      <c r="E29" s="102">
        <f>IFERROR(INDEX('на отправку (3)'!G:G,MATCH($U29,'на отправку (3)'!$A:$A,0),1),0)</f>
        <v>8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8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15</v>
      </c>
      <c r="O29" s="102">
        <f>IFERROR(INDEX('на отправку (3)'!Q:Q,MATCH($U29,'на отправку (3)'!$A:$A,0),1),0)</f>
        <v>6</v>
      </c>
      <c r="P29" s="102">
        <f>IFERROR(INDEX('на отправку (3)'!R:R,MATCH($U29,'на отправку (3)'!$A:$A,0),1),0)</f>
        <v>2.5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022205№19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2</v>
      </c>
      <c r="D30" s="102">
        <f>IFERROR(INDEX('на отправку (3)'!F:F,MATCH($U30,'на отправку (3)'!$A:$A,0),1),0)</f>
        <v>1</v>
      </c>
      <c r="E30" s="102">
        <f>IFERROR(INDEX('на отправку (3)'!G:G,MATCH($U30,'на отправку (3)'!$A:$A,0),1),0)</f>
        <v>2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2</v>
      </c>
      <c r="I30" s="102">
        <f>IFERROR(INDEX('на отправку (3)'!K:K,MATCH($U30,'на отправку (3)'!$A:$A,0),1),0)</f>
        <v>1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1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2</v>
      </c>
      <c r="O30" s="102">
        <f>IFERROR(INDEX('на отправку (3)'!Q:Q,MATCH($U30,'на отправку (3)'!$A:$A,0),1),0)</f>
        <v>3</v>
      </c>
      <c r="P30" s="102">
        <f>IFERROR(INDEX('на отправку (3)'!R:R,MATCH($U30,'на отправку (3)'!$A:$A,0),1),0)</f>
        <v>0.66666666699999999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1</v>
      </c>
      <c r="U30" s="141" t="str">
        <f t="shared" si="1"/>
        <v>022205№20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1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2</v>
      </c>
      <c r="D32" s="102">
        <f>IFERROR(INDEX('на отправку (3)'!F:F,MATCH($U32,'на отправку (3)'!$A:$A,0),1),0)</f>
        <v>4</v>
      </c>
      <c r="E32" s="102">
        <f>IFERROR(INDEX('на отправку (3)'!G:G,MATCH($U32,'на отправку (3)'!$A:$A,0),1),0)</f>
        <v>0.5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0.5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4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022205№21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78</v>
      </c>
      <c r="D33" s="102">
        <f>IFERROR(INDEX('на отправку (3)'!F:F,MATCH($U33,'на отправку (3)'!$A:$A,0),1),0)</f>
        <v>180</v>
      </c>
      <c r="E33" s="102">
        <f>IFERROR(INDEX('на отправку (3)'!G:G,MATCH($U33,'на отправку (3)'!$A:$A,0),1),0)</f>
        <v>0.43333333299999999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0.43333333299999999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022205№22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1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022205№23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6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7</v>
      </c>
      <c r="O35" s="102">
        <f>IFERROR(INDEX('на отправку (3)'!Q:Q,MATCH($U35,'на отправку (3)'!$A:$A,0),1),0)</f>
        <v>0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022205№24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255</v>
      </c>
      <c r="D36" s="102">
        <f>IFERROR(INDEX('на отправку (3)'!F:F,MATCH($U36,'на отправку (3)'!$A:$A,0),1),0)</f>
        <v>264</v>
      </c>
      <c r="E36" s="102">
        <f>IFERROR(INDEX('на отправку (3)'!G:G,MATCH($U36,'на отправку (3)'!$A:$A,0),1),0)</f>
        <v>0.965909091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0.965909091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022205№25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17</v>
      </c>
      <c r="V47" s="96" t="s">
        <v>191</v>
      </c>
      <c r="Y47" s="73">
        <f>SUM(Y10:Y44)</f>
        <v>28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22</v>
      </c>
      <c r="L50" s="73">
        <f>SUMIF(L10:L44,1,L10:L44)</f>
        <v>21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57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2696</v>
      </c>
      <c r="T1" s="96" t="s">
        <v>119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21" customHeight="1" x14ac:dyDescent="0.25">
      <c r="A4" s="158" t="s">
        <v>120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42843</v>
      </c>
      <c r="D10" s="102">
        <f>IFERROR(INDEX('на отправку (3)'!F:F,MATCH($U10,'на отправку (3)'!$A:$A,0),1),0)</f>
        <v>142771.79999999999</v>
      </c>
      <c r="E10" s="102">
        <f>IFERROR(INDEX('на отправку (3)'!G:G,MATCH($U10,'на отправку (3)'!$A:$A,0),1),0)</f>
        <v>0.30008026799999998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14.613822194999999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39951</v>
      </c>
      <c r="O10" s="102">
        <f>IFERROR(INDEX('на отправку (3)'!Q:Q,MATCH($U10,'на отправку (3)'!$A:$A,0),1),0)</f>
        <v>152590.40000000002</v>
      </c>
      <c r="P10" s="102">
        <f>IFERROR(INDEX('на отправку (3)'!R:R,MATCH($U10,'на отправку (3)'!$A:$A,0),1),0)</f>
        <v>0.26181856799999997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022208№1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297</v>
      </c>
      <c r="D11" s="102">
        <f>IFERROR(INDEX('на отправку (3)'!F:F,MATCH($U11,'на отправку (3)'!$A:$A,0),1),0)</f>
        <v>328</v>
      </c>
      <c r="E11" s="102">
        <f>IFERROR(INDEX('на отправку (3)'!G:G,MATCH($U11,'на отправку (3)'!$A:$A,0),1),0)</f>
        <v>0.90548780500000003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51.570784852000003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1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276</v>
      </c>
      <c r="O11" s="102">
        <f>IFERROR(INDEX('на отправку (3)'!Q:Q,MATCH($U11,'на отправку (3)'!$A:$A,0),1),0)</f>
        <v>462</v>
      </c>
      <c r="P11" s="102">
        <f>IFERROR(INDEX('на отправку (3)'!R:R,MATCH($U11,'на отправку (3)'!$A:$A,0),1),0)</f>
        <v>0.59740259699999998</v>
      </c>
      <c r="Q11" s="102">
        <f>IFERROR(INDEX('на отправку (3)'!S:S,MATCH($U11,'на отправку (3)'!$A:$A,0),1),0)</f>
        <v>1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022208№2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13</v>
      </c>
      <c r="D12" s="102">
        <f>IFERROR(INDEX('на отправку (3)'!F:F,MATCH($U12,'на отправку (3)'!$A:$A,0),1),0)</f>
        <v>13</v>
      </c>
      <c r="E12" s="102">
        <f>IFERROR(INDEX('на отправку (3)'!G:G,MATCH($U12,'на отправку (3)'!$A:$A,0),1),0)</f>
        <v>1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2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022208№3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3</v>
      </c>
      <c r="D13" s="102">
        <f>IFERROR(INDEX('на отправку (3)'!F:F,MATCH($U13,'на отправку (3)'!$A:$A,0),1),0)</f>
        <v>4</v>
      </c>
      <c r="E13" s="102">
        <f>IFERROR(INDEX('на отправку (3)'!G:G,MATCH($U13,'на отправку (3)'!$A:$A,0),1),0)</f>
        <v>0.75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0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6</v>
      </c>
      <c r="O13" s="102">
        <f>IFERROR(INDEX('на отправку (3)'!Q:Q,MATCH($U13,'на отправку (3)'!$A:$A,0),1),0)</f>
        <v>8</v>
      </c>
      <c r="P13" s="102">
        <f>IFERROR(INDEX('на отправку (3)'!R:R,MATCH($U13,'на отправку (3)'!$A:$A,0),1),0)</f>
        <v>0.75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0</v>
      </c>
      <c r="U13" s="141" t="str">
        <f t="shared" si="1"/>
        <v>022208№4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35</v>
      </c>
      <c r="D14" s="102">
        <f>IFERROR(INDEX('на отправку (3)'!F:F,MATCH($U14,'на отправку (3)'!$A:$A,0),1),0)</f>
        <v>36</v>
      </c>
      <c r="E14" s="102">
        <f>IFERROR(INDEX('на отправку (3)'!G:G,MATCH($U14,'на отправку (3)'!$A:$A,0),1),0)</f>
        <v>0.97222222199999997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322.542734166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26</v>
      </c>
      <c r="O14" s="102">
        <f>IFERROR(INDEX('на отправку (3)'!Q:Q,MATCH($U14,'на отправку (3)'!$A:$A,0),1),0)</f>
        <v>113</v>
      </c>
      <c r="P14" s="102">
        <f>IFERROR(INDEX('на отправку (3)'!R:R,MATCH($U14,'на отправку (3)'!$A:$A,0),1),0)</f>
        <v>0.230088496</v>
      </c>
      <c r="Q14" s="102">
        <f>IFERROR(INDEX('на отправку (3)'!S:S,MATCH($U14,'на отправку (3)'!$A:$A,0),1),0)</f>
        <v>0.5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022208№5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1168</v>
      </c>
      <c r="D15" s="102">
        <f>IFERROR(INDEX('на отправку (3)'!F:F,MATCH($U15,'на отправку (3)'!$A:$A,0),1),0)</f>
        <v>1165</v>
      </c>
      <c r="E15" s="102">
        <f>IFERROR(INDEX('на отправку (3)'!G:G,MATCH($U15,'на отправку (3)'!$A:$A,0),1),0)</f>
        <v>1.002575107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1.002575107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022208№6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297</v>
      </c>
      <c r="D16" s="102">
        <f>IFERROR(INDEX('на отправку (3)'!F:F,MATCH($U16,'на отправку (3)'!$A:$A,0),1),0)</f>
        <v>351</v>
      </c>
      <c r="E16" s="102">
        <f>IFERROR(INDEX('на отправку (3)'!G:G,MATCH($U16,'на отправку (3)'!$A:$A,0),1),0)</f>
        <v>0.84615384599999999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19.952844138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261</v>
      </c>
      <c r="O16" s="102">
        <f>IFERROR(INDEX('на отправку (3)'!Q:Q,MATCH($U16,'на отправку (3)'!$A:$A,0),1),0)</f>
        <v>370</v>
      </c>
      <c r="P16" s="102">
        <f>IFERROR(INDEX('на отправку (3)'!R:R,MATCH($U16,'на отправку (3)'!$A:$A,0),1),0)</f>
        <v>0.70540540500000004</v>
      </c>
      <c r="Q16" s="102">
        <f>IFERROR(INDEX('на отправку (3)'!S:S,MATCH($U16,'на отправку (3)'!$A:$A,0),1),0)</f>
        <v>1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022208№7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177</v>
      </c>
      <c r="D17" s="102">
        <f>IFERROR(INDEX('на отправку (3)'!F:F,MATCH($U17,'на отправку (3)'!$A:$A,0),1),0)</f>
        <v>351</v>
      </c>
      <c r="E17" s="102">
        <f>IFERROR(INDEX('на отправку (3)'!G:G,MATCH($U17,'на отправку (3)'!$A:$A,0),1),0)</f>
        <v>0.50427350400000004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9.7536450979999998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170</v>
      </c>
      <c r="O17" s="102">
        <f>IFERROR(INDEX('на отправку (3)'!Q:Q,MATCH($U17,'на отправку (3)'!$A:$A,0),1),0)</f>
        <v>370</v>
      </c>
      <c r="P17" s="102">
        <f>IFERROR(INDEX('на отправку (3)'!R:R,MATCH($U17,'на отправку (3)'!$A:$A,0),1),0)</f>
        <v>0.45945945900000001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022208№8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1588</v>
      </c>
      <c r="D18" s="102">
        <f>IFERROR(INDEX('на отправку (3)'!F:F,MATCH($U18,'на отправку (3)'!$A:$A,0),1),0)</f>
        <v>328</v>
      </c>
      <c r="E18" s="102">
        <f>IFERROR(INDEX('на отправку (3)'!G:G,MATCH($U18,'на отправку (3)'!$A:$A,0),1),0)</f>
        <v>4.8414634149999998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4.8414634149999998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1070</v>
      </c>
      <c r="O18" s="102">
        <f>IFERROR(INDEX('на отправку (3)'!Q:Q,MATCH($U18,'на отправку (3)'!$A:$A,0),1),0)</f>
        <v>462</v>
      </c>
      <c r="P18" s="102">
        <f>IFERROR(INDEX('на отправку (3)'!R:R,MATCH($U18,'на отправку (3)'!$A:$A,0),1),0)</f>
        <v>2.3160173159999999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022208№9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43</v>
      </c>
      <c r="D19" s="102">
        <f>IFERROR(INDEX('на отправку (3)'!F:F,MATCH($U19,'на отправку (3)'!$A:$A,0),1),0)</f>
        <v>4</v>
      </c>
      <c r="E19" s="102">
        <f>IFERROR(INDEX('на отправку (3)'!G:G,MATCH($U19,'на отправку (3)'!$A:$A,0),1),0)</f>
        <v>10.75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10.75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26</v>
      </c>
      <c r="O19" s="102">
        <f>IFERROR(INDEX('на отправку (3)'!Q:Q,MATCH($U19,'на отправку (3)'!$A:$A,0),1),0)</f>
        <v>8</v>
      </c>
      <c r="P19" s="102">
        <f>IFERROR(INDEX('на отправку (3)'!R:R,MATCH($U19,'на отправку (3)'!$A:$A,0),1),0)</f>
        <v>3.25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022208№10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224</v>
      </c>
      <c r="D20" s="102">
        <f>IFERROR(INDEX('на отправку (3)'!F:F,MATCH($U20,'на отправку (3)'!$A:$A,0),1),0)</f>
        <v>36</v>
      </c>
      <c r="E20" s="102">
        <f>IFERROR(INDEX('на отправку (3)'!G:G,MATCH($U20,'на отправку (3)'!$A:$A,0),1),0)</f>
        <v>6.2222222220000001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6.2222222220000001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147</v>
      </c>
      <c r="O20" s="102">
        <f>IFERROR(INDEX('на отправку (3)'!Q:Q,MATCH($U20,'на отправку (3)'!$A:$A,0),1),0)</f>
        <v>113</v>
      </c>
      <c r="P20" s="102">
        <f>IFERROR(INDEX('на отправку (3)'!R:R,MATCH($U20,'на отправку (3)'!$A:$A,0),1),0)</f>
        <v>1.300884956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022208№11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426</v>
      </c>
      <c r="D21" s="102">
        <f>IFERROR(INDEX('на отправку (3)'!F:F,MATCH($U21,'на отправку (3)'!$A:$A,0),1),0)</f>
        <v>10758</v>
      </c>
      <c r="E21" s="102">
        <f>IFERROR(INDEX('на отправку (3)'!G:G,MATCH($U21,'на отправку (3)'!$A:$A,0),1),0)</f>
        <v>3.9598438E-2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-3.5065259700000002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0.5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375</v>
      </c>
      <c r="O21" s="102">
        <f>IFERROR(INDEX('на отправку (3)'!Q:Q,MATCH($U21,'на отправку (3)'!$A:$A,0),1),0)</f>
        <v>9138</v>
      </c>
      <c r="P21" s="102">
        <f>IFERROR(INDEX('на отправку (3)'!R:R,MATCH($U21,'на отправку (3)'!$A:$A,0),1),0)</f>
        <v>4.1037426000000002E-2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1</v>
      </c>
      <c r="U21" s="141" t="str">
        <f t="shared" si="1"/>
        <v>022208№12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55</v>
      </c>
      <c r="D22" s="102">
        <f>IFERROR(INDEX('на отправку (3)'!F:F,MATCH($U22,'на отправку (3)'!$A:$A,0),1),0)</f>
        <v>274</v>
      </c>
      <c r="E22" s="102">
        <f>IFERROR(INDEX('на отправку (3)'!G:G,MATCH($U22,'на отправку (3)'!$A:$A,0),1),0)</f>
        <v>0.200729927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-9.6715327599999998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64</v>
      </c>
      <c r="O22" s="102">
        <f>IFERROR(INDEX('на отправку (3)'!Q:Q,MATCH($U22,'на отправку (3)'!$A:$A,0),1),0)</f>
        <v>288</v>
      </c>
      <c r="P22" s="102">
        <f>IFERROR(INDEX('на отправку (3)'!R:R,MATCH($U22,'на отправку (3)'!$A:$A,0),1),0)</f>
        <v>0.222222222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022208№13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1</v>
      </c>
      <c r="D23" s="102">
        <f>IFERROR(INDEX('на отправку (3)'!F:F,MATCH($U23,'на отправку (3)'!$A:$A,0),1),0)</f>
        <v>1175</v>
      </c>
      <c r="E23" s="102">
        <f>IFERROR(INDEX('на отправку (3)'!G:G,MATCH($U23,'на отправку (3)'!$A:$A,0),1),0)</f>
        <v>8.5106400000000001E-4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1001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022208№14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3929</v>
      </c>
      <c r="D25" s="102">
        <f>IFERROR(INDEX('на отправку (3)'!F:F,MATCH($U25,'на отправку (3)'!$A:$A,0),1),0)</f>
        <v>3926</v>
      </c>
      <c r="E25" s="102">
        <f>IFERROR(INDEX('на отправку (3)'!G:G,MATCH($U25,'на отправку (3)'!$A:$A,0),1),0)</f>
        <v>1.000764137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1.000764137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022208№15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5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11</v>
      </c>
      <c r="O26" s="102">
        <f>IFERROR(INDEX('на отправку (3)'!Q:Q,MATCH($U26,'на отправку (3)'!$A:$A,0),1),0)</f>
        <v>1</v>
      </c>
      <c r="P26" s="102">
        <f>IFERROR(INDEX('на отправку (3)'!R:R,MATCH($U26,'на отправку (3)'!$A:$A,0),1),0)</f>
        <v>11</v>
      </c>
      <c r="Q26" s="102">
        <f>IFERROR(INDEX('на отправку (3)'!S:S,MATCH($U26,'на отправку (3)'!$A:$A,0),1),0)</f>
        <v>1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022208№16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79</v>
      </c>
      <c r="D27" s="102">
        <f>IFERROR(INDEX('на отправку (3)'!F:F,MATCH($U27,'на отправку (3)'!$A:$A,0),1),0)</f>
        <v>2</v>
      </c>
      <c r="E27" s="102">
        <f>IFERROR(INDEX('на отправку (3)'!G:G,MATCH($U27,'на отправку (3)'!$A:$A,0),1),0)</f>
        <v>39.5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39.5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25</v>
      </c>
      <c r="O27" s="102">
        <f>IFERROR(INDEX('на отправку (3)'!Q:Q,MATCH($U27,'на отправку (3)'!$A:$A,0),1),0)</f>
        <v>7</v>
      </c>
      <c r="P27" s="102">
        <f>IFERROR(INDEX('на отправку (3)'!R:R,MATCH($U27,'на отправку (3)'!$A:$A,0),1),0)</f>
        <v>3.5714285710000002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022208№17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23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19</v>
      </c>
      <c r="O28" s="102">
        <f>IFERROR(INDEX('на отправку (3)'!Q:Q,MATCH($U28,'на отправку (3)'!$A:$A,0),1),0)</f>
        <v>3</v>
      </c>
      <c r="P28" s="102">
        <f>IFERROR(INDEX('на отправку (3)'!R:R,MATCH($U28,'на отправку (3)'!$A:$A,0),1),0)</f>
        <v>6.3333333329999997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022208№18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33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63</v>
      </c>
      <c r="O29" s="102">
        <f>IFERROR(INDEX('на отправку (3)'!Q:Q,MATCH($U29,'на отправку (3)'!$A:$A,0),1),0)</f>
        <v>23</v>
      </c>
      <c r="P29" s="102">
        <f>IFERROR(INDEX('на отправку (3)'!R:R,MATCH($U29,'на отправку (3)'!$A:$A,0),1),0)</f>
        <v>2.7391304349999999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022208№19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3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4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022208№20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13</v>
      </c>
      <c r="D32" s="102">
        <f>IFERROR(INDEX('на отправку (3)'!F:F,MATCH($U32,'на отправку (3)'!$A:$A,0),1),0)</f>
        <v>28</v>
      </c>
      <c r="E32" s="102">
        <f>IFERROR(INDEX('на отправку (3)'!G:G,MATCH($U32,'на отправку (3)'!$A:$A,0),1),0)</f>
        <v>0.46428571400000002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16.0714285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4</v>
      </c>
      <c r="O32" s="102">
        <f>IFERROR(INDEX('на отправку (3)'!Q:Q,MATCH($U32,'на отправку (3)'!$A:$A,0),1),0)</f>
        <v>10</v>
      </c>
      <c r="P32" s="102">
        <f>IFERROR(INDEX('на отправку (3)'!R:R,MATCH($U32,'на отправку (3)'!$A:$A,0),1),0)</f>
        <v>0.4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022208№21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77</v>
      </c>
      <c r="D33" s="102">
        <f>IFERROR(INDEX('на отправку (3)'!F:F,MATCH($U33,'на отправку (3)'!$A:$A,0),1),0)</f>
        <v>90</v>
      </c>
      <c r="E33" s="102">
        <f>IFERROR(INDEX('на отправку (3)'!G:G,MATCH($U33,'на отправку (3)'!$A:$A,0),1),0)</f>
        <v>0.85555555599999999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0.85555555599999999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022208№22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022208№23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3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-100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1</v>
      </c>
      <c r="O35" s="102">
        <f>IFERROR(INDEX('на отправку (3)'!Q:Q,MATCH($U35,'на отправку (3)'!$A:$A,0),1),0)</f>
        <v>17</v>
      </c>
      <c r="P35" s="102">
        <f>IFERROR(INDEX('на отправку (3)'!R:R,MATCH($U35,'на отправку (3)'!$A:$A,0),1),0)</f>
        <v>5.8823528999999999E-2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022208№24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117</v>
      </c>
      <c r="D36" s="102">
        <f>IFERROR(INDEX('на отправку (3)'!F:F,MATCH($U36,'на отправку (3)'!$A:$A,0),1),0)</f>
        <v>125</v>
      </c>
      <c r="E36" s="102">
        <f>IFERROR(INDEX('на отправку (3)'!G:G,MATCH($U36,'на отправку (3)'!$A:$A,0),1),0)</f>
        <v>0.93600000000000005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0.93600000000000005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022208№25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16</v>
      </c>
      <c r="V47" s="96" t="s">
        <v>191</v>
      </c>
      <c r="Y47" s="73">
        <f>SUM(Y10:Y44)</f>
        <v>25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19.5</v>
      </c>
      <c r="L50" s="73">
        <f>SUMIF(L10:L44,1,L10:L44)</f>
        <v>19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1"/>
  <dimension ref="A1:Z50"/>
  <sheetViews>
    <sheetView showGridLines="0" workbookViewId="0">
      <selection activeCell="O1" sqref="O1:O1048576"/>
    </sheetView>
  </sheetViews>
  <sheetFormatPr defaultColWidth="9.140625" defaultRowHeight="15" x14ac:dyDescent="0.25"/>
  <cols>
    <col min="1" max="1" width="44.5703125" style="85" customWidth="1"/>
    <col min="2" max="2" width="7.140625" style="85" customWidth="1"/>
    <col min="3" max="3" width="13.85546875" style="85" customWidth="1"/>
    <col min="4" max="4" width="14.85546875" style="85" customWidth="1"/>
    <col min="5" max="5" width="11" style="85" customWidth="1"/>
    <col min="6" max="6" width="11.140625" style="85" customWidth="1"/>
    <col min="7" max="7" width="12.42578125" style="85" customWidth="1"/>
    <col min="8" max="9" width="11.140625" style="85" customWidth="1"/>
    <col min="10" max="10" width="14" style="85" customWidth="1"/>
    <col min="11" max="11" width="14.28515625" style="85" customWidth="1"/>
    <col min="12" max="12" width="11.140625" style="85" customWidth="1"/>
    <col min="13" max="13" width="20" style="85" customWidth="1"/>
    <col min="14" max="14" width="13.28515625" style="85" customWidth="1"/>
    <col min="15" max="15" width="14.140625" style="85" customWidth="1"/>
    <col min="16" max="17" width="11.140625" style="85" customWidth="1"/>
    <col min="18" max="18" width="20" style="85" customWidth="1"/>
    <col min="19" max="19" width="0.140625" style="85" hidden="1" customWidth="1"/>
    <col min="20" max="20" width="9.140625" style="96"/>
    <col min="21" max="21" width="0" style="85" hidden="1" customWidth="1"/>
    <col min="22" max="16384" width="9.140625" style="85"/>
  </cols>
  <sheetData>
    <row r="1" spans="1:25" x14ac:dyDescent="0.25">
      <c r="A1" s="5" t="s">
        <v>2640</v>
      </c>
      <c r="T1" s="96" t="s">
        <v>29</v>
      </c>
    </row>
    <row r="2" spans="1:25" ht="22.5" customHeight="1" x14ac:dyDescent="0.25">
      <c r="A2" s="157" t="s">
        <v>2759</v>
      </c>
      <c r="B2" s="157" t="s">
        <v>2583</v>
      </c>
      <c r="C2" s="157" t="s">
        <v>2583</v>
      </c>
      <c r="D2" s="157" t="s">
        <v>2583</v>
      </c>
      <c r="E2" s="157" t="s">
        <v>2583</v>
      </c>
      <c r="F2" s="157" t="s">
        <v>2583</v>
      </c>
      <c r="G2" s="157" t="s">
        <v>2583</v>
      </c>
      <c r="H2" s="157" t="s">
        <v>2583</v>
      </c>
      <c r="I2" s="157" t="s">
        <v>2583</v>
      </c>
      <c r="J2" s="157" t="s">
        <v>2583</v>
      </c>
      <c r="K2" s="157" t="s">
        <v>2583</v>
      </c>
      <c r="L2" s="157" t="s">
        <v>2583</v>
      </c>
      <c r="M2" s="157" t="s">
        <v>2583</v>
      </c>
      <c r="N2" s="157" t="s">
        <v>2583</v>
      </c>
      <c r="O2" s="157" t="s">
        <v>2583</v>
      </c>
      <c r="P2" s="157" t="s">
        <v>2583</v>
      </c>
      <c r="Q2" s="157" t="s">
        <v>2583</v>
      </c>
      <c r="R2" s="157" t="s">
        <v>2583</v>
      </c>
      <c r="S2" s="157" t="s">
        <v>2583</v>
      </c>
    </row>
    <row r="3" spans="1:25" ht="20.25" customHeight="1" x14ac:dyDescent="0.25">
      <c r="A3" s="157" t="s">
        <v>0</v>
      </c>
      <c r="B3" s="157" t="s">
        <v>0</v>
      </c>
      <c r="C3" s="157" t="s">
        <v>0</v>
      </c>
      <c r="D3" s="157" t="s">
        <v>0</v>
      </c>
      <c r="E3" s="157" t="s">
        <v>0</v>
      </c>
      <c r="F3" s="157" t="s">
        <v>0</v>
      </c>
      <c r="G3" s="157" t="s">
        <v>0</v>
      </c>
      <c r="H3" s="157" t="s">
        <v>0</v>
      </c>
      <c r="I3" s="157" t="s">
        <v>0</v>
      </c>
      <c r="J3" s="157" t="s">
        <v>0</v>
      </c>
      <c r="K3" s="157" t="s">
        <v>0</v>
      </c>
      <c r="L3" s="157" t="s">
        <v>0</v>
      </c>
      <c r="M3" s="157" t="s">
        <v>0</v>
      </c>
      <c r="N3" s="157" t="s">
        <v>0</v>
      </c>
      <c r="O3" s="157" t="s">
        <v>0</v>
      </c>
      <c r="P3" s="157" t="s">
        <v>0</v>
      </c>
      <c r="Q3" s="157" t="s">
        <v>0</v>
      </c>
      <c r="R3" s="157" t="s">
        <v>0</v>
      </c>
      <c r="S3" s="157" t="s">
        <v>0</v>
      </c>
    </row>
    <row r="4" spans="1:25" ht="16.5" customHeight="1" x14ac:dyDescent="0.25">
      <c r="A4" s="157" t="s">
        <v>30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</row>
    <row r="5" spans="1:25" x14ac:dyDescent="0.25">
      <c r="A5" s="162" t="s">
        <v>2584</v>
      </c>
      <c r="B5" s="162" t="s">
        <v>2585</v>
      </c>
      <c r="C5" s="159" t="s">
        <v>2760</v>
      </c>
      <c r="D5" s="178" t="s">
        <v>2586</v>
      </c>
      <c r="E5" s="178" t="s">
        <v>2586</v>
      </c>
      <c r="F5" s="178" t="s">
        <v>2586</v>
      </c>
      <c r="G5" s="178" t="s">
        <v>2586</v>
      </c>
      <c r="H5" s="178" t="s">
        <v>2586</v>
      </c>
      <c r="I5" s="178" t="s">
        <v>2586</v>
      </c>
      <c r="J5" s="178" t="s">
        <v>2586</v>
      </c>
      <c r="K5" s="178" t="s">
        <v>2586</v>
      </c>
      <c r="L5" s="178" t="s">
        <v>2586</v>
      </c>
      <c r="M5" s="178" t="s">
        <v>2586</v>
      </c>
      <c r="N5" s="159" t="s">
        <v>2761</v>
      </c>
      <c r="O5" s="178" t="s">
        <v>2587</v>
      </c>
      <c r="P5" s="178" t="s">
        <v>2587</v>
      </c>
      <c r="Q5" s="178" t="s">
        <v>2587</v>
      </c>
      <c r="R5" s="179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63"/>
      <c r="B6" s="163"/>
      <c r="C6" s="1" t="s">
        <v>2588</v>
      </c>
      <c r="D6" s="1" t="s">
        <v>2589</v>
      </c>
      <c r="E6" s="1" t="s">
        <v>2590</v>
      </c>
      <c r="F6" s="1" t="s">
        <v>2591</v>
      </c>
      <c r="G6" s="1" t="s">
        <v>2592</v>
      </c>
      <c r="H6" s="1" t="s">
        <v>2593</v>
      </c>
      <c r="I6" s="1" t="s">
        <v>9</v>
      </c>
      <c r="J6" s="1" t="s">
        <v>2594</v>
      </c>
      <c r="K6" s="1" t="s">
        <v>2595</v>
      </c>
      <c r="L6" s="1" t="s">
        <v>2596</v>
      </c>
      <c r="M6" s="1" t="s">
        <v>11</v>
      </c>
      <c r="N6" s="1" t="s">
        <v>2588</v>
      </c>
      <c r="O6" s="1" t="s">
        <v>2589</v>
      </c>
      <c r="P6" s="1" t="s">
        <v>2590</v>
      </c>
      <c r="Q6" s="1" t="s">
        <v>9</v>
      </c>
      <c r="R6" s="95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7"/>
      <c r="B7" s="177"/>
      <c r="C7" s="1" t="s">
        <v>2597</v>
      </c>
      <c r="D7" s="1" t="s">
        <v>2597</v>
      </c>
      <c r="E7" s="1" t="s">
        <v>2598</v>
      </c>
      <c r="F7" s="1" t="s">
        <v>2599</v>
      </c>
      <c r="G7" s="1" t="s">
        <v>2600</v>
      </c>
      <c r="H7" s="1" t="s">
        <v>2601</v>
      </c>
      <c r="I7" s="1" t="s">
        <v>2602</v>
      </c>
      <c r="J7" s="1" t="s">
        <v>2603</v>
      </c>
      <c r="K7" s="1" t="s">
        <v>2603</v>
      </c>
      <c r="L7" s="1" t="s">
        <v>2604</v>
      </c>
      <c r="M7" s="1"/>
      <c r="N7" s="1" t="s">
        <v>2597</v>
      </c>
      <c r="O7" s="1" t="s">
        <v>2597</v>
      </c>
      <c r="P7" s="1" t="s">
        <v>2605</v>
      </c>
      <c r="Q7" s="1" t="s">
        <v>2606</v>
      </c>
      <c r="R7" s="95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2">
        <v>1</v>
      </c>
      <c r="B8" s="2">
        <v>2</v>
      </c>
      <c r="C8" s="2" t="s">
        <v>4</v>
      </c>
      <c r="D8" s="2" t="s">
        <v>2607</v>
      </c>
      <c r="E8" s="2" t="s">
        <v>6</v>
      </c>
      <c r="F8" s="2" t="s">
        <v>286</v>
      </c>
      <c r="G8" s="2" t="s">
        <v>287</v>
      </c>
      <c r="H8" s="2" t="s">
        <v>288</v>
      </c>
      <c r="I8" s="2" t="s">
        <v>289</v>
      </c>
      <c r="J8" s="2" t="s">
        <v>290</v>
      </c>
      <c r="K8" s="2" t="s">
        <v>2608</v>
      </c>
      <c r="L8" s="2" t="s">
        <v>2609</v>
      </c>
      <c r="M8" s="2" t="s">
        <v>2610</v>
      </c>
      <c r="N8" s="2" t="s">
        <v>2611</v>
      </c>
      <c r="O8" s="2" t="s">
        <v>2612</v>
      </c>
      <c r="P8" s="2" t="s">
        <v>2613</v>
      </c>
      <c r="Q8" s="2" t="s">
        <v>2614</v>
      </c>
      <c r="R8" s="2" t="s">
        <v>2615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2616</v>
      </c>
      <c r="C9" s="171" t="s">
        <v>13</v>
      </c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T9" s="143"/>
    </row>
    <row r="10" spans="1:25" ht="26.25" customHeight="1" x14ac:dyDescent="0.25">
      <c r="A10" s="7" t="s">
        <v>293</v>
      </c>
      <c r="B10" s="7" t="s">
        <v>2617</v>
      </c>
      <c r="C10" s="102">
        <f>IFERROR(INDEX('на отправку (3)'!E:E,MATCH($U10,'на отправку (3)'!$A:$A,0),1),0)</f>
        <v>56462</v>
      </c>
      <c r="D10" s="102">
        <f>IFERROR(INDEX('на отправку (3)'!F:F,MATCH($U10,'на отправку (3)'!$A:$A,0),1),0)</f>
        <v>177844.2</v>
      </c>
      <c r="E10" s="102">
        <f>IFERROR(INDEX('на отправку (3)'!G:G,MATCH($U10,'на отправку (3)'!$A:$A,0),1),0)</f>
        <v>0.317480131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-17.469262636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0.5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63060</v>
      </c>
      <c r="O10" s="102">
        <f>IFERROR(INDEX('на отправку (3)'!Q:Q,MATCH($U10,'на отправку (3)'!$A:$A,0),1),0)</f>
        <v>163928</v>
      </c>
      <c r="P10" s="102">
        <f>IFERROR(INDEX('на отправку (3)'!R:R,MATCH($U10,'на отправку (3)'!$A:$A,0),1),0)</f>
        <v>0.38468107899999998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021002№1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7" t="s">
        <v>295</v>
      </c>
      <c r="B11" s="7" t="s">
        <v>2</v>
      </c>
      <c r="C11" s="102">
        <f>IFERROR(INDEX('на отправку (3)'!E:E,MATCH($U11,'на отправку (3)'!$A:$A,0),1),0)</f>
        <v>496</v>
      </c>
      <c r="D11" s="102">
        <f>IFERROR(INDEX('на отправку (3)'!F:F,MATCH($U11,'на отправку (3)'!$A:$A,0),1),0)</f>
        <v>511</v>
      </c>
      <c r="E11" s="102">
        <f>IFERROR(INDEX('на отправку (3)'!G:G,MATCH($U11,'на отправку (3)'!$A:$A,0),1),0)</f>
        <v>0.97064579299999998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256.2775019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1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173</v>
      </c>
      <c r="O11" s="102">
        <f>IFERROR(INDEX('на отправку (3)'!Q:Q,MATCH($U11,'на отправку (3)'!$A:$A,0),1),0)</f>
        <v>635</v>
      </c>
      <c r="P11" s="102">
        <f>IFERROR(INDEX('на отправку (3)'!R:R,MATCH($U11,'на отправку (3)'!$A:$A,0),1),0)</f>
        <v>0.27244094499999999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021002№2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7" t="s">
        <v>297</v>
      </c>
      <c r="B12" s="7" t="s">
        <v>4</v>
      </c>
      <c r="C12" s="102">
        <f>IFERROR(INDEX('на отправку (3)'!E:E,MATCH($U12,'на отправку (3)'!$A:$A,0),1),0)</f>
        <v>5</v>
      </c>
      <c r="D12" s="102">
        <f>IFERROR(INDEX('на отправку (3)'!F:F,MATCH($U12,'на отправку (3)'!$A:$A,0),1),0)</f>
        <v>5</v>
      </c>
      <c r="E12" s="102">
        <f>IFERROR(INDEX('на отправку (3)'!G:G,MATCH($U12,'на отправку (3)'!$A:$A,0),1),0)</f>
        <v>1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0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021002№3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7" t="s">
        <v>299</v>
      </c>
      <c r="B13" s="7" t="s">
        <v>2607</v>
      </c>
      <c r="C13" s="102">
        <f>IFERROR(INDEX('на отправку (3)'!E:E,MATCH($U13,'на отправку (3)'!$A:$A,0),1),0)</f>
        <v>24</v>
      </c>
      <c r="D13" s="102">
        <f>IFERROR(INDEX('на отправку (3)'!F:F,MATCH($U13,'на отправку (3)'!$A:$A,0),1),0)</f>
        <v>25</v>
      </c>
      <c r="E13" s="102">
        <f>IFERROR(INDEX('на отправку (3)'!G:G,MATCH($U13,'на отправку (3)'!$A:$A,0),1),0)</f>
        <v>0.96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668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</v>
      </c>
      <c r="O13" s="102">
        <f>IFERROR(INDEX('на отправку (3)'!Q:Q,MATCH($U13,'на отправку (3)'!$A:$A,0),1),0)</f>
        <v>8</v>
      </c>
      <c r="P13" s="102">
        <f>IFERROR(INDEX('на отправку (3)'!R:R,MATCH($U13,'на отправку (3)'!$A:$A,0),1),0)</f>
        <v>0.125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021002№4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7" t="s">
        <v>301</v>
      </c>
      <c r="B14" s="7" t="s">
        <v>6</v>
      </c>
      <c r="C14" s="102">
        <f>IFERROR(INDEX('на отправку (3)'!E:E,MATCH($U14,'на отправку (3)'!$A:$A,0),1),0)</f>
        <v>29</v>
      </c>
      <c r="D14" s="102">
        <f>IFERROR(INDEX('на отправку (3)'!F:F,MATCH($U14,'на отправку (3)'!$A:$A,0),1),0)</f>
        <v>33</v>
      </c>
      <c r="E14" s="102">
        <f>IFERROR(INDEX('на отправку (3)'!G:G,MATCH($U14,'на отправку (3)'!$A:$A,0),1),0)</f>
        <v>0.87878787899999999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1328.0302926649999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4</v>
      </c>
      <c r="O14" s="102">
        <f>IFERROR(INDEX('на отправку (3)'!Q:Q,MATCH($U14,'на отправку (3)'!$A:$A,0),1),0)</f>
        <v>65</v>
      </c>
      <c r="P14" s="102">
        <f>IFERROR(INDEX('на отправку (3)'!R:R,MATCH($U14,'на отправку (3)'!$A:$A,0),1),0)</f>
        <v>6.1538462000000002E-2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021002№5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7" t="s">
        <v>303</v>
      </c>
      <c r="B15" s="7" t="s">
        <v>286</v>
      </c>
      <c r="C15" s="102">
        <f>IFERROR(INDEX('на отправку (3)'!E:E,MATCH($U15,'на отправку (3)'!$A:$A,0),1),0)</f>
        <v>1737</v>
      </c>
      <c r="D15" s="102">
        <f>IFERROR(INDEX('на отправку (3)'!F:F,MATCH($U15,'на отправку (3)'!$A:$A,0),1),0)</f>
        <v>1735</v>
      </c>
      <c r="E15" s="102">
        <f>IFERROR(INDEX('на отправку (3)'!G:G,MATCH($U15,'на отправку (3)'!$A:$A,0),1),0)</f>
        <v>1.001152738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1.001152738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021002№6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7" t="s">
        <v>2618</v>
      </c>
      <c r="B16" s="7" t="s">
        <v>287</v>
      </c>
      <c r="C16" s="102">
        <f>IFERROR(INDEX('на отправку (3)'!E:E,MATCH($U16,'на отправку (3)'!$A:$A,0),1),0)</f>
        <v>839</v>
      </c>
      <c r="D16" s="102">
        <f>IFERROR(INDEX('на отправку (3)'!F:F,MATCH($U16,'на отправку (3)'!$A:$A,0),1),0)</f>
        <v>967</v>
      </c>
      <c r="E16" s="102">
        <f>IFERROR(INDEX('на отправку (3)'!G:G,MATCH($U16,'на отправку (3)'!$A:$A,0),1),0)</f>
        <v>0.86763185099999995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-0.51535944899999997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1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607</v>
      </c>
      <c r="O16" s="102">
        <f>IFERROR(INDEX('на отправку (3)'!Q:Q,MATCH($U16,'на отправку (3)'!$A:$A,0),1),0)</f>
        <v>696</v>
      </c>
      <c r="P16" s="102">
        <f>IFERROR(INDEX('на отправку (3)'!R:R,MATCH($U16,'на отправку (3)'!$A:$A,0),1),0)</f>
        <v>0.87212643700000003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021002№7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7" t="s">
        <v>2619</v>
      </c>
      <c r="B17" s="7" t="s">
        <v>288</v>
      </c>
      <c r="C17" s="102">
        <f>IFERROR(INDEX('на отправку (3)'!E:E,MATCH($U17,'на отправку (3)'!$A:$A,0),1),0)</f>
        <v>310</v>
      </c>
      <c r="D17" s="102">
        <f>IFERROR(INDEX('на отправку (3)'!F:F,MATCH($U17,'на отправку (3)'!$A:$A,0),1),0)</f>
        <v>967</v>
      </c>
      <c r="E17" s="102">
        <f>IFERROR(INDEX('на отправку (3)'!G:G,MATCH($U17,'на отправку (3)'!$A:$A,0),1),0)</f>
        <v>0.32057911100000003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-24.620587356000001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296</v>
      </c>
      <c r="O17" s="102">
        <f>IFERROR(INDEX('на отправку (3)'!Q:Q,MATCH($U17,'на отправку (3)'!$A:$A,0),1),0)</f>
        <v>696</v>
      </c>
      <c r="P17" s="102">
        <f>IFERROR(INDEX('на отправку (3)'!R:R,MATCH($U17,'на отправку (3)'!$A:$A,0),1),0)</f>
        <v>0.42528735600000001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021002№8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7" t="s">
        <v>309</v>
      </c>
      <c r="B18" s="7" t="s">
        <v>289</v>
      </c>
      <c r="C18" s="102">
        <f>IFERROR(INDEX('на отправку (3)'!E:E,MATCH($U18,'на отправку (3)'!$A:$A,0),1),0)</f>
        <v>1562</v>
      </c>
      <c r="D18" s="102">
        <f>IFERROR(INDEX('на отправку (3)'!F:F,MATCH($U18,'на отправку (3)'!$A:$A,0),1),0)</f>
        <v>511</v>
      </c>
      <c r="E18" s="102">
        <f>IFERROR(INDEX('на отправку (3)'!G:G,MATCH($U18,'на отправку (3)'!$A:$A,0),1),0)</f>
        <v>3.0567514679999999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3.0567514679999999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1826</v>
      </c>
      <c r="O18" s="102">
        <f>IFERROR(INDEX('на отправку (3)'!Q:Q,MATCH($U18,'на отправку (3)'!$A:$A,0),1),0)</f>
        <v>635</v>
      </c>
      <c r="P18" s="102">
        <f>IFERROR(INDEX('на отправку (3)'!R:R,MATCH($U18,'на отправку (3)'!$A:$A,0),1),0)</f>
        <v>2.8755905510000002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021002№9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7" t="s">
        <v>311</v>
      </c>
      <c r="B19" s="7" t="s">
        <v>290</v>
      </c>
      <c r="C19" s="102">
        <f>IFERROR(INDEX('на отправку (3)'!E:E,MATCH($U19,'на отправку (3)'!$A:$A,0),1),0)</f>
        <v>45</v>
      </c>
      <c r="D19" s="102">
        <f>IFERROR(INDEX('на отправку (3)'!F:F,MATCH($U19,'на отправку (3)'!$A:$A,0),1),0)</f>
        <v>25</v>
      </c>
      <c r="E19" s="102">
        <f>IFERROR(INDEX('на отправку (3)'!G:G,MATCH($U19,'на отправку (3)'!$A:$A,0),1),0)</f>
        <v>1.8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1.8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20</v>
      </c>
      <c r="O19" s="102">
        <f>IFERROR(INDEX('на отправку (3)'!Q:Q,MATCH($U19,'на отправку (3)'!$A:$A,0),1),0)</f>
        <v>8</v>
      </c>
      <c r="P19" s="102">
        <f>IFERROR(INDEX('на отправку (3)'!R:R,MATCH($U19,'на отправку (3)'!$A:$A,0),1),0)</f>
        <v>2.5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021002№10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7" t="s">
        <v>313</v>
      </c>
      <c r="B20" s="7" t="s">
        <v>2608</v>
      </c>
      <c r="C20" s="102">
        <f>IFERROR(INDEX('на отправку (3)'!E:E,MATCH($U20,'на отправку (3)'!$A:$A,0),1),0)</f>
        <v>170</v>
      </c>
      <c r="D20" s="102">
        <f>IFERROR(INDEX('на отправку (3)'!F:F,MATCH($U20,'на отправку (3)'!$A:$A,0),1),0)</f>
        <v>33</v>
      </c>
      <c r="E20" s="102">
        <f>IFERROR(INDEX('на отправку (3)'!G:G,MATCH($U20,'на отправку (3)'!$A:$A,0),1),0)</f>
        <v>5.151515152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5.151515152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145</v>
      </c>
      <c r="O20" s="102">
        <f>IFERROR(INDEX('на отправку (3)'!Q:Q,MATCH($U20,'на отправку (3)'!$A:$A,0),1),0)</f>
        <v>65</v>
      </c>
      <c r="P20" s="102">
        <f>IFERROR(INDEX('на отправку (3)'!R:R,MATCH($U20,'на отправку (3)'!$A:$A,0),1),0)</f>
        <v>2.230769231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021002№11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7" t="s">
        <v>315</v>
      </c>
      <c r="B21" s="7" t="s">
        <v>2609</v>
      </c>
      <c r="C21" s="102">
        <f>IFERROR(INDEX('на отправку (3)'!E:E,MATCH($U21,'на отправку (3)'!$A:$A,0),1),0)</f>
        <v>769</v>
      </c>
      <c r="D21" s="102">
        <f>IFERROR(INDEX('на отправку (3)'!F:F,MATCH($U21,'на отправку (3)'!$A:$A,0),1),0)</f>
        <v>13887</v>
      </c>
      <c r="E21" s="102">
        <f>IFERROR(INDEX('на отправку (3)'!G:G,MATCH($U21,'на отправку (3)'!$A:$A,0),1),0)</f>
        <v>5.5375530999999999E-2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57.851094668000002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449</v>
      </c>
      <c r="O21" s="102">
        <f>IFERROR(INDEX('на отправку (3)'!Q:Q,MATCH($U21,'на отправку (3)'!$A:$A,0),1),0)</f>
        <v>12799</v>
      </c>
      <c r="P21" s="102">
        <f>IFERROR(INDEX('на отправку (3)'!R:R,MATCH($U21,'на отправку (3)'!$A:$A,0),1),0)</f>
        <v>3.5080866000000002E-2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021002№12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7" t="s">
        <v>317</v>
      </c>
      <c r="B22" s="7" t="s">
        <v>2610</v>
      </c>
      <c r="C22" s="102">
        <f>IFERROR(INDEX('на отправку (3)'!E:E,MATCH($U22,'на отправку (3)'!$A:$A,0),1),0)</f>
        <v>195</v>
      </c>
      <c r="D22" s="102">
        <f>IFERROR(INDEX('на отправку (3)'!F:F,MATCH($U22,'на отправку (3)'!$A:$A,0),1),0)</f>
        <v>648</v>
      </c>
      <c r="E22" s="102">
        <f>IFERROR(INDEX('на отправку (3)'!G:G,MATCH($U22,'на отправку (3)'!$A:$A,0),1),0)</f>
        <v>0.30092592600000001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18.928809092000002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167</v>
      </c>
      <c r="O22" s="102">
        <f>IFERROR(INDEX('на отправку (3)'!Q:Q,MATCH($U22,'на отправку (3)'!$A:$A,0),1),0)</f>
        <v>660</v>
      </c>
      <c r="P22" s="102">
        <f>IFERROR(INDEX('на отправку (3)'!R:R,MATCH($U22,'на отправку (3)'!$A:$A,0),1),0)</f>
        <v>0.25303030300000001</v>
      </c>
      <c r="Q22" s="102">
        <f>IFERROR(INDEX('на отправку (3)'!S:S,MATCH($U22,'на отправку (3)'!$A:$A,0),1),0)</f>
        <v>2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021002№13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7" t="s">
        <v>319</v>
      </c>
      <c r="B23" s="7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1532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1426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021002№14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s="96" customFormat="1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7" t="s">
        <v>323</v>
      </c>
      <c r="B25" s="7" t="s">
        <v>2612</v>
      </c>
      <c r="C25" s="102">
        <f>IFERROR(INDEX('на отправку (3)'!E:E,MATCH($U25,'на отправку (3)'!$A:$A,0),1),0)</f>
        <v>7769</v>
      </c>
      <c r="D25" s="102">
        <f>IFERROR(INDEX('на отправку (3)'!F:F,MATCH($U25,'на отправку (3)'!$A:$A,0),1),0)</f>
        <v>7800</v>
      </c>
      <c r="E25" s="102">
        <f>IFERROR(INDEX('на отправку (3)'!G:G,MATCH($U25,'на отправку (3)'!$A:$A,0),1),0)</f>
        <v>0.99602564100000002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0.99602564100000002</v>
      </c>
      <c r="I25" s="102">
        <f>IFERROR(INDEX('на отправку (3)'!K:K,MATCH($U25,'на отправку (3)'!$A:$A,0),1),0)</f>
        <v>0.5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021002№15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7" t="s">
        <v>325</v>
      </c>
      <c r="B26" s="7" t="s">
        <v>2613</v>
      </c>
      <c r="C26" s="102">
        <f>IFERROR(INDEX('на отправку (3)'!E:E,MATCH($U26,'на отправку (3)'!$A:$A,0),1),0)</f>
        <v>14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4</v>
      </c>
      <c r="O26" s="102">
        <f>IFERROR(INDEX('на отправку (3)'!Q:Q,MATCH($U26,'на отправку (3)'!$A:$A,0),1),0)</f>
        <v>7</v>
      </c>
      <c r="P26" s="102">
        <f>IFERROR(INDEX('на отправку (3)'!R:R,MATCH($U26,'на отправку (3)'!$A:$A,0),1),0)</f>
        <v>0.571428571</v>
      </c>
      <c r="Q26" s="102">
        <f>IFERROR(INDEX('на отправку (3)'!S:S,MATCH($U26,'на отправку (3)'!$A:$A,0),1),0)</f>
        <v>0.5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021002№16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7" t="s">
        <v>327</v>
      </c>
      <c r="B27" s="7" t="s">
        <v>2614</v>
      </c>
      <c r="C27" s="102">
        <f>IFERROR(INDEX('на отправку (3)'!E:E,MATCH($U27,'на отправку (3)'!$A:$A,0),1),0)</f>
        <v>35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3</v>
      </c>
      <c r="O27" s="102">
        <f>IFERROR(INDEX('на отправку (3)'!Q:Q,MATCH($U27,'на отправку (3)'!$A:$A,0),1),0)</f>
        <v>96</v>
      </c>
      <c r="P27" s="102">
        <f>IFERROR(INDEX('на отправку (3)'!R:R,MATCH($U27,'на отправку (3)'!$A:$A,0),1),0)</f>
        <v>3.125E-2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021002№17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7" t="s">
        <v>329</v>
      </c>
      <c r="B28" s="7" t="s">
        <v>2615</v>
      </c>
      <c r="C28" s="102">
        <f>IFERROR(INDEX('на отправку (3)'!E:E,MATCH($U28,'на отправку (3)'!$A:$A,0),1),0)</f>
        <v>48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24</v>
      </c>
      <c r="O28" s="102">
        <f>IFERROR(INDEX('на отправку (3)'!Q:Q,MATCH($U28,'на отправку (3)'!$A:$A,0),1),0)</f>
        <v>19</v>
      </c>
      <c r="P28" s="102">
        <f>IFERROR(INDEX('на отправку (3)'!R:R,MATCH($U28,'на отправку (3)'!$A:$A,0),1),0)</f>
        <v>1.263157895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021002№18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7" t="s">
        <v>331</v>
      </c>
      <c r="B29" s="7" t="s">
        <v>2620</v>
      </c>
      <c r="C29" s="102">
        <f>IFERROR(INDEX('на отправку (3)'!E:E,MATCH($U29,'на отправку (3)'!$A:$A,0),1),0)</f>
        <v>233</v>
      </c>
      <c r="D29" s="102">
        <f>IFERROR(INDEX('на отправку (3)'!F:F,MATCH($U29,'на отправку (3)'!$A:$A,0),1),0)</f>
        <v>3</v>
      </c>
      <c r="E29" s="102">
        <f>IFERROR(INDEX('на отправку (3)'!G:G,MATCH($U29,'на отправку (3)'!$A:$A,0),1),0)</f>
        <v>77.666666667000001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77.666666667000001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1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63</v>
      </c>
      <c r="O29" s="102">
        <f>IFERROR(INDEX('на отправку (3)'!Q:Q,MATCH($U29,'на отправку (3)'!$A:$A,0),1),0)</f>
        <v>19</v>
      </c>
      <c r="P29" s="102">
        <f>IFERROR(INDEX('на отправку (3)'!R:R,MATCH($U29,'на отправку (3)'!$A:$A,0),1),0)</f>
        <v>3.3157894739999998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021002№19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36.75" customHeight="1" x14ac:dyDescent="0.25">
      <c r="A30" s="7" t="s">
        <v>333</v>
      </c>
      <c r="B30" s="7" t="s">
        <v>2621</v>
      </c>
      <c r="C30" s="102">
        <f>IFERROR(INDEX('на отправку (3)'!E:E,MATCH($U30,'на отправку (3)'!$A:$A,0),1),0)</f>
        <v>6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14</v>
      </c>
      <c r="O30" s="102">
        <f>IFERROR(INDEX('на отправку (3)'!Q:Q,MATCH($U30,'на отправку (3)'!$A:$A,0),1),0)</f>
        <v>1</v>
      </c>
      <c r="P30" s="102">
        <f>IFERROR(INDEX('на отправку (3)'!R:R,MATCH($U30,'на отправку (3)'!$A:$A,0),1),0)</f>
        <v>14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021002№20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s="96" customFormat="1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7" t="s">
        <v>335</v>
      </c>
      <c r="B32" s="7" t="s">
        <v>2622</v>
      </c>
      <c r="C32" s="102">
        <f>IFERROR(INDEX('на отправку (3)'!E:E,MATCH($U32,'на отправку (3)'!$A:$A,0),1),0)</f>
        <v>12</v>
      </c>
      <c r="D32" s="102">
        <f>IFERROR(INDEX('на отправку (3)'!F:F,MATCH($U32,'на отправку (3)'!$A:$A,0),1),0)</f>
        <v>15</v>
      </c>
      <c r="E32" s="102">
        <f>IFERROR(INDEX('на отправку (3)'!G:G,MATCH($U32,'на отправку (3)'!$A:$A,0),1),0)</f>
        <v>0.8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19.999999939999999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6</v>
      </c>
      <c r="O32" s="102">
        <f>IFERROR(INDEX('на отправку (3)'!Q:Q,MATCH($U32,'на отправку (3)'!$A:$A,0),1),0)</f>
        <v>9</v>
      </c>
      <c r="P32" s="102">
        <f>IFERROR(INDEX('на отправку (3)'!R:R,MATCH($U32,'на отправку (3)'!$A:$A,0),1),0)</f>
        <v>0.66666666699999999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021002№21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7" t="s">
        <v>337</v>
      </c>
      <c r="B33" s="7" t="s">
        <v>2623</v>
      </c>
      <c r="C33" s="102">
        <f>IFERROR(INDEX('на отправку (3)'!E:E,MATCH($U33,'на отправку (3)'!$A:$A,0),1),0)</f>
        <v>44</v>
      </c>
      <c r="D33" s="102">
        <f>IFERROR(INDEX('на отправку (3)'!F:F,MATCH($U33,'на отправку (3)'!$A:$A,0),1),0)</f>
        <v>125</v>
      </c>
      <c r="E33" s="102">
        <f>IFERROR(INDEX('на отправку (3)'!G:G,MATCH($U33,'на отправку (3)'!$A:$A,0),1),0)</f>
        <v>0.35199999999999998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0.35199999999999998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021002№22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7" t="s">
        <v>339</v>
      </c>
      <c r="B34" s="7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-100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1</v>
      </c>
      <c r="O34" s="102">
        <f>IFERROR(INDEX('на отправку (3)'!Q:Q,MATCH($U34,'на отправку (3)'!$A:$A,0),1),0)</f>
        <v>1</v>
      </c>
      <c r="P34" s="102">
        <f>IFERROR(INDEX('на отправку (3)'!R:R,MATCH($U34,'на отправку (3)'!$A:$A,0),1),0)</f>
        <v>1</v>
      </c>
      <c r="Q34" s="102">
        <f>IFERROR(INDEX('на отправку (3)'!S:S,MATCH($U34,'на отправку (3)'!$A:$A,0),1),0)</f>
        <v>0.5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021002№23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7" t="s">
        <v>341</v>
      </c>
      <c r="B35" s="7" t="s">
        <v>2625</v>
      </c>
      <c r="C35" s="102">
        <f>IFERROR(INDEX('на отправку (3)'!E:E,MATCH($U35,'на отправку (3)'!$A:$A,0),1),0)</f>
        <v>1</v>
      </c>
      <c r="D35" s="102">
        <f>IFERROR(INDEX('на отправку (3)'!F:F,MATCH($U35,'на отправку (3)'!$A:$A,0),1),0)</f>
        <v>2</v>
      </c>
      <c r="E35" s="102">
        <f>IFERROR(INDEX('на отправку (3)'!G:G,MATCH($U35,'на отправку (3)'!$A:$A,0),1),0)</f>
        <v>0.5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16.666666549999999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1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3</v>
      </c>
      <c r="O35" s="102">
        <f>IFERROR(INDEX('на отправку (3)'!Q:Q,MATCH($U35,'на отправку (3)'!$A:$A,0),1),0)</f>
        <v>7</v>
      </c>
      <c r="P35" s="102">
        <f>IFERROR(INDEX('на отправку (3)'!R:R,MATCH($U35,'на отправку (3)'!$A:$A,0),1),0)</f>
        <v>0.428571429</v>
      </c>
      <c r="Q35" s="102">
        <f>IFERROR(INDEX('на отправку (3)'!S:S,MATCH($U35,'на отправку (3)'!$A:$A,0),1),0)</f>
        <v>1</v>
      </c>
      <c r="R35" s="102">
        <f>IFERROR(INDEX('на отправку (3)'!T:T,MATCH($U35,'на отправку (3)'!$A:$A,0),1),0)</f>
        <v>0</v>
      </c>
      <c r="T35" s="140">
        <f t="shared" si="0"/>
        <v>1</v>
      </c>
      <c r="U35" s="141" t="str">
        <f t="shared" si="1"/>
        <v>021002№24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7" t="s">
        <v>343</v>
      </c>
      <c r="B36" s="7" t="s">
        <v>2626</v>
      </c>
      <c r="C36" s="102">
        <f>IFERROR(INDEX('на отправку (3)'!E:E,MATCH($U36,'на отправку (3)'!$A:$A,0),1),0)</f>
        <v>333</v>
      </c>
      <c r="D36" s="102">
        <f>IFERROR(INDEX('на отправку (3)'!F:F,MATCH($U36,'на отправку (3)'!$A:$A,0),1),0)</f>
        <v>333</v>
      </c>
      <c r="E36" s="102">
        <f>IFERROR(INDEX('на отправку (3)'!G:G,MATCH($U36,'на отправку (3)'!$A:$A,0),1),0)</f>
        <v>1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1</v>
      </c>
      <c r="I36" s="102">
        <f>IFERROR(INDEX('на отправку (3)'!K:K,MATCH($U36,'на отправку (3)'!$A:$A,0),1),0)</f>
        <v>2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2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021002№25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7"/>
      <c r="B37" s="7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2628</v>
      </c>
      <c r="B38" s="7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6" t="s">
        <v>2636</v>
      </c>
      <c r="B47" s="176" t="s">
        <v>2636</v>
      </c>
      <c r="C47" s="176" t="s">
        <v>2636</v>
      </c>
      <c r="D47" s="176" t="s">
        <v>2636</v>
      </c>
      <c r="E47" s="176" t="s">
        <v>2636</v>
      </c>
      <c r="F47" s="176" t="s">
        <v>2636</v>
      </c>
      <c r="G47" s="176" t="s">
        <v>2636</v>
      </c>
      <c r="H47" s="176" t="s">
        <v>2636</v>
      </c>
      <c r="I47" s="176" t="s">
        <v>2636</v>
      </c>
      <c r="J47" s="176" t="s">
        <v>2636</v>
      </c>
      <c r="K47" s="176" t="s">
        <v>2636</v>
      </c>
      <c r="L47" s="176" t="s">
        <v>2636</v>
      </c>
      <c r="M47" s="176" t="s">
        <v>2636</v>
      </c>
      <c r="N47" s="176" t="s">
        <v>2636</v>
      </c>
      <c r="O47" s="176" t="s">
        <v>2636</v>
      </c>
      <c r="P47" s="176" t="s">
        <v>2636</v>
      </c>
      <c r="Q47" s="176" t="s">
        <v>2636</v>
      </c>
      <c r="R47" s="176" t="s">
        <v>2636</v>
      </c>
      <c r="S47" s="176" t="s">
        <v>2636</v>
      </c>
      <c r="T47" s="73">
        <f>SUM(T10:T44)</f>
        <v>17</v>
      </c>
      <c r="V47" s="85" t="s">
        <v>191</v>
      </c>
      <c r="Y47" s="73">
        <f>SUM(Y10:Y44)</f>
        <v>27</v>
      </c>
      <c r="Z47" s="85" t="s">
        <v>282</v>
      </c>
    </row>
    <row r="48" spans="1:26" ht="16.5" customHeight="1" x14ac:dyDescent="0.25">
      <c r="A48" s="176" t="s">
        <v>2637</v>
      </c>
      <c r="B48" s="176" t="s">
        <v>2637</v>
      </c>
      <c r="C48" s="176" t="s">
        <v>2637</v>
      </c>
      <c r="D48" s="176" t="s">
        <v>2637</v>
      </c>
      <c r="E48" s="176" t="s">
        <v>2637</v>
      </c>
      <c r="F48" s="176" t="s">
        <v>2637</v>
      </c>
      <c r="G48" s="176" t="s">
        <v>2637</v>
      </c>
      <c r="H48" s="176" t="s">
        <v>2637</v>
      </c>
      <c r="I48" s="176" t="s">
        <v>2637</v>
      </c>
      <c r="J48" s="176" t="s">
        <v>2637</v>
      </c>
      <c r="K48" s="176" t="s">
        <v>2637</v>
      </c>
      <c r="L48" s="176" t="s">
        <v>2637</v>
      </c>
      <c r="M48" s="176" t="s">
        <v>2637</v>
      </c>
      <c r="N48" s="176" t="s">
        <v>2637</v>
      </c>
      <c r="O48" s="176" t="s">
        <v>2637</v>
      </c>
      <c r="P48" s="176" t="s">
        <v>2637</v>
      </c>
      <c r="Q48" s="176" t="s">
        <v>2637</v>
      </c>
      <c r="R48" s="176" t="s">
        <v>2637</v>
      </c>
      <c r="S48" s="176" t="s">
        <v>2637</v>
      </c>
    </row>
    <row r="49" spans="1:19" x14ac:dyDescent="0.25">
      <c r="A49" s="176" t="s">
        <v>2638</v>
      </c>
      <c r="B49" s="176" t="s">
        <v>2638</v>
      </c>
      <c r="C49" s="176" t="s">
        <v>2638</v>
      </c>
      <c r="D49" s="176" t="s">
        <v>2638</v>
      </c>
      <c r="E49" s="176" t="s">
        <v>2638</v>
      </c>
      <c r="F49" s="176" t="s">
        <v>2638</v>
      </c>
      <c r="G49" s="176" t="s">
        <v>2638</v>
      </c>
      <c r="H49" s="176" t="s">
        <v>2638</v>
      </c>
      <c r="I49" s="176" t="s">
        <v>2638</v>
      </c>
      <c r="J49" s="176" t="s">
        <v>2638</v>
      </c>
      <c r="K49" s="176" t="s">
        <v>2638</v>
      </c>
      <c r="L49" s="176" t="s">
        <v>2638</v>
      </c>
      <c r="M49" s="176" t="s">
        <v>2638</v>
      </c>
      <c r="N49" s="176" t="s">
        <v>2638</v>
      </c>
      <c r="O49" s="176" t="s">
        <v>2638</v>
      </c>
      <c r="P49" s="176" t="s">
        <v>2638</v>
      </c>
      <c r="Q49" s="176" t="s">
        <v>2638</v>
      </c>
      <c r="R49" s="176" t="s">
        <v>2638</v>
      </c>
      <c r="S49" s="176" t="s">
        <v>2638</v>
      </c>
    </row>
    <row r="50" spans="1:19" x14ac:dyDescent="0.25">
      <c r="B50" s="85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21</v>
      </c>
      <c r="L50" s="73">
        <f>SUMIF(L10:L44,1,L10:L44)</f>
        <v>20</v>
      </c>
      <c r="M50" s="85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58"/>
  <dimension ref="A1:XFD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16384" x14ac:dyDescent="0.25">
      <c r="A1" s="105" t="s">
        <v>2697</v>
      </c>
      <c r="T1" s="96" t="s">
        <v>121</v>
      </c>
    </row>
    <row r="2" spans="1:16384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16384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16384" ht="15.75" customHeight="1" x14ac:dyDescent="0.25">
      <c r="A4" s="158" t="s">
        <v>2698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  <c r="EN4" s="158"/>
      <c r="EO4" s="158"/>
      <c r="EP4" s="158"/>
      <c r="EQ4" s="158"/>
      <c r="ER4" s="158"/>
      <c r="ES4" s="158"/>
      <c r="ET4" s="158"/>
      <c r="EU4" s="158"/>
      <c r="EV4" s="158"/>
      <c r="EW4" s="158"/>
      <c r="EX4" s="158"/>
      <c r="EY4" s="158"/>
      <c r="EZ4" s="158"/>
      <c r="FA4" s="158"/>
      <c r="FB4" s="158"/>
      <c r="FC4" s="158"/>
      <c r="FD4" s="158"/>
      <c r="FE4" s="158"/>
      <c r="FF4" s="158"/>
      <c r="FG4" s="158"/>
      <c r="FH4" s="158"/>
      <c r="FI4" s="158"/>
      <c r="FJ4" s="158"/>
      <c r="FK4" s="158"/>
      <c r="FL4" s="158"/>
      <c r="FM4" s="158"/>
      <c r="FN4" s="158"/>
      <c r="FO4" s="158"/>
      <c r="FP4" s="158"/>
      <c r="FQ4" s="158"/>
      <c r="FR4" s="158"/>
      <c r="FS4" s="158"/>
      <c r="FT4" s="158"/>
      <c r="FU4" s="158"/>
      <c r="FV4" s="158"/>
      <c r="FW4" s="158"/>
      <c r="FX4" s="158"/>
      <c r="FY4" s="158"/>
      <c r="FZ4" s="158"/>
      <c r="GA4" s="158"/>
      <c r="GB4" s="158"/>
      <c r="GC4" s="158"/>
      <c r="GD4" s="158"/>
      <c r="GE4" s="158"/>
      <c r="GF4" s="158"/>
      <c r="GG4" s="158"/>
      <c r="GH4" s="158"/>
      <c r="GI4" s="158"/>
      <c r="GJ4" s="158"/>
      <c r="GK4" s="158"/>
      <c r="GL4" s="158"/>
      <c r="GM4" s="158"/>
      <c r="GN4" s="158"/>
      <c r="GO4" s="158"/>
      <c r="GP4" s="158"/>
      <c r="GQ4" s="158"/>
      <c r="GR4" s="158"/>
      <c r="GS4" s="158"/>
      <c r="GT4" s="158"/>
      <c r="GU4" s="158"/>
      <c r="GV4" s="158"/>
      <c r="GW4" s="158"/>
      <c r="GX4" s="158"/>
      <c r="GY4" s="158"/>
      <c r="GZ4" s="158"/>
      <c r="HA4" s="158"/>
      <c r="HB4" s="158"/>
      <c r="HC4" s="158"/>
      <c r="HD4" s="158"/>
      <c r="HE4" s="158"/>
      <c r="HF4" s="158"/>
      <c r="HG4" s="158"/>
      <c r="HH4" s="158"/>
      <c r="HI4" s="158"/>
      <c r="HJ4" s="158"/>
      <c r="HK4" s="158"/>
      <c r="HL4" s="158"/>
      <c r="HM4" s="158"/>
      <c r="HN4" s="158"/>
      <c r="HO4" s="158"/>
      <c r="HP4" s="158"/>
      <c r="HQ4" s="158"/>
      <c r="HR4" s="158"/>
      <c r="HS4" s="158"/>
      <c r="HT4" s="158"/>
      <c r="HU4" s="158"/>
      <c r="HV4" s="158"/>
      <c r="HW4" s="158"/>
      <c r="HX4" s="158"/>
      <c r="HY4" s="158"/>
      <c r="HZ4" s="158"/>
      <c r="IA4" s="158"/>
      <c r="IB4" s="158"/>
      <c r="IC4" s="158"/>
      <c r="ID4" s="158"/>
      <c r="IE4" s="158"/>
      <c r="IF4" s="158"/>
      <c r="IG4" s="158"/>
      <c r="IH4" s="158"/>
      <c r="II4" s="158"/>
      <c r="IJ4" s="158"/>
      <c r="IK4" s="158"/>
      <c r="IL4" s="158"/>
      <c r="IM4" s="158"/>
      <c r="IN4" s="158"/>
      <c r="IO4" s="158"/>
      <c r="IP4" s="158"/>
      <c r="IQ4" s="158"/>
      <c r="IR4" s="158"/>
      <c r="IS4" s="158"/>
      <c r="IT4" s="158"/>
      <c r="IU4" s="158"/>
      <c r="IV4" s="158"/>
      <c r="IW4" s="158"/>
      <c r="IX4" s="158"/>
      <c r="IY4" s="158"/>
      <c r="IZ4" s="158"/>
      <c r="JA4" s="158"/>
      <c r="JB4" s="158"/>
      <c r="JC4" s="158"/>
      <c r="JD4" s="158"/>
      <c r="JE4" s="158"/>
      <c r="JF4" s="158"/>
      <c r="JG4" s="158"/>
      <c r="JH4" s="158"/>
      <c r="JI4" s="158"/>
      <c r="JJ4" s="158"/>
      <c r="JK4" s="158"/>
      <c r="JL4" s="158"/>
      <c r="JM4" s="158"/>
      <c r="JN4" s="158"/>
      <c r="JO4" s="158"/>
      <c r="JP4" s="158"/>
      <c r="JQ4" s="158"/>
      <c r="JR4" s="158"/>
      <c r="JS4" s="158"/>
      <c r="JT4" s="158"/>
      <c r="JU4" s="158"/>
      <c r="JV4" s="158"/>
      <c r="JW4" s="158"/>
      <c r="JX4" s="158"/>
      <c r="JY4" s="158"/>
      <c r="JZ4" s="158"/>
      <c r="KA4" s="158"/>
      <c r="KB4" s="158"/>
      <c r="KC4" s="158"/>
      <c r="KD4" s="158"/>
      <c r="KE4" s="158"/>
      <c r="KF4" s="158"/>
      <c r="KG4" s="158"/>
      <c r="KH4" s="158"/>
      <c r="KI4" s="158"/>
      <c r="KJ4" s="158"/>
      <c r="KK4" s="158"/>
      <c r="KL4" s="158"/>
      <c r="KM4" s="158"/>
      <c r="KN4" s="158"/>
      <c r="KO4" s="158"/>
      <c r="KP4" s="158"/>
      <c r="KQ4" s="158"/>
      <c r="KR4" s="158"/>
      <c r="KS4" s="158"/>
      <c r="KT4" s="158"/>
      <c r="KU4" s="158"/>
      <c r="KV4" s="158"/>
      <c r="KW4" s="158"/>
      <c r="KX4" s="158"/>
      <c r="KY4" s="158"/>
      <c r="KZ4" s="158"/>
      <c r="LA4" s="158"/>
      <c r="LB4" s="158"/>
      <c r="LC4" s="158"/>
      <c r="LD4" s="158"/>
      <c r="LE4" s="158"/>
      <c r="LF4" s="158"/>
      <c r="LG4" s="158"/>
      <c r="LH4" s="158"/>
      <c r="LI4" s="158"/>
      <c r="LJ4" s="158"/>
      <c r="LK4" s="158"/>
      <c r="LL4" s="158"/>
      <c r="LM4" s="158"/>
      <c r="LN4" s="158"/>
      <c r="LO4" s="158"/>
      <c r="LP4" s="158"/>
      <c r="LQ4" s="158"/>
      <c r="LR4" s="158"/>
      <c r="LS4" s="158"/>
      <c r="LT4" s="158"/>
      <c r="LU4" s="158"/>
      <c r="LV4" s="158"/>
      <c r="LW4" s="158"/>
      <c r="LX4" s="158"/>
      <c r="LY4" s="158"/>
      <c r="LZ4" s="158"/>
      <c r="MA4" s="158"/>
      <c r="MB4" s="158"/>
      <c r="MC4" s="158"/>
      <c r="MD4" s="158"/>
      <c r="ME4" s="158"/>
      <c r="MF4" s="158"/>
      <c r="MG4" s="158"/>
      <c r="MH4" s="158"/>
      <c r="MI4" s="158"/>
      <c r="MJ4" s="158"/>
      <c r="MK4" s="158"/>
      <c r="ML4" s="158"/>
      <c r="MM4" s="158"/>
      <c r="MN4" s="158"/>
      <c r="MO4" s="158"/>
      <c r="MP4" s="158"/>
      <c r="MQ4" s="158"/>
      <c r="MR4" s="158"/>
      <c r="MS4" s="158"/>
      <c r="MT4" s="158"/>
      <c r="MU4" s="158"/>
      <c r="MV4" s="158"/>
      <c r="MW4" s="158"/>
      <c r="MX4" s="158"/>
      <c r="MY4" s="158"/>
      <c r="MZ4" s="158"/>
      <c r="NA4" s="158"/>
      <c r="NB4" s="158"/>
      <c r="NC4" s="158"/>
      <c r="ND4" s="158"/>
      <c r="NE4" s="158"/>
      <c r="NF4" s="158"/>
      <c r="NG4" s="158"/>
      <c r="NH4" s="158"/>
      <c r="NI4" s="158"/>
      <c r="NJ4" s="158"/>
      <c r="NK4" s="158"/>
      <c r="NL4" s="158"/>
      <c r="NM4" s="158"/>
      <c r="NN4" s="158"/>
      <c r="NO4" s="158"/>
      <c r="NP4" s="158"/>
      <c r="NQ4" s="158"/>
      <c r="NR4" s="158"/>
      <c r="NS4" s="158"/>
      <c r="NT4" s="158"/>
      <c r="NU4" s="158"/>
      <c r="NV4" s="158"/>
      <c r="NW4" s="158"/>
      <c r="NX4" s="158"/>
      <c r="NY4" s="158"/>
      <c r="NZ4" s="158"/>
      <c r="OA4" s="158"/>
      <c r="OB4" s="158"/>
      <c r="OC4" s="158"/>
      <c r="OD4" s="158"/>
      <c r="OE4" s="158"/>
      <c r="OF4" s="158"/>
      <c r="OG4" s="158"/>
      <c r="OH4" s="158"/>
      <c r="OI4" s="158"/>
      <c r="OJ4" s="158"/>
      <c r="OK4" s="158"/>
      <c r="OL4" s="158"/>
      <c r="OM4" s="158"/>
      <c r="ON4" s="158"/>
      <c r="OO4" s="158"/>
      <c r="OP4" s="158"/>
      <c r="OQ4" s="158"/>
      <c r="OR4" s="158"/>
      <c r="OS4" s="158"/>
      <c r="OT4" s="158"/>
      <c r="OU4" s="158"/>
      <c r="OV4" s="158"/>
      <c r="OW4" s="158"/>
      <c r="OX4" s="158"/>
      <c r="OY4" s="158"/>
      <c r="OZ4" s="158"/>
      <c r="PA4" s="158"/>
      <c r="PB4" s="158"/>
      <c r="PC4" s="158"/>
      <c r="PD4" s="158"/>
      <c r="PE4" s="158"/>
      <c r="PF4" s="158"/>
      <c r="PG4" s="158"/>
      <c r="PH4" s="158"/>
      <c r="PI4" s="158"/>
      <c r="PJ4" s="158"/>
      <c r="PK4" s="158"/>
      <c r="PL4" s="158"/>
      <c r="PM4" s="158"/>
      <c r="PN4" s="158"/>
      <c r="PO4" s="158"/>
      <c r="PP4" s="158"/>
      <c r="PQ4" s="158"/>
      <c r="PR4" s="158"/>
      <c r="PS4" s="158"/>
      <c r="PT4" s="158"/>
      <c r="PU4" s="158"/>
      <c r="PV4" s="158"/>
      <c r="PW4" s="158"/>
      <c r="PX4" s="158"/>
      <c r="PY4" s="158"/>
      <c r="PZ4" s="158"/>
      <c r="QA4" s="158"/>
      <c r="QB4" s="158"/>
      <c r="QC4" s="158"/>
      <c r="QD4" s="158"/>
      <c r="QE4" s="158"/>
      <c r="QF4" s="158"/>
      <c r="QG4" s="158"/>
      <c r="QH4" s="158"/>
      <c r="QI4" s="158"/>
      <c r="QJ4" s="158"/>
      <c r="QK4" s="158"/>
      <c r="QL4" s="158"/>
      <c r="QM4" s="158"/>
      <c r="QN4" s="158"/>
      <c r="QO4" s="158"/>
      <c r="QP4" s="158"/>
      <c r="QQ4" s="158"/>
      <c r="QR4" s="158"/>
      <c r="QS4" s="158"/>
      <c r="QT4" s="158"/>
      <c r="QU4" s="158"/>
      <c r="QV4" s="158"/>
      <c r="QW4" s="158"/>
      <c r="QX4" s="158"/>
      <c r="QY4" s="158"/>
      <c r="QZ4" s="158"/>
      <c r="RA4" s="158"/>
      <c r="RB4" s="158"/>
      <c r="RC4" s="158"/>
      <c r="RD4" s="158"/>
      <c r="RE4" s="158"/>
      <c r="RF4" s="158"/>
      <c r="RG4" s="158"/>
      <c r="RH4" s="158"/>
      <c r="RI4" s="158"/>
      <c r="RJ4" s="158"/>
      <c r="RK4" s="158"/>
      <c r="RL4" s="158"/>
      <c r="RM4" s="158"/>
      <c r="RN4" s="158"/>
      <c r="RO4" s="158"/>
      <c r="RP4" s="158"/>
      <c r="RQ4" s="158"/>
      <c r="RR4" s="158"/>
      <c r="RS4" s="158"/>
      <c r="RT4" s="158"/>
      <c r="RU4" s="158"/>
      <c r="RV4" s="158"/>
      <c r="RW4" s="158"/>
      <c r="RX4" s="158"/>
      <c r="RY4" s="158"/>
      <c r="RZ4" s="158"/>
      <c r="SA4" s="158"/>
      <c r="SB4" s="158"/>
      <c r="SC4" s="158"/>
      <c r="SD4" s="158"/>
      <c r="SE4" s="158"/>
      <c r="SF4" s="158"/>
      <c r="SG4" s="158"/>
      <c r="SH4" s="158"/>
      <c r="SI4" s="158"/>
      <c r="SJ4" s="158"/>
      <c r="SK4" s="158"/>
      <c r="SL4" s="158"/>
      <c r="SM4" s="158"/>
      <c r="SN4" s="158"/>
      <c r="SO4" s="158"/>
      <c r="SP4" s="158"/>
      <c r="SQ4" s="158"/>
      <c r="SR4" s="158"/>
      <c r="SS4" s="158"/>
      <c r="ST4" s="158"/>
      <c r="SU4" s="158"/>
      <c r="SV4" s="158"/>
      <c r="SW4" s="158"/>
      <c r="SX4" s="158"/>
      <c r="SY4" s="158"/>
      <c r="SZ4" s="158"/>
      <c r="TA4" s="158"/>
      <c r="TB4" s="158"/>
      <c r="TC4" s="158"/>
      <c r="TD4" s="158"/>
      <c r="TE4" s="158"/>
      <c r="TF4" s="158"/>
      <c r="TG4" s="158"/>
      <c r="TH4" s="158"/>
      <c r="TI4" s="158"/>
      <c r="TJ4" s="158"/>
      <c r="TK4" s="158"/>
      <c r="TL4" s="158"/>
      <c r="TM4" s="158"/>
      <c r="TN4" s="158"/>
      <c r="TO4" s="158"/>
      <c r="TP4" s="158"/>
      <c r="TQ4" s="158"/>
      <c r="TR4" s="158"/>
      <c r="TS4" s="158"/>
      <c r="TT4" s="158"/>
      <c r="TU4" s="158"/>
      <c r="TV4" s="158"/>
      <c r="TW4" s="158"/>
      <c r="TX4" s="158"/>
      <c r="TY4" s="158"/>
      <c r="TZ4" s="158"/>
      <c r="UA4" s="158"/>
      <c r="UB4" s="158"/>
      <c r="UC4" s="158"/>
      <c r="UD4" s="158"/>
      <c r="UE4" s="158"/>
      <c r="UF4" s="158"/>
      <c r="UG4" s="158"/>
      <c r="UH4" s="158"/>
      <c r="UI4" s="158"/>
      <c r="UJ4" s="158"/>
      <c r="UK4" s="158"/>
      <c r="UL4" s="158"/>
      <c r="UM4" s="158"/>
      <c r="UN4" s="158"/>
      <c r="UO4" s="158"/>
      <c r="UP4" s="158"/>
      <c r="UQ4" s="158"/>
      <c r="UR4" s="158"/>
      <c r="US4" s="158"/>
      <c r="UT4" s="158"/>
      <c r="UU4" s="158"/>
      <c r="UV4" s="158"/>
      <c r="UW4" s="158"/>
      <c r="UX4" s="158"/>
      <c r="UY4" s="158"/>
      <c r="UZ4" s="158"/>
      <c r="VA4" s="158"/>
      <c r="VB4" s="158"/>
      <c r="VC4" s="158"/>
      <c r="VD4" s="158"/>
      <c r="VE4" s="158"/>
      <c r="VF4" s="158"/>
      <c r="VG4" s="158"/>
      <c r="VH4" s="158"/>
      <c r="VI4" s="158"/>
      <c r="VJ4" s="158"/>
      <c r="VK4" s="158"/>
      <c r="VL4" s="158"/>
      <c r="VM4" s="158"/>
      <c r="VN4" s="158"/>
      <c r="VO4" s="158"/>
      <c r="VP4" s="158"/>
      <c r="VQ4" s="158"/>
      <c r="VR4" s="158"/>
      <c r="VS4" s="158"/>
      <c r="VT4" s="158"/>
      <c r="VU4" s="158"/>
      <c r="VV4" s="158"/>
      <c r="VW4" s="158"/>
      <c r="VX4" s="158"/>
      <c r="VY4" s="158"/>
      <c r="VZ4" s="158"/>
      <c r="WA4" s="158"/>
      <c r="WB4" s="158"/>
      <c r="WC4" s="158"/>
      <c r="WD4" s="158"/>
      <c r="WE4" s="158"/>
      <c r="WF4" s="158"/>
      <c r="WG4" s="158"/>
      <c r="WH4" s="158"/>
      <c r="WI4" s="158"/>
      <c r="WJ4" s="158"/>
      <c r="WK4" s="158"/>
      <c r="WL4" s="158"/>
      <c r="WM4" s="158"/>
      <c r="WN4" s="158"/>
      <c r="WO4" s="158"/>
      <c r="WP4" s="158"/>
      <c r="WQ4" s="158"/>
      <c r="WR4" s="158"/>
      <c r="WS4" s="158"/>
      <c r="WT4" s="158"/>
      <c r="WU4" s="158"/>
      <c r="WV4" s="158"/>
      <c r="WW4" s="158"/>
      <c r="WX4" s="158"/>
      <c r="WY4" s="158"/>
      <c r="WZ4" s="158"/>
      <c r="XA4" s="158"/>
      <c r="XB4" s="158"/>
      <c r="XC4" s="158"/>
      <c r="XD4" s="158"/>
      <c r="XE4" s="158"/>
      <c r="XF4" s="158"/>
      <c r="XG4" s="158"/>
      <c r="XH4" s="158"/>
      <c r="XI4" s="158"/>
      <c r="XJ4" s="158"/>
      <c r="XK4" s="158"/>
      <c r="XL4" s="158"/>
      <c r="XM4" s="158"/>
      <c r="XN4" s="158"/>
      <c r="XO4" s="158"/>
      <c r="XP4" s="158"/>
      <c r="XQ4" s="158"/>
      <c r="XR4" s="158"/>
      <c r="XS4" s="158"/>
      <c r="XT4" s="158"/>
      <c r="XU4" s="158"/>
      <c r="XV4" s="158"/>
      <c r="XW4" s="158"/>
      <c r="XX4" s="158"/>
      <c r="XY4" s="158"/>
      <c r="XZ4" s="158"/>
      <c r="YA4" s="158"/>
      <c r="YB4" s="158"/>
      <c r="YC4" s="158"/>
      <c r="YD4" s="158"/>
      <c r="YE4" s="158"/>
      <c r="YF4" s="158"/>
      <c r="YG4" s="158"/>
      <c r="YH4" s="158"/>
      <c r="YI4" s="158"/>
      <c r="YJ4" s="158"/>
      <c r="YK4" s="158"/>
      <c r="YL4" s="158"/>
      <c r="YM4" s="158"/>
      <c r="YN4" s="158"/>
      <c r="YO4" s="158"/>
      <c r="YP4" s="158"/>
      <c r="YQ4" s="158"/>
      <c r="YR4" s="158"/>
      <c r="YS4" s="158"/>
      <c r="YT4" s="158"/>
      <c r="YU4" s="158"/>
      <c r="YV4" s="158"/>
      <c r="YW4" s="158"/>
      <c r="YX4" s="158"/>
      <c r="YY4" s="158"/>
      <c r="YZ4" s="158"/>
      <c r="ZA4" s="158"/>
      <c r="ZB4" s="158"/>
      <c r="ZC4" s="158"/>
      <c r="ZD4" s="158"/>
      <c r="ZE4" s="158"/>
      <c r="ZF4" s="158"/>
      <c r="ZG4" s="158"/>
      <c r="ZH4" s="158"/>
      <c r="ZI4" s="158"/>
      <c r="ZJ4" s="158"/>
      <c r="ZK4" s="158"/>
      <c r="ZL4" s="158"/>
      <c r="ZM4" s="158"/>
      <c r="ZN4" s="158"/>
      <c r="ZO4" s="158"/>
      <c r="ZP4" s="158"/>
      <c r="ZQ4" s="158"/>
      <c r="ZR4" s="158"/>
      <c r="ZS4" s="158"/>
      <c r="ZT4" s="158"/>
      <c r="ZU4" s="158"/>
      <c r="ZV4" s="158"/>
      <c r="ZW4" s="158"/>
      <c r="ZX4" s="158"/>
      <c r="ZY4" s="158"/>
      <c r="ZZ4" s="158"/>
      <c r="AAA4" s="158"/>
      <c r="AAB4" s="158"/>
      <c r="AAC4" s="158"/>
      <c r="AAD4" s="158"/>
      <c r="AAE4" s="158"/>
      <c r="AAF4" s="158"/>
      <c r="AAG4" s="158"/>
      <c r="AAH4" s="158"/>
      <c r="AAI4" s="158"/>
      <c r="AAJ4" s="158"/>
      <c r="AAK4" s="158"/>
      <c r="AAL4" s="158"/>
      <c r="AAM4" s="158"/>
      <c r="AAN4" s="158"/>
      <c r="AAO4" s="158"/>
      <c r="AAP4" s="158"/>
      <c r="AAQ4" s="158"/>
      <c r="AAR4" s="158"/>
      <c r="AAS4" s="158"/>
      <c r="AAT4" s="158"/>
      <c r="AAU4" s="158"/>
      <c r="AAV4" s="158"/>
      <c r="AAW4" s="158"/>
      <c r="AAX4" s="158"/>
      <c r="AAY4" s="158"/>
      <c r="AAZ4" s="158"/>
      <c r="ABA4" s="158"/>
      <c r="ABB4" s="158"/>
      <c r="ABC4" s="158"/>
      <c r="ABD4" s="158"/>
      <c r="ABE4" s="158"/>
      <c r="ABF4" s="158"/>
      <c r="ABG4" s="158"/>
      <c r="ABH4" s="158"/>
      <c r="ABI4" s="158"/>
      <c r="ABJ4" s="158"/>
      <c r="ABK4" s="158"/>
      <c r="ABL4" s="158"/>
      <c r="ABM4" s="158"/>
      <c r="ABN4" s="158"/>
      <c r="ABO4" s="158"/>
      <c r="ABP4" s="158"/>
      <c r="ABQ4" s="158"/>
      <c r="ABR4" s="158"/>
      <c r="ABS4" s="158"/>
      <c r="ABT4" s="158"/>
      <c r="ABU4" s="158"/>
      <c r="ABV4" s="158"/>
      <c r="ABW4" s="158"/>
      <c r="ABX4" s="158"/>
      <c r="ABY4" s="158"/>
      <c r="ABZ4" s="158"/>
      <c r="ACA4" s="158"/>
      <c r="ACB4" s="158"/>
      <c r="ACC4" s="158"/>
      <c r="ACD4" s="158"/>
      <c r="ACE4" s="158"/>
      <c r="ACF4" s="158"/>
      <c r="ACG4" s="158"/>
      <c r="ACH4" s="158"/>
      <c r="ACI4" s="158"/>
      <c r="ACJ4" s="158"/>
      <c r="ACK4" s="158"/>
      <c r="ACL4" s="158"/>
      <c r="ACM4" s="158"/>
      <c r="ACN4" s="158"/>
      <c r="ACO4" s="158"/>
      <c r="ACP4" s="158"/>
      <c r="ACQ4" s="158"/>
      <c r="ACR4" s="158"/>
      <c r="ACS4" s="158"/>
      <c r="ACT4" s="158"/>
      <c r="ACU4" s="158"/>
      <c r="ACV4" s="158"/>
      <c r="ACW4" s="158"/>
      <c r="ACX4" s="158"/>
      <c r="ACY4" s="158"/>
      <c r="ACZ4" s="158"/>
      <c r="ADA4" s="158"/>
      <c r="ADB4" s="158"/>
      <c r="ADC4" s="158"/>
      <c r="ADD4" s="158"/>
      <c r="ADE4" s="158"/>
      <c r="ADF4" s="158"/>
      <c r="ADG4" s="158"/>
      <c r="ADH4" s="158"/>
      <c r="ADI4" s="158"/>
      <c r="ADJ4" s="158"/>
      <c r="ADK4" s="158"/>
      <c r="ADL4" s="158"/>
      <c r="ADM4" s="158"/>
      <c r="ADN4" s="158"/>
      <c r="ADO4" s="158"/>
      <c r="ADP4" s="158"/>
      <c r="ADQ4" s="158"/>
      <c r="ADR4" s="158"/>
      <c r="ADS4" s="158"/>
      <c r="ADT4" s="158"/>
      <c r="ADU4" s="158"/>
      <c r="ADV4" s="158"/>
      <c r="ADW4" s="158"/>
      <c r="ADX4" s="158"/>
      <c r="ADY4" s="158"/>
      <c r="ADZ4" s="158"/>
      <c r="AEA4" s="158"/>
      <c r="AEB4" s="158"/>
      <c r="AEC4" s="158"/>
      <c r="AED4" s="158"/>
      <c r="AEE4" s="158"/>
      <c r="AEF4" s="158"/>
      <c r="AEG4" s="158"/>
      <c r="AEH4" s="158"/>
      <c r="AEI4" s="158"/>
      <c r="AEJ4" s="158"/>
      <c r="AEK4" s="158"/>
      <c r="AEL4" s="158"/>
      <c r="AEM4" s="158"/>
      <c r="AEN4" s="158"/>
      <c r="AEO4" s="158"/>
      <c r="AEP4" s="158"/>
      <c r="AEQ4" s="158"/>
      <c r="AER4" s="158"/>
      <c r="AES4" s="158"/>
      <c r="AET4" s="158"/>
      <c r="AEU4" s="158"/>
      <c r="AEV4" s="158"/>
      <c r="AEW4" s="158"/>
      <c r="AEX4" s="158"/>
      <c r="AEY4" s="158"/>
      <c r="AEZ4" s="158"/>
      <c r="AFA4" s="158"/>
      <c r="AFB4" s="158"/>
      <c r="AFC4" s="158"/>
      <c r="AFD4" s="158"/>
      <c r="AFE4" s="158"/>
      <c r="AFF4" s="158"/>
      <c r="AFG4" s="158"/>
      <c r="AFH4" s="158"/>
      <c r="AFI4" s="158"/>
      <c r="AFJ4" s="158"/>
      <c r="AFK4" s="158"/>
      <c r="AFL4" s="158"/>
      <c r="AFM4" s="158"/>
      <c r="AFN4" s="158"/>
      <c r="AFO4" s="158"/>
      <c r="AFP4" s="158"/>
      <c r="AFQ4" s="158"/>
      <c r="AFR4" s="158"/>
      <c r="AFS4" s="158"/>
      <c r="AFT4" s="158"/>
      <c r="AFU4" s="158"/>
      <c r="AFV4" s="158"/>
      <c r="AFW4" s="158"/>
      <c r="AFX4" s="158"/>
      <c r="AFY4" s="158"/>
      <c r="AFZ4" s="158"/>
      <c r="AGA4" s="158"/>
      <c r="AGB4" s="158"/>
      <c r="AGC4" s="158"/>
      <c r="AGD4" s="158"/>
      <c r="AGE4" s="158"/>
      <c r="AGF4" s="158"/>
      <c r="AGG4" s="158"/>
      <c r="AGH4" s="158"/>
      <c r="AGI4" s="158"/>
      <c r="AGJ4" s="158"/>
      <c r="AGK4" s="158"/>
      <c r="AGL4" s="158"/>
      <c r="AGM4" s="158"/>
      <c r="AGN4" s="158"/>
      <c r="AGO4" s="158"/>
      <c r="AGP4" s="158"/>
      <c r="AGQ4" s="158"/>
      <c r="AGR4" s="158"/>
      <c r="AGS4" s="158"/>
      <c r="AGT4" s="158"/>
      <c r="AGU4" s="158"/>
      <c r="AGV4" s="158"/>
      <c r="AGW4" s="158"/>
      <c r="AGX4" s="158"/>
      <c r="AGY4" s="158"/>
      <c r="AGZ4" s="158"/>
      <c r="AHA4" s="158"/>
      <c r="AHB4" s="158"/>
      <c r="AHC4" s="158"/>
      <c r="AHD4" s="158"/>
      <c r="AHE4" s="158"/>
      <c r="AHF4" s="158"/>
      <c r="AHG4" s="158"/>
      <c r="AHH4" s="158"/>
      <c r="AHI4" s="158"/>
      <c r="AHJ4" s="158"/>
      <c r="AHK4" s="158"/>
      <c r="AHL4" s="158"/>
      <c r="AHM4" s="158"/>
      <c r="AHN4" s="158"/>
      <c r="AHO4" s="158"/>
      <c r="AHP4" s="158"/>
      <c r="AHQ4" s="158"/>
      <c r="AHR4" s="158"/>
      <c r="AHS4" s="158"/>
      <c r="AHT4" s="158"/>
      <c r="AHU4" s="158"/>
      <c r="AHV4" s="158"/>
      <c r="AHW4" s="158"/>
      <c r="AHX4" s="158"/>
      <c r="AHY4" s="158"/>
      <c r="AHZ4" s="158"/>
      <c r="AIA4" s="158"/>
      <c r="AIB4" s="158"/>
      <c r="AIC4" s="158"/>
      <c r="AID4" s="158"/>
      <c r="AIE4" s="158"/>
      <c r="AIF4" s="158"/>
      <c r="AIG4" s="158"/>
      <c r="AIH4" s="158"/>
      <c r="AII4" s="158"/>
      <c r="AIJ4" s="158"/>
      <c r="AIK4" s="158"/>
      <c r="AIL4" s="158"/>
      <c r="AIM4" s="158"/>
      <c r="AIN4" s="158"/>
      <c r="AIO4" s="158"/>
      <c r="AIP4" s="158"/>
      <c r="AIQ4" s="158"/>
      <c r="AIR4" s="158"/>
      <c r="AIS4" s="158"/>
      <c r="AIT4" s="158"/>
      <c r="AIU4" s="158"/>
      <c r="AIV4" s="158"/>
      <c r="AIW4" s="158"/>
      <c r="AIX4" s="158"/>
      <c r="AIY4" s="158"/>
      <c r="AIZ4" s="158"/>
      <c r="AJA4" s="158"/>
      <c r="AJB4" s="158"/>
      <c r="AJC4" s="158"/>
      <c r="AJD4" s="158"/>
      <c r="AJE4" s="158"/>
      <c r="AJF4" s="158"/>
      <c r="AJG4" s="158"/>
      <c r="AJH4" s="158"/>
      <c r="AJI4" s="158"/>
      <c r="AJJ4" s="158"/>
      <c r="AJK4" s="158"/>
      <c r="AJL4" s="158"/>
      <c r="AJM4" s="158"/>
      <c r="AJN4" s="158"/>
      <c r="AJO4" s="158"/>
      <c r="AJP4" s="158"/>
      <c r="AJQ4" s="158"/>
      <c r="AJR4" s="158"/>
      <c r="AJS4" s="158"/>
      <c r="AJT4" s="158"/>
      <c r="AJU4" s="158"/>
      <c r="AJV4" s="158"/>
      <c r="AJW4" s="158"/>
      <c r="AJX4" s="158"/>
      <c r="AJY4" s="158"/>
      <c r="AJZ4" s="158"/>
      <c r="AKA4" s="158"/>
      <c r="AKB4" s="158"/>
      <c r="AKC4" s="158"/>
      <c r="AKD4" s="158"/>
      <c r="AKE4" s="158"/>
      <c r="AKF4" s="158"/>
      <c r="AKG4" s="158"/>
      <c r="AKH4" s="158"/>
      <c r="AKI4" s="158"/>
      <c r="AKJ4" s="158"/>
      <c r="AKK4" s="158"/>
      <c r="AKL4" s="158"/>
      <c r="AKM4" s="158"/>
      <c r="AKN4" s="158"/>
      <c r="AKO4" s="158"/>
      <c r="AKP4" s="158"/>
      <c r="AKQ4" s="158"/>
      <c r="AKR4" s="158"/>
      <c r="AKS4" s="158"/>
      <c r="AKT4" s="158"/>
      <c r="AKU4" s="158"/>
      <c r="AKV4" s="158"/>
      <c r="AKW4" s="158"/>
      <c r="AKX4" s="158"/>
      <c r="AKY4" s="158"/>
      <c r="AKZ4" s="158"/>
      <c r="ALA4" s="158"/>
      <c r="ALB4" s="158"/>
      <c r="ALC4" s="158"/>
      <c r="ALD4" s="158"/>
      <c r="ALE4" s="158"/>
      <c r="ALF4" s="158"/>
      <c r="ALG4" s="158"/>
      <c r="ALH4" s="158"/>
      <c r="ALI4" s="158"/>
      <c r="ALJ4" s="158"/>
      <c r="ALK4" s="158"/>
      <c r="ALL4" s="158"/>
      <c r="ALM4" s="158"/>
      <c r="ALN4" s="158"/>
      <c r="ALO4" s="158"/>
      <c r="ALP4" s="158"/>
      <c r="ALQ4" s="158"/>
      <c r="ALR4" s="158"/>
      <c r="ALS4" s="158"/>
      <c r="ALT4" s="158"/>
      <c r="ALU4" s="158"/>
      <c r="ALV4" s="158"/>
      <c r="ALW4" s="158"/>
      <c r="ALX4" s="158"/>
      <c r="ALY4" s="158"/>
      <c r="ALZ4" s="158"/>
      <c r="AMA4" s="158"/>
      <c r="AMB4" s="158"/>
      <c r="AMC4" s="158"/>
      <c r="AMD4" s="158"/>
      <c r="AME4" s="158"/>
      <c r="AMF4" s="158"/>
      <c r="AMG4" s="158"/>
      <c r="AMH4" s="158"/>
      <c r="AMI4" s="158"/>
      <c r="AMJ4" s="158"/>
      <c r="AMK4" s="158"/>
      <c r="AML4" s="158"/>
      <c r="AMM4" s="158"/>
      <c r="AMN4" s="158"/>
      <c r="AMO4" s="158"/>
      <c r="AMP4" s="158"/>
      <c r="AMQ4" s="158"/>
      <c r="AMR4" s="158"/>
      <c r="AMS4" s="158"/>
      <c r="AMT4" s="158"/>
      <c r="AMU4" s="158"/>
      <c r="AMV4" s="158"/>
      <c r="AMW4" s="158"/>
      <c r="AMX4" s="158"/>
      <c r="AMY4" s="158"/>
      <c r="AMZ4" s="158"/>
      <c r="ANA4" s="158"/>
      <c r="ANB4" s="158"/>
      <c r="ANC4" s="158"/>
      <c r="AND4" s="158"/>
      <c r="ANE4" s="158"/>
      <c r="ANF4" s="158"/>
      <c r="ANG4" s="158"/>
      <c r="ANH4" s="158"/>
      <c r="ANI4" s="158"/>
      <c r="ANJ4" s="158"/>
      <c r="ANK4" s="158"/>
      <c r="ANL4" s="158"/>
      <c r="ANM4" s="158"/>
      <c r="ANN4" s="158"/>
      <c r="ANO4" s="158"/>
      <c r="ANP4" s="158"/>
      <c r="ANQ4" s="158"/>
      <c r="ANR4" s="158"/>
      <c r="ANS4" s="158"/>
      <c r="ANT4" s="158"/>
      <c r="ANU4" s="158"/>
      <c r="ANV4" s="158"/>
      <c r="ANW4" s="158"/>
      <c r="ANX4" s="158"/>
      <c r="ANY4" s="158"/>
      <c r="ANZ4" s="158"/>
      <c r="AOA4" s="158"/>
      <c r="AOB4" s="158"/>
      <c r="AOC4" s="158"/>
      <c r="AOD4" s="158"/>
      <c r="AOE4" s="158"/>
      <c r="AOF4" s="158"/>
      <c r="AOG4" s="158"/>
      <c r="AOH4" s="158"/>
      <c r="AOI4" s="158"/>
      <c r="AOJ4" s="158"/>
      <c r="AOK4" s="158"/>
      <c r="AOL4" s="158"/>
      <c r="AOM4" s="158"/>
      <c r="AON4" s="158"/>
      <c r="AOO4" s="158"/>
      <c r="AOP4" s="158"/>
      <c r="AOQ4" s="158"/>
      <c r="AOR4" s="158"/>
      <c r="AOS4" s="158"/>
      <c r="AOT4" s="158"/>
      <c r="AOU4" s="158"/>
      <c r="AOV4" s="158"/>
      <c r="AOW4" s="158"/>
      <c r="AOX4" s="158"/>
      <c r="AOY4" s="158"/>
      <c r="AOZ4" s="158"/>
      <c r="APA4" s="158"/>
      <c r="APB4" s="158"/>
      <c r="APC4" s="158"/>
      <c r="APD4" s="158"/>
      <c r="APE4" s="158"/>
      <c r="APF4" s="158"/>
      <c r="APG4" s="158"/>
      <c r="APH4" s="158"/>
      <c r="API4" s="158"/>
      <c r="APJ4" s="158"/>
      <c r="APK4" s="158"/>
      <c r="APL4" s="158"/>
      <c r="APM4" s="158"/>
      <c r="APN4" s="158"/>
      <c r="APO4" s="158"/>
      <c r="APP4" s="158"/>
      <c r="APQ4" s="158"/>
      <c r="APR4" s="158"/>
      <c r="APS4" s="158"/>
      <c r="APT4" s="158"/>
      <c r="APU4" s="158"/>
      <c r="APV4" s="158"/>
      <c r="APW4" s="158"/>
      <c r="APX4" s="158"/>
      <c r="APY4" s="158"/>
      <c r="APZ4" s="158"/>
      <c r="AQA4" s="158"/>
      <c r="AQB4" s="158"/>
      <c r="AQC4" s="158"/>
      <c r="AQD4" s="158"/>
      <c r="AQE4" s="158"/>
      <c r="AQF4" s="158"/>
      <c r="AQG4" s="158"/>
      <c r="AQH4" s="158"/>
      <c r="AQI4" s="158"/>
      <c r="AQJ4" s="158"/>
      <c r="AQK4" s="158"/>
      <c r="AQL4" s="158"/>
      <c r="AQM4" s="158"/>
      <c r="AQN4" s="158"/>
      <c r="AQO4" s="158"/>
      <c r="AQP4" s="158"/>
      <c r="AQQ4" s="158"/>
      <c r="AQR4" s="158"/>
      <c r="AQS4" s="158"/>
      <c r="AQT4" s="158"/>
      <c r="AQU4" s="158"/>
      <c r="AQV4" s="158"/>
      <c r="AQW4" s="158"/>
      <c r="AQX4" s="158"/>
      <c r="AQY4" s="158"/>
      <c r="AQZ4" s="158"/>
      <c r="ARA4" s="158"/>
      <c r="ARB4" s="158"/>
      <c r="ARC4" s="158"/>
      <c r="ARD4" s="158"/>
      <c r="ARE4" s="158"/>
      <c r="ARF4" s="158"/>
      <c r="ARG4" s="158"/>
      <c r="ARH4" s="158"/>
      <c r="ARI4" s="158"/>
      <c r="ARJ4" s="158"/>
      <c r="ARK4" s="158"/>
      <c r="ARL4" s="158"/>
      <c r="ARM4" s="158"/>
      <c r="ARN4" s="158"/>
      <c r="ARO4" s="158"/>
      <c r="ARP4" s="158"/>
      <c r="ARQ4" s="158"/>
      <c r="ARR4" s="158"/>
      <c r="ARS4" s="158"/>
      <c r="ART4" s="158"/>
      <c r="ARU4" s="158"/>
      <c r="ARV4" s="158"/>
      <c r="ARW4" s="158"/>
      <c r="ARX4" s="158"/>
      <c r="ARY4" s="158"/>
      <c r="ARZ4" s="158"/>
      <c r="ASA4" s="158"/>
      <c r="ASB4" s="158"/>
      <c r="ASC4" s="158"/>
      <c r="ASD4" s="158"/>
      <c r="ASE4" s="158"/>
      <c r="ASF4" s="158"/>
      <c r="ASG4" s="158"/>
      <c r="ASH4" s="158"/>
      <c r="ASI4" s="158"/>
      <c r="ASJ4" s="158"/>
      <c r="ASK4" s="158"/>
      <c r="ASL4" s="158"/>
      <c r="ASM4" s="158"/>
      <c r="ASN4" s="158"/>
      <c r="ASO4" s="158"/>
      <c r="ASP4" s="158"/>
      <c r="ASQ4" s="158"/>
      <c r="ASR4" s="158"/>
      <c r="ASS4" s="158"/>
      <c r="AST4" s="158"/>
      <c r="ASU4" s="158"/>
      <c r="ASV4" s="158"/>
      <c r="ASW4" s="158"/>
      <c r="ASX4" s="158"/>
      <c r="ASY4" s="158"/>
      <c r="ASZ4" s="158"/>
      <c r="ATA4" s="158"/>
      <c r="ATB4" s="158"/>
      <c r="ATC4" s="158"/>
      <c r="ATD4" s="158"/>
      <c r="ATE4" s="158"/>
      <c r="ATF4" s="158"/>
      <c r="ATG4" s="158"/>
      <c r="ATH4" s="158"/>
      <c r="ATI4" s="158"/>
      <c r="ATJ4" s="158"/>
      <c r="ATK4" s="158"/>
      <c r="ATL4" s="158"/>
      <c r="ATM4" s="158"/>
      <c r="ATN4" s="158"/>
      <c r="ATO4" s="158"/>
      <c r="ATP4" s="158"/>
      <c r="ATQ4" s="158"/>
      <c r="ATR4" s="158"/>
      <c r="ATS4" s="158"/>
      <c r="ATT4" s="158"/>
      <c r="ATU4" s="158"/>
      <c r="ATV4" s="158"/>
      <c r="ATW4" s="158"/>
      <c r="ATX4" s="158"/>
      <c r="ATY4" s="158"/>
      <c r="ATZ4" s="158"/>
      <c r="AUA4" s="158"/>
      <c r="AUB4" s="158"/>
      <c r="AUC4" s="158"/>
      <c r="AUD4" s="158"/>
      <c r="AUE4" s="158"/>
      <c r="AUF4" s="158"/>
      <c r="AUG4" s="158"/>
      <c r="AUH4" s="158"/>
      <c r="AUI4" s="158"/>
      <c r="AUJ4" s="158"/>
      <c r="AUK4" s="158"/>
      <c r="AUL4" s="158"/>
      <c r="AUM4" s="158"/>
      <c r="AUN4" s="158"/>
      <c r="AUO4" s="158"/>
      <c r="AUP4" s="158"/>
      <c r="AUQ4" s="158"/>
      <c r="AUR4" s="158"/>
      <c r="AUS4" s="158"/>
      <c r="AUT4" s="158"/>
      <c r="AUU4" s="158"/>
      <c r="AUV4" s="158"/>
      <c r="AUW4" s="158"/>
      <c r="AUX4" s="158"/>
      <c r="AUY4" s="158"/>
      <c r="AUZ4" s="158"/>
      <c r="AVA4" s="158"/>
      <c r="AVB4" s="158"/>
      <c r="AVC4" s="158"/>
      <c r="AVD4" s="158"/>
      <c r="AVE4" s="158"/>
      <c r="AVF4" s="158"/>
      <c r="AVG4" s="158"/>
      <c r="AVH4" s="158"/>
      <c r="AVI4" s="158"/>
      <c r="AVJ4" s="158"/>
      <c r="AVK4" s="158"/>
      <c r="AVL4" s="158"/>
      <c r="AVM4" s="158"/>
      <c r="AVN4" s="158"/>
      <c r="AVO4" s="158"/>
      <c r="AVP4" s="158"/>
      <c r="AVQ4" s="158"/>
      <c r="AVR4" s="158"/>
      <c r="AVS4" s="158"/>
      <c r="AVT4" s="158"/>
      <c r="AVU4" s="158"/>
      <c r="AVV4" s="158"/>
      <c r="AVW4" s="158"/>
      <c r="AVX4" s="158"/>
      <c r="AVY4" s="158"/>
      <c r="AVZ4" s="158"/>
      <c r="AWA4" s="158"/>
      <c r="AWB4" s="158"/>
      <c r="AWC4" s="158"/>
      <c r="AWD4" s="158"/>
      <c r="AWE4" s="158"/>
      <c r="AWF4" s="158"/>
      <c r="AWG4" s="158"/>
      <c r="AWH4" s="158"/>
      <c r="AWI4" s="158"/>
      <c r="AWJ4" s="158"/>
      <c r="AWK4" s="158"/>
      <c r="AWL4" s="158"/>
      <c r="AWM4" s="158"/>
      <c r="AWN4" s="158"/>
      <c r="AWO4" s="158"/>
      <c r="AWP4" s="158"/>
      <c r="AWQ4" s="158"/>
      <c r="AWR4" s="158"/>
      <c r="AWS4" s="158"/>
      <c r="AWT4" s="158"/>
      <c r="AWU4" s="158"/>
      <c r="AWV4" s="158"/>
      <c r="AWW4" s="158"/>
      <c r="AWX4" s="158"/>
      <c r="AWY4" s="158"/>
      <c r="AWZ4" s="158"/>
      <c r="AXA4" s="158"/>
      <c r="AXB4" s="158"/>
      <c r="AXC4" s="158"/>
      <c r="AXD4" s="158"/>
      <c r="AXE4" s="158"/>
      <c r="AXF4" s="158"/>
      <c r="AXG4" s="158"/>
      <c r="AXH4" s="158"/>
      <c r="AXI4" s="158"/>
      <c r="AXJ4" s="158"/>
      <c r="AXK4" s="158"/>
      <c r="AXL4" s="158"/>
      <c r="AXM4" s="158"/>
      <c r="AXN4" s="158"/>
      <c r="AXO4" s="158"/>
      <c r="AXP4" s="158"/>
      <c r="AXQ4" s="158"/>
      <c r="AXR4" s="158"/>
      <c r="AXS4" s="158"/>
      <c r="AXT4" s="158"/>
      <c r="AXU4" s="158"/>
      <c r="AXV4" s="158"/>
      <c r="AXW4" s="158"/>
      <c r="AXX4" s="158"/>
      <c r="AXY4" s="158"/>
      <c r="AXZ4" s="158"/>
      <c r="AYA4" s="158"/>
      <c r="AYB4" s="158"/>
      <c r="AYC4" s="158"/>
      <c r="AYD4" s="158"/>
      <c r="AYE4" s="158"/>
      <c r="AYF4" s="158"/>
      <c r="AYG4" s="158"/>
      <c r="AYH4" s="158"/>
      <c r="AYI4" s="158"/>
      <c r="AYJ4" s="158"/>
      <c r="AYK4" s="158"/>
      <c r="AYL4" s="158"/>
      <c r="AYM4" s="158"/>
      <c r="AYN4" s="158"/>
      <c r="AYO4" s="158"/>
      <c r="AYP4" s="158"/>
      <c r="AYQ4" s="158"/>
      <c r="AYR4" s="158"/>
      <c r="AYS4" s="158"/>
      <c r="AYT4" s="158"/>
      <c r="AYU4" s="158"/>
      <c r="AYV4" s="158"/>
      <c r="AYW4" s="158"/>
      <c r="AYX4" s="158"/>
      <c r="AYY4" s="158"/>
      <c r="AYZ4" s="158"/>
      <c r="AZA4" s="158"/>
      <c r="AZB4" s="158"/>
      <c r="AZC4" s="158"/>
      <c r="AZD4" s="158"/>
      <c r="AZE4" s="158"/>
      <c r="AZF4" s="158"/>
      <c r="AZG4" s="158"/>
      <c r="AZH4" s="158"/>
      <c r="AZI4" s="158"/>
      <c r="AZJ4" s="158"/>
      <c r="AZK4" s="158"/>
      <c r="AZL4" s="158"/>
      <c r="AZM4" s="158"/>
      <c r="AZN4" s="158"/>
      <c r="AZO4" s="158"/>
      <c r="AZP4" s="158"/>
      <c r="AZQ4" s="158"/>
      <c r="AZR4" s="158"/>
      <c r="AZS4" s="158"/>
      <c r="AZT4" s="158"/>
      <c r="AZU4" s="158"/>
      <c r="AZV4" s="158"/>
      <c r="AZW4" s="158"/>
      <c r="AZX4" s="158"/>
      <c r="AZY4" s="158"/>
      <c r="AZZ4" s="158"/>
      <c r="BAA4" s="158"/>
      <c r="BAB4" s="158"/>
      <c r="BAC4" s="158"/>
      <c r="BAD4" s="158"/>
      <c r="BAE4" s="158"/>
      <c r="BAF4" s="158"/>
      <c r="BAG4" s="158"/>
      <c r="BAH4" s="158"/>
      <c r="BAI4" s="158"/>
      <c r="BAJ4" s="158"/>
      <c r="BAK4" s="158"/>
      <c r="BAL4" s="158"/>
      <c r="BAM4" s="158"/>
      <c r="BAN4" s="158"/>
      <c r="BAO4" s="158"/>
      <c r="BAP4" s="158"/>
      <c r="BAQ4" s="158"/>
      <c r="BAR4" s="158"/>
      <c r="BAS4" s="158"/>
      <c r="BAT4" s="158"/>
      <c r="BAU4" s="158"/>
      <c r="BAV4" s="158"/>
      <c r="BAW4" s="158"/>
      <c r="BAX4" s="158"/>
      <c r="BAY4" s="158"/>
      <c r="BAZ4" s="158"/>
      <c r="BBA4" s="158"/>
      <c r="BBB4" s="158"/>
      <c r="BBC4" s="158"/>
      <c r="BBD4" s="158"/>
      <c r="BBE4" s="158"/>
      <c r="BBF4" s="158"/>
      <c r="BBG4" s="158"/>
      <c r="BBH4" s="158"/>
      <c r="BBI4" s="158"/>
      <c r="BBJ4" s="158"/>
      <c r="BBK4" s="158"/>
      <c r="BBL4" s="158"/>
      <c r="BBM4" s="158"/>
      <c r="BBN4" s="158"/>
      <c r="BBO4" s="158"/>
      <c r="BBP4" s="158"/>
      <c r="BBQ4" s="158"/>
      <c r="BBR4" s="158"/>
      <c r="BBS4" s="158"/>
      <c r="BBT4" s="158"/>
      <c r="BBU4" s="158"/>
      <c r="BBV4" s="158"/>
      <c r="BBW4" s="158"/>
      <c r="BBX4" s="158"/>
      <c r="BBY4" s="158"/>
      <c r="BBZ4" s="158"/>
      <c r="BCA4" s="158"/>
      <c r="BCB4" s="158"/>
      <c r="BCC4" s="158"/>
      <c r="BCD4" s="158"/>
      <c r="BCE4" s="158"/>
      <c r="BCF4" s="158"/>
      <c r="BCG4" s="158"/>
      <c r="BCH4" s="158"/>
      <c r="BCI4" s="158"/>
      <c r="BCJ4" s="158"/>
      <c r="BCK4" s="158"/>
      <c r="BCL4" s="158"/>
      <c r="BCM4" s="158"/>
      <c r="BCN4" s="158"/>
      <c r="BCO4" s="158"/>
      <c r="BCP4" s="158"/>
      <c r="BCQ4" s="158"/>
      <c r="BCR4" s="158"/>
      <c r="BCS4" s="158"/>
      <c r="BCT4" s="158"/>
      <c r="BCU4" s="158"/>
      <c r="BCV4" s="158"/>
      <c r="BCW4" s="158"/>
      <c r="BCX4" s="158"/>
      <c r="BCY4" s="158"/>
      <c r="BCZ4" s="158"/>
      <c r="BDA4" s="158"/>
      <c r="BDB4" s="158"/>
      <c r="BDC4" s="158"/>
      <c r="BDD4" s="158"/>
      <c r="BDE4" s="158"/>
      <c r="BDF4" s="158"/>
      <c r="BDG4" s="158"/>
      <c r="BDH4" s="158"/>
      <c r="BDI4" s="158"/>
      <c r="BDJ4" s="158"/>
      <c r="BDK4" s="158"/>
      <c r="BDL4" s="158"/>
      <c r="BDM4" s="158"/>
      <c r="BDN4" s="158"/>
      <c r="BDO4" s="158"/>
      <c r="BDP4" s="158"/>
      <c r="BDQ4" s="158"/>
      <c r="BDR4" s="158"/>
      <c r="BDS4" s="158"/>
      <c r="BDT4" s="158"/>
      <c r="BDU4" s="158"/>
      <c r="BDV4" s="158"/>
      <c r="BDW4" s="158"/>
      <c r="BDX4" s="158"/>
      <c r="BDY4" s="158"/>
      <c r="BDZ4" s="158"/>
      <c r="BEA4" s="158"/>
      <c r="BEB4" s="158"/>
      <c r="BEC4" s="158"/>
      <c r="BED4" s="158"/>
      <c r="BEE4" s="158"/>
      <c r="BEF4" s="158"/>
      <c r="BEG4" s="158"/>
      <c r="BEH4" s="158"/>
      <c r="BEI4" s="158"/>
      <c r="BEJ4" s="158"/>
      <c r="BEK4" s="158"/>
      <c r="BEL4" s="158"/>
      <c r="BEM4" s="158"/>
      <c r="BEN4" s="158"/>
      <c r="BEO4" s="158"/>
      <c r="BEP4" s="158"/>
      <c r="BEQ4" s="158"/>
      <c r="BER4" s="158"/>
      <c r="BES4" s="158"/>
      <c r="BET4" s="158"/>
      <c r="BEU4" s="158"/>
      <c r="BEV4" s="158"/>
      <c r="BEW4" s="158"/>
      <c r="BEX4" s="158"/>
      <c r="BEY4" s="158"/>
      <c r="BEZ4" s="158"/>
      <c r="BFA4" s="158"/>
      <c r="BFB4" s="158"/>
      <c r="BFC4" s="158"/>
      <c r="BFD4" s="158"/>
      <c r="BFE4" s="158"/>
      <c r="BFF4" s="158"/>
      <c r="BFG4" s="158"/>
      <c r="BFH4" s="158"/>
      <c r="BFI4" s="158"/>
      <c r="BFJ4" s="158"/>
      <c r="BFK4" s="158"/>
      <c r="BFL4" s="158"/>
      <c r="BFM4" s="158"/>
      <c r="BFN4" s="158"/>
      <c r="BFO4" s="158"/>
      <c r="BFP4" s="158"/>
      <c r="BFQ4" s="158"/>
      <c r="BFR4" s="158"/>
      <c r="BFS4" s="158"/>
      <c r="BFT4" s="158"/>
      <c r="BFU4" s="158"/>
      <c r="BFV4" s="158"/>
      <c r="BFW4" s="158"/>
      <c r="BFX4" s="158"/>
      <c r="BFY4" s="158"/>
      <c r="BFZ4" s="158"/>
      <c r="BGA4" s="158"/>
      <c r="BGB4" s="158"/>
      <c r="BGC4" s="158"/>
      <c r="BGD4" s="158"/>
      <c r="BGE4" s="158"/>
      <c r="BGF4" s="158"/>
      <c r="BGG4" s="158"/>
      <c r="BGH4" s="158"/>
      <c r="BGI4" s="158"/>
      <c r="BGJ4" s="158"/>
      <c r="BGK4" s="158"/>
      <c r="BGL4" s="158"/>
      <c r="BGM4" s="158"/>
      <c r="BGN4" s="158"/>
      <c r="BGO4" s="158"/>
      <c r="BGP4" s="158"/>
      <c r="BGQ4" s="158"/>
      <c r="BGR4" s="158"/>
      <c r="BGS4" s="158"/>
      <c r="BGT4" s="158"/>
      <c r="BGU4" s="158"/>
      <c r="BGV4" s="158"/>
      <c r="BGW4" s="158"/>
      <c r="BGX4" s="158"/>
      <c r="BGY4" s="158"/>
      <c r="BGZ4" s="158"/>
      <c r="BHA4" s="158"/>
      <c r="BHB4" s="158"/>
      <c r="BHC4" s="158"/>
      <c r="BHD4" s="158"/>
      <c r="BHE4" s="158"/>
      <c r="BHF4" s="158"/>
      <c r="BHG4" s="158"/>
      <c r="BHH4" s="158"/>
      <c r="BHI4" s="158"/>
      <c r="BHJ4" s="158"/>
      <c r="BHK4" s="158"/>
      <c r="BHL4" s="158"/>
      <c r="BHM4" s="158"/>
      <c r="BHN4" s="158"/>
      <c r="BHO4" s="158"/>
      <c r="BHP4" s="158"/>
      <c r="BHQ4" s="158"/>
      <c r="BHR4" s="158"/>
      <c r="BHS4" s="158"/>
      <c r="BHT4" s="158"/>
      <c r="BHU4" s="158"/>
      <c r="BHV4" s="158"/>
      <c r="BHW4" s="158"/>
      <c r="BHX4" s="158"/>
      <c r="BHY4" s="158"/>
      <c r="BHZ4" s="158"/>
      <c r="BIA4" s="158"/>
      <c r="BIB4" s="158"/>
      <c r="BIC4" s="158"/>
      <c r="BID4" s="158"/>
      <c r="BIE4" s="158"/>
      <c r="BIF4" s="158"/>
      <c r="BIG4" s="158"/>
      <c r="BIH4" s="158"/>
      <c r="BII4" s="158"/>
      <c r="BIJ4" s="158"/>
      <c r="BIK4" s="158"/>
      <c r="BIL4" s="158"/>
      <c r="BIM4" s="158"/>
      <c r="BIN4" s="158"/>
      <c r="BIO4" s="158"/>
      <c r="BIP4" s="158"/>
      <c r="BIQ4" s="158"/>
      <c r="BIR4" s="158"/>
      <c r="BIS4" s="158"/>
      <c r="BIT4" s="158"/>
      <c r="BIU4" s="158"/>
      <c r="BIV4" s="158"/>
      <c r="BIW4" s="158"/>
      <c r="BIX4" s="158"/>
      <c r="BIY4" s="158"/>
      <c r="BIZ4" s="158"/>
      <c r="BJA4" s="158"/>
      <c r="BJB4" s="158"/>
      <c r="BJC4" s="158"/>
      <c r="BJD4" s="158"/>
      <c r="BJE4" s="158"/>
      <c r="BJF4" s="158"/>
      <c r="BJG4" s="158"/>
      <c r="BJH4" s="158"/>
      <c r="BJI4" s="158"/>
      <c r="BJJ4" s="158"/>
      <c r="BJK4" s="158"/>
      <c r="BJL4" s="158"/>
      <c r="BJM4" s="158"/>
      <c r="BJN4" s="158"/>
      <c r="BJO4" s="158"/>
      <c r="BJP4" s="158"/>
      <c r="BJQ4" s="158"/>
      <c r="BJR4" s="158"/>
      <c r="BJS4" s="158"/>
      <c r="BJT4" s="158"/>
      <c r="BJU4" s="158"/>
      <c r="BJV4" s="158"/>
      <c r="BJW4" s="158"/>
      <c r="BJX4" s="158"/>
      <c r="BJY4" s="158"/>
      <c r="BJZ4" s="158"/>
      <c r="BKA4" s="158"/>
      <c r="BKB4" s="158"/>
      <c r="BKC4" s="158"/>
      <c r="BKD4" s="158"/>
      <c r="BKE4" s="158"/>
      <c r="BKF4" s="158"/>
      <c r="BKG4" s="158"/>
      <c r="BKH4" s="158"/>
      <c r="BKI4" s="158"/>
      <c r="BKJ4" s="158"/>
      <c r="BKK4" s="158"/>
      <c r="BKL4" s="158"/>
      <c r="BKM4" s="158"/>
      <c r="BKN4" s="158"/>
      <c r="BKO4" s="158"/>
      <c r="BKP4" s="158"/>
      <c r="BKQ4" s="158"/>
      <c r="BKR4" s="158"/>
      <c r="BKS4" s="158"/>
      <c r="BKT4" s="158"/>
      <c r="BKU4" s="158"/>
      <c r="BKV4" s="158"/>
      <c r="BKW4" s="158"/>
      <c r="BKX4" s="158"/>
      <c r="BKY4" s="158"/>
      <c r="BKZ4" s="158"/>
      <c r="BLA4" s="158"/>
      <c r="BLB4" s="158"/>
      <c r="BLC4" s="158"/>
      <c r="BLD4" s="158"/>
      <c r="BLE4" s="158"/>
      <c r="BLF4" s="158"/>
      <c r="BLG4" s="158"/>
      <c r="BLH4" s="158"/>
      <c r="BLI4" s="158"/>
      <c r="BLJ4" s="158"/>
      <c r="BLK4" s="158"/>
      <c r="BLL4" s="158"/>
      <c r="BLM4" s="158"/>
      <c r="BLN4" s="158"/>
      <c r="BLO4" s="158"/>
      <c r="BLP4" s="158"/>
      <c r="BLQ4" s="158"/>
      <c r="BLR4" s="158"/>
      <c r="BLS4" s="158"/>
      <c r="BLT4" s="158"/>
      <c r="BLU4" s="158"/>
      <c r="BLV4" s="158"/>
      <c r="BLW4" s="158"/>
      <c r="BLX4" s="158"/>
      <c r="BLY4" s="158"/>
      <c r="BLZ4" s="158"/>
      <c r="BMA4" s="158"/>
      <c r="BMB4" s="158"/>
      <c r="BMC4" s="158"/>
      <c r="BMD4" s="158"/>
      <c r="BME4" s="158"/>
      <c r="BMF4" s="158"/>
      <c r="BMG4" s="158"/>
      <c r="BMH4" s="158"/>
      <c r="BMI4" s="158"/>
      <c r="BMJ4" s="158"/>
      <c r="BMK4" s="158"/>
      <c r="BML4" s="158"/>
      <c r="BMM4" s="158"/>
      <c r="BMN4" s="158"/>
      <c r="BMO4" s="158"/>
      <c r="BMP4" s="158"/>
      <c r="BMQ4" s="158"/>
      <c r="BMR4" s="158"/>
      <c r="BMS4" s="158"/>
      <c r="BMT4" s="158"/>
      <c r="BMU4" s="158"/>
      <c r="BMV4" s="158"/>
      <c r="BMW4" s="158"/>
      <c r="BMX4" s="158"/>
      <c r="BMY4" s="158"/>
      <c r="BMZ4" s="158"/>
      <c r="BNA4" s="158"/>
      <c r="BNB4" s="158"/>
      <c r="BNC4" s="158"/>
      <c r="BND4" s="158"/>
      <c r="BNE4" s="158"/>
      <c r="BNF4" s="158"/>
      <c r="BNG4" s="158"/>
      <c r="BNH4" s="158"/>
      <c r="BNI4" s="158"/>
      <c r="BNJ4" s="158"/>
      <c r="BNK4" s="158"/>
      <c r="BNL4" s="158"/>
      <c r="BNM4" s="158"/>
      <c r="BNN4" s="158"/>
      <c r="BNO4" s="158"/>
      <c r="BNP4" s="158"/>
      <c r="BNQ4" s="158"/>
      <c r="BNR4" s="158"/>
      <c r="BNS4" s="158"/>
      <c r="BNT4" s="158"/>
      <c r="BNU4" s="158"/>
      <c r="BNV4" s="158"/>
      <c r="BNW4" s="158"/>
      <c r="BNX4" s="158"/>
      <c r="BNY4" s="158"/>
      <c r="BNZ4" s="158"/>
      <c r="BOA4" s="158"/>
      <c r="BOB4" s="158"/>
      <c r="BOC4" s="158"/>
      <c r="BOD4" s="158"/>
      <c r="BOE4" s="158"/>
      <c r="BOF4" s="158"/>
      <c r="BOG4" s="158"/>
      <c r="BOH4" s="158"/>
      <c r="BOI4" s="158"/>
      <c r="BOJ4" s="158"/>
      <c r="BOK4" s="158"/>
      <c r="BOL4" s="158"/>
      <c r="BOM4" s="158"/>
      <c r="BON4" s="158"/>
      <c r="BOO4" s="158"/>
      <c r="BOP4" s="158"/>
      <c r="BOQ4" s="158"/>
      <c r="BOR4" s="158"/>
      <c r="BOS4" s="158"/>
      <c r="BOT4" s="158"/>
      <c r="BOU4" s="158"/>
      <c r="BOV4" s="158"/>
      <c r="BOW4" s="158"/>
      <c r="BOX4" s="158"/>
      <c r="BOY4" s="158"/>
      <c r="BOZ4" s="158"/>
      <c r="BPA4" s="158"/>
      <c r="BPB4" s="158"/>
      <c r="BPC4" s="158"/>
      <c r="BPD4" s="158"/>
      <c r="BPE4" s="158"/>
      <c r="BPF4" s="158"/>
      <c r="BPG4" s="158"/>
      <c r="BPH4" s="158"/>
      <c r="BPI4" s="158"/>
      <c r="BPJ4" s="158"/>
      <c r="BPK4" s="158"/>
      <c r="BPL4" s="158"/>
      <c r="BPM4" s="158"/>
      <c r="BPN4" s="158"/>
      <c r="BPO4" s="158"/>
      <c r="BPP4" s="158"/>
      <c r="BPQ4" s="158"/>
      <c r="BPR4" s="158"/>
      <c r="BPS4" s="158"/>
      <c r="BPT4" s="158"/>
      <c r="BPU4" s="158"/>
      <c r="BPV4" s="158"/>
      <c r="BPW4" s="158"/>
      <c r="BPX4" s="158"/>
      <c r="BPY4" s="158"/>
      <c r="BPZ4" s="158"/>
      <c r="BQA4" s="158"/>
      <c r="BQB4" s="158"/>
      <c r="BQC4" s="158"/>
      <c r="BQD4" s="158"/>
      <c r="BQE4" s="158"/>
      <c r="BQF4" s="158"/>
      <c r="BQG4" s="158"/>
      <c r="BQH4" s="158"/>
      <c r="BQI4" s="158"/>
      <c r="BQJ4" s="158"/>
      <c r="BQK4" s="158"/>
      <c r="BQL4" s="158"/>
      <c r="BQM4" s="158"/>
      <c r="BQN4" s="158"/>
      <c r="BQO4" s="158"/>
      <c r="BQP4" s="158"/>
      <c r="BQQ4" s="158"/>
      <c r="BQR4" s="158"/>
      <c r="BQS4" s="158"/>
      <c r="BQT4" s="158"/>
      <c r="BQU4" s="158"/>
      <c r="BQV4" s="158"/>
      <c r="BQW4" s="158"/>
      <c r="BQX4" s="158"/>
      <c r="BQY4" s="158"/>
      <c r="BQZ4" s="158"/>
      <c r="BRA4" s="158"/>
      <c r="BRB4" s="158"/>
      <c r="BRC4" s="158"/>
      <c r="BRD4" s="158"/>
      <c r="BRE4" s="158"/>
      <c r="BRF4" s="158"/>
      <c r="BRG4" s="158"/>
      <c r="BRH4" s="158"/>
      <c r="BRI4" s="158"/>
      <c r="BRJ4" s="158"/>
      <c r="BRK4" s="158"/>
      <c r="BRL4" s="158"/>
      <c r="BRM4" s="158"/>
      <c r="BRN4" s="158"/>
      <c r="BRO4" s="158"/>
      <c r="BRP4" s="158"/>
      <c r="BRQ4" s="158"/>
      <c r="BRR4" s="158"/>
      <c r="BRS4" s="158"/>
      <c r="BRT4" s="158"/>
      <c r="BRU4" s="158"/>
      <c r="BRV4" s="158"/>
      <c r="BRW4" s="158"/>
      <c r="BRX4" s="158"/>
      <c r="BRY4" s="158"/>
      <c r="BRZ4" s="158"/>
      <c r="BSA4" s="158"/>
      <c r="BSB4" s="158"/>
      <c r="BSC4" s="158"/>
      <c r="BSD4" s="158"/>
      <c r="BSE4" s="158"/>
      <c r="BSF4" s="158"/>
      <c r="BSG4" s="158"/>
      <c r="BSH4" s="158"/>
      <c r="BSI4" s="158"/>
      <c r="BSJ4" s="158"/>
      <c r="BSK4" s="158"/>
      <c r="BSL4" s="158"/>
      <c r="BSM4" s="158"/>
      <c r="BSN4" s="158"/>
      <c r="BSO4" s="158"/>
      <c r="BSP4" s="158"/>
      <c r="BSQ4" s="158"/>
      <c r="BSR4" s="158"/>
      <c r="BSS4" s="158"/>
      <c r="BST4" s="158"/>
      <c r="BSU4" s="158"/>
      <c r="BSV4" s="158"/>
      <c r="BSW4" s="158"/>
      <c r="BSX4" s="158"/>
      <c r="BSY4" s="158"/>
      <c r="BSZ4" s="158"/>
      <c r="BTA4" s="158"/>
      <c r="BTB4" s="158"/>
      <c r="BTC4" s="158"/>
      <c r="BTD4" s="158"/>
      <c r="BTE4" s="158"/>
      <c r="BTF4" s="158"/>
      <c r="BTG4" s="158"/>
      <c r="BTH4" s="158"/>
      <c r="BTI4" s="158"/>
      <c r="BTJ4" s="158"/>
      <c r="BTK4" s="158"/>
      <c r="BTL4" s="158"/>
      <c r="BTM4" s="158"/>
      <c r="BTN4" s="158"/>
      <c r="BTO4" s="158"/>
      <c r="BTP4" s="158"/>
      <c r="BTQ4" s="158"/>
      <c r="BTR4" s="158"/>
      <c r="BTS4" s="158"/>
      <c r="BTT4" s="158"/>
      <c r="BTU4" s="158"/>
      <c r="BTV4" s="158"/>
      <c r="BTW4" s="158"/>
      <c r="BTX4" s="158"/>
      <c r="BTY4" s="158"/>
      <c r="BTZ4" s="158"/>
      <c r="BUA4" s="158"/>
      <c r="BUB4" s="158"/>
      <c r="BUC4" s="158"/>
      <c r="BUD4" s="158"/>
      <c r="BUE4" s="158"/>
      <c r="BUF4" s="158"/>
      <c r="BUG4" s="158"/>
      <c r="BUH4" s="158"/>
      <c r="BUI4" s="158"/>
      <c r="BUJ4" s="158"/>
      <c r="BUK4" s="158"/>
      <c r="BUL4" s="158"/>
      <c r="BUM4" s="158"/>
      <c r="BUN4" s="158"/>
      <c r="BUO4" s="158"/>
      <c r="BUP4" s="158"/>
      <c r="BUQ4" s="158"/>
      <c r="BUR4" s="158"/>
      <c r="BUS4" s="158"/>
      <c r="BUT4" s="158"/>
      <c r="BUU4" s="158"/>
      <c r="BUV4" s="158"/>
      <c r="BUW4" s="158"/>
      <c r="BUX4" s="158"/>
      <c r="BUY4" s="158"/>
      <c r="BUZ4" s="158"/>
      <c r="BVA4" s="158"/>
      <c r="BVB4" s="158"/>
      <c r="BVC4" s="158"/>
      <c r="BVD4" s="158"/>
      <c r="BVE4" s="158"/>
      <c r="BVF4" s="158"/>
      <c r="BVG4" s="158"/>
      <c r="BVH4" s="158"/>
      <c r="BVI4" s="158"/>
      <c r="BVJ4" s="158"/>
      <c r="BVK4" s="158"/>
      <c r="BVL4" s="158"/>
      <c r="BVM4" s="158"/>
      <c r="BVN4" s="158"/>
      <c r="BVO4" s="158"/>
      <c r="BVP4" s="158"/>
      <c r="BVQ4" s="158"/>
      <c r="BVR4" s="158"/>
      <c r="BVS4" s="158"/>
      <c r="BVT4" s="158"/>
      <c r="BVU4" s="158"/>
      <c r="BVV4" s="158"/>
      <c r="BVW4" s="158"/>
      <c r="BVX4" s="158"/>
      <c r="BVY4" s="158"/>
      <c r="BVZ4" s="158"/>
      <c r="BWA4" s="158"/>
      <c r="BWB4" s="158"/>
      <c r="BWC4" s="158"/>
      <c r="BWD4" s="158"/>
      <c r="BWE4" s="158"/>
      <c r="BWF4" s="158"/>
      <c r="BWG4" s="158"/>
      <c r="BWH4" s="158"/>
      <c r="BWI4" s="158"/>
      <c r="BWJ4" s="158"/>
      <c r="BWK4" s="158"/>
      <c r="BWL4" s="158"/>
      <c r="BWM4" s="158"/>
      <c r="BWN4" s="158"/>
      <c r="BWO4" s="158"/>
      <c r="BWP4" s="158"/>
      <c r="BWQ4" s="158"/>
      <c r="BWR4" s="158"/>
      <c r="BWS4" s="158"/>
      <c r="BWT4" s="158"/>
      <c r="BWU4" s="158"/>
      <c r="BWV4" s="158"/>
      <c r="BWW4" s="158"/>
      <c r="BWX4" s="158"/>
      <c r="BWY4" s="158"/>
      <c r="BWZ4" s="158"/>
      <c r="BXA4" s="158"/>
      <c r="BXB4" s="158"/>
      <c r="BXC4" s="158"/>
      <c r="BXD4" s="158"/>
      <c r="BXE4" s="158"/>
      <c r="BXF4" s="158"/>
      <c r="BXG4" s="158"/>
      <c r="BXH4" s="158"/>
      <c r="BXI4" s="158"/>
      <c r="BXJ4" s="158"/>
      <c r="BXK4" s="158"/>
      <c r="BXL4" s="158"/>
      <c r="BXM4" s="158"/>
      <c r="BXN4" s="158"/>
      <c r="BXO4" s="158"/>
      <c r="BXP4" s="158"/>
      <c r="BXQ4" s="158"/>
      <c r="BXR4" s="158"/>
      <c r="BXS4" s="158"/>
      <c r="BXT4" s="158"/>
      <c r="BXU4" s="158"/>
      <c r="BXV4" s="158"/>
      <c r="BXW4" s="158"/>
      <c r="BXX4" s="158"/>
      <c r="BXY4" s="158"/>
      <c r="BXZ4" s="158"/>
      <c r="BYA4" s="158"/>
      <c r="BYB4" s="158"/>
      <c r="BYC4" s="158"/>
      <c r="BYD4" s="158"/>
      <c r="BYE4" s="158"/>
      <c r="BYF4" s="158"/>
      <c r="BYG4" s="158"/>
      <c r="BYH4" s="158"/>
      <c r="BYI4" s="158"/>
      <c r="BYJ4" s="158"/>
      <c r="BYK4" s="158"/>
      <c r="BYL4" s="158"/>
      <c r="BYM4" s="158"/>
      <c r="BYN4" s="158"/>
      <c r="BYO4" s="158"/>
      <c r="BYP4" s="158"/>
      <c r="BYQ4" s="158"/>
      <c r="BYR4" s="158"/>
      <c r="BYS4" s="158"/>
      <c r="BYT4" s="158"/>
      <c r="BYU4" s="158"/>
      <c r="BYV4" s="158"/>
      <c r="BYW4" s="158"/>
      <c r="BYX4" s="158"/>
      <c r="BYY4" s="158"/>
      <c r="BYZ4" s="158"/>
      <c r="BZA4" s="158"/>
      <c r="BZB4" s="158"/>
      <c r="BZC4" s="158"/>
      <c r="BZD4" s="158"/>
      <c r="BZE4" s="158"/>
      <c r="BZF4" s="158"/>
      <c r="BZG4" s="158"/>
      <c r="BZH4" s="158"/>
      <c r="BZI4" s="158"/>
      <c r="BZJ4" s="158"/>
      <c r="BZK4" s="158"/>
      <c r="BZL4" s="158"/>
      <c r="BZM4" s="158"/>
      <c r="BZN4" s="158"/>
      <c r="BZO4" s="158"/>
      <c r="BZP4" s="158"/>
      <c r="BZQ4" s="158"/>
      <c r="BZR4" s="158"/>
      <c r="BZS4" s="158"/>
      <c r="BZT4" s="158"/>
      <c r="BZU4" s="158"/>
      <c r="BZV4" s="158"/>
      <c r="BZW4" s="158"/>
      <c r="BZX4" s="158"/>
      <c r="BZY4" s="158"/>
      <c r="BZZ4" s="158"/>
      <c r="CAA4" s="158"/>
      <c r="CAB4" s="158"/>
      <c r="CAC4" s="158"/>
      <c r="CAD4" s="158"/>
      <c r="CAE4" s="158"/>
      <c r="CAF4" s="158"/>
      <c r="CAG4" s="158"/>
      <c r="CAH4" s="158"/>
      <c r="CAI4" s="158"/>
      <c r="CAJ4" s="158"/>
      <c r="CAK4" s="158"/>
      <c r="CAL4" s="158"/>
      <c r="CAM4" s="158"/>
      <c r="CAN4" s="158"/>
      <c r="CAO4" s="158"/>
      <c r="CAP4" s="158"/>
      <c r="CAQ4" s="158"/>
      <c r="CAR4" s="158"/>
      <c r="CAS4" s="158"/>
      <c r="CAT4" s="158"/>
      <c r="CAU4" s="158"/>
      <c r="CAV4" s="158"/>
      <c r="CAW4" s="158"/>
      <c r="CAX4" s="158"/>
      <c r="CAY4" s="158"/>
      <c r="CAZ4" s="158"/>
      <c r="CBA4" s="158"/>
      <c r="CBB4" s="158"/>
      <c r="CBC4" s="158"/>
      <c r="CBD4" s="158"/>
      <c r="CBE4" s="158"/>
      <c r="CBF4" s="158"/>
      <c r="CBG4" s="158"/>
      <c r="CBH4" s="158"/>
      <c r="CBI4" s="158"/>
      <c r="CBJ4" s="158"/>
      <c r="CBK4" s="158"/>
      <c r="CBL4" s="158"/>
      <c r="CBM4" s="158"/>
      <c r="CBN4" s="158"/>
      <c r="CBO4" s="158"/>
      <c r="CBP4" s="158"/>
      <c r="CBQ4" s="158"/>
      <c r="CBR4" s="158"/>
      <c r="CBS4" s="158"/>
      <c r="CBT4" s="158"/>
      <c r="CBU4" s="158"/>
      <c r="CBV4" s="158"/>
      <c r="CBW4" s="158"/>
      <c r="CBX4" s="158"/>
      <c r="CBY4" s="158"/>
      <c r="CBZ4" s="158"/>
      <c r="CCA4" s="158"/>
      <c r="CCB4" s="158"/>
      <c r="CCC4" s="158"/>
      <c r="CCD4" s="158"/>
      <c r="CCE4" s="158"/>
      <c r="CCF4" s="158"/>
      <c r="CCG4" s="158"/>
      <c r="CCH4" s="158"/>
      <c r="CCI4" s="158"/>
      <c r="CCJ4" s="158"/>
      <c r="CCK4" s="158"/>
      <c r="CCL4" s="158"/>
      <c r="CCM4" s="158"/>
      <c r="CCN4" s="158"/>
      <c r="CCO4" s="158"/>
      <c r="CCP4" s="158"/>
      <c r="CCQ4" s="158"/>
      <c r="CCR4" s="158"/>
      <c r="CCS4" s="158"/>
      <c r="CCT4" s="158"/>
      <c r="CCU4" s="158"/>
      <c r="CCV4" s="158"/>
      <c r="CCW4" s="158"/>
      <c r="CCX4" s="158"/>
      <c r="CCY4" s="158"/>
      <c r="CCZ4" s="158"/>
      <c r="CDA4" s="158"/>
      <c r="CDB4" s="158"/>
      <c r="CDC4" s="158"/>
      <c r="CDD4" s="158"/>
      <c r="CDE4" s="158"/>
      <c r="CDF4" s="158"/>
      <c r="CDG4" s="158"/>
      <c r="CDH4" s="158"/>
      <c r="CDI4" s="158"/>
      <c r="CDJ4" s="158"/>
      <c r="CDK4" s="158"/>
      <c r="CDL4" s="158"/>
      <c r="CDM4" s="158"/>
      <c r="CDN4" s="158"/>
      <c r="CDO4" s="158"/>
      <c r="CDP4" s="158"/>
      <c r="CDQ4" s="158"/>
      <c r="CDR4" s="158"/>
      <c r="CDS4" s="158"/>
      <c r="CDT4" s="158"/>
      <c r="CDU4" s="158"/>
      <c r="CDV4" s="158"/>
      <c r="CDW4" s="158"/>
      <c r="CDX4" s="158"/>
      <c r="CDY4" s="158"/>
      <c r="CDZ4" s="158"/>
      <c r="CEA4" s="158"/>
      <c r="CEB4" s="158"/>
      <c r="CEC4" s="158"/>
      <c r="CED4" s="158"/>
      <c r="CEE4" s="158"/>
      <c r="CEF4" s="158"/>
      <c r="CEG4" s="158"/>
      <c r="CEH4" s="158"/>
      <c r="CEI4" s="158"/>
      <c r="CEJ4" s="158"/>
      <c r="CEK4" s="158"/>
      <c r="CEL4" s="158"/>
      <c r="CEM4" s="158"/>
      <c r="CEN4" s="158"/>
      <c r="CEO4" s="158"/>
      <c r="CEP4" s="158"/>
      <c r="CEQ4" s="158"/>
      <c r="CER4" s="158"/>
      <c r="CES4" s="158"/>
      <c r="CET4" s="158"/>
      <c r="CEU4" s="158"/>
      <c r="CEV4" s="158"/>
      <c r="CEW4" s="158"/>
      <c r="CEX4" s="158"/>
      <c r="CEY4" s="158"/>
      <c r="CEZ4" s="158"/>
      <c r="CFA4" s="158"/>
      <c r="CFB4" s="158"/>
      <c r="CFC4" s="158"/>
      <c r="CFD4" s="158"/>
      <c r="CFE4" s="158"/>
      <c r="CFF4" s="158"/>
      <c r="CFG4" s="158"/>
      <c r="CFH4" s="158"/>
      <c r="CFI4" s="158"/>
      <c r="CFJ4" s="158"/>
      <c r="CFK4" s="158"/>
      <c r="CFL4" s="158"/>
      <c r="CFM4" s="158"/>
      <c r="CFN4" s="158"/>
      <c r="CFO4" s="158"/>
      <c r="CFP4" s="158"/>
      <c r="CFQ4" s="158"/>
      <c r="CFR4" s="158"/>
      <c r="CFS4" s="158"/>
      <c r="CFT4" s="158"/>
      <c r="CFU4" s="158"/>
      <c r="CFV4" s="158"/>
      <c r="CFW4" s="158"/>
      <c r="CFX4" s="158"/>
      <c r="CFY4" s="158"/>
      <c r="CFZ4" s="158"/>
      <c r="CGA4" s="158"/>
      <c r="CGB4" s="158"/>
      <c r="CGC4" s="158"/>
      <c r="CGD4" s="158"/>
      <c r="CGE4" s="158"/>
      <c r="CGF4" s="158"/>
      <c r="CGG4" s="158"/>
      <c r="CGH4" s="158"/>
      <c r="CGI4" s="158"/>
      <c r="CGJ4" s="158"/>
      <c r="CGK4" s="158"/>
      <c r="CGL4" s="158"/>
      <c r="CGM4" s="158"/>
      <c r="CGN4" s="158"/>
      <c r="CGO4" s="158"/>
      <c r="CGP4" s="158"/>
      <c r="CGQ4" s="158"/>
      <c r="CGR4" s="158"/>
      <c r="CGS4" s="158"/>
      <c r="CGT4" s="158"/>
      <c r="CGU4" s="158"/>
      <c r="CGV4" s="158"/>
      <c r="CGW4" s="158"/>
      <c r="CGX4" s="158"/>
      <c r="CGY4" s="158"/>
      <c r="CGZ4" s="158"/>
      <c r="CHA4" s="158"/>
      <c r="CHB4" s="158"/>
      <c r="CHC4" s="158"/>
      <c r="CHD4" s="158"/>
      <c r="CHE4" s="158"/>
      <c r="CHF4" s="158"/>
      <c r="CHG4" s="158"/>
      <c r="CHH4" s="158"/>
      <c r="CHI4" s="158"/>
      <c r="CHJ4" s="158"/>
      <c r="CHK4" s="158"/>
      <c r="CHL4" s="158"/>
      <c r="CHM4" s="158"/>
      <c r="CHN4" s="158"/>
      <c r="CHO4" s="158"/>
      <c r="CHP4" s="158"/>
      <c r="CHQ4" s="158"/>
      <c r="CHR4" s="158"/>
      <c r="CHS4" s="158"/>
      <c r="CHT4" s="158"/>
      <c r="CHU4" s="158"/>
      <c r="CHV4" s="158"/>
      <c r="CHW4" s="158"/>
      <c r="CHX4" s="158"/>
      <c r="CHY4" s="158"/>
      <c r="CHZ4" s="158"/>
      <c r="CIA4" s="158"/>
      <c r="CIB4" s="158"/>
      <c r="CIC4" s="158"/>
      <c r="CID4" s="158"/>
      <c r="CIE4" s="158"/>
      <c r="CIF4" s="158"/>
      <c r="CIG4" s="158"/>
      <c r="CIH4" s="158"/>
      <c r="CII4" s="158"/>
      <c r="CIJ4" s="158"/>
      <c r="CIK4" s="158"/>
      <c r="CIL4" s="158"/>
      <c r="CIM4" s="158"/>
      <c r="CIN4" s="158"/>
      <c r="CIO4" s="158"/>
      <c r="CIP4" s="158"/>
      <c r="CIQ4" s="158"/>
      <c r="CIR4" s="158"/>
      <c r="CIS4" s="158"/>
      <c r="CIT4" s="158"/>
      <c r="CIU4" s="158"/>
      <c r="CIV4" s="158"/>
      <c r="CIW4" s="158"/>
      <c r="CIX4" s="158"/>
      <c r="CIY4" s="158"/>
      <c r="CIZ4" s="158"/>
      <c r="CJA4" s="158"/>
      <c r="CJB4" s="158"/>
      <c r="CJC4" s="158"/>
      <c r="CJD4" s="158"/>
      <c r="CJE4" s="158"/>
      <c r="CJF4" s="158"/>
      <c r="CJG4" s="158"/>
      <c r="CJH4" s="158"/>
      <c r="CJI4" s="158"/>
      <c r="CJJ4" s="158"/>
      <c r="CJK4" s="158"/>
      <c r="CJL4" s="158"/>
      <c r="CJM4" s="158"/>
      <c r="CJN4" s="158"/>
      <c r="CJO4" s="158"/>
      <c r="CJP4" s="158"/>
      <c r="CJQ4" s="158"/>
      <c r="CJR4" s="158"/>
      <c r="CJS4" s="158"/>
      <c r="CJT4" s="158"/>
      <c r="CJU4" s="158"/>
      <c r="CJV4" s="158"/>
      <c r="CJW4" s="158"/>
      <c r="CJX4" s="158"/>
      <c r="CJY4" s="158"/>
      <c r="CJZ4" s="158"/>
      <c r="CKA4" s="158"/>
      <c r="CKB4" s="158"/>
      <c r="CKC4" s="158"/>
      <c r="CKD4" s="158"/>
      <c r="CKE4" s="158"/>
      <c r="CKF4" s="158"/>
      <c r="CKG4" s="158"/>
      <c r="CKH4" s="158"/>
      <c r="CKI4" s="158"/>
      <c r="CKJ4" s="158"/>
      <c r="CKK4" s="158"/>
      <c r="CKL4" s="158"/>
      <c r="CKM4" s="158"/>
      <c r="CKN4" s="158"/>
      <c r="CKO4" s="158"/>
      <c r="CKP4" s="158"/>
      <c r="CKQ4" s="158"/>
      <c r="CKR4" s="158"/>
      <c r="CKS4" s="158"/>
      <c r="CKT4" s="158"/>
      <c r="CKU4" s="158"/>
      <c r="CKV4" s="158"/>
      <c r="CKW4" s="158"/>
      <c r="CKX4" s="158"/>
      <c r="CKY4" s="158"/>
      <c r="CKZ4" s="158"/>
      <c r="CLA4" s="158"/>
      <c r="CLB4" s="158"/>
      <c r="CLC4" s="158"/>
      <c r="CLD4" s="158"/>
      <c r="CLE4" s="158"/>
      <c r="CLF4" s="158"/>
      <c r="CLG4" s="158"/>
      <c r="CLH4" s="158"/>
      <c r="CLI4" s="158"/>
      <c r="CLJ4" s="158"/>
      <c r="CLK4" s="158"/>
      <c r="CLL4" s="158"/>
      <c r="CLM4" s="158"/>
      <c r="CLN4" s="158"/>
      <c r="CLO4" s="158"/>
      <c r="CLP4" s="158"/>
      <c r="CLQ4" s="158"/>
      <c r="CLR4" s="158"/>
      <c r="CLS4" s="158"/>
      <c r="CLT4" s="158"/>
      <c r="CLU4" s="158"/>
      <c r="CLV4" s="158"/>
      <c r="CLW4" s="158"/>
      <c r="CLX4" s="158"/>
      <c r="CLY4" s="158"/>
      <c r="CLZ4" s="158"/>
      <c r="CMA4" s="158"/>
      <c r="CMB4" s="158"/>
      <c r="CMC4" s="158"/>
      <c r="CMD4" s="158"/>
      <c r="CME4" s="158"/>
      <c r="CMF4" s="158"/>
      <c r="CMG4" s="158"/>
      <c r="CMH4" s="158"/>
      <c r="CMI4" s="158"/>
      <c r="CMJ4" s="158"/>
      <c r="CMK4" s="158"/>
      <c r="CML4" s="158"/>
      <c r="CMM4" s="158"/>
      <c r="CMN4" s="158"/>
      <c r="CMO4" s="158"/>
      <c r="CMP4" s="158"/>
      <c r="CMQ4" s="158"/>
      <c r="CMR4" s="158"/>
      <c r="CMS4" s="158"/>
      <c r="CMT4" s="158"/>
      <c r="CMU4" s="158"/>
      <c r="CMV4" s="158"/>
      <c r="CMW4" s="158"/>
      <c r="CMX4" s="158"/>
      <c r="CMY4" s="158"/>
      <c r="CMZ4" s="158"/>
      <c r="CNA4" s="158"/>
      <c r="CNB4" s="158"/>
      <c r="CNC4" s="158"/>
      <c r="CND4" s="158"/>
      <c r="CNE4" s="158"/>
      <c r="CNF4" s="158"/>
      <c r="CNG4" s="158"/>
      <c r="CNH4" s="158"/>
      <c r="CNI4" s="158"/>
      <c r="CNJ4" s="158"/>
      <c r="CNK4" s="158"/>
      <c r="CNL4" s="158"/>
      <c r="CNM4" s="158"/>
      <c r="CNN4" s="158"/>
      <c r="CNO4" s="158"/>
      <c r="CNP4" s="158"/>
      <c r="CNQ4" s="158"/>
      <c r="CNR4" s="158"/>
      <c r="CNS4" s="158"/>
      <c r="CNT4" s="158"/>
      <c r="CNU4" s="158"/>
      <c r="CNV4" s="158"/>
      <c r="CNW4" s="158"/>
      <c r="CNX4" s="158"/>
      <c r="CNY4" s="158"/>
      <c r="CNZ4" s="158"/>
      <c r="COA4" s="158"/>
      <c r="COB4" s="158"/>
      <c r="COC4" s="158"/>
      <c r="COD4" s="158"/>
      <c r="COE4" s="158"/>
      <c r="COF4" s="158"/>
      <c r="COG4" s="158"/>
      <c r="COH4" s="158"/>
      <c r="COI4" s="158"/>
      <c r="COJ4" s="158"/>
      <c r="COK4" s="158"/>
      <c r="COL4" s="158"/>
      <c r="COM4" s="158"/>
      <c r="CON4" s="158"/>
      <c r="COO4" s="158"/>
      <c r="COP4" s="158"/>
      <c r="COQ4" s="158"/>
      <c r="COR4" s="158"/>
      <c r="COS4" s="158"/>
      <c r="COT4" s="158"/>
      <c r="COU4" s="158"/>
      <c r="COV4" s="158"/>
      <c r="COW4" s="158"/>
      <c r="COX4" s="158"/>
      <c r="COY4" s="158"/>
      <c r="COZ4" s="158"/>
      <c r="CPA4" s="158"/>
      <c r="CPB4" s="158"/>
      <c r="CPC4" s="158"/>
      <c r="CPD4" s="158"/>
      <c r="CPE4" s="158"/>
      <c r="CPF4" s="158"/>
      <c r="CPG4" s="158"/>
      <c r="CPH4" s="158"/>
      <c r="CPI4" s="158"/>
      <c r="CPJ4" s="158"/>
      <c r="CPK4" s="158"/>
      <c r="CPL4" s="158"/>
      <c r="CPM4" s="158"/>
      <c r="CPN4" s="158"/>
      <c r="CPO4" s="158"/>
      <c r="CPP4" s="158"/>
      <c r="CPQ4" s="158"/>
      <c r="CPR4" s="158"/>
      <c r="CPS4" s="158"/>
      <c r="CPT4" s="158"/>
      <c r="CPU4" s="158"/>
      <c r="CPV4" s="158"/>
      <c r="CPW4" s="158"/>
      <c r="CPX4" s="158"/>
      <c r="CPY4" s="158"/>
      <c r="CPZ4" s="158"/>
      <c r="CQA4" s="158"/>
      <c r="CQB4" s="158"/>
      <c r="CQC4" s="158"/>
      <c r="CQD4" s="158"/>
      <c r="CQE4" s="158"/>
      <c r="CQF4" s="158"/>
      <c r="CQG4" s="158"/>
      <c r="CQH4" s="158"/>
      <c r="CQI4" s="158"/>
      <c r="CQJ4" s="158"/>
      <c r="CQK4" s="158"/>
      <c r="CQL4" s="158"/>
      <c r="CQM4" s="158"/>
      <c r="CQN4" s="158"/>
      <c r="CQO4" s="158"/>
      <c r="CQP4" s="158"/>
      <c r="CQQ4" s="158"/>
      <c r="CQR4" s="158"/>
      <c r="CQS4" s="158"/>
      <c r="CQT4" s="158"/>
      <c r="CQU4" s="158"/>
      <c r="CQV4" s="158"/>
      <c r="CQW4" s="158"/>
      <c r="CQX4" s="158"/>
      <c r="CQY4" s="158"/>
      <c r="CQZ4" s="158"/>
      <c r="CRA4" s="158"/>
      <c r="CRB4" s="158"/>
      <c r="CRC4" s="158"/>
      <c r="CRD4" s="158"/>
      <c r="CRE4" s="158"/>
      <c r="CRF4" s="158"/>
      <c r="CRG4" s="158"/>
      <c r="CRH4" s="158"/>
      <c r="CRI4" s="158"/>
      <c r="CRJ4" s="158"/>
      <c r="CRK4" s="158"/>
      <c r="CRL4" s="158"/>
      <c r="CRM4" s="158"/>
      <c r="CRN4" s="158"/>
      <c r="CRO4" s="158"/>
      <c r="CRP4" s="158"/>
      <c r="CRQ4" s="158"/>
      <c r="CRR4" s="158"/>
      <c r="CRS4" s="158"/>
      <c r="CRT4" s="158"/>
      <c r="CRU4" s="158"/>
      <c r="CRV4" s="158"/>
      <c r="CRW4" s="158"/>
      <c r="CRX4" s="158"/>
      <c r="CRY4" s="158"/>
      <c r="CRZ4" s="158"/>
      <c r="CSA4" s="158"/>
      <c r="CSB4" s="158"/>
      <c r="CSC4" s="158"/>
      <c r="CSD4" s="158"/>
      <c r="CSE4" s="158"/>
      <c r="CSF4" s="158"/>
      <c r="CSG4" s="158"/>
      <c r="CSH4" s="158"/>
      <c r="CSI4" s="158"/>
      <c r="CSJ4" s="158"/>
      <c r="CSK4" s="158"/>
      <c r="CSL4" s="158"/>
      <c r="CSM4" s="158"/>
      <c r="CSN4" s="158"/>
      <c r="CSO4" s="158"/>
      <c r="CSP4" s="158"/>
      <c r="CSQ4" s="158"/>
      <c r="CSR4" s="158"/>
      <c r="CSS4" s="158"/>
      <c r="CST4" s="158"/>
      <c r="CSU4" s="158"/>
      <c r="CSV4" s="158"/>
      <c r="CSW4" s="158"/>
      <c r="CSX4" s="158"/>
      <c r="CSY4" s="158"/>
      <c r="CSZ4" s="158"/>
      <c r="CTA4" s="158"/>
      <c r="CTB4" s="158"/>
      <c r="CTC4" s="158"/>
      <c r="CTD4" s="158"/>
      <c r="CTE4" s="158"/>
      <c r="CTF4" s="158"/>
      <c r="CTG4" s="158"/>
      <c r="CTH4" s="158"/>
      <c r="CTI4" s="158"/>
      <c r="CTJ4" s="158"/>
      <c r="CTK4" s="158"/>
      <c r="CTL4" s="158"/>
      <c r="CTM4" s="158"/>
      <c r="CTN4" s="158"/>
      <c r="CTO4" s="158"/>
      <c r="CTP4" s="158"/>
      <c r="CTQ4" s="158"/>
      <c r="CTR4" s="158"/>
      <c r="CTS4" s="158"/>
      <c r="CTT4" s="158"/>
      <c r="CTU4" s="158"/>
      <c r="CTV4" s="158"/>
      <c r="CTW4" s="158"/>
      <c r="CTX4" s="158"/>
      <c r="CTY4" s="158"/>
      <c r="CTZ4" s="158"/>
      <c r="CUA4" s="158"/>
      <c r="CUB4" s="158"/>
      <c r="CUC4" s="158"/>
      <c r="CUD4" s="158"/>
      <c r="CUE4" s="158"/>
      <c r="CUF4" s="158"/>
      <c r="CUG4" s="158"/>
      <c r="CUH4" s="158"/>
      <c r="CUI4" s="158"/>
      <c r="CUJ4" s="158"/>
      <c r="CUK4" s="158"/>
      <c r="CUL4" s="158"/>
      <c r="CUM4" s="158"/>
      <c r="CUN4" s="158"/>
      <c r="CUO4" s="158"/>
      <c r="CUP4" s="158"/>
      <c r="CUQ4" s="158"/>
      <c r="CUR4" s="158"/>
      <c r="CUS4" s="158"/>
      <c r="CUT4" s="158"/>
      <c r="CUU4" s="158"/>
      <c r="CUV4" s="158"/>
      <c r="CUW4" s="158"/>
      <c r="CUX4" s="158"/>
      <c r="CUY4" s="158"/>
      <c r="CUZ4" s="158"/>
      <c r="CVA4" s="158"/>
      <c r="CVB4" s="158"/>
      <c r="CVC4" s="158"/>
      <c r="CVD4" s="158"/>
      <c r="CVE4" s="158"/>
      <c r="CVF4" s="158"/>
      <c r="CVG4" s="158"/>
      <c r="CVH4" s="158"/>
      <c r="CVI4" s="158"/>
      <c r="CVJ4" s="158"/>
      <c r="CVK4" s="158"/>
      <c r="CVL4" s="158"/>
      <c r="CVM4" s="158"/>
      <c r="CVN4" s="158"/>
      <c r="CVO4" s="158"/>
      <c r="CVP4" s="158"/>
      <c r="CVQ4" s="158"/>
      <c r="CVR4" s="158"/>
      <c r="CVS4" s="158"/>
      <c r="CVT4" s="158"/>
      <c r="CVU4" s="158"/>
      <c r="CVV4" s="158"/>
      <c r="CVW4" s="158"/>
      <c r="CVX4" s="158"/>
      <c r="CVY4" s="158"/>
      <c r="CVZ4" s="158"/>
      <c r="CWA4" s="158"/>
      <c r="CWB4" s="158"/>
      <c r="CWC4" s="158"/>
      <c r="CWD4" s="158"/>
      <c r="CWE4" s="158"/>
      <c r="CWF4" s="158"/>
      <c r="CWG4" s="158"/>
      <c r="CWH4" s="158"/>
      <c r="CWI4" s="158"/>
      <c r="CWJ4" s="158"/>
      <c r="CWK4" s="158"/>
      <c r="CWL4" s="158"/>
      <c r="CWM4" s="158"/>
      <c r="CWN4" s="158"/>
      <c r="CWO4" s="158"/>
      <c r="CWP4" s="158"/>
      <c r="CWQ4" s="158"/>
      <c r="CWR4" s="158"/>
      <c r="CWS4" s="158"/>
      <c r="CWT4" s="158"/>
      <c r="CWU4" s="158"/>
      <c r="CWV4" s="158"/>
      <c r="CWW4" s="158"/>
      <c r="CWX4" s="158"/>
      <c r="CWY4" s="158"/>
      <c r="CWZ4" s="158"/>
      <c r="CXA4" s="158"/>
      <c r="CXB4" s="158"/>
      <c r="CXC4" s="158"/>
      <c r="CXD4" s="158"/>
      <c r="CXE4" s="158"/>
      <c r="CXF4" s="158"/>
      <c r="CXG4" s="158"/>
      <c r="CXH4" s="158"/>
      <c r="CXI4" s="158"/>
      <c r="CXJ4" s="158"/>
      <c r="CXK4" s="158"/>
      <c r="CXL4" s="158"/>
      <c r="CXM4" s="158"/>
      <c r="CXN4" s="158"/>
      <c r="CXO4" s="158"/>
      <c r="CXP4" s="158"/>
      <c r="CXQ4" s="158"/>
      <c r="CXR4" s="158"/>
      <c r="CXS4" s="158"/>
      <c r="CXT4" s="158"/>
      <c r="CXU4" s="158"/>
      <c r="CXV4" s="158"/>
      <c r="CXW4" s="158"/>
      <c r="CXX4" s="158"/>
      <c r="CXY4" s="158"/>
      <c r="CXZ4" s="158"/>
      <c r="CYA4" s="158"/>
      <c r="CYB4" s="158"/>
      <c r="CYC4" s="158"/>
      <c r="CYD4" s="158"/>
      <c r="CYE4" s="158"/>
      <c r="CYF4" s="158"/>
      <c r="CYG4" s="158"/>
      <c r="CYH4" s="158"/>
      <c r="CYI4" s="158"/>
      <c r="CYJ4" s="158"/>
      <c r="CYK4" s="158"/>
      <c r="CYL4" s="158"/>
      <c r="CYM4" s="158"/>
      <c r="CYN4" s="158"/>
      <c r="CYO4" s="158"/>
      <c r="CYP4" s="158"/>
      <c r="CYQ4" s="158"/>
      <c r="CYR4" s="158"/>
      <c r="CYS4" s="158"/>
      <c r="CYT4" s="158"/>
      <c r="CYU4" s="158"/>
      <c r="CYV4" s="158"/>
      <c r="CYW4" s="158"/>
      <c r="CYX4" s="158"/>
      <c r="CYY4" s="158"/>
      <c r="CYZ4" s="158"/>
      <c r="CZA4" s="158"/>
      <c r="CZB4" s="158"/>
      <c r="CZC4" s="158"/>
      <c r="CZD4" s="158"/>
      <c r="CZE4" s="158"/>
      <c r="CZF4" s="158"/>
      <c r="CZG4" s="158"/>
      <c r="CZH4" s="158"/>
      <c r="CZI4" s="158"/>
      <c r="CZJ4" s="158"/>
      <c r="CZK4" s="158"/>
      <c r="CZL4" s="158"/>
      <c r="CZM4" s="158"/>
      <c r="CZN4" s="158"/>
      <c r="CZO4" s="158"/>
      <c r="CZP4" s="158"/>
      <c r="CZQ4" s="158"/>
      <c r="CZR4" s="158"/>
      <c r="CZS4" s="158"/>
      <c r="CZT4" s="158"/>
      <c r="CZU4" s="158"/>
      <c r="CZV4" s="158"/>
      <c r="CZW4" s="158"/>
      <c r="CZX4" s="158"/>
      <c r="CZY4" s="158"/>
      <c r="CZZ4" s="158"/>
      <c r="DAA4" s="158"/>
      <c r="DAB4" s="158"/>
      <c r="DAC4" s="158"/>
      <c r="DAD4" s="158"/>
      <c r="DAE4" s="158"/>
      <c r="DAF4" s="158"/>
      <c r="DAG4" s="158"/>
      <c r="DAH4" s="158"/>
      <c r="DAI4" s="158"/>
      <c r="DAJ4" s="158"/>
      <c r="DAK4" s="158"/>
      <c r="DAL4" s="158"/>
      <c r="DAM4" s="158"/>
      <c r="DAN4" s="158"/>
      <c r="DAO4" s="158"/>
      <c r="DAP4" s="158"/>
      <c r="DAQ4" s="158"/>
      <c r="DAR4" s="158"/>
      <c r="DAS4" s="158"/>
      <c r="DAT4" s="158"/>
      <c r="DAU4" s="158"/>
      <c r="DAV4" s="158"/>
      <c r="DAW4" s="158"/>
      <c r="DAX4" s="158"/>
      <c r="DAY4" s="158"/>
      <c r="DAZ4" s="158"/>
      <c r="DBA4" s="158"/>
      <c r="DBB4" s="158"/>
      <c r="DBC4" s="158"/>
      <c r="DBD4" s="158"/>
      <c r="DBE4" s="158"/>
      <c r="DBF4" s="158"/>
      <c r="DBG4" s="158"/>
      <c r="DBH4" s="158"/>
      <c r="DBI4" s="158"/>
      <c r="DBJ4" s="158"/>
      <c r="DBK4" s="158"/>
      <c r="DBL4" s="158"/>
      <c r="DBM4" s="158"/>
      <c r="DBN4" s="158"/>
      <c r="DBO4" s="158"/>
      <c r="DBP4" s="158"/>
      <c r="DBQ4" s="158"/>
      <c r="DBR4" s="158"/>
      <c r="DBS4" s="158"/>
      <c r="DBT4" s="158"/>
      <c r="DBU4" s="158"/>
      <c r="DBV4" s="158"/>
      <c r="DBW4" s="158"/>
      <c r="DBX4" s="158"/>
      <c r="DBY4" s="158"/>
      <c r="DBZ4" s="158"/>
      <c r="DCA4" s="158"/>
      <c r="DCB4" s="158"/>
      <c r="DCC4" s="158"/>
      <c r="DCD4" s="158"/>
      <c r="DCE4" s="158"/>
      <c r="DCF4" s="158"/>
      <c r="DCG4" s="158"/>
      <c r="DCH4" s="158"/>
      <c r="DCI4" s="158"/>
      <c r="DCJ4" s="158"/>
      <c r="DCK4" s="158"/>
      <c r="DCL4" s="158"/>
      <c r="DCM4" s="158"/>
      <c r="DCN4" s="158"/>
      <c r="DCO4" s="158"/>
      <c r="DCP4" s="158"/>
      <c r="DCQ4" s="158"/>
      <c r="DCR4" s="158"/>
      <c r="DCS4" s="158"/>
      <c r="DCT4" s="158"/>
      <c r="DCU4" s="158"/>
      <c r="DCV4" s="158"/>
      <c r="DCW4" s="158"/>
      <c r="DCX4" s="158"/>
      <c r="DCY4" s="158"/>
      <c r="DCZ4" s="158"/>
      <c r="DDA4" s="158"/>
      <c r="DDB4" s="158"/>
      <c r="DDC4" s="158"/>
      <c r="DDD4" s="158"/>
      <c r="DDE4" s="158"/>
      <c r="DDF4" s="158"/>
      <c r="DDG4" s="158"/>
      <c r="DDH4" s="158"/>
      <c r="DDI4" s="158"/>
      <c r="DDJ4" s="158"/>
      <c r="DDK4" s="158"/>
      <c r="DDL4" s="158"/>
      <c r="DDM4" s="158"/>
      <c r="DDN4" s="158"/>
      <c r="DDO4" s="158"/>
      <c r="DDP4" s="158"/>
      <c r="DDQ4" s="158"/>
      <c r="DDR4" s="158"/>
      <c r="DDS4" s="158"/>
      <c r="DDT4" s="158"/>
      <c r="DDU4" s="158"/>
      <c r="DDV4" s="158"/>
      <c r="DDW4" s="158"/>
      <c r="DDX4" s="158"/>
      <c r="DDY4" s="158"/>
      <c r="DDZ4" s="158"/>
      <c r="DEA4" s="158"/>
      <c r="DEB4" s="158"/>
      <c r="DEC4" s="158"/>
      <c r="DED4" s="158"/>
      <c r="DEE4" s="158"/>
      <c r="DEF4" s="158"/>
      <c r="DEG4" s="158"/>
      <c r="DEH4" s="158"/>
      <c r="DEI4" s="158"/>
      <c r="DEJ4" s="158"/>
      <c r="DEK4" s="158"/>
      <c r="DEL4" s="158"/>
      <c r="DEM4" s="158"/>
      <c r="DEN4" s="158"/>
      <c r="DEO4" s="158"/>
      <c r="DEP4" s="158"/>
      <c r="DEQ4" s="158"/>
      <c r="DER4" s="158"/>
      <c r="DES4" s="158"/>
      <c r="DET4" s="158"/>
      <c r="DEU4" s="158"/>
      <c r="DEV4" s="158"/>
      <c r="DEW4" s="158"/>
      <c r="DEX4" s="158"/>
      <c r="DEY4" s="158"/>
      <c r="DEZ4" s="158"/>
      <c r="DFA4" s="158"/>
      <c r="DFB4" s="158"/>
      <c r="DFC4" s="158"/>
      <c r="DFD4" s="158"/>
      <c r="DFE4" s="158"/>
      <c r="DFF4" s="158"/>
      <c r="DFG4" s="158"/>
      <c r="DFH4" s="158"/>
      <c r="DFI4" s="158"/>
      <c r="DFJ4" s="158"/>
      <c r="DFK4" s="158"/>
      <c r="DFL4" s="158"/>
      <c r="DFM4" s="158"/>
      <c r="DFN4" s="158"/>
      <c r="DFO4" s="158"/>
      <c r="DFP4" s="158"/>
      <c r="DFQ4" s="158"/>
      <c r="DFR4" s="158"/>
      <c r="DFS4" s="158"/>
      <c r="DFT4" s="158"/>
      <c r="DFU4" s="158"/>
      <c r="DFV4" s="158"/>
      <c r="DFW4" s="158"/>
      <c r="DFX4" s="158"/>
      <c r="DFY4" s="158"/>
      <c r="DFZ4" s="158"/>
      <c r="DGA4" s="158"/>
      <c r="DGB4" s="158"/>
      <c r="DGC4" s="158"/>
      <c r="DGD4" s="158"/>
      <c r="DGE4" s="158"/>
      <c r="DGF4" s="158"/>
      <c r="DGG4" s="158"/>
      <c r="DGH4" s="158"/>
      <c r="DGI4" s="158"/>
      <c r="DGJ4" s="158"/>
      <c r="DGK4" s="158"/>
      <c r="DGL4" s="158"/>
      <c r="DGM4" s="158"/>
      <c r="DGN4" s="158"/>
      <c r="DGO4" s="158"/>
      <c r="DGP4" s="158"/>
      <c r="DGQ4" s="158"/>
      <c r="DGR4" s="158"/>
      <c r="DGS4" s="158"/>
      <c r="DGT4" s="158"/>
      <c r="DGU4" s="158"/>
      <c r="DGV4" s="158"/>
      <c r="DGW4" s="158"/>
      <c r="DGX4" s="158"/>
      <c r="DGY4" s="158"/>
      <c r="DGZ4" s="158"/>
      <c r="DHA4" s="158"/>
      <c r="DHB4" s="158"/>
      <c r="DHC4" s="158"/>
      <c r="DHD4" s="158"/>
      <c r="DHE4" s="158"/>
      <c r="DHF4" s="158"/>
      <c r="DHG4" s="158"/>
      <c r="DHH4" s="158"/>
      <c r="DHI4" s="158"/>
      <c r="DHJ4" s="158"/>
      <c r="DHK4" s="158"/>
      <c r="DHL4" s="158"/>
      <c r="DHM4" s="158"/>
      <c r="DHN4" s="158"/>
      <c r="DHO4" s="158"/>
      <c r="DHP4" s="158"/>
      <c r="DHQ4" s="158"/>
      <c r="DHR4" s="158"/>
      <c r="DHS4" s="158"/>
      <c r="DHT4" s="158"/>
      <c r="DHU4" s="158"/>
      <c r="DHV4" s="158"/>
      <c r="DHW4" s="158"/>
      <c r="DHX4" s="158"/>
      <c r="DHY4" s="158"/>
      <c r="DHZ4" s="158"/>
      <c r="DIA4" s="158"/>
      <c r="DIB4" s="158"/>
      <c r="DIC4" s="158"/>
      <c r="DID4" s="158"/>
      <c r="DIE4" s="158"/>
      <c r="DIF4" s="158"/>
      <c r="DIG4" s="158"/>
      <c r="DIH4" s="158"/>
      <c r="DII4" s="158"/>
      <c r="DIJ4" s="158"/>
      <c r="DIK4" s="158"/>
      <c r="DIL4" s="158"/>
      <c r="DIM4" s="158"/>
      <c r="DIN4" s="158"/>
      <c r="DIO4" s="158"/>
      <c r="DIP4" s="158"/>
      <c r="DIQ4" s="158"/>
      <c r="DIR4" s="158"/>
      <c r="DIS4" s="158"/>
      <c r="DIT4" s="158"/>
      <c r="DIU4" s="158"/>
      <c r="DIV4" s="158"/>
      <c r="DIW4" s="158"/>
      <c r="DIX4" s="158"/>
      <c r="DIY4" s="158"/>
      <c r="DIZ4" s="158"/>
      <c r="DJA4" s="158"/>
      <c r="DJB4" s="158"/>
      <c r="DJC4" s="158"/>
      <c r="DJD4" s="158"/>
      <c r="DJE4" s="158"/>
      <c r="DJF4" s="158"/>
      <c r="DJG4" s="158"/>
      <c r="DJH4" s="158"/>
      <c r="DJI4" s="158"/>
      <c r="DJJ4" s="158"/>
      <c r="DJK4" s="158"/>
      <c r="DJL4" s="158"/>
      <c r="DJM4" s="158"/>
      <c r="DJN4" s="158"/>
      <c r="DJO4" s="158"/>
      <c r="DJP4" s="158"/>
      <c r="DJQ4" s="158"/>
      <c r="DJR4" s="158"/>
      <c r="DJS4" s="158"/>
      <c r="DJT4" s="158"/>
      <c r="DJU4" s="158"/>
      <c r="DJV4" s="158"/>
      <c r="DJW4" s="158"/>
      <c r="DJX4" s="158"/>
      <c r="DJY4" s="158"/>
      <c r="DJZ4" s="158"/>
      <c r="DKA4" s="158"/>
      <c r="DKB4" s="158"/>
      <c r="DKC4" s="158"/>
      <c r="DKD4" s="158"/>
      <c r="DKE4" s="158"/>
      <c r="DKF4" s="158"/>
      <c r="DKG4" s="158"/>
      <c r="DKH4" s="158"/>
      <c r="DKI4" s="158"/>
      <c r="DKJ4" s="158"/>
      <c r="DKK4" s="158"/>
      <c r="DKL4" s="158"/>
      <c r="DKM4" s="158"/>
      <c r="DKN4" s="158"/>
      <c r="DKO4" s="158"/>
      <c r="DKP4" s="158"/>
      <c r="DKQ4" s="158"/>
      <c r="DKR4" s="158"/>
      <c r="DKS4" s="158"/>
      <c r="DKT4" s="158"/>
      <c r="DKU4" s="158"/>
      <c r="DKV4" s="158"/>
      <c r="DKW4" s="158"/>
      <c r="DKX4" s="158"/>
      <c r="DKY4" s="158"/>
      <c r="DKZ4" s="158"/>
      <c r="DLA4" s="158"/>
      <c r="DLB4" s="158"/>
      <c r="DLC4" s="158"/>
      <c r="DLD4" s="158"/>
      <c r="DLE4" s="158"/>
      <c r="DLF4" s="158"/>
      <c r="DLG4" s="158"/>
      <c r="DLH4" s="158"/>
      <c r="DLI4" s="158"/>
      <c r="DLJ4" s="158"/>
      <c r="DLK4" s="158"/>
      <c r="DLL4" s="158"/>
      <c r="DLM4" s="158"/>
      <c r="DLN4" s="158"/>
      <c r="DLO4" s="158"/>
      <c r="DLP4" s="158"/>
      <c r="DLQ4" s="158"/>
      <c r="DLR4" s="158"/>
      <c r="DLS4" s="158"/>
      <c r="DLT4" s="158"/>
      <c r="DLU4" s="158"/>
      <c r="DLV4" s="158"/>
      <c r="DLW4" s="158"/>
      <c r="DLX4" s="158"/>
      <c r="DLY4" s="158"/>
      <c r="DLZ4" s="158"/>
      <c r="DMA4" s="158"/>
      <c r="DMB4" s="158"/>
      <c r="DMC4" s="158"/>
      <c r="DMD4" s="158"/>
      <c r="DME4" s="158"/>
      <c r="DMF4" s="158"/>
      <c r="DMG4" s="158"/>
      <c r="DMH4" s="158"/>
      <c r="DMI4" s="158"/>
      <c r="DMJ4" s="158"/>
      <c r="DMK4" s="158"/>
      <c r="DML4" s="158"/>
      <c r="DMM4" s="158"/>
      <c r="DMN4" s="158"/>
      <c r="DMO4" s="158"/>
      <c r="DMP4" s="158"/>
      <c r="DMQ4" s="158"/>
      <c r="DMR4" s="158"/>
      <c r="DMS4" s="158"/>
      <c r="DMT4" s="158"/>
      <c r="DMU4" s="158"/>
      <c r="DMV4" s="158"/>
      <c r="DMW4" s="158"/>
      <c r="DMX4" s="158"/>
      <c r="DMY4" s="158"/>
      <c r="DMZ4" s="158"/>
      <c r="DNA4" s="158"/>
      <c r="DNB4" s="158"/>
      <c r="DNC4" s="158"/>
      <c r="DND4" s="158"/>
      <c r="DNE4" s="158"/>
      <c r="DNF4" s="158"/>
      <c r="DNG4" s="158"/>
      <c r="DNH4" s="158"/>
      <c r="DNI4" s="158"/>
      <c r="DNJ4" s="158"/>
      <c r="DNK4" s="158"/>
      <c r="DNL4" s="158"/>
      <c r="DNM4" s="158"/>
      <c r="DNN4" s="158"/>
      <c r="DNO4" s="158"/>
      <c r="DNP4" s="158"/>
      <c r="DNQ4" s="158"/>
      <c r="DNR4" s="158"/>
      <c r="DNS4" s="158"/>
      <c r="DNT4" s="158"/>
      <c r="DNU4" s="158"/>
      <c r="DNV4" s="158"/>
      <c r="DNW4" s="158"/>
      <c r="DNX4" s="158"/>
      <c r="DNY4" s="158"/>
      <c r="DNZ4" s="158"/>
      <c r="DOA4" s="158"/>
      <c r="DOB4" s="158"/>
      <c r="DOC4" s="158"/>
      <c r="DOD4" s="158"/>
      <c r="DOE4" s="158"/>
      <c r="DOF4" s="158"/>
      <c r="DOG4" s="158"/>
      <c r="DOH4" s="158"/>
      <c r="DOI4" s="158"/>
      <c r="DOJ4" s="158"/>
      <c r="DOK4" s="158"/>
      <c r="DOL4" s="158"/>
      <c r="DOM4" s="158"/>
      <c r="DON4" s="158"/>
      <c r="DOO4" s="158"/>
      <c r="DOP4" s="158"/>
      <c r="DOQ4" s="158"/>
      <c r="DOR4" s="158"/>
      <c r="DOS4" s="158"/>
      <c r="DOT4" s="158"/>
      <c r="DOU4" s="158"/>
      <c r="DOV4" s="158"/>
      <c r="DOW4" s="158"/>
      <c r="DOX4" s="158"/>
      <c r="DOY4" s="158"/>
      <c r="DOZ4" s="158"/>
      <c r="DPA4" s="158"/>
      <c r="DPB4" s="158"/>
      <c r="DPC4" s="158"/>
      <c r="DPD4" s="158"/>
      <c r="DPE4" s="158"/>
      <c r="DPF4" s="158"/>
      <c r="DPG4" s="158"/>
      <c r="DPH4" s="158"/>
      <c r="DPI4" s="158"/>
      <c r="DPJ4" s="158"/>
      <c r="DPK4" s="158"/>
      <c r="DPL4" s="158"/>
      <c r="DPM4" s="158"/>
      <c r="DPN4" s="158"/>
      <c r="DPO4" s="158"/>
      <c r="DPP4" s="158"/>
      <c r="DPQ4" s="158"/>
      <c r="DPR4" s="158"/>
      <c r="DPS4" s="158"/>
      <c r="DPT4" s="158"/>
      <c r="DPU4" s="158"/>
      <c r="DPV4" s="158"/>
      <c r="DPW4" s="158"/>
      <c r="DPX4" s="158"/>
      <c r="DPY4" s="158"/>
      <c r="DPZ4" s="158"/>
      <c r="DQA4" s="158"/>
      <c r="DQB4" s="158"/>
      <c r="DQC4" s="158"/>
      <c r="DQD4" s="158"/>
      <c r="DQE4" s="158"/>
      <c r="DQF4" s="158"/>
      <c r="DQG4" s="158"/>
      <c r="DQH4" s="158"/>
      <c r="DQI4" s="158"/>
      <c r="DQJ4" s="158"/>
      <c r="DQK4" s="158"/>
      <c r="DQL4" s="158"/>
      <c r="DQM4" s="158"/>
      <c r="DQN4" s="158"/>
      <c r="DQO4" s="158"/>
      <c r="DQP4" s="158"/>
      <c r="DQQ4" s="158"/>
      <c r="DQR4" s="158"/>
      <c r="DQS4" s="158"/>
      <c r="DQT4" s="158"/>
      <c r="DQU4" s="158"/>
      <c r="DQV4" s="158"/>
      <c r="DQW4" s="158"/>
      <c r="DQX4" s="158"/>
      <c r="DQY4" s="158"/>
      <c r="DQZ4" s="158"/>
      <c r="DRA4" s="158"/>
      <c r="DRB4" s="158"/>
      <c r="DRC4" s="158"/>
      <c r="DRD4" s="158"/>
      <c r="DRE4" s="158"/>
      <c r="DRF4" s="158"/>
      <c r="DRG4" s="158"/>
      <c r="DRH4" s="158"/>
      <c r="DRI4" s="158"/>
      <c r="DRJ4" s="158"/>
      <c r="DRK4" s="158"/>
      <c r="DRL4" s="158"/>
      <c r="DRM4" s="158"/>
      <c r="DRN4" s="158"/>
      <c r="DRO4" s="158"/>
      <c r="DRP4" s="158"/>
      <c r="DRQ4" s="158"/>
      <c r="DRR4" s="158"/>
      <c r="DRS4" s="158"/>
      <c r="DRT4" s="158"/>
      <c r="DRU4" s="158"/>
      <c r="DRV4" s="158"/>
      <c r="DRW4" s="158"/>
      <c r="DRX4" s="158"/>
      <c r="DRY4" s="158"/>
      <c r="DRZ4" s="158"/>
      <c r="DSA4" s="158"/>
      <c r="DSB4" s="158"/>
      <c r="DSC4" s="158"/>
      <c r="DSD4" s="158"/>
      <c r="DSE4" s="158"/>
      <c r="DSF4" s="158"/>
      <c r="DSG4" s="158"/>
      <c r="DSH4" s="158"/>
      <c r="DSI4" s="158"/>
      <c r="DSJ4" s="158"/>
      <c r="DSK4" s="158"/>
      <c r="DSL4" s="158"/>
      <c r="DSM4" s="158"/>
      <c r="DSN4" s="158"/>
      <c r="DSO4" s="158"/>
      <c r="DSP4" s="158"/>
      <c r="DSQ4" s="158"/>
      <c r="DSR4" s="158"/>
      <c r="DSS4" s="158"/>
      <c r="DST4" s="158"/>
      <c r="DSU4" s="158"/>
      <c r="DSV4" s="158"/>
      <c r="DSW4" s="158"/>
      <c r="DSX4" s="158"/>
      <c r="DSY4" s="158"/>
      <c r="DSZ4" s="158"/>
      <c r="DTA4" s="158"/>
      <c r="DTB4" s="158"/>
      <c r="DTC4" s="158"/>
      <c r="DTD4" s="158"/>
      <c r="DTE4" s="158"/>
      <c r="DTF4" s="158"/>
      <c r="DTG4" s="158"/>
      <c r="DTH4" s="158"/>
      <c r="DTI4" s="158"/>
      <c r="DTJ4" s="158"/>
      <c r="DTK4" s="158"/>
      <c r="DTL4" s="158"/>
      <c r="DTM4" s="158"/>
      <c r="DTN4" s="158"/>
      <c r="DTO4" s="158"/>
      <c r="DTP4" s="158"/>
      <c r="DTQ4" s="158"/>
      <c r="DTR4" s="158"/>
      <c r="DTS4" s="158"/>
      <c r="DTT4" s="158"/>
      <c r="DTU4" s="158"/>
      <c r="DTV4" s="158"/>
      <c r="DTW4" s="158"/>
      <c r="DTX4" s="158"/>
      <c r="DTY4" s="158"/>
      <c r="DTZ4" s="158"/>
      <c r="DUA4" s="158"/>
      <c r="DUB4" s="158"/>
      <c r="DUC4" s="158"/>
      <c r="DUD4" s="158"/>
      <c r="DUE4" s="158"/>
      <c r="DUF4" s="158"/>
      <c r="DUG4" s="158"/>
      <c r="DUH4" s="158"/>
      <c r="DUI4" s="158"/>
      <c r="DUJ4" s="158"/>
      <c r="DUK4" s="158"/>
      <c r="DUL4" s="158"/>
      <c r="DUM4" s="158"/>
      <c r="DUN4" s="158"/>
      <c r="DUO4" s="158"/>
      <c r="DUP4" s="158"/>
      <c r="DUQ4" s="158"/>
      <c r="DUR4" s="158"/>
      <c r="DUS4" s="158"/>
      <c r="DUT4" s="158"/>
      <c r="DUU4" s="158"/>
      <c r="DUV4" s="158"/>
      <c r="DUW4" s="158"/>
      <c r="DUX4" s="158"/>
      <c r="DUY4" s="158"/>
      <c r="DUZ4" s="158"/>
      <c r="DVA4" s="158"/>
      <c r="DVB4" s="158"/>
      <c r="DVC4" s="158"/>
      <c r="DVD4" s="158"/>
      <c r="DVE4" s="158"/>
      <c r="DVF4" s="158"/>
      <c r="DVG4" s="158"/>
      <c r="DVH4" s="158"/>
      <c r="DVI4" s="158"/>
      <c r="DVJ4" s="158"/>
      <c r="DVK4" s="158"/>
      <c r="DVL4" s="158"/>
      <c r="DVM4" s="158"/>
      <c r="DVN4" s="158"/>
      <c r="DVO4" s="158"/>
      <c r="DVP4" s="158"/>
      <c r="DVQ4" s="158"/>
      <c r="DVR4" s="158"/>
      <c r="DVS4" s="158"/>
      <c r="DVT4" s="158"/>
      <c r="DVU4" s="158"/>
      <c r="DVV4" s="158"/>
      <c r="DVW4" s="158"/>
      <c r="DVX4" s="158"/>
      <c r="DVY4" s="158"/>
      <c r="DVZ4" s="158"/>
      <c r="DWA4" s="158"/>
      <c r="DWB4" s="158"/>
      <c r="DWC4" s="158"/>
      <c r="DWD4" s="158"/>
      <c r="DWE4" s="158"/>
      <c r="DWF4" s="158"/>
      <c r="DWG4" s="158"/>
      <c r="DWH4" s="158"/>
      <c r="DWI4" s="158"/>
      <c r="DWJ4" s="158"/>
      <c r="DWK4" s="158"/>
      <c r="DWL4" s="158"/>
      <c r="DWM4" s="158"/>
      <c r="DWN4" s="158"/>
      <c r="DWO4" s="158"/>
      <c r="DWP4" s="158"/>
      <c r="DWQ4" s="158"/>
      <c r="DWR4" s="158"/>
      <c r="DWS4" s="158"/>
      <c r="DWT4" s="158"/>
      <c r="DWU4" s="158"/>
      <c r="DWV4" s="158"/>
      <c r="DWW4" s="158"/>
      <c r="DWX4" s="158"/>
      <c r="DWY4" s="158"/>
      <c r="DWZ4" s="158"/>
      <c r="DXA4" s="158"/>
      <c r="DXB4" s="158"/>
      <c r="DXC4" s="158"/>
      <c r="DXD4" s="158"/>
      <c r="DXE4" s="158"/>
      <c r="DXF4" s="158"/>
      <c r="DXG4" s="158"/>
      <c r="DXH4" s="158"/>
      <c r="DXI4" s="158"/>
      <c r="DXJ4" s="158"/>
      <c r="DXK4" s="158"/>
      <c r="DXL4" s="158"/>
      <c r="DXM4" s="158"/>
      <c r="DXN4" s="158"/>
      <c r="DXO4" s="158"/>
      <c r="DXP4" s="158"/>
      <c r="DXQ4" s="158"/>
      <c r="DXR4" s="158"/>
      <c r="DXS4" s="158"/>
      <c r="DXT4" s="158"/>
      <c r="DXU4" s="158"/>
      <c r="DXV4" s="158"/>
      <c r="DXW4" s="158"/>
      <c r="DXX4" s="158"/>
      <c r="DXY4" s="158"/>
      <c r="DXZ4" s="158"/>
      <c r="DYA4" s="158"/>
      <c r="DYB4" s="158"/>
      <c r="DYC4" s="158"/>
      <c r="DYD4" s="158"/>
      <c r="DYE4" s="158"/>
      <c r="DYF4" s="158"/>
      <c r="DYG4" s="158"/>
      <c r="DYH4" s="158"/>
      <c r="DYI4" s="158"/>
      <c r="DYJ4" s="158"/>
      <c r="DYK4" s="158"/>
      <c r="DYL4" s="158"/>
      <c r="DYM4" s="158"/>
      <c r="DYN4" s="158"/>
      <c r="DYO4" s="158"/>
      <c r="DYP4" s="158"/>
      <c r="DYQ4" s="158"/>
      <c r="DYR4" s="158"/>
      <c r="DYS4" s="158"/>
      <c r="DYT4" s="158"/>
      <c r="DYU4" s="158"/>
      <c r="DYV4" s="158"/>
      <c r="DYW4" s="158"/>
      <c r="DYX4" s="158"/>
      <c r="DYY4" s="158"/>
      <c r="DYZ4" s="158"/>
      <c r="DZA4" s="158"/>
      <c r="DZB4" s="158"/>
      <c r="DZC4" s="158"/>
      <c r="DZD4" s="158"/>
      <c r="DZE4" s="158"/>
      <c r="DZF4" s="158"/>
      <c r="DZG4" s="158"/>
      <c r="DZH4" s="158"/>
      <c r="DZI4" s="158"/>
      <c r="DZJ4" s="158"/>
      <c r="DZK4" s="158"/>
      <c r="DZL4" s="158"/>
      <c r="DZM4" s="158"/>
      <c r="DZN4" s="158"/>
      <c r="DZO4" s="158"/>
      <c r="DZP4" s="158"/>
      <c r="DZQ4" s="158"/>
      <c r="DZR4" s="158"/>
      <c r="DZS4" s="158"/>
      <c r="DZT4" s="158"/>
      <c r="DZU4" s="158"/>
      <c r="DZV4" s="158"/>
      <c r="DZW4" s="158"/>
      <c r="DZX4" s="158"/>
      <c r="DZY4" s="158"/>
      <c r="DZZ4" s="158"/>
      <c r="EAA4" s="158"/>
      <c r="EAB4" s="158"/>
      <c r="EAC4" s="158"/>
      <c r="EAD4" s="158"/>
      <c r="EAE4" s="158"/>
      <c r="EAF4" s="158"/>
      <c r="EAG4" s="158"/>
      <c r="EAH4" s="158"/>
      <c r="EAI4" s="158"/>
      <c r="EAJ4" s="158"/>
      <c r="EAK4" s="158"/>
      <c r="EAL4" s="158"/>
      <c r="EAM4" s="158"/>
      <c r="EAN4" s="158"/>
      <c r="EAO4" s="158"/>
      <c r="EAP4" s="158"/>
      <c r="EAQ4" s="158"/>
      <c r="EAR4" s="158"/>
      <c r="EAS4" s="158"/>
      <c r="EAT4" s="158"/>
      <c r="EAU4" s="158"/>
      <c r="EAV4" s="158"/>
      <c r="EAW4" s="158"/>
      <c r="EAX4" s="158"/>
      <c r="EAY4" s="158"/>
      <c r="EAZ4" s="158"/>
      <c r="EBA4" s="158"/>
      <c r="EBB4" s="158"/>
      <c r="EBC4" s="158"/>
      <c r="EBD4" s="158"/>
      <c r="EBE4" s="158"/>
      <c r="EBF4" s="158"/>
      <c r="EBG4" s="158"/>
      <c r="EBH4" s="158"/>
      <c r="EBI4" s="158"/>
      <c r="EBJ4" s="158"/>
      <c r="EBK4" s="158"/>
      <c r="EBL4" s="158"/>
      <c r="EBM4" s="158"/>
      <c r="EBN4" s="158"/>
      <c r="EBO4" s="158"/>
      <c r="EBP4" s="158"/>
      <c r="EBQ4" s="158"/>
      <c r="EBR4" s="158"/>
      <c r="EBS4" s="158"/>
      <c r="EBT4" s="158"/>
      <c r="EBU4" s="158"/>
      <c r="EBV4" s="158"/>
      <c r="EBW4" s="158"/>
      <c r="EBX4" s="158"/>
      <c r="EBY4" s="158"/>
      <c r="EBZ4" s="158"/>
      <c r="ECA4" s="158"/>
      <c r="ECB4" s="158"/>
      <c r="ECC4" s="158"/>
      <c r="ECD4" s="158"/>
      <c r="ECE4" s="158"/>
      <c r="ECF4" s="158"/>
      <c r="ECG4" s="158"/>
      <c r="ECH4" s="158"/>
      <c r="ECI4" s="158"/>
      <c r="ECJ4" s="158"/>
      <c r="ECK4" s="158"/>
      <c r="ECL4" s="158"/>
      <c r="ECM4" s="158"/>
      <c r="ECN4" s="158"/>
      <c r="ECO4" s="158"/>
      <c r="ECP4" s="158"/>
      <c r="ECQ4" s="158"/>
      <c r="ECR4" s="158"/>
      <c r="ECS4" s="158"/>
      <c r="ECT4" s="158"/>
      <c r="ECU4" s="158"/>
      <c r="ECV4" s="158"/>
      <c r="ECW4" s="158"/>
      <c r="ECX4" s="158"/>
      <c r="ECY4" s="158"/>
      <c r="ECZ4" s="158"/>
      <c r="EDA4" s="158"/>
      <c r="EDB4" s="158"/>
      <c r="EDC4" s="158"/>
      <c r="EDD4" s="158"/>
      <c r="EDE4" s="158"/>
      <c r="EDF4" s="158"/>
      <c r="EDG4" s="158"/>
      <c r="EDH4" s="158"/>
      <c r="EDI4" s="158"/>
      <c r="EDJ4" s="158"/>
      <c r="EDK4" s="158"/>
      <c r="EDL4" s="158"/>
      <c r="EDM4" s="158"/>
      <c r="EDN4" s="158"/>
      <c r="EDO4" s="158"/>
      <c r="EDP4" s="158"/>
      <c r="EDQ4" s="158"/>
      <c r="EDR4" s="158"/>
      <c r="EDS4" s="158"/>
      <c r="EDT4" s="158"/>
      <c r="EDU4" s="158"/>
      <c r="EDV4" s="158"/>
      <c r="EDW4" s="158"/>
      <c r="EDX4" s="158"/>
      <c r="EDY4" s="158"/>
      <c r="EDZ4" s="158"/>
      <c r="EEA4" s="158"/>
      <c r="EEB4" s="158"/>
      <c r="EEC4" s="158"/>
      <c r="EED4" s="158"/>
      <c r="EEE4" s="158"/>
      <c r="EEF4" s="158"/>
      <c r="EEG4" s="158"/>
      <c r="EEH4" s="158"/>
      <c r="EEI4" s="158"/>
      <c r="EEJ4" s="158"/>
      <c r="EEK4" s="158"/>
      <c r="EEL4" s="158"/>
      <c r="EEM4" s="158"/>
      <c r="EEN4" s="158"/>
      <c r="EEO4" s="158"/>
      <c r="EEP4" s="158"/>
      <c r="EEQ4" s="158"/>
      <c r="EER4" s="158"/>
      <c r="EES4" s="158"/>
      <c r="EET4" s="158"/>
      <c r="EEU4" s="158"/>
      <c r="EEV4" s="158"/>
      <c r="EEW4" s="158"/>
      <c r="EEX4" s="158"/>
      <c r="EEY4" s="158"/>
      <c r="EEZ4" s="158"/>
      <c r="EFA4" s="158"/>
      <c r="EFB4" s="158"/>
      <c r="EFC4" s="158"/>
      <c r="EFD4" s="158"/>
      <c r="EFE4" s="158"/>
      <c r="EFF4" s="158"/>
      <c r="EFG4" s="158"/>
      <c r="EFH4" s="158"/>
      <c r="EFI4" s="158"/>
      <c r="EFJ4" s="158"/>
      <c r="EFK4" s="158"/>
      <c r="EFL4" s="158"/>
      <c r="EFM4" s="158"/>
      <c r="EFN4" s="158"/>
      <c r="EFO4" s="158"/>
      <c r="EFP4" s="158"/>
      <c r="EFQ4" s="158"/>
      <c r="EFR4" s="158"/>
      <c r="EFS4" s="158"/>
      <c r="EFT4" s="158"/>
      <c r="EFU4" s="158"/>
      <c r="EFV4" s="158"/>
      <c r="EFW4" s="158"/>
      <c r="EFX4" s="158"/>
      <c r="EFY4" s="158"/>
      <c r="EFZ4" s="158"/>
      <c r="EGA4" s="158"/>
      <c r="EGB4" s="158"/>
      <c r="EGC4" s="158"/>
      <c r="EGD4" s="158"/>
      <c r="EGE4" s="158"/>
      <c r="EGF4" s="158"/>
      <c r="EGG4" s="158"/>
      <c r="EGH4" s="158"/>
      <c r="EGI4" s="158"/>
      <c r="EGJ4" s="158"/>
      <c r="EGK4" s="158"/>
      <c r="EGL4" s="158"/>
      <c r="EGM4" s="158"/>
      <c r="EGN4" s="158"/>
      <c r="EGO4" s="158"/>
      <c r="EGP4" s="158"/>
      <c r="EGQ4" s="158"/>
      <c r="EGR4" s="158"/>
      <c r="EGS4" s="158"/>
      <c r="EGT4" s="158"/>
      <c r="EGU4" s="158"/>
      <c r="EGV4" s="158"/>
      <c r="EGW4" s="158"/>
      <c r="EGX4" s="158"/>
      <c r="EGY4" s="158"/>
      <c r="EGZ4" s="158"/>
      <c r="EHA4" s="158"/>
      <c r="EHB4" s="158"/>
      <c r="EHC4" s="158"/>
      <c r="EHD4" s="158"/>
      <c r="EHE4" s="158"/>
      <c r="EHF4" s="158"/>
      <c r="EHG4" s="158"/>
      <c r="EHH4" s="158"/>
      <c r="EHI4" s="158"/>
      <c r="EHJ4" s="158"/>
      <c r="EHK4" s="158"/>
      <c r="EHL4" s="158"/>
      <c r="EHM4" s="158"/>
      <c r="EHN4" s="158"/>
      <c r="EHO4" s="158"/>
      <c r="EHP4" s="158"/>
      <c r="EHQ4" s="158"/>
      <c r="EHR4" s="158"/>
      <c r="EHS4" s="158"/>
      <c r="EHT4" s="158"/>
      <c r="EHU4" s="158"/>
      <c r="EHV4" s="158"/>
      <c r="EHW4" s="158"/>
      <c r="EHX4" s="158"/>
      <c r="EHY4" s="158"/>
      <c r="EHZ4" s="158"/>
      <c r="EIA4" s="158"/>
      <c r="EIB4" s="158"/>
      <c r="EIC4" s="158"/>
      <c r="EID4" s="158"/>
      <c r="EIE4" s="158"/>
      <c r="EIF4" s="158"/>
      <c r="EIG4" s="158"/>
      <c r="EIH4" s="158"/>
      <c r="EII4" s="158"/>
      <c r="EIJ4" s="158"/>
      <c r="EIK4" s="158"/>
      <c r="EIL4" s="158"/>
      <c r="EIM4" s="158"/>
      <c r="EIN4" s="158"/>
      <c r="EIO4" s="158"/>
      <c r="EIP4" s="158"/>
      <c r="EIQ4" s="158"/>
      <c r="EIR4" s="158"/>
      <c r="EIS4" s="158"/>
      <c r="EIT4" s="158"/>
      <c r="EIU4" s="158"/>
      <c r="EIV4" s="158"/>
      <c r="EIW4" s="158"/>
      <c r="EIX4" s="158"/>
      <c r="EIY4" s="158"/>
      <c r="EIZ4" s="158"/>
      <c r="EJA4" s="158"/>
      <c r="EJB4" s="158"/>
      <c r="EJC4" s="158"/>
      <c r="EJD4" s="158"/>
      <c r="EJE4" s="158"/>
      <c r="EJF4" s="158"/>
      <c r="EJG4" s="158"/>
      <c r="EJH4" s="158"/>
      <c r="EJI4" s="158"/>
      <c r="EJJ4" s="158"/>
      <c r="EJK4" s="158"/>
      <c r="EJL4" s="158"/>
      <c r="EJM4" s="158"/>
      <c r="EJN4" s="158"/>
      <c r="EJO4" s="158"/>
      <c r="EJP4" s="158"/>
      <c r="EJQ4" s="158"/>
      <c r="EJR4" s="158"/>
      <c r="EJS4" s="158"/>
      <c r="EJT4" s="158"/>
      <c r="EJU4" s="158"/>
      <c r="EJV4" s="158"/>
      <c r="EJW4" s="158"/>
      <c r="EJX4" s="158"/>
      <c r="EJY4" s="158"/>
      <c r="EJZ4" s="158"/>
      <c r="EKA4" s="158"/>
      <c r="EKB4" s="158"/>
      <c r="EKC4" s="158"/>
      <c r="EKD4" s="158"/>
      <c r="EKE4" s="158"/>
      <c r="EKF4" s="158"/>
      <c r="EKG4" s="158"/>
      <c r="EKH4" s="158"/>
      <c r="EKI4" s="158"/>
      <c r="EKJ4" s="158"/>
      <c r="EKK4" s="158"/>
      <c r="EKL4" s="158"/>
      <c r="EKM4" s="158"/>
      <c r="EKN4" s="158"/>
      <c r="EKO4" s="158"/>
      <c r="EKP4" s="158"/>
      <c r="EKQ4" s="158"/>
      <c r="EKR4" s="158"/>
      <c r="EKS4" s="158"/>
      <c r="EKT4" s="158"/>
      <c r="EKU4" s="158"/>
      <c r="EKV4" s="158"/>
      <c r="EKW4" s="158"/>
      <c r="EKX4" s="158"/>
      <c r="EKY4" s="158"/>
      <c r="EKZ4" s="158"/>
      <c r="ELA4" s="158"/>
      <c r="ELB4" s="158"/>
      <c r="ELC4" s="158"/>
      <c r="ELD4" s="158"/>
      <c r="ELE4" s="158"/>
      <c r="ELF4" s="158"/>
      <c r="ELG4" s="158"/>
      <c r="ELH4" s="158"/>
      <c r="ELI4" s="158"/>
      <c r="ELJ4" s="158"/>
      <c r="ELK4" s="158"/>
      <c r="ELL4" s="158"/>
      <c r="ELM4" s="158"/>
      <c r="ELN4" s="158"/>
      <c r="ELO4" s="158"/>
      <c r="ELP4" s="158"/>
      <c r="ELQ4" s="158"/>
      <c r="ELR4" s="158"/>
      <c r="ELS4" s="158"/>
      <c r="ELT4" s="158"/>
      <c r="ELU4" s="158"/>
      <c r="ELV4" s="158"/>
      <c r="ELW4" s="158"/>
      <c r="ELX4" s="158"/>
      <c r="ELY4" s="158"/>
      <c r="ELZ4" s="158"/>
      <c r="EMA4" s="158"/>
      <c r="EMB4" s="158"/>
      <c r="EMC4" s="158"/>
      <c r="EMD4" s="158"/>
      <c r="EME4" s="158"/>
      <c r="EMF4" s="158"/>
      <c r="EMG4" s="158"/>
      <c r="EMH4" s="158"/>
      <c r="EMI4" s="158"/>
      <c r="EMJ4" s="158"/>
      <c r="EMK4" s="158"/>
      <c r="EML4" s="158"/>
      <c r="EMM4" s="158"/>
      <c r="EMN4" s="158"/>
      <c r="EMO4" s="158"/>
      <c r="EMP4" s="158"/>
      <c r="EMQ4" s="158"/>
      <c r="EMR4" s="158"/>
      <c r="EMS4" s="158"/>
      <c r="EMT4" s="158"/>
      <c r="EMU4" s="158"/>
      <c r="EMV4" s="158"/>
      <c r="EMW4" s="158"/>
      <c r="EMX4" s="158"/>
      <c r="EMY4" s="158"/>
      <c r="EMZ4" s="158"/>
      <c r="ENA4" s="158"/>
      <c r="ENB4" s="158"/>
      <c r="ENC4" s="158"/>
      <c r="END4" s="158"/>
      <c r="ENE4" s="158"/>
      <c r="ENF4" s="158"/>
      <c r="ENG4" s="158"/>
      <c r="ENH4" s="158"/>
      <c r="ENI4" s="158"/>
      <c r="ENJ4" s="158"/>
      <c r="ENK4" s="158"/>
      <c r="ENL4" s="158"/>
      <c r="ENM4" s="158"/>
      <c r="ENN4" s="158"/>
      <c r="ENO4" s="158"/>
      <c r="ENP4" s="158"/>
      <c r="ENQ4" s="158"/>
      <c r="ENR4" s="158"/>
      <c r="ENS4" s="158"/>
      <c r="ENT4" s="158"/>
      <c r="ENU4" s="158"/>
      <c r="ENV4" s="158"/>
      <c r="ENW4" s="158"/>
      <c r="ENX4" s="158"/>
      <c r="ENY4" s="158"/>
      <c r="ENZ4" s="158"/>
      <c r="EOA4" s="158"/>
      <c r="EOB4" s="158"/>
      <c r="EOC4" s="158"/>
      <c r="EOD4" s="158"/>
      <c r="EOE4" s="158"/>
      <c r="EOF4" s="158"/>
      <c r="EOG4" s="158"/>
      <c r="EOH4" s="158"/>
      <c r="EOI4" s="158"/>
      <c r="EOJ4" s="158"/>
      <c r="EOK4" s="158"/>
      <c r="EOL4" s="158"/>
      <c r="EOM4" s="158"/>
      <c r="EON4" s="158"/>
      <c r="EOO4" s="158"/>
      <c r="EOP4" s="158"/>
      <c r="EOQ4" s="158"/>
      <c r="EOR4" s="158"/>
      <c r="EOS4" s="158"/>
      <c r="EOT4" s="158"/>
      <c r="EOU4" s="158"/>
      <c r="EOV4" s="158"/>
      <c r="EOW4" s="158"/>
      <c r="EOX4" s="158"/>
      <c r="EOY4" s="158"/>
      <c r="EOZ4" s="158"/>
      <c r="EPA4" s="158"/>
      <c r="EPB4" s="158"/>
      <c r="EPC4" s="158"/>
      <c r="EPD4" s="158"/>
      <c r="EPE4" s="158"/>
      <c r="EPF4" s="158"/>
      <c r="EPG4" s="158"/>
      <c r="EPH4" s="158"/>
      <c r="EPI4" s="158"/>
      <c r="EPJ4" s="158"/>
      <c r="EPK4" s="158"/>
      <c r="EPL4" s="158"/>
      <c r="EPM4" s="158"/>
      <c r="EPN4" s="158"/>
      <c r="EPO4" s="158"/>
      <c r="EPP4" s="158"/>
      <c r="EPQ4" s="158"/>
      <c r="EPR4" s="158"/>
      <c r="EPS4" s="158"/>
      <c r="EPT4" s="158"/>
      <c r="EPU4" s="158"/>
      <c r="EPV4" s="158"/>
      <c r="EPW4" s="158"/>
      <c r="EPX4" s="158"/>
      <c r="EPY4" s="158"/>
      <c r="EPZ4" s="158"/>
      <c r="EQA4" s="158"/>
      <c r="EQB4" s="158"/>
      <c r="EQC4" s="158"/>
      <c r="EQD4" s="158"/>
      <c r="EQE4" s="158"/>
      <c r="EQF4" s="158"/>
      <c r="EQG4" s="158"/>
      <c r="EQH4" s="158"/>
      <c r="EQI4" s="158"/>
      <c r="EQJ4" s="158"/>
      <c r="EQK4" s="158"/>
      <c r="EQL4" s="158"/>
      <c r="EQM4" s="158"/>
      <c r="EQN4" s="158"/>
      <c r="EQO4" s="158"/>
      <c r="EQP4" s="158"/>
      <c r="EQQ4" s="158"/>
      <c r="EQR4" s="158"/>
      <c r="EQS4" s="158"/>
      <c r="EQT4" s="158"/>
      <c r="EQU4" s="158"/>
      <c r="EQV4" s="158"/>
      <c r="EQW4" s="158"/>
      <c r="EQX4" s="158"/>
      <c r="EQY4" s="158"/>
      <c r="EQZ4" s="158"/>
      <c r="ERA4" s="158"/>
      <c r="ERB4" s="158"/>
      <c r="ERC4" s="158"/>
      <c r="ERD4" s="158"/>
      <c r="ERE4" s="158"/>
      <c r="ERF4" s="158"/>
      <c r="ERG4" s="158"/>
      <c r="ERH4" s="158"/>
      <c r="ERI4" s="158"/>
      <c r="ERJ4" s="158"/>
      <c r="ERK4" s="158"/>
      <c r="ERL4" s="158"/>
      <c r="ERM4" s="158"/>
      <c r="ERN4" s="158"/>
      <c r="ERO4" s="158"/>
      <c r="ERP4" s="158"/>
      <c r="ERQ4" s="158"/>
      <c r="ERR4" s="158"/>
      <c r="ERS4" s="158"/>
      <c r="ERT4" s="158"/>
      <c r="ERU4" s="158"/>
      <c r="ERV4" s="158"/>
      <c r="ERW4" s="158"/>
      <c r="ERX4" s="158"/>
      <c r="ERY4" s="158"/>
      <c r="ERZ4" s="158"/>
      <c r="ESA4" s="158"/>
      <c r="ESB4" s="158"/>
      <c r="ESC4" s="158"/>
      <c r="ESD4" s="158"/>
      <c r="ESE4" s="158"/>
      <c r="ESF4" s="158"/>
      <c r="ESG4" s="158"/>
      <c r="ESH4" s="158"/>
      <c r="ESI4" s="158"/>
      <c r="ESJ4" s="158"/>
      <c r="ESK4" s="158"/>
      <c r="ESL4" s="158"/>
      <c r="ESM4" s="158"/>
      <c r="ESN4" s="158"/>
      <c r="ESO4" s="158"/>
      <c r="ESP4" s="158"/>
      <c r="ESQ4" s="158"/>
      <c r="ESR4" s="158"/>
      <c r="ESS4" s="158"/>
      <c r="EST4" s="158"/>
      <c r="ESU4" s="158"/>
      <c r="ESV4" s="158"/>
      <c r="ESW4" s="158"/>
      <c r="ESX4" s="158"/>
      <c r="ESY4" s="158"/>
      <c r="ESZ4" s="158"/>
      <c r="ETA4" s="158"/>
      <c r="ETB4" s="158"/>
      <c r="ETC4" s="158"/>
      <c r="ETD4" s="158"/>
      <c r="ETE4" s="158"/>
      <c r="ETF4" s="158"/>
      <c r="ETG4" s="158"/>
      <c r="ETH4" s="158"/>
      <c r="ETI4" s="158"/>
      <c r="ETJ4" s="158"/>
      <c r="ETK4" s="158"/>
      <c r="ETL4" s="158"/>
      <c r="ETM4" s="158"/>
      <c r="ETN4" s="158"/>
      <c r="ETO4" s="158"/>
      <c r="ETP4" s="158"/>
      <c r="ETQ4" s="158"/>
      <c r="ETR4" s="158"/>
      <c r="ETS4" s="158"/>
      <c r="ETT4" s="158"/>
      <c r="ETU4" s="158"/>
      <c r="ETV4" s="158"/>
      <c r="ETW4" s="158"/>
      <c r="ETX4" s="158"/>
      <c r="ETY4" s="158"/>
      <c r="ETZ4" s="158"/>
      <c r="EUA4" s="158"/>
      <c r="EUB4" s="158"/>
      <c r="EUC4" s="158"/>
      <c r="EUD4" s="158"/>
      <c r="EUE4" s="158"/>
      <c r="EUF4" s="158"/>
      <c r="EUG4" s="158"/>
      <c r="EUH4" s="158"/>
      <c r="EUI4" s="158"/>
      <c r="EUJ4" s="158"/>
      <c r="EUK4" s="158"/>
      <c r="EUL4" s="158"/>
      <c r="EUM4" s="158"/>
      <c r="EUN4" s="158"/>
      <c r="EUO4" s="158"/>
      <c r="EUP4" s="158"/>
      <c r="EUQ4" s="158"/>
      <c r="EUR4" s="158"/>
      <c r="EUS4" s="158"/>
      <c r="EUT4" s="158"/>
      <c r="EUU4" s="158"/>
      <c r="EUV4" s="158"/>
      <c r="EUW4" s="158"/>
      <c r="EUX4" s="158"/>
      <c r="EUY4" s="158"/>
      <c r="EUZ4" s="158"/>
      <c r="EVA4" s="158"/>
      <c r="EVB4" s="158"/>
      <c r="EVC4" s="158"/>
      <c r="EVD4" s="158"/>
      <c r="EVE4" s="158"/>
      <c r="EVF4" s="158"/>
      <c r="EVG4" s="158"/>
      <c r="EVH4" s="158"/>
      <c r="EVI4" s="158"/>
      <c r="EVJ4" s="158"/>
      <c r="EVK4" s="158"/>
      <c r="EVL4" s="158"/>
      <c r="EVM4" s="158"/>
      <c r="EVN4" s="158"/>
      <c r="EVO4" s="158"/>
      <c r="EVP4" s="158"/>
      <c r="EVQ4" s="158"/>
      <c r="EVR4" s="158"/>
      <c r="EVS4" s="158"/>
      <c r="EVT4" s="158"/>
      <c r="EVU4" s="158"/>
      <c r="EVV4" s="158"/>
      <c r="EVW4" s="158"/>
      <c r="EVX4" s="158"/>
      <c r="EVY4" s="158"/>
      <c r="EVZ4" s="158"/>
      <c r="EWA4" s="158"/>
      <c r="EWB4" s="158"/>
      <c r="EWC4" s="158"/>
      <c r="EWD4" s="158"/>
      <c r="EWE4" s="158"/>
      <c r="EWF4" s="158"/>
      <c r="EWG4" s="158"/>
      <c r="EWH4" s="158"/>
      <c r="EWI4" s="158"/>
      <c r="EWJ4" s="158"/>
      <c r="EWK4" s="158"/>
      <c r="EWL4" s="158"/>
      <c r="EWM4" s="158"/>
      <c r="EWN4" s="158"/>
      <c r="EWO4" s="158"/>
      <c r="EWP4" s="158"/>
      <c r="EWQ4" s="158"/>
      <c r="EWR4" s="158"/>
      <c r="EWS4" s="158"/>
      <c r="EWT4" s="158"/>
      <c r="EWU4" s="158"/>
      <c r="EWV4" s="158"/>
      <c r="EWW4" s="158"/>
      <c r="EWX4" s="158"/>
      <c r="EWY4" s="158"/>
      <c r="EWZ4" s="158"/>
      <c r="EXA4" s="158"/>
      <c r="EXB4" s="158"/>
      <c r="EXC4" s="158"/>
      <c r="EXD4" s="158"/>
      <c r="EXE4" s="158"/>
      <c r="EXF4" s="158"/>
      <c r="EXG4" s="158"/>
      <c r="EXH4" s="158"/>
      <c r="EXI4" s="158"/>
      <c r="EXJ4" s="158"/>
      <c r="EXK4" s="158"/>
      <c r="EXL4" s="158"/>
      <c r="EXM4" s="158"/>
      <c r="EXN4" s="158"/>
      <c r="EXO4" s="158"/>
      <c r="EXP4" s="158"/>
      <c r="EXQ4" s="158"/>
      <c r="EXR4" s="158"/>
      <c r="EXS4" s="158"/>
      <c r="EXT4" s="158"/>
      <c r="EXU4" s="158"/>
      <c r="EXV4" s="158"/>
      <c r="EXW4" s="158"/>
      <c r="EXX4" s="158"/>
      <c r="EXY4" s="158"/>
      <c r="EXZ4" s="158"/>
      <c r="EYA4" s="158"/>
      <c r="EYB4" s="158"/>
      <c r="EYC4" s="158"/>
      <c r="EYD4" s="158"/>
      <c r="EYE4" s="158"/>
      <c r="EYF4" s="158"/>
      <c r="EYG4" s="158"/>
      <c r="EYH4" s="158"/>
      <c r="EYI4" s="158"/>
      <c r="EYJ4" s="158"/>
      <c r="EYK4" s="158"/>
      <c r="EYL4" s="158"/>
      <c r="EYM4" s="158"/>
      <c r="EYN4" s="158"/>
      <c r="EYO4" s="158"/>
      <c r="EYP4" s="158"/>
      <c r="EYQ4" s="158"/>
      <c r="EYR4" s="158"/>
      <c r="EYS4" s="158"/>
      <c r="EYT4" s="158"/>
      <c r="EYU4" s="158"/>
      <c r="EYV4" s="158"/>
      <c r="EYW4" s="158"/>
      <c r="EYX4" s="158"/>
      <c r="EYY4" s="158"/>
      <c r="EYZ4" s="158"/>
      <c r="EZA4" s="158"/>
      <c r="EZB4" s="158"/>
      <c r="EZC4" s="158"/>
      <c r="EZD4" s="158"/>
      <c r="EZE4" s="158"/>
      <c r="EZF4" s="158"/>
      <c r="EZG4" s="158"/>
      <c r="EZH4" s="158"/>
      <c r="EZI4" s="158"/>
      <c r="EZJ4" s="158"/>
      <c r="EZK4" s="158"/>
      <c r="EZL4" s="158"/>
      <c r="EZM4" s="158"/>
      <c r="EZN4" s="158"/>
      <c r="EZO4" s="158"/>
      <c r="EZP4" s="158"/>
      <c r="EZQ4" s="158"/>
      <c r="EZR4" s="158"/>
      <c r="EZS4" s="158"/>
      <c r="EZT4" s="158"/>
      <c r="EZU4" s="158"/>
      <c r="EZV4" s="158"/>
      <c r="EZW4" s="158"/>
      <c r="EZX4" s="158"/>
      <c r="EZY4" s="158"/>
      <c r="EZZ4" s="158"/>
      <c r="FAA4" s="158"/>
      <c r="FAB4" s="158"/>
      <c r="FAC4" s="158"/>
      <c r="FAD4" s="158"/>
      <c r="FAE4" s="158"/>
      <c r="FAF4" s="158"/>
      <c r="FAG4" s="158"/>
      <c r="FAH4" s="158"/>
      <c r="FAI4" s="158"/>
      <c r="FAJ4" s="158"/>
      <c r="FAK4" s="158"/>
      <c r="FAL4" s="158"/>
      <c r="FAM4" s="158"/>
      <c r="FAN4" s="158"/>
      <c r="FAO4" s="158"/>
      <c r="FAP4" s="158"/>
      <c r="FAQ4" s="158"/>
      <c r="FAR4" s="158"/>
      <c r="FAS4" s="158"/>
      <c r="FAT4" s="158"/>
      <c r="FAU4" s="158"/>
      <c r="FAV4" s="158"/>
      <c r="FAW4" s="158"/>
      <c r="FAX4" s="158"/>
      <c r="FAY4" s="158"/>
      <c r="FAZ4" s="158"/>
      <c r="FBA4" s="158"/>
      <c r="FBB4" s="158"/>
      <c r="FBC4" s="158"/>
      <c r="FBD4" s="158"/>
      <c r="FBE4" s="158"/>
      <c r="FBF4" s="158"/>
      <c r="FBG4" s="158"/>
      <c r="FBH4" s="158"/>
      <c r="FBI4" s="158"/>
      <c r="FBJ4" s="158"/>
      <c r="FBK4" s="158"/>
      <c r="FBL4" s="158"/>
      <c r="FBM4" s="158"/>
      <c r="FBN4" s="158"/>
      <c r="FBO4" s="158"/>
      <c r="FBP4" s="158"/>
      <c r="FBQ4" s="158"/>
      <c r="FBR4" s="158"/>
      <c r="FBS4" s="158"/>
      <c r="FBT4" s="158"/>
      <c r="FBU4" s="158"/>
      <c r="FBV4" s="158"/>
      <c r="FBW4" s="158"/>
      <c r="FBX4" s="158"/>
      <c r="FBY4" s="158"/>
      <c r="FBZ4" s="158"/>
      <c r="FCA4" s="158"/>
      <c r="FCB4" s="158"/>
      <c r="FCC4" s="158"/>
      <c r="FCD4" s="158"/>
      <c r="FCE4" s="158"/>
      <c r="FCF4" s="158"/>
      <c r="FCG4" s="158"/>
      <c r="FCH4" s="158"/>
      <c r="FCI4" s="158"/>
      <c r="FCJ4" s="158"/>
      <c r="FCK4" s="158"/>
      <c r="FCL4" s="158"/>
      <c r="FCM4" s="158"/>
      <c r="FCN4" s="158"/>
      <c r="FCO4" s="158"/>
      <c r="FCP4" s="158"/>
      <c r="FCQ4" s="158"/>
      <c r="FCR4" s="158"/>
      <c r="FCS4" s="158"/>
      <c r="FCT4" s="158"/>
      <c r="FCU4" s="158"/>
      <c r="FCV4" s="158"/>
      <c r="FCW4" s="158"/>
      <c r="FCX4" s="158"/>
      <c r="FCY4" s="158"/>
      <c r="FCZ4" s="158"/>
      <c r="FDA4" s="158"/>
      <c r="FDB4" s="158"/>
      <c r="FDC4" s="158"/>
      <c r="FDD4" s="158"/>
      <c r="FDE4" s="158"/>
      <c r="FDF4" s="158"/>
      <c r="FDG4" s="158"/>
      <c r="FDH4" s="158"/>
      <c r="FDI4" s="158"/>
      <c r="FDJ4" s="158"/>
      <c r="FDK4" s="158"/>
      <c r="FDL4" s="158"/>
      <c r="FDM4" s="158"/>
      <c r="FDN4" s="158"/>
      <c r="FDO4" s="158"/>
      <c r="FDP4" s="158"/>
      <c r="FDQ4" s="158"/>
      <c r="FDR4" s="158"/>
      <c r="FDS4" s="158"/>
      <c r="FDT4" s="158"/>
      <c r="FDU4" s="158"/>
      <c r="FDV4" s="158"/>
      <c r="FDW4" s="158"/>
      <c r="FDX4" s="158"/>
      <c r="FDY4" s="158"/>
      <c r="FDZ4" s="158"/>
      <c r="FEA4" s="158"/>
      <c r="FEB4" s="158"/>
      <c r="FEC4" s="158"/>
      <c r="FED4" s="158"/>
      <c r="FEE4" s="158"/>
      <c r="FEF4" s="158"/>
      <c r="FEG4" s="158"/>
      <c r="FEH4" s="158"/>
      <c r="FEI4" s="158"/>
      <c r="FEJ4" s="158"/>
      <c r="FEK4" s="158"/>
      <c r="FEL4" s="158"/>
      <c r="FEM4" s="158"/>
      <c r="FEN4" s="158"/>
      <c r="FEO4" s="158"/>
      <c r="FEP4" s="158"/>
      <c r="FEQ4" s="158"/>
      <c r="FER4" s="158"/>
      <c r="FES4" s="158"/>
      <c r="FET4" s="158"/>
      <c r="FEU4" s="158"/>
      <c r="FEV4" s="158"/>
      <c r="FEW4" s="158"/>
      <c r="FEX4" s="158"/>
      <c r="FEY4" s="158"/>
      <c r="FEZ4" s="158"/>
      <c r="FFA4" s="158"/>
      <c r="FFB4" s="158"/>
      <c r="FFC4" s="158"/>
      <c r="FFD4" s="158"/>
      <c r="FFE4" s="158"/>
      <c r="FFF4" s="158"/>
      <c r="FFG4" s="158"/>
      <c r="FFH4" s="158"/>
      <c r="FFI4" s="158"/>
      <c r="FFJ4" s="158"/>
      <c r="FFK4" s="158"/>
      <c r="FFL4" s="158"/>
      <c r="FFM4" s="158"/>
      <c r="FFN4" s="158"/>
      <c r="FFO4" s="158"/>
      <c r="FFP4" s="158"/>
      <c r="FFQ4" s="158"/>
      <c r="FFR4" s="158"/>
      <c r="FFS4" s="158"/>
      <c r="FFT4" s="158"/>
      <c r="FFU4" s="158"/>
      <c r="FFV4" s="158"/>
      <c r="FFW4" s="158"/>
      <c r="FFX4" s="158"/>
      <c r="FFY4" s="158"/>
      <c r="FFZ4" s="158"/>
      <c r="FGA4" s="158"/>
      <c r="FGB4" s="158"/>
      <c r="FGC4" s="158"/>
      <c r="FGD4" s="158"/>
      <c r="FGE4" s="158"/>
      <c r="FGF4" s="158"/>
      <c r="FGG4" s="158"/>
      <c r="FGH4" s="158"/>
      <c r="FGI4" s="158"/>
      <c r="FGJ4" s="158"/>
      <c r="FGK4" s="158"/>
      <c r="FGL4" s="158"/>
      <c r="FGM4" s="158"/>
      <c r="FGN4" s="158"/>
      <c r="FGO4" s="158"/>
      <c r="FGP4" s="158"/>
      <c r="FGQ4" s="158"/>
      <c r="FGR4" s="158"/>
      <c r="FGS4" s="158"/>
      <c r="FGT4" s="158"/>
      <c r="FGU4" s="158"/>
      <c r="FGV4" s="158"/>
      <c r="FGW4" s="158"/>
      <c r="FGX4" s="158"/>
      <c r="FGY4" s="158"/>
      <c r="FGZ4" s="158"/>
      <c r="FHA4" s="158"/>
      <c r="FHB4" s="158"/>
      <c r="FHC4" s="158"/>
      <c r="FHD4" s="158"/>
      <c r="FHE4" s="158"/>
      <c r="FHF4" s="158"/>
      <c r="FHG4" s="158"/>
      <c r="FHH4" s="158"/>
      <c r="FHI4" s="158"/>
      <c r="FHJ4" s="158"/>
      <c r="FHK4" s="158"/>
      <c r="FHL4" s="158"/>
      <c r="FHM4" s="158"/>
      <c r="FHN4" s="158"/>
      <c r="FHO4" s="158"/>
      <c r="FHP4" s="158"/>
      <c r="FHQ4" s="158"/>
      <c r="FHR4" s="158"/>
      <c r="FHS4" s="158"/>
      <c r="FHT4" s="158"/>
      <c r="FHU4" s="158"/>
      <c r="FHV4" s="158"/>
      <c r="FHW4" s="158"/>
      <c r="FHX4" s="158"/>
      <c r="FHY4" s="158"/>
      <c r="FHZ4" s="158"/>
      <c r="FIA4" s="158"/>
      <c r="FIB4" s="158"/>
      <c r="FIC4" s="158"/>
      <c r="FID4" s="158"/>
      <c r="FIE4" s="158"/>
      <c r="FIF4" s="158"/>
      <c r="FIG4" s="158"/>
      <c r="FIH4" s="158"/>
      <c r="FII4" s="158"/>
      <c r="FIJ4" s="158"/>
      <c r="FIK4" s="158"/>
      <c r="FIL4" s="158"/>
      <c r="FIM4" s="158"/>
      <c r="FIN4" s="158"/>
      <c r="FIO4" s="158"/>
      <c r="FIP4" s="158"/>
      <c r="FIQ4" s="158"/>
      <c r="FIR4" s="158"/>
      <c r="FIS4" s="158"/>
      <c r="FIT4" s="158"/>
      <c r="FIU4" s="158"/>
      <c r="FIV4" s="158"/>
      <c r="FIW4" s="158"/>
      <c r="FIX4" s="158"/>
      <c r="FIY4" s="158"/>
      <c r="FIZ4" s="158"/>
      <c r="FJA4" s="158"/>
      <c r="FJB4" s="158"/>
      <c r="FJC4" s="158"/>
      <c r="FJD4" s="158"/>
      <c r="FJE4" s="158"/>
      <c r="FJF4" s="158"/>
      <c r="FJG4" s="158"/>
      <c r="FJH4" s="158"/>
      <c r="FJI4" s="158"/>
      <c r="FJJ4" s="158"/>
      <c r="FJK4" s="158"/>
      <c r="FJL4" s="158"/>
      <c r="FJM4" s="158"/>
      <c r="FJN4" s="158"/>
      <c r="FJO4" s="158"/>
      <c r="FJP4" s="158"/>
      <c r="FJQ4" s="158"/>
      <c r="FJR4" s="158"/>
      <c r="FJS4" s="158"/>
      <c r="FJT4" s="158"/>
      <c r="FJU4" s="158"/>
      <c r="FJV4" s="158"/>
      <c r="FJW4" s="158"/>
      <c r="FJX4" s="158"/>
      <c r="FJY4" s="158"/>
      <c r="FJZ4" s="158"/>
      <c r="FKA4" s="158"/>
      <c r="FKB4" s="158"/>
      <c r="FKC4" s="158"/>
      <c r="FKD4" s="158"/>
      <c r="FKE4" s="158"/>
      <c r="FKF4" s="158"/>
      <c r="FKG4" s="158"/>
      <c r="FKH4" s="158"/>
      <c r="FKI4" s="158"/>
      <c r="FKJ4" s="158"/>
      <c r="FKK4" s="158"/>
      <c r="FKL4" s="158"/>
      <c r="FKM4" s="158"/>
      <c r="FKN4" s="158"/>
      <c r="FKO4" s="158"/>
      <c r="FKP4" s="158"/>
      <c r="FKQ4" s="158"/>
      <c r="FKR4" s="158"/>
      <c r="FKS4" s="158"/>
      <c r="FKT4" s="158"/>
      <c r="FKU4" s="158"/>
      <c r="FKV4" s="158"/>
      <c r="FKW4" s="158"/>
      <c r="FKX4" s="158"/>
      <c r="FKY4" s="158"/>
      <c r="FKZ4" s="158"/>
      <c r="FLA4" s="158"/>
      <c r="FLB4" s="158"/>
      <c r="FLC4" s="158"/>
      <c r="FLD4" s="158"/>
      <c r="FLE4" s="158"/>
      <c r="FLF4" s="158"/>
      <c r="FLG4" s="158"/>
      <c r="FLH4" s="158"/>
      <c r="FLI4" s="158"/>
      <c r="FLJ4" s="158"/>
      <c r="FLK4" s="158"/>
      <c r="FLL4" s="158"/>
      <c r="FLM4" s="158"/>
      <c r="FLN4" s="158"/>
      <c r="FLO4" s="158"/>
      <c r="FLP4" s="158"/>
      <c r="FLQ4" s="158"/>
      <c r="FLR4" s="158"/>
      <c r="FLS4" s="158"/>
      <c r="FLT4" s="158"/>
      <c r="FLU4" s="158"/>
      <c r="FLV4" s="158"/>
      <c r="FLW4" s="158"/>
      <c r="FLX4" s="158"/>
      <c r="FLY4" s="158"/>
      <c r="FLZ4" s="158"/>
      <c r="FMA4" s="158"/>
      <c r="FMB4" s="158"/>
      <c r="FMC4" s="158"/>
      <c r="FMD4" s="158"/>
      <c r="FME4" s="158"/>
      <c r="FMF4" s="158"/>
      <c r="FMG4" s="158"/>
      <c r="FMH4" s="158"/>
      <c r="FMI4" s="158"/>
      <c r="FMJ4" s="158"/>
      <c r="FMK4" s="158"/>
      <c r="FML4" s="158"/>
      <c r="FMM4" s="158"/>
      <c r="FMN4" s="158"/>
      <c r="FMO4" s="158"/>
      <c r="FMP4" s="158"/>
      <c r="FMQ4" s="158"/>
      <c r="FMR4" s="158"/>
      <c r="FMS4" s="158"/>
      <c r="FMT4" s="158"/>
      <c r="FMU4" s="158"/>
      <c r="FMV4" s="158"/>
      <c r="FMW4" s="158"/>
      <c r="FMX4" s="158"/>
      <c r="FMY4" s="158"/>
      <c r="FMZ4" s="158"/>
      <c r="FNA4" s="158"/>
      <c r="FNB4" s="158"/>
      <c r="FNC4" s="158"/>
      <c r="FND4" s="158"/>
      <c r="FNE4" s="158"/>
      <c r="FNF4" s="158"/>
      <c r="FNG4" s="158"/>
      <c r="FNH4" s="158"/>
      <c r="FNI4" s="158"/>
      <c r="FNJ4" s="158"/>
      <c r="FNK4" s="158"/>
      <c r="FNL4" s="158"/>
      <c r="FNM4" s="158"/>
      <c r="FNN4" s="158"/>
      <c r="FNO4" s="158"/>
      <c r="FNP4" s="158"/>
      <c r="FNQ4" s="158"/>
      <c r="FNR4" s="158"/>
      <c r="FNS4" s="158"/>
      <c r="FNT4" s="158"/>
      <c r="FNU4" s="158"/>
      <c r="FNV4" s="158"/>
      <c r="FNW4" s="158"/>
      <c r="FNX4" s="158"/>
      <c r="FNY4" s="158"/>
      <c r="FNZ4" s="158"/>
      <c r="FOA4" s="158"/>
      <c r="FOB4" s="158"/>
      <c r="FOC4" s="158"/>
      <c r="FOD4" s="158"/>
      <c r="FOE4" s="158"/>
      <c r="FOF4" s="158"/>
      <c r="FOG4" s="158"/>
      <c r="FOH4" s="158"/>
      <c r="FOI4" s="158"/>
      <c r="FOJ4" s="158"/>
      <c r="FOK4" s="158"/>
      <c r="FOL4" s="158"/>
      <c r="FOM4" s="158"/>
      <c r="FON4" s="158"/>
      <c r="FOO4" s="158"/>
      <c r="FOP4" s="158"/>
      <c r="FOQ4" s="158"/>
      <c r="FOR4" s="158"/>
      <c r="FOS4" s="158"/>
      <c r="FOT4" s="158"/>
      <c r="FOU4" s="158"/>
      <c r="FOV4" s="158"/>
      <c r="FOW4" s="158"/>
      <c r="FOX4" s="158"/>
      <c r="FOY4" s="158"/>
      <c r="FOZ4" s="158"/>
      <c r="FPA4" s="158"/>
      <c r="FPB4" s="158"/>
      <c r="FPC4" s="158"/>
      <c r="FPD4" s="158"/>
      <c r="FPE4" s="158"/>
      <c r="FPF4" s="158"/>
      <c r="FPG4" s="158"/>
      <c r="FPH4" s="158"/>
      <c r="FPI4" s="158"/>
      <c r="FPJ4" s="158"/>
      <c r="FPK4" s="158"/>
      <c r="FPL4" s="158"/>
      <c r="FPM4" s="158"/>
      <c r="FPN4" s="158"/>
      <c r="FPO4" s="158"/>
      <c r="FPP4" s="158"/>
      <c r="FPQ4" s="158"/>
      <c r="FPR4" s="158"/>
      <c r="FPS4" s="158"/>
      <c r="FPT4" s="158"/>
      <c r="FPU4" s="158"/>
      <c r="FPV4" s="158"/>
      <c r="FPW4" s="158"/>
      <c r="FPX4" s="158"/>
      <c r="FPY4" s="158"/>
      <c r="FPZ4" s="158"/>
      <c r="FQA4" s="158"/>
      <c r="FQB4" s="158"/>
      <c r="FQC4" s="158"/>
      <c r="FQD4" s="158"/>
      <c r="FQE4" s="158"/>
      <c r="FQF4" s="158"/>
      <c r="FQG4" s="158"/>
      <c r="FQH4" s="158"/>
      <c r="FQI4" s="158"/>
      <c r="FQJ4" s="158"/>
      <c r="FQK4" s="158"/>
      <c r="FQL4" s="158"/>
      <c r="FQM4" s="158"/>
      <c r="FQN4" s="158"/>
      <c r="FQO4" s="158"/>
      <c r="FQP4" s="158"/>
      <c r="FQQ4" s="158"/>
      <c r="FQR4" s="158"/>
      <c r="FQS4" s="158"/>
      <c r="FQT4" s="158"/>
      <c r="FQU4" s="158"/>
      <c r="FQV4" s="158"/>
      <c r="FQW4" s="158"/>
      <c r="FQX4" s="158"/>
      <c r="FQY4" s="158"/>
      <c r="FQZ4" s="158"/>
      <c r="FRA4" s="158"/>
      <c r="FRB4" s="158"/>
      <c r="FRC4" s="158"/>
      <c r="FRD4" s="158"/>
      <c r="FRE4" s="158"/>
      <c r="FRF4" s="158"/>
      <c r="FRG4" s="158"/>
      <c r="FRH4" s="158"/>
      <c r="FRI4" s="158"/>
      <c r="FRJ4" s="158"/>
      <c r="FRK4" s="158"/>
      <c r="FRL4" s="158"/>
      <c r="FRM4" s="158"/>
      <c r="FRN4" s="158"/>
      <c r="FRO4" s="158"/>
      <c r="FRP4" s="158"/>
      <c r="FRQ4" s="158"/>
      <c r="FRR4" s="158"/>
      <c r="FRS4" s="158"/>
      <c r="FRT4" s="158"/>
      <c r="FRU4" s="158"/>
      <c r="FRV4" s="158"/>
      <c r="FRW4" s="158"/>
      <c r="FRX4" s="158"/>
      <c r="FRY4" s="158"/>
      <c r="FRZ4" s="158"/>
      <c r="FSA4" s="158"/>
      <c r="FSB4" s="158"/>
      <c r="FSC4" s="158"/>
      <c r="FSD4" s="158"/>
      <c r="FSE4" s="158"/>
      <c r="FSF4" s="158"/>
      <c r="FSG4" s="158"/>
      <c r="FSH4" s="158"/>
      <c r="FSI4" s="158"/>
      <c r="FSJ4" s="158"/>
      <c r="FSK4" s="158"/>
      <c r="FSL4" s="158"/>
      <c r="FSM4" s="158"/>
      <c r="FSN4" s="158"/>
      <c r="FSO4" s="158"/>
      <c r="FSP4" s="158"/>
      <c r="FSQ4" s="158"/>
      <c r="FSR4" s="158"/>
      <c r="FSS4" s="158"/>
      <c r="FST4" s="158"/>
      <c r="FSU4" s="158"/>
      <c r="FSV4" s="158"/>
      <c r="FSW4" s="158"/>
      <c r="FSX4" s="158"/>
      <c r="FSY4" s="158"/>
      <c r="FSZ4" s="158"/>
      <c r="FTA4" s="158"/>
      <c r="FTB4" s="158"/>
      <c r="FTC4" s="158"/>
      <c r="FTD4" s="158"/>
      <c r="FTE4" s="158"/>
      <c r="FTF4" s="158"/>
      <c r="FTG4" s="158"/>
      <c r="FTH4" s="158"/>
      <c r="FTI4" s="158"/>
      <c r="FTJ4" s="158"/>
      <c r="FTK4" s="158"/>
      <c r="FTL4" s="158"/>
      <c r="FTM4" s="158"/>
      <c r="FTN4" s="158"/>
      <c r="FTO4" s="158"/>
      <c r="FTP4" s="158"/>
      <c r="FTQ4" s="158"/>
      <c r="FTR4" s="158"/>
      <c r="FTS4" s="158"/>
      <c r="FTT4" s="158"/>
      <c r="FTU4" s="158"/>
      <c r="FTV4" s="158"/>
      <c r="FTW4" s="158"/>
      <c r="FTX4" s="158"/>
      <c r="FTY4" s="158"/>
      <c r="FTZ4" s="158"/>
      <c r="FUA4" s="158"/>
      <c r="FUB4" s="158"/>
      <c r="FUC4" s="158"/>
      <c r="FUD4" s="158"/>
      <c r="FUE4" s="158"/>
      <c r="FUF4" s="158"/>
      <c r="FUG4" s="158"/>
      <c r="FUH4" s="158"/>
      <c r="FUI4" s="158"/>
      <c r="FUJ4" s="158"/>
      <c r="FUK4" s="158"/>
      <c r="FUL4" s="158"/>
      <c r="FUM4" s="158"/>
      <c r="FUN4" s="158"/>
      <c r="FUO4" s="158"/>
      <c r="FUP4" s="158"/>
      <c r="FUQ4" s="158"/>
      <c r="FUR4" s="158"/>
      <c r="FUS4" s="158"/>
      <c r="FUT4" s="158"/>
      <c r="FUU4" s="158"/>
      <c r="FUV4" s="158"/>
      <c r="FUW4" s="158"/>
      <c r="FUX4" s="158"/>
      <c r="FUY4" s="158"/>
      <c r="FUZ4" s="158"/>
      <c r="FVA4" s="158"/>
      <c r="FVB4" s="158"/>
      <c r="FVC4" s="158"/>
      <c r="FVD4" s="158"/>
      <c r="FVE4" s="158"/>
      <c r="FVF4" s="158"/>
      <c r="FVG4" s="158"/>
      <c r="FVH4" s="158"/>
      <c r="FVI4" s="158"/>
      <c r="FVJ4" s="158"/>
      <c r="FVK4" s="158"/>
      <c r="FVL4" s="158"/>
      <c r="FVM4" s="158"/>
      <c r="FVN4" s="158"/>
      <c r="FVO4" s="158"/>
      <c r="FVP4" s="158"/>
      <c r="FVQ4" s="158"/>
      <c r="FVR4" s="158"/>
      <c r="FVS4" s="158"/>
      <c r="FVT4" s="158"/>
      <c r="FVU4" s="158"/>
      <c r="FVV4" s="158"/>
      <c r="FVW4" s="158"/>
      <c r="FVX4" s="158"/>
      <c r="FVY4" s="158"/>
      <c r="FVZ4" s="158"/>
      <c r="FWA4" s="158"/>
      <c r="FWB4" s="158"/>
      <c r="FWC4" s="158"/>
      <c r="FWD4" s="158"/>
      <c r="FWE4" s="158"/>
      <c r="FWF4" s="158"/>
      <c r="FWG4" s="158"/>
      <c r="FWH4" s="158"/>
      <c r="FWI4" s="158"/>
      <c r="FWJ4" s="158"/>
      <c r="FWK4" s="158"/>
      <c r="FWL4" s="158"/>
      <c r="FWM4" s="158"/>
      <c r="FWN4" s="158"/>
      <c r="FWO4" s="158"/>
      <c r="FWP4" s="158"/>
      <c r="FWQ4" s="158"/>
      <c r="FWR4" s="158"/>
      <c r="FWS4" s="158"/>
      <c r="FWT4" s="158"/>
      <c r="FWU4" s="158"/>
      <c r="FWV4" s="158"/>
      <c r="FWW4" s="158"/>
      <c r="FWX4" s="158"/>
      <c r="FWY4" s="158"/>
      <c r="FWZ4" s="158"/>
      <c r="FXA4" s="158"/>
      <c r="FXB4" s="158"/>
      <c r="FXC4" s="158"/>
      <c r="FXD4" s="158"/>
      <c r="FXE4" s="158"/>
      <c r="FXF4" s="158"/>
      <c r="FXG4" s="158"/>
      <c r="FXH4" s="158"/>
      <c r="FXI4" s="158"/>
      <c r="FXJ4" s="158"/>
      <c r="FXK4" s="158"/>
      <c r="FXL4" s="158"/>
      <c r="FXM4" s="158"/>
      <c r="FXN4" s="158"/>
      <c r="FXO4" s="158"/>
      <c r="FXP4" s="158"/>
      <c r="FXQ4" s="158"/>
      <c r="FXR4" s="158"/>
      <c r="FXS4" s="158"/>
      <c r="FXT4" s="158"/>
      <c r="FXU4" s="158"/>
      <c r="FXV4" s="158"/>
      <c r="FXW4" s="158"/>
      <c r="FXX4" s="158"/>
      <c r="FXY4" s="158"/>
      <c r="FXZ4" s="158"/>
      <c r="FYA4" s="158"/>
      <c r="FYB4" s="158"/>
      <c r="FYC4" s="158"/>
      <c r="FYD4" s="158"/>
      <c r="FYE4" s="158"/>
      <c r="FYF4" s="158"/>
      <c r="FYG4" s="158"/>
      <c r="FYH4" s="158"/>
      <c r="FYI4" s="158"/>
      <c r="FYJ4" s="158"/>
      <c r="FYK4" s="158"/>
      <c r="FYL4" s="158"/>
      <c r="FYM4" s="158"/>
      <c r="FYN4" s="158"/>
      <c r="FYO4" s="158"/>
      <c r="FYP4" s="158"/>
      <c r="FYQ4" s="158"/>
      <c r="FYR4" s="158"/>
      <c r="FYS4" s="158"/>
      <c r="FYT4" s="158"/>
      <c r="FYU4" s="158"/>
      <c r="FYV4" s="158"/>
      <c r="FYW4" s="158"/>
      <c r="FYX4" s="158"/>
      <c r="FYY4" s="158"/>
      <c r="FYZ4" s="158"/>
      <c r="FZA4" s="158"/>
      <c r="FZB4" s="158"/>
      <c r="FZC4" s="158"/>
      <c r="FZD4" s="158"/>
      <c r="FZE4" s="158"/>
      <c r="FZF4" s="158"/>
      <c r="FZG4" s="158"/>
      <c r="FZH4" s="158"/>
      <c r="FZI4" s="158"/>
      <c r="FZJ4" s="158"/>
      <c r="FZK4" s="158"/>
      <c r="FZL4" s="158"/>
      <c r="FZM4" s="158"/>
      <c r="FZN4" s="158"/>
      <c r="FZO4" s="158"/>
      <c r="FZP4" s="158"/>
      <c r="FZQ4" s="158"/>
      <c r="FZR4" s="158"/>
      <c r="FZS4" s="158"/>
      <c r="FZT4" s="158"/>
      <c r="FZU4" s="158"/>
      <c r="FZV4" s="158"/>
      <c r="FZW4" s="158"/>
      <c r="FZX4" s="158"/>
      <c r="FZY4" s="158"/>
      <c r="FZZ4" s="158"/>
      <c r="GAA4" s="158"/>
      <c r="GAB4" s="158"/>
      <c r="GAC4" s="158"/>
      <c r="GAD4" s="158"/>
      <c r="GAE4" s="158"/>
      <c r="GAF4" s="158"/>
      <c r="GAG4" s="158"/>
      <c r="GAH4" s="158"/>
      <c r="GAI4" s="158"/>
      <c r="GAJ4" s="158"/>
      <c r="GAK4" s="158"/>
      <c r="GAL4" s="158"/>
      <c r="GAM4" s="158"/>
      <c r="GAN4" s="158"/>
      <c r="GAO4" s="158"/>
      <c r="GAP4" s="158"/>
      <c r="GAQ4" s="158"/>
      <c r="GAR4" s="158"/>
      <c r="GAS4" s="158"/>
      <c r="GAT4" s="158"/>
      <c r="GAU4" s="158"/>
      <c r="GAV4" s="158"/>
      <c r="GAW4" s="158"/>
      <c r="GAX4" s="158"/>
      <c r="GAY4" s="158"/>
      <c r="GAZ4" s="158"/>
      <c r="GBA4" s="158"/>
      <c r="GBB4" s="158"/>
      <c r="GBC4" s="158"/>
      <c r="GBD4" s="158"/>
      <c r="GBE4" s="158"/>
      <c r="GBF4" s="158"/>
      <c r="GBG4" s="158"/>
      <c r="GBH4" s="158"/>
      <c r="GBI4" s="158"/>
      <c r="GBJ4" s="158"/>
      <c r="GBK4" s="158"/>
      <c r="GBL4" s="158"/>
      <c r="GBM4" s="158"/>
      <c r="GBN4" s="158"/>
      <c r="GBO4" s="158"/>
      <c r="GBP4" s="158"/>
      <c r="GBQ4" s="158"/>
      <c r="GBR4" s="158"/>
      <c r="GBS4" s="158"/>
      <c r="GBT4" s="158"/>
      <c r="GBU4" s="158"/>
      <c r="GBV4" s="158"/>
      <c r="GBW4" s="158"/>
      <c r="GBX4" s="158"/>
      <c r="GBY4" s="158"/>
      <c r="GBZ4" s="158"/>
      <c r="GCA4" s="158"/>
      <c r="GCB4" s="158"/>
      <c r="GCC4" s="158"/>
      <c r="GCD4" s="158"/>
      <c r="GCE4" s="158"/>
      <c r="GCF4" s="158"/>
      <c r="GCG4" s="158"/>
      <c r="GCH4" s="158"/>
      <c r="GCI4" s="158"/>
      <c r="GCJ4" s="158"/>
      <c r="GCK4" s="158"/>
      <c r="GCL4" s="158"/>
      <c r="GCM4" s="158"/>
      <c r="GCN4" s="158"/>
      <c r="GCO4" s="158"/>
      <c r="GCP4" s="158"/>
      <c r="GCQ4" s="158"/>
      <c r="GCR4" s="158"/>
      <c r="GCS4" s="158"/>
      <c r="GCT4" s="158"/>
      <c r="GCU4" s="158"/>
      <c r="GCV4" s="158"/>
      <c r="GCW4" s="158"/>
      <c r="GCX4" s="158"/>
      <c r="GCY4" s="158"/>
      <c r="GCZ4" s="158"/>
      <c r="GDA4" s="158"/>
      <c r="GDB4" s="158"/>
      <c r="GDC4" s="158"/>
      <c r="GDD4" s="158"/>
      <c r="GDE4" s="158"/>
      <c r="GDF4" s="158"/>
      <c r="GDG4" s="158"/>
      <c r="GDH4" s="158"/>
      <c r="GDI4" s="158"/>
      <c r="GDJ4" s="158"/>
      <c r="GDK4" s="158"/>
      <c r="GDL4" s="158"/>
      <c r="GDM4" s="158"/>
      <c r="GDN4" s="158"/>
      <c r="GDO4" s="158"/>
      <c r="GDP4" s="158"/>
      <c r="GDQ4" s="158"/>
      <c r="GDR4" s="158"/>
      <c r="GDS4" s="158"/>
      <c r="GDT4" s="158"/>
      <c r="GDU4" s="158"/>
      <c r="GDV4" s="158"/>
      <c r="GDW4" s="158"/>
      <c r="GDX4" s="158"/>
      <c r="GDY4" s="158"/>
      <c r="GDZ4" s="158"/>
      <c r="GEA4" s="158"/>
      <c r="GEB4" s="158"/>
      <c r="GEC4" s="158"/>
      <c r="GED4" s="158"/>
      <c r="GEE4" s="158"/>
      <c r="GEF4" s="158"/>
      <c r="GEG4" s="158"/>
      <c r="GEH4" s="158"/>
      <c r="GEI4" s="158"/>
      <c r="GEJ4" s="158"/>
      <c r="GEK4" s="158"/>
      <c r="GEL4" s="158"/>
      <c r="GEM4" s="158"/>
      <c r="GEN4" s="158"/>
      <c r="GEO4" s="158"/>
      <c r="GEP4" s="158"/>
      <c r="GEQ4" s="158"/>
      <c r="GER4" s="158"/>
      <c r="GES4" s="158"/>
      <c r="GET4" s="158"/>
      <c r="GEU4" s="158"/>
      <c r="GEV4" s="158"/>
      <c r="GEW4" s="158"/>
      <c r="GEX4" s="158"/>
      <c r="GEY4" s="158"/>
      <c r="GEZ4" s="158"/>
      <c r="GFA4" s="158"/>
      <c r="GFB4" s="158"/>
      <c r="GFC4" s="158"/>
      <c r="GFD4" s="158"/>
      <c r="GFE4" s="158"/>
      <c r="GFF4" s="158"/>
      <c r="GFG4" s="158"/>
      <c r="GFH4" s="158"/>
      <c r="GFI4" s="158"/>
      <c r="GFJ4" s="158"/>
      <c r="GFK4" s="158"/>
      <c r="GFL4" s="158"/>
      <c r="GFM4" s="158"/>
      <c r="GFN4" s="158"/>
      <c r="GFO4" s="158"/>
      <c r="GFP4" s="158"/>
      <c r="GFQ4" s="158"/>
      <c r="GFR4" s="158"/>
      <c r="GFS4" s="158"/>
      <c r="GFT4" s="158"/>
      <c r="GFU4" s="158"/>
      <c r="GFV4" s="158"/>
      <c r="GFW4" s="158"/>
      <c r="GFX4" s="158"/>
      <c r="GFY4" s="158"/>
      <c r="GFZ4" s="158"/>
      <c r="GGA4" s="158"/>
      <c r="GGB4" s="158"/>
      <c r="GGC4" s="158"/>
      <c r="GGD4" s="158"/>
      <c r="GGE4" s="158"/>
      <c r="GGF4" s="158"/>
      <c r="GGG4" s="158"/>
      <c r="GGH4" s="158"/>
      <c r="GGI4" s="158"/>
      <c r="GGJ4" s="158"/>
      <c r="GGK4" s="158"/>
      <c r="GGL4" s="158"/>
      <c r="GGM4" s="158"/>
      <c r="GGN4" s="158"/>
      <c r="GGO4" s="158"/>
      <c r="GGP4" s="158"/>
      <c r="GGQ4" s="158"/>
      <c r="GGR4" s="158"/>
      <c r="GGS4" s="158"/>
      <c r="GGT4" s="158"/>
      <c r="GGU4" s="158"/>
      <c r="GGV4" s="158"/>
      <c r="GGW4" s="158"/>
      <c r="GGX4" s="158"/>
      <c r="GGY4" s="158"/>
      <c r="GGZ4" s="158"/>
      <c r="GHA4" s="158"/>
      <c r="GHB4" s="158"/>
      <c r="GHC4" s="158"/>
      <c r="GHD4" s="158"/>
      <c r="GHE4" s="158"/>
      <c r="GHF4" s="158"/>
      <c r="GHG4" s="158"/>
      <c r="GHH4" s="158"/>
      <c r="GHI4" s="158"/>
      <c r="GHJ4" s="158"/>
      <c r="GHK4" s="158"/>
      <c r="GHL4" s="158"/>
      <c r="GHM4" s="158"/>
      <c r="GHN4" s="158"/>
      <c r="GHO4" s="158"/>
      <c r="GHP4" s="158"/>
      <c r="GHQ4" s="158"/>
      <c r="GHR4" s="158"/>
      <c r="GHS4" s="158"/>
      <c r="GHT4" s="158"/>
      <c r="GHU4" s="158"/>
      <c r="GHV4" s="158"/>
      <c r="GHW4" s="158"/>
      <c r="GHX4" s="158"/>
      <c r="GHY4" s="158"/>
      <c r="GHZ4" s="158"/>
      <c r="GIA4" s="158"/>
      <c r="GIB4" s="158"/>
      <c r="GIC4" s="158"/>
      <c r="GID4" s="158"/>
      <c r="GIE4" s="158"/>
      <c r="GIF4" s="158"/>
      <c r="GIG4" s="158"/>
      <c r="GIH4" s="158"/>
      <c r="GII4" s="158"/>
      <c r="GIJ4" s="158"/>
      <c r="GIK4" s="158"/>
      <c r="GIL4" s="158"/>
      <c r="GIM4" s="158"/>
      <c r="GIN4" s="158"/>
      <c r="GIO4" s="158"/>
      <c r="GIP4" s="158"/>
      <c r="GIQ4" s="158"/>
      <c r="GIR4" s="158"/>
      <c r="GIS4" s="158"/>
      <c r="GIT4" s="158"/>
      <c r="GIU4" s="158"/>
      <c r="GIV4" s="158"/>
      <c r="GIW4" s="158"/>
      <c r="GIX4" s="158"/>
      <c r="GIY4" s="158"/>
      <c r="GIZ4" s="158"/>
      <c r="GJA4" s="158"/>
      <c r="GJB4" s="158"/>
      <c r="GJC4" s="158"/>
      <c r="GJD4" s="158"/>
      <c r="GJE4" s="158"/>
      <c r="GJF4" s="158"/>
      <c r="GJG4" s="158"/>
      <c r="GJH4" s="158"/>
      <c r="GJI4" s="158"/>
      <c r="GJJ4" s="158"/>
      <c r="GJK4" s="158"/>
      <c r="GJL4" s="158"/>
      <c r="GJM4" s="158"/>
      <c r="GJN4" s="158"/>
      <c r="GJO4" s="158"/>
      <c r="GJP4" s="158"/>
      <c r="GJQ4" s="158"/>
      <c r="GJR4" s="158"/>
      <c r="GJS4" s="158"/>
      <c r="GJT4" s="158"/>
      <c r="GJU4" s="158"/>
      <c r="GJV4" s="158"/>
      <c r="GJW4" s="158"/>
      <c r="GJX4" s="158"/>
      <c r="GJY4" s="158"/>
      <c r="GJZ4" s="158"/>
      <c r="GKA4" s="158"/>
      <c r="GKB4" s="158"/>
      <c r="GKC4" s="158"/>
      <c r="GKD4" s="158"/>
      <c r="GKE4" s="158"/>
      <c r="GKF4" s="158"/>
      <c r="GKG4" s="158"/>
      <c r="GKH4" s="158"/>
      <c r="GKI4" s="158"/>
      <c r="GKJ4" s="158"/>
      <c r="GKK4" s="158"/>
      <c r="GKL4" s="158"/>
      <c r="GKM4" s="158"/>
      <c r="GKN4" s="158"/>
      <c r="GKO4" s="158"/>
      <c r="GKP4" s="158"/>
      <c r="GKQ4" s="158"/>
      <c r="GKR4" s="158"/>
      <c r="GKS4" s="158"/>
      <c r="GKT4" s="158"/>
      <c r="GKU4" s="158"/>
      <c r="GKV4" s="158"/>
      <c r="GKW4" s="158"/>
      <c r="GKX4" s="158"/>
      <c r="GKY4" s="158"/>
      <c r="GKZ4" s="158"/>
      <c r="GLA4" s="158"/>
      <c r="GLB4" s="158"/>
      <c r="GLC4" s="158"/>
      <c r="GLD4" s="158"/>
      <c r="GLE4" s="158"/>
      <c r="GLF4" s="158"/>
      <c r="GLG4" s="158"/>
      <c r="GLH4" s="158"/>
      <c r="GLI4" s="158"/>
      <c r="GLJ4" s="158"/>
      <c r="GLK4" s="158"/>
      <c r="GLL4" s="158"/>
      <c r="GLM4" s="158"/>
      <c r="GLN4" s="158"/>
      <c r="GLO4" s="158"/>
      <c r="GLP4" s="158"/>
      <c r="GLQ4" s="158"/>
      <c r="GLR4" s="158"/>
      <c r="GLS4" s="158"/>
      <c r="GLT4" s="158"/>
      <c r="GLU4" s="158"/>
      <c r="GLV4" s="158"/>
      <c r="GLW4" s="158"/>
      <c r="GLX4" s="158"/>
      <c r="GLY4" s="158"/>
      <c r="GLZ4" s="158"/>
      <c r="GMA4" s="158"/>
      <c r="GMB4" s="158"/>
      <c r="GMC4" s="158"/>
      <c r="GMD4" s="158"/>
      <c r="GME4" s="158"/>
      <c r="GMF4" s="158"/>
      <c r="GMG4" s="158"/>
      <c r="GMH4" s="158"/>
      <c r="GMI4" s="158"/>
      <c r="GMJ4" s="158"/>
      <c r="GMK4" s="158"/>
      <c r="GML4" s="158"/>
      <c r="GMM4" s="158"/>
      <c r="GMN4" s="158"/>
      <c r="GMO4" s="158"/>
      <c r="GMP4" s="158"/>
      <c r="GMQ4" s="158"/>
      <c r="GMR4" s="158"/>
      <c r="GMS4" s="158"/>
      <c r="GMT4" s="158"/>
      <c r="GMU4" s="158"/>
      <c r="GMV4" s="158"/>
      <c r="GMW4" s="158"/>
      <c r="GMX4" s="158"/>
      <c r="GMY4" s="158"/>
      <c r="GMZ4" s="158"/>
      <c r="GNA4" s="158"/>
      <c r="GNB4" s="158"/>
      <c r="GNC4" s="158"/>
      <c r="GND4" s="158"/>
      <c r="GNE4" s="158"/>
      <c r="GNF4" s="158"/>
      <c r="GNG4" s="158"/>
      <c r="GNH4" s="158"/>
      <c r="GNI4" s="158"/>
      <c r="GNJ4" s="158"/>
      <c r="GNK4" s="158"/>
      <c r="GNL4" s="158"/>
      <c r="GNM4" s="158"/>
      <c r="GNN4" s="158"/>
      <c r="GNO4" s="158"/>
      <c r="GNP4" s="158"/>
      <c r="GNQ4" s="158"/>
      <c r="GNR4" s="158"/>
      <c r="GNS4" s="158"/>
      <c r="GNT4" s="158"/>
      <c r="GNU4" s="158"/>
      <c r="GNV4" s="158"/>
      <c r="GNW4" s="158"/>
      <c r="GNX4" s="158"/>
      <c r="GNY4" s="158"/>
      <c r="GNZ4" s="158"/>
      <c r="GOA4" s="158"/>
      <c r="GOB4" s="158"/>
      <c r="GOC4" s="158"/>
      <c r="GOD4" s="158"/>
      <c r="GOE4" s="158"/>
      <c r="GOF4" s="158"/>
      <c r="GOG4" s="158"/>
      <c r="GOH4" s="158"/>
      <c r="GOI4" s="158"/>
      <c r="GOJ4" s="158"/>
      <c r="GOK4" s="158"/>
      <c r="GOL4" s="158"/>
      <c r="GOM4" s="158"/>
      <c r="GON4" s="158"/>
      <c r="GOO4" s="158"/>
      <c r="GOP4" s="158"/>
      <c r="GOQ4" s="158"/>
      <c r="GOR4" s="158"/>
      <c r="GOS4" s="158"/>
      <c r="GOT4" s="158"/>
      <c r="GOU4" s="158"/>
      <c r="GOV4" s="158"/>
      <c r="GOW4" s="158"/>
      <c r="GOX4" s="158"/>
      <c r="GOY4" s="158"/>
      <c r="GOZ4" s="158"/>
      <c r="GPA4" s="158"/>
      <c r="GPB4" s="158"/>
      <c r="GPC4" s="158"/>
      <c r="GPD4" s="158"/>
      <c r="GPE4" s="158"/>
      <c r="GPF4" s="158"/>
      <c r="GPG4" s="158"/>
      <c r="GPH4" s="158"/>
      <c r="GPI4" s="158"/>
      <c r="GPJ4" s="158"/>
      <c r="GPK4" s="158"/>
      <c r="GPL4" s="158"/>
      <c r="GPM4" s="158"/>
      <c r="GPN4" s="158"/>
      <c r="GPO4" s="158"/>
      <c r="GPP4" s="158"/>
      <c r="GPQ4" s="158"/>
      <c r="GPR4" s="158"/>
      <c r="GPS4" s="158"/>
      <c r="GPT4" s="158"/>
      <c r="GPU4" s="158"/>
      <c r="GPV4" s="158"/>
      <c r="GPW4" s="158"/>
      <c r="GPX4" s="158"/>
      <c r="GPY4" s="158"/>
      <c r="GPZ4" s="158"/>
      <c r="GQA4" s="158"/>
      <c r="GQB4" s="158"/>
      <c r="GQC4" s="158"/>
      <c r="GQD4" s="158"/>
      <c r="GQE4" s="158"/>
      <c r="GQF4" s="158"/>
      <c r="GQG4" s="158"/>
      <c r="GQH4" s="158"/>
      <c r="GQI4" s="158"/>
      <c r="GQJ4" s="158"/>
      <c r="GQK4" s="158"/>
      <c r="GQL4" s="158"/>
      <c r="GQM4" s="158"/>
      <c r="GQN4" s="158"/>
      <c r="GQO4" s="158"/>
      <c r="GQP4" s="158"/>
      <c r="GQQ4" s="158"/>
      <c r="GQR4" s="158"/>
      <c r="GQS4" s="158"/>
      <c r="GQT4" s="158"/>
      <c r="GQU4" s="158"/>
      <c r="GQV4" s="158"/>
      <c r="GQW4" s="158"/>
      <c r="GQX4" s="158"/>
      <c r="GQY4" s="158"/>
      <c r="GQZ4" s="158"/>
      <c r="GRA4" s="158"/>
      <c r="GRB4" s="158"/>
      <c r="GRC4" s="158"/>
      <c r="GRD4" s="158"/>
      <c r="GRE4" s="158"/>
      <c r="GRF4" s="158"/>
      <c r="GRG4" s="158"/>
      <c r="GRH4" s="158"/>
      <c r="GRI4" s="158"/>
      <c r="GRJ4" s="158"/>
      <c r="GRK4" s="158"/>
      <c r="GRL4" s="158"/>
      <c r="GRM4" s="158"/>
      <c r="GRN4" s="158"/>
      <c r="GRO4" s="158"/>
      <c r="GRP4" s="158"/>
      <c r="GRQ4" s="158"/>
      <c r="GRR4" s="158"/>
      <c r="GRS4" s="158"/>
      <c r="GRT4" s="158"/>
      <c r="GRU4" s="158"/>
      <c r="GRV4" s="158"/>
      <c r="GRW4" s="158"/>
      <c r="GRX4" s="158"/>
      <c r="GRY4" s="158"/>
      <c r="GRZ4" s="158"/>
      <c r="GSA4" s="158"/>
      <c r="GSB4" s="158"/>
      <c r="GSC4" s="158"/>
      <c r="GSD4" s="158"/>
      <c r="GSE4" s="158"/>
      <c r="GSF4" s="158"/>
      <c r="GSG4" s="158"/>
      <c r="GSH4" s="158"/>
      <c r="GSI4" s="158"/>
      <c r="GSJ4" s="158"/>
      <c r="GSK4" s="158"/>
      <c r="GSL4" s="158"/>
      <c r="GSM4" s="158"/>
      <c r="GSN4" s="158"/>
      <c r="GSO4" s="158"/>
      <c r="GSP4" s="158"/>
      <c r="GSQ4" s="158"/>
      <c r="GSR4" s="158"/>
      <c r="GSS4" s="158"/>
      <c r="GST4" s="158"/>
      <c r="GSU4" s="158"/>
      <c r="GSV4" s="158"/>
      <c r="GSW4" s="158"/>
      <c r="GSX4" s="158"/>
      <c r="GSY4" s="158"/>
      <c r="GSZ4" s="158"/>
      <c r="GTA4" s="158"/>
      <c r="GTB4" s="158"/>
      <c r="GTC4" s="158"/>
      <c r="GTD4" s="158"/>
      <c r="GTE4" s="158"/>
      <c r="GTF4" s="158"/>
      <c r="GTG4" s="158"/>
      <c r="GTH4" s="158"/>
      <c r="GTI4" s="158"/>
      <c r="GTJ4" s="158"/>
      <c r="GTK4" s="158"/>
      <c r="GTL4" s="158"/>
      <c r="GTM4" s="158"/>
      <c r="GTN4" s="158"/>
      <c r="GTO4" s="158"/>
      <c r="GTP4" s="158"/>
      <c r="GTQ4" s="158"/>
      <c r="GTR4" s="158"/>
      <c r="GTS4" s="158"/>
      <c r="GTT4" s="158"/>
      <c r="GTU4" s="158"/>
      <c r="GTV4" s="158"/>
      <c r="GTW4" s="158"/>
      <c r="GTX4" s="158"/>
      <c r="GTY4" s="158"/>
      <c r="GTZ4" s="158"/>
      <c r="GUA4" s="158"/>
      <c r="GUB4" s="158"/>
      <c r="GUC4" s="158"/>
      <c r="GUD4" s="158"/>
      <c r="GUE4" s="158"/>
      <c r="GUF4" s="158"/>
      <c r="GUG4" s="158"/>
      <c r="GUH4" s="158"/>
      <c r="GUI4" s="158"/>
      <c r="GUJ4" s="158"/>
      <c r="GUK4" s="158"/>
      <c r="GUL4" s="158"/>
      <c r="GUM4" s="158"/>
      <c r="GUN4" s="158"/>
      <c r="GUO4" s="158"/>
      <c r="GUP4" s="158"/>
      <c r="GUQ4" s="158"/>
      <c r="GUR4" s="158"/>
      <c r="GUS4" s="158"/>
      <c r="GUT4" s="158"/>
      <c r="GUU4" s="158"/>
      <c r="GUV4" s="158"/>
      <c r="GUW4" s="158"/>
      <c r="GUX4" s="158"/>
      <c r="GUY4" s="158"/>
      <c r="GUZ4" s="158"/>
      <c r="GVA4" s="158"/>
      <c r="GVB4" s="158"/>
      <c r="GVC4" s="158"/>
      <c r="GVD4" s="158"/>
      <c r="GVE4" s="158"/>
      <c r="GVF4" s="158"/>
      <c r="GVG4" s="158"/>
      <c r="GVH4" s="158"/>
      <c r="GVI4" s="158"/>
      <c r="GVJ4" s="158"/>
      <c r="GVK4" s="158"/>
      <c r="GVL4" s="158"/>
      <c r="GVM4" s="158"/>
      <c r="GVN4" s="158"/>
      <c r="GVO4" s="158"/>
      <c r="GVP4" s="158"/>
      <c r="GVQ4" s="158"/>
      <c r="GVR4" s="158"/>
      <c r="GVS4" s="158"/>
      <c r="GVT4" s="158"/>
      <c r="GVU4" s="158"/>
      <c r="GVV4" s="158"/>
      <c r="GVW4" s="158"/>
      <c r="GVX4" s="158"/>
      <c r="GVY4" s="158"/>
      <c r="GVZ4" s="158"/>
      <c r="GWA4" s="158"/>
      <c r="GWB4" s="158"/>
      <c r="GWC4" s="158"/>
      <c r="GWD4" s="158"/>
      <c r="GWE4" s="158"/>
      <c r="GWF4" s="158"/>
      <c r="GWG4" s="158"/>
      <c r="GWH4" s="158"/>
      <c r="GWI4" s="158"/>
      <c r="GWJ4" s="158"/>
      <c r="GWK4" s="158"/>
      <c r="GWL4" s="158"/>
      <c r="GWM4" s="158"/>
      <c r="GWN4" s="158"/>
      <c r="GWO4" s="158"/>
      <c r="GWP4" s="158"/>
      <c r="GWQ4" s="158"/>
      <c r="GWR4" s="158"/>
      <c r="GWS4" s="158"/>
      <c r="GWT4" s="158"/>
      <c r="GWU4" s="158"/>
      <c r="GWV4" s="158"/>
      <c r="GWW4" s="158"/>
      <c r="GWX4" s="158"/>
      <c r="GWY4" s="158"/>
      <c r="GWZ4" s="158"/>
      <c r="GXA4" s="158"/>
      <c r="GXB4" s="158"/>
      <c r="GXC4" s="158"/>
      <c r="GXD4" s="158"/>
      <c r="GXE4" s="158"/>
      <c r="GXF4" s="158"/>
      <c r="GXG4" s="158"/>
      <c r="GXH4" s="158"/>
      <c r="GXI4" s="158"/>
      <c r="GXJ4" s="158"/>
      <c r="GXK4" s="158"/>
      <c r="GXL4" s="158"/>
      <c r="GXM4" s="158"/>
      <c r="GXN4" s="158"/>
      <c r="GXO4" s="158"/>
      <c r="GXP4" s="158"/>
      <c r="GXQ4" s="158"/>
      <c r="GXR4" s="158"/>
      <c r="GXS4" s="158"/>
      <c r="GXT4" s="158"/>
      <c r="GXU4" s="158"/>
      <c r="GXV4" s="158"/>
      <c r="GXW4" s="158"/>
      <c r="GXX4" s="158"/>
      <c r="GXY4" s="158"/>
      <c r="GXZ4" s="158"/>
      <c r="GYA4" s="158"/>
      <c r="GYB4" s="158"/>
      <c r="GYC4" s="158"/>
      <c r="GYD4" s="158"/>
      <c r="GYE4" s="158"/>
      <c r="GYF4" s="158"/>
      <c r="GYG4" s="158"/>
      <c r="GYH4" s="158"/>
      <c r="GYI4" s="158"/>
      <c r="GYJ4" s="158"/>
      <c r="GYK4" s="158"/>
      <c r="GYL4" s="158"/>
      <c r="GYM4" s="158"/>
      <c r="GYN4" s="158"/>
      <c r="GYO4" s="158"/>
      <c r="GYP4" s="158"/>
      <c r="GYQ4" s="158"/>
      <c r="GYR4" s="158"/>
      <c r="GYS4" s="158"/>
      <c r="GYT4" s="158"/>
      <c r="GYU4" s="158"/>
      <c r="GYV4" s="158"/>
      <c r="GYW4" s="158"/>
      <c r="GYX4" s="158"/>
      <c r="GYY4" s="158"/>
      <c r="GYZ4" s="158"/>
      <c r="GZA4" s="158"/>
      <c r="GZB4" s="158"/>
      <c r="GZC4" s="158"/>
      <c r="GZD4" s="158"/>
      <c r="GZE4" s="158"/>
      <c r="GZF4" s="158"/>
      <c r="GZG4" s="158"/>
      <c r="GZH4" s="158"/>
      <c r="GZI4" s="158"/>
      <c r="GZJ4" s="158"/>
      <c r="GZK4" s="158"/>
      <c r="GZL4" s="158"/>
      <c r="GZM4" s="158"/>
      <c r="GZN4" s="158"/>
      <c r="GZO4" s="158"/>
      <c r="GZP4" s="158"/>
      <c r="GZQ4" s="158"/>
      <c r="GZR4" s="158"/>
      <c r="GZS4" s="158"/>
      <c r="GZT4" s="158"/>
      <c r="GZU4" s="158"/>
      <c r="GZV4" s="158"/>
      <c r="GZW4" s="158"/>
      <c r="GZX4" s="158"/>
      <c r="GZY4" s="158"/>
      <c r="GZZ4" s="158"/>
      <c r="HAA4" s="158"/>
      <c r="HAB4" s="158"/>
      <c r="HAC4" s="158"/>
      <c r="HAD4" s="158"/>
      <c r="HAE4" s="158"/>
      <c r="HAF4" s="158"/>
      <c r="HAG4" s="158"/>
      <c r="HAH4" s="158"/>
      <c r="HAI4" s="158"/>
      <c r="HAJ4" s="158"/>
      <c r="HAK4" s="158"/>
      <c r="HAL4" s="158"/>
      <c r="HAM4" s="158"/>
      <c r="HAN4" s="158"/>
      <c r="HAO4" s="158"/>
      <c r="HAP4" s="158"/>
      <c r="HAQ4" s="158"/>
      <c r="HAR4" s="158"/>
      <c r="HAS4" s="158"/>
      <c r="HAT4" s="158"/>
      <c r="HAU4" s="158"/>
      <c r="HAV4" s="158"/>
      <c r="HAW4" s="158"/>
      <c r="HAX4" s="158"/>
      <c r="HAY4" s="158"/>
      <c r="HAZ4" s="158"/>
      <c r="HBA4" s="158"/>
      <c r="HBB4" s="158"/>
      <c r="HBC4" s="158"/>
      <c r="HBD4" s="158"/>
      <c r="HBE4" s="158"/>
      <c r="HBF4" s="158"/>
      <c r="HBG4" s="158"/>
      <c r="HBH4" s="158"/>
      <c r="HBI4" s="158"/>
      <c r="HBJ4" s="158"/>
      <c r="HBK4" s="158"/>
      <c r="HBL4" s="158"/>
      <c r="HBM4" s="158"/>
      <c r="HBN4" s="158"/>
      <c r="HBO4" s="158"/>
      <c r="HBP4" s="158"/>
      <c r="HBQ4" s="158"/>
      <c r="HBR4" s="158"/>
      <c r="HBS4" s="158"/>
      <c r="HBT4" s="158"/>
      <c r="HBU4" s="158"/>
      <c r="HBV4" s="158"/>
      <c r="HBW4" s="158"/>
      <c r="HBX4" s="158"/>
      <c r="HBY4" s="158"/>
      <c r="HBZ4" s="158"/>
      <c r="HCA4" s="158"/>
      <c r="HCB4" s="158"/>
      <c r="HCC4" s="158"/>
      <c r="HCD4" s="158"/>
      <c r="HCE4" s="158"/>
      <c r="HCF4" s="158"/>
      <c r="HCG4" s="158"/>
      <c r="HCH4" s="158"/>
      <c r="HCI4" s="158"/>
      <c r="HCJ4" s="158"/>
      <c r="HCK4" s="158"/>
      <c r="HCL4" s="158"/>
      <c r="HCM4" s="158"/>
      <c r="HCN4" s="158"/>
      <c r="HCO4" s="158"/>
      <c r="HCP4" s="158"/>
      <c r="HCQ4" s="158"/>
      <c r="HCR4" s="158"/>
      <c r="HCS4" s="158"/>
      <c r="HCT4" s="158"/>
      <c r="HCU4" s="158"/>
      <c r="HCV4" s="158"/>
      <c r="HCW4" s="158"/>
      <c r="HCX4" s="158"/>
      <c r="HCY4" s="158"/>
      <c r="HCZ4" s="158"/>
      <c r="HDA4" s="158"/>
      <c r="HDB4" s="158"/>
      <c r="HDC4" s="158"/>
      <c r="HDD4" s="158"/>
      <c r="HDE4" s="158"/>
      <c r="HDF4" s="158"/>
      <c r="HDG4" s="158"/>
      <c r="HDH4" s="158"/>
      <c r="HDI4" s="158"/>
      <c r="HDJ4" s="158"/>
      <c r="HDK4" s="158"/>
      <c r="HDL4" s="158"/>
      <c r="HDM4" s="158"/>
      <c r="HDN4" s="158"/>
      <c r="HDO4" s="158"/>
      <c r="HDP4" s="158"/>
      <c r="HDQ4" s="158"/>
      <c r="HDR4" s="158"/>
      <c r="HDS4" s="158"/>
      <c r="HDT4" s="158"/>
      <c r="HDU4" s="158"/>
      <c r="HDV4" s="158"/>
      <c r="HDW4" s="158"/>
      <c r="HDX4" s="158"/>
      <c r="HDY4" s="158"/>
      <c r="HDZ4" s="158"/>
      <c r="HEA4" s="158"/>
      <c r="HEB4" s="158"/>
      <c r="HEC4" s="158"/>
      <c r="HED4" s="158"/>
      <c r="HEE4" s="158"/>
      <c r="HEF4" s="158"/>
      <c r="HEG4" s="158"/>
      <c r="HEH4" s="158"/>
      <c r="HEI4" s="158"/>
      <c r="HEJ4" s="158"/>
      <c r="HEK4" s="158"/>
      <c r="HEL4" s="158"/>
      <c r="HEM4" s="158"/>
      <c r="HEN4" s="158"/>
      <c r="HEO4" s="158"/>
      <c r="HEP4" s="158"/>
      <c r="HEQ4" s="158"/>
      <c r="HER4" s="158"/>
      <c r="HES4" s="158"/>
      <c r="HET4" s="158"/>
      <c r="HEU4" s="158"/>
      <c r="HEV4" s="158"/>
      <c r="HEW4" s="158"/>
      <c r="HEX4" s="158"/>
      <c r="HEY4" s="158"/>
      <c r="HEZ4" s="158"/>
      <c r="HFA4" s="158"/>
      <c r="HFB4" s="158"/>
      <c r="HFC4" s="158"/>
      <c r="HFD4" s="158"/>
      <c r="HFE4" s="158"/>
      <c r="HFF4" s="158"/>
      <c r="HFG4" s="158"/>
      <c r="HFH4" s="158"/>
      <c r="HFI4" s="158"/>
      <c r="HFJ4" s="158"/>
      <c r="HFK4" s="158"/>
      <c r="HFL4" s="158"/>
      <c r="HFM4" s="158"/>
      <c r="HFN4" s="158"/>
      <c r="HFO4" s="158"/>
      <c r="HFP4" s="158"/>
      <c r="HFQ4" s="158"/>
      <c r="HFR4" s="158"/>
      <c r="HFS4" s="158"/>
      <c r="HFT4" s="158"/>
      <c r="HFU4" s="158"/>
      <c r="HFV4" s="158"/>
      <c r="HFW4" s="158"/>
      <c r="HFX4" s="158"/>
      <c r="HFY4" s="158"/>
      <c r="HFZ4" s="158"/>
      <c r="HGA4" s="158"/>
      <c r="HGB4" s="158"/>
      <c r="HGC4" s="158"/>
      <c r="HGD4" s="158"/>
      <c r="HGE4" s="158"/>
      <c r="HGF4" s="158"/>
      <c r="HGG4" s="158"/>
      <c r="HGH4" s="158"/>
      <c r="HGI4" s="158"/>
      <c r="HGJ4" s="158"/>
      <c r="HGK4" s="158"/>
      <c r="HGL4" s="158"/>
      <c r="HGM4" s="158"/>
      <c r="HGN4" s="158"/>
      <c r="HGO4" s="158"/>
      <c r="HGP4" s="158"/>
      <c r="HGQ4" s="158"/>
      <c r="HGR4" s="158"/>
      <c r="HGS4" s="158"/>
      <c r="HGT4" s="158"/>
      <c r="HGU4" s="158"/>
      <c r="HGV4" s="158"/>
      <c r="HGW4" s="158"/>
      <c r="HGX4" s="158"/>
      <c r="HGY4" s="158"/>
      <c r="HGZ4" s="158"/>
      <c r="HHA4" s="158"/>
      <c r="HHB4" s="158"/>
      <c r="HHC4" s="158"/>
      <c r="HHD4" s="158"/>
      <c r="HHE4" s="158"/>
      <c r="HHF4" s="158"/>
      <c r="HHG4" s="158"/>
      <c r="HHH4" s="158"/>
      <c r="HHI4" s="158"/>
      <c r="HHJ4" s="158"/>
      <c r="HHK4" s="158"/>
      <c r="HHL4" s="158"/>
      <c r="HHM4" s="158"/>
      <c r="HHN4" s="158"/>
      <c r="HHO4" s="158"/>
      <c r="HHP4" s="158"/>
      <c r="HHQ4" s="158"/>
      <c r="HHR4" s="158"/>
      <c r="HHS4" s="158"/>
      <c r="HHT4" s="158"/>
      <c r="HHU4" s="158"/>
      <c r="HHV4" s="158"/>
      <c r="HHW4" s="158"/>
      <c r="HHX4" s="158"/>
      <c r="HHY4" s="158"/>
      <c r="HHZ4" s="158"/>
      <c r="HIA4" s="158"/>
      <c r="HIB4" s="158"/>
      <c r="HIC4" s="158"/>
      <c r="HID4" s="158"/>
      <c r="HIE4" s="158"/>
      <c r="HIF4" s="158"/>
      <c r="HIG4" s="158"/>
      <c r="HIH4" s="158"/>
      <c r="HII4" s="158"/>
      <c r="HIJ4" s="158"/>
      <c r="HIK4" s="158"/>
      <c r="HIL4" s="158"/>
      <c r="HIM4" s="158"/>
      <c r="HIN4" s="158"/>
      <c r="HIO4" s="158"/>
      <c r="HIP4" s="158"/>
      <c r="HIQ4" s="158"/>
      <c r="HIR4" s="158"/>
      <c r="HIS4" s="158"/>
      <c r="HIT4" s="158"/>
      <c r="HIU4" s="158"/>
      <c r="HIV4" s="158"/>
      <c r="HIW4" s="158"/>
      <c r="HIX4" s="158"/>
      <c r="HIY4" s="158"/>
      <c r="HIZ4" s="158"/>
      <c r="HJA4" s="158"/>
      <c r="HJB4" s="158"/>
      <c r="HJC4" s="158"/>
      <c r="HJD4" s="158"/>
      <c r="HJE4" s="158"/>
      <c r="HJF4" s="158"/>
      <c r="HJG4" s="158"/>
      <c r="HJH4" s="158"/>
      <c r="HJI4" s="158"/>
      <c r="HJJ4" s="158"/>
      <c r="HJK4" s="158"/>
      <c r="HJL4" s="158"/>
      <c r="HJM4" s="158"/>
      <c r="HJN4" s="158"/>
      <c r="HJO4" s="158"/>
      <c r="HJP4" s="158"/>
      <c r="HJQ4" s="158"/>
      <c r="HJR4" s="158"/>
      <c r="HJS4" s="158"/>
      <c r="HJT4" s="158"/>
      <c r="HJU4" s="158"/>
      <c r="HJV4" s="158"/>
      <c r="HJW4" s="158"/>
      <c r="HJX4" s="158"/>
      <c r="HJY4" s="158"/>
      <c r="HJZ4" s="158"/>
      <c r="HKA4" s="158"/>
      <c r="HKB4" s="158"/>
      <c r="HKC4" s="158"/>
      <c r="HKD4" s="158"/>
      <c r="HKE4" s="158"/>
      <c r="HKF4" s="158"/>
      <c r="HKG4" s="158"/>
      <c r="HKH4" s="158"/>
      <c r="HKI4" s="158"/>
      <c r="HKJ4" s="158"/>
      <c r="HKK4" s="158"/>
      <c r="HKL4" s="158"/>
      <c r="HKM4" s="158"/>
      <c r="HKN4" s="158"/>
      <c r="HKO4" s="158"/>
      <c r="HKP4" s="158"/>
      <c r="HKQ4" s="158"/>
      <c r="HKR4" s="158"/>
      <c r="HKS4" s="158"/>
      <c r="HKT4" s="158"/>
      <c r="HKU4" s="158"/>
      <c r="HKV4" s="158"/>
      <c r="HKW4" s="158"/>
      <c r="HKX4" s="158"/>
      <c r="HKY4" s="158"/>
      <c r="HKZ4" s="158"/>
      <c r="HLA4" s="158"/>
      <c r="HLB4" s="158"/>
      <c r="HLC4" s="158"/>
      <c r="HLD4" s="158"/>
      <c r="HLE4" s="158"/>
      <c r="HLF4" s="158"/>
      <c r="HLG4" s="158"/>
      <c r="HLH4" s="158"/>
      <c r="HLI4" s="158"/>
      <c r="HLJ4" s="158"/>
      <c r="HLK4" s="158"/>
      <c r="HLL4" s="158"/>
      <c r="HLM4" s="158"/>
      <c r="HLN4" s="158"/>
      <c r="HLO4" s="158"/>
      <c r="HLP4" s="158"/>
      <c r="HLQ4" s="158"/>
      <c r="HLR4" s="158"/>
      <c r="HLS4" s="158"/>
      <c r="HLT4" s="158"/>
      <c r="HLU4" s="158"/>
      <c r="HLV4" s="158"/>
      <c r="HLW4" s="158"/>
      <c r="HLX4" s="158"/>
      <c r="HLY4" s="158"/>
      <c r="HLZ4" s="158"/>
      <c r="HMA4" s="158"/>
      <c r="HMB4" s="158"/>
      <c r="HMC4" s="158"/>
      <c r="HMD4" s="158"/>
      <c r="HME4" s="158"/>
      <c r="HMF4" s="158"/>
      <c r="HMG4" s="158"/>
      <c r="HMH4" s="158"/>
      <c r="HMI4" s="158"/>
      <c r="HMJ4" s="158"/>
      <c r="HMK4" s="158"/>
      <c r="HML4" s="158"/>
      <c r="HMM4" s="158"/>
      <c r="HMN4" s="158"/>
      <c r="HMO4" s="158"/>
      <c r="HMP4" s="158"/>
      <c r="HMQ4" s="158"/>
      <c r="HMR4" s="158"/>
      <c r="HMS4" s="158"/>
      <c r="HMT4" s="158"/>
      <c r="HMU4" s="158"/>
      <c r="HMV4" s="158"/>
      <c r="HMW4" s="158"/>
      <c r="HMX4" s="158"/>
      <c r="HMY4" s="158"/>
      <c r="HMZ4" s="158"/>
      <c r="HNA4" s="158"/>
      <c r="HNB4" s="158"/>
      <c r="HNC4" s="158"/>
      <c r="HND4" s="158"/>
      <c r="HNE4" s="158"/>
      <c r="HNF4" s="158"/>
      <c r="HNG4" s="158"/>
      <c r="HNH4" s="158"/>
      <c r="HNI4" s="158"/>
      <c r="HNJ4" s="158"/>
      <c r="HNK4" s="158"/>
      <c r="HNL4" s="158"/>
      <c r="HNM4" s="158"/>
      <c r="HNN4" s="158"/>
      <c r="HNO4" s="158"/>
      <c r="HNP4" s="158"/>
      <c r="HNQ4" s="158"/>
      <c r="HNR4" s="158"/>
      <c r="HNS4" s="158"/>
      <c r="HNT4" s="158"/>
      <c r="HNU4" s="158"/>
      <c r="HNV4" s="158"/>
      <c r="HNW4" s="158"/>
      <c r="HNX4" s="158"/>
      <c r="HNY4" s="158"/>
      <c r="HNZ4" s="158"/>
      <c r="HOA4" s="158"/>
      <c r="HOB4" s="158"/>
      <c r="HOC4" s="158"/>
      <c r="HOD4" s="158"/>
      <c r="HOE4" s="158"/>
      <c r="HOF4" s="158"/>
      <c r="HOG4" s="158"/>
      <c r="HOH4" s="158"/>
      <c r="HOI4" s="158"/>
      <c r="HOJ4" s="158"/>
      <c r="HOK4" s="158"/>
      <c r="HOL4" s="158"/>
      <c r="HOM4" s="158"/>
      <c r="HON4" s="158"/>
      <c r="HOO4" s="158"/>
      <c r="HOP4" s="158"/>
      <c r="HOQ4" s="158"/>
      <c r="HOR4" s="158"/>
      <c r="HOS4" s="158"/>
      <c r="HOT4" s="158"/>
      <c r="HOU4" s="158"/>
      <c r="HOV4" s="158"/>
      <c r="HOW4" s="158"/>
      <c r="HOX4" s="158"/>
      <c r="HOY4" s="158"/>
      <c r="HOZ4" s="158"/>
      <c r="HPA4" s="158"/>
      <c r="HPB4" s="158"/>
      <c r="HPC4" s="158"/>
      <c r="HPD4" s="158"/>
      <c r="HPE4" s="158"/>
      <c r="HPF4" s="158"/>
      <c r="HPG4" s="158"/>
      <c r="HPH4" s="158"/>
      <c r="HPI4" s="158"/>
      <c r="HPJ4" s="158"/>
      <c r="HPK4" s="158"/>
      <c r="HPL4" s="158"/>
      <c r="HPM4" s="158"/>
      <c r="HPN4" s="158"/>
      <c r="HPO4" s="158"/>
      <c r="HPP4" s="158"/>
      <c r="HPQ4" s="158"/>
      <c r="HPR4" s="158"/>
      <c r="HPS4" s="158"/>
      <c r="HPT4" s="158"/>
      <c r="HPU4" s="158"/>
      <c r="HPV4" s="158"/>
      <c r="HPW4" s="158"/>
      <c r="HPX4" s="158"/>
      <c r="HPY4" s="158"/>
      <c r="HPZ4" s="158"/>
      <c r="HQA4" s="158"/>
      <c r="HQB4" s="158"/>
      <c r="HQC4" s="158"/>
      <c r="HQD4" s="158"/>
      <c r="HQE4" s="158"/>
      <c r="HQF4" s="158"/>
      <c r="HQG4" s="158"/>
      <c r="HQH4" s="158"/>
      <c r="HQI4" s="158"/>
      <c r="HQJ4" s="158"/>
      <c r="HQK4" s="158"/>
      <c r="HQL4" s="158"/>
      <c r="HQM4" s="158"/>
      <c r="HQN4" s="158"/>
      <c r="HQO4" s="158"/>
      <c r="HQP4" s="158"/>
      <c r="HQQ4" s="158"/>
      <c r="HQR4" s="158"/>
      <c r="HQS4" s="158"/>
      <c r="HQT4" s="158"/>
      <c r="HQU4" s="158"/>
      <c r="HQV4" s="158"/>
      <c r="HQW4" s="158"/>
      <c r="HQX4" s="158"/>
      <c r="HQY4" s="158"/>
      <c r="HQZ4" s="158"/>
      <c r="HRA4" s="158"/>
      <c r="HRB4" s="158"/>
      <c r="HRC4" s="158"/>
      <c r="HRD4" s="158"/>
      <c r="HRE4" s="158"/>
      <c r="HRF4" s="158"/>
      <c r="HRG4" s="158"/>
      <c r="HRH4" s="158"/>
      <c r="HRI4" s="158"/>
      <c r="HRJ4" s="158"/>
      <c r="HRK4" s="158"/>
      <c r="HRL4" s="158"/>
      <c r="HRM4" s="158"/>
      <c r="HRN4" s="158"/>
      <c r="HRO4" s="158"/>
      <c r="HRP4" s="158"/>
      <c r="HRQ4" s="158"/>
      <c r="HRR4" s="158"/>
      <c r="HRS4" s="158"/>
      <c r="HRT4" s="158"/>
      <c r="HRU4" s="158"/>
      <c r="HRV4" s="158"/>
      <c r="HRW4" s="158"/>
      <c r="HRX4" s="158"/>
      <c r="HRY4" s="158"/>
      <c r="HRZ4" s="158"/>
      <c r="HSA4" s="158"/>
      <c r="HSB4" s="158"/>
      <c r="HSC4" s="158"/>
      <c r="HSD4" s="158"/>
      <c r="HSE4" s="158"/>
      <c r="HSF4" s="158"/>
      <c r="HSG4" s="158"/>
      <c r="HSH4" s="158"/>
      <c r="HSI4" s="158"/>
      <c r="HSJ4" s="158"/>
      <c r="HSK4" s="158"/>
      <c r="HSL4" s="158"/>
      <c r="HSM4" s="158"/>
      <c r="HSN4" s="158"/>
      <c r="HSO4" s="158"/>
      <c r="HSP4" s="158"/>
      <c r="HSQ4" s="158"/>
      <c r="HSR4" s="158"/>
      <c r="HSS4" s="158"/>
      <c r="HST4" s="158"/>
      <c r="HSU4" s="158"/>
      <c r="HSV4" s="158"/>
      <c r="HSW4" s="158"/>
      <c r="HSX4" s="158"/>
      <c r="HSY4" s="158"/>
      <c r="HSZ4" s="158"/>
      <c r="HTA4" s="158"/>
      <c r="HTB4" s="158"/>
      <c r="HTC4" s="158"/>
      <c r="HTD4" s="158"/>
      <c r="HTE4" s="158"/>
      <c r="HTF4" s="158"/>
      <c r="HTG4" s="158"/>
      <c r="HTH4" s="158"/>
      <c r="HTI4" s="158"/>
      <c r="HTJ4" s="158"/>
      <c r="HTK4" s="158"/>
      <c r="HTL4" s="158"/>
      <c r="HTM4" s="158"/>
      <c r="HTN4" s="158"/>
      <c r="HTO4" s="158"/>
      <c r="HTP4" s="158"/>
      <c r="HTQ4" s="158"/>
      <c r="HTR4" s="158"/>
      <c r="HTS4" s="158"/>
      <c r="HTT4" s="158"/>
      <c r="HTU4" s="158"/>
      <c r="HTV4" s="158"/>
      <c r="HTW4" s="158"/>
      <c r="HTX4" s="158"/>
      <c r="HTY4" s="158"/>
      <c r="HTZ4" s="158"/>
      <c r="HUA4" s="158"/>
      <c r="HUB4" s="158"/>
      <c r="HUC4" s="158"/>
      <c r="HUD4" s="158"/>
      <c r="HUE4" s="158"/>
      <c r="HUF4" s="158"/>
      <c r="HUG4" s="158"/>
      <c r="HUH4" s="158"/>
      <c r="HUI4" s="158"/>
      <c r="HUJ4" s="158"/>
      <c r="HUK4" s="158"/>
      <c r="HUL4" s="158"/>
      <c r="HUM4" s="158"/>
      <c r="HUN4" s="158"/>
      <c r="HUO4" s="158"/>
      <c r="HUP4" s="158"/>
      <c r="HUQ4" s="158"/>
      <c r="HUR4" s="158"/>
      <c r="HUS4" s="158"/>
      <c r="HUT4" s="158"/>
      <c r="HUU4" s="158"/>
      <c r="HUV4" s="158"/>
      <c r="HUW4" s="158"/>
      <c r="HUX4" s="158"/>
      <c r="HUY4" s="158"/>
      <c r="HUZ4" s="158"/>
      <c r="HVA4" s="158"/>
      <c r="HVB4" s="158"/>
      <c r="HVC4" s="158"/>
      <c r="HVD4" s="158"/>
      <c r="HVE4" s="158"/>
      <c r="HVF4" s="158"/>
      <c r="HVG4" s="158"/>
      <c r="HVH4" s="158"/>
      <c r="HVI4" s="158"/>
      <c r="HVJ4" s="158"/>
      <c r="HVK4" s="158"/>
      <c r="HVL4" s="158"/>
      <c r="HVM4" s="158"/>
      <c r="HVN4" s="158"/>
      <c r="HVO4" s="158"/>
      <c r="HVP4" s="158"/>
      <c r="HVQ4" s="158"/>
      <c r="HVR4" s="158"/>
      <c r="HVS4" s="158"/>
      <c r="HVT4" s="158"/>
      <c r="HVU4" s="158"/>
      <c r="HVV4" s="158"/>
      <c r="HVW4" s="158"/>
      <c r="HVX4" s="158"/>
      <c r="HVY4" s="158"/>
      <c r="HVZ4" s="158"/>
      <c r="HWA4" s="158"/>
      <c r="HWB4" s="158"/>
      <c r="HWC4" s="158"/>
      <c r="HWD4" s="158"/>
      <c r="HWE4" s="158"/>
      <c r="HWF4" s="158"/>
      <c r="HWG4" s="158"/>
      <c r="HWH4" s="158"/>
      <c r="HWI4" s="158"/>
      <c r="HWJ4" s="158"/>
      <c r="HWK4" s="158"/>
      <c r="HWL4" s="158"/>
      <c r="HWM4" s="158"/>
      <c r="HWN4" s="158"/>
      <c r="HWO4" s="158"/>
      <c r="HWP4" s="158"/>
      <c r="HWQ4" s="158"/>
      <c r="HWR4" s="158"/>
      <c r="HWS4" s="158"/>
      <c r="HWT4" s="158"/>
      <c r="HWU4" s="158"/>
      <c r="HWV4" s="158"/>
      <c r="HWW4" s="158"/>
      <c r="HWX4" s="158"/>
      <c r="HWY4" s="158"/>
      <c r="HWZ4" s="158"/>
      <c r="HXA4" s="158"/>
      <c r="HXB4" s="158"/>
      <c r="HXC4" s="158"/>
      <c r="HXD4" s="158"/>
      <c r="HXE4" s="158"/>
      <c r="HXF4" s="158"/>
      <c r="HXG4" s="158"/>
      <c r="HXH4" s="158"/>
      <c r="HXI4" s="158"/>
      <c r="HXJ4" s="158"/>
      <c r="HXK4" s="158"/>
      <c r="HXL4" s="158"/>
      <c r="HXM4" s="158"/>
      <c r="HXN4" s="158"/>
      <c r="HXO4" s="158"/>
      <c r="HXP4" s="158"/>
      <c r="HXQ4" s="158"/>
      <c r="HXR4" s="158"/>
      <c r="HXS4" s="158"/>
      <c r="HXT4" s="158"/>
      <c r="HXU4" s="158"/>
      <c r="HXV4" s="158"/>
      <c r="HXW4" s="158"/>
      <c r="HXX4" s="158"/>
      <c r="HXY4" s="158"/>
      <c r="HXZ4" s="158"/>
      <c r="HYA4" s="158"/>
      <c r="HYB4" s="158"/>
      <c r="HYC4" s="158"/>
      <c r="HYD4" s="158"/>
      <c r="HYE4" s="158"/>
      <c r="HYF4" s="158"/>
      <c r="HYG4" s="158"/>
      <c r="HYH4" s="158"/>
      <c r="HYI4" s="158"/>
      <c r="HYJ4" s="158"/>
      <c r="HYK4" s="158"/>
      <c r="HYL4" s="158"/>
      <c r="HYM4" s="158"/>
      <c r="HYN4" s="158"/>
      <c r="HYO4" s="158"/>
      <c r="HYP4" s="158"/>
      <c r="HYQ4" s="158"/>
      <c r="HYR4" s="158"/>
      <c r="HYS4" s="158"/>
      <c r="HYT4" s="158"/>
      <c r="HYU4" s="158"/>
      <c r="HYV4" s="158"/>
      <c r="HYW4" s="158"/>
      <c r="HYX4" s="158"/>
      <c r="HYY4" s="158"/>
      <c r="HYZ4" s="158"/>
      <c r="HZA4" s="158"/>
      <c r="HZB4" s="158"/>
      <c r="HZC4" s="158"/>
      <c r="HZD4" s="158"/>
      <c r="HZE4" s="158"/>
      <c r="HZF4" s="158"/>
      <c r="HZG4" s="158"/>
      <c r="HZH4" s="158"/>
      <c r="HZI4" s="158"/>
      <c r="HZJ4" s="158"/>
      <c r="HZK4" s="158"/>
      <c r="HZL4" s="158"/>
      <c r="HZM4" s="158"/>
      <c r="HZN4" s="158"/>
      <c r="HZO4" s="158"/>
      <c r="HZP4" s="158"/>
      <c r="HZQ4" s="158"/>
      <c r="HZR4" s="158"/>
      <c r="HZS4" s="158"/>
      <c r="HZT4" s="158"/>
      <c r="HZU4" s="158"/>
      <c r="HZV4" s="158"/>
      <c r="HZW4" s="158"/>
      <c r="HZX4" s="158"/>
      <c r="HZY4" s="158"/>
      <c r="HZZ4" s="158"/>
      <c r="IAA4" s="158"/>
      <c r="IAB4" s="158"/>
      <c r="IAC4" s="158"/>
      <c r="IAD4" s="158"/>
      <c r="IAE4" s="158"/>
      <c r="IAF4" s="158"/>
      <c r="IAG4" s="158"/>
      <c r="IAH4" s="158"/>
      <c r="IAI4" s="158"/>
      <c r="IAJ4" s="158"/>
      <c r="IAK4" s="158"/>
      <c r="IAL4" s="158"/>
      <c r="IAM4" s="158"/>
      <c r="IAN4" s="158"/>
      <c r="IAO4" s="158"/>
      <c r="IAP4" s="158"/>
      <c r="IAQ4" s="158"/>
      <c r="IAR4" s="158"/>
      <c r="IAS4" s="158"/>
      <c r="IAT4" s="158"/>
      <c r="IAU4" s="158"/>
      <c r="IAV4" s="158"/>
      <c r="IAW4" s="158"/>
      <c r="IAX4" s="158"/>
      <c r="IAY4" s="158"/>
      <c r="IAZ4" s="158"/>
      <c r="IBA4" s="158"/>
      <c r="IBB4" s="158"/>
      <c r="IBC4" s="158"/>
      <c r="IBD4" s="158"/>
      <c r="IBE4" s="158"/>
      <c r="IBF4" s="158"/>
      <c r="IBG4" s="158"/>
      <c r="IBH4" s="158"/>
      <c r="IBI4" s="158"/>
      <c r="IBJ4" s="158"/>
      <c r="IBK4" s="158"/>
      <c r="IBL4" s="158"/>
      <c r="IBM4" s="158"/>
      <c r="IBN4" s="158"/>
      <c r="IBO4" s="158"/>
      <c r="IBP4" s="158"/>
      <c r="IBQ4" s="158"/>
      <c r="IBR4" s="158"/>
      <c r="IBS4" s="158"/>
      <c r="IBT4" s="158"/>
      <c r="IBU4" s="158"/>
      <c r="IBV4" s="158"/>
      <c r="IBW4" s="158"/>
      <c r="IBX4" s="158"/>
      <c r="IBY4" s="158"/>
      <c r="IBZ4" s="158"/>
      <c r="ICA4" s="158"/>
      <c r="ICB4" s="158"/>
      <c r="ICC4" s="158"/>
      <c r="ICD4" s="158"/>
      <c r="ICE4" s="158"/>
      <c r="ICF4" s="158"/>
      <c r="ICG4" s="158"/>
      <c r="ICH4" s="158"/>
      <c r="ICI4" s="158"/>
      <c r="ICJ4" s="158"/>
      <c r="ICK4" s="158"/>
      <c r="ICL4" s="158"/>
      <c r="ICM4" s="158"/>
      <c r="ICN4" s="158"/>
      <c r="ICO4" s="158"/>
      <c r="ICP4" s="158"/>
      <c r="ICQ4" s="158"/>
      <c r="ICR4" s="158"/>
      <c r="ICS4" s="158"/>
      <c r="ICT4" s="158"/>
      <c r="ICU4" s="158"/>
      <c r="ICV4" s="158"/>
      <c r="ICW4" s="158"/>
      <c r="ICX4" s="158"/>
      <c r="ICY4" s="158"/>
      <c r="ICZ4" s="158"/>
      <c r="IDA4" s="158"/>
      <c r="IDB4" s="158"/>
      <c r="IDC4" s="158"/>
      <c r="IDD4" s="158"/>
      <c r="IDE4" s="158"/>
      <c r="IDF4" s="158"/>
      <c r="IDG4" s="158"/>
      <c r="IDH4" s="158"/>
      <c r="IDI4" s="158"/>
      <c r="IDJ4" s="158"/>
      <c r="IDK4" s="158"/>
      <c r="IDL4" s="158"/>
      <c r="IDM4" s="158"/>
      <c r="IDN4" s="158"/>
      <c r="IDO4" s="158"/>
      <c r="IDP4" s="158"/>
      <c r="IDQ4" s="158"/>
      <c r="IDR4" s="158"/>
      <c r="IDS4" s="158"/>
      <c r="IDT4" s="158"/>
      <c r="IDU4" s="158"/>
      <c r="IDV4" s="158"/>
      <c r="IDW4" s="158"/>
      <c r="IDX4" s="158"/>
      <c r="IDY4" s="158"/>
      <c r="IDZ4" s="158"/>
      <c r="IEA4" s="158"/>
      <c r="IEB4" s="158"/>
      <c r="IEC4" s="158"/>
      <c r="IED4" s="158"/>
      <c r="IEE4" s="158"/>
      <c r="IEF4" s="158"/>
      <c r="IEG4" s="158"/>
      <c r="IEH4" s="158"/>
      <c r="IEI4" s="158"/>
      <c r="IEJ4" s="158"/>
      <c r="IEK4" s="158"/>
      <c r="IEL4" s="158"/>
      <c r="IEM4" s="158"/>
      <c r="IEN4" s="158"/>
      <c r="IEO4" s="158"/>
      <c r="IEP4" s="158"/>
      <c r="IEQ4" s="158"/>
      <c r="IER4" s="158"/>
      <c r="IES4" s="158"/>
      <c r="IET4" s="158"/>
      <c r="IEU4" s="158"/>
      <c r="IEV4" s="158"/>
      <c r="IEW4" s="158"/>
      <c r="IEX4" s="158"/>
      <c r="IEY4" s="158"/>
      <c r="IEZ4" s="158"/>
      <c r="IFA4" s="158"/>
      <c r="IFB4" s="158"/>
      <c r="IFC4" s="158"/>
      <c r="IFD4" s="158"/>
      <c r="IFE4" s="158"/>
      <c r="IFF4" s="158"/>
      <c r="IFG4" s="158"/>
      <c r="IFH4" s="158"/>
      <c r="IFI4" s="158"/>
      <c r="IFJ4" s="158"/>
      <c r="IFK4" s="158"/>
      <c r="IFL4" s="158"/>
      <c r="IFM4" s="158"/>
      <c r="IFN4" s="158"/>
      <c r="IFO4" s="158"/>
      <c r="IFP4" s="158"/>
      <c r="IFQ4" s="158"/>
      <c r="IFR4" s="158"/>
      <c r="IFS4" s="158"/>
      <c r="IFT4" s="158"/>
      <c r="IFU4" s="158"/>
      <c r="IFV4" s="158"/>
      <c r="IFW4" s="158"/>
      <c r="IFX4" s="158"/>
      <c r="IFY4" s="158"/>
      <c r="IFZ4" s="158"/>
      <c r="IGA4" s="158"/>
      <c r="IGB4" s="158"/>
      <c r="IGC4" s="158"/>
      <c r="IGD4" s="158"/>
      <c r="IGE4" s="158"/>
      <c r="IGF4" s="158"/>
      <c r="IGG4" s="158"/>
      <c r="IGH4" s="158"/>
      <c r="IGI4" s="158"/>
      <c r="IGJ4" s="158"/>
      <c r="IGK4" s="158"/>
      <c r="IGL4" s="158"/>
      <c r="IGM4" s="158"/>
      <c r="IGN4" s="158"/>
      <c r="IGO4" s="158"/>
      <c r="IGP4" s="158"/>
      <c r="IGQ4" s="158"/>
      <c r="IGR4" s="158"/>
      <c r="IGS4" s="158"/>
      <c r="IGT4" s="158"/>
      <c r="IGU4" s="158"/>
      <c r="IGV4" s="158"/>
      <c r="IGW4" s="158"/>
      <c r="IGX4" s="158"/>
      <c r="IGY4" s="158"/>
      <c r="IGZ4" s="158"/>
      <c r="IHA4" s="158"/>
      <c r="IHB4" s="158"/>
      <c r="IHC4" s="158"/>
      <c r="IHD4" s="158"/>
      <c r="IHE4" s="158"/>
      <c r="IHF4" s="158"/>
      <c r="IHG4" s="158"/>
      <c r="IHH4" s="158"/>
      <c r="IHI4" s="158"/>
      <c r="IHJ4" s="158"/>
      <c r="IHK4" s="158"/>
      <c r="IHL4" s="158"/>
      <c r="IHM4" s="158"/>
      <c r="IHN4" s="158"/>
      <c r="IHO4" s="158"/>
      <c r="IHP4" s="158"/>
      <c r="IHQ4" s="158"/>
      <c r="IHR4" s="158"/>
      <c r="IHS4" s="158"/>
      <c r="IHT4" s="158"/>
      <c r="IHU4" s="158"/>
      <c r="IHV4" s="158"/>
      <c r="IHW4" s="158"/>
      <c r="IHX4" s="158"/>
      <c r="IHY4" s="158"/>
      <c r="IHZ4" s="158"/>
      <c r="IIA4" s="158"/>
      <c r="IIB4" s="158"/>
      <c r="IIC4" s="158"/>
      <c r="IID4" s="158"/>
      <c r="IIE4" s="158"/>
      <c r="IIF4" s="158"/>
      <c r="IIG4" s="158"/>
      <c r="IIH4" s="158"/>
      <c r="III4" s="158"/>
      <c r="IIJ4" s="158"/>
      <c r="IIK4" s="158"/>
      <c r="IIL4" s="158"/>
      <c r="IIM4" s="158"/>
      <c r="IIN4" s="158"/>
      <c r="IIO4" s="158"/>
      <c r="IIP4" s="158"/>
      <c r="IIQ4" s="158"/>
      <c r="IIR4" s="158"/>
      <c r="IIS4" s="158"/>
      <c r="IIT4" s="158"/>
      <c r="IIU4" s="158"/>
      <c r="IIV4" s="158"/>
      <c r="IIW4" s="158"/>
      <c r="IIX4" s="158"/>
      <c r="IIY4" s="158"/>
      <c r="IIZ4" s="158"/>
      <c r="IJA4" s="158"/>
      <c r="IJB4" s="158"/>
      <c r="IJC4" s="158"/>
      <c r="IJD4" s="158"/>
      <c r="IJE4" s="158"/>
      <c r="IJF4" s="158"/>
      <c r="IJG4" s="158"/>
      <c r="IJH4" s="158"/>
      <c r="IJI4" s="158"/>
      <c r="IJJ4" s="158"/>
      <c r="IJK4" s="158"/>
      <c r="IJL4" s="158"/>
      <c r="IJM4" s="158"/>
      <c r="IJN4" s="158"/>
      <c r="IJO4" s="158"/>
      <c r="IJP4" s="158"/>
      <c r="IJQ4" s="158"/>
      <c r="IJR4" s="158"/>
      <c r="IJS4" s="158"/>
      <c r="IJT4" s="158"/>
      <c r="IJU4" s="158"/>
      <c r="IJV4" s="158"/>
      <c r="IJW4" s="158"/>
      <c r="IJX4" s="158"/>
      <c r="IJY4" s="158"/>
      <c r="IJZ4" s="158"/>
      <c r="IKA4" s="158"/>
      <c r="IKB4" s="158"/>
      <c r="IKC4" s="158"/>
      <c r="IKD4" s="158"/>
      <c r="IKE4" s="158"/>
      <c r="IKF4" s="158"/>
      <c r="IKG4" s="158"/>
      <c r="IKH4" s="158"/>
      <c r="IKI4" s="158"/>
      <c r="IKJ4" s="158"/>
      <c r="IKK4" s="158"/>
      <c r="IKL4" s="158"/>
      <c r="IKM4" s="158"/>
      <c r="IKN4" s="158"/>
      <c r="IKO4" s="158"/>
      <c r="IKP4" s="158"/>
      <c r="IKQ4" s="158"/>
      <c r="IKR4" s="158"/>
      <c r="IKS4" s="158"/>
      <c r="IKT4" s="158"/>
      <c r="IKU4" s="158"/>
      <c r="IKV4" s="158"/>
      <c r="IKW4" s="158"/>
      <c r="IKX4" s="158"/>
      <c r="IKY4" s="158"/>
      <c r="IKZ4" s="158"/>
      <c r="ILA4" s="158"/>
      <c r="ILB4" s="158"/>
      <c r="ILC4" s="158"/>
      <c r="ILD4" s="158"/>
      <c r="ILE4" s="158"/>
      <c r="ILF4" s="158"/>
      <c r="ILG4" s="158"/>
      <c r="ILH4" s="158"/>
      <c r="ILI4" s="158"/>
      <c r="ILJ4" s="158"/>
      <c r="ILK4" s="158"/>
      <c r="ILL4" s="158"/>
      <c r="ILM4" s="158"/>
      <c r="ILN4" s="158"/>
      <c r="ILO4" s="158"/>
      <c r="ILP4" s="158"/>
      <c r="ILQ4" s="158"/>
      <c r="ILR4" s="158"/>
      <c r="ILS4" s="158"/>
      <c r="ILT4" s="158"/>
      <c r="ILU4" s="158"/>
      <c r="ILV4" s="158"/>
      <c r="ILW4" s="158"/>
      <c r="ILX4" s="158"/>
      <c r="ILY4" s="158"/>
      <c r="ILZ4" s="158"/>
      <c r="IMA4" s="158"/>
      <c r="IMB4" s="158"/>
      <c r="IMC4" s="158"/>
      <c r="IMD4" s="158"/>
      <c r="IME4" s="158"/>
      <c r="IMF4" s="158"/>
      <c r="IMG4" s="158"/>
      <c r="IMH4" s="158"/>
      <c r="IMI4" s="158"/>
      <c r="IMJ4" s="158"/>
      <c r="IMK4" s="158"/>
      <c r="IML4" s="158"/>
      <c r="IMM4" s="158"/>
      <c r="IMN4" s="158"/>
      <c r="IMO4" s="158"/>
      <c r="IMP4" s="158"/>
      <c r="IMQ4" s="158"/>
      <c r="IMR4" s="158"/>
      <c r="IMS4" s="158"/>
      <c r="IMT4" s="158"/>
      <c r="IMU4" s="158"/>
      <c r="IMV4" s="158"/>
      <c r="IMW4" s="158"/>
      <c r="IMX4" s="158"/>
      <c r="IMY4" s="158"/>
      <c r="IMZ4" s="158"/>
      <c r="INA4" s="158"/>
      <c r="INB4" s="158"/>
      <c r="INC4" s="158"/>
      <c r="IND4" s="158"/>
      <c r="INE4" s="158"/>
      <c r="INF4" s="158"/>
      <c r="ING4" s="158"/>
      <c r="INH4" s="158"/>
      <c r="INI4" s="158"/>
      <c r="INJ4" s="158"/>
      <c r="INK4" s="158"/>
      <c r="INL4" s="158"/>
      <c r="INM4" s="158"/>
      <c r="INN4" s="158"/>
      <c r="INO4" s="158"/>
      <c r="INP4" s="158"/>
      <c r="INQ4" s="158"/>
      <c r="INR4" s="158"/>
      <c r="INS4" s="158"/>
      <c r="INT4" s="158"/>
      <c r="INU4" s="158"/>
      <c r="INV4" s="158"/>
      <c r="INW4" s="158"/>
      <c r="INX4" s="158"/>
      <c r="INY4" s="158"/>
      <c r="INZ4" s="158"/>
      <c r="IOA4" s="158"/>
      <c r="IOB4" s="158"/>
      <c r="IOC4" s="158"/>
      <c r="IOD4" s="158"/>
      <c r="IOE4" s="158"/>
      <c r="IOF4" s="158"/>
      <c r="IOG4" s="158"/>
      <c r="IOH4" s="158"/>
      <c r="IOI4" s="158"/>
      <c r="IOJ4" s="158"/>
      <c r="IOK4" s="158"/>
      <c r="IOL4" s="158"/>
      <c r="IOM4" s="158"/>
      <c r="ION4" s="158"/>
      <c r="IOO4" s="158"/>
      <c r="IOP4" s="158"/>
      <c r="IOQ4" s="158"/>
      <c r="IOR4" s="158"/>
      <c r="IOS4" s="158"/>
      <c r="IOT4" s="158"/>
      <c r="IOU4" s="158"/>
      <c r="IOV4" s="158"/>
      <c r="IOW4" s="158"/>
      <c r="IOX4" s="158"/>
      <c r="IOY4" s="158"/>
      <c r="IOZ4" s="158"/>
      <c r="IPA4" s="158"/>
      <c r="IPB4" s="158"/>
      <c r="IPC4" s="158"/>
      <c r="IPD4" s="158"/>
      <c r="IPE4" s="158"/>
      <c r="IPF4" s="158"/>
      <c r="IPG4" s="158"/>
      <c r="IPH4" s="158"/>
      <c r="IPI4" s="158"/>
      <c r="IPJ4" s="158"/>
      <c r="IPK4" s="158"/>
      <c r="IPL4" s="158"/>
      <c r="IPM4" s="158"/>
      <c r="IPN4" s="158"/>
      <c r="IPO4" s="158"/>
      <c r="IPP4" s="158"/>
      <c r="IPQ4" s="158"/>
      <c r="IPR4" s="158"/>
      <c r="IPS4" s="158"/>
      <c r="IPT4" s="158"/>
      <c r="IPU4" s="158"/>
      <c r="IPV4" s="158"/>
      <c r="IPW4" s="158"/>
      <c r="IPX4" s="158"/>
      <c r="IPY4" s="158"/>
      <c r="IPZ4" s="158"/>
      <c r="IQA4" s="158"/>
      <c r="IQB4" s="158"/>
      <c r="IQC4" s="158"/>
      <c r="IQD4" s="158"/>
      <c r="IQE4" s="158"/>
      <c r="IQF4" s="158"/>
      <c r="IQG4" s="158"/>
      <c r="IQH4" s="158"/>
      <c r="IQI4" s="158"/>
      <c r="IQJ4" s="158"/>
      <c r="IQK4" s="158"/>
      <c r="IQL4" s="158"/>
      <c r="IQM4" s="158"/>
      <c r="IQN4" s="158"/>
      <c r="IQO4" s="158"/>
      <c r="IQP4" s="158"/>
      <c r="IQQ4" s="158"/>
      <c r="IQR4" s="158"/>
      <c r="IQS4" s="158"/>
      <c r="IQT4" s="158"/>
      <c r="IQU4" s="158"/>
      <c r="IQV4" s="158"/>
      <c r="IQW4" s="158"/>
      <c r="IQX4" s="158"/>
      <c r="IQY4" s="158"/>
      <c r="IQZ4" s="158"/>
      <c r="IRA4" s="158"/>
      <c r="IRB4" s="158"/>
      <c r="IRC4" s="158"/>
      <c r="IRD4" s="158"/>
      <c r="IRE4" s="158"/>
      <c r="IRF4" s="158"/>
      <c r="IRG4" s="158"/>
      <c r="IRH4" s="158"/>
      <c r="IRI4" s="158"/>
      <c r="IRJ4" s="158"/>
      <c r="IRK4" s="158"/>
      <c r="IRL4" s="158"/>
      <c r="IRM4" s="158"/>
      <c r="IRN4" s="158"/>
      <c r="IRO4" s="158"/>
      <c r="IRP4" s="158"/>
      <c r="IRQ4" s="158"/>
      <c r="IRR4" s="158"/>
      <c r="IRS4" s="158"/>
      <c r="IRT4" s="158"/>
      <c r="IRU4" s="158"/>
      <c r="IRV4" s="158"/>
      <c r="IRW4" s="158"/>
      <c r="IRX4" s="158"/>
      <c r="IRY4" s="158"/>
      <c r="IRZ4" s="158"/>
      <c r="ISA4" s="158"/>
      <c r="ISB4" s="158"/>
      <c r="ISC4" s="158"/>
      <c r="ISD4" s="158"/>
      <c r="ISE4" s="158"/>
      <c r="ISF4" s="158"/>
      <c r="ISG4" s="158"/>
      <c r="ISH4" s="158"/>
      <c r="ISI4" s="158"/>
      <c r="ISJ4" s="158"/>
      <c r="ISK4" s="158"/>
      <c r="ISL4" s="158"/>
      <c r="ISM4" s="158"/>
      <c r="ISN4" s="158"/>
      <c r="ISO4" s="158"/>
      <c r="ISP4" s="158"/>
      <c r="ISQ4" s="158"/>
      <c r="ISR4" s="158"/>
      <c r="ISS4" s="158"/>
      <c r="IST4" s="158"/>
      <c r="ISU4" s="158"/>
      <c r="ISV4" s="158"/>
      <c r="ISW4" s="158"/>
      <c r="ISX4" s="158"/>
      <c r="ISY4" s="158"/>
      <c r="ISZ4" s="158"/>
      <c r="ITA4" s="158"/>
      <c r="ITB4" s="158"/>
      <c r="ITC4" s="158"/>
      <c r="ITD4" s="158"/>
      <c r="ITE4" s="158"/>
      <c r="ITF4" s="158"/>
      <c r="ITG4" s="158"/>
      <c r="ITH4" s="158"/>
      <c r="ITI4" s="158"/>
      <c r="ITJ4" s="158"/>
      <c r="ITK4" s="158"/>
      <c r="ITL4" s="158"/>
      <c r="ITM4" s="158"/>
      <c r="ITN4" s="158"/>
      <c r="ITO4" s="158"/>
      <c r="ITP4" s="158"/>
      <c r="ITQ4" s="158"/>
      <c r="ITR4" s="158"/>
      <c r="ITS4" s="158"/>
      <c r="ITT4" s="158"/>
      <c r="ITU4" s="158"/>
      <c r="ITV4" s="158"/>
      <c r="ITW4" s="158"/>
      <c r="ITX4" s="158"/>
      <c r="ITY4" s="158"/>
      <c r="ITZ4" s="158"/>
      <c r="IUA4" s="158"/>
      <c r="IUB4" s="158"/>
      <c r="IUC4" s="158"/>
      <c r="IUD4" s="158"/>
      <c r="IUE4" s="158"/>
      <c r="IUF4" s="158"/>
      <c r="IUG4" s="158"/>
      <c r="IUH4" s="158"/>
      <c r="IUI4" s="158"/>
      <c r="IUJ4" s="158"/>
      <c r="IUK4" s="158"/>
      <c r="IUL4" s="158"/>
      <c r="IUM4" s="158"/>
      <c r="IUN4" s="158"/>
      <c r="IUO4" s="158"/>
      <c r="IUP4" s="158"/>
      <c r="IUQ4" s="158"/>
      <c r="IUR4" s="158"/>
      <c r="IUS4" s="158"/>
      <c r="IUT4" s="158"/>
      <c r="IUU4" s="158"/>
      <c r="IUV4" s="158"/>
      <c r="IUW4" s="158"/>
      <c r="IUX4" s="158"/>
      <c r="IUY4" s="158"/>
      <c r="IUZ4" s="158"/>
      <c r="IVA4" s="158"/>
      <c r="IVB4" s="158"/>
      <c r="IVC4" s="158"/>
      <c r="IVD4" s="158"/>
      <c r="IVE4" s="158"/>
      <c r="IVF4" s="158"/>
      <c r="IVG4" s="158"/>
      <c r="IVH4" s="158"/>
      <c r="IVI4" s="158"/>
      <c r="IVJ4" s="158"/>
      <c r="IVK4" s="158"/>
      <c r="IVL4" s="158"/>
      <c r="IVM4" s="158"/>
      <c r="IVN4" s="158"/>
      <c r="IVO4" s="158"/>
      <c r="IVP4" s="158"/>
      <c r="IVQ4" s="158"/>
      <c r="IVR4" s="158"/>
      <c r="IVS4" s="158"/>
      <c r="IVT4" s="158"/>
      <c r="IVU4" s="158"/>
      <c r="IVV4" s="158"/>
      <c r="IVW4" s="158"/>
      <c r="IVX4" s="158"/>
      <c r="IVY4" s="158"/>
      <c r="IVZ4" s="158"/>
      <c r="IWA4" s="158"/>
      <c r="IWB4" s="158"/>
      <c r="IWC4" s="158"/>
      <c r="IWD4" s="158"/>
      <c r="IWE4" s="158"/>
      <c r="IWF4" s="158"/>
      <c r="IWG4" s="158"/>
      <c r="IWH4" s="158"/>
      <c r="IWI4" s="158"/>
      <c r="IWJ4" s="158"/>
      <c r="IWK4" s="158"/>
      <c r="IWL4" s="158"/>
      <c r="IWM4" s="158"/>
      <c r="IWN4" s="158"/>
      <c r="IWO4" s="158"/>
      <c r="IWP4" s="158"/>
      <c r="IWQ4" s="158"/>
      <c r="IWR4" s="158"/>
      <c r="IWS4" s="158"/>
      <c r="IWT4" s="158"/>
      <c r="IWU4" s="158"/>
      <c r="IWV4" s="158"/>
      <c r="IWW4" s="158"/>
      <c r="IWX4" s="158"/>
      <c r="IWY4" s="158"/>
      <c r="IWZ4" s="158"/>
      <c r="IXA4" s="158"/>
      <c r="IXB4" s="158"/>
      <c r="IXC4" s="158"/>
      <c r="IXD4" s="158"/>
      <c r="IXE4" s="158"/>
      <c r="IXF4" s="158"/>
      <c r="IXG4" s="158"/>
      <c r="IXH4" s="158"/>
      <c r="IXI4" s="158"/>
      <c r="IXJ4" s="158"/>
      <c r="IXK4" s="158"/>
      <c r="IXL4" s="158"/>
      <c r="IXM4" s="158"/>
      <c r="IXN4" s="158"/>
      <c r="IXO4" s="158"/>
      <c r="IXP4" s="158"/>
      <c r="IXQ4" s="158"/>
      <c r="IXR4" s="158"/>
      <c r="IXS4" s="158"/>
      <c r="IXT4" s="158"/>
      <c r="IXU4" s="158"/>
      <c r="IXV4" s="158"/>
      <c r="IXW4" s="158"/>
      <c r="IXX4" s="158"/>
      <c r="IXY4" s="158"/>
      <c r="IXZ4" s="158"/>
      <c r="IYA4" s="158"/>
      <c r="IYB4" s="158"/>
      <c r="IYC4" s="158"/>
      <c r="IYD4" s="158"/>
      <c r="IYE4" s="158"/>
      <c r="IYF4" s="158"/>
      <c r="IYG4" s="158"/>
      <c r="IYH4" s="158"/>
      <c r="IYI4" s="158"/>
      <c r="IYJ4" s="158"/>
      <c r="IYK4" s="158"/>
      <c r="IYL4" s="158"/>
      <c r="IYM4" s="158"/>
      <c r="IYN4" s="158"/>
      <c r="IYO4" s="158"/>
      <c r="IYP4" s="158"/>
      <c r="IYQ4" s="158"/>
      <c r="IYR4" s="158"/>
      <c r="IYS4" s="158"/>
      <c r="IYT4" s="158"/>
      <c r="IYU4" s="158"/>
      <c r="IYV4" s="158"/>
      <c r="IYW4" s="158"/>
      <c r="IYX4" s="158"/>
      <c r="IYY4" s="158"/>
      <c r="IYZ4" s="158"/>
      <c r="IZA4" s="158"/>
      <c r="IZB4" s="158"/>
      <c r="IZC4" s="158"/>
      <c r="IZD4" s="158"/>
      <c r="IZE4" s="158"/>
      <c r="IZF4" s="158"/>
      <c r="IZG4" s="158"/>
      <c r="IZH4" s="158"/>
      <c r="IZI4" s="158"/>
      <c r="IZJ4" s="158"/>
      <c r="IZK4" s="158"/>
      <c r="IZL4" s="158"/>
      <c r="IZM4" s="158"/>
      <c r="IZN4" s="158"/>
      <c r="IZO4" s="158"/>
      <c r="IZP4" s="158"/>
      <c r="IZQ4" s="158"/>
      <c r="IZR4" s="158"/>
      <c r="IZS4" s="158"/>
      <c r="IZT4" s="158"/>
      <c r="IZU4" s="158"/>
      <c r="IZV4" s="158"/>
      <c r="IZW4" s="158"/>
      <c r="IZX4" s="158"/>
      <c r="IZY4" s="158"/>
      <c r="IZZ4" s="158"/>
      <c r="JAA4" s="158"/>
      <c r="JAB4" s="158"/>
      <c r="JAC4" s="158"/>
      <c r="JAD4" s="158"/>
      <c r="JAE4" s="158"/>
      <c r="JAF4" s="158"/>
      <c r="JAG4" s="158"/>
      <c r="JAH4" s="158"/>
      <c r="JAI4" s="158"/>
      <c r="JAJ4" s="158"/>
      <c r="JAK4" s="158"/>
      <c r="JAL4" s="158"/>
      <c r="JAM4" s="158"/>
      <c r="JAN4" s="158"/>
      <c r="JAO4" s="158"/>
      <c r="JAP4" s="158"/>
      <c r="JAQ4" s="158"/>
      <c r="JAR4" s="158"/>
      <c r="JAS4" s="158"/>
      <c r="JAT4" s="158"/>
      <c r="JAU4" s="158"/>
      <c r="JAV4" s="158"/>
      <c r="JAW4" s="158"/>
      <c r="JAX4" s="158"/>
      <c r="JAY4" s="158"/>
      <c r="JAZ4" s="158"/>
      <c r="JBA4" s="158"/>
      <c r="JBB4" s="158"/>
      <c r="JBC4" s="158"/>
      <c r="JBD4" s="158"/>
      <c r="JBE4" s="158"/>
      <c r="JBF4" s="158"/>
      <c r="JBG4" s="158"/>
      <c r="JBH4" s="158"/>
      <c r="JBI4" s="158"/>
      <c r="JBJ4" s="158"/>
      <c r="JBK4" s="158"/>
      <c r="JBL4" s="158"/>
      <c r="JBM4" s="158"/>
      <c r="JBN4" s="158"/>
      <c r="JBO4" s="158"/>
      <c r="JBP4" s="158"/>
      <c r="JBQ4" s="158"/>
      <c r="JBR4" s="158"/>
      <c r="JBS4" s="158"/>
      <c r="JBT4" s="158"/>
      <c r="JBU4" s="158"/>
      <c r="JBV4" s="158"/>
      <c r="JBW4" s="158"/>
      <c r="JBX4" s="158"/>
      <c r="JBY4" s="158"/>
      <c r="JBZ4" s="158"/>
      <c r="JCA4" s="158"/>
      <c r="JCB4" s="158"/>
      <c r="JCC4" s="158"/>
      <c r="JCD4" s="158"/>
      <c r="JCE4" s="158"/>
      <c r="JCF4" s="158"/>
      <c r="JCG4" s="158"/>
      <c r="JCH4" s="158"/>
      <c r="JCI4" s="158"/>
      <c r="JCJ4" s="158"/>
      <c r="JCK4" s="158"/>
      <c r="JCL4" s="158"/>
      <c r="JCM4" s="158"/>
      <c r="JCN4" s="158"/>
      <c r="JCO4" s="158"/>
      <c r="JCP4" s="158"/>
      <c r="JCQ4" s="158"/>
      <c r="JCR4" s="158"/>
      <c r="JCS4" s="158"/>
      <c r="JCT4" s="158"/>
      <c r="JCU4" s="158"/>
      <c r="JCV4" s="158"/>
      <c r="JCW4" s="158"/>
      <c r="JCX4" s="158"/>
      <c r="JCY4" s="158"/>
      <c r="JCZ4" s="158"/>
      <c r="JDA4" s="158"/>
      <c r="JDB4" s="158"/>
      <c r="JDC4" s="158"/>
      <c r="JDD4" s="158"/>
      <c r="JDE4" s="158"/>
      <c r="JDF4" s="158"/>
      <c r="JDG4" s="158"/>
      <c r="JDH4" s="158"/>
      <c r="JDI4" s="158"/>
      <c r="JDJ4" s="158"/>
      <c r="JDK4" s="158"/>
      <c r="JDL4" s="158"/>
      <c r="JDM4" s="158"/>
      <c r="JDN4" s="158"/>
      <c r="JDO4" s="158"/>
      <c r="JDP4" s="158"/>
      <c r="JDQ4" s="158"/>
      <c r="JDR4" s="158"/>
      <c r="JDS4" s="158"/>
      <c r="JDT4" s="158"/>
      <c r="JDU4" s="158"/>
      <c r="JDV4" s="158"/>
      <c r="JDW4" s="158"/>
      <c r="JDX4" s="158"/>
      <c r="JDY4" s="158"/>
      <c r="JDZ4" s="158"/>
      <c r="JEA4" s="158"/>
      <c r="JEB4" s="158"/>
      <c r="JEC4" s="158"/>
      <c r="JED4" s="158"/>
      <c r="JEE4" s="158"/>
      <c r="JEF4" s="158"/>
      <c r="JEG4" s="158"/>
      <c r="JEH4" s="158"/>
      <c r="JEI4" s="158"/>
      <c r="JEJ4" s="158"/>
      <c r="JEK4" s="158"/>
      <c r="JEL4" s="158"/>
      <c r="JEM4" s="158"/>
      <c r="JEN4" s="158"/>
      <c r="JEO4" s="158"/>
      <c r="JEP4" s="158"/>
      <c r="JEQ4" s="158"/>
      <c r="JER4" s="158"/>
      <c r="JES4" s="158"/>
      <c r="JET4" s="158"/>
      <c r="JEU4" s="158"/>
      <c r="JEV4" s="158"/>
      <c r="JEW4" s="158"/>
      <c r="JEX4" s="158"/>
      <c r="JEY4" s="158"/>
      <c r="JEZ4" s="158"/>
      <c r="JFA4" s="158"/>
      <c r="JFB4" s="158"/>
      <c r="JFC4" s="158"/>
      <c r="JFD4" s="158"/>
      <c r="JFE4" s="158"/>
      <c r="JFF4" s="158"/>
      <c r="JFG4" s="158"/>
      <c r="JFH4" s="158"/>
      <c r="JFI4" s="158"/>
      <c r="JFJ4" s="158"/>
      <c r="JFK4" s="158"/>
      <c r="JFL4" s="158"/>
      <c r="JFM4" s="158"/>
      <c r="JFN4" s="158"/>
      <c r="JFO4" s="158"/>
      <c r="JFP4" s="158"/>
      <c r="JFQ4" s="158"/>
      <c r="JFR4" s="158"/>
      <c r="JFS4" s="158"/>
      <c r="JFT4" s="158"/>
      <c r="JFU4" s="158"/>
      <c r="JFV4" s="158"/>
      <c r="JFW4" s="158"/>
      <c r="JFX4" s="158"/>
      <c r="JFY4" s="158"/>
      <c r="JFZ4" s="158"/>
      <c r="JGA4" s="158"/>
      <c r="JGB4" s="158"/>
      <c r="JGC4" s="158"/>
      <c r="JGD4" s="158"/>
      <c r="JGE4" s="158"/>
      <c r="JGF4" s="158"/>
      <c r="JGG4" s="158"/>
      <c r="JGH4" s="158"/>
      <c r="JGI4" s="158"/>
      <c r="JGJ4" s="158"/>
      <c r="JGK4" s="158"/>
      <c r="JGL4" s="158"/>
      <c r="JGM4" s="158"/>
      <c r="JGN4" s="158"/>
      <c r="JGO4" s="158"/>
      <c r="JGP4" s="158"/>
      <c r="JGQ4" s="158"/>
      <c r="JGR4" s="158"/>
      <c r="JGS4" s="158"/>
      <c r="JGT4" s="158"/>
      <c r="JGU4" s="158"/>
      <c r="JGV4" s="158"/>
      <c r="JGW4" s="158"/>
      <c r="JGX4" s="158"/>
      <c r="JGY4" s="158"/>
      <c r="JGZ4" s="158"/>
      <c r="JHA4" s="158"/>
      <c r="JHB4" s="158"/>
      <c r="JHC4" s="158"/>
      <c r="JHD4" s="158"/>
      <c r="JHE4" s="158"/>
      <c r="JHF4" s="158"/>
      <c r="JHG4" s="158"/>
      <c r="JHH4" s="158"/>
      <c r="JHI4" s="158"/>
      <c r="JHJ4" s="158"/>
      <c r="JHK4" s="158"/>
      <c r="JHL4" s="158"/>
      <c r="JHM4" s="158"/>
      <c r="JHN4" s="158"/>
      <c r="JHO4" s="158"/>
      <c r="JHP4" s="158"/>
      <c r="JHQ4" s="158"/>
      <c r="JHR4" s="158"/>
      <c r="JHS4" s="158"/>
      <c r="JHT4" s="158"/>
      <c r="JHU4" s="158"/>
      <c r="JHV4" s="158"/>
      <c r="JHW4" s="158"/>
      <c r="JHX4" s="158"/>
      <c r="JHY4" s="158"/>
      <c r="JHZ4" s="158"/>
      <c r="JIA4" s="158"/>
      <c r="JIB4" s="158"/>
      <c r="JIC4" s="158"/>
      <c r="JID4" s="158"/>
      <c r="JIE4" s="158"/>
      <c r="JIF4" s="158"/>
      <c r="JIG4" s="158"/>
      <c r="JIH4" s="158"/>
      <c r="JII4" s="158"/>
      <c r="JIJ4" s="158"/>
      <c r="JIK4" s="158"/>
      <c r="JIL4" s="158"/>
      <c r="JIM4" s="158"/>
      <c r="JIN4" s="158"/>
      <c r="JIO4" s="158"/>
      <c r="JIP4" s="158"/>
      <c r="JIQ4" s="158"/>
      <c r="JIR4" s="158"/>
      <c r="JIS4" s="158"/>
      <c r="JIT4" s="158"/>
      <c r="JIU4" s="158"/>
      <c r="JIV4" s="158"/>
      <c r="JIW4" s="158"/>
      <c r="JIX4" s="158"/>
      <c r="JIY4" s="158"/>
      <c r="JIZ4" s="158"/>
      <c r="JJA4" s="158"/>
      <c r="JJB4" s="158"/>
      <c r="JJC4" s="158"/>
      <c r="JJD4" s="158"/>
      <c r="JJE4" s="158"/>
      <c r="JJF4" s="158"/>
      <c r="JJG4" s="158"/>
      <c r="JJH4" s="158"/>
      <c r="JJI4" s="158"/>
      <c r="JJJ4" s="158"/>
      <c r="JJK4" s="158"/>
      <c r="JJL4" s="158"/>
      <c r="JJM4" s="158"/>
      <c r="JJN4" s="158"/>
      <c r="JJO4" s="158"/>
      <c r="JJP4" s="158"/>
      <c r="JJQ4" s="158"/>
      <c r="JJR4" s="158"/>
      <c r="JJS4" s="158"/>
      <c r="JJT4" s="158"/>
      <c r="JJU4" s="158"/>
      <c r="JJV4" s="158"/>
      <c r="JJW4" s="158"/>
      <c r="JJX4" s="158"/>
      <c r="JJY4" s="158"/>
      <c r="JJZ4" s="158"/>
      <c r="JKA4" s="158"/>
      <c r="JKB4" s="158"/>
      <c r="JKC4" s="158"/>
      <c r="JKD4" s="158"/>
      <c r="JKE4" s="158"/>
      <c r="JKF4" s="158"/>
      <c r="JKG4" s="158"/>
      <c r="JKH4" s="158"/>
      <c r="JKI4" s="158"/>
      <c r="JKJ4" s="158"/>
      <c r="JKK4" s="158"/>
      <c r="JKL4" s="158"/>
      <c r="JKM4" s="158"/>
      <c r="JKN4" s="158"/>
      <c r="JKO4" s="158"/>
      <c r="JKP4" s="158"/>
      <c r="JKQ4" s="158"/>
      <c r="JKR4" s="158"/>
      <c r="JKS4" s="158"/>
      <c r="JKT4" s="158"/>
      <c r="JKU4" s="158"/>
      <c r="JKV4" s="158"/>
      <c r="JKW4" s="158"/>
      <c r="JKX4" s="158"/>
      <c r="JKY4" s="158"/>
      <c r="JKZ4" s="158"/>
      <c r="JLA4" s="158"/>
      <c r="JLB4" s="158"/>
      <c r="JLC4" s="158"/>
      <c r="JLD4" s="158"/>
      <c r="JLE4" s="158"/>
      <c r="JLF4" s="158"/>
      <c r="JLG4" s="158"/>
      <c r="JLH4" s="158"/>
      <c r="JLI4" s="158"/>
      <c r="JLJ4" s="158"/>
      <c r="JLK4" s="158"/>
      <c r="JLL4" s="158"/>
      <c r="JLM4" s="158"/>
      <c r="JLN4" s="158"/>
      <c r="JLO4" s="158"/>
      <c r="JLP4" s="158"/>
      <c r="JLQ4" s="158"/>
      <c r="JLR4" s="158"/>
      <c r="JLS4" s="158"/>
      <c r="JLT4" s="158"/>
      <c r="JLU4" s="158"/>
      <c r="JLV4" s="158"/>
      <c r="JLW4" s="158"/>
      <c r="JLX4" s="158"/>
      <c r="JLY4" s="158"/>
      <c r="JLZ4" s="158"/>
      <c r="JMA4" s="158"/>
      <c r="JMB4" s="158"/>
      <c r="JMC4" s="158"/>
      <c r="JMD4" s="158"/>
      <c r="JME4" s="158"/>
      <c r="JMF4" s="158"/>
      <c r="JMG4" s="158"/>
      <c r="JMH4" s="158"/>
      <c r="JMI4" s="158"/>
      <c r="JMJ4" s="158"/>
      <c r="JMK4" s="158"/>
      <c r="JML4" s="158"/>
      <c r="JMM4" s="158"/>
      <c r="JMN4" s="158"/>
      <c r="JMO4" s="158"/>
      <c r="JMP4" s="158"/>
      <c r="JMQ4" s="158"/>
      <c r="JMR4" s="158"/>
      <c r="JMS4" s="158"/>
      <c r="JMT4" s="158"/>
      <c r="JMU4" s="158"/>
      <c r="JMV4" s="158"/>
      <c r="JMW4" s="158"/>
      <c r="JMX4" s="158"/>
      <c r="JMY4" s="158"/>
      <c r="JMZ4" s="158"/>
      <c r="JNA4" s="158"/>
      <c r="JNB4" s="158"/>
      <c r="JNC4" s="158"/>
      <c r="JND4" s="158"/>
      <c r="JNE4" s="158"/>
      <c r="JNF4" s="158"/>
      <c r="JNG4" s="158"/>
      <c r="JNH4" s="158"/>
      <c r="JNI4" s="158"/>
      <c r="JNJ4" s="158"/>
      <c r="JNK4" s="158"/>
      <c r="JNL4" s="158"/>
      <c r="JNM4" s="158"/>
      <c r="JNN4" s="158"/>
      <c r="JNO4" s="158"/>
      <c r="JNP4" s="158"/>
      <c r="JNQ4" s="158"/>
      <c r="JNR4" s="158"/>
      <c r="JNS4" s="158"/>
      <c r="JNT4" s="158"/>
      <c r="JNU4" s="158"/>
      <c r="JNV4" s="158"/>
      <c r="JNW4" s="158"/>
      <c r="JNX4" s="158"/>
      <c r="JNY4" s="158"/>
      <c r="JNZ4" s="158"/>
      <c r="JOA4" s="158"/>
      <c r="JOB4" s="158"/>
      <c r="JOC4" s="158"/>
      <c r="JOD4" s="158"/>
      <c r="JOE4" s="158"/>
      <c r="JOF4" s="158"/>
      <c r="JOG4" s="158"/>
      <c r="JOH4" s="158"/>
      <c r="JOI4" s="158"/>
      <c r="JOJ4" s="158"/>
      <c r="JOK4" s="158"/>
      <c r="JOL4" s="158"/>
      <c r="JOM4" s="158"/>
      <c r="JON4" s="158"/>
      <c r="JOO4" s="158"/>
      <c r="JOP4" s="158"/>
      <c r="JOQ4" s="158"/>
      <c r="JOR4" s="158"/>
      <c r="JOS4" s="158"/>
      <c r="JOT4" s="158"/>
      <c r="JOU4" s="158"/>
      <c r="JOV4" s="158"/>
      <c r="JOW4" s="158"/>
      <c r="JOX4" s="158"/>
      <c r="JOY4" s="158"/>
      <c r="JOZ4" s="158"/>
      <c r="JPA4" s="158"/>
      <c r="JPB4" s="158"/>
      <c r="JPC4" s="158"/>
      <c r="JPD4" s="158"/>
      <c r="JPE4" s="158"/>
      <c r="JPF4" s="158"/>
      <c r="JPG4" s="158"/>
      <c r="JPH4" s="158"/>
      <c r="JPI4" s="158"/>
      <c r="JPJ4" s="158"/>
      <c r="JPK4" s="158"/>
      <c r="JPL4" s="158"/>
      <c r="JPM4" s="158"/>
      <c r="JPN4" s="158"/>
      <c r="JPO4" s="158"/>
      <c r="JPP4" s="158"/>
      <c r="JPQ4" s="158"/>
      <c r="JPR4" s="158"/>
      <c r="JPS4" s="158"/>
      <c r="JPT4" s="158"/>
      <c r="JPU4" s="158"/>
      <c r="JPV4" s="158"/>
      <c r="JPW4" s="158"/>
      <c r="JPX4" s="158"/>
      <c r="JPY4" s="158"/>
      <c r="JPZ4" s="158"/>
      <c r="JQA4" s="158"/>
      <c r="JQB4" s="158"/>
      <c r="JQC4" s="158"/>
      <c r="JQD4" s="158"/>
      <c r="JQE4" s="158"/>
      <c r="JQF4" s="158"/>
      <c r="JQG4" s="158"/>
      <c r="JQH4" s="158"/>
      <c r="JQI4" s="158"/>
      <c r="JQJ4" s="158"/>
      <c r="JQK4" s="158"/>
      <c r="JQL4" s="158"/>
      <c r="JQM4" s="158"/>
      <c r="JQN4" s="158"/>
      <c r="JQO4" s="158"/>
      <c r="JQP4" s="158"/>
      <c r="JQQ4" s="158"/>
      <c r="JQR4" s="158"/>
      <c r="JQS4" s="158"/>
      <c r="JQT4" s="158"/>
      <c r="JQU4" s="158"/>
      <c r="JQV4" s="158"/>
      <c r="JQW4" s="158"/>
      <c r="JQX4" s="158"/>
      <c r="JQY4" s="158"/>
      <c r="JQZ4" s="158"/>
      <c r="JRA4" s="158"/>
      <c r="JRB4" s="158"/>
      <c r="JRC4" s="158"/>
      <c r="JRD4" s="158"/>
      <c r="JRE4" s="158"/>
      <c r="JRF4" s="158"/>
      <c r="JRG4" s="158"/>
      <c r="JRH4" s="158"/>
      <c r="JRI4" s="158"/>
      <c r="JRJ4" s="158"/>
      <c r="JRK4" s="158"/>
      <c r="JRL4" s="158"/>
      <c r="JRM4" s="158"/>
      <c r="JRN4" s="158"/>
      <c r="JRO4" s="158"/>
      <c r="JRP4" s="158"/>
      <c r="JRQ4" s="158"/>
      <c r="JRR4" s="158"/>
      <c r="JRS4" s="158"/>
      <c r="JRT4" s="158"/>
      <c r="JRU4" s="158"/>
      <c r="JRV4" s="158"/>
      <c r="JRW4" s="158"/>
      <c r="JRX4" s="158"/>
      <c r="JRY4" s="158"/>
      <c r="JRZ4" s="158"/>
      <c r="JSA4" s="158"/>
      <c r="JSB4" s="158"/>
      <c r="JSC4" s="158"/>
      <c r="JSD4" s="158"/>
      <c r="JSE4" s="158"/>
      <c r="JSF4" s="158"/>
      <c r="JSG4" s="158"/>
      <c r="JSH4" s="158"/>
      <c r="JSI4" s="158"/>
      <c r="JSJ4" s="158"/>
      <c r="JSK4" s="158"/>
      <c r="JSL4" s="158"/>
      <c r="JSM4" s="158"/>
      <c r="JSN4" s="158"/>
      <c r="JSO4" s="158"/>
      <c r="JSP4" s="158"/>
      <c r="JSQ4" s="158"/>
      <c r="JSR4" s="158"/>
      <c r="JSS4" s="158"/>
      <c r="JST4" s="158"/>
      <c r="JSU4" s="158"/>
      <c r="JSV4" s="158"/>
      <c r="JSW4" s="158"/>
      <c r="JSX4" s="158"/>
      <c r="JSY4" s="158"/>
      <c r="JSZ4" s="158"/>
      <c r="JTA4" s="158"/>
      <c r="JTB4" s="158"/>
      <c r="JTC4" s="158"/>
      <c r="JTD4" s="158"/>
      <c r="JTE4" s="158"/>
      <c r="JTF4" s="158"/>
      <c r="JTG4" s="158"/>
      <c r="JTH4" s="158"/>
      <c r="JTI4" s="158"/>
      <c r="JTJ4" s="158"/>
      <c r="JTK4" s="158"/>
      <c r="JTL4" s="158"/>
      <c r="JTM4" s="158"/>
      <c r="JTN4" s="158"/>
      <c r="JTO4" s="158"/>
      <c r="JTP4" s="158"/>
      <c r="JTQ4" s="158"/>
      <c r="JTR4" s="158"/>
      <c r="JTS4" s="158"/>
      <c r="JTT4" s="158"/>
      <c r="JTU4" s="158"/>
      <c r="JTV4" s="158"/>
      <c r="JTW4" s="158"/>
      <c r="JTX4" s="158"/>
      <c r="JTY4" s="158"/>
      <c r="JTZ4" s="158"/>
      <c r="JUA4" s="158"/>
      <c r="JUB4" s="158"/>
      <c r="JUC4" s="158"/>
      <c r="JUD4" s="158"/>
      <c r="JUE4" s="158"/>
      <c r="JUF4" s="158"/>
      <c r="JUG4" s="158"/>
      <c r="JUH4" s="158"/>
      <c r="JUI4" s="158"/>
      <c r="JUJ4" s="158"/>
      <c r="JUK4" s="158"/>
      <c r="JUL4" s="158"/>
      <c r="JUM4" s="158"/>
      <c r="JUN4" s="158"/>
      <c r="JUO4" s="158"/>
      <c r="JUP4" s="158"/>
      <c r="JUQ4" s="158"/>
      <c r="JUR4" s="158"/>
      <c r="JUS4" s="158"/>
      <c r="JUT4" s="158"/>
      <c r="JUU4" s="158"/>
      <c r="JUV4" s="158"/>
      <c r="JUW4" s="158"/>
      <c r="JUX4" s="158"/>
      <c r="JUY4" s="158"/>
      <c r="JUZ4" s="158"/>
      <c r="JVA4" s="158"/>
      <c r="JVB4" s="158"/>
      <c r="JVC4" s="158"/>
      <c r="JVD4" s="158"/>
      <c r="JVE4" s="158"/>
      <c r="JVF4" s="158"/>
      <c r="JVG4" s="158"/>
      <c r="JVH4" s="158"/>
      <c r="JVI4" s="158"/>
      <c r="JVJ4" s="158"/>
      <c r="JVK4" s="158"/>
      <c r="JVL4" s="158"/>
      <c r="JVM4" s="158"/>
      <c r="JVN4" s="158"/>
      <c r="JVO4" s="158"/>
      <c r="JVP4" s="158"/>
      <c r="JVQ4" s="158"/>
      <c r="JVR4" s="158"/>
      <c r="JVS4" s="158"/>
      <c r="JVT4" s="158"/>
      <c r="JVU4" s="158"/>
      <c r="JVV4" s="158"/>
      <c r="JVW4" s="158"/>
      <c r="JVX4" s="158"/>
      <c r="JVY4" s="158"/>
      <c r="JVZ4" s="158"/>
      <c r="JWA4" s="158"/>
      <c r="JWB4" s="158"/>
      <c r="JWC4" s="158"/>
      <c r="JWD4" s="158"/>
      <c r="JWE4" s="158"/>
      <c r="JWF4" s="158"/>
      <c r="JWG4" s="158"/>
      <c r="JWH4" s="158"/>
      <c r="JWI4" s="158"/>
      <c r="JWJ4" s="158"/>
      <c r="JWK4" s="158"/>
      <c r="JWL4" s="158"/>
      <c r="JWM4" s="158"/>
      <c r="JWN4" s="158"/>
      <c r="JWO4" s="158"/>
      <c r="JWP4" s="158"/>
      <c r="JWQ4" s="158"/>
      <c r="JWR4" s="158"/>
      <c r="JWS4" s="158"/>
      <c r="JWT4" s="158"/>
      <c r="JWU4" s="158"/>
      <c r="JWV4" s="158"/>
      <c r="JWW4" s="158"/>
      <c r="JWX4" s="158"/>
      <c r="JWY4" s="158"/>
      <c r="JWZ4" s="158"/>
      <c r="JXA4" s="158"/>
      <c r="JXB4" s="158"/>
      <c r="JXC4" s="158"/>
      <c r="JXD4" s="158"/>
      <c r="JXE4" s="158"/>
      <c r="JXF4" s="158"/>
      <c r="JXG4" s="158"/>
      <c r="JXH4" s="158"/>
      <c r="JXI4" s="158"/>
      <c r="JXJ4" s="158"/>
      <c r="JXK4" s="158"/>
      <c r="JXL4" s="158"/>
      <c r="JXM4" s="158"/>
      <c r="JXN4" s="158"/>
      <c r="JXO4" s="158"/>
      <c r="JXP4" s="158"/>
      <c r="JXQ4" s="158"/>
      <c r="JXR4" s="158"/>
      <c r="JXS4" s="158"/>
      <c r="JXT4" s="158"/>
      <c r="JXU4" s="158"/>
      <c r="JXV4" s="158"/>
      <c r="JXW4" s="158"/>
      <c r="JXX4" s="158"/>
      <c r="JXY4" s="158"/>
      <c r="JXZ4" s="158"/>
      <c r="JYA4" s="158"/>
      <c r="JYB4" s="158"/>
      <c r="JYC4" s="158"/>
      <c r="JYD4" s="158"/>
      <c r="JYE4" s="158"/>
      <c r="JYF4" s="158"/>
      <c r="JYG4" s="158"/>
      <c r="JYH4" s="158"/>
      <c r="JYI4" s="158"/>
      <c r="JYJ4" s="158"/>
      <c r="JYK4" s="158"/>
      <c r="JYL4" s="158"/>
      <c r="JYM4" s="158"/>
      <c r="JYN4" s="158"/>
      <c r="JYO4" s="158"/>
      <c r="JYP4" s="158"/>
      <c r="JYQ4" s="158"/>
      <c r="JYR4" s="158"/>
      <c r="JYS4" s="158"/>
      <c r="JYT4" s="158"/>
      <c r="JYU4" s="158"/>
      <c r="JYV4" s="158"/>
      <c r="JYW4" s="158"/>
      <c r="JYX4" s="158"/>
      <c r="JYY4" s="158"/>
      <c r="JYZ4" s="158"/>
      <c r="JZA4" s="158"/>
      <c r="JZB4" s="158"/>
      <c r="JZC4" s="158"/>
      <c r="JZD4" s="158"/>
      <c r="JZE4" s="158"/>
      <c r="JZF4" s="158"/>
      <c r="JZG4" s="158"/>
      <c r="JZH4" s="158"/>
      <c r="JZI4" s="158"/>
      <c r="JZJ4" s="158"/>
      <c r="JZK4" s="158"/>
      <c r="JZL4" s="158"/>
      <c r="JZM4" s="158"/>
      <c r="JZN4" s="158"/>
      <c r="JZO4" s="158"/>
      <c r="JZP4" s="158"/>
      <c r="JZQ4" s="158"/>
      <c r="JZR4" s="158"/>
      <c r="JZS4" s="158"/>
      <c r="JZT4" s="158"/>
      <c r="JZU4" s="158"/>
      <c r="JZV4" s="158"/>
      <c r="JZW4" s="158"/>
      <c r="JZX4" s="158"/>
      <c r="JZY4" s="158"/>
      <c r="JZZ4" s="158"/>
      <c r="KAA4" s="158"/>
      <c r="KAB4" s="158"/>
      <c r="KAC4" s="158"/>
      <c r="KAD4" s="158"/>
      <c r="KAE4" s="158"/>
      <c r="KAF4" s="158"/>
      <c r="KAG4" s="158"/>
      <c r="KAH4" s="158"/>
      <c r="KAI4" s="158"/>
      <c r="KAJ4" s="158"/>
      <c r="KAK4" s="158"/>
      <c r="KAL4" s="158"/>
      <c r="KAM4" s="158"/>
      <c r="KAN4" s="158"/>
      <c r="KAO4" s="158"/>
      <c r="KAP4" s="158"/>
      <c r="KAQ4" s="158"/>
      <c r="KAR4" s="158"/>
      <c r="KAS4" s="158"/>
      <c r="KAT4" s="158"/>
      <c r="KAU4" s="158"/>
      <c r="KAV4" s="158"/>
      <c r="KAW4" s="158"/>
      <c r="KAX4" s="158"/>
      <c r="KAY4" s="158"/>
      <c r="KAZ4" s="158"/>
      <c r="KBA4" s="158"/>
      <c r="KBB4" s="158"/>
      <c r="KBC4" s="158"/>
      <c r="KBD4" s="158"/>
      <c r="KBE4" s="158"/>
      <c r="KBF4" s="158"/>
      <c r="KBG4" s="158"/>
      <c r="KBH4" s="158"/>
      <c r="KBI4" s="158"/>
      <c r="KBJ4" s="158"/>
      <c r="KBK4" s="158"/>
      <c r="KBL4" s="158"/>
      <c r="KBM4" s="158"/>
      <c r="KBN4" s="158"/>
      <c r="KBO4" s="158"/>
      <c r="KBP4" s="158"/>
      <c r="KBQ4" s="158"/>
      <c r="KBR4" s="158"/>
      <c r="KBS4" s="158"/>
      <c r="KBT4" s="158"/>
      <c r="KBU4" s="158"/>
      <c r="KBV4" s="158"/>
      <c r="KBW4" s="158"/>
      <c r="KBX4" s="158"/>
      <c r="KBY4" s="158"/>
      <c r="KBZ4" s="158"/>
      <c r="KCA4" s="158"/>
      <c r="KCB4" s="158"/>
      <c r="KCC4" s="158"/>
      <c r="KCD4" s="158"/>
      <c r="KCE4" s="158"/>
      <c r="KCF4" s="158"/>
      <c r="KCG4" s="158"/>
      <c r="KCH4" s="158"/>
      <c r="KCI4" s="158"/>
      <c r="KCJ4" s="158"/>
      <c r="KCK4" s="158"/>
      <c r="KCL4" s="158"/>
      <c r="KCM4" s="158"/>
      <c r="KCN4" s="158"/>
      <c r="KCO4" s="158"/>
      <c r="KCP4" s="158"/>
      <c r="KCQ4" s="158"/>
      <c r="KCR4" s="158"/>
      <c r="KCS4" s="158"/>
      <c r="KCT4" s="158"/>
      <c r="KCU4" s="158"/>
      <c r="KCV4" s="158"/>
      <c r="KCW4" s="158"/>
      <c r="KCX4" s="158"/>
      <c r="KCY4" s="158"/>
      <c r="KCZ4" s="158"/>
      <c r="KDA4" s="158"/>
      <c r="KDB4" s="158"/>
      <c r="KDC4" s="158"/>
      <c r="KDD4" s="158"/>
      <c r="KDE4" s="158"/>
      <c r="KDF4" s="158"/>
      <c r="KDG4" s="158"/>
      <c r="KDH4" s="158"/>
      <c r="KDI4" s="158"/>
      <c r="KDJ4" s="158"/>
      <c r="KDK4" s="158"/>
      <c r="KDL4" s="158"/>
      <c r="KDM4" s="158"/>
      <c r="KDN4" s="158"/>
      <c r="KDO4" s="158"/>
      <c r="KDP4" s="158"/>
      <c r="KDQ4" s="158"/>
      <c r="KDR4" s="158"/>
      <c r="KDS4" s="158"/>
      <c r="KDT4" s="158"/>
      <c r="KDU4" s="158"/>
      <c r="KDV4" s="158"/>
      <c r="KDW4" s="158"/>
      <c r="KDX4" s="158"/>
      <c r="KDY4" s="158"/>
      <c r="KDZ4" s="158"/>
      <c r="KEA4" s="158"/>
      <c r="KEB4" s="158"/>
      <c r="KEC4" s="158"/>
      <c r="KED4" s="158"/>
      <c r="KEE4" s="158"/>
      <c r="KEF4" s="158"/>
      <c r="KEG4" s="158"/>
      <c r="KEH4" s="158"/>
      <c r="KEI4" s="158"/>
      <c r="KEJ4" s="158"/>
      <c r="KEK4" s="158"/>
      <c r="KEL4" s="158"/>
      <c r="KEM4" s="158"/>
      <c r="KEN4" s="158"/>
      <c r="KEO4" s="158"/>
      <c r="KEP4" s="158"/>
      <c r="KEQ4" s="158"/>
      <c r="KER4" s="158"/>
      <c r="KES4" s="158"/>
      <c r="KET4" s="158"/>
      <c r="KEU4" s="158"/>
      <c r="KEV4" s="158"/>
      <c r="KEW4" s="158"/>
      <c r="KEX4" s="158"/>
      <c r="KEY4" s="158"/>
      <c r="KEZ4" s="158"/>
      <c r="KFA4" s="158"/>
      <c r="KFB4" s="158"/>
      <c r="KFC4" s="158"/>
      <c r="KFD4" s="158"/>
      <c r="KFE4" s="158"/>
      <c r="KFF4" s="158"/>
      <c r="KFG4" s="158"/>
      <c r="KFH4" s="158"/>
      <c r="KFI4" s="158"/>
      <c r="KFJ4" s="158"/>
      <c r="KFK4" s="158"/>
      <c r="KFL4" s="158"/>
      <c r="KFM4" s="158"/>
      <c r="KFN4" s="158"/>
      <c r="KFO4" s="158"/>
      <c r="KFP4" s="158"/>
      <c r="KFQ4" s="158"/>
      <c r="KFR4" s="158"/>
      <c r="KFS4" s="158"/>
      <c r="KFT4" s="158"/>
      <c r="KFU4" s="158"/>
      <c r="KFV4" s="158"/>
      <c r="KFW4" s="158"/>
      <c r="KFX4" s="158"/>
      <c r="KFY4" s="158"/>
      <c r="KFZ4" s="158"/>
      <c r="KGA4" s="158"/>
      <c r="KGB4" s="158"/>
      <c r="KGC4" s="158"/>
      <c r="KGD4" s="158"/>
      <c r="KGE4" s="158"/>
      <c r="KGF4" s="158"/>
      <c r="KGG4" s="158"/>
      <c r="KGH4" s="158"/>
      <c r="KGI4" s="158"/>
      <c r="KGJ4" s="158"/>
      <c r="KGK4" s="158"/>
      <c r="KGL4" s="158"/>
      <c r="KGM4" s="158"/>
      <c r="KGN4" s="158"/>
      <c r="KGO4" s="158"/>
      <c r="KGP4" s="158"/>
      <c r="KGQ4" s="158"/>
      <c r="KGR4" s="158"/>
      <c r="KGS4" s="158"/>
      <c r="KGT4" s="158"/>
      <c r="KGU4" s="158"/>
      <c r="KGV4" s="158"/>
      <c r="KGW4" s="158"/>
      <c r="KGX4" s="158"/>
      <c r="KGY4" s="158"/>
      <c r="KGZ4" s="158"/>
      <c r="KHA4" s="158"/>
      <c r="KHB4" s="158"/>
      <c r="KHC4" s="158"/>
      <c r="KHD4" s="158"/>
      <c r="KHE4" s="158"/>
      <c r="KHF4" s="158"/>
      <c r="KHG4" s="158"/>
      <c r="KHH4" s="158"/>
      <c r="KHI4" s="158"/>
      <c r="KHJ4" s="158"/>
      <c r="KHK4" s="158"/>
      <c r="KHL4" s="158"/>
      <c r="KHM4" s="158"/>
      <c r="KHN4" s="158"/>
      <c r="KHO4" s="158"/>
      <c r="KHP4" s="158"/>
      <c r="KHQ4" s="158"/>
      <c r="KHR4" s="158"/>
      <c r="KHS4" s="158"/>
      <c r="KHT4" s="158"/>
      <c r="KHU4" s="158"/>
      <c r="KHV4" s="158"/>
      <c r="KHW4" s="158"/>
      <c r="KHX4" s="158"/>
      <c r="KHY4" s="158"/>
      <c r="KHZ4" s="158"/>
      <c r="KIA4" s="158"/>
      <c r="KIB4" s="158"/>
      <c r="KIC4" s="158"/>
      <c r="KID4" s="158"/>
      <c r="KIE4" s="158"/>
      <c r="KIF4" s="158"/>
      <c r="KIG4" s="158"/>
      <c r="KIH4" s="158"/>
      <c r="KII4" s="158"/>
      <c r="KIJ4" s="158"/>
      <c r="KIK4" s="158"/>
      <c r="KIL4" s="158"/>
      <c r="KIM4" s="158"/>
      <c r="KIN4" s="158"/>
      <c r="KIO4" s="158"/>
      <c r="KIP4" s="158"/>
      <c r="KIQ4" s="158"/>
      <c r="KIR4" s="158"/>
      <c r="KIS4" s="158"/>
      <c r="KIT4" s="158"/>
      <c r="KIU4" s="158"/>
      <c r="KIV4" s="158"/>
      <c r="KIW4" s="158"/>
      <c r="KIX4" s="158"/>
      <c r="KIY4" s="158"/>
      <c r="KIZ4" s="158"/>
      <c r="KJA4" s="158"/>
      <c r="KJB4" s="158"/>
      <c r="KJC4" s="158"/>
      <c r="KJD4" s="158"/>
      <c r="KJE4" s="158"/>
      <c r="KJF4" s="158"/>
      <c r="KJG4" s="158"/>
      <c r="KJH4" s="158"/>
      <c r="KJI4" s="158"/>
      <c r="KJJ4" s="158"/>
      <c r="KJK4" s="158"/>
      <c r="KJL4" s="158"/>
      <c r="KJM4" s="158"/>
      <c r="KJN4" s="158"/>
      <c r="KJO4" s="158"/>
      <c r="KJP4" s="158"/>
      <c r="KJQ4" s="158"/>
      <c r="KJR4" s="158"/>
      <c r="KJS4" s="158"/>
      <c r="KJT4" s="158"/>
      <c r="KJU4" s="158"/>
      <c r="KJV4" s="158"/>
      <c r="KJW4" s="158"/>
      <c r="KJX4" s="158"/>
      <c r="KJY4" s="158"/>
      <c r="KJZ4" s="158"/>
      <c r="KKA4" s="158"/>
      <c r="KKB4" s="158"/>
      <c r="KKC4" s="158"/>
      <c r="KKD4" s="158"/>
      <c r="KKE4" s="158"/>
      <c r="KKF4" s="158"/>
      <c r="KKG4" s="158"/>
      <c r="KKH4" s="158"/>
      <c r="KKI4" s="158"/>
      <c r="KKJ4" s="158"/>
      <c r="KKK4" s="158"/>
      <c r="KKL4" s="158"/>
      <c r="KKM4" s="158"/>
      <c r="KKN4" s="158"/>
      <c r="KKO4" s="158"/>
      <c r="KKP4" s="158"/>
      <c r="KKQ4" s="158"/>
      <c r="KKR4" s="158"/>
      <c r="KKS4" s="158"/>
      <c r="KKT4" s="158"/>
      <c r="KKU4" s="158"/>
      <c r="KKV4" s="158"/>
      <c r="KKW4" s="158"/>
      <c r="KKX4" s="158"/>
      <c r="KKY4" s="158"/>
      <c r="KKZ4" s="158"/>
      <c r="KLA4" s="158"/>
      <c r="KLB4" s="158"/>
      <c r="KLC4" s="158"/>
      <c r="KLD4" s="158"/>
      <c r="KLE4" s="158"/>
      <c r="KLF4" s="158"/>
      <c r="KLG4" s="158"/>
      <c r="KLH4" s="158"/>
      <c r="KLI4" s="158"/>
      <c r="KLJ4" s="158"/>
      <c r="KLK4" s="158"/>
      <c r="KLL4" s="158"/>
      <c r="KLM4" s="158"/>
      <c r="KLN4" s="158"/>
      <c r="KLO4" s="158"/>
      <c r="KLP4" s="158"/>
      <c r="KLQ4" s="158"/>
      <c r="KLR4" s="158"/>
      <c r="KLS4" s="158"/>
      <c r="KLT4" s="158"/>
      <c r="KLU4" s="158"/>
      <c r="KLV4" s="158"/>
      <c r="KLW4" s="158"/>
      <c r="KLX4" s="158"/>
      <c r="KLY4" s="158"/>
      <c r="KLZ4" s="158"/>
      <c r="KMA4" s="158"/>
      <c r="KMB4" s="158"/>
      <c r="KMC4" s="158"/>
      <c r="KMD4" s="158"/>
      <c r="KME4" s="158"/>
      <c r="KMF4" s="158"/>
      <c r="KMG4" s="158"/>
      <c r="KMH4" s="158"/>
      <c r="KMI4" s="158"/>
      <c r="KMJ4" s="158"/>
      <c r="KMK4" s="158"/>
      <c r="KML4" s="158"/>
      <c r="KMM4" s="158"/>
      <c r="KMN4" s="158"/>
      <c r="KMO4" s="158"/>
      <c r="KMP4" s="158"/>
      <c r="KMQ4" s="158"/>
      <c r="KMR4" s="158"/>
      <c r="KMS4" s="158"/>
      <c r="KMT4" s="158"/>
      <c r="KMU4" s="158"/>
      <c r="KMV4" s="158"/>
      <c r="KMW4" s="158"/>
      <c r="KMX4" s="158"/>
      <c r="KMY4" s="158"/>
      <c r="KMZ4" s="158"/>
      <c r="KNA4" s="158"/>
      <c r="KNB4" s="158"/>
      <c r="KNC4" s="158"/>
      <c r="KND4" s="158"/>
      <c r="KNE4" s="158"/>
      <c r="KNF4" s="158"/>
      <c r="KNG4" s="158"/>
      <c r="KNH4" s="158"/>
      <c r="KNI4" s="158"/>
      <c r="KNJ4" s="158"/>
      <c r="KNK4" s="158"/>
      <c r="KNL4" s="158"/>
      <c r="KNM4" s="158"/>
      <c r="KNN4" s="158"/>
      <c r="KNO4" s="158"/>
      <c r="KNP4" s="158"/>
      <c r="KNQ4" s="158"/>
      <c r="KNR4" s="158"/>
      <c r="KNS4" s="158"/>
      <c r="KNT4" s="158"/>
      <c r="KNU4" s="158"/>
      <c r="KNV4" s="158"/>
      <c r="KNW4" s="158"/>
      <c r="KNX4" s="158"/>
      <c r="KNY4" s="158"/>
      <c r="KNZ4" s="158"/>
      <c r="KOA4" s="158"/>
      <c r="KOB4" s="158"/>
      <c r="KOC4" s="158"/>
      <c r="KOD4" s="158"/>
      <c r="KOE4" s="158"/>
      <c r="KOF4" s="158"/>
      <c r="KOG4" s="158"/>
      <c r="KOH4" s="158"/>
      <c r="KOI4" s="158"/>
      <c r="KOJ4" s="158"/>
      <c r="KOK4" s="158"/>
      <c r="KOL4" s="158"/>
      <c r="KOM4" s="158"/>
      <c r="KON4" s="158"/>
      <c r="KOO4" s="158"/>
      <c r="KOP4" s="158"/>
      <c r="KOQ4" s="158"/>
      <c r="KOR4" s="158"/>
      <c r="KOS4" s="158"/>
      <c r="KOT4" s="158"/>
      <c r="KOU4" s="158"/>
      <c r="KOV4" s="158"/>
      <c r="KOW4" s="158"/>
      <c r="KOX4" s="158"/>
      <c r="KOY4" s="158"/>
      <c r="KOZ4" s="158"/>
      <c r="KPA4" s="158"/>
      <c r="KPB4" s="158"/>
      <c r="KPC4" s="158"/>
      <c r="KPD4" s="158"/>
      <c r="KPE4" s="158"/>
      <c r="KPF4" s="158"/>
      <c r="KPG4" s="158"/>
      <c r="KPH4" s="158"/>
      <c r="KPI4" s="158"/>
      <c r="KPJ4" s="158"/>
      <c r="KPK4" s="158"/>
      <c r="KPL4" s="158"/>
      <c r="KPM4" s="158"/>
      <c r="KPN4" s="158"/>
      <c r="KPO4" s="158"/>
      <c r="KPP4" s="158"/>
      <c r="KPQ4" s="158"/>
      <c r="KPR4" s="158"/>
      <c r="KPS4" s="158"/>
      <c r="KPT4" s="158"/>
      <c r="KPU4" s="158"/>
      <c r="KPV4" s="158"/>
      <c r="KPW4" s="158"/>
      <c r="KPX4" s="158"/>
      <c r="KPY4" s="158"/>
      <c r="KPZ4" s="158"/>
      <c r="KQA4" s="158"/>
      <c r="KQB4" s="158"/>
      <c r="KQC4" s="158"/>
      <c r="KQD4" s="158"/>
      <c r="KQE4" s="158"/>
      <c r="KQF4" s="158"/>
      <c r="KQG4" s="158"/>
      <c r="KQH4" s="158"/>
      <c r="KQI4" s="158"/>
      <c r="KQJ4" s="158"/>
      <c r="KQK4" s="158"/>
      <c r="KQL4" s="158"/>
      <c r="KQM4" s="158"/>
      <c r="KQN4" s="158"/>
      <c r="KQO4" s="158"/>
      <c r="KQP4" s="158"/>
      <c r="KQQ4" s="158"/>
      <c r="KQR4" s="158"/>
      <c r="KQS4" s="158"/>
      <c r="KQT4" s="158"/>
      <c r="KQU4" s="158"/>
      <c r="KQV4" s="158"/>
      <c r="KQW4" s="158"/>
      <c r="KQX4" s="158"/>
      <c r="KQY4" s="158"/>
      <c r="KQZ4" s="158"/>
      <c r="KRA4" s="158"/>
      <c r="KRB4" s="158"/>
      <c r="KRC4" s="158"/>
      <c r="KRD4" s="158"/>
      <c r="KRE4" s="158"/>
      <c r="KRF4" s="158"/>
      <c r="KRG4" s="158"/>
      <c r="KRH4" s="158"/>
      <c r="KRI4" s="158"/>
      <c r="KRJ4" s="158"/>
      <c r="KRK4" s="158"/>
      <c r="KRL4" s="158"/>
      <c r="KRM4" s="158"/>
      <c r="KRN4" s="158"/>
      <c r="KRO4" s="158"/>
      <c r="KRP4" s="158"/>
      <c r="KRQ4" s="158"/>
      <c r="KRR4" s="158"/>
      <c r="KRS4" s="158"/>
      <c r="KRT4" s="158"/>
      <c r="KRU4" s="158"/>
      <c r="KRV4" s="158"/>
      <c r="KRW4" s="158"/>
      <c r="KRX4" s="158"/>
      <c r="KRY4" s="158"/>
      <c r="KRZ4" s="158"/>
      <c r="KSA4" s="158"/>
      <c r="KSB4" s="158"/>
      <c r="KSC4" s="158"/>
      <c r="KSD4" s="158"/>
      <c r="KSE4" s="158"/>
      <c r="KSF4" s="158"/>
      <c r="KSG4" s="158"/>
      <c r="KSH4" s="158"/>
      <c r="KSI4" s="158"/>
      <c r="KSJ4" s="158"/>
      <c r="KSK4" s="158"/>
      <c r="KSL4" s="158"/>
      <c r="KSM4" s="158"/>
      <c r="KSN4" s="158"/>
      <c r="KSO4" s="158"/>
      <c r="KSP4" s="158"/>
      <c r="KSQ4" s="158"/>
      <c r="KSR4" s="158"/>
      <c r="KSS4" s="158"/>
      <c r="KST4" s="158"/>
      <c r="KSU4" s="158"/>
      <c r="KSV4" s="158"/>
      <c r="KSW4" s="158"/>
      <c r="KSX4" s="158"/>
      <c r="KSY4" s="158"/>
      <c r="KSZ4" s="158"/>
      <c r="KTA4" s="158"/>
      <c r="KTB4" s="158"/>
      <c r="KTC4" s="158"/>
      <c r="KTD4" s="158"/>
      <c r="KTE4" s="158"/>
      <c r="KTF4" s="158"/>
      <c r="KTG4" s="158"/>
      <c r="KTH4" s="158"/>
      <c r="KTI4" s="158"/>
      <c r="KTJ4" s="158"/>
      <c r="KTK4" s="158"/>
      <c r="KTL4" s="158"/>
      <c r="KTM4" s="158"/>
      <c r="KTN4" s="158"/>
      <c r="KTO4" s="158"/>
      <c r="KTP4" s="158"/>
      <c r="KTQ4" s="158"/>
      <c r="KTR4" s="158"/>
      <c r="KTS4" s="158"/>
      <c r="KTT4" s="158"/>
      <c r="KTU4" s="158"/>
      <c r="KTV4" s="158"/>
      <c r="KTW4" s="158"/>
      <c r="KTX4" s="158"/>
      <c r="KTY4" s="158"/>
      <c r="KTZ4" s="158"/>
      <c r="KUA4" s="158"/>
      <c r="KUB4" s="158"/>
      <c r="KUC4" s="158"/>
      <c r="KUD4" s="158"/>
      <c r="KUE4" s="158"/>
      <c r="KUF4" s="158"/>
      <c r="KUG4" s="158"/>
      <c r="KUH4" s="158"/>
      <c r="KUI4" s="158"/>
      <c r="KUJ4" s="158"/>
      <c r="KUK4" s="158"/>
      <c r="KUL4" s="158"/>
      <c r="KUM4" s="158"/>
      <c r="KUN4" s="158"/>
      <c r="KUO4" s="158"/>
      <c r="KUP4" s="158"/>
      <c r="KUQ4" s="158"/>
      <c r="KUR4" s="158"/>
      <c r="KUS4" s="158"/>
      <c r="KUT4" s="158"/>
      <c r="KUU4" s="158"/>
      <c r="KUV4" s="158"/>
      <c r="KUW4" s="158"/>
      <c r="KUX4" s="158"/>
      <c r="KUY4" s="158"/>
      <c r="KUZ4" s="158"/>
      <c r="KVA4" s="158"/>
      <c r="KVB4" s="158"/>
      <c r="KVC4" s="158"/>
      <c r="KVD4" s="158"/>
      <c r="KVE4" s="158"/>
      <c r="KVF4" s="158"/>
      <c r="KVG4" s="158"/>
      <c r="KVH4" s="158"/>
      <c r="KVI4" s="158"/>
      <c r="KVJ4" s="158"/>
      <c r="KVK4" s="158"/>
      <c r="KVL4" s="158"/>
      <c r="KVM4" s="158"/>
      <c r="KVN4" s="158"/>
      <c r="KVO4" s="158"/>
      <c r="KVP4" s="158"/>
      <c r="KVQ4" s="158"/>
      <c r="KVR4" s="158"/>
      <c r="KVS4" s="158"/>
      <c r="KVT4" s="158"/>
      <c r="KVU4" s="158"/>
      <c r="KVV4" s="158"/>
      <c r="KVW4" s="158"/>
      <c r="KVX4" s="158"/>
      <c r="KVY4" s="158"/>
      <c r="KVZ4" s="158"/>
      <c r="KWA4" s="158"/>
      <c r="KWB4" s="158"/>
      <c r="KWC4" s="158"/>
      <c r="KWD4" s="158"/>
      <c r="KWE4" s="158"/>
      <c r="KWF4" s="158"/>
      <c r="KWG4" s="158"/>
      <c r="KWH4" s="158"/>
      <c r="KWI4" s="158"/>
      <c r="KWJ4" s="158"/>
      <c r="KWK4" s="158"/>
      <c r="KWL4" s="158"/>
      <c r="KWM4" s="158"/>
      <c r="KWN4" s="158"/>
      <c r="KWO4" s="158"/>
      <c r="KWP4" s="158"/>
      <c r="KWQ4" s="158"/>
      <c r="KWR4" s="158"/>
      <c r="KWS4" s="158"/>
      <c r="KWT4" s="158"/>
      <c r="KWU4" s="158"/>
      <c r="KWV4" s="158"/>
      <c r="KWW4" s="158"/>
      <c r="KWX4" s="158"/>
      <c r="KWY4" s="158"/>
      <c r="KWZ4" s="158"/>
      <c r="KXA4" s="158"/>
      <c r="KXB4" s="158"/>
      <c r="KXC4" s="158"/>
      <c r="KXD4" s="158"/>
      <c r="KXE4" s="158"/>
      <c r="KXF4" s="158"/>
      <c r="KXG4" s="158"/>
      <c r="KXH4" s="158"/>
      <c r="KXI4" s="158"/>
      <c r="KXJ4" s="158"/>
      <c r="KXK4" s="158"/>
      <c r="KXL4" s="158"/>
      <c r="KXM4" s="158"/>
      <c r="KXN4" s="158"/>
      <c r="KXO4" s="158"/>
      <c r="KXP4" s="158"/>
      <c r="KXQ4" s="158"/>
      <c r="KXR4" s="158"/>
      <c r="KXS4" s="158"/>
      <c r="KXT4" s="158"/>
      <c r="KXU4" s="158"/>
      <c r="KXV4" s="158"/>
      <c r="KXW4" s="158"/>
      <c r="KXX4" s="158"/>
      <c r="KXY4" s="158"/>
      <c r="KXZ4" s="158"/>
      <c r="KYA4" s="158"/>
      <c r="KYB4" s="158"/>
      <c r="KYC4" s="158"/>
      <c r="KYD4" s="158"/>
      <c r="KYE4" s="158"/>
      <c r="KYF4" s="158"/>
      <c r="KYG4" s="158"/>
      <c r="KYH4" s="158"/>
      <c r="KYI4" s="158"/>
      <c r="KYJ4" s="158"/>
      <c r="KYK4" s="158"/>
      <c r="KYL4" s="158"/>
      <c r="KYM4" s="158"/>
      <c r="KYN4" s="158"/>
      <c r="KYO4" s="158"/>
      <c r="KYP4" s="158"/>
      <c r="KYQ4" s="158"/>
      <c r="KYR4" s="158"/>
      <c r="KYS4" s="158"/>
      <c r="KYT4" s="158"/>
      <c r="KYU4" s="158"/>
      <c r="KYV4" s="158"/>
      <c r="KYW4" s="158"/>
      <c r="KYX4" s="158"/>
      <c r="KYY4" s="158"/>
      <c r="KYZ4" s="158"/>
      <c r="KZA4" s="158"/>
      <c r="KZB4" s="158"/>
      <c r="KZC4" s="158"/>
      <c r="KZD4" s="158"/>
      <c r="KZE4" s="158"/>
      <c r="KZF4" s="158"/>
      <c r="KZG4" s="158"/>
      <c r="KZH4" s="158"/>
      <c r="KZI4" s="158"/>
      <c r="KZJ4" s="158"/>
      <c r="KZK4" s="158"/>
      <c r="KZL4" s="158"/>
      <c r="KZM4" s="158"/>
      <c r="KZN4" s="158"/>
      <c r="KZO4" s="158"/>
      <c r="KZP4" s="158"/>
      <c r="KZQ4" s="158"/>
      <c r="KZR4" s="158"/>
      <c r="KZS4" s="158"/>
      <c r="KZT4" s="158"/>
      <c r="KZU4" s="158"/>
      <c r="KZV4" s="158"/>
      <c r="KZW4" s="158"/>
      <c r="KZX4" s="158"/>
      <c r="KZY4" s="158"/>
      <c r="KZZ4" s="158"/>
      <c r="LAA4" s="158"/>
      <c r="LAB4" s="158"/>
      <c r="LAC4" s="158"/>
      <c r="LAD4" s="158"/>
      <c r="LAE4" s="158"/>
      <c r="LAF4" s="158"/>
      <c r="LAG4" s="158"/>
      <c r="LAH4" s="158"/>
      <c r="LAI4" s="158"/>
      <c r="LAJ4" s="158"/>
      <c r="LAK4" s="158"/>
      <c r="LAL4" s="158"/>
      <c r="LAM4" s="158"/>
      <c r="LAN4" s="158"/>
      <c r="LAO4" s="158"/>
      <c r="LAP4" s="158"/>
      <c r="LAQ4" s="158"/>
      <c r="LAR4" s="158"/>
      <c r="LAS4" s="158"/>
      <c r="LAT4" s="158"/>
      <c r="LAU4" s="158"/>
      <c r="LAV4" s="158"/>
      <c r="LAW4" s="158"/>
      <c r="LAX4" s="158"/>
      <c r="LAY4" s="158"/>
      <c r="LAZ4" s="158"/>
      <c r="LBA4" s="158"/>
      <c r="LBB4" s="158"/>
      <c r="LBC4" s="158"/>
      <c r="LBD4" s="158"/>
      <c r="LBE4" s="158"/>
      <c r="LBF4" s="158"/>
      <c r="LBG4" s="158"/>
      <c r="LBH4" s="158"/>
      <c r="LBI4" s="158"/>
      <c r="LBJ4" s="158"/>
      <c r="LBK4" s="158"/>
      <c r="LBL4" s="158"/>
      <c r="LBM4" s="158"/>
      <c r="LBN4" s="158"/>
      <c r="LBO4" s="158"/>
      <c r="LBP4" s="158"/>
      <c r="LBQ4" s="158"/>
      <c r="LBR4" s="158"/>
      <c r="LBS4" s="158"/>
      <c r="LBT4" s="158"/>
      <c r="LBU4" s="158"/>
      <c r="LBV4" s="158"/>
      <c r="LBW4" s="158"/>
      <c r="LBX4" s="158"/>
      <c r="LBY4" s="158"/>
      <c r="LBZ4" s="158"/>
      <c r="LCA4" s="158"/>
      <c r="LCB4" s="158"/>
      <c r="LCC4" s="158"/>
      <c r="LCD4" s="158"/>
      <c r="LCE4" s="158"/>
      <c r="LCF4" s="158"/>
      <c r="LCG4" s="158"/>
      <c r="LCH4" s="158"/>
      <c r="LCI4" s="158"/>
      <c r="LCJ4" s="158"/>
      <c r="LCK4" s="158"/>
      <c r="LCL4" s="158"/>
      <c r="LCM4" s="158"/>
      <c r="LCN4" s="158"/>
      <c r="LCO4" s="158"/>
      <c r="LCP4" s="158"/>
      <c r="LCQ4" s="158"/>
      <c r="LCR4" s="158"/>
      <c r="LCS4" s="158"/>
      <c r="LCT4" s="158"/>
      <c r="LCU4" s="158"/>
      <c r="LCV4" s="158"/>
      <c r="LCW4" s="158"/>
      <c r="LCX4" s="158"/>
      <c r="LCY4" s="158"/>
      <c r="LCZ4" s="158"/>
      <c r="LDA4" s="158"/>
      <c r="LDB4" s="158"/>
      <c r="LDC4" s="158"/>
      <c r="LDD4" s="158"/>
      <c r="LDE4" s="158"/>
      <c r="LDF4" s="158"/>
      <c r="LDG4" s="158"/>
      <c r="LDH4" s="158"/>
      <c r="LDI4" s="158"/>
      <c r="LDJ4" s="158"/>
      <c r="LDK4" s="158"/>
      <c r="LDL4" s="158"/>
      <c r="LDM4" s="158"/>
      <c r="LDN4" s="158"/>
      <c r="LDO4" s="158"/>
      <c r="LDP4" s="158"/>
      <c r="LDQ4" s="158"/>
      <c r="LDR4" s="158"/>
      <c r="LDS4" s="158"/>
      <c r="LDT4" s="158"/>
      <c r="LDU4" s="158"/>
      <c r="LDV4" s="158"/>
      <c r="LDW4" s="158"/>
      <c r="LDX4" s="158"/>
      <c r="LDY4" s="158"/>
      <c r="LDZ4" s="158"/>
      <c r="LEA4" s="158"/>
      <c r="LEB4" s="158"/>
      <c r="LEC4" s="158"/>
      <c r="LED4" s="158"/>
      <c r="LEE4" s="158"/>
      <c r="LEF4" s="158"/>
      <c r="LEG4" s="158"/>
      <c r="LEH4" s="158"/>
      <c r="LEI4" s="158"/>
      <c r="LEJ4" s="158"/>
      <c r="LEK4" s="158"/>
      <c r="LEL4" s="158"/>
      <c r="LEM4" s="158"/>
      <c r="LEN4" s="158"/>
      <c r="LEO4" s="158"/>
      <c r="LEP4" s="158"/>
      <c r="LEQ4" s="158"/>
      <c r="LER4" s="158"/>
      <c r="LES4" s="158"/>
      <c r="LET4" s="158"/>
      <c r="LEU4" s="158"/>
      <c r="LEV4" s="158"/>
      <c r="LEW4" s="158"/>
      <c r="LEX4" s="158"/>
      <c r="LEY4" s="158"/>
      <c r="LEZ4" s="158"/>
      <c r="LFA4" s="158"/>
      <c r="LFB4" s="158"/>
      <c r="LFC4" s="158"/>
      <c r="LFD4" s="158"/>
      <c r="LFE4" s="158"/>
      <c r="LFF4" s="158"/>
      <c r="LFG4" s="158"/>
      <c r="LFH4" s="158"/>
      <c r="LFI4" s="158"/>
      <c r="LFJ4" s="158"/>
      <c r="LFK4" s="158"/>
      <c r="LFL4" s="158"/>
      <c r="LFM4" s="158"/>
      <c r="LFN4" s="158"/>
      <c r="LFO4" s="158"/>
      <c r="LFP4" s="158"/>
      <c r="LFQ4" s="158"/>
      <c r="LFR4" s="158"/>
      <c r="LFS4" s="158"/>
      <c r="LFT4" s="158"/>
      <c r="LFU4" s="158"/>
      <c r="LFV4" s="158"/>
      <c r="LFW4" s="158"/>
      <c r="LFX4" s="158"/>
      <c r="LFY4" s="158"/>
      <c r="LFZ4" s="158"/>
      <c r="LGA4" s="158"/>
      <c r="LGB4" s="158"/>
      <c r="LGC4" s="158"/>
      <c r="LGD4" s="158"/>
      <c r="LGE4" s="158"/>
      <c r="LGF4" s="158"/>
      <c r="LGG4" s="158"/>
      <c r="LGH4" s="158"/>
      <c r="LGI4" s="158"/>
      <c r="LGJ4" s="158"/>
      <c r="LGK4" s="158"/>
      <c r="LGL4" s="158"/>
      <c r="LGM4" s="158"/>
      <c r="LGN4" s="158"/>
      <c r="LGO4" s="158"/>
      <c r="LGP4" s="158"/>
      <c r="LGQ4" s="158"/>
      <c r="LGR4" s="158"/>
      <c r="LGS4" s="158"/>
      <c r="LGT4" s="158"/>
      <c r="LGU4" s="158"/>
      <c r="LGV4" s="158"/>
      <c r="LGW4" s="158"/>
      <c r="LGX4" s="158"/>
      <c r="LGY4" s="158"/>
      <c r="LGZ4" s="158"/>
      <c r="LHA4" s="158"/>
      <c r="LHB4" s="158"/>
      <c r="LHC4" s="158"/>
      <c r="LHD4" s="158"/>
      <c r="LHE4" s="158"/>
      <c r="LHF4" s="158"/>
      <c r="LHG4" s="158"/>
      <c r="LHH4" s="158"/>
      <c r="LHI4" s="158"/>
      <c r="LHJ4" s="158"/>
      <c r="LHK4" s="158"/>
      <c r="LHL4" s="158"/>
      <c r="LHM4" s="158"/>
      <c r="LHN4" s="158"/>
      <c r="LHO4" s="158"/>
      <c r="LHP4" s="158"/>
      <c r="LHQ4" s="158"/>
      <c r="LHR4" s="158"/>
      <c r="LHS4" s="158"/>
      <c r="LHT4" s="158"/>
      <c r="LHU4" s="158"/>
      <c r="LHV4" s="158"/>
      <c r="LHW4" s="158"/>
      <c r="LHX4" s="158"/>
      <c r="LHY4" s="158"/>
      <c r="LHZ4" s="158"/>
      <c r="LIA4" s="158"/>
      <c r="LIB4" s="158"/>
      <c r="LIC4" s="158"/>
      <c r="LID4" s="158"/>
      <c r="LIE4" s="158"/>
      <c r="LIF4" s="158"/>
      <c r="LIG4" s="158"/>
      <c r="LIH4" s="158"/>
      <c r="LII4" s="158"/>
      <c r="LIJ4" s="158"/>
      <c r="LIK4" s="158"/>
      <c r="LIL4" s="158"/>
      <c r="LIM4" s="158"/>
      <c r="LIN4" s="158"/>
      <c r="LIO4" s="158"/>
      <c r="LIP4" s="158"/>
      <c r="LIQ4" s="158"/>
      <c r="LIR4" s="158"/>
      <c r="LIS4" s="158"/>
      <c r="LIT4" s="158"/>
      <c r="LIU4" s="158"/>
      <c r="LIV4" s="158"/>
      <c r="LIW4" s="158"/>
      <c r="LIX4" s="158"/>
      <c r="LIY4" s="158"/>
      <c r="LIZ4" s="158"/>
      <c r="LJA4" s="158"/>
      <c r="LJB4" s="158"/>
      <c r="LJC4" s="158"/>
      <c r="LJD4" s="158"/>
      <c r="LJE4" s="158"/>
      <c r="LJF4" s="158"/>
      <c r="LJG4" s="158"/>
      <c r="LJH4" s="158"/>
      <c r="LJI4" s="158"/>
      <c r="LJJ4" s="158"/>
      <c r="LJK4" s="158"/>
      <c r="LJL4" s="158"/>
      <c r="LJM4" s="158"/>
      <c r="LJN4" s="158"/>
      <c r="LJO4" s="158"/>
      <c r="LJP4" s="158"/>
      <c r="LJQ4" s="158"/>
      <c r="LJR4" s="158"/>
      <c r="LJS4" s="158"/>
      <c r="LJT4" s="158"/>
      <c r="LJU4" s="158"/>
      <c r="LJV4" s="158"/>
      <c r="LJW4" s="158"/>
      <c r="LJX4" s="158"/>
      <c r="LJY4" s="158"/>
      <c r="LJZ4" s="158"/>
      <c r="LKA4" s="158"/>
      <c r="LKB4" s="158"/>
      <c r="LKC4" s="158"/>
      <c r="LKD4" s="158"/>
      <c r="LKE4" s="158"/>
      <c r="LKF4" s="158"/>
      <c r="LKG4" s="158"/>
      <c r="LKH4" s="158"/>
      <c r="LKI4" s="158"/>
      <c r="LKJ4" s="158"/>
      <c r="LKK4" s="158"/>
      <c r="LKL4" s="158"/>
      <c r="LKM4" s="158"/>
      <c r="LKN4" s="158"/>
      <c r="LKO4" s="158"/>
      <c r="LKP4" s="158"/>
      <c r="LKQ4" s="158"/>
      <c r="LKR4" s="158"/>
      <c r="LKS4" s="158"/>
      <c r="LKT4" s="158"/>
      <c r="LKU4" s="158"/>
      <c r="LKV4" s="158"/>
      <c r="LKW4" s="158"/>
      <c r="LKX4" s="158"/>
      <c r="LKY4" s="158"/>
      <c r="LKZ4" s="158"/>
      <c r="LLA4" s="158"/>
      <c r="LLB4" s="158"/>
      <c r="LLC4" s="158"/>
      <c r="LLD4" s="158"/>
      <c r="LLE4" s="158"/>
      <c r="LLF4" s="158"/>
      <c r="LLG4" s="158"/>
      <c r="LLH4" s="158"/>
      <c r="LLI4" s="158"/>
      <c r="LLJ4" s="158"/>
      <c r="LLK4" s="158"/>
      <c r="LLL4" s="158"/>
      <c r="LLM4" s="158"/>
      <c r="LLN4" s="158"/>
      <c r="LLO4" s="158"/>
      <c r="LLP4" s="158"/>
      <c r="LLQ4" s="158"/>
      <c r="LLR4" s="158"/>
      <c r="LLS4" s="158"/>
      <c r="LLT4" s="158"/>
      <c r="LLU4" s="158"/>
      <c r="LLV4" s="158"/>
      <c r="LLW4" s="158"/>
      <c r="LLX4" s="158"/>
      <c r="LLY4" s="158"/>
      <c r="LLZ4" s="158"/>
      <c r="LMA4" s="158"/>
      <c r="LMB4" s="158"/>
      <c r="LMC4" s="158"/>
      <c r="LMD4" s="158"/>
      <c r="LME4" s="158"/>
      <c r="LMF4" s="158"/>
      <c r="LMG4" s="158"/>
      <c r="LMH4" s="158"/>
      <c r="LMI4" s="158"/>
      <c r="LMJ4" s="158"/>
      <c r="LMK4" s="158"/>
      <c r="LML4" s="158"/>
      <c r="LMM4" s="158"/>
      <c r="LMN4" s="158"/>
      <c r="LMO4" s="158"/>
      <c r="LMP4" s="158"/>
      <c r="LMQ4" s="158"/>
      <c r="LMR4" s="158"/>
      <c r="LMS4" s="158"/>
      <c r="LMT4" s="158"/>
      <c r="LMU4" s="158"/>
      <c r="LMV4" s="158"/>
      <c r="LMW4" s="158"/>
      <c r="LMX4" s="158"/>
      <c r="LMY4" s="158"/>
      <c r="LMZ4" s="158"/>
      <c r="LNA4" s="158"/>
      <c r="LNB4" s="158"/>
      <c r="LNC4" s="158"/>
      <c r="LND4" s="158"/>
      <c r="LNE4" s="158"/>
      <c r="LNF4" s="158"/>
      <c r="LNG4" s="158"/>
      <c r="LNH4" s="158"/>
      <c r="LNI4" s="158"/>
      <c r="LNJ4" s="158"/>
      <c r="LNK4" s="158"/>
      <c r="LNL4" s="158"/>
      <c r="LNM4" s="158"/>
      <c r="LNN4" s="158"/>
      <c r="LNO4" s="158"/>
      <c r="LNP4" s="158"/>
      <c r="LNQ4" s="158"/>
      <c r="LNR4" s="158"/>
      <c r="LNS4" s="158"/>
      <c r="LNT4" s="158"/>
      <c r="LNU4" s="158"/>
      <c r="LNV4" s="158"/>
      <c r="LNW4" s="158"/>
      <c r="LNX4" s="158"/>
      <c r="LNY4" s="158"/>
      <c r="LNZ4" s="158"/>
      <c r="LOA4" s="158"/>
      <c r="LOB4" s="158"/>
      <c r="LOC4" s="158"/>
      <c r="LOD4" s="158"/>
      <c r="LOE4" s="158"/>
      <c r="LOF4" s="158"/>
      <c r="LOG4" s="158"/>
      <c r="LOH4" s="158"/>
      <c r="LOI4" s="158"/>
      <c r="LOJ4" s="158"/>
      <c r="LOK4" s="158"/>
      <c r="LOL4" s="158"/>
      <c r="LOM4" s="158"/>
      <c r="LON4" s="158"/>
      <c r="LOO4" s="158"/>
      <c r="LOP4" s="158"/>
      <c r="LOQ4" s="158"/>
      <c r="LOR4" s="158"/>
      <c r="LOS4" s="158"/>
      <c r="LOT4" s="158"/>
      <c r="LOU4" s="158"/>
      <c r="LOV4" s="158"/>
      <c r="LOW4" s="158"/>
      <c r="LOX4" s="158"/>
      <c r="LOY4" s="158"/>
      <c r="LOZ4" s="158"/>
      <c r="LPA4" s="158"/>
      <c r="LPB4" s="158"/>
      <c r="LPC4" s="158"/>
      <c r="LPD4" s="158"/>
      <c r="LPE4" s="158"/>
      <c r="LPF4" s="158"/>
      <c r="LPG4" s="158"/>
      <c r="LPH4" s="158"/>
      <c r="LPI4" s="158"/>
      <c r="LPJ4" s="158"/>
      <c r="LPK4" s="158"/>
      <c r="LPL4" s="158"/>
      <c r="LPM4" s="158"/>
      <c r="LPN4" s="158"/>
      <c r="LPO4" s="158"/>
      <c r="LPP4" s="158"/>
      <c r="LPQ4" s="158"/>
      <c r="LPR4" s="158"/>
      <c r="LPS4" s="158"/>
      <c r="LPT4" s="158"/>
      <c r="LPU4" s="158"/>
      <c r="LPV4" s="158"/>
      <c r="LPW4" s="158"/>
      <c r="LPX4" s="158"/>
      <c r="LPY4" s="158"/>
      <c r="LPZ4" s="158"/>
      <c r="LQA4" s="158"/>
      <c r="LQB4" s="158"/>
      <c r="LQC4" s="158"/>
      <c r="LQD4" s="158"/>
      <c r="LQE4" s="158"/>
      <c r="LQF4" s="158"/>
      <c r="LQG4" s="158"/>
      <c r="LQH4" s="158"/>
      <c r="LQI4" s="158"/>
      <c r="LQJ4" s="158"/>
      <c r="LQK4" s="158"/>
      <c r="LQL4" s="158"/>
      <c r="LQM4" s="158"/>
      <c r="LQN4" s="158"/>
      <c r="LQO4" s="158"/>
      <c r="LQP4" s="158"/>
      <c r="LQQ4" s="158"/>
      <c r="LQR4" s="158"/>
      <c r="LQS4" s="158"/>
      <c r="LQT4" s="158"/>
      <c r="LQU4" s="158"/>
      <c r="LQV4" s="158"/>
      <c r="LQW4" s="158"/>
      <c r="LQX4" s="158"/>
      <c r="LQY4" s="158"/>
      <c r="LQZ4" s="158"/>
      <c r="LRA4" s="158"/>
      <c r="LRB4" s="158"/>
      <c r="LRC4" s="158"/>
      <c r="LRD4" s="158"/>
      <c r="LRE4" s="158"/>
      <c r="LRF4" s="158"/>
      <c r="LRG4" s="158"/>
      <c r="LRH4" s="158"/>
      <c r="LRI4" s="158"/>
      <c r="LRJ4" s="158"/>
      <c r="LRK4" s="158"/>
      <c r="LRL4" s="158"/>
      <c r="LRM4" s="158"/>
      <c r="LRN4" s="158"/>
      <c r="LRO4" s="158"/>
      <c r="LRP4" s="158"/>
      <c r="LRQ4" s="158"/>
      <c r="LRR4" s="158"/>
      <c r="LRS4" s="158"/>
      <c r="LRT4" s="158"/>
      <c r="LRU4" s="158"/>
      <c r="LRV4" s="158"/>
      <c r="LRW4" s="158"/>
      <c r="LRX4" s="158"/>
      <c r="LRY4" s="158"/>
      <c r="LRZ4" s="158"/>
      <c r="LSA4" s="158"/>
      <c r="LSB4" s="158"/>
      <c r="LSC4" s="158"/>
      <c r="LSD4" s="158"/>
      <c r="LSE4" s="158"/>
      <c r="LSF4" s="158"/>
      <c r="LSG4" s="158"/>
      <c r="LSH4" s="158"/>
      <c r="LSI4" s="158"/>
      <c r="LSJ4" s="158"/>
      <c r="LSK4" s="158"/>
      <c r="LSL4" s="158"/>
      <c r="LSM4" s="158"/>
      <c r="LSN4" s="158"/>
      <c r="LSO4" s="158"/>
      <c r="LSP4" s="158"/>
      <c r="LSQ4" s="158"/>
      <c r="LSR4" s="158"/>
      <c r="LSS4" s="158"/>
      <c r="LST4" s="158"/>
      <c r="LSU4" s="158"/>
      <c r="LSV4" s="158"/>
      <c r="LSW4" s="158"/>
      <c r="LSX4" s="158"/>
      <c r="LSY4" s="158"/>
      <c r="LSZ4" s="158"/>
      <c r="LTA4" s="158"/>
      <c r="LTB4" s="158"/>
      <c r="LTC4" s="158"/>
      <c r="LTD4" s="158"/>
      <c r="LTE4" s="158"/>
      <c r="LTF4" s="158"/>
      <c r="LTG4" s="158"/>
      <c r="LTH4" s="158"/>
      <c r="LTI4" s="158"/>
      <c r="LTJ4" s="158"/>
      <c r="LTK4" s="158"/>
      <c r="LTL4" s="158"/>
      <c r="LTM4" s="158"/>
      <c r="LTN4" s="158"/>
      <c r="LTO4" s="158"/>
      <c r="LTP4" s="158"/>
      <c r="LTQ4" s="158"/>
      <c r="LTR4" s="158"/>
      <c r="LTS4" s="158"/>
      <c r="LTT4" s="158"/>
      <c r="LTU4" s="158"/>
      <c r="LTV4" s="158"/>
      <c r="LTW4" s="158"/>
      <c r="LTX4" s="158"/>
      <c r="LTY4" s="158"/>
      <c r="LTZ4" s="158"/>
      <c r="LUA4" s="158"/>
      <c r="LUB4" s="158"/>
      <c r="LUC4" s="158"/>
      <c r="LUD4" s="158"/>
      <c r="LUE4" s="158"/>
      <c r="LUF4" s="158"/>
      <c r="LUG4" s="158"/>
      <c r="LUH4" s="158"/>
      <c r="LUI4" s="158"/>
      <c r="LUJ4" s="158"/>
      <c r="LUK4" s="158"/>
      <c r="LUL4" s="158"/>
      <c r="LUM4" s="158"/>
      <c r="LUN4" s="158"/>
      <c r="LUO4" s="158"/>
      <c r="LUP4" s="158"/>
      <c r="LUQ4" s="158"/>
      <c r="LUR4" s="158"/>
      <c r="LUS4" s="158"/>
      <c r="LUT4" s="158"/>
      <c r="LUU4" s="158"/>
      <c r="LUV4" s="158"/>
      <c r="LUW4" s="158"/>
      <c r="LUX4" s="158"/>
      <c r="LUY4" s="158"/>
      <c r="LUZ4" s="158"/>
      <c r="LVA4" s="158"/>
      <c r="LVB4" s="158"/>
      <c r="LVC4" s="158"/>
      <c r="LVD4" s="158"/>
      <c r="LVE4" s="158"/>
      <c r="LVF4" s="158"/>
      <c r="LVG4" s="158"/>
      <c r="LVH4" s="158"/>
      <c r="LVI4" s="158"/>
      <c r="LVJ4" s="158"/>
      <c r="LVK4" s="158"/>
      <c r="LVL4" s="158"/>
      <c r="LVM4" s="158"/>
      <c r="LVN4" s="158"/>
      <c r="LVO4" s="158"/>
      <c r="LVP4" s="158"/>
      <c r="LVQ4" s="158"/>
      <c r="LVR4" s="158"/>
      <c r="LVS4" s="158"/>
      <c r="LVT4" s="158"/>
      <c r="LVU4" s="158"/>
      <c r="LVV4" s="158"/>
      <c r="LVW4" s="158"/>
      <c r="LVX4" s="158"/>
      <c r="LVY4" s="158"/>
      <c r="LVZ4" s="158"/>
      <c r="LWA4" s="158"/>
      <c r="LWB4" s="158"/>
      <c r="LWC4" s="158"/>
      <c r="LWD4" s="158"/>
      <c r="LWE4" s="158"/>
      <c r="LWF4" s="158"/>
      <c r="LWG4" s="158"/>
      <c r="LWH4" s="158"/>
      <c r="LWI4" s="158"/>
      <c r="LWJ4" s="158"/>
      <c r="LWK4" s="158"/>
      <c r="LWL4" s="158"/>
      <c r="LWM4" s="158"/>
      <c r="LWN4" s="158"/>
      <c r="LWO4" s="158"/>
      <c r="LWP4" s="158"/>
      <c r="LWQ4" s="158"/>
      <c r="LWR4" s="158"/>
      <c r="LWS4" s="158"/>
      <c r="LWT4" s="158"/>
      <c r="LWU4" s="158"/>
      <c r="LWV4" s="158"/>
      <c r="LWW4" s="158"/>
      <c r="LWX4" s="158"/>
      <c r="LWY4" s="158"/>
      <c r="LWZ4" s="158"/>
      <c r="LXA4" s="158"/>
      <c r="LXB4" s="158"/>
      <c r="LXC4" s="158"/>
      <c r="LXD4" s="158"/>
      <c r="LXE4" s="158"/>
      <c r="LXF4" s="158"/>
      <c r="LXG4" s="158"/>
      <c r="LXH4" s="158"/>
      <c r="LXI4" s="158"/>
      <c r="LXJ4" s="158"/>
      <c r="LXK4" s="158"/>
      <c r="LXL4" s="158"/>
      <c r="LXM4" s="158"/>
      <c r="LXN4" s="158"/>
      <c r="LXO4" s="158"/>
      <c r="LXP4" s="158"/>
      <c r="LXQ4" s="158"/>
      <c r="LXR4" s="158"/>
      <c r="LXS4" s="158"/>
      <c r="LXT4" s="158"/>
      <c r="LXU4" s="158"/>
      <c r="LXV4" s="158"/>
      <c r="LXW4" s="158"/>
      <c r="LXX4" s="158"/>
      <c r="LXY4" s="158"/>
      <c r="LXZ4" s="158"/>
      <c r="LYA4" s="158"/>
      <c r="LYB4" s="158"/>
      <c r="LYC4" s="158"/>
      <c r="LYD4" s="158"/>
      <c r="LYE4" s="158"/>
      <c r="LYF4" s="158"/>
      <c r="LYG4" s="158"/>
      <c r="LYH4" s="158"/>
      <c r="LYI4" s="158"/>
      <c r="LYJ4" s="158"/>
      <c r="LYK4" s="158"/>
      <c r="LYL4" s="158"/>
      <c r="LYM4" s="158"/>
      <c r="LYN4" s="158"/>
      <c r="LYO4" s="158"/>
      <c r="LYP4" s="158"/>
      <c r="LYQ4" s="158"/>
      <c r="LYR4" s="158"/>
      <c r="LYS4" s="158"/>
      <c r="LYT4" s="158"/>
      <c r="LYU4" s="158"/>
      <c r="LYV4" s="158"/>
      <c r="LYW4" s="158"/>
      <c r="LYX4" s="158"/>
      <c r="LYY4" s="158"/>
      <c r="LYZ4" s="158"/>
      <c r="LZA4" s="158"/>
      <c r="LZB4" s="158"/>
      <c r="LZC4" s="158"/>
      <c r="LZD4" s="158"/>
      <c r="LZE4" s="158"/>
      <c r="LZF4" s="158"/>
      <c r="LZG4" s="158"/>
      <c r="LZH4" s="158"/>
      <c r="LZI4" s="158"/>
      <c r="LZJ4" s="158"/>
      <c r="LZK4" s="158"/>
      <c r="LZL4" s="158"/>
      <c r="LZM4" s="158"/>
      <c r="LZN4" s="158"/>
      <c r="LZO4" s="158"/>
      <c r="LZP4" s="158"/>
      <c r="LZQ4" s="158"/>
      <c r="LZR4" s="158"/>
      <c r="LZS4" s="158"/>
      <c r="LZT4" s="158"/>
      <c r="LZU4" s="158"/>
      <c r="LZV4" s="158"/>
      <c r="LZW4" s="158"/>
      <c r="LZX4" s="158"/>
      <c r="LZY4" s="158"/>
      <c r="LZZ4" s="158"/>
      <c r="MAA4" s="158"/>
      <c r="MAB4" s="158"/>
      <c r="MAC4" s="158"/>
      <c r="MAD4" s="158"/>
      <c r="MAE4" s="158"/>
      <c r="MAF4" s="158"/>
      <c r="MAG4" s="158"/>
      <c r="MAH4" s="158"/>
      <c r="MAI4" s="158"/>
      <c r="MAJ4" s="158"/>
      <c r="MAK4" s="158"/>
      <c r="MAL4" s="158"/>
      <c r="MAM4" s="158"/>
      <c r="MAN4" s="158"/>
      <c r="MAO4" s="158"/>
      <c r="MAP4" s="158"/>
      <c r="MAQ4" s="158"/>
      <c r="MAR4" s="158"/>
      <c r="MAS4" s="158"/>
      <c r="MAT4" s="158"/>
      <c r="MAU4" s="158"/>
      <c r="MAV4" s="158"/>
      <c r="MAW4" s="158"/>
      <c r="MAX4" s="158"/>
      <c r="MAY4" s="158"/>
      <c r="MAZ4" s="158"/>
      <c r="MBA4" s="158"/>
      <c r="MBB4" s="158"/>
      <c r="MBC4" s="158"/>
      <c r="MBD4" s="158"/>
      <c r="MBE4" s="158"/>
      <c r="MBF4" s="158"/>
      <c r="MBG4" s="158"/>
      <c r="MBH4" s="158"/>
      <c r="MBI4" s="158"/>
      <c r="MBJ4" s="158"/>
      <c r="MBK4" s="158"/>
      <c r="MBL4" s="158"/>
      <c r="MBM4" s="158"/>
      <c r="MBN4" s="158"/>
      <c r="MBO4" s="158"/>
      <c r="MBP4" s="158"/>
      <c r="MBQ4" s="158"/>
      <c r="MBR4" s="158"/>
      <c r="MBS4" s="158"/>
      <c r="MBT4" s="158"/>
      <c r="MBU4" s="158"/>
      <c r="MBV4" s="158"/>
      <c r="MBW4" s="158"/>
      <c r="MBX4" s="158"/>
      <c r="MBY4" s="158"/>
      <c r="MBZ4" s="158"/>
      <c r="MCA4" s="158"/>
      <c r="MCB4" s="158"/>
      <c r="MCC4" s="158"/>
      <c r="MCD4" s="158"/>
      <c r="MCE4" s="158"/>
      <c r="MCF4" s="158"/>
      <c r="MCG4" s="158"/>
      <c r="MCH4" s="158"/>
      <c r="MCI4" s="158"/>
      <c r="MCJ4" s="158"/>
      <c r="MCK4" s="158"/>
      <c r="MCL4" s="158"/>
      <c r="MCM4" s="158"/>
      <c r="MCN4" s="158"/>
      <c r="MCO4" s="158"/>
      <c r="MCP4" s="158"/>
      <c r="MCQ4" s="158"/>
      <c r="MCR4" s="158"/>
      <c r="MCS4" s="158"/>
      <c r="MCT4" s="158"/>
      <c r="MCU4" s="158"/>
      <c r="MCV4" s="158"/>
      <c r="MCW4" s="158"/>
      <c r="MCX4" s="158"/>
      <c r="MCY4" s="158"/>
      <c r="MCZ4" s="158"/>
      <c r="MDA4" s="158"/>
      <c r="MDB4" s="158"/>
      <c r="MDC4" s="158"/>
      <c r="MDD4" s="158"/>
      <c r="MDE4" s="158"/>
      <c r="MDF4" s="158"/>
      <c r="MDG4" s="158"/>
      <c r="MDH4" s="158"/>
      <c r="MDI4" s="158"/>
      <c r="MDJ4" s="158"/>
      <c r="MDK4" s="158"/>
      <c r="MDL4" s="158"/>
      <c r="MDM4" s="158"/>
      <c r="MDN4" s="158"/>
      <c r="MDO4" s="158"/>
      <c r="MDP4" s="158"/>
      <c r="MDQ4" s="158"/>
      <c r="MDR4" s="158"/>
      <c r="MDS4" s="158"/>
      <c r="MDT4" s="158"/>
      <c r="MDU4" s="158"/>
      <c r="MDV4" s="158"/>
      <c r="MDW4" s="158"/>
      <c r="MDX4" s="158"/>
      <c r="MDY4" s="158"/>
      <c r="MDZ4" s="158"/>
      <c r="MEA4" s="158"/>
      <c r="MEB4" s="158"/>
      <c r="MEC4" s="158"/>
      <c r="MED4" s="158"/>
      <c r="MEE4" s="158"/>
      <c r="MEF4" s="158"/>
      <c r="MEG4" s="158"/>
      <c r="MEH4" s="158"/>
      <c r="MEI4" s="158"/>
      <c r="MEJ4" s="158"/>
      <c r="MEK4" s="158"/>
      <c r="MEL4" s="158"/>
      <c r="MEM4" s="158"/>
      <c r="MEN4" s="158"/>
      <c r="MEO4" s="158"/>
      <c r="MEP4" s="158"/>
      <c r="MEQ4" s="158"/>
      <c r="MER4" s="158"/>
      <c r="MES4" s="158"/>
      <c r="MET4" s="158"/>
      <c r="MEU4" s="158"/>
      <c r="MEV4" s="158"/>
      <c r="MEW4" s="158"/>
      <c r="MEX4" s="158"/>
      <c r="MEY4" s="158"/>
      <c r="MEZ4" s="158"/>
      <c r="MFA4" s="158"/>
      <c r="MFB4" s="158"/>
      <c r="MFC4" s="158"/>
      <c r="MFD4" s="158"/>
      <c r="MFE4" s="158"/>
      <c r="MFF4" s="158"/>
      <c r="MFG4" s="158"/>
      <c r="MFH4" s="158"/>
      <c r="MFI4" s="158"/>
      <c r="MFJ4" s="158"/>
      <c r="MFK4" s="158"/>
      <c r="MFL4" s="158"/>
      <c r="MFM4" s="158"/>
      <c r="MFN4" s="158"/>
      <c r="MFO4" s="158"/>
      <c r="MFP4" s="158"/>
      <c r="MFQ4" s="158"/>
      <c r="MFR4" s="158"/>
      <c r="MFS4" s="158"/>
      <c r="MFT4" s="158"/>
      <c r="MFU4" s="158"/>
      <c r="MFV4" s="158"/>
      <c r="MFW4" s="158"/>
      <c r="MFX4" s="158"/>
      <c r="MFY4" s="158"/>
      <c r="MFZ4" s="158"/>
      <c r="MGA4" s="158"/>
      <c r="MGB4" s="158"/>
      <c r="MGC4" s="158"/>
      <c r="MGD4" s="158"/>
      <c r="MGE4" s="158"/>
      <c r="MGF4" s="158"/>
      <c r="MGG4" s="158"/>
      <c r="MGH4" s="158"/>
      <c r="MGI4" s="158"/>
      <c r="MGJ4" s="158"/>
      <c r="MGK4" s="158"/>
      <c r="MGL4" s="158"/>
      <c r="MGM4" s="158"/>
      <c r="MGN4" s="158"/>
      <c r="MGO4" s="158"/>
      <c r="MGP4" s="158"/>
      <c r="MGQ4" s="158"/>
      <c r="MGR4" s="158"/>
      <c r="MGS4" s="158"/>
      <c r="MGT4" s="158"/>
      <c r="MGU4" s="158"/>
      <c r="MGV4" s="158"/>
      <c r="MGW4" s="158"/>
      <c r="MGX4" s="158"/>
      <c r="MGY4" s="158"/>
      <c r="MGZ4" s="158"/>
      <c r="MHA4" s="158"/>
      <c r="MHB4" s="158"/>
      <c r="MHC4" s="158"/>
      <c r="MHD4" s="158"/>
      <c r="MHE4" s="158"/>
      <c r="MHF4" s="158"/>
      <c r="MHG4" s="158"/>
      <c r="MHH4" s="158"/>
      <c r="MHI4" s="158"/>
      <c r="MHJ4" s="158"/>
      <c r="MHK4" s="158"/>
      <c r="MHL4" s="158"/>
      <c r="MHM4" s="158"/>
      <c r="MHN4" s="158"/>
      <c r="MHO4" s="158"/>
      <c r="MHP4" s="158"/>
      <c r="MHQ4" s="158"/>
      <c r="MHR4" s="158"/>
      <c r="MHS4" s="158"/>
      <c r="MHT4" s="158"/>
      <c r="MHU4" s="158"/>
      <c r="MHV4" s="158"/>
      <c r="MHW4" s="158"/>
      <c r="MHX4" s="158"/>
      <c r="MHY4" s="158"/>
      <c r="MHZ4" s="158"/>
      <c r="MIA4" s="158"/>
      <c r="MIB4" s="158"/>
      <c r="MIC4" s="158"/>
      <c r="MID4" s="158"/>
      <c r="MIE4" s="158"/>
      <c r="MIF4" s="158"/>
      <c r="MIG4" s="158"/>
      <c r="MIH4" s="158"/>
      <c r="MII4" s="158"/>
      <c r="MIJ4" s="158"/>
      <c r="MIK4" s="158"/>
      <c r="MIL4" s="158"/>
      <c r="MIM4" s="158"/>
      <c r="MIN4" s="158"/>
      <c r="MIO4" s="158"/>
      <c r="MIP4" s="158"/>
      <c r="MIQ4" s="158"/>
      <c r="MIR4" s="158"/>
      <c r="MIS4" s="158"/>
      <c r="MIT4" s="158"/>
      <c r="MIU4" s="158"/>
      <c r="MIV4" s="158"/>
      <c r="MIW4" s="158"/>
      <c r="MIX4" s="158"/>
      <c r="MIY4" s="158"/>
      <c r="MIZ4" s="158"/>
      <c r="MJA4" s="158"/>
      <c r="MJB4" s="158"/>
      <c r="MJC4" s="158"/>
      <c r="MJD4" s="158"/>
      <c r="MJE4" s="158"/>
      <c r="MJF4" s="158"/>
      <c r="MJG4" s="158"/>
      <c r="MJH4" s="158"/>
      <c r="MJI4" s="158"/>
      <c r="MJJ4" s="158"/>
      <c r="MJK4" s="158"/>
      <c r="MJL4" s="158"/>
      <c r="MJM4" s="158"/>
      <c r="MJN4" s="158"/>
      <c r="MJO4" s="158"/>
      <c r="MJP4" s="158"/>
      <c r="MJQ4" s="158"/>
      <c r="MJR4" s="158"/>
      <c r="MJS4" s="158"/>
      <c r="MJT4" s="158"/>
      <c r="MJU4" s="158"/>
      <c r="MJV4" s="158"/>
      <c r="MJW4" s="158"/>
      <c r="MJX4" s="158"/>
      <c r="MJY4" s="158"/>
      <c r="MJZ4" s="158"/>
      <c r="MKA4" s="158"/>
      <c r="MKB4" s="158"/>
      <c r="MKC4" s="158"/>
      <c r="MKD4" s="158"/>
      <c r="MKE4" s="158"/>
      <c r="MKF4" s="158"/>
      <c r="MKG4" s="158"/>
      <c r="MKH4" s="158"/>
      <c r="MKI4" s="158"/>
      <c r="MKJ4" s="158"/>
      <c r="MKK4" s="158"/>
      <c r="MKL4" s="158"/>
      <c r="MKM4" s="158"/>
      <c r="MKN4" s="158"/>
      <c r="MKO4" s="158"/>
      <c r="MKP4" s="158"/>
      <c r="MKQ4" s="158"/>
      <c r="MKR4" s="158"/>
      <c r="MKS4" s="158"/>
      <c r="MKT4" s="158"/>
      <c r="MKU4" s="158"/>
      <c r="MKV4" s="158"/>
      <c r="MKW4" s="158"/>
      <c r="MKX4" s="158"/>
      <c r="MKY4" s="158"/>
      <c r="MKZ4" s="158"/>
      <c r="MLA4" s="158"/>
      <c r="MLB4" s="158"/>
      <c r="MLC4" s="158"/>
      <c r="MLD4" s="158"/>
      <c r="MLE4" s="158"/>
      <c r="MLF4" s="158"/>
      <c r="MLG4" s="158"/>
      <c r="MLH4" s="158"/>
      <c r="MLI4" s="158"/>
      <c r="MLJ4" s="158"/>
      <c r="MLK4" s="158"/>
      <c r="MLL4" s="158"/>
      <c r="MLM4" s="158"/>
      <c r="MLN4" s="158"/>
      <c r="MLO4" s="158"/>
      <c r="MLP4" s="158"/>
      <c r="MLQ4" s="158"/>
      <c r="MLR4" s="158"/>
      <c r="MLS4" s="158"/>
      <c r="MLT4" s="158"/>
      <c r="MLU4" s="158"/>
      <c r="MLV4" s="158"/>
      <c r="MLW4" s="158"/>
      <c r="MLX4" s="158"/>
      <c r="MLY4" s="158"/>
      <c r="MLZ4" s="158"/>
      <c r="MMA4" s="158"/>
      <c r="MMB4" s="158"/>
      <c r="MMC4" s="158"/>
      <c r="MMD4" s="158"/>
      <c r="MME4" s="158"/>
      <c r="MMF4" s="158"/>
      <c r="MMG4" s="158"/>
      <c r="MMH4" s="158"/>
      <c r="MMI4" s="158"/>
      <c r="MMJ4" s="158"/>
      <c r="MMK4" s="158"/>
      <c r="MML4" s="158"/>
      <c r="MMM4" s="158"/>
      <c r="MMN4" s="158"/>
      <c r="MMO4" s="158"/>
      <c r="MMP4" s="158"/>
      <c r="MMQ4" s="158"/>
      <c r="MMR4" s="158"/>
      <c r="MMS4" s="158"/>
      <c r="MMT4" s="158"/>
      <c r="MMU4" s="158"/>
      <c r="MMV4" s="158"/>
      <c r="MMW4" s="158"/>
      <c r="MMX4" s="158"/>
      <c r="MMY4" s="158"/>
      <c r="MMZ4" s="158"/>
      <c r="MNA4" s="158"/>
      <c r="MNB4" s="158"/>
      <c r="MNC4" s="158"/>
      <c r="MND4" s="158"/>
      <c r="MNE4" s="158"/>
      <c r="MNF4" s="158"/>
      <c r="MNG4" s="158"/>
      <c r="MNH4" s="158"/>
      <c r="MNI4" s="158"/>
      <c r="MNJ4" s="158"/>
      <c r="MNK4" s="158"/>
      <c r="MNL4" s="158"/>
      <c r="MNM4" s="158"/>
      <c r="MNN4" s="158"/>
      <c r="MNO4" s="158"/>
      <c r="MNP4" s="158"/>
      <c r="MNQ4" s="158"/>
      <c r="MNR4" s="158"/>
      <c r="MNS4" s="158"/>
      <c r="MNT4" s="158"/>
      <c r="MNU4" s="158"/>
      <c r="MNV4" s="158"/>
      <c r="MNW4" s="158"/>
      <c r="MNX4" s="158"/>
      <c r="MNY4" s="158"/>
      <c r="MNZ4" s="158"/>
      <c r="MOA4" s="158"/>
      <c r="MOB4" s="158"/>
      <c r="MOC4" s="158"/>
      <c r="MOD4" s="158"/>
      <c r="MOE4" s="158"/>
      <c r="MOF4" s="158"/>
      <c r="MOG4" s="158"/>
      <c r="MOH4" s="158"/>
      <c r="MOI4" s="158"/>
      <c r="MOJ4" s="158"/>
      <c r="MOK4" s="158"/>
      <c r="MOL4" s="158"/>
      <c r="MOM4" s="158"/>
      <c r="MON4" s="158"/>
      <c r="MOO4" s="158"/>
      <c r="MOP4" s="158"/>
      <c r="MOQ4" s="158"/>
      <c r="MOR4" s="158"/>
      <c r="MOS4" s="158"/>
      <c r="MOT4" s="158"/>
      <c r="MOU4" s="158"/>
      <c r="MOV4" s="158"/>
      <c r="MOW4" s="158"/>
      <c r="MOX4" s="158"/>
      <c r="MOY4" s="158"/>
      <c r="MOZ4" s="158"/>
      <c r="MPA4" s="158"/>
      <c r="MPB4" s="158"/>
      <c r="MPC4" s="158"/>
      <c r="MPD4" s="158"/>
      <c r="MPE4" s="158"/>
      <c r="MPF4" s="158"/>
      <c r="MPG4" s="158"/>
      <c r="MPH4" s="158"/>
      <c r="MPI4" s="158"/>
      <c r="MPJ4" s="158"/>
      <c r="MPK4" s="158"/>
      <c r="MPL4" s="158"/>
      <c r="MPM4" s="158"/>
      <c r="MPN4" s="158"/>
      <c r="MPO4" s="158"/>
      <c r="MPP4" s="158"/>
      <c r="MPQ4" s="158"/>
      <c r="MPR4" s="158"/>
      <c r="MPS4" s="158"/>
      <c r="MPT4" s="158"/>
      <c r="MPU4" s="158"/>
      <c r="MPV4" s="158"/>
      <c r="MPW4" s="158"/>
      <c r="MPX4" s="158"/>
      <c r="MPY4" s="158"/>
      <c r="MPZ4" s="158"/>
      <c r="MQA4" s="158"/>
      <c r="MQB4" s="158"/>
      <c r="MQC4" s="158"/>
      <c r="MQD4" s="158"/>
      <c r="MQE4" s="158"/>
      <c r="MQF4" s="158"/>
      <c r="MQG4" s="158"/>
      <c r="MQH4" s="158"/>
      <c r="MQI4" s="158"/>
      <c r="MQJ4" s="158"/>
      <c r="MQK4" s="158"/>
      <c r="MQL4" s="158"/>
      <c r="MQM4" s="158"/>
      <c r="MQN4" s="158"/>
      <c r="MQO4" s="158"/>
      <c r="MQP4" s="158"/>
      <c r="MQQ4" s="158"/>
      <c r="MQR4" s="158"/>
      <c r="MQS4" s="158"/>
      <c r="MQT4" s="158"/>
      <c r="MQU4" s="158"/>
      <c r="MQV4" s="158"/>
      <c r="MQW4" s="158"/>
      <c r="MQX4" s="158"/>
      <c r="MQY4" s="158"/>
      <c r="MQZ4" s="158"/>
      <c r="MRA4" s="158"/>
      <c r="MRB4" s="158"/>
      <c r="MRC4" s="158"/>
      <c r="MRD4" s="158"/>
      <c r="MRE4" s="158"/>
      <c r="MRF4" s="158"/>
      <c r="MRG4" s="158"/>
      <c r="MRH4" s="158"/>
      <c r="MRI4" s="158"/>
      <c r="MRJ4" s="158"/>
      <c r="MRK4" s="158"/>
      <c r="MRL4" s="158"/>
      <c r="MRM4" s="158"/>
      <c r="MRN4" s="158"/>
      <c r="MRO4" s="158"/>
      <c r="MRP4" s="158"/>
      <c r="MRQ4" s="158"/>
      <c r="MRR4" s="158"/>
      <c r="MRS4" s="158"/>
      <c r="MRT4" s="158"/>
      <c r="MRU4" s="158"/>
      <c r="MRV4" s="158"/>
      <c r="MRW4" s="158"/>
      <c r="MRX4" s="158"/>
      <c r="MRY4" s="158"/>
      <c r="MRZ4" s="158"/>
      <c r="MSA4" s="158"/>
      <c r="MSB4" s="158"/>
      <c r="MSC4" s="158"/>
      <c r="MSD4" s="158"/>
      <c r="MSE4" s="158"/>
      <c r="MSF4" s="158"/>
      <c r="MSG4" s="158"/>
      <c r="MSH4" s="158"/>
      <c r="MSI4" s="158"/>
      <c r="MSJ4" s="158"/>
      <c r="MSK4" s="158"/>
      <c r="MSL4" s="158"/>
      <c r="MSM4" s="158"/>
      <c r="MSN4" s="158"/>
      <c r="MSO4" s="158"/>
      <c r="MSP4" s="158"/>
      <c r="MSQ4" s="158"/>
      <c r="MSR4" s="158"/>
      <c r="MSS4" s="158"/>
      <c r="MST4" s="158"/>
      <c r="MSU4" s="158"/>
      <c r="MSV4" s="158"/>
      <c r="MSW4" s="158"/>
      <c r="MSX4" s="158"/>
      <c r="MSY4" s="158"/>
      <c r="MSZ4" s="158"/>
      <c r="MTA4" s="158"/>
      <c r="MTB4" s="158"/>
      <c r="MTC4" s="158"/>
      <c r="MTD4" s="158"/>
      <c r="MTE4" s="158"/>
      <c r="MTF4" s="158"/>
      <c r="MTG4" s="158"/>
      <c r="MTH4" s="158"/>
      <c r="MTI4" s="158"/>
      <c r="MTJ4" s="158"/>
      <c r="MTK4" s="158"/>
      <c r="MTL4" s="158"/>
      <c r="MTM4" s="158"/>
      <c r="MTN4" s="158"/>
      <c r="MTO4" s="158"/>
      <c r="MTP4" s="158"/>
      <c r="MTQ4" s="158"/>
      <c r="MTR4" s="158"/>
      <c r="MTS4" s="158"/>
      <c r="MTT4" s="158"/>
      <c r="MTU4" s="158"/>
      <c r="MTV4" s="158"/>
      <c r="MTW4" s="158"/>
      <c r="MTX4" s="158"/>
      <c r="MTY4" s="158"/>
      <c r="MTZ4" s="158"/>
      <c r="MUA4" s="158"/>
      <c r="MUB4" s="158"/>
      <c r="MUC4" s="158"/>
      <c r="MUD4" s="158"/>
      <c r="MUE4" s="158"/>
      <c r="MUF4" s="158"/>
      <c r="MUG4" s="158"/>
      <c r="MUH4" s="158"/>
      <c r="MUI4" s="158"/>
      <c r="MUJ4" s="158"/>
      <c r="MUK4" s="158"/>
      <c r="MUL4" s="158"/>
      <c r="MUM4" s="158"/>
      <c r="MUN4" s="158"/>
      <c r="MUO4" s="158"/>
      <c r="MUP4" s="158"/>
      <c r="MUQ4" s="158"/>
      <c r="MUR4" s="158"/>
      <c r="MUS4" s="158"/>
      <c r="MUT4" s="158"/>
      <c r="MUU4" s="158"/>
      <c r="MUV4" s="158"/>
      <c r="MUW4" s="158"/>
      <c r="MUX4" s="158"/>
      <c r="MUY4" s="158"/>
      <c r="MUZ4" s="158"/>
      <c r="MVA4" s="158"/>
      <c r="MVB4" s="158"/>
      <c r="MVC4" s="158"/>
      <c r="MVD4" s="158"/>
      <c r="MVE4" s="158"/>
      <c r="MVF4" s="158"/>
      <c r="MVG4" s="158"/>
      <c r="MVH4" s="158"/>
      <c r="MVI4" s="158"/>
      <c r="MVJ4" s="158"/>
      <c r="MVK4" s="158"/>
      <c r="MVL4" s="158"/>
      <c r="MVM4" s="158"/>
      <c r="MVN4" s="158"/>
      <c r="MVO4" s="158"/>
      <c r="MVP4" s="158"/>
      <c r="MVQ4" s="158"/>
      <c r="MVR4" s="158"/>
      <c r="MVS4" s="158"/>
      <c r="MVT4" s="158"/>
      <c r="MVU4" s="158"/>
      <c r="MVV4" s="158"/>
      <c r="MVW4" s="158"/>
      <c r="MVX4" s="158"/>
      <c r="MVY4" s="158"/>
      <c r="MVZ4" s="158"/>
      <c r="MWA4" s="158"/>
      <c r="MWB4" s="158"/>
      <c r="MWC4" s="158"/>
      <c r="MWD4" s="158"/>
      <c r="MWE4" s="158"/>
      <c r="MWF4" s="158"/>
      <c r="MWG4" s="158"/>
      <c r="MWH4" s="158"/>
      <c r="MWI4" s="158"/>
      <c r="MWJ4" s="158"/>
      <c r="MWK4" s="158"/>
      <c r="MWL4" s="158"/>
      <c r="MWM4" s="158"/>
      <c r="MWN4" s="158"/>
      <c r="MWO4" s="158"/>
      <c r="MWP4" s="158"/>
      <c r="MWQ4" s="158"/>
      <c r="MWR4" s="158"/>
      <c r="MWS4" s="158"/>
      <c r="MWT4" s="158"/>
      <c r="MWU4" s="158"/>
      <c r="MWV4" s="158"/>
      <c r="MWW4" s="158"/>
      <c r="MWX4" s="158"/>
      <c r="MWY4" s="158"/>
      <c r="MWZ4" s="158"/>
      <c r="MXA4" s="158"/>
      <c r="MXB4" s="158"/>
      <c r="MXC4" s="158"/>
      <c r="MXD4" s="158"/>
      <c r="MXE4" s="158"/>
      <c r="MXF4" s="158"/>
      <c r="MXG4" s="158"/>
      <c r="MXH4" s="158"/>
      <c r="MXI4" s="158"/>
      <c r="MXJ4" s="158"/>
      <c r="MXK4" s="158"/>
      <c r="MXL4" s="158"/>
      <c r="MXM4" s="158"/>
      <c r="MXN4" s="158"/>
      <c r="MXO4" s="158"/>
      <c r="MXP4" s="158"/>
      <c r="MXQ4" s="158"/>
      <c r="MXR4" s="158"/>
      <c r="MXS4" s="158"/>
      <c r="MXT4" s="158"/>
      <c r="MXU4" s="158"/>
      <c r="MXV4" s="158"/>
      <c r="MXW4" s="158"/>
      <c r="MXX4" s="158"/>
      <c r="MXY4" s="158"/>
      <c r="MXZ4" s="158"/>
      <c r="MYA4" s="158"/>
      <c r="MYB4" s="158"/>
      <c r="MYC4" s="158"/>
      <c r="MYD4" s="158"/>
      <c r="MYE4" s="158"/>
      <c r="MYF4" s="158"/>
      <c r="MYG4" s="158"/>
      <c r="MYH4" s="158"/>
      <c r="MYI4" s="158"/>
      <c r="MYJ4" s="158"/>
      <c r="MYK4" s="158"/>
      <c r="MYL4" s="158"/>
      <c r="MYM4" s="158"/>
      <c r="MYN4" s="158"/>
      <c r="MYO4" s="158"/>
      <c r="MYP4" s="158"/>
      <c r="MYQ4" s="158"/>
      <c r="MYR4" s="158"/>
      <c r="MYS4" s="158"/>
      <c r="MYT4" s="158"/>
      <c r="MYU4" s="158"/>
      <c r="MYV4" s="158"/>
      <c r="MYW4" s="158"/>
      <c r="MYX4" s="158"/>
      <c r="MYY4" s="158"/>
      <c r="MYZ4" s="158"/>
      <c r="MZA4" s="158"/>
      <c r="MZB4" s="158"/>
      <c r="MZC4" s="158"/>
      <c r="MZD4" s="158"/>
      <c r="MZE4" s="158"/>
      <c r="MZF4" s="158"/>
      <c r="MZG4" s="158"/>
      <c r="MZH4" s="158"/>
      <c r="MZI4" s="158"/>
      <c r="MZJ4" s="158"/>
      <c r="MZK4" s="158"/>
      <c r="MZL4" s="158"/>
      <c r="MZM4" s="158"/>
      <c r="MZN4" s="158"/>
      <c r="MZO4" s="158"/>
      <c r="MZP4" s="158"/>
      <c r="MZQ4" s="158"/>
      <c r="MZR4" s="158"/>
      <c r="MZS4" s="158"/>
      <c r="MZT4" s="158"/>
      <c r="MZU4" s="158"/>
      <c r="MZV4" s="158"/>
      <c r="MZW4" s="158"/>
      <c r="MZX4" s="158"/>
      <c r="MZY4" s="158"/>
      <c r="MZZ4" s="158"/>
      <c r="NAA4" s="158"/>
      <c r="NAB4" s="158"/>
      <c r="NAC4" s="158"/>
      <c r="NAD4" s="158"/>
      <c r="NAE4" s="158"/>
      <c r="NAF4" s="158"/>
      <c r="NAG4" s="158"/>
      <c r="NAH4" s="158"/>
      <c r="NAI4" s="158"/>
      <c r="NAJ4" s="158"/>
      <c r="NAK4" s="158"/>
      <c r="NAL4" s="158"/>
      <c r="NAM4" s="158"/>
      <c r="NAN4" s="158"/>
      <c r="NAO4" s="158"/>
      <c r="NAP4" s="158"/>
      <c r="NAQ4" s="158"/>
      <c r="NAR4" s="158"/>
      <c r="NAS4" s="158"/>
      <c r="NAT4" s="158"/>
      <c r="NAU4" s="158"/>
      <c r="NAV4" s="158"/>
      <c r="NAW4" s="158"/>
      <c r="NAX4" s="158"/>
      <c r="NAY4" s="158"/>
      <c r="NAZ4" s="158"/>
      <c r="NBA4" s="158"/>
      <c r="NBB4" s="158"/>
      <c r="NBC4" s="158"/>
      <c r="NBD4" s="158"/>
      <c r="NBE4" s="158"/>
      <c r="NBF4" s="158"/>
      <c r="NBG4" s="158"/>
      <c r="NBH4" s="158"/>
      <c r="NBI4" s="158"/>
      <c r="NBJ4" s="158"/>
      <c r="NBK4" s="158"/>
      <c r="NBL4" s="158"/>
      <c r="NBM4" s="158"/>
      <c r="NBN4" s="158"/>
      <c r="NBO4" s="158"/>
      <c r="NBP4" s="158"/>
      <c r="NBQ4" s="158"/>
      <c r="NBR4" s="158"/>
      <c r="NBS4" s="158"/>
      <c r="NBT4" s="158"/>
      <c r="NBU4" s="158"/>
      <c r="NBV4" s="158"/>
      <c r="NBW4" s="158"/>
      <c r="NBX4" s="158"/>
      <c r="NBY4" s="158"/>
      <c r="NBZ4" s="158"/>
      <c r="NCA4" s="158"/>
      <c r="NCB4" s="158"/>
      <c r="NCC4" s="158"/>
      <c r="NCD4" s="158"/>
      <c r="NCE4" s="158"/>
      <c r="NCF4" s="158"/>
      <c r="NCG4" s="158"/>
      <c r="NCH4" s="158"/>
      <c r="NCI4" s="158"/>
      <c r="NCJ4" s="158"/>
      <c r="NCK4" s="158"/>
      <c r="NCL4" s="158"/>
      <c r="NCM4" s="158"/>
      <c r="NCN4" s="158"/>
      <c r="NCO4" s="158"/>
      <c r="NCP4" s="158"/>
      <c r="NCQ4" s="158"/>
      <c r="NCR4" s="158"/>
      <c r="NCS4" s="158"/>
      <c r="NCT4" s="158"/>
      <c r="NCU4" s="158"/>
      <c r="NCV4" s="158"/>
      <c r="NCW4" s="158"/>
      <c r="NCX4" s="158"/>
      <c r="NCY4" s="158"/>
      <c r="NCZ4" s="158"/>
      <c r="NDA4" s="158"/>
      <c r="NDB4" s="158"/>
      <c r="NDC4" s="158"/>
      <c r="NDD4" s="158"/>
      <c r="NDE4" s="158"/>
      <c r="NDF4" s="158"/>
      <c r="NDG4" s="158"/>
      <c r="NDH4" s="158"/>
      <c r="NDI4" s="158"/>
      <c r="NDJ4" s="158"/>
      <c r="NDK4" s="158"/>
      <c r="NDL4" s="158"/>
      <c r="NDM4" s="158"/>
      <c r="NDN4" s="158"/>
      <c r="NDO4" s="158"/>
      <c r="NDP4" s="158"/>
      <c r="NDQ4" s="158"/>
      <c r="NDR4" s="158"/>
      <c r="NDS4" s="158"/>
      <c r="NDT4" s="158"/>
      <c r="NDU4" s="158"/>
      <c r="NDV4" s="158"/>
      <c r="NDW4" s="158"/>
      <c r="NDX4" s="158"/>
      <c r="NDY4" s="158"/>
      <c r="NDZ4" s="158"/>
      <c r="NEA4" s="158"/>
      <c r="NEB4" s="158"/>
      <c r="NEC4" s="158"/>
      <c r="NED4" s="158"/>
      <c r="NEE4" s="158"/>
      <c r="NEF4" s="158"/>
      <c r="NEG4" s="158"/>
      <c r="NEH4" s="158"/>
      <c r="NEI4" s="158"/>
      <c r="NEJ4" s="158"/>
      <c r="NEK4" s="158"/>
      <c r="NEL4" s="158"/>
      <c r="NEM4" s="158"/>
      <c r="NEN4" s="158"/>
      <c r="NEO4" s="158"/>
      <c r="NEP4" s="158"/>
      <c r="NEQ4" s="158"/>
      <c r="NER4" s="158"/>
      <c r="NES4" s="158"/>
      <c r="NET4" s="158"/>
      <c r="NEU4" s="158"/>
      <c r="NEV4" s="158"/>
      <c r="NEW4" s="158"/>
      <c r="NEX4" s="158"/>
      <c r="NEY4" s="158"/>
      <c r="NEZ4" s="158"/>
      <c r="NFA4" s="158"/>
      <c r="NFB4" s="158"/>
      <c r="NFC4" s="158"/>
      <c r="NFD4" s="158"/>
      <c r="NFE4" s="158"/>
      <c r="NFF4" s="158"/>
      <c r="NFG4" s="158"/>
      <c r="NFH4" s="158"/>
      <c r="NFI4" s="158"/>
      <c r="NFJ4" s="158"/>
      <c r="NFK4" s="158"/>
      <c r="NFL4" s="158"/>
      <c r="NFM4" s="158"/>
      <c r="NFN4" s="158"/>
      <c r="NFO4" s="158"/>
      <c r="NFP4" s="158"/>
      <c r="NFQ4" s="158"/>
      <c r="NFR4" s="158"/>
      <c r="NFS4" s="158"/>
      <c r="NFT4" s="158"/>
      <c r="NFU4" s="158"/>
      <c r="NFV4" s="158"/>
      <c r="NFW4" s="158"/>
      <c r="NFX4" s="158"/>
      <c r="NFY4" s="158"/>
      <c r="NFZ4" s="158"/>
      <c r="NGA4" s="158"/>
      <c r="NGB4" s="158"/>
      <c r="NGC4" s="158"/>
      <c r="NGD4" s="158"/>
      <c r="NGE4" s="158"/>
      <c r="NGF4" s="158"/>
      <c r="NGG4" s="158"/>
      <c r="NGH4" s="158"/>
      <c r="NGI4" s="158"/>
      <c r="NGJ4" s="158"/>
      <c r="NGK4" s="158"/>
      <c r="NGL4" s="158"/>
      <c r="NGM4" s="158"/>
      <c r="NGN4" s="158"/>
      <c r="NGO4" s="158"/>
      <c r="NGP4" s="158"/>
      <c r="NGQ4" s="158"/>
      <c r="NGR4" s="158"/>
      <c r="NGS4" s="158"/>
      <c r="NGT4" s="158"/>
      <c r="NGU4" s="158"/>
      <c r="NGV4" s="158"/>
      <c r="NGW4" s="158"/>
      <c r="NGX4" s="158"/>
      <c r="NGY4" s="158"/>
      <c r="NGZ4" s="158"/>
      <c r="NHA4" s="158"/>
      <c r="NHB4" s="158"/>
      <c r="NHC4" s="158"/>
      <c r="NHD4" s="158"/>
      <c r="NHE4" s="158"/>
      <c r="NHF4" s="158"/>
      <c r="NHG4" s="158"/>
      <c r="NHH4" s="158"/>
      <c r="NHI4" s="158"/>
      <c r="NHJ4" s="158"/>
      <c r="NHK4" s="158"/>
      <c r="NHL4" s="158"/>
      <c r="NHM4" s="158"/>
      <c r="NHN4" s="158"/>
      <c r="NHO4" s="158"/>
      <c r="NHP4" s="158"/>
      <c r="NHQ4" s="158"/>
      <c r="NHR4" s="158"/>
      <c r="NHS4" s="158"/>
      <c r="NHT4" s="158"/>
      <c r="NHU4" s="158"/>
      <c r="NHV4" s="158"/>
      <c r="NHW4" s="158"/>
      <c r="NHX4" s="158"/>
      <c r="NHY4" s="158"/>
      <c r="NHZ4" s="158"/>
      <c r="NIA4" s="158"/>
      <c r="NIB4" s="158"/>
      <c r="NIC4" s="158"/>
      <c r="NID4" s="158"/>
      <c r="NIE4" s="158"/>
      <c r="NIF4" s="158"/>
      <c r="NIG4" s="158"/>
      <c r="NIH4" s="158"/>
      <c r="NII4" s="158"/>
      <c r="NIJ4" s="158"/>
      <c r="NIK4" s="158"/>
      <c r="NIL4" s="158"/>
      <c r="NIM4" s="158"/>
      <c r="NIN4" s="158"/>
      <c r="NIO4" s="158"/>
      <c r="NIP4" s="158"/>
      <c r="NIQ4" s="158"/>
      <c r="NIR4" s="158"/>
      <c r="NIS4" s="158"/>
      <c r="NIT4" s="158"/>
      <c r="NIU4" s="158"/>
      <c r="NIV4" s="158"/>
      <c r="NIW4" s="158"/>
      <c r="NIX4" s="158"/>
      <c r="NIY4" s="158"/>
      <c r="NIZ4" s="158"/>
      <c r="NJA4" s="158"/>
      <c r="NJB4" s="158"/>
      <c r="NJC4" s="158"/>
      <c r="NJD4" s="158"/>
      <c r="NJE4" s="158"/>
      <c r="NJF4" s="158"/>
      <c r="NJG4" s="158"/>
      <c r="NJH4" s="158"/>
      <c r="NJI4" s="158"/>
      <c r="NJJ4" s="158"/>
      <c r="NJK4" s="158"/>
      <c r="NJL4" s="158"/>
      <c r="NJM4" s="158"/>
      <c r="NJN4" s="158"/>
      <c r="NJO4" s="158"/>
      <c r="NJP4" s="158"/>
      <c r="NJQ4" s="158"/>
      <c r="NJR4" s="158"/>
      <c r="NJS4" s="158"/>
      <c r="NJT4" s="158"/>
      <c r="NJU4" s="158"/>
      <c r="NJV4" s="158"/>
      <c r="NJW4" s="158"/>
      <c r="NJX4" s="158"/>
      <c r="NJY4" s="158"/>
      <c r="NJZ4" s="158"/>
      <c r="NKA4" s="158"/>
      <c r="NKB4" s="158"/>
      <c r="NKC4" s="158"/>
      <c r="NKD4" s="158"/>
      <c r="NKE4" s="158"/>
      <c r="NKF4" s="158"/>
      <c r="NKG4" s="158"/>
      <c r="NKH4" s="158"/>
      <c r="NKI4" s="158"/>
      <c r="NKJ4" s="158"/>
      <c r="NKK4" s="158"/>
      <c r="NKL4" s="158"/>
      <c r="NKM4" s="158"/>
      <c r="NKN4" s="158"/>
      <c r="NKO4" s="158"/>
      <c r="NKP4" s="158"/>
      <c r="NKQ4" s="158"/>
      <c r="NKR4" s="158"/>
      <c r="NKS4" s="158"/>
      <c r="NKT4" s="158"/>
      <c r="NKU4" s="158"/>
      <c r="NKV4" s="158"/>
      <c r="NKW4" s="158"/>
      <c r="NKX4" s="158"/>
      <c r="NKY4" s="158"/>
      <c r="NKZ4" s="158"/>
      <c r="NLA4" s="158"/>
      <c r="NLB4" s="158"/>
      <c r="NLC4" s="158"/>
      <c r="NLD4" s="158"/>
      <c r="NLE4" s="158"/>
      <c r="NLF4" s="158"/>
      <c r="NLG4" s="158"/>
      <c r="NLH4" s="158"/>
      <c r="NLI4" s="158"/>
      <c r="NLJ4" s="158"/>
      <c r="NLK4" s="158"/>
      <c r="NLL4" s="158"/>
      <c r="NLM4" s="158"/>
      <c r="NLN4" s="158"/>
      <c r="NLO4" s="158"/>
      <c r="NLP4" s="158"/>
      <c r="NLQ4" s="158"/>
      <c r="NLR4" s="158"/>
      <c r="NLS4" s="158"/>
      <c r="NLT4" s="158"/>
      <c r="NLU4" s="158"/>
      <c r="NLV4" s="158"/>
      <c r="NLW4" s="158"/>
      <c r="NLX4" s="158"/>
      <c r="NLY4" s="158"/>
      <c r="NLZ4" s="158"/>
      <c r="NMA4" s="158"/>
      <c r="NMB4" s="158"/>
      <c r="NMC4" s="158"/>
      <c r="NMD4" s="158"/>
      <c r="NME4" s="158"/>
      <c r="NMF4" s="158"/>
      <c r="NMG4" s="158"/>
      <c r="NMH4" s="158"/>
      <c r="NMI4" s="158"/>
      <c r="NMJ4" s="158"/>
      <c r="NMK4" s="158"/>
      <c r="NML4" s="158"/>
      <c r="NMM4" s="158"/>
      <c r="NMN4" s="158"/>
      <c r="NMO4" s="158"/>
      <c r="NMP4" s="158"/>
      <c r="NMQ4" s="158"/>
      <c r="NMR4" s="158"/>
      <c r="NMS4" s="158"/>
      <c r="NMT4" s="158"/>
      <c r="NMU4" s="158"/>
      <c r="NMV4" s="158"/>
      <c r="NMW4" s="158"/>
      <c r="NMX4" s="158"/>
      <c r="NMY4" s="158"/>
      <c r="NMZ4" s="158"/>
      <c r="NNA4" s="158"/>
      <c r="NNB4" s="158"/>
      <c r="NNC4" s="158"/>
      <c r="NND4" s="158"/>
      <c r="NNE4" s="158"/>
      <c r="NNF4" s="158"/>
      <c r="NNG4" s="158"/>
      <c r="NNH4" s="158"/>
      <c r="NNI4" s="158"/>
      <c r="NNJ4" s="158"/>
      <c r="NNK4" s="158"/>
      <c r="NNL4" s="158"/>
      <c r="NNM4" s="158"/>
      <c r="NNN4" s="158"/>
      <c r="NNO4" s="158"/>
      <c r="NNP4" s="158"/>
      <c r="NNQ4" s="158"/>
      <c r="NNR4" s="158"/>
      <c r="NNS4" s="158"/>
      <c r="NNT4" s="158"/>
      <c r="NNU4" s="158"/>
      <c r="NNV4" s="158"/>
      <c r="NNW4" s="158"/>
      <c r="NNX4" s="158"/>
      <c r="NNY4" s="158"/>
      <c r="NNZ4" s="158"/>
      <c r="NOA4" s="158"/>
      <c r="NOB4" s="158"/>
      <c r="NOC4" s="158"/>
      <c r="NOD4" s="158"/>
      <c r="NOE4" s="158"/>
      <c r="NOF4" s="158"/>
      <c r="NOG4" s="158"/>
      <c r="NOH4" s="158"/>
      <c r="NOI4" s="158"/>
      <c r="NOJ4" s="158"/>
      <c r="NOK4" s="158"/>
      <c r="NOL4" s="158"/>
      <c r="NOM4" s="158"/>
      <c r="NON4" s="158"/>
      <c r="NOO4" s="158"/>
      <c r="NOP4" s="158"/>
      <c r="NOQ4" s="158"/>
      <c r="NOR4" s="158"/>
      <c r="NOS4" s="158"/>
      <c r="NOT4" s="158"/>
      <c r="NOU4" s="158"/>
      <c r="NOV4" s="158"/>
      <c r="NOW4" s="158"/>
      <c r="NOX4" s="158"/>
      <c r="NOY4" s="158"/>
      <c r="NOZ4" s="158"/>
      <c r="NPA4" s="158"/>
      <c r="NPB4" s="158"/>
      <c r="NPC4" s="158"/>
      <c r="NPD4" s="158"/>
      <c r="NPE4" s="158"/>
      <c r="NPF4" s="158"/>
      <c r="NPG4" s="158"/>
      <c r="NPH4" s="158"/>
      <c r="NPI4" s="158"/>
      <c r="NPJ4" s="158"/>
      <c r="NPK4" s="158"/>
      <c r="NPL4" s="158"/>
      <c r="NPM4" s="158"/>
      <c r="NPN4" s="158"/>
      <c r="NPO4" s="158"/>
      <c r="NPP4" s="158"/>
      <c r="NPQ4" s="158"/>
      <c r="NPR4" s="158"/>
      <c r="NPS4" s="158"/>
      <c r="NPT4" s="158"/>
      <c r="NPU4" s="158"/>
      <c r="NPV4" s="158"/>
      <c r="NPW4" s="158"/>
      <c r="NPX4" s="158"/>
      <c r="NPY4" s="158"/>
      <c r="NPZ4" s="158"/>
      <c r="NQA4" s="158"/>
      <c r="NQB4" s="158"/>
      <c r="NQC4" s="158"/>
      <c r="NQD4" s="158"/>
      <c r="NQE4" s="158"/>
      <c r="NQF4" s="158"/>
      <c r="NQG4" s="158"/>
      <c r="NQH4" s="158"/>
      <c r="NQI4" s="158"/>
      <c r="NQJ4" s="158"/>
      <c r="NQK4" s="158"/>
      <c r="NQL4" s="158"/>
      <c r="NQM4" s="158"/>
      <c r="NQN4" s="158"/>
      <c r="NQO4" s="158"/>
      <c r="NQP4" s="158"/>
      <c r="NQQ4" s="158"/>
      <c r="NQR4" s="158"/>
      <c r="NQS4" s="158"/>
      <c r="NQT4" s="158"/>
      <c r="NQU4" s="158"/>
      <c r="NQV4" s="158"/>
      <c r="NQW4" s="158"/>
      <c r="NQX4" s="158"/>
      <c r="NQY4" s="158"/>
      <c r="NQZ4" s="158"/>
      <c r="NRA4" s="158"/>
      <c r="NRB4" s="158"/>
      <c r="NRC4" s="158"/>
      <c r="NRD4" s="158"/>
      <c r="NRE4" s="158"/>
      <c r="NRF4" s="158"/>
      <c r="NRG4" s="158"/>
      <c r="NRH4" s="158"/>
      <c r="NRI4" s="158"/>
      <c r="NRJ4" s="158"/>
      <c r="NRK4" s="158"/>
      <c r="NRL4" s="158"/>
      <c r="NRM4" s="158"/>
      <c r="NRN4" s="158"/>
      <c r="NRO4" s="158"/>
      <c r="NRP4" s="158"/>
      <c r="NRQ4" s="158"/>
      <c r="NRR4" s="158"/>
      <c r="NRS4" s="158"/>
      <c r="NRT4" s="158"/>
      <c r="NRU4" s="158"/>
      <c r="NRV4" s="158"/>
      <c r="NRW4" s="158"/>
      <c r="NRX4" s="158"/>
      <c r="NRY4" s="158"/>
      <c r="NRZ4" s="158"/>
      <c r="NSA4" s="158"/>
      <c r="NSB4" s="158"/>
      <c r="NSC4" s="158"/>
      <c r="NSD4" s="158"/>
      <c r="NSE4" s="158"/>
      <c r="NSF4" s="158"/>
      <c r="NSG4" s="158"/>
      <c r="NSH4" s="158"/>
      <c r="NSI4" s="158"/>
      <c r="NSJ4" s="158"/>
      <c r="NSK4" s="158"/>
      <c r="NSL4" s="158"/>
      <c r="NSM4" s="158"/>
      <c r="NSN4" s="158"/>
      <c r="NSO4" s="158"/>
      <c r="NSP4" s="158"/>
      <c r="NSQ4" s="158"/>
      <c r="NSR4" s="158"/>
      <c r="NSS4" s="158"/>
      <c r="NST4" s="158"/>
      <c r="NSU4" s="158"/>
      <c r="NSV4" s="158"/>
      <c r="NSW4" s="158"/>
      <c r="NSX4" s="158"/>
      <c r="NSY4" s="158"/>
      <c r="NSZ4" s="158"/>
      <c r="NTA4" s="158"/>
      <c r="NTB4" s="158"/>
      <c r="NTC4" s="158"/>
      <c r="NTD4" s="158"/>
      <c r="NTE4" s="158"/>
      <c r="NTF4" s="158"/>
      <c r="NTG4" s="158"/>
      <c r="NTH4" s="158"/>
      <c r="NTI4" s="158"/>
      <c r="NTJ4" s="158"/>
      <c r="NTK4" s="158"/>
      <c r="NTL4" s="158"/>
      <c r="NTM4" s="158"/>
      <c r="NTN4" s="158"/>
      <c r="NTO4" s="158"/>
      <c r="NTP4" s="158"/>
      <c r="NTQ4" s="158"/>
      <c r="NTR4" s="158"/>
      <c r="NTS4" s="158"/>
      <c r="NTT4" s="158"/>
      <c r="NTU4" s="158"/>
      <c r="NTV4" s="158"/>
      <c r="NTW4" s="158"/>
      <c r="NTX4" s="158"/>
      <c r="NTY4" s="158"/>
      <c r="NTZ4" s="158"/>
      <c r="NUA4" s="158"/>
      <c r="NUB4" s="158"/>
      <c r="NUC4" s="158"/>
      <c r="NUD4" s="158"/>
      <c r="NUE4" s="158"/>
      <c r="NUF4" s="158"/>
      <c r="NUG4" s="158"/>
      <c r="NUH4" s="158"/>
      <c r="NUI4" s="158"/>
      <c r="NUJ4" s="158"/>
      <c r="NUK4" s="158"/>
      <c r="NUL4" s="158"/>
      <c r="NUM4" s="158"/>
      <c r="NUN4" s="158"/>
      <c r="NUO4" s="158"/>
      <c r="NUP4" s="158"/>
      <c r="NUQ4" s="158"/>
      <c r="NUR4" s="158"/>
      <c r="NUS4" s="158"/>
      <c r="NUT4" s="158"/>
      <c r="NUU4" s="158"/>
      <c r="NUV4" s="158"/>
      <c r="NUW4" s="158"/>
      <c r="NUX4" s="158"/>
      <c r="NUY4" s="158"/>
      <c r="NUZ4" s="158"/>
      <c r="NVA4" s="158"/>
      <c r="NVB4" s="158"/>
      <c r="NVC4" s="158"/>
      <c r="NVD4" s="158"/>
      <c r="NVE4" s="158"/>
      <c r="NVF4" s="158"/>
      <c r="NVG4" s="158"/>
      <c r="NVH4" s="158"/>
      <c r="NVI4" s="158"/>
      <c r="NVJ4" s="158"/>
      <c r="NVK4" s="158"/>
      <c r="NVL4" s="158"/>
      <c r="NVM4" s="158"/>
      <c r="NVN4" s="158"/>
      <c r="NVO4" s="158"/>
      <c r="NVP4" s="158"/>
      <c r="NVQ4" s="158"/>
      <c r="NVR4" s="158"/>
      <c r="NVS4" s="158"/>
      <c r="NVT4" s="158"/>
      <c r="NVU4" s="158"/>
      <c r="NVV4" s="158"/>
      <c r="NVW4" s="158"/>
      <c r="NVX4" s="158"/>
      <c r="NVY4" s="158"/>
      <c r="NVZ4" s="158"/>
      <c r="NWA4" s="158"/>
      <c r="NWB4" s="158"/>
      <c r="NWC4" s="158"/>
      <c r="NWD4" s="158"/>
      <c r="NWE4" s="158"/>
      <c r="NWF4" s="158"/>
      <c r="NWG4" s="158"/>
      <c r="NWH4" s="158"/>
      <c r="NWI4" s="158"/>
      <c r="NWJ4" s="158"/>
      <c r="NWK4" s="158"/>
      <c r="NWL4" s="158"/>
      <c r="NWM4" s="158"/>
      <c r="NWN4" s="158"/>
      <c r="NWO4" s="158"/>
      <c r="NWP4" s="158"/>
      <c r="NWQ4" s="158"/>
      <c r="NWR4" s="158"/>
      <c r="NWS4" s="158"/>
      <c r="NWT4" s="158"/>
      <c r="NWU4" s="158"/>
      <c r="NWV4" s="158"/>
      <c r="NWW4" s="158"/>
      <c r="NWX4" s="158"/>
      <c r="NWY4" s="158"/>
      <c r="NWZ4" s="158"/>
      <c r="NXA4" s="158"/>
      <c r="NXB4" s="158"/>
      <c r="NXC4" s="158"/>
      <c r="NXD4" s="158"/>
      <c r="NXE4" s="158"/>
      <c r="NXF4" s="158"/>
      <c r="NXG4" s="158"/>
      <c r="NXH4" s="158"/>
      <c r="NXI4" s="158"/>
      <c r="NXJ4" s="158"/>
      <c r="NXK4" s="158"/>
      <c r="NXL4" s="158"/>
      <c r="NXM4" s="158"/>
      <c r="NXN4" s="158"/>
      <c r="NXO4" s="158"/>
      <c r="NXP4" s="158"/>
      <c r="NXQ4" s="158"/>
      <c r="NXR4" s="158"/>
      <c r="NXS4" s="158"/>
      <c r="NXT4" s="158"/>
      <c r="NXU4" s="158"/>
      <c r="NXV4" s="158"/>
      <c r="NXW4" s="158"/>
      <c r="NXX4" s="158"/>
      <c r="NXY4" s="158"/>
      <c r="NXZ4" s="158"/>
      <c r="NYA4" s="158"/>
      <c r="NYB4" s="158"/>
      <c r="NYC4" s="158"/>
      <c r="NYD4" s="158"/>
      <c r="NYE4" s="158"/>
      <c r="NYF4" s="158"/>
      <c r="NYG4" s="158"/>
      <c r="NYH4" s="158"/>
      <c r="NYI4" s="158"/>
      <c r="NYJ4" s="158"/>
      <c r="NYK4" s="158"/>
      <c r="NYL4" s="158"/>
      <c r="NYM4" s="158"/>
      <c r="NYN4" s="158"/>
      <c r="NYO4" s="158"/>
      <c r="NYP4" s="158"/>
      <c r="NYQ4" s="158"/>
      <c r="NYR4" s="158"/>
      <c r="NYS4" s="158"/>
      <c r="NYT4" s="158"/>
      <c r="NYU4" s="158"/>
      <c r="NYV4" s="158"/>
      <c r="NYW4" s="158"/>
      <c r="NYX4" s="158"/>
      <c r="NYY4" s="158"/>
      <c r="NYZ4" s="158"/>
      <c r="NZA4" s="158"/>
      <c r="NZB4" s="158"/>
      <c r="NZC4" s="158"/>
      <c r="NZD4" s="158"/>
      <c r="NZE4" s="158"/>
      <c r="NZF4" s="158"/>
      <c r="NZG4" s="158"/>
      <c r="NZH4" s="158"/>
      <c r="NZI4" s="158"/>
      <c r="NZJ4" s="158"/>
      <c r="NZK4" s="158"/>
      <c r="NZL4" s="158"/>
      <c r="NZM4" s="158"/>
      <c r="NZN4" s="158"/>
      <c r="NZO4" s="158"/>
      <c r="NZP4" s="158"/>
      <c r="NZQ4" s="158"/>
      <c r="NZR4" s="158"/>
      <c r="NZS4" s="158"/>
      <c r="NZT4" s="158"/>
      <c r="NZU4" s="158"/>
      <c r="NZV4" s="158"/>
      <c r="NZW4" s="158"/>
      <c r="NZX4" s="158"/>
      <c r="NZY4" s="158"/>
      <c r="NZZ4" s="158"/>
      <c r="OAA4" s="158"/>
      <c r="OAB4" s="158"/>
      <c r="OAC4" s="158"/>
      <c r="OAD4" s="158"/>
      <c r="OAE4" s="158"/>
      <c r="OAF4" s="158"/>
      <c r="OAG4" s="158"/>
      <c r="OAH4" s="158"/>
      <c r="OAI4" s="158"/>
      <c r="OAJ4" s="158"/>
      <c r="OAK4" s="158"/>
      <c r="OAL4" s="158"/>
      <c r="OAM4" s="158"/>
      <c r="OAN4" s="158"/>
      <c r="OAO4" s="158"/>
      <c r="OAP4" s="158"/>
      <c r="OAQ4" s="158"/>
      <c r="OAR4" s="158"/>
      <c r="OAS4" s="158"/>
      <c r="OAT4" s="158"/>
      <c r="OAU4" s="158"/>
      <c r="OAV4" s="158"/>
      <c r="OAW4" s="158"/>
      <c r="OAX4" s="158"/>
      <c r="OAY4" s="158"/>
      <c r="OAZ4" s="158"/>
      <c r="OBA4" s="158"/>
      <c r="OBB4" s="158"/>
      <c r="OBC4" s="158"/>
      <c r="OBD4" s="158"/>
      <c r="OBE4" s="158"/>
      <c r="OBF4" s="158"/>
      <c r="OBG4" s="158"/>
      <c r="OBH4" s="158"/>
      <c r="OBI4" s="158"/>
      <c r="OBJ4" s="158"/>
      <c r="OBK4" s="158"/>
      <c r="OBL4" s="158"/>
      <c r="OBM4" s="158"/>
      <c r="OBN4" s="158"/>
      <c r="OBO4" s="158"/>
      <c r="OBP4" s="158"/>
      <c r="OBQ4" s="158"/>
      <c r="OBR4" s="158"/>
      <c r="OBS4" s="158"/>
      <c r="OBT4" s="158"/>
      <c r="OBU4" s="158"/>
      <c r="OBV4" s="158"/>
      <c r="OBW4" s="158"/>
      <c r="OBX4" s="158"/>
      <c r="OBY4" s="158"/>
      <c r="OBZ4" s="158"/>
      <c r="OCA4" s="158"/>
      <c r="OCB4" s="158"/>
      <c r="OCC4" s="158"/>
      <c r="OCD4" s="158"/>
      <c r="OCE4" s="158"/>
      <c r="OCF4" s="158"/>
      <c r="OCG4" s="158"/>
      <c r="OCH4" s="158"/>
      <c r="OCI4" s="158"/>
      <c r="OCJ4" s="158"/>
      <c r="OCK4" s="158"/>
      <c r="OCL4" s="158"/>
      <c r="OCM4" s="158"/>
      <c r="OCN4" s="158"/>
      <c r="OCO4" s="158"/>
      <c r="OCP4" s="158"/>
      <c r="OCQ4" s="158"/>
      <c r="OCR4" s="158"/>
      <c r="OCS4" s="158"/>
      <c r="OCT4" s="158"/>
      <c r="OCU4" s="158"/>
      <c r="OCV4" s="158"/>
      <c r="OCW4" s="158"/>
      <c r="OCX4" s="158"/>
      <c r="OCY4" s="158"/>
      <c r="OCZ4" s="158"/>
      <c r="ODA4" s="158"/>
      <c r="ODB4" s="158"/>
      <c r="ODC4" s="158"/>
      <c r="ODD4" s="158"/>
      <c r="ODE4" s="158"/>
      <c r="ODF4" s="158"/>
      <c r="ODG4" s="158"/>
      <c r="ODH4" s="158"/>
      <c r="ODI4" s="158"/>
      <c r="ODJ4" s="158"/>
      <c r="ODK4" s="158"/>
      <c r="ODL4" s="158"/>
      <c r="ODM4" s="158"/>
      <c r="ODN4" s="158"/>
      <c r="ODO4" s="158"/>
      <c r="ODP4" s="158"/>
      <c r="ODQ4" s="158"/>
      <c r="ODR4" s="158"/>
      <c r="ODS4" s="158"/>
      <c r="ODT4" s="158"/>
      <c r="ODU4" s="158"/>
      <c r="ODV4" s="158"/>
      <c r="ODW4" s="158"/>
      <c r="ODX4" s="158"/>
      <c r="ODY4" s="158"/>
      <c r="ODZ4" s="158"/>
      <c r="OEA4" s="158"/>
      <c r="OEB4" s="158"/>
      <c r="OEC4" s="158"/>
      <c r="OED4" s="158"/>
      <c r="OEE4" s="158"/>
      <c r="OEF4" s="158"/>
      <c r="OEG4" s="158"/>
      <c r="OEH4" s="158"/>
      <c r="OEI4" s="158"/>
      <c r="OEJ4" s="158"/>
      <c r="OEK4" s="158"/>
      <c r="OEL4" s="158"/>
      <c r="OEM4" s="158"/>
      <c r="OEN4" s="158"/>
      <c r="OEO4" s="158"/>
      <c r="OEP4" s="158"/>
      <c r="OEQ4" s="158"/>
      <c r="OER4" s="158"/>
      <c r="OES4" s="158"/>
      <c r="OET4" s="158"/>
      <c r="OEU4" s="158"/>
      <c r="OEV4" s="158"/>
      <c r="OEW4" s="158"/>
      <c r="OEX4" s="158"/>
      <c r="OEY4" s="158"/>
      <c r="OEZ4" s="158"/>
      <c r="OFA4" s="158"/>
      <c r="OFB4" s="158"/>
      <c r="OFC4" s="158"/>
      <c r="OFD4" s="158"/>
      <c r="OFE4" s="158"/>
      <c r="OFF4" s="158"/>
      <c r="OFG4" s="158"/>
      <c r="OFH4" s="158"/>
      <c r="OFI4" s="158"/>
      <c r="OFJ4" s="158"/>
      <c r="OFK4" s="158"/>
      <c r="OFL4" s="158"/>
      <c r="OFM4" s="158"/>
      <c r="OFN4" s="158"/>
      <c r="OFO4" s="158"/>
      <c r="OFP4" s="158"/>
      <c r="OFQ4" s="158"/>
      <c r="OFR4" s="158"/>
      <c r="OFS4" s="158"/>
      <c r="OFT4" s="158"/>
      <c r="OFU4" s="158"/>
      <c r="OFV4" s="158"/>
      <c r="OFW4" s="158"/>
      <c r="OFX4" s="158"/>
      <c r="OFY4" s="158"/>
      <c r="OFZ4" s="158"/>
      <c r="OGA4" s="158"/>
      <c r="OGB4" s="158"/>
      <c r="OGC4" s="158"/>
      <c r="OGD4" s="158"/>
      <c r="OGE4" s="158"/>
      <c r="OGF4" s="158"/>
      <c r="OGG4" s="158"/>
      <c r="OGH4" s="158"/>
      <c r="OGI4" s="158"/>
      <c r="OGJ4" s="158"/>
      <c r="OGK4" s="158"/>
      <c r="OGL4" s="158"/>
      <c r="OGM4" s="158"/>
      <c r="OGN4" s="158"/>
      <c r="OGO4" s="158"/>
      <c r="OGP4" s="158"/>
      <c r="OGQ4" s="158"/>
      <c r="OGR4" s="158"/>
      <c r="OGS4" s="158"/>
      <c r="OGT4" s="158"/>
      <c r="OGU4" s="158"/>
      <c r="OGV4" s="158"/>
      <c r="OGW4" s="158"/>
      <c r="OGX4" s="158"/>
      <c r="OGY4" s="158"/>
      <c r="OGZ4" s="158"/>
      <c r="OHA4" s="158"/>
      <c r="OHB4" s="158"/>
      <c r="OHC4" s="158"/>
      <c r="OHD4" s="158"/>
      <c r="OHE4" s="158"/>
      <c r="OHF4" s="158"/>
      <c r="OHG4" s="158"/>
      <c r="OHH4" s="158"/>
      <c r="OHI4" s="158"/>
      <c r="OHJ4" s="158"/>
      <c r="OHK4" s="158"/>
      <c r="OHL4" s="158"/>
      <c r="OHM4" s="158"/>
      <c r="OHN4" s="158"/>
      <c r="OHO4" s="158"/>
      <c r="OHP4" s="158"/>
      <c r="OHQ4" s="158"/>
      <c r="OHR4" s="158"/>
      <c r="OHS4" s="158"/>
      <c r="OHT4" s="158"/>
      <c r="OHU4" s="158"/>
      <c r="OHV4" s="158"/>
      <c r="OHW4" s="158"/>
      <c r="OHX4" s="158"/>
      <c r="OHY4" s="158"/>
      <c r="OHZ4" s="158"/>
      <c r="OIA4" s="158"/>
      <c r="OIB4" s="158"/>
      <c r="OIC4" s="158"/>
      <c r="OID4" s="158"/>
      <c r="OIE4" s="158"/>
      <c r="OIF4" s="158"/>
      <c r="OIG4" s="158"/>
      <c r="OIH4" s="158"/>
      <c r="OII4" s="158"/>
      <c r="OIJ4" s="158"/>
      <c r="OIK4" s="158"/>
      <c r="OIL4" s="158"/>
      <c r="OIM4" s="158"/>
      <c r="OIN4" s="158"/>
      <c r="OIO4" s="158"/>
      <c r="OIP4" s="158"/>
      <c r="OIQ4" s="158"/>
      <c r="OIR4" s="158"/>
      <c r="OIS4" s="158"/>
      <c r="OIT4" s="158"/>
      <c r="OIU4" s="158"/>
      <c r="OIV4" s="158"/>
      <c r="OIW4" s="158"/>
      <c r="OIX4" s="158"/>
      <c r="OIY4" s="158"/>
      <c r="OIZ4" s="158"/>
      <c r="OJA4" s="158"/>
      <c r="OJB4" s="158"/>
      <c r="OJC4" s="158"/>
      <c r="OJD4" s="158"/>
      <c r="OJE4" s="158"/>
      <c r="OJF4" s="158"/>
      <c r="OJG4" s="158"/>
      <c r="OJH4" s="158"/>
      <c r="OJI4" s="158"/>
      <c r="OJJ4" s="158"/>
      <c r="OJK4" s="158"/>
      <c r="OJL4" s="158"/>
      <c r="OJM4" s="158"/>
      <c r="OJN4" s="158"/>
      <c r="OJO4" s="158"/>
      <c r="OJP4" s="158"/>
      <c r="OJQ4" s="158"/>
      <c r="OJR4" s="158"/>
      <c r="OJS4" s="158"/>
      <c r="OJT4" s="158"/>
      <c r="OJU4" s="158"/>
      <c r="OJV4" s="158"/>
      <c r="OJW4" s="158"/>
      <c r="OJX4" s="158"/>
      <c r="OJY4" s="158"/>
      <c r="OJZ4" s="158"/>
      <c r="OKA4" s="158"/>
      <c r="OKB4" s="158"/>
      <c r="OKC4" s="158"/>
      <c r="OKD4" s="158"/>
      <c r="OKE4" s="158"/>
      <c r="OKF4" s="158"/>
      <c r="OKG4" s="158"/>
      <c r="OKH4" s="158"/>
      <c r="OKI4" s="158"/>
      <c r="OKJ4" s="158"/>
      <c r="OKK4" s="158"/>
      <c r="OKL4" s="158"/>
      <c r="OKM4" s="158"/>
      <c r="OKN4" s="158"/>
      <c r="OKO4" s="158"/>
      <c r="OKP4" s="158"/>
      <c r="OKQ4" s="158"/>
      <c r="OKR4" s="158"/>
      <c r="OKS4" s="158"/>
      <c r="OKT4" s="158"/>
      <c r="OKU4" s="158"/>
      <c r="OKV4" s="158"/>
      <c r="OKW4" s="158"/>
      <c r="OKX4" s="158"/>
      <c r="OKY4" s="158"/>
      <c r="OKZ4" s="158"/>
      <c r="OLA4" s="158"/>
      <c r="OLB4" s="158"/>
      <c r="OLC4" s="158"/>
      <c r="OLD4" s="158"/>
      <c r="OLE4" s="158"/>
      <c r="OLF4" s="158"/>
      <c r="OLG4" s="158"/>
      <c r="OLH4" s="158"/>
      <c r="OLI4" s="158"/>
      <c r="OLJ4" s="158"/>
      <c r="OLK4" s="158"/>
      <c r="OLL4" s="158"/>
      <c r="OLM4" s="158"/>
      <c r="OLN4" s="158"/>
      <c r="OLO4" s="158"/>
      <c r="OLP4" s="158"/>
      <c r="OLQ4" s="158"/>
      <c r="OLR4" s="158"/>
      <c r="OLS4" s="158"/>
      <c r="OLT4" s="158"/>
      <c r="OLU4" s="158"/>
      <c r="OLV4" s="158"/>
      <c r="OLW4" s="158"/>
      <c r="OLX4" s="158"/>
      <c r="OLY4" s="158"/>
      <c r="OLZ4" s="158"/>
      <c r="OMA4" s="158"/>
      <c r="OMB4" s="158"/>
      <c r="OMC4" s="158"/>
      <c r="OMD4" s="158"/>
      <c r="OME4" s="158"/>
      <c r="OMF4" s="158"/>
      <c r="OMG4" s="158"/>
      <c r="OMH4" s="158"/>
      <c r="OMI4" s="158"/>
      <c r="OMJ4" s="158"/>
      <c r="OMK4" s="158"/>
      <c r="OML4" s="158"/>
      <c r="OMM4" s="158"/>
      <c r="OMN4" s="158"/>
      <c r="OMO4" s="158"/>
      <c r="OMP4" s="158"/>
      <c r="OMQ4" s="158"/>
      <c r="OMR4" s="158"/>
      <c r="OMS4" s="158"/>
      <c r="OMT4" s="158"/>
      <c r="OMU4" s="158"/>
      <c r="OMV4" s="158"/>
      <c r="OMW4" s="158"/>
      <c r="OMX4" s="158"/>
      <c r="OMY4" s="158"/>
      <c r="OMZ4" s="158"/>
      <c r="ONA4" s="158"/>
      <c r="ONB4" s="158"/>
      <c r="ONC4" s="158"/>
      <c r="OND4" s="158"/>
      <c r="ONE4" s="158"/>
      <c r="ONF4" s="158"/>
      <c r="ONG4" s="158"/>
      <c r="ONH4" s="158"/>
      <c r="ONI4" s="158"/>
      <c r="ONJ4" s="158"/>
      <c r="ONK4" s="158"/>
      <c r="ONL4" s="158"/>
      <c r="ONM4" s="158"/>
      <c r="ONN4" s="158"/>
      <c r="ONO4" s="158"/>
      <c r="ONP4" s="158"/>
      <c r="ONQ4" s="158"/>
      <c r="ONR4" s="158"/>
      <c r="ONS4" s="158"/>
      <c r="ONT4" s="158"/>
      <c r="ONU4" s="158"/>
      <c r="ONV4" s="158"/>
      <c r="ONW4" s="158"/>
      <c r="ONX4" s="158"/>
      <c r="ONY4" s="158"/>
      <c r="ONZ4" s="158"/>
      <c r="OOA4" s="158"/>
      <c r="OOB4" s="158"/>
      <c r="OOC4" s="158"/>
      <c r="OOD4" s="158"/>
      <c r="OOE4" s="158"/>
      <c r="OOF4" s="158"/>
      <c r="OOG4" s="158"/>
      <c r="OOH4" s="158"/>
      <c r="OOI4" s="158"/>
      <c r="OOJ4" s="158"/>
      <c r="OOK4" s="158"/>
      <c r="OOL4" s="158"/>
      <c r="OOM4" s="158"/>
      <c r="OON4" s="158"/>
      <c r="OOO4" s="158"/>
      <c r="OOP4" s="158"/>
      <c r="OOQ4" s="158"/>
      <c r="OOR4" s="158"/>
      <c r="OOS4" s="158"/>
      <c r="OOT4" s="158"/>
      <c r="OOU4" s="158"/>
      <c r="OOV4" s="158"/>
      <c r="OOW4" s="158"/>
      <c r="OOX4" s="158"/>
      <c r="OOY4" s="158"/>
      <c r="OOZ4" s="158"/>
      <c r="OPA4" s="158"/>
      <c r="OPB4" s="158"/>
      <c r="OPC4" s="158"/>
      <c r="OPD4" s="158"/>
      <c r="OPE4" s="158"/>
      <c r="OPF4" s="158"/>
      <c r="OPG4" s="158"/>
      <c r="OPH4" s="158"/>
      <c r="OPI4" s="158"/>
      <c r="OPJ4" s="158"/>
      <c r="OPK4" s="158"/>
      <c r="OPL4" s="158"/>
      <c r="OPM4" s="158"/>
      <c r="OPN4" s="158"/>
      <c r="OPO4" s="158"/>
      <c r="OPP4" s="158"/>
      <c r="OPQ4" s="158"/>
      <c r="OPR4" s="158"/>
      <c r="OPS4" s="158"/>
      <c r="OPT4" s="158"/>
      <c r="OPU4" s="158"/>
      <c r="OPV4" s="158"/>
      <c r="OPW4" s="158"/>
      <c r="OPX4" s="158"/>
      <c r="OPY4" s="158"/>
      <c r="OPZ4" s="158"/>
      <c r="OQA4" s="158"/>
      <c r="OQB4" s="158"/>
      <c r="OQC4" s="158"/>
      <c r="OQD4" s="158"/>
      <c r="OQE4" s="158"/>
      <c r="OQF4" s="158"/>
      <c r="OQG4" s="158"/>
      <c r="OQH4" s="158"/>
      <c r="OQI4" s="158"/>
      <c r="OQJ4" s="158"/>
      <c r="OQK4" s="158"/>
      <c r="OQL4" s="158"/>
      <c r="OQM4" s="158"/>
      <c r="OQN4" s="158"/>
      <c r="OQO4" s="158"/>
      <c r="OQP4" s="158"/>
      <c r="OQQ4" s="158"/>
      <c r="OQR4" s="158"/>
      <c r="OQS4" s="158"/>
      <c r="OQT4" s="158"/>
      <c r="OQU4" s="158"/>
      <c r="OQV4" s="158"/>
      <c r="OQW4" s="158"/>
      <c r="OQX4" s="158"/>
      <c r="OQY4" s="158"/>
      <c r="OQZ4" s="158"/>
      <c r="ORA4" s="158"/>
      <c r="ORB4" s="158"/>
      <c r="ORC4" s="158"/>
      <c r="ORD4" s="158"/>
      <c r="ORE4" s="158"/>
      <c r="ORF4" s="158"/>
      <c r="ORG4" s="158"/>
      <c r="ORH4" s="158"/>
      <c r="ORI4" s="158"/>
      <c r="ORJ4" s="158"/>
      <c r="ORK4" s="158"/>
      <c r="ORL4" s="158"/>
      <c r="ORM4" s="158"/>
      <c r="ORN4" s="158"/>
      <c r="ORO4" s="158"/>
      <c r="ORP4" s="158"/>
      <c r="ORQ4" s="158"/>
      <c r="ORR4" s="158"/>
      <c r="ORS4" s="158"/>
      <c r="ORT4" s="158"/>
      <c r="ORU4" s="158"/>
      <c r="ORV4" s="158"/>
      <c r="ORW4" s="158"/>
      <c r="ORX4" s="158"/>
      <c r="ORY4" s="158"/>
      <c r="ORZ4" s="158"/>
      <c r="OSA4" s="158"/>
      <c r="OSB4" s="158"/>
      <c r="OSC4" s="158"/>
      <c r="OSD4" s="158"/>
      <c r="OSE4" s="158"/>
      <c r="OSF4" s="158"/>
      <c r="OSG4" s="158"/>
      <c r="OSH4" s="158"/>
      <c r="OSI4" s="158"/>
      <c r="OSJ4" s="158"/>
      <c r="OSK4" s="158"/>
      <c r="OSL4" s="158"/>
      <c r="OSM4" s="158"/>
      <c r="OSN4" s="158"/>
      <c r="OSO4" s="158"/>
      <c r="OSP4" s="158"/>
      <c r="OSQ4" s="158"/>
      <c r="OSR4" s="158"/>
      <c r="OSS4" s="158"/>
      <c r="OST4" s="158"/>
      <c r="OSU4" s="158"/>
      <c r="OSV4" s="158"/>
      <c r="OSW4" s="158"/>
      <c r="OSX4" s="158"/>
      <c r="OSY4" s="158"/>
      <c r="OSZ4" s="158"/>
      <c r="OTA4" s="158"/>
      <c r="OTB4" s="158"/>
      <c r="OTC4" s="158"/>
      <c r="OTD4" s="158"/>
      <c r="OTE4" s="158"/>
      <c r="OTF4" s="158"/>
      <c r="OTG4" s="158"/>
      <c r="OTH4" s="158"/>
      <c r="OTI4" s="158"/>
      <c r="OTJ4" s="158"/>
      <c r="OTK4" s="158"/>
      <c r="OTL4" s="158"/>
      <c r="OTM4" s="158"/>
      <c r="OTN4" s="158"/>
      <c r="OTO4" s="158"/>
      <c r="OTP4" s="158"/>
      <c r="OTQ4" s="158"/>
      <c r="OTR4" s="158"/>
      <c r="OTS4" s="158"/>
      <c r="OTT4" s="158"/>
      <c r="OTU4" s="158"/>
      <c r="OTV4" s="158"/>
      <c r="OTW4" s="158"/>
      <c r="OTX4" s="158"/>
      <c r="OTY4" s="158"/>
      <c r="OTZ4" s="158"/>
      <c r="OUA4" s="158"/>
      <c r="OUB4" s="158"/>
      <c r="OUC4" s="158"/>
      <c r="OUD4" s="158"/>
      <c r="OUE4" s="158"/>
      <c r="OUF4" s="158"/>
      <c r="OUG4" s="158"/>
      <c r="OUH4" s="158"/>
      <c r="OUI4" s="158"/>
      <c r="OUJ4" s="158"/>
      <c r="OUK4" s="158"/>
      <c r="OUL4" s="158"/>
      <c r="OUM4" s="158"/>
      <c r="OUN4" s="158"/>
      <c r="OUO4" s="158"/>
      <c r="OUP4" s="158"/>
      <c r="OUQ4" s="158"/>
      <c r="OUR4" s="158"/>
      <c r="OUS4" s="158"/>
      <c r="OUT4" s="158"/>
      <c r="OUU4" s="158"/>
      <c r="OUV4" s="158"/>
      <c r="OUW4" s="158"/>
      <c r="OUX4" s="158"/>
      <c r="OUY4" s="158"/>
      <c r="OUZ4" s="158"/>
      <c r="OVA4" s="158"/>
      <c r="OVB4" s="158"/>
      <c r="OVC4" s="158"/>
      <c r="OVD4" s="158"/>
      <c r="OVE4" s="158"/>
      <c r="OVF4" s="158"/>
      <c r="OVG4" s="158"/>
      <c r="OVH4" s="158"/>
      <c r="OVI4" s="158"/>
      <c r="OVJ4" s="158"/>
      <c r="OVK4" s="158"/>
      <c r="OVL4" s="158"/>
      <c r="OVM4" s="158"/>
      <c r="OVN4" s="158"/>
      <c r="OVO4" s="158"/>
      <c r="OVP4" s="158"/>
      <c r="OVQ4" s="158"/>
      <c r="OVR4" s="158"/>
      <c r="OVS4" s="158"/>
      <c r="OVT4" s="158"/>
      <c r="OVU4" s="158"/>
      <c r="OVV4" s="158"/>
      <c r="OVW4" s="158"/>
      <c r="OVX4" s="158"/>
      <c r="OVY4" s="158"/>
      <c r="OVZ4" s="158"/>
      <c r="OWA4" s="158"/>
      <c r="OWB4" s="158"/>
      <c r="OWC4" s="158"/>
      <c r="OWD4" s="158"/>
      <c r="OWE4" s="158"/>
      <c r="OWF4" s="158"/>
      <c r="OWG4" s="158"/>
      <c r="OWH4" s="158"/>
      <c r="OWI4" s="158"/>
      <c r="OWJ4" s="158"/>
      <c r="OWK4" s="158"/>
      <c r="OWL4" s="158"/>
      <c r="OWM4" s="158"/>
      <c r="OWN4" s="158"/>
      <c r="OWO4" s="158"/>
      <c r="OWP4" s="158"/>
      <c r="OWQ4" s="158"/>
      <c r="OWR4" s="158"/>
      <c r="OWS4" s="158"/>
      <c r="OWT4" s="158"/>
      <c r="OWU4" s="158"/>
      <c r="OWV4" s="158"/>
      <c r="OWW4" s="158"/>
      <c r="OWX4" s="158"/>
      <c r="OWY4" s="158"/>
      <c r="OWZ4" s="158"/>
      <c r="OXA4" s="158"/>
      <c r="OXB4" s="158"/>
      <c r="OXC4" s="158"/>
      <c r="OXD4" s="158"/>
      <c r="OXE4" s="158"/>
      <c r="OXF4" s="158"/>
      <c r="OXG4" s="158"/>
      <c r="OXH4" s="158"/>
      <c r="OXI4" s="158"/>
      <c r="OXJ4" s="158"/>
      <c r="OXK4" s="158"/>
      <c r="OXL4" s="158"/>
      <c r="OXM4" s="158"/>
      <c r="OXN4" s="158"/>
      <c r="OXO4" s="158"/>
      <c r="OXP4" s="158"/>
      <c r="OXQ4" s="158"/>
      <c r="OXR4" s="158"/>
      <c r="OXS4" s="158"/>
      <c r="OXT4" s="158"/>
      <c r="OXU4" s="158"/>
      <c r="OXV4" s="158"/>
      <c r="OXW4" s="158"/>
      <c r="OXX4" s="158"/>
      <c r="OXY4" s="158"/>
      <c r="OXZ4" s="158"/>
      <c r="OYA4" s="158"/>
      <c r="OYB4" s="158"/>
      <c r="OYC4" s="158"/>
      <c r="OYD4" s="158"/>
      <c r="OYE4" s="158"/>
      <c r="OYF4" s="158"/>
      <c r="OYG4" s="158"/>
      <c r="OYH4" s="158"/>
      <c r="OYI4" s="158"/>
      <c r="OYJ4" s="158"/>
      <c r="OYK4" s="158"/>
      <c r="OYL4" s="158"/>
      <c r="OYM4" s="158"/>
      <c r="OYN4" s="158"/>
      <c r="OYO4" s="158"/>
      <c r="OYP4" s="158"/>
      <c r="OYQ4" s="158"/>
      <c r="OYR4" s="158"/>
      <c r="OYS4" s="158"/>
      <c r="OYT4" s="158"/>
      <c r="OYU4" s="158"/>
      <c r="OYV4" s="158"/>
      <c r="OYW4" s="158"/>
      <c r="OYX4" s="158"/>
      <c r="OYY4" s="158"/>
      <c r="OYZ4" s="158"/>
      <c r="OZA4" s="158"/>
      <c r="OZB4" s="158"/>
      <c r="OZC4" s="158"/>
      <c r="OZD4" s="158"/>
      <c r="OZE4" s="158"/>
      <c r="OZF4" s="158"/>
      <c r="OZG4" s="158"/>
      <c r="OZH4" s="158"/>
      <c r="OZI4" s="158"/>
      <c r="OZJ4" s="158"/>
      <c r="OZK4" s="158"/>
      <c r="OZL4" s="158"/>
      <c r="OZM4" s="158"/>
      <c r="OZN4" s="158"/>
      <c r="OZO4" s="158"/>
      <c r="OZP4" s="158"/>
      <c r="OZQ4" s="158"/>
      <c r="OZR4" s="158"/>
      <c r="OZS4" s="158"/>
      <c r="OZT4" s="158"/>
      <c r="OZU4" s="158"/>
      <c r="OZV4" s="158"/>
      <c r="OZW4" s="158"/>
      <c r="OZX4" s="158"/>
      <c r="OZY4" s="158"/>
      <c r="OZZ4" s="158"/>
      <c r="PAA4" s="158"/>
      <c r="PAB4" s="158"/>
      <c r="PAC4" s="158"/>
      <c r="PAD4" s="158"/>
      <c r="PAE4" s="158"/>
      <c r="PAF4" s="158"/>
      <c r="PAG4" s="158"/>
      <c r="PAH4" s="158"/>
      <c r="PAI4" s="158"/>
      <c r="PAJ4" s="158"/>
      <c r="PAK4" s="158"/>
      <c r="PAL4" s="158"/>
      <c r="PAM4" s="158"/>
      <c r="PAN4" s="158"/>
      <c r="PAO4" s="158"/>
      <c r="PAP4" s="158"/>
      <c r="PAQ4" s="158"/>
      <c r="PAR4" s="158"/>
      <c r="PAS4" s="158"/>
      <c r="PAT4" s="158"/>
      <c r="PAU4" s="158"/>
      <c r="PAV4" s="158"/>
      <c r="PAW4" s="158"/>
      <c r="PAX4" s="158"/>
      <c r="PAY4" s="158"/>
      <c r="PAZ4" s="158"/>
      <c r="PBA4" s="158"/>
      <c r="PBB4" s="158"/>
      <c r="PBC4" s="158"/>
      <c r="PBD4" s="158"/>
      <c r="PBE4" s="158"/>
      <c r="PBF4" s="158"/>
      <c r="PBG4" s="158"/>
      <c r="PBH4" s="158"/>
      <c r="PBI4" s="158"/>
      <c r="PBJ4" s="158"/>
      <c r="PBK4" s="158"/>
      <c r="PBL4" s="158"/>
      <c r="PBM4" s="158"/>
      <c r="PBN4" s="158"/>
      <c r="PBO4" s="158"/>
      <c r="PBP4" s="158"/>
      <c r="PBQ4" s="158"/>
      <c r="PBR4" s="158"/>
      <c r="PBS4" s="158"/>
      <c r="PBT4" s="158"/>
      <c r="PBU4" s="158"/>
      <c r="PBV4" s="158"/>
      <c r="PBW4" s="158"/>
      <c r="PBX4" s="158"/>
      <c r="PBY4" s="158"/>
      <c r="PBZ4" s="158"/>
      <c r="PCA4" s="158"/>
      <c r="PCB4" s="158"/>
      <c r="PCC4" s="158"/>
      <c r="PCD4" s="158"/>
      <c r="PCE4" s="158"/>
      <c r="PCF4" s="158"/>
      <c r="PCG4" s="158"/>
      <c r="PCH4" s="158"/>
      <c r="PCI4" s="158"/>
      <c r="PCJ4" s="158"/>
      <c r="PCK4" s="158"/>
      <c r="PCL4" s="158"/>
      <c r="PCM4" s="158"/>
      <c r="PCN4" s="158"/>
      <c r="PCO4" s="158"/>
      <c r="PCP4" s="158"/>
      <c r="PCQ4" s="158"/>
      <c r="PCR4" s="158"/>
      <c r="PCS4" s="158"/>
      <c r="PCT4" s="158"/>
      <c r="PCU4" s="158"/>
      <c r="PCV4" s="158"/>
      <c r="PCW4" s="158"/>
      <c r="PCX4" s="158"/>
      <c r="PCY4" s="158"/>
      <c r="PCZ4" s="158"/>
      <c r="PDA4" s="158"/>
      <c r="PDB4" s="158"/>
      <c r="PDC4" s="158"/>
      <c r="PDD4" s="158"/>
      <c r="PDE4" s="158"/>
      <c r="PDF4" s="158"/>
      <c r="PDG4" s="158"/>
      <c r="PDH4" s="158"/>
      <c r="PDI4" s="158"/>
      <c r="PDJ4" s="158"/>
      <c r="PDK4" s="158"/>
      <c r="PDL4" s="158"/>
      <c r="PDM4" s="158"/>
      <c r="PDN4" s="158"/>
      <c r="PDO4" s="158"/>
      <c r="PDP4" s="158"/>
      <c r="PDQ4" s="158"/>
      <c r="PDR4" s="158"/>
      <c r="PDS4" s="158"/>
      <c r="PDT4" s="158"/>
      <c r="PDU4" s="158"/>
      <c r="PDV4" s="158"/>
      <c r="PDW4" s="158"/>
      <c r="PDX4" s="158"/>
      <c r="PDY4" s="158"/>
      <c r="PDZ4" s="158"/>
      <c r="PEA4" s="158"/>
      <c r="PEB4" s="158"/>
      <c r="PEC4" s="158"/>
      <c r="PED4" s="158"/>
      <c r="PEE4" s="158"/>
      <c r="PEF4" s="158"/>
      <c r="PEG4" s="158"/>
      <c r="PEH4" s="158"/>
      <c r="PEI4" s="158"/>
      <c r="PEJ4" s="158"/>
      <c r="PEK4" s="158"/>
      <c r="PEL4" s="158"/>
      <c r="PEM4" s="158"/>
      <c r="PEN4" s="158"/>
      <c r="PEO4" s="158"/>
      <c r="PEP4" s="158"/>
      <c r="PEQ4" s="158"/>
      <c r="PER4" s="158"/>
      <c r="PES4" s="158"/>
      <c r="PET4" s="158"/>
      <c r="PEU4" s="158"/>
      <c r="PEV4" s="158"/>
      <c r="PEW4" s="158"/>
      <c r="PEX4" s="158"/>
      <c r="PEY4" s="158"/>
      <c r="PEZ4" s="158"/>
      <c r="PFA4" s="158"/>
      <c r="PFB4" s="158"/>
      <c r="PFC4" s="158"/>
      <c r="PFD4" s="158"/>
      <c r="PFE4" s="158"/>
      <c r="PFF4" s="158"/>
      <c r="PFG4" s="158"/>
      <c r="PFH4" s="158"/>
      <c r="PFI4" s="158"/>
      <c r="PFJ4" s="158"/>
      <c r="PFK4" s="158"/>
      <c r="PFL4" s="158"/>
      <c r="PFM4" s="158"/>
      <c r="PFN4" s="158"/>
      <c r="PFO4" s="158"/>
      <c r="PFP4" s="158"/>
      <c r="PFQ4" s="158"/>
      <c r="PFR4" s="158"/>
      <c r="PFS4" s="158"/>
      <c r="PFT4" s="158"/>
      <c r="PFU4" s="158"/>
      <c r="PFV4" s="158"/>
      <c r="PFW4" s="158"/>
      <c r="PFX4" s="158"/>
      <c r="PFY4" s="158"/>
      <c r="PFZ4" s="158"/>
      <c r="PGA4" s="158"/>
      <c r="PGB4" s="158"/>
      <c r="PGC4" s="158"/>
      <c r="PGD4" s="158"/>
      <c r="PGE4" s="158"/>
      <c r="PGF4" s="158"/>
      <c r="PGG4" s="158"/>
      <c r="PGH4" s="158"/>
      <c r="PGI4" s="158"/>
      <c r="PGJ4" s="158"/>
      <c r="PGK4" s="158"/>
      <c r="PGL4" s="158"/>
      <c r="PGM4" s="158"/>
      <c r="PGN4" s="158"/>
      <c r="PGO4" s="158"/>
      <c r="PGP4" s="158"/>
      <c r="PGQ4" s="158"/>
      <c r="PGR4" s="158"/>
      <c r="PGS4" s="158"/>
      <c r="PGT4" s="158"/>
      <c r="PGU4" s="158"/>
      <c r="PGV4" s="158"/>
      <c r="PGW4" s="158"/>
      <c r="PGX4" s="158"/>
      <c r="PGY4" s="158"/>
      <c r="PGZ4" s="158"/>
      <c r="PHA4" s="158"/>
      <c r="PHB4" s="158"/>
      <c r="PHC4" s="158"/>
      <c r="PHD4" s="158"/>
      <c r="PHE4" s="158"/>
      <c r="PHF4" s="158"/>
      <c r="PHG4" s="158"/>
      <c r="PHH4" s="158"/>
      <c r="PHI4" s="158"/>
      <c r="PHJ4" s="158"/>
      <c r="PHK4" s="158"/>
      <c r="PHL4" s="158"/>
      <c r="PHM4" s="158"/>
      <c r="PHN4" s="158"/>
      <c r="PHO4" s="158"/>
      <c r="PHP4" s="158"/>
      <c r="PHQ4" s="158"/>
      <c r="PHR4" s="158"/>
      <c r="PHS4" s="158"/>
      <c r="PHT4" s="158"/>
      <c r="PHU4" s="158"/>
      <c r="PHV4" s="158"/>
      <c r="PHW4" s="158"/>
      <c r="PHX4" s="158"/>
      <c r="PHY4" s="158"/>
      <c r="PHZ4" s="158"/>
      <c r="PIA4" s="158"/>
      <c r="PIB4" s="158"/>
      <c r="PIC4" s="158"/>
      <c r="PID4" s="158"/>
      <c r="PIE4" s="158"/>
      <c r="PIF4" s="158"/>
      <c r="PIG4" s="158"/>
      <c r="PIH4" s="158"/>
      <c r="PII4" s="158"/>
      <c r="PIJ4" s="158"/>
      <c r="PIK4" s="158"/>
      <c r="PIL4" s="158"/>
      <c r="PIM4" s="158"/>
      <c r="PIN4" s="158"/>
      <c r="PIO4" s="158"/>
      <c r="PIP4" s="158"/>
      <c r="PIQ4" s="158"/>
      <c r="PIR4" s="158"/>
      <c r="PIS4" s="158"/>
      <c r="PIT4" s="158"/>
      <c r="PIU4" s="158"/>
      <c r="PIV4" s="158"/>
      <c r="PIW4" s="158"/>
      <c r="PIX4" s="158"/>
      <c r="PIY4" s="158"/>
      <c r="PIZ4" s="158"/>
      <c r="PJA4" s="158"/>
      <c r="PJB4" s="158"/>
      <c r="PJC4" s="158"/>
      <c r="PJD4" s="158"/>
      <c r="PJE4" s="158"/>
      <c r="PJF4" s="158"/>
      <c r="PJG4" s="158"/>
      <c r="PJH4" s="158"/>
      <c r="PJI4" s="158"/>
      <c r="PJJ4" s="158"/>
      <c r="PJK4" s="158"/>
      <c r="PJL4" s="158"/>
      <c r="PJM4" s="158"/>
      <c r="PJN4" s="158"/>
      <c r="PJO4" s="158"/>
      <c r="PJP4" s="158"/>
      <c r="PJQ4" s="158"/>
      <c r="PJR4" s="158"/>
      <c r="PJS4" s="158"/>
      <c r="PJT4" s="158"/>
      <c r="PJU4" s="158"/>
      <c r="PJV4" s="158"/>
      <c r="PJW4" s="158"/>
      <c r="PJX4" s="158"/>
      <c r="PJY4" s="158"/>
      <c r="PJZ4" s="158"/>
      <c r="PKA4" s="158"/>
      <c r="PKB4" s="158"/>
      <c r="PKC4" s="158"/>
      <c r="PKD4" s="158"/>
      <c r="PKE4" s="158"/>
      <c r="PKF4" s="158"/>
      <c r="PKG4" s="158"/>
      <c r="PKH4" s="158"/>
      <c r="PKI4" s="158"/>
      <c r="PKJ4" s="158"/>
      <c r="PKK4" s="158"/>
      <c r="PKL4" s="158"/>
      <c r="PKM4" s="158"/>
      <c r="PKN4" s="158"/>
      <c r="PKO4" s="158"/>
      <c r="PKP4" s="158"/>
      <c r="PKQ4" s="158"/>
      <c r="PKR4" s="158"/>
      <c r="PKS4" s="158"/>
      <c r="PKT4" s="158"/>
      <c r="PKU4" s="158"/>
      <c r="PKV4" s="158"/>
      <c r="PKW4" s="158"/>
      <c r="PKX4" s="158"/>
      <c r="PKY4" s="158"/>
      <c r="PKZ4" s="158"/>
      <c r="PLA4" s="158"/>
      <c r="PLB4" s="158"/>
      <c r="PLC4" s="158"/>
      <c r="PLD4" s="158"/>
      <c r="PLE4" s="158"/>
      <c r="PLF4" s="158"/>
      <c r="PLG4" s="158"/>
      <c r="PLH4" s="158"/>
      <c r="PLI4" s="158"/>
      <c r="PLJ4" s="158"/>
      <c r="PLK4" s="158"/>
      <c r="PLL4" s="158"/>
      <c r="PLM4" s="158"/>
      <c r="PLN4" s="158"/>
      <c r="PLO4" s="158"/>
      <c r="PLP4" s="158"/>
      <c r="PLQ4" s="158"/>
      <c r="PLR4" s="158"/>
      <c r="PLS4" s="158"/>
      <c r="PLT4" s="158"/>
      <c r="PLU4" s="158"/>
      <c r="PLV4" s="158"/>
      <c r="PLW4" s="158"/>
      <c r="PLX4" s="158"/>
      <c r="PLY4" s="158"/>
      <c r="PLZ4" s="158"/>
      <c r="PMA4" s="158"/>
      <c r="PMB4" s="158"/>
      <c r="PMC4" s="158"/>
      <c r="PMD4" s="158"/>
      <c r="PME4" s="158"/>
      <c r="PMF4" s="158"/>
      <c r="PMG4" s="158"/>
      <c r="PMH4" s="158"/>
      <c r="PMI4" s="158"/>
      <c r="PMJ4" s="158"/>
      <c r="PMK4" s="158"/>
      <c r="PML4" s="158"/>
      <c r="PMM4" s="158"/>
      <c r="PMN4" s="158"/>
      <c r="PMO4" s="158"/>
      <c r="PMP4" s="158"/>
      <c r="PMQ4" s="158"/>
      <c r="PMR4" s="158"/>
      <c r="PMS4" s="158"/>
      <c r="PMT4" s="158"/>
      <c r="PMU4" s="158"/>
      <c r="PMV4" s="158"/>
      <c r="PMW4" s="158"/>
      <c r="PMX4" s="158"/>
      <c r="PMY4" s="158"/>
      <c r="PMZ4" s="158"/>
      <c r="PNA4" s="158"/>
      <c r="PNB4" s="158"/>
      <c r="PNC4" s="158"/>
      <c r="PND4" s="158"/>
      <c r="PNE4" s="158"/>
      <c r="PNF4" s="158"/>
      <c r="PNG4" s="158"/>
      <c r="PNH4" s="158"/>
      <c r="PNI4" s="158"/>
      <c r="PNJ4" s="158"/>
      <c r="PNK4" s="158"/>
      <c r="PNL4" s="158"/>
      <c r="PNM4" s="158"/>
      <c r="PNN4" s="158"/>
      <c r="PNO4" s="158"/>
      <c r="PNP4" s="158"/>
      <c r="PNQ4" s="158"/>
      <c r="PNR4" s="158"/>
      <c r="PNS4" s="158"/>
      <c r="PNT4" s="158"/>
      <c r="PNU4" s="158"/>
      <c r="PNV4" s="158"/>
      <c r="PNW4" s="158"/>
      <c r="PNX4" s="158"/>
      <c r="PNY4" s="158"/>
      <c r="PNZ4" s="158"/>
      <c r="POA4" s="158"/>
      <c r="POB4" s="158"/>
      <c r="POC4" s="158"/>
      <c r="POD4" s="158"/>
      <c r="POE4" s="158"/>
      <c r="POF4" s="158"/>
      <c r="POG4" s="158"/>
      <c r="POH4" s="158"/>
      <c r="POI4" s="158"/>
      <c r="POJ4" s="158"/>
      <c r="POK4" s="158"/>
      <c r="POL4" s="158"/>
      <c r="POM4" s="158"/>
      <c r="PON4" s="158"/>
      <c r="POO4" s="158"/>
      <c r="POP4" s="158"/>
      <c r="POQ4" s="158"/>
      <c r="POR4" s="158"/>
      <c r="POS4" s="158"/>
      <c r="POT4" s="158"/>
      <c r="POU4" s="158"/>
      <c r="POV4" s="158"/>
      <c r="POW4" s="158"/>
      <c r="POX4" s="158"/>
      <c r="POY4" s="158"/>
      <c r="POZ4" s="158"/>
      <c r="PPA4" s="158"/>
      <c r="PPB4" s="158"/>
      <c r="PPC4" s="158"/>
      <c r="PPD4" s="158"/>
      <c r="PPE4" s="158"/>
      <c r="PPF4" s="158"/>
      <c r="PPG4" s="158"/>
      <c r="PPH4" s="158"/>
      <c r="PPI4" s="158"/>
      <c r="PPJ4" s="158"/>
      <c r="PPK4" s="158"/>
      <c r="PPL4" s="158"/>
      <c r="PPM4" s="158"/>
      <c r="PPN4" s="158"/>
      <c r="PPO4" s="158"/>
      <c r="PPP4" s="158"/>
      <c r="PPQ4" s="158"/>
      <c r="PPR4" s="158"/>
      <c r="PPS4" s="158"/>
      <c r="PPT4" s="158"/>
      <c r="PPU4" s="158"/>
      <c r="PPV4" s="158"/>
      <c r="PPW4" s="158"/>
      <c r="PPX4" s="158"/>
      <c r="PPY4" s="158"/>
      <c r="PPZ4" s="158"/>
      <c r="PQA4" s="158"/>
      <c r="PQB4" s="158"/>
      <c r="PQC4" s="158"/>
      <c r="PQD4" s="158"/>
      <c r="PQE4" s="158"/>
      <c r="PQF4" s="158"/>
      <c r="PQG4" s="158"/>
      <c r="PQH4" s="158"/>
      <c r="PQI4" s="158"/>
      <c r="PQJ4" s="158"/>
      <c r="PQK4" s="158"/>
      <c r="PQL4" s="158"/>
      <c r="PQM4" s="158"/>
      <c r="PQN4" s="158"/>
      <c r="PQO4" s="158"/>
      <c r="PQP4" s="158"/>
      <c r="PQQ4" s="158"/>
      <c r="PQR4" s="158"/>
      <c r="PQS4" s="158"/>
      <c r="PQT4" s="158"/>
      <c r="PQU4" s="158"/>
      <c r="PQV4" s="158"/>
      <c r="PQW4" s="158"/>
      <c r="PQX4" s="158"/>
      <c r="PQY4" s="158"/>
      <c r="PQZ4" s="158"/>
      <c r="PRA4" s="158"/>
      <c r="PRB4" s="158"/>
      <c r="PRC4" s="158"/>
      <c r="PRD4" s="158"/>
      <c r="PRE4" s="158"/>
      <c r="PRF4" s="158"/>
      <c r="PRG4" s="158"/>
      <c r="PRH4" s="158"/>
      <c r="PRI4" s="158"/>
      <c r="PRJ4" s="158"/>
      <c r="PRK4" s="158"/>
      <c r="PRL4" s="158"/>
      <c r="PRM4" s="158"/>
      <c r="PRN4" s="158"/>
      <c r="PRO4" s="158"/>
      <c r="PRP4" s="158"/>
      <c r="PRQ4" s="158"/>
      <c r="PRR4" s="158"/>
      <c r="PRS4" s="158"/>
      <c r="PRT4" s="158"/>
      <c r="PRU4" s="158"/>
      <c r="PRV4" s="158"/>
      <c r="PRW4" s="158"/>
      <c r="PRX4" s="158"/>
      <c r="PRY4" s="158"/>
      <c r="PRZ4" s="158"/>
      <c r="PSA4" s="158"/>
      <c r="PSB4" s="158"/>
      <c r="PSC4" s="158"/>
      <c r="PSD4" s="158"/>
      <c r="PSE4" s="158"/>
      <c r="PSF4" s="158"/>
      <c r="PSG4" s="158"/>
      <c r="PSH4" s="158"/>
      <c r="PSI4" s="158"/>
      <c r="PSJ4" s="158"/>
      <c r="PSK4" s="158"/>
      <c r="PSL4" s="158"/>
      <c r="PSM4" s="158"/>
      <c r="PSN4" s="158"/>
      <c r="PSO4" s="158"/>
      <c r="PSP4" s="158"/>
      <c r="PSQ4" s="158"/>
      <c r="PSR4" s="158"/>
      <c r="PSS4" s="158"/>
      <c r="PST4" s="158"/>
      <c r="PSU4" s="158"/>
      <c r="PSV4" s="158"/>
      <c r="PSW4" s="158"/>
      <c r="PSX4" s="158"/>
      <c r="PSY4" s="158"/>
      <c r="PSZ4" s="158"/>
      <c r="PTA4" s="158"/>
      <c r="PTB4" s="158"/>
      <c r="PTC4" s="158"/>
      <c r="PTD4" s="158"/>
      <c r="PTE4" s="158"/>
      <c r="PTF4" s="158"/>
      <c r="PTG4" s="158"/>
      <c r="PTH4" s="158"/>
      <c r="PTI4" s="158"/>
      <c r="PTJ4" s="158"/>
      <c r="PTK4" s="158"/>
      <c r="PTL4" s="158"/>
      <c r="PTM4" s="158"/>
      <c r="PTN4" s="158"/>
      <c r="PTO4" s="158"/>
      <c r="PTP4" s="158"/>
      <c r="PTQ4" s="158"/>
      <c r="PTR4" s="158"/>
      <c r="PTS4" s="158"/>
      <c r="PTT4" s="158"/>
      <c r="PTU4" s="158"/>
      <c r="PTV4" s="158"/>
      <c r="PTW4" s="158"/>
      <c r="PTX4" s="158"/>
      <c r="PTY4" s="158"/>
      <c r="PTZ4" s="158"/>
      <c r="PUA4" s="158"/>
      <c r="PUB4" s="158"/>
      <c r="PUC4" s="158"/>
      <c r="PUD4" s="158"/>
      <c r="PUE4" s="158"/>
      <c r="PUF4" s="158"/>
      <c r="PUG4" s="158"/>
      <c r="PUH4" s="158"/>
      <c r="PUI4" s="158"/>
      <c r="PUJ4" s="158"/>
      <c r="PUK4" s="158"/>
      <c r="PUL4" s="158"/>
      <c r="PUM4" s="158"/>
      <c r="PUN4" s="158"/>
      <c r="PUO4" s="158"/>
      <c r="PUP4" s="158"/>
      <c r="PUQ4" s="158"/>
      <c r="PUR4" s="158"/>
      <c r="PUS4" s="158"/>
      <c r="PUT4" s="158"/>
      <c r="PUU4" s="158"/>
      <c r="PUV4" s="158"/>
      <c r="PUW4" s="158"/>
      <c r="PUX4" s="158"/>
      <c r="PUY4" s="158"/>
      <c r="PUZ4" s="158"/>
      <c r="PVA4" s="158"/>
      <c r="PVB4" s="158"/>
      <c r="PVC4" s="158"/>
      <c r="PVD4" s="158"/>
      <c r="PVE4" s="158"/>
      <c r="PVF4" s="158"/>
      <c r="PVG4" s="158"/>
      <c r="PVH4" s="158"/>
      <c r="PVI4" s="158"/>
      <c r="PVJ4" s="158"/>
      <c r="PVK4" s="158"/>
      <c r="PVL4" s="158"/>
      <c r="PVM4" s="158"/>
      <c r="PVN4" s="158"/>
      <c r="PVO4" s="158"/>
      <c r="PVP4" s="158"/>
      <c r="PVQ4" s="158"/>
      <c r="PVR4" s="158"/>
      <c r="PVS4" s="158"/>
      <c r="PVT4" s="158"/>
      <c r="PVU4" s="158"/>
      <c r="PVV4" s="158"/>
      <c r="PVW4" s="158"/>
      <c r="PVX4" s="158"/>
      <c r="PVY4" s="158"/>
      <c r="PVZ4" s="158"/>
      <c r="PWA4" s="158"/>
      <c r="PWB4" s="158"/>
      <c r="PWC4" s="158"/>
      <c r="PWD4" s="158"/>
      <c r="PWE4" s="158"/>
      <c r="PWF4" s="158"/>
      <c r="PWG4" s="158"/>
      <c r="PWH4" s="158"/>
      <c r="PWI4" s="158"/>
      <c r="PWJ4" s="158"/>
      <c r="PWK4" s="158"/>
      <c r="PWL4" s="158"/>
      <c r="PWM4" s="158"/>
      <c r="PWN4" s="158"/>
      <c r="PWO4" s="158"/>
      <c r="PWP4" s="158"/>
      <c r="PWQ4" s="158"/>
      <c r="PWR4" s="158"/>
      <c r="PWS4" s="158"/>
      <c r="PWT4" s="158"/>
      <c r="PWU4" s="158"/>
      <c r="PWV4" s="158"/>
      <c r="PWW4" s="158"/>
      <c r="PWX4" s="158"/>
      <c r="PWY4" s="158"/>
      <c r="PWZ4" s="158"/>
      <c r="PXA4" s="158"/>
      <c r="PXB4" s="158"/>
      <c r="PXC4" s="158"/>
      <c r="PXD4" s="158"/>
      <c r="PXE4" s="158"/>
      <c r="PXF4" s="158"/>
      <c r="PXG4" s="158"/>
      <c r="PXH4" s="158"/>
      <c r="PXI4" s="158"/>
      <c r="PXJ4" s="158"/>
      <c r="PXK4" s="158"/>
      <c r="PXL4" s="158"/>
      <c r="PXM4" s="158"/>
      <c r="PXN4" s="158"/>
      <c r="PXO4" s="158"/>
      <c r="PXP4" s="158"/>
      <c r="PXQ4" s="158"/>
      <c r="PXR4" s="158"/>
      <c r="PXS4" s="158"/>
      <c r="PXT4" s="158"/>
      <c r="PXU4" s="158"/>
      <c r="PXV4" s="158"/>
      <c r="PXW4" s="158"/>
      <c r="PXX4" s="158"/>
      <c r="PXY4" s="158"/>
      <c r="PXZ4" s="158"/>
      <c r="PYA4" s="158"/>
      <c r="PYB4" s="158"/>
      <c r="PYC4" s="158"/>
      <c r="PYD4" s="158"/>
      <c r="PYE4" s="158"/>
      <c r="PYF4" s="158"/>
      <c r="PYG4" s="158"/>
      <c r="PYH4" s="158"/>
      <c r="PYI4" s="158"/>
      <c r="PYJ4" s="158"/>
      <c r="PYK4" s="158"/>
      <c r="PYL4" s="158"/>
      <c r="PYM4" s="158"/>
      <c r="PYN4" s="158"/>
      <c r="PYO4" s="158"/>
      <c r="PYP4" s="158"/>
      <c r="PYQ4" s="158"/>
      <c r="PYR4" s="158"/>
      <c r="PYS4" s="158"/>
      <c r="PYT4" s="158"/>
      <c r="PYU4" s="158"/>
      <c r="PYV4" s="158"/>
      <c r="PYW4" s="158"/>
      <c r="PYX4" s="158"/>
      <c r="PYY4" s="158"/>
      <c r="PYZ4" s="158"/>
      <c r="PZA4" s="158"/>
      <c r="PZB4" s="158"/>
      <c r="PZC4" s="158"/>
      <c r="PZD4" s="158"/>
      <c r="PZE4" s="158"/>
      <c r="PZF4" s="158"/>
      <c r="PZG4" s="158"/>
      <c r="PZH4" s="158"/>
      <c r="PZI4" s="158"/>
      <c r="PZJ4" s="158"/>
      <c r="PZK4" s="158"/>
      <c r="PZL4" s="158"/>
      <c r="PZM4" s="158"/>
      <c r="PZN4" s="158"/>
      <c r="PZO4" s="158"/>
      <c r="PZP4" s="158"/>
      <c r="PZQ4" s="158"/>
      <c r="PZR4" s="158"/>
      <c r="PZS4" s="158"/>
      <c r="PZT4" s="158"/>
      <c r="PZU4" s="158"/>
      <c r="PZV4" s="158"/>
      <c r="PZW4" s="158"/>
      <c r="PZX4" s="158"/>
      <c r="PZY4" s="158"/>
      <c r="PZZ4" s="158"/>
      <c r="QAA4" s="158"/>
      <c r="QAB4" s="158"/>
      <c r="QAC4" s="158"/>
      <c r="QAD4" s="158"/>
      <c r="QAE4" s="158"/>
      <c r="QAF4" s="158"/>
      <c r="QAG4" s="158"/>
      <c r="QAH4" s="158"/>
      <c r="QAI4" s="158"/>
      <c r="QAJ4" s="158"/>
      <c r="QAK4" s="158"/>
      <c r="QAL4" s="158"/>
      <c r="QAM4" s="158"/>
      <c r="QAN4" s="158"/>
      <c r="QAO4" s="158"/>
      <c r="QAP4" s="158"/>
      <c r="QAQ4" s="158"/>
      <c r="QAR4" s="158"/>
      <c r="QAS4" s="158"/>
      <c r="QAT4" s="158"/>
      <c r="QAU4" s="158"/>
      <c r="QAV4" s="158"/>
      <c r="QAW4" s="158"/>
      <c r="QAX4" s="158"/>
      <c r="QAY4" s="158"/>
      <c r="QAZ4" s="158"/>
      <c r="QBA4" s="158"/>
      <c r="QBB4" s="158"/>
      <c r="QBC4" s="158"/>
      <c r="QBD4" s="158"/>
      <c r="QBE4" s="158"/>
      <c r="QBF4" s="158"/>
      <c r="QBG4" s="158"/>
      <c r="QBH4" s="158"/>
      <c r="QBI4" s="158"/>
      <c r="QBJ4" s="158"/>
      <c r="QBK4" s="158"/>
      <c r="QBL4" s="158"/>
      <c r="QBM4" s="158"/>
      <c r="QBN4" s="158"/>
      <c r="QBO4" s="158"/>
      <c r="QBP4" s="158"/>
      <c r="QBQ4" s="158"/>
      <c r="QBR4" s="158"/>
      <c r="QBS4" s="158"/>
      <c r="QBT4" s="158"/>
      <c r="QBU4" s="158"/>
      <c r="QBV4" s="158"/>
      <c r="QBW4" s="158"/>
      <c r="QBX4" s="158"/>
      <c r="QBY4" s="158"/>
      <c r="QBZ4" s="158"/>
      <c r="QCA4" s="158"/>
      <c r="QCB4" s="158"/>
      <c r="QCC4" s="158"/>
      <c r="QCD4" s="158"/>
      <c r="QCE4" s="158"/>
      <c r="QCF4" s="158"/>
      <c r="QCG4" s="158"/>
      <c r="QCH4" s="158"/>
      <c r="QCI4" s="158"/>
      <c r="QCJ4" s="158"/>
      <c r="QCK4" s="158"/>
      <c r="QCL4" s="158"/>
      <c r="QCM4" s="158"/>
      <c r="QCN4" s="158"/>
      <c r="QCO4" s="158"/>
      <c r="QCP4" s="158"/>
      <c r="QCQ4" s="158"/>
      <c r="QCR4" s="158"/>
      <c r="QCS4" s="158"/>
      <c r="QCT4" s="158"/>
      <c r="QCU4" s="158"/>
      <c r="QCV4" s="158"/>
      <c r="QCW4" s="158"/>
      <c r="QCX4" s="158"/>
      <c r="QCY4" s="158"/>
      <c r="QCZ4" s="158"/>
      <c r="QDA4" s="158"/>
      <c r="QDB4" s="158"/>
      <c r="QDC4" s="158"/>
      <c r="QDD4" s="158"/>
      <c r="QDE4" s="158"/>
      <c r="QDF4" s="158"/>
      <c r="QDG4" s="158"/>
      <c r="QDH4" s="158"/>
      <c r="QDI4" s="158"/>
      <c r="QDJ4" s="158"/>
      <c r="QDK4" s="158"/>
      <c r="QDL4" s="158"/>
      <c r="QDM4" s="158"/>
      <c r="QDN4" s="158"/>
      <c r="QDO4" s="158"/>
      <c r="QDP4" s="158"/>
      <c r="QDQ4" s="158"/>
      <c r="QDR4" s="158"/>
      <c r="QDS4" s="158"/>
      <c r="QDT4" s="158"/>
      <c r="QDU4" s="158"/>
      <c r="QDV4" s="158"/>
      <c r="QDW4" s="158"/>
      <c r="QDX4" s="158"/>
      <c r="QDY4" s="158"/>
      <c r="QDZ4" s="158"/>
      <c r="QEA4" s="158"/>
      <c r="QEB4" s="158"/>
      <c r="QEC4" s="158"/>
      <c r="QED4" s="158"/>
      <c r="QEE4" s="158"/>
      <c r="QEF4" s="158"/>
      <c r="QEG4" s="158"/>
      <c r="QEH4" s="158"/>
      <c r="QEI4" s="158"/>
      <c r="QEJ4" s="158"/>
      <c r="QEK4" s="158"/>
      <c r="QEL4" s="158"/>
      <c r="QEM4" s="158"/>
      <c r="QEN4" s="158"/>
      <c r="QEO4" s="158"/>
      <c r="QEP4" s="158"/>
      <c r="QEQ4" s="158"/>
      <c r="QER4" s="158"/>
      <c r="QES4" s="158"/>
      <c r="QET4" s="158"/>
      <c r="QEU4" s="158"/>
      <c r="QEV4" s="158"/>
      <c r="QEW4" s="158"/>
      <c r="QEX4" s="158"/>
      <c r="QEY4" s="158"/>
      <c r="QEZ4" s="158"/>
      <c r="QFA4" s="158"/>
      <c r="QFB4" s="158"/>
      <c r="QFC4" s="158"/>
      <c r="QFD4" s="158"/>
      <c r="QFE4" s="158"/>
      <c r="QFF4" s="158"/>
      <c r="QFG4" s="158"/>
      <c r="QFH4" s="158"/>
      <c r="QFI4" s="158"/>
      <c r="QFJ4" s="158"/>
      <c r="QFK4" s="158"/>
      <c r="QFL4" s="158"/>
      <c r="QFM4" s="158"/>
      <c r="QFN4" s="158"/>
      <c r="QFO4" s="158"/>
      <c r="QFP4" s="158"/>
      <c r="QFQ4" s="158"/>
      <c r="QFR4" s="158"/>
      <c r="QFS4" s="158"/>
      <c r="QFT4" s="158"/>
      <c r="QFU4" s="158"/>
      <c r="QFV4" s="158"/>
      <c r="QFW4" s="158"/>
      <c r="QFX4" s="158"/>
      <c r="QFY4" s="158"/>
      <c r="QFZ4" s="158"/>
      <c r="QGA4" s="158"/>
      <c r="QGB4" s="158"/>
      <c r="QGC4" s="158"/>
      <c r="QGD4" s="158"/>
      <c r="QGE4" s="158"/>
      <c r="QGF4" s="158"/>
      <c r="QGG4" s="158"/>
      <c r="QGH4" s="158"/>
      <c r="QGI4" s="158"/>
      <c r="QGJ4" s="158"/>
      <c r="QGK4" s="158"/>
      <c r="QGL4" s="158"/>
      <c r="QGM4" s="158"/>
      <c r="QGN4" s="158"/>
      <c r="QGO4" s="158"/>
      <c r="QGP4" s="158"/>
      <c r="QGQ4" s="158"/>
      <c r="QGR4" s="158"/>
      <c r="QGS4" s="158"/>
      <c r="QGT4" s="158"/>
      <c r="QGU4" s="158"/>
      <c r="QGV4" s="158"/>
      <c r="QGW4" s="158"/>
      <c r="QGX4" s="158"/>
      <c r="QGY4" s="158"/>
      <c r="QGZ4" s="158"/>
      <c r="QHA4" s="158"/>
      <c r="QHB4" s="158"/>
      <c r="QHC4" s="158"/>
      <c r="QHD4" s="158"/>
      <c r="QHE4" s="158"/>
      <c r="QHF4" s="158"/>
      <c r="QHG4" s="158"/>
      <c r="QHH4" s="158"/>
      <c r="QHI4" s="158"/>
      <c r="QHJ4" s="158"/>
      <c r="QHK4" s="158"/>
      <c r="QHL4" s="158"/>
      <c r="QHM4" s="158"/>
      <c r="QHN4" s="158"/>
      <c r="QHO4" s="158"/>
      <c r="QHP4" s="158"/>
      <c r="QHQ4" s="158"/>
      <c r="QHR4" s="158"/>
      <c r="QHS4" s="158"/>
      <c r="QHT4" s="158"/>
      <c r="QHU4" s="158"/>
      <c r="QHV4" s="158"/>
      <c r="QHW4" s="158"/>
      <c r="QHX4" s="158"/>
      <c r="QHY4" s="158"/>
      <c r="QHZ4" s="158"/>
      <c r="QIA4" s="158"/>
      <c r="QIB4" s="158"/>
      <c r="QIC4" s="158"/>
      <c r="QID4" s="158"/>
      <c r="QIE4" s="158"/>
      <c r="QIF4" s="158"/>
      <c r="QIG4" s="158"/>
      <c r="QIH4" s="158"/>
      <c r="QII4" s="158"/>
      <c r="QIJ4" s="158"/>
      <c r="QIK4" s="158"/>
      <c r="QIL4" s="158"/>
      <c r="QIM4" s="158"/>
      <c r="QIN4" s="158"/>
      <c r="QIO4" s="158"/>
      <c r="QIP4" s="158"/>
      <c r="QIQ4" s="158"/>
      <c r="QIR4" s="158"/>
      <c r="QIS4" s="158"/>
      <c r="QIT4" s="158"/>
      <c r="QIU4" s="158"/>
      <c r="QIV4" s="158"/>
      <c r="QIW4" s="158"/>
      <c r="QIX4" s="158"/>
      <c r="QIY4" s="158"/>
      <c r="QIZ4" s="158"/>
      <c r="QJA4" s="158"/>
      <c r="QJB4" s="158"/>
      <c r="QJC4" s="158"/>
      <c r="QJD4" s="158"/>
      <c r="QJE4" s="158"/>
      <c r="QJF4" s="158"/>
      <c r="QJG4" s="158"/>
      <c r="QJH4" s="158"/>
      <c r="QJI4" s="158"/>
      <c r="QJJ4" s="158"/>
      <c r="QJK4" s="158"/>
      <c r="QJL4" s="158"/>
      <c r="QJM4" s="158"/>
      <c r="QJN4" s="158"/>
      <c r="QJO4" s="158"/>
      <c r="QJP4" s="158"/>
      <c r="QJQ4" s="158"/>
      <c r="QJR4" s="158"/>
      <c r="QJS4" s="158"/>
      <c r="QJT4" s="158"/>
      <c r="QJU4" s="158"/>
      <c r="QJV4" s="158"/>
      <c r="QJW4" s="158"/>
      <c r="QJX4" s="158"/>
      <c r="QJY4" s="158"/>
      <c r="QJZ4" s="158"/>
      <c r="QKA4" s="158"/>
      <c r="QKB4" s="158"/>
      <c r="QKC4" s="158"/>
      <c r="QKD4" s="158"/>
      <c r="QKE4" s="158"/>
      <c r="QKF4" s="158"/>
      <c r="QKG4" s="158"/>
      <c r="QKH4" s="158"/>
      <c r="QKI4" s="158"/>
      <c r="QKJ4" s="158"/>
      <c r="QKK4" s="158"/>
      <c r="QKL4" s="158"/>
      <c r="QKM4" s="158"/>
      <c r="QKN4" s="158"/>
      <c r="QKO4" s="158"/>
      <c r="QKP4" s="158"/>
      <c r="QKQ4" s="158"/>
      <c r="QKR4" s="158"/>
      <c r="QKS4" s="158"/>
      <c r="QKT4" s="158"/>
      <c r="QKU4" s="158"/>
      <c r="QKV4" s="158"/>
      <c r="QKW4" s="158"/>
      <c r="QKX4" s="158"/>
      <c r="QKY4" s="158"/>
      <c r="QKZ4" s="158"/>
      <c r="QLA4" s="158"/>
      <c r="QLB4" s="158"/>
      <c r="QLC4" s="158"/>
      <c r="QLD4" s="158"/>
      <c r="QLE4" s="158"/>
      <c r="QLF4" s="158"/>
      <c r="QLG4" s="158"/>
      <c r="QLH4" s="158"/>
      <c r="QLI4" s="158"/>
      <c r="QLJ4" s="158"/>
      <c r="QLK4" s="158"/>
      <c r="QLL4" s="158"/>
      <c r="QLM4" s="158"/>
      <c r="QLN4" s="158"/>
      <c r="QLO4" s="158"/>
      <c r="QLP4" s="158"/>
      <c r="QLQ4" s="158"/>
      <c r="QLR4" s="158"/>
      <c r="QLS4" s="158"/>
      <c r="QLT4" s="158"/>
      <c r="QLU4" s="158"/>
      <c r="QLV4" s="158"/>
      <c r="QLW4" s="158"/>
      <c r="QLX4" s="158"/>
      <c r="QLY4" s="158"/>
      <c r="QLZ4" s="158"/>
      <c r="QMA4" s="158"/>
      <c r="QMB4" s="158"/>
      <c r="QMC4" s="158"/>
      <c r="QMD4" s="158"/>
      <c r="QME4" s="158"/>
      <c r="QMF4" s="158"/>
      <c r="QMG4" s="158"/>
      <c r="QMH4" s="158"/>
      <c r="QMI4" s="158"/>
      <c r="QMJ4" s="158"/>
      <c r="QMK4" s="158"/>
      <c r="QML4" s="158"/>
      <c r="QMM4" s="158"/>
      <c r="QMN4" s="158"/>
      <c r="QMO4" s="158"/>
      <c r="QMP4" s="158"/>
      <c r="QMQ4" s="158"/>
      <c r="QMR4" s="158"/>
      <c r="QMS4" s="158"/>
      <c r="QMT4" s="158"/>
      <c r="QMU4" s="158"/>
      <c r="QMV4" s="158"/>
      <c r="QMW4" s="158"/>
      <c r="QMX4" s="158"/>
      <c r="QMY4" s="158"/>
      <c r="QMZ4" s="158"/>
      <c r="QNA4" s="158"/>
      <c r="QNB4" s="158"/>
      <c r="QNC4" s="158"/>
      <c r="QND4" s="158"/>
      <c r="QNE4" s="158"/>
      <c r="QNF4" s="158"/>
      <c r="QNG4" s="158"/>
      <c r="QNH4" s="158"/>
      <c r="QNI4" s="158"/>
      <c r="QNJ4" s="158"/>
      <c r="QNK4" s="158"/>
      <c r="QNL4" s="158"/>
      <c r="QNM4" s="158"/>
      <c r="QNN4" s="158"/>
      <c r="QNO4" s="158"/>
      <c r="QNP4" s="158"/>
      <c r="QNQ4" s="158"/>
      <c r="QNR4" s="158"/>
      <c r="QNS4" s="158"/>
      <c r="QNT4" s="158"/>
      <c r="QNU4" s="158"/>
      <c r="QNV4" s="158"/>
      <c r="QNW4" s="158"/>
      <c r="QNX4" s="158"/>
      <c r="QNY4" s="158"/>
      <c r="QNZ4" s="158"/>
      <c r="QOA4" s="158"/>
      <c r="QOB4" s="158"/>
      <c r="QOC4" s="158"/>
      <c r="QOD4" s="158"/>
      <c r="QOE4" s="158"/>
      <c r="QOF4" s="158"/>
      <c r="QOG4" s="158"/>
      <c r="QOH4" s="158"/>
      <c r="QOI4" s="158"/>
      <c r="QOJ4" s="158"/>
      <c r="QOK4" s="158"/>
      <c r="QOL4" s="158"/>
      <c r="QOM4" s="158"/>
      <c r="QON4" s="158"/>
      <c r="QOO4" s="158"/>
      <c r="QOP4" s="158"/>
      <c r="QOQ4" s="158"/>
      <c r="QOR4" s="158"/>
      <c r="QOS4" s="158"/>
      <c r="QOT4" s="158"/>
      <c r="QOU4" s="158"/>
      <c r="QOV4" s="158"/>
      <c r="QOW4" s="158"/>
      <c r="QOX4" s="158"/>
      <c r="QOY4" s="158"/>
      <c r="QOZ4" s="158"/>
      <c r="QPA4" s="158"/>
      <c r="QPB4" s="158"/>
      <c r="QPC4" s="158"/>
      <c r="QPD4" s="158"/>
      <c r="QPE4" s="158"/>
      <c r="QPF4" s="158"/>
      <c r="QPG4" s="158"/>
      <c r="QPH4" s="158"/>
      <c r="QPI4" s="158"/>
      <c r="QPJ4" s="158"/>
      <c r="QPK4" s="158"/>
      <c r="QPL4" s="158"/>
      <c r="QPM4" s="158"/>
      <c r="QPN4" s="158"/>
      <c r="QPO4" s="158"/>
      <c r="QPP4" s="158"/>
      <c r="QPQ4" s="158"/>
      <c r="QPR4" s="158"/>
      <c r="QPS4" s="158"/>
      <c r="QPT4" s="158"/>
      <c r="QPU4" s="158"/>
      <c r="QPV4" s="158"/>
      <c r="QPW4" s="158"/>
      <c r="QPX4" s="158"/>
      <c r="QPY4" s="158"/>
      <c r="QPZ4" s="158"/>
      <c r="QQA4" s="158"/>
      <c r="QQB4" s="158"/>
      <c r="QQC4" s="158"/>
      <c r="QQD4" s="158"/>
      <c r="QQE4" s="158"/>
      <c r="QQF4" s="158"/>
      <c r="QQG4" s="158"/>
      <c r="QQH4" s="158"/>
      <c r="QQI4" s="158"/>
      <c r="QQJ4" s="158"/>
      <c r="QQK4" s="158"/>
      <c r="QQL4" s="158"/>
      <c r="QQM4" s="158"/>
      <c r="QQN4" s="158"/>
      <c r="QQO4" s="158"/>
      <c r="QQP4" s="158"/>
      <c r="QQQ4" s="158"/>
      <c r="QQR4" s="158"/>
      <c r="QQS4" s="158"/>
      <c r="QQT4" s="158"/>
      <c r="QQU4" s="158"/>
      <c r="QQV4" s="158"/>
      <c r="QQW4" s="158"/>
      <c r="QQX4" s="158"/>
      <c r="QQY4" s="158"/>
      <c r="QQZ4" s="158"/>
      <c r="QRA4" s="158"/>
      <c r="QRB4" s="158"/>
      <c r="QRC4" s="158"/>
      <c r="QRD4" s="158"/>
      <c r="QRE4" s="158"/>
      <c r="QRF4" s="158"/>
      <c r="QRG4" s="158"/>
      <c r="QRH4" s="158"/>
      <c r="QRI4" s="158"/>
      <c r="QRJ4" s="158"/>
      <c r="QRK4" s="158"/>
      <c r="QRL4" s="158"/>
      <c r="QRM4" s="158"/>
      <c r="QRN4" s="158"/>
      <c r="QRO4" s="158"/>
      <c r="QRP4" s="158"/>
      <c r="QRQ4" s="158"/>
      <c r="QRR4" s="158"/>
      <c r="QRS4" s="158"/>
      <c r="QRT4" s="158"/>
      <c r="QRU4" s="158"/>
      <c r="QRV4" s="158"/>
      <c r="QRW4" s="158"/>
      <c r="QRX4" s="158"/>
      <c r="QRY4" s="158"/>
      <c r="QRZ4" s="158"/>
      <c r="QSA4" s="158"/>
      <c r="QSB4" s="158"/>
      <c r="QSC4" s="158"/>
      <c r="QSD4" s="158"/>
      <c r="QSE4" s="158"/>
      <c r="QSF4" s="158"/>
      <c r="QSG4" s="158"/>
      <c r="QSH4" s="158"/>
      <c r="QSI4" s="158"/>
      <c r="QSJ4" s="158"/>
      <c r="QSK4" s="158"/>
      <c r="QSL4" s="158"/>
      <c r="QSM4" s="158"/>
      <c r="QSN4" s="158"/>
      <c r="QSO4" s="158"/>
      <c r="QSP4" s="158"/>
      <c r="QSQ4" s="158"/>
      <c r="QSR4" s="158"/>
      <c r="QSS4" s="158"/>
      <c r="QST4" s="158"/>
      <c r="QSU4" s="158"/>
      <c r="QSV4" s="158"/>
      <c r="QSW4" s="158"/>
      <c r="QSX4" s="158"/>
      <c r="QSY4" s="158"/>
      <c r="QSZ4" s="158"/>
      <c r="QTA4" s="158"/>
      <c r="QTB4" s="158"/>
      <c r="QTC4" s="158"/>
      <c r="QTD4" s="158"/>
      <c r="QTE4" s="158"/>
      <c r="QTF4" s="158"/>
      <c r="QTG4" s="158"/>
      <c r="QTH4" s="158"/>
      <c r="QTI4" s="158"/>
      <c r="QTJ4" s="158"/>
      <c r="QTK4" s="158"/>
      <c r="QTL4" s="158"/>
      <c r="QTM4" s="158"/>
      <c r="QTN4" s="158"/>
      <c r="QTO4" s="158"/>
      <c r="QTP4" s="158"/>
      <c r="QTQ4" s="158"/>
      <c r="QTR4" s="158"/>
      <c r="QTS4" s="158"/>
      <c r="QTT4" s="158"/>
      <c r="QTU4" s="158"/>
      <c r="QTV4" s="158"/>
      <c r="QTW4" s="158"/>
      <c r="QTX4" s="158"/>
      <c r="QTY4" s="158"/>
      <c r="QTZ4" s="158"/>
      <c r="QUA4" s="158"/>
      <c r="QUB4" s="158"/>
      <c r="QUC4" s="158"/>
      <c r="QUD4" s="158"/>
      <c r="QUE4" s="158"/>
      <c r="QUF4" s="158"/>
      <c r="QUG4" s="158"/>
      <c r="QUH4" s="158"/>
      <c r="QUI4" s="158"/>
      <c r="QUJ4" s="158"/>
      <c r="QUK4" s="158"/>
      <c r="QUL4" s="158"/>
      <c r="QUM4" s="158"/>
      <c r="QUN4" s="158"/>
      <c r="QUO4" s="158"/>
      <c r="QUP4" s="158"/>
      <c r="QUQ4" s="158"/>
      <c r="QUR4" s="158"/>
      <c r="QUS4" s="158"/>
      <c r="QUT4" s="158"/>
      <c r="QUU4" s="158"/>
      <c r="QUV4" s="158"/>
      <c r="QUW4" s="158"/>
      <c r="QUX4" s="158"/>
      <c r="QUY4" s="158"/>
      <c r="QUZ4" s="158"/>
      <c r="QVA4" s="158"/>
      <c r="QVB4" s="158"/>
      <c r="QVC4" s="158"/>
      <c r="QVD4" s="158"/>
      <c r="QVE4" s="158"/>
      <c r="QVF4" s="158"/>
      <c r="QVG4" s="158"/>
      <c r="QVH4" s="158"/>
      <c r="QVI4" s="158"/>
      <c r="QVJ4" s="158"/>
      <c r="QVK4" s="158"/>
      <c r="QVL4" s="158"/>
      <c r="QVM4" s="158"/>
      <c r="QVN4" s="158"/>
      <c r="QVO4" s="158"/>
      <c r="QVP4" s="158"/>
      <c r="QVQ4" s="158"/>
      <c r="QVR4" s="158"/>
      <c r="QVS4" s="158"/>
      <c r="QVT4" s="158"/>
      <c r="QVU4" s="158"/>
      <c r="QVV4" s="158"/>
      <c r="QVW4" s="158"/>
      <c r="QVX4" s="158"/>
      <c r="QVY4" s="158"/>
      <c r="QVZ4" s="158"/>
      <c r="QWA4" s="158"/>
      <c r="QWB4" s="158"/>
      <c r="QWC4" s="158"/>
      <c r="QWD4" s="158"/>
      <c r="QWE4" s="158"/>
      <c r="QWF4" s="158"/>
      <c r="QWG4" s="158"/>
      <c r="QWH4" s="158"/>
      <c r="QWI4" s="158"/>
      <c r="QWJ4" s="158"/>
      <c r="QWK4" s="158"/>
      <c r="QWL4" s="158"/>
      <c r="QWM4" s="158"/>
      <c r="QWN4" s="158"/>
      <c r="QWO4" s="158"/>
      <c r="QWP4" s="158"/>
      <c r="QWQ4" s="158"/>
      <c r="QWR4" s="158"/>
      <c r="QWS4" s="158"/>
      <c r="QWT4" s="158"/>
      <c r="QWU4" s="158"/>
      <c r="QWV4" s="158"/>
      <c r="QWW4" s="158"/>
      <c r="QWX4" s="158"/>
      <c r="QWY4" s="158"/>
      <c r="QWZ4" s="158"/>
      <c r="QXA4" s="158"/>
      <c r="QXB4" s="158"/>
      <c r="QXC4" s="158"/>
      <c r="QXD4" s="158"/>
      <c r="QXE4" s="158"/>
      <c r="QXF4" s="158"/>
      <c r="QXG4" s="158"/>
      <c r="QXH4" s="158"/>
      <c r="QXI4" s="158"/>
      <c r="QXJ4" s="158"/>
      <c r="QXK4" s="158"/>
      <c r="QXL4" s="158"/>
      <c r="QXM4" s="158"/>
      <c r="QXN4" s="158"/>
      <c r="QXO4" s="158"/>
      <c r="QXP4" s="158"/>
      <c r="QXQ4" s="158"/>
      <c r="QXR4" s="158"/>
      <c r="QXS4" s="158"/>
      <c r="QXT4" s="158"/>
      <c r="QXU4" s="158"/>
      <c r="QXV4" s="158"/>
      <c r="QXW4" s="158"/>
      <c r="QXX4" s="158"/>
      <c r="QXY4" s="158"/>
      <c r="QXZ4" s="158"/>
      <c r="QYA4" s="158"/>
      <c r="QYB4" s="158"/>
      <c r="QYC4" s="158"/>
      <c r="QYD4" s="158"/>
      <c r="QYE4" s="158"/>
      <c r="QYF4" s="158"/>
      <c r="QYG4" s="158"/>
      <c r="QYH4" s="158"/>
      <c r="QYI4" s="158"/>
      <c r="QYJ4" s="158"/>
      <c r="QYK4" s="158"/>
      <c r="QYL4" s="158"/>
      <c r="QYM4" s="158"/>
      <c r="QYN4" s="158"/>
      <c r="QYO4" s="158"/>
      <c r="QYP4" s="158"/>
      <c r="QYQ4" s="158"/>
      <c r="QYR4" s="158"/>
      <c r="QYS4" s="158"/>
      <c r="QYT4" s="158"/>
      <c r="QYU4" s="158"/>
      <c r="QYV4" s="158"/>
      <c r="QYW4" s="158"/>
      <c r="QYX4" s="158"/>
      <c r="QYY4" s="158"/>
      <c r="QYZ4" s="158"/>
      <c r="QZA4" s="158"/>
      <c r="QZB4" s="158"/>
      <c r="QZC4" s="158"/>
      <c r="QZD4" s="158"/>
      <c r="QZE4" s="158"/>
      <c r="QZF4" s="158"/>
      <c r="QZG4" s="158"/>
      <c r="QZH4" s="158"/>
      <c r="QZI4" s="158"/>
      <c r="QZJ4" s="158"/>
      <c r="QZK4" s="158"/>
      <c r="QZL4" s="158"/>
      <c r="QZM4" s="158"/>
      <c r="QZN4" s="158"/>
      <c r="QZO4" s="158"/>
      <c r="QZP4" s="158"/>
      <c r="QZQ4" s="158"/>
      <c r="QZR4" s="158"/>
      <c r="QZS4" s="158"/>
      <c r="QZT4" s="158"/>
      <c r="QZU4" s="158"/>
      <c r="QZV4" s="158"/>
      <c r="QZW4" s="158"/>
      <c r="QZX4" s="158"/>
      <c r="QZY4" s="158"/>
      <c r="QZZ4" s="158"/>
      <c r="RAA4" s="158"/>
      <c r="RAB4" s="158"/>
      <c r="RAC4" s="158"/>
      <c r="RAD4" s="158"/>
      <c r="RAE4" s="158"/>
      <c r="RAF4" s="158"/>
      <c r="RAG4" s="158"/>
      <c r="RAH4" s="158"/>
      <c r="RAI4" s="158"/>
      <c r="RAJ4" s="158"/>
      <c r="RAK4" s="158"/>
      <c r="RAL4" s="158"/>
      <c r="RAM4" s="158"/>
      <c r="RAN4" s="158"/>
      <c r="RAO4" s="158"/>
      <c r="RAP4" s="158"/>
      <c r="RAQ4" s="158"/>
      <c r="RAR4" s="158"/>
      <c r="RAS4" s="158"/>
      <c r="RAT4" s="158"/>
      <c r="RAU4" s="158"/>
      <c r="RAV4" s="158"/>
      <c r="RAW4" s="158"/>
      <c r="RAX4" s="158"/>
      <c r="RAY4" s="158"/>
      <c r="RAZ4" s="158"/>
      <c r="RBA4" s="158"/>
      <c r="RBB4" s="158"/>
      <c r="RBC4" s="158"/>
      <c r="RBD4" s="158"/>
      <c r="RBE4" s="158"/>
      <c r="RBF4" s="158"/>
      <c r="RBG4" s="158"/>
      <c r="RBH4" s="158"/>
      <c r="RBI4" s="158"/>
      <c r="RBJ4" s="158"/>
      <c r="RBK4" s="158"/>
      <c r="RBL4" s="158"/>
      <c r="RBM4" s="158"/>
      <c r="RBN4" s="158"/>
      <c r="RBO4" s="158"/>
      <c r="RBP4" s="158"/>
      <c r="RBQ4" s="158"/>
      <c r="RBR4" s="158"/>
      <c r="RBS4" s="158"/>
      <c r="RBT4" s="158"/>
      <c r="RBU4" s="158"/>
      <c r="RBV4" s="158"/>
      <c r="RBW4" s="158"/>
      <c r="RBX4" s="158"/>
      <c r="RBY4" s="158"/>
      <c r="RBZ4" s="158"/>
      <c r="RCA4" s="158"/>
      <c r="RCB4" s="158"/>
      <c r="RCC4" s="158"/>
      <c r="RCD4" s="158"/>
      <c r="RCE4" s="158"/>
      <c r="RCF4" s="158"/>
      <c r="RCG4" s="158"/>
      <c r="RCH4" s="158"/>
      <c r="RCI4" s="158"/>
      <c r="RCJ4" s="158"/>
      <c r="RCK4" s="158"/>
      <c r="RCL4" s="158"/>
      <c r="RCM4" s="158"/>
      <c r="RCN4" s="158"/>
      <c r="RCO4" s="158"/>
      <c r="RCP4" s="158"/>
      <c r="RCQ4" s="158"/>
      <c r="RCR4" s="158"/>
      <c r="RCS4" s="158"/>
      <c r="RCT4" s="158"/>
      <c r="RCU4" s="158"/>
      <c r="RCV4" s="158"/>
      <c r="RCW4" s="158"/>
      <c r="RCX4" s="158"/>
      <c r="RCY4" s="158"/>
      <c r="RCZ4" s="158"/>
      <c r="RDA4" s="158"/>
      <c r="RDB4" s="158"/>
      <c r="RDC4" s="158"/>
      <c r="RDD4" s="158"/>
      <c r="RDE4" s="158"/>
      <c r="RDF4" s="158"/>
      <c r="RDG4" s="158"/>
      <c r="RDH4" s="158"/>
      <c r="RDI4" s="158"/>
      <c r="RDJ4" s="158"/>
      <c r="RDK4" s="158"/>
      <c r="RDL4" s="158"/>
      <c r="RDM4" s="158"/>
      <c r="RDN4" s="158"/>
      <c r="RDO4" s="158"/>
      <c r="RDP4" s="158"/>
      <c r="RDQ4" s="158"/>
      <c r="RDR4" s="158"/>
      <c r="RDS4" s="158"/>
      <c r="RDT4" s="158"/>
      <c r="RDU4" s="158"/>
      <c r="RDV4" s="158"/>
      <c r="RDW4" s="158"/>
      <c r="RDX4" s="158"/>
      <c r="RDY4" s="158"/>
      <c r="RDZ4" s="158"/>
      <c r="REA4" s="158"/>
      <c r="REB4" s="158"/>
      <c r="REC4" s="158"/>
      <c r="RED4" s="158"/>
      <c r="REE4" s="158"/>
      <c r="REF4" s="158"/>
      <c r="REG4" s="158"/>
      <c r="REH4" s="158"/>
      <c r="REI4" s="158"/>
      <c r="REJ4" s="158"/>
      <c r="REK4" s="158"/>
      <c r="REL4" s="158"/>
      <c r="REM4" s="158"/>
      <c r="REN4" s="158"/>
      <c r="REO4" s="158"/>
      <c r="REP4" s="158"/>
      <c r="REQ4" s="158"/>
      <c r="RER4" s="158"/>
      <c r="RES4" s="158"/>
      <c r="RET4" s="158"/>
      <c r="REU4" s="158"/>
      <c r="REV4" s="158"/>
      <c r="REW4" s="158"/>
      <c r="REX4" s="158"/>
      <c r="REY4" s="158"/>
      <c r="REZ4" s="158"/>
      <c r="RFA4" s="158"/>
      <c r="RFB4" s="158"/>
      <c r="RFC4" s="158"/>
      <c r="RFD4" s="158"/>
      <c r="RFE4" s="158"/>
      <c r="RFF4" s="158"/>
      <c r="RFG4" s="158"/>
      <c r="RFH4" s="158"/>
      <c r="RFI4" s="158"/>
      <c r="RFJ4" s="158"/>
      <c r="RFK4" s="158"/>
      <c r="RFL4" s="158"/>
      <c r="RFM4" s="158"/>
      <c r="RFN4" s="158"/>
      <c r="RFO4" s="158"/>
      <c r="RFP4" s="158"/>
      <c r="RFQ4" s="158"/>
      <c r="RFR4" s="158"/>
      <c r="RFS4" s="158"/>
      <c r="RFT4" s="158"/>
      <c r="RFU4" s="158"/>
      <c r="RFV4" s="158"/>
      <c r="RFW4" s="158"/>
      <c r="RFX4" s="158"/>
      <c r="RFY4" s="158"/>
      <c r="RFZ4" s="158"/>
      <c r="RGA4" s="158"/>
      <c r="RGB4" s="158"/>
      <c r="RGC4" s="158"/>
      <c r="RGD4" s="158"/>
      <c r="RGE4" s="158"/>
      <c r="RGF4" s="158"/>
      <c r="RGG4" s="158"/>
      <c r="RGH4" s="158"/>
      <c r="RGI4" s="158"/>
      <c r="RGJ4" s="158"/>
      <c r="RGK4" s="158"/>
      <c r="RGL4" s="158"/>
      <c r="RGM4" s="158"/>
      <c r="RGN4" s="158"/>
      <c r="RGO4" s="158"/>
      <c r="RGP4" s="158"/>
      <c r="RGQ4" s="158"/>
      <c r="RGR4" s="158"/>
      <c r="RGS4" s="158"/>
      <c r="RGT4" s="158"/>
      <c r="RGU4" s="158"/>
      <c r="RGV4" s="158"/>
      <c r="RGW4" s="158"/>
      <c r="RGX4" s="158"/>
      <c r="RGY4" s="158"/>
      <c r="RGZ4" s="158"/>
      <c r="RHA4" s="158"/>
      <c r="RHB4" s="158"/>
      <c r="RHC4" s="158"/>
      <c r="RHD4" s="158"/>
      <c r="RHE4" s="158"/>
      <c r="RHF4" s="158"/>
      <c r="RHG4" s="158"/>
      <c r="RHH4" s="158"/>
      <c r="RHI4" s="158"/>
      <c r="RHJ4" s="158"/>
      <c r="RHK4" s="158"/>
      <c r="RHL4" s="158"/>
      <c r="RHM4" s="158"/>
      <c r="RHN4" s="158"/>
      <c r="RHO4" s="158"/>
      <c r="RHP4" s="158"/>
      <c r="RHQ4" s="158"/>
      <c r="RHR4" s="158"/>
      <c r="RHS4" s="158"/>
      <c r="RHT4" s="158"/>
      <c r="RHU4" s="158"/>
      <c r="RHV4" s="158"/>
      <c r="RHW4" s="158"/>
      <c r="RHX4" s="158"/>
      <c r="RHY4" s="158"/>
      <c r="RHZ4" s="158"/>
      <c r="RIA4" s="158"/>
      <c r="RIB4" s="158"/>
      <c r="RIC4" s="158"/>
      <c r="RID4" s="158"/>
      <c r="RIE4" s="158"/>
      <c r="RIF4" s="158"/>
      <c r="RIG4" s="158"/>
      <c r="RIH4" s="158"/>
      <c r="RII4" s="158"/>
      <c r="RIJ4" s="158"/>
      <c r="RIK4" s="158"/>
      <c r="RIL4" s="158"/>
      <c r="RIM4" s="158"/>
      <c r="RIN4" s="158"/>
      <c r="RIO4" s="158"/>
      <c r="RIP4" s="158"/>
      <c r="RIQ4" s="158"/>
      <c r="RIR4" s="158"/>
      <c r="RIS4" s="158"/>
      <c r="RIT4" s="158"/>
      <c r="RIU4" s="158"/>
      <c r="RIV4" s="158"/>
      <c r="RIW4" s="158"/>
      <c r="RIX4" s="158"/>
      <c r="RIY4" s="158"/>
      <c r="RIZ4" s="158"/>
      <c r="RJA4" s="158"/>
      <c r="RJB4" s="158"/>
      <c r="RJC4" s="158"/>
      <c r="RJD4" s="158"/>
      <c r="RJE4" s="158"/>
      <c r="RJF4" s="158"/>
      <c r="RJG4" s="158"/>
      <c r="RJH4" s="158"/>
      <c r="RJI4" s="158"/>
      <c r="RJJ4" s="158"/>
      <c r="RJK4" s="158"/>
      <c r="RJL4" s="158"/>
      <c r="RJM4" s="158"/>
      <c r="RJN4" s="158"/>
      <c r="RJO4" s="158"/>
      <c r="RJP4" s="158"/>
      <c r="RJQ4" s="158"/>
      <c r="RJR4" s="158"/>
      <c r="RJS4" s="158"/>
      <c r="RJT4" s="158"/>
      <c r="RJU4" s="158"/>
      <c r="RJV4" s="158"/>
      <c r="RJW4" s="158"/>
      <c r="RJX4" s="158"/>
      <c r="RJY4" s="158"/>
      <c r="RJZ4" s="158"/>
      <c r="RKA4" s="158"/>
      <c r="RKB4" s="158"/>
      <c r="RKC4" s="158"/>
      <c r="RKD4" s="158"/>
      <c r="RKE4" s="158"/>
      <c r="RKF4" s="158"/>
      <c r="RKG4" s="158"/>
      <c r="RKH4" s="158"/>
      <c r="RKI4" s="158"/>
      <c r="RKJ4" s="158"/>
      <c r="RKK4" s="158"/>
      <c r="RKL4" s="158"/>
      <c r="RKM4" s="158"/>
      <c r="RKN4" s="158"/>
      <c r="RKO4" s="158"/>
      <c r="RKP4" s="158"/>
      <c r="RKQ4" s="158"/>
      <c r="RKR4" s="158"/>
      <c r="RKS4" s="158"/>
      <c r="RKT4" s="158"/>
      <c r="RKU4" s="158"/>
      <c r="RKV4" s="158"/>
      <c r="RKW4" s="158"/>
      <c r="RKX4" s="158"/>
      <c r="RKY4" s="158"/>
      <c r="RKZ4" s="158"/>
      <c r="RLA4" s="158"/>
      <c r="RLB4" s="158"/>
      <c r="RLC4" s="158"/>
      <c r="RLD4" s="158"/>
      <c r="RLE4" s="158"/>
      <c r="RLF4" s="158"/>
      <c r="RLG4" s="158"/>
      <c r="RLH4" s="158"/>
      <c r="RLI4" s="158"/>
      <c r="RLJ4" s="158"/>
      <c r="RLK4" s="158"/>
      <c r="RLL4" s="158"/>
      <c r="RLM4" s="158"/>
      <c r="RLN4" s="158"/>
      <c r="RLO4" s="158"/>
      <c r="RLP4" s="158"/>
      <c r="RLQ4" s="158"/>
      <c r="RLR4" s="158"/>
      <c r="RLS4" s="158"/>
      <c r="RLT4" s="158"/>
      <c r="RLU4" s="158"/>
      <c r="RLV4" s="158"/>
      <c r="RLW4" s="158"/>
      <c r="RLX4" s="158"/>
      <c r="RLY4" s="158"/>
      <c r="RLZ4" s="158"/>
      <c r="RMA4" s="158"/>
      <c r="RMB4" s="158"/>
      <c r="RMC4" s="158"/>
      <c r="RMD4" s="158"/>
      <c r="RME4" s="158"/>
      <c r="RMF4" s="158"/>
      <c r="RMG4" s="158"/>
      <c r="RMH4" s="158"/>
      <c r="RMI4" s="158"/>
      <c r="RMJ4" s="158"/>
      <c r="RMK4" s="158"/>
      <c r="RML4" s="158"/>
      <c r="RMM4" s="158"/>
      <c r="RMN4" s="158"/>
      <c r="RMO4" s="158"/>
      <c r="RMP4" s="158"/>
      <c r="RMQ4" s="158"/>
      <c r="RMR4" s="158"/>
      <c r="RMS4" s="158"/>
      <c r="RMT4" s="158"/>
      <c r="RMU4" s="158"/>
      <c r="RMV4" s="158"/>
      <c r="RMW4" s="158"/>
      <c r="RMX4" s="158"/>
      <c r="RMY4" s="158"/>
      <c r="RMZ4" s="158"/>
      <c r="RNA4" s="158"/>
      <c r="RNB4" s="158"/>
      <c r="RNC4" s="158"/>
      <c r="RND4" s="158"/>
      <c r="RNE4" s="158"/>
      <c r="RNF4" s="158"/>
      <c r="RNG4" s="158"/>
      <c r="RNH4" s="158"/>
      <c r="RNI4" s="158"/>
      <c r="RNJ4" s="158"/>
      <c r="RNK4" s="158"/>
      <c r="RNL4" s="158"/>
      <c r="RNM4" s="158"/>
      <c r="RNN4" s="158"/>
      <c r="RNO4" s="158"/>
      <c r="RNP4" s="158"/>
      <c r="RNQ4" s="158"/>
      <c r="RNR4" s="158"/>
      <c r="RNS4" s="158"/>
      <c r="RNT4" s="158"/>
      <c r="RNU4" s="158"/>
      <c r="RNV4" s="158"/>
      <c r="RNW4" s="158"/>
      <c r="RNX4" s="158"/>
      <c r="RNY4" s="158"/>
      <c r="RNZ4" s="158"/>
      <c r="ROA4" s="158"/>
      <c r="ROB4" s="158"/>
      <c r="ROC4" s="158"/>
      <c r="ROD4" s="158"/>
      <c r="ROE4" s="158"/>
      <c r="ROF4" s="158"/>
      <c r="ROG4" s="158"/>
      <c r="ROH4" s="158"/>
      <c r="ROI4" s="158"/>
      <c r="ROJ4" s="158"/>
      <c r="ROK4" s="158"/>
      <c r="ROL4" s="158"/>
      <c r="ROM4" s="158"/>
      <c r="RON4" s="158"/>
      <c r="ROO4" s="158"/>
      <c r="ROP4" s="158"/>
      <c r="ROQ4" s="158"/>
      <c r="ROR4" s="158"/>
      <c r="ROS4" s="158"/>
      <c r="ROT4" s="158"/>
      <c r="ROU4" s="158"/>
      <c r="ROV4" s="158"/>
      <c r="ROW4" s="158"/>
      <c r="ROX4" s="158"/>
      <c r="ROY4" s="158"/>
      <c r="ROZ4" s="158"/>
      <c r="RPA4" s="158"/>
      <c r="RPB4" s="158"/>
      <c r="RPC4" s="158"/>
      <c r="RPD4" s="158"/>
      <c r="RPE4" s="158"/>
      <c r="RPF4" s="158"/>
      <c r="RPG4" s="158"/>
      <c r="RPH4" s="158"/>
      <c r="RPI4" s="158"/>
      <c r="RPJ4" s="158"/>
      <c r="RPK4" s="158"/>
      <c r="RPL4" s="158"/>
      <c r="RPM4" s="158"/>
      <c r="RPN4" s="158"/>
      <c r="RPO4" s="158"/>
      <c r="RPP4" s="158"/>
      <c r="RPQ4" s="158"/>
      <c r="RPR4" s="158"/>
      <c r="RPS4" s="158"/>
      <c r="RPT4" s="158"/>
      <c r="RPU4" s="158"/>
      <c r="RPV4" s="158"/>
      <c r="RPW4" s="158"/>
      <c r="RPX4" s="158"/>
      <c r="RPY4" s="158"/>
      <c r="RPZ4" s="158"/>
      <c r="RQA4" s="158"/>
      <c r="RQB4" s="158"/>
      <c r="RQC4" s="158"/>
      <c r="RQD4" s="158"/>
      <c r="RQE4" s="158"/>
      <c r="RQF4" s="158"/>
      <c r="RQG4" s="158"/>
      <c r="RQH4" s="158"/>
      <c r="RQI4" s="158"/>
      <c r="RQJ4" s="158"/>
      <c r="RQK4" s="158"/>
      <c r="RQL4" s="158"/>
      <c r="RQM4" s="158"/>
      <c r="RQN4" s="158"/>
      <c r="RQO4" s="158"/>
      <c r="RQP4" s="158"/>
      <c r="RQQ4" s="158"/>
      <c r="RQR4" s="158"/>
      <c r="RQS4" s="158"/>
      <c r="RQT4" s="158"/>
      <c r="RQU4" s="158"/>
      <c r="RQV4" s="158"/>
      <c r="RQW4" s="158"/>
      <c r="RQX4" s="158"/>
      <c r="RQY4" s="158"/>
      <c r="RQZ4" s="158"/>
      <c r="RRA4" s="158"/>
      <c r="RRB4" s="158"/>
      <c r="RRC4" s="158"/>
      <c r="RRD4" s="158"/>
      <c r="RRE4" s="158"/>
      <c r="RRF4" s="158"/>
      <c r="RRG4" s="158"/>
      <c r="RRH4" s="158"/>
      <c r="RRI4" s="158"/>
      <c r="RRJ4" s="158"/>
      <c r="RRK4" s="158"/>
      <c r="RRL4" s="158"/>
      <c r="RRM4" s="158"/>
      <c r="RRN4" s="158"/>
      <c r="RRO4" s="158"/>
      <c r="RRP4" s="158"/>
      <c r="RRQ4" s="158"/>
      <c r="RRR4" s="158"/>
      <c r="RRS4" s="158"/>
      <c r="RRT4" s="158"/>
      <c r="RRU4" s="158"/>
      <c r="RRV4" s="158"/>
      <c r="RRW4" s="158"/>
      <c r="RRX4" s="158"/>
      <c r="RRY4" s="158"/>
      <c r="RRZ4" s="158"/>
      <c r="RSA4" s="158"/>
      <c r="RSB4" s="158"/>
      <c r="RSC4" s="158"/>
      <c r="RSD4" s="158"/>
      <c r="RSE4" s="158"/>
      <c r="RSF4" s="158"/>
      <c r="RSG4" s="158"/>
      <c r="RSH4" s="158"/>
      <c r="RSI4" s="158"/>
      <c r="RSJ4" s="158"/>
      <c r="RSK4" s="158"/>
      <c r="RSL4" s="158"/>
      <c r="RSM4" s="158"/>
      <c r="RSN4" s="158"/>
      <c r="RSO4" s="158"/>
      <c r="RSP4" s="158"/>
      <c r="RSQ4" s="158"/>
      <c r="RSR4" s="158"/>
      <c r="RSS4" s="158"/>
      <c r="RST4" s="158"/>
      <c r="RSU4" s="158"/>
      <c r="RSV4" s="158"/>
      <c r="RSW4" s="158"/>
      <c r="RSX4" s="158"/>
      <c r="RSY4" s="158"/>
      <c r="RSZ4" s="158"/>
      <c r="RTA4" s="158"/>
      <c r="RTB4" s="158"/>
      <c r="RTC4" s="158"/>
      <c r="RTD4" s="158"/>
      <c r="RTE4" s="158"/>
      <c r="RTF4" s="158"/>
      <c r="RTG4" s="158"/>
      <c r="RTH4" s="158"/>
      <c r="RTI4" s="158"/>
      <c r="RTJ4" s="158"/>
      <c r="RTK4" s="158"/>
      <c r="RTL4" s="158"/>
      <c r="RTM4" s="158"/>
      <c r="RTN4" s="158"/>
      <c r="RTO4" s="158"/>
      <c r="RTP4" s="158"/>
      <c r="RTQ4" s="158"/>
      <c r="RTR4" s="158"/>
      <c r="RTS4" s="158"/>
      <c r="RTT4" s="158"/>
      <c r="RTU4" s="158"/>
      <c r="RTV4" s="158"/>
      <c r="RTW4" s="158"/>
      <c r="RTX4" s="158"/>
      <c r="RTY4" s="158"/>
      <c r="RTZ4" s="158"/>
      <c r="RUA4" s="158"/>
      <c r="RUB4" s="158"/>
      <c r="RUC4" s="158"/>
      <c r="RUD4" s="158"/>
      <c r="RUE4" s="158"/>
      <c r="RUF4" s="158"/>
      <c r="RUG4" s="158"/>
      <c r="RUH4" s="158"/>
      <c r="RUI4" s="158"/>
      <c r="RUJ4" s="158"/>
      <c r="RUK4" s="158"/>
      <c r="RUL4" s="158"/>
      <c r="RUM4" s="158"/>
      <c r="RUN4" s="158"/>
      <c r="RUO4" s="158"/>
      <c r="RUP4" s="158"/>
      <c r="RUQ4" s="158"/>
      <c r="RUR4" s="158"/>
      <c r="RUS4" s="158"/>
      <c r="RUT4" s="158"/>
      <c r="RUU4" s="158"/>
      <c r="RUV4" s="158"/>
      <c r="RUW4" s="158"/>
      <c r="RUX4" s="158"/>
      <c r="RUY4" s="158"/>
      <c r="RUZ4" s="158"/>
      <c r="RVA4" s="158"/>
      <c r="RVB4" s="158"/>
      <c r="RVC4" s="158"/>
      <c r="RVD4" s="158"/>
      <c r="RVE4" s="158"/>
      <c r="RVF4" s="158"/>
      <c r="RVG4" s="158"/>
      <c r="RVH4" s="158"/>
      <c r="RVI4" s="158"/>
      <c r="RVJ4" s="158"/>
      <c r="RVK4" s="158"/>
      <c r="RVL4" s="158"/>
      <c r="RVM4" s="158"/>
      <c r="RVN4" s="158"/>
      <c r="RVO4" s="158"/>
      <c r="RVP4" s="158"/>
      <c r="RVQ4" s="158"/>
      <c r="RVR4" s="158"/>
      <c r="RVS4" s="158"/>
      <c r="RVT4" s="158"/>
      <c r="RVU4" s="158"/>
      <c r="RVV4" s="158"/>
      <c r="RVW4" s="158"/>
      <c r="RVX4" s="158"/>
      <c r="RVY4" s="158"/>
      <c r="RVZ4" s="158"/>
      <c r="RWA4" s="158"/>
      <c r="RWB4" s="158"/>
      <c r="RWC4" s="158"/>
      <c r="RWD4" s="158"/>
      <c r="RWE4" s="158"/>
      <c r="RWF4" s="158"/>
      <c r="RWG4" s="158"/>
      <c r="RWH4" s="158"/>
      <c r="RWI4" s="158"/>
      <c r="RWJ4" s="158"/>
      <c r="RWK4" s="158"/>
      <c r="RWL4" s="158"/>
      <c r="RWM4" s="158"/>
      <c r="RWN4" s="158"/>
      <c r="RWO4" s="158"/>
      <c r="RWP4" s="158"/>
      <c r="RWQ4" s="158"/>
      <c r="RWR4" s="158"/>
      <c r="RWS4" s="158"/>
      <c r="RWT4" s="158"/>
      <c r="RWU4" s="158"/>
      <c r="RWV4" s="158"/>
      <c r="RWW4" s="158"/>
      <c r="RWX4" s="158"/>
      <c r="RWY4" s="158"/>
      <c r="RWZ4" s="158"/>
      <c r="RXA4" s="158"/>
      <c r="RXB4" s="158"/>
      <c r="RXC4" s="158"/>
      <c r="RXD4" s="158"/>
      <c r="RXE4" s="158"/>
      <c r="RXF4" s="158"/>
      <c r="RXG4" s="158"/>
      <c r="RXH4" s="158"/>
      <c r="RXI4" s="158"/>
      <c r="RXJ4" s="158"/>
      <c r="RXK4" s="158"/>
      <c r="RXL4" s="158"/>
      <c r="RXM4" s="158"/>
      <c r="RXN4" s="158"/>
      <c r="RXO4" s="158"/>
      <c r="RXP4" s="158"/>
      <c r="RXQ4" s="158"/>
      <c r="RXR4" s="158"/>
      <c r="RXS4" s="158"/>
      <c r="RXT4" s="158"/>
      <c r="RXU4" s="158"/>
      <c r="RXV4" s="158"/>
      <c r="RXW4" s="158"/>
      <c r="RXX4" s="158"/>
      <c r="RXY4" s="158"/>
      <c r="RXZ4" s="158"/>
      <c r="RYA4" s="158"/>
      <c r="RYB4" s="158"/>
      <c r="RYC4" s="158"/>
      <c r="RYD4" s="158"/>
      <c r="RYE4" s="158"/>
      <c r="RYF4" s="158"/>
      <c r="RYG4" s="158"/>
      <c r="RYH4" s="158"/>
      <c r="RYI4" s="158"/>
      <c r="RYJ4" s="158"/>
      <c r="RYK4" s="158"/>
      <c r="RYL4" s="158"/>
      <c r="RYM4" s="158"/>
      <c r="RYN4" s="158"/>
      <c r="RYO4" s="158"/>
      <c r="RYP4" s="158"/>
      <c r="RYQ4" s="158"/>
      <c r="RYR4" s="158"/>
      <c r="RYS4" s="158"/>
      <c r="RYT4" s="158"/>
      <c r="RYU4" s="158"/>
      <c r="RYV4" s="158"/>
      <c r="RYW4" s="158"/>
      <c r="RYX4" s="158"/>
      <c r="RYY4" s="158"/>
      <c r="RYZ4" s="158"/>
      <c r="RZA4" s="158"/>
      <c r="RZB4" s="158"/>
      <c r="RZC4" s="158"/>
      <c r="RZD4" s="158"/>
      <c r="RZE4" s="158"/>
      <c r="RZF4" s="158"/>
      <c r="RZG4" s="158"/>
      <c r="RZH4" s="158"/>
      <c r="RZI4" s="158"/>
      <c r="RZJ4" s="158"/>
      <c r="RZK4" s="158"/>
      <c r="RZL4" s="158"/>
      <c r="RZM4" s="158"/>
      <c r="RZN4" s="158"/>
      <c r="RZO4" s="158"/>
      <c r="RZP4" s="158"/>
      <c r="RZQ4" s="158"/>
      <c r="RZR4" s="158"/>
      <c r="RZS4" s="158"/>
      <c r="RZT4" s="158"/>
      <c r="RZU4" s="158"/>
      <c r="RZV4" s="158"/>
      <c r="RZW4" s="158"/>
      <c r="RZX4" s="158"/>
      <c r="RZY4" s="158"/>
      <c r="RZZ4" s="158"/>
      <c r="SAA4" s="158"/>
      <c r="SAB4" s="158"/>
      <c r="SAC4" s="158"/>
      <c r="SAD4" s="158"/>
      <c r="SAE4" s="158"/>
      <c r="SAF4" s="158"/>
      <c r="SAG4" s="158"/>
      <c r="SAH4" s="158"/>
      <c r="SAI4" s="158"/>
      <c r="SAJ4" s="158"/>
      <c r="SAK4" s="158"/>
      <c r="SAL4" s="158"/>
      <c r="SAM4" s="158"/>
      <c r="SAN4" s="158"/>
      <c r="SAO4" s="158"/>
      <c r="SAP4" s="158"/>
      <c r="SAQ4" s="158"/>
      <c r="SAR4" s="158"/>
      <c r="SAS4" s="158"/>
      <c r="SAT4" s="158"/>
      <c r="SAU4" s="158"/>
      <c r="SAV4" s="158"/>
      <c r="SAW4" s="158"/>
      <c r="SAX4" s="158"/>
      <c r="SAY4" s="158"/>
      <c r="SAZ4" s="158"/>
      <c r="SBA4" s="158"/>
      <c r="SBB4" s="158"/>
      <c r="SBC4" s="158"/>
      <c r="SBD4" s="158"/>
      <c r="SBE4" s="158"/>
      <c r="SBF4" s="158"/>
      <c r="SBG4" s="158"/>
      <c r="SBH4" s="158"/>
      <c r="SBI4" s="158"/>
      <c r="SBJ4" s="158"/>
      <c r="SBK4" s="158"/>
      <c r="SBL4" s="158"/>
      <c r="SBM4" s="158"/>
      <c r="SBN4" s="158"/>
      <c r="SBO4" s="158"/>
      <c r="SBP4" s="158"/>
      <c r="SBQ4" s="158"/>
      <c r="SBR4" s="158"/>
      <c r="SBS4" s="158"/>
      <c r="SBT4" s="158"/>
      <c r="SBU4" s="158"/>
      <c r="SBV4" s="158"/>
      <c r="SBW4" s="158"/>
      <c r="SBX4" s="158"/>
      <c r="SBY4" s="158"/>
      <c r="SBZ4" s="158"/>
      <c r="SCA4" s="158"/>
      <c r="SCB4" s="158"/>
      <c r="SCC4" s="158"/>
      <c r="SCD4" s="158"/>
      <c r="SCE4" s="158"/>
      <c r="SCF4" s="158"/>
      <c r="SCG4" s="158"/>
      <c r="SCH4" s="158"/>
      <c r="SCI4" s="158"/>
      <c r="SCJ4" s="158"/>
      <c r="SCK4" s="158"/>
      <c r="SCL4" s="158"/>
      <c r="SCM4" s="158"/>
      <c r="SCN4" s="158"/>
      <c r="SCO4" s="158"/>
      <c r="SCP4" s="158"/>
      <c r="SCQ4" s="158"/>
      <c r="SCR4" s="158"/>
      <c r="SCS4" s="158"/>
      <c r="SCT4" s="158"/>
      <c r="SCU4" s="158"/>
      <c r="SCV4" s="158"/>
      <c r="SCW4" s="158"/>
      <c r="SCX4" s="158"/>
      <c r="SCY4" s="158"/>
      <c r="SCZ4" s="158"/>
      <c r="SDA4" s="158"/>
      <c r="SDB4" s="158"/>
      <c r="SDC4" s="158"/>
      <c r="SDD4" s="158"/>
      <c r="SDE4" s="158"/>
      <c r="SDF4" s="158"/>
      <c r="SDG4" s="158"/>
      <c r="SDH4" s="158"/>
      <c r="SDI4" s="158"/>
      <c r="SDJ4" s="158"/>
      <c r="SDK4" s="158"/>
      <c r="SDL4" s="158"/>
      <c r="SDM4" s="158"/>
      <c r="SDN4" s="158"/>
      <c r="SDO4" s="158"/>
      <c r="SDP4" s="158"/>
      <c r="SDQ4" s="158"/>
      <c r="SDR4" s="158"/>
      <c r="SDS4" s="158"/>
      <c r="SDT4" s="158"/>
      <c r="SDU4" s="158"/>
      <c r="SDV4" s="158"/>
      <c r="SDW4" s="158"/>
      <c r="SDX4" s="158"/>
      <c r="SDY4" s="158"/>
      <c r="SDZ4" s="158"/>
      <c r="SEA4" s="158"/>
      <c r="SEB4" s="158"/>
      <c r="SEC4" s="158"/>
      <c r="SED4" s="158"/>
      <c r="SEE4" s="158"/>
      <c r="SEF4" s="158"/>
      <c r="SEG4" s="158"/>
      <c r="SEH4" s="158"/>
      <c r="SEI4" s="158"/>
      <c r="SEJ4" s="158"/>
      <c r="SEK4" s="158"/>
      <c r="SEL4" s="158"/>
      <c r="SEM4" s="158"/>
      <c r="SEN4" s="158"/>
      <c r="SEO4" s="158"/>
      <c r="SEP4" s="158"/>
      <c r="SEQ4" s="158"/>
      <c r="SER4" s="158"/>
      <c r="SES4" s="158"/>
      <c r="SET4" s="158"/>
      <c r="SEU4" s="158"/>
      <c r="SEV4" s="158"/>
      <c r="SEW4" s="158"/>
      <c r="SEX4" s="158"/>
      <c r="SEY4" s="158"/>
      <c r="SEZ4" s="158"/>
      <c r="SFA4" s="158"/>
      <c r="SFB4" s="158"/>
      <c r="SFC4" s="158"/>
      <c r="SFD4" s="158"/>
      <c r="SFE4" s="158"/>
      <c r="SFF4" s="158"/>
      <c r="SFG4" s="158"/>
      <c r="SFH4" s="158"/>
      <c r="SFI4" s="158"/>
      <c r="SFJ4" s="158"/>
      <c r="SFK4" s="158"/>
      <c r="SFL4" s="158"/>
      <c r="SFM4" s="158"/>
      <c r="SFN4" s="158"/>
      <c r="SFO4" s="158"/>
      <c r="SFP4" s="158"/>
      <c r="SFQ4" s="158"/>
      <c r="SFR4" s="158"/>
      <c r="SFS4" s="158"/>
      <c r="SFT4" s="158"/>
      <c r="SFU4" s="158"/>
      <c r="SFV4" s="158"/>
      <c r="SFW4" s="158"/>
      <c r="SFX4" s="158"/>
      <c r="SFY4" s="158"/>
      <c r="SFZ4" s="158"/>
      <c r="SGA4" s="158"/>
      <c r="SGB4" s="158"/>
      <c r="SGC4" s="158"/>
      <c r="SGD4" s="158"/>
      <c r="SGE4" s="158"/>
      <c r="SGF4" s="158"/>
      <c r="SGG4" s="158"/>
      <c r="SGH4" s="158"/>
      <c r="SGI4" s="158"/>
      <c r="SGJ4" s="158"/>
      <c r="SGK4" s="158"/>
      <c r="SGL4" s="158"/>
      <c r="SGM4" s="158"/>
      <c r="SGN4" s="158"/>
      <c r="SGO4" s="158"/>
      <c r="SGP4" s="158"/>
      <c r="SGQ4" s="158"/>
      <c r="SGR4" s="158"/>
      <c r="SGS4" s="158"/>
      <c r="SGT4" s="158"/>
      <c r="SGU4" s="158"/>
      <c r="SGV4" s="158"/>
      <c r="SGW4" s="158"/>
      <c r="SGX4" s="158"/>
      <c r="SGY4" s="158"/>
      <c r="SGZ4" s="158"/>
      <c r="SHA4" s="158"/>
      <c r="SHB4" s="158"/>
      <c r="SHC4" s="158"/>
      <c r="SHD4" s="158"/>
      <c r="SHE4" s="158"/>
      <c r="SHF4" s="158"/>
      <c r="SHG4" s="158"/>
      <c r="SHH4" s="158"/>
      <c r="SHI4" s="158"/>
      <c r="SHJ4" s="158"/>
      <c r="SHK4" s="158"/>
      <c r="SHL4" s="158"/>
      <c r="SHM4" s="158"/>
      <c r="SHN4" s="158"/>
      <c r="SHO4" s="158"/>
      <c r="SHP4" s="158"/>
      <c r="SHQ4" s="158"/>
      <c r="SHR4" s="158"/>
      <c r="SHS4" s="158"/>
      <c r="SHT4" s="158"/>
      <c r="SHU4" s="158"/>
      <c r="SHV4" s="158"/>
      <c r="SHW4" s="158"/>
      <c r="SHX4" s="158"/>
      <c r="SHY4" s="158"/>
      <c r="SHZ4" s="158"/>
      <c r="SIA4" s="158"/>
      <c r="SIB4" s="158"/>
      <c r="SIC4" s="158"/>
      <c r="SID4" s="158"/>
      <c r="SIE4" s="158"/>
      <c r="SIF4" s="158"/>
      <c r="SIG4" s="158"/>
      <c r="SIH4" s="158"/>
      <c r="SII4" s="158"/>
      <c r="SIJ4" s="158"/>
      <c r="SIK4" s="158"/>
      <c r="SIL4" s="158"/>
      <c r="SIM4" s="158"/>
      <c r="SIN4" s="158"/>
      <c r="SIO4" s="158"/>
      <c r="SIP4" s="158"/>
      <c r="SIQ4" s="158"/>
      <c r="SIR4" s="158"/>
      <c r="SIS4" s="158"/>
      <c r="SIT4" s="158"/>
      <c r="SIU4" s="158"/>
      <c r="SIV4" s="158"/>
      <c r="SIW4" s="158"/>
      <c r="SIX4" s="158"/>
      <c r="SIY4" s="158"/>
      <c r="SIZ4" s="158"/>
      <c r="SJA4" s="158"/>
      <c r="SJB4" s="158"/>
      <c r="SJC4" s="158"/>
      <c r="SJD4" s="158"/>
      <c r="SJE4" s="158"/>
      <c r="SJF4" s="158"/>
      <c r="SJG4" s="158"/>
      <c r="SJH4" s="158"/>
      <c r="SJI4" s="158"/>
      <c r="SJJ4" s="158"/>
      <c r="SJK4" s="158"/>
      <c r="SJL4" s="158"/>
      <c r="SJM4" s="158"/>
      <c r="SJN4" s="158"/>
      <c r="SJO4" s="158"/>
      <c r="SJP4" s="158"/>
      <c r="SJQ4" s="158"/>
      <c r="SJR4" s="158"/>
      <c r="SJS4" s="158"/>
      <c r="SJT4" s="158"/>
      <c r="SJU4" s="158"/>
      <c r="SJV4" s="158"/>
      <c r="SJW4" s="158"/>
      <c r="SJX4" s="158"/>
      <c r="SJY4" s="158"/>
      <c r="SJZ4" s="158"/>
      <c r="SKA4" s="158"/>
      <c r="SKB4" s="158"/>
      <c r="SKC4" s="158"/>
      <c r="SKD4" s="158"/>
      <c r="SKE4" s="158"/>
      <c r="SKF4" s="158"/>
      <c r="SKG4" s="158"/>
      <c r="SKH4" s="158"/>
      <c r="SKI4" s="158"/>
      <c r="SKJ4" s="158"/>
      <c r="SKK4" s="158"/>
      <c r="SKL4" s="158"/>
      <c r="SKM4" s="158"/>
      <c r="SKN4" s="158"/>
      <c r="SKO4" s="158"/>
      <c r="SKP4" s="158"/>
      <c r="SKQ4" s="158"/>
      <c r="SKR4" s="158"/>
      <c r="SKS4" s="158"/>
      <c r="SKT4" s="158"/>
      <c r="SKU4" s="158"/>
      <c r="SKV4" s="158"/>
      <c r="SKW4" s="158"/>
      <c r="SKX4" s="158"/>
      <c r="SKY4" s="158"/>
      <c r="SKZ4" s="158"/>
      <c r="SLA4" s="158"/>
      <c r="SLB4" s="158"/>
      <c r="SLC4" s="158"/>
      <c r="SLD4" s="158"/>
      <c r="SLE4" s="158"/>
      <c r="SLF4" s="158"/>
      <c r="SLG4" s="158"/>
      <c r="SLH4" s="158"/>
      <c r="SLI4" s="158"/>
      <c r="SLJ4" s="158"/>
      <c r="SLK4" s="158"/>
      <c r="SLL4" s="158"/>
      <c r="SLM4" s="158"/>
      <c r="SLN4" s="158"/>
      <c r="SLO4" s="158"/>
      <c r="SLP4" s="158"/>
      <c r="SLQ4" s="158"/>
      <c r="SLR4" s="158"/>
      <c r="SLS4" s="158"/>
      <c r="SLT4" s="158"/>
      <c r="SLU4" s="158"/>
      <c r="SLV4" s="158"/>
      <c r="SLW4" s="158"/>
      <c r="SLX4" s="158"/>
      <c r="SLY4" s="158"/>
      <c r="SLZ4" s="158"/>
      <c r="SMA4" s="158"/>
      <c r="SMB4" s="158"/>
      <c r="SMC4" s="158"/>
      <c r="SMD4" s="158"/>
      <c r="SME4" s="158"/>
      <c r="SMF4" s="158"/>
      <c r="SMG4" s="158"/>
      <c r="SMH4" s="158"/>
      <c r="SMI4" s="158"/>
      <c r="SMJ4" s="158"/>
      <c r="SMK4" s="158"/>
      <c r="SML4" s="158"/>
      <c r="SMM4" s="158"/>
      <c r="SMN4" s="158"/>
      <c r="SMO4" s="158"/>
      <c r="SMP4" s="158"/>
      <c r="SMQ4" s="158"/>
      <c r="SMR4" s="158"/>
      <c r="SMS4" s="158"/>
      <c r="SMT4" s="158"/>
      <c r="SMU4" s="158"/>
      <c r="SMV4" s="158"/>
      <c r="SMW4" s="158"/>
      <c r="SMX4" s="158"/>
      <c r="SMY4" s="158"/>
      <c r="SMZ4" s="158"/>
      <c r="SNA4" s="158"/>
      <c r="SNB4" s="158"/>
      <c r="SNC4" s="158"/>
      <c r="SND4" s="158"/>
      <c r="SNE4" s="158"/>
      <c r="SNF4" s="158"/>
      <c r="SNG4" s="158"/>
      <c r="SNH4" s="158"/>
      <c r="SNI4" s="158"/>
      <c r="SNJ4" s="158"/>
      <c r="SNK4" s="158"/>
      <c r="SNL4" s="158"/>
      <c r="SNM4" s="158"/>
      <c r="SNN4" s="158"/>
      <c r="SNO4" s="158"/>
      <c r="SNP4" s="158"/>
      <c r="SNQ4" s="158"/>
      <c r="SNR4" s="158"/>
      <c r="SNS4" s="158"/>
      <c r="SNT4" s="158"/>
      <c r="SNU4" s="158"/>
      <c r="SNV4" s="158"/>
      <c r="SNW4" s="158"/>
      <c r="SNX4" s="158"/>
      <c r="SNY4" s="158"/>
      <c r="SNZ4" s="158"/>
      <c r="SOA4" s="158"/>
      <c r="SOB4" s="158"/>
      <c r="SOC4" s="158"/>
      <c r="SOD4" s="158"/>
      <c r="SOE4" s="158"/>
      <c r="SOF4" s="158"/>
      <c r="SOG4" s="158"/>
      <c r="SOH4" s="158"/>
      <c r="SOI4" s="158"/>
      <c r="SOJ4" s="158"/>
      <c r="SOK4" s="158"/>
      <c r="SOL4" s="158"/>
      <c r="SOM4" s="158"/>
      <c r="SON4" s="158"/>
      <c r="SOO4" s="158"/>
      <c r="SOP4" s="158"/>
      <c r="SOQ4" s="158"/>
      <c r="SOR4" s="158"/>
      <c r="SOS4" s="158"/>
      <c r="SOT4" s="158"/>
      <c r="SOU4" s="158"/>
      <c r="SOV4" s="158"/>
      <c r="SOW4" s="158"/>
      <c r="SOX4" s="158"/>
      <c r="SOY4" s="158"/>
      <c r="SOZ4" s="158"/>
      <c r="SPA4" s="158"/>
      <c r="SPB4" s="158"/>
      <c r="SPC4" s="158"/>
      <c r="SPD4" s="158"/>
      <c r="SPE4" s="158"/>
      <c r="SPF4" s="158"/>
      <c r="SPG4" s="158"/>
      <c r="SPH4" s="158"/>
      <c r="SPI4" s="158"/>
      <c r="SPJ4" s="158"/>
      <c r="SPK4" s="158"/>
      <c r="SPL4" s="158"/>
      <c r="SPM4" s="158"/>
      <c r="SPN4" s="158"/>
      <c r="SPO4" s="158"/>
      <c r="SPP4" s="158"/>
      <c r="SPQ4" s="158"/>
      <c r="SPR4" s="158"/>
      <c r="SPS4" s="158"/>
      <c r="SPT4" s="158"/>
      <c r="SPU4" s="158"/>
      <c r="SPV4" s="158"/>
      <c r="SPW4" s="158"/>
      <c r="SPX4" s="158"/>
      <c r="SPY4" s="158"/>
      <c r="SPZ4" s="158"/>
      <c r="SQA4" s="158"/>
      <c r="SQB4" s="158"/>
      <c r="SQC4" s="158"/>
      <c r="SQD4" s="158"/>
      <c r="SQE4" s="158"/>
      <c r="SQF4" s="158"/>
      <c r="SQG4" s="158"/>
      <c r="SQH4" s="158"/>
      <c r="SQI4" s="158"/>
      <c r="SQJ4" s="158"/>
      <c r="SQK4" s="158"/>
      <c r="SQL4" s="158"/>
      <c r="SQM4" s="158"/>
      <c r="SQN4" s="158"/>
      <c r="SQO4" s="158"/>
      <c r="SQP4" s="158"/>
      <c r="SQQ4" s="158"/>
      <c r="SQR4" s="158"/>
      <c r="SQS4" s="158"/>
      <c r="SQT4" s="158"/>
      <c r="SQU4" s="158"/>
      <c r="SQV4" s="158"/>
      <c r="SQW4" s="158"/>
      <c r="SQX4" s="158"/>
      <c r="SQY4" s="158"/>
      <c r="SQZ4" s="158"/>
      <c r="SRA4" s="158"/>
      <c r="SRB4" s="158"/>
      <c r="SRC4" s="158"/>
      <c r="SRD4" s="158"/>
      <c r="SRE4" s="158"/>
      <c r="SRF4" s="158"/>
      <c r="SRG4" s="158"/>
      <c r="SRH4" s="158"/>
      <c r="SRI4" s="158"/>
      <c r="SRJ4" s="158"/>
      <c r="SRK4" s="158"/>
      <c r="SRL4" s="158"/>
      <c r="SRM4" s="158"/>
      <c r="SRN4" s="158"/>
      <c r="SRO4" s="158"/>
      <c r="SRP4" s="158"/>
      <c r="SRQ4" s="158"/>
      <c r="SRR4" s="158"/>
      <c r="SRS4" s="158"/>
      <c r="SRT4" s="158"/>
      <c r="SRU4" s="158"/>
      <c r="SRV4" s="158"/>
      <c r="SRW4" s="158"/>
      <c r="SRX4" s="158"/>
      <c r="SRY4" s="158"/>
      <c r="SRZ4" s="158"/>
      <c r="SSA4" s="158"/>
      <c r="SSB4" s="158"/>
      <c r="SSC4" s="158"/>
      <c r="SSD4" s="158"/>
      <c r="SSE4" s="158"/>
      <c r="SSF4" s="158"/>
      <c r="SSG4" s="158"/>
      <c r="SSH4" s="158"/>
      <c r="SSI4" s="158"/>
      <c r="SSJ4" s="158"/>
      <c r="SSK4" s="158"/>
      <c r="SSL4" s="158"/>
      <c r="SSM4" s="158"/>
      <c r="SSN4" s="158"/>
      <c r="SSO4" s="158"/>
      <c r="SSP4" s="158"/>
      <c r="SSQ4" s="158"/>
      <c r="SSR4" s="158"/>
      <c r="SSS4" s="158"/>
      <c r="SST4" s="158"/>
      <c r="SSU4" s="158"/>
      <c r="SSV4" s="158"/>
      <c r="SSW4" s="158"/>
      <c r="SSX4" s="158"/>
      <c r="SSY4" s="158"/>
      <c r="SSZ4" s="158"/>
      <c r="STA4" s="158"/>
      <c r="STB4" s="158"/>
      <c r="STC4" s="158"/>
      <c r="STD4" s="158"/>
      <c r="STE4" s="158"/>
      <c r="STF4" s="158"/>
      <c r="STG4" s="158"/>
      <c r="STH4" s="158"/>
      <c r="STI4" s="158"/>
      <c r="STJ4" s="158"/>
      <c r="STK4" s="158"/>
      <c r="STL4" s="158"/>
      <c r="STM4" s="158"/>
      <c r="STN4" s="158"/>
      <c r="STO4" s="158"/>
      <c r="STP4" s="158"/>
      <c r="STQ4" s="158"/>
      <c r="STR4" s="158"/>
      <c r="STS4" s="158"/>
      <c r="STT4" s="158"/>
      <c r="STU4" s="158"/>
      <c r="STV4" s="158"/>
      <c r="STW4" s="158"/>
      <c r="STX4" s="158"/>
      <c r="STY4" s="158"/>
      <c r="STZ4" s="158"/>
      <c r="SUA4" s="158"/>
      <c r="SUB4" s="158"/>
      <c r="SUC4" s="158"/>
      <c r="SUD4" s="158"/>
      <c r="SUE4" s="158"/>
      <c r="SUF4" s="158"/>
      <c r="SUG4" s="158"/>
      <c r="SUH4" s="158"/>
      <c r="SUI4" s="158"/>
      <c r="SUJ4" s="158"/>
      <c r="SUK4" s="158"/>
      <c r="SUL4" s="158"/>
      <c r="SUM4" s="158"/>
      <c r="SUN4" s="158"/>
      <c r="SUO4" s="158"/>
      <c r="SUP4" s="158"/>
      <c r="SUQ4" s="158"/>
      <c r="SUR4" s="158"/>
      <c r="SUS4" s="158"/>
      <c r="SUT4" s="158"/>
      <c r="SUU4" s="158"/>
      <c r="SUV4" s="158"/>
      <c r="SUW4" s="158"/>
      <c r="SUX4" s="158"/>
      <c r="SUY4" s="158"/>
      <c r="SUZ4" s="158"/>
      <c r="SVA4" s="158"/>
      <c r="SVB4" s="158"/>
      <c r="SVC4" s="158"/>
      <c r="SVD4" s="158"/>
      <c r="SVE4" s="158"/>
      <c r="SVF4" s="158"/>
      <c r="SVG4" s="158"/>
      <c r="SVH4" s="158"/>
      <c r="SVI4" s="158"/>
      <c r="SVJ4" s="158"/>
      <c r="SVK4" s="158"/>
      <c r="SVL4" s="158"/>
      <c r="SVM4" s="158"/>
      <c r="SVN4" s="158"/>
      <c r="SVO4" s="158"/>
      <c r="SVP4" s="158"/>
      <c r="SVQ4" s="158"/>
      <c r="SVR4" s="158"/>
      <c r="SVS4" s="158"/>
      <c r="SVT4" s="158"/>
      <c r="SVU4" s="158"/>
      <c r="SVV4" s="158"/>
      <c r="SVW4" s="158"/>
      <c r="SVX4" s="158"/>
      <c r="SVY4" s="158"/>
      <c r="SVZ4" s="158"/>
      <c r="SWA4" s="158"/>
      <c r="SWB4" s="158"/>
      <c r="SWC4" s="158"/>
      <c r="SWD4" s="158"/>
      <c r="SWE4" s="158"/>
      <c r="SWF4" s="158"/>
      <c r="SWG4" s="158"/>
      <c r="SWH4" s="158"/>
      <c r="SWI4" s="158"/>
      <c r="SWJ4" s="158"/>
      <c r="SWK4" s="158"/>
      <c r="SWL4" s="158"/>
      <c r="SWM4" s="158"/>
      <c r="SWN4" s="158"/>
      <c r="SWO4" s="158"/>
      <c r="SWP4" s="158"/>
      <c r="SWQ4" s="158"/>
      <c r="SWR4" s="158"/>
      <c r="SWS4" s="158"/>
      <c r="SWT4" s="158"/>
      <c r="SWU4" s="158"/>
      <c r="SWV4" s="158"/>
      <c r="SWW4" s="158"/>
      <c r="SWX4" s="158"/>
      <c r="SWY4" s="158"/>
      <c r="SWZ4" s="158"/>
      <c r="SXA4" s="158"/>
      <c r="SXB4" s="158"/>
      <c r="SXC4" s="158"/>
      <c r="SXD4" s="158"/>
      <c r="SXE4" s="158"/>
      <c r="SXF4" s="158"/>
      <c r="SXG4" s="158"/>
      <c r="SXH4" s="158"/>
      <c r="SXI4" s="158"/>
      <c r="SXJ4" s="158"/>
      <c r="SXK4" s="158"/>
      <c r="SXL4" s="158"/>
      <c r="SXM4" s="158"/>
      <c r="SXN4" s="158"/>
      <c r="SXO4" s="158"/>
      <c r="SXP4" s="158"/>
      <c r="SXQ4" s="158"/>
      <c r="SXR4" s="158"/>
      <c r="SXS4" s="158"/>
      <c r="SXT4" s="158"/>
      <c r="SXU4" s="158"/>
      <c r="SXV4" s="158"/>
      <c r="SXW4" s="158"/>
      <c r="SXX4" s="158"/>
      <c r="SXY4" s="158"/>
      <c r="SXZ4" s="158"/>
      <c r="SYA4" s="158"/>
      <c r="SYB4" s="158"/>
      <c r="SYC4" s="158"/>
      <c r="SYD4" s="158"/>
      <c r="SYE4" s="158"/>
      <c r="SYF4" s="158"/>
      <c r="SYG4" s="158"/>
      <c r="SYH4" s="158"/>
      <c r="SYI4" s="158"/>
      <c r="SYJ4" s="158"/>
      <c r="SYK4" s="158"/>
      <c r="SYL4" s="158"/>
      <c r="SYM4" s="158"/>
      <c r="SYN4" s="158"/>
      <c r="SYO4" s="158"/>
      <c r="SYP4" s="158"/>
      <c r="SYQ4" s="158"/>
      <c r="SYR4" s="158"/>
      <c r="SYS4" s="158"/>
      <c r="SYT4" s="158"/>
      <c r="SYU4" s="158"/>
      <c r="SYV4" s="158"/>
      <c r="SYW4" s="158"/>
      <c r="SYX4" s="158"/>
      <c r="SYY4" s="158"/>
      <c r="SYZ4" s="158"/>
      <c r="SZA4" s="158"/>
      <c r="SZB4" s="158"/>
      <c r="SZC4" s="158"/>
      <c r="SZD4" s="158"/>
      <c r="SZE4" s="158"/>
      <c r="SZF4" s="158"/>
      <c r="SZG4" s="158"/>
      <c r="SZH4" s="158"/>
      <c r="SZI4" s="158"/>
      <c r="SZJ4" s="158"/>
      <c r="SZK4" s="158"/>
      <c r="SZL4" s="158"/>
      <c r="SZM4" s="158"/>
      <c r="SZN4" s="158"/>
      <c r="SZO4" s="158"/>
      <c r="SZP4" s="158"/>
      <c r="SZQ4" s="158"/>
      <c r="SZR4" s="158"/>
      <c r="SZS4" s="158"/>
      <c r="SZT4" s="158"/>
      <c r="SZU4" s="158"/>
      <c r="SZV4" s="158"/>
      <c r="SZW4" s="158"/>
      <c r="SZX4" s="158"/>
      <c r="SZY4" s="158"/>
      <c r="SZZ4" s="158"/>
      <c r="TAA4" s="158"/>
      <c r="TAB4" s="158"/>
      <c r="TAC4" s="158"/>
      <c r="TAD4" s="158"/>
      <c r="TAE4" s="158"/>
      <c r="TAF4" s="158"/>
      <c r="TAG4" s="158"/>
      <c r="TAH4" s="158"/>
      <c r="TAI4" s="158"/>
      <c r="TAJ4" s="158"/>
      <c r="TAK4" s="158"/>
      <c r="TAL4" s="158"/>
      <c r="TAM4" s="158"/>
      <c r="TAN4" s="158"/>
      <c r="TAO4" s="158"/>
      <c r="TAP4" s="158"/>
      <c r="TAQ4" s="158"/>
      <c r="TAR4" s="158"/>
      <c r="TAS4" s="158"/>
      <c r="TAT4" s="158"/>
      <c r="TAU4" s="158"/>
      <c r="TAV4" s="158"/>
      <c r="TAW4" s="158"/>
      <c r="TAX4" s="158"/>
      <c r="TAY4" s="158"/>
      <c r="TAZ4" s="158"/>
      <c r="TBA4" s="158"/>
      <c r="TBB4" s="158"/>
      <c r="TBC4" s="158"/>
      <c r="TBD4" s="158"/>
      <c r="TBE4" s="158"/>
      <c r="TBF4" s="158"/>
      <c r="TBG4" s="158"/>
      <c r="TBH4" s="158"/>
      <c r="TBI4" s="158"/>
      <c r="TBJ4" s="158"/>
      <c r="TBK4" s="158"/>
      <c r="TBL4" s="158"/>
      <c r="TBM4" s="158"/>
      <c r="TBN4" s="158"/>
      <c r="TBO4" s="158"/>
      <c r="TBP4" s="158"/>
      <c r="TBQ4" s="158"/>
      <c r="TBR4" s="158"/>
      <c r="TBS4" s="158"/>
      <c r="TBT4" s="158"/>
      <c r="TBU4" s="158"/>
      <c r="TBV4" s="158"/>
      <c r="TBW4" s="158"/>
      <c r="TBX4" s="158"/>
      <c r="TBY4" s="158"/>
      <c r="TBZ4" s="158"/>
      <c r="TCA4" s="158"/>
      <c r="TCB4" s="158"/>
      <c r="TCC4" s="158"/>
      <c r="TCD4" s="158"/>
      <c r="TCE4" s="158"/>
      <c r="TCF4" s="158"/>
      <c r="TCG4" s="158"/>
      <c r="TCH4" s="158"/>
      <c r="TCI4" s="158"/>
      <c r="TCJ4" s="158"/>
      <c r="TCK4" s="158"/>
      <c r="TCL4" s="158"/>
      <c r="TCM4" s="158"/>
      <c r="TCN4" s="158"/>
      <c r="TCO4" s="158"/>
      <c r="TCP4" s="158"/>
      <c r="TCQ4" s="158"/>
      <c r="TCR4" s="158"/>
      <c r="TCS4" s="158"/>
      <c r="TCT4" s="158"/>
      <c r="TCU4" s="158"/>
      <c r="TCV4" s="158"/>
      <c r="TCW4" s="158"/>
      <c r="TCX4" s="158"/>
      <c r="TCY4" s="158"/>
      <c r="TCZ4" s="158"/>
      <c r="TDA4" s="158"/>
      <c r="TDB4" s="158"/>
      <c r="TDC4" s="158"/>
      <c r="TDD4" s="158"/>
      <c r="TDE4" s="158"/>
      <c r="TDF4" s="158"/>
      <c r="TDG4" s="158"/>
      <c r="TDH4" s="158"/>
      <c r="TDI4" s="158"/>
      <c r="TDJ4" s="158"/>
      <c r="TDK4" s="158"/>
      <c r="TDL4" s="158"/>
      <c r="TDM4" s="158"/>
      <c r="TDN4" s="158"/>
      <c r="TDO4" s="158"/>
      <c r="TDP4" s="158"/>
      <c r="TDQ4" s="158"/>
      <c r="TDR4" s="158"/>
      <c r="TDS4" s="158"/>
      <c r="TDT4" s="158"/>
      <c r="TDU4" s="158"/>
      <c r="TDV4" s="158"/>
      <c r="TDW4" s="158"/>
      <c r="TDX4" s="158"/>
      <c r="TDY4" s="158"/>
      <c r="TDZ4" s="158"/>
      <c r="TEA4" s="158"/>
      <c r="TEB4" s="158"/>
      <c r="TEC4" s="158"/>
      <c r="TED4" s="158"/>
      <c r="TEE4" s="158"/>
      <c r="TEF4" s="158"/>
      <c r="TEG4" s="158"/>
      <c r="TEH4" s="158"/>
      <c r="TEI4" s="158"/>
      <c r="TEJ4" s="158"/>
      <c r="TEK4" s="158"/>
      <c r="TEL4" s="158"/>
      <c r="TEM4" s="158"/>
      <c r="TEN4" s="158"/>
      <c r="TEO4" s="158"/>
      <c r="TEP4" s="158"/>
      <c r="TEQ4" s="158"/>
      <c r="TER4" s="158"/>
      <c r="TES4" s="158"/>
      <c r="TET4" s="158"/>
      <c r="TEU4" s="158"/>
      <c r="TEV4" s="158"/>
      <c r="TEW4" s="158"/>
      <c r="TEX4" s="158"/>
      <c r="TEY4" s="158"/>
      <c r="TEZ4" s="158"/>
      <c r="TFA4" s="158"/>
      <c r="TFB4" s="158"/>
      <c r="TFC4" s="158"/>
      <c r="TFD4" s="158"/>
      <c r="TFE4" s="158"/>
      <c r="TFF4" s="158"/>
      <c r="TFG4" s="158"/>
      <c r="TFH4" s="158"/>
      <c r="TFI4" s="158"/>
      <c r="TFJ4" s="158"/>
      <c r="TFK4" s="158"/>
      <c r="TFL4" s="158"/>
      <c r="TFM4" s="158"/>
      <c r="TFN4" s="158"/>
      <c r="TFO4" s="158"/>
      <c r="TFP4" s="158"/>
      <c r="TFQ4" s="158"/>
      <c r="TFR4" s="158"/>
      <c r="TFS4" s="158"/>
      <c r="TFT4" s="158"/>
      <c r="TFU4" s="158"/>
      <c r="TFV4" s="158"/>
      <c r="TFW4" s="158"/>
      <c r="TFX4" s="158"/>
      <c r="TFY4" s="158"/>
      <c r="TFZ4" s="158"/>
      <c r="TGA4" s="158"/>
      <c r="TGB4" s="158"/>
      <c r="TGC4" s="158"/>
      <c r="TGD4" s="158"/>
      <c r="TGE4" s="158"/>
      <c r="TGF4" s="158"/>
      <c r="TGG4" s="158"/>
      <c r="TGH4" s="158"/>
      <c r="TGI4" s="158"/>
      <c r="TGJ4" s="158"/>
      <c r="TGK4" s="158"/>
      <c r="TGL4" s="158"/>
      <c r="TGM4" s="158"/>
      <c r="TGN4" s="158"/>
      <c r="TGO4" s="158"/>
      <c r="TGP4" s="158"/>
      <c r="TGQ4" s="158"/>
      <c r="TGR4" s="158"/>
      <c r="TGS4" s="158"/>
      <c r="TGT4" s="158"/>
      <c r="TGU4" s="158"/>
      <c r="TGV4" s="158"/>
      <c r="TGW4" s="158"/>
      <c r="TGX4" s="158"/>
      <c r="TGY4" s="158"/>
      <c r="TGZ4" s="158"/>
      <c r="THA4" s="158"/>
      <c r="THB4" s="158"/>
      <c r="THC4" s="158"/>
      <c r="THD4" s="158"/>
      <c r="THE4" s="158"/>
      <c r="THF4" s="158"/>
      <c r="THG4" s="158"/>
      <c r="THH4" s="158"/>
      <c r="THI4" s="158"/>
      <c r="THJ4" s="158"/>
      <c r="THK4" s="158"/>
      <c r="THL4" s="158"/>
      <c r="THM4" s="158"/>
      <c r="THN4" s="158"/>
      <c r="THO4" s="158"/>
      <c r="THP4" s="158"/>
      <c r="THQ4" s="158"/>
      <c r="THR4" s="158"/>
      <c r="THS4" s="158"/>
      <c r="THT4" s="158"/>
      <c r="THU4" s="158"/>
      <c r="THV4" s="158"/>
      <c r="THW4" s="158"/>
      <c r="THX4" s="158"/>
      <c r="THY4" s="158"/>
      <c r="THZ4" s="158"/>
      <c r="TIA4" s="158"/>
      <c r="TIB4" s="158"/>
      <c r="TIC4" s="158"/>
      <c r="TID4" s="158"/>
      <c r="TIE4" s="158"/>
      <c r="TIF4" s="158"/>
      <c r="TIG4" s="158"/>
      <c r="TIH4" s="158"/>
      <c r="TII4" s="158"/>
      <c r="TIJ4" s="158"/>
      <c r="TIK4" s="158"/>
      <c r="TIL4" s="158"/>
      <c r="TIM4" s="158"/>
      <c r="TIN4" s="158"/>
      <c r="TIO4" s="158"/>
      <c r="TIP4" s="158"/>
      <c r="TIQ4" s="158"/>
      <c r="TIR4" s="158"/>
      <c r="TIS4" s="158"/>
      <c r="TIT4" s="158"/>
      <c r="TIU4" s="158"/>
      <c r="TIV4" s="158"/>
      <c r="TIW4" s="158"/>
      <c r="TIX4" s="158"/>
      <c r="TIY4" s="158"/>
      <c r="TIZ4" s="158"/>
      <c r="TJA4" s="158"/>
      <c r="TJB4" s="158"/>
      <c r="TJC4" s="158"/>
      <c r="TJD4" s="158"/>
      <c r="TJE4" s="158"/>
      <c r="TJF4" s="158"/>
      <c r="TJG4" s="158"/>
      <c r="TJH4" s="158"/>
      <c r="TJI4" s="158"/>
      <c r="TJJ4" s="158"/>
      <c r="TJK4" s="158"/>
      <c r="TJL4" s="158"/>
      <c r="TJM4" s="158"/>
      <c r="TJN4" s="158"/>
      <c r="TJO4" s="158"/>
      <c r="TJP4" s="158"/>
      <c r="TJQ4" s="158"/>
      <c r="TJR4" s="158"/>
      <c r="TJS4" s="158"/>
      <c r="TJT4" s="158"/>
      <c r="TJU4" s="158"/>
      <c r="TJV4" s="158"/>
      <c r="TJW4" s="158"/>
      <c r="TJX4" s="158"/>
      <c r="TJY4" s="158"/>
      <c r="TJZ4" s="158"/>
      <c r="TKA4" s="158"/>
      <c r="TKB4" s="158"/>
      <c r="TKC4" s="158"/>
      <c r="TKD4" s="158"/>
      <c r="TKE4" s="158"/>
      <c r="TKF4" s="158"/>
      <c r="TKG4" s="158"/>
      <c r="TKH4" s="158"/>
      <c r="TKI4" s="158"/>
      <c r="TKJ4" s="158"/>
      <c r="TKK4" s="158"/>
      <c r="TKL4" s="158"/>
      <c r="TKM4" s="158"/>
      <c r="TKN4" s="158"/>
      <c r="TKO4" s="158"/>
      <c r="TKP4" s="158"/>
      <c r="TKQ4" s="158"/>
      <c r="TKR4" s="158"/>
      <c r="TKS4" s="158"/>
      <c r="TKT4" s="158"/>
      <c r="TKU4" s="158"/>
      <c r="TKV4" s="158"/>
      <c r="TKW4" s="158"/>
      <c r="TKX4" s="158"/>
      <c r="TKY4" s="158"/>
      <c r="TKZ4" s="158"/>
      <c r="TLA4" s="158"/>
      <c r="TLB4" s="158"/>
      <c r="TLC4" s="158"/>
      <c r="TLD4" s="158"/>
      <c r="TLE4" s="158"/>
      <c r="TLF4" s="158"/>
      <c r="TLG4" s="158"/>
      <c r="TLH4" s="158"/>
      <c r="TLI4" s="158"/>
      <c r="TLJ4" s="158"/>
      <c r="TLK4" s="158"/>
      <c r="TLL4" s="158"/>
      <c r="TLM4" s="158"/>
      <c r="TLN4" s="158"/>
      <c r="TLO4" s="158"/>
      <c r="TLP4" s="158"/>
      <c r="TLQ4" s="158"/>
      <c r="TLR4" s="158"/>
      <c r="TLS4" s="158"/>
      <c r="TLT4" s="158"/>
      <c r="TLU4" s="158"/>
      <c r="TLV4" s="158"/>
      <c r="TLW4" s="158"/>
      <c r="TLX4" s="158"/>
      <c r="TLY4" s="158"/>
      <c r="TLZ4" s="158"/>
      <c r="TMA4" s="158"/>
      <c r="TMB4" s="158"/>
      <c r="TMC4" s="158"/>
      <c r="TMD4" s="158"/>
      <c r="TME4" s="158"/>
      <c r="TMF4" s="158"/>
      <c r="TMG4" s="158"/>
      <c r="TMH4" s="158"/>
      <c r="TMI4" s="158"/>
      <c r="TMJ4" s="158"/>
      <c r="TMK4" s="158"/>
      <c r="TML4" s="158"/>
      <c r="TMM4" s="158"/>
      <c r="TMN4" s="158"/>
      <c r="TMO4" s="158"/>
      <c r="TMP4" s="158"/>
      <c r="TMQ4" s="158"/>
      <c r="TMR4" s="158"/>
      <c r="TMS4" s="158"/>
      <c r="TMT4" s="158"/>
      <c r="TMU4" s="158"/>
      <c r="TMV4" s="158"/>
      <c r="TMW4" s="158"/>
      <c r="TMX4" s="158"/>
      <c r="TMY4" s="158"/>
      <c r="TMZ4" s="158"/>
      <c r="TNA4" s="158"/>
      <c r="TNB4" s="158"/>
      <c r="TNC4" s="158"/>
      <c r="TND4" s="158"/>
      <c r="TNE4" s="158"/>
      <c r="TNF4" s="158"/>
      <c r="TNG4" s="158"/>
      <c r="TNH4" s="158"/>
      <c r="TNI4" s="158"/>
      <c r="TNJ4" s="158"/>
      <c r="TNK4" s="158"/>
      <c r="TNL4" s="158"/>
      <c r="TNM4" s="158"/>
      <c r="TNN4" s="158"/>
      <c r="TNO4" s="158"/>
      <c r="TNP4" s="158"/>
      <c r="TNQ4" s="158"/>
      <c r="TNR4" s="158"/>
      <c r="TNS4" s="158"/>
      <c r="TNT4" s="158"/>
      <c r="TNU4" s="158"/>
      <c r="TNV4" s="158"/>
      <c r="TNW4" s="158"/>
      <c r="TNX4" s="158"/>
      <c r="TNY4" s="158"/>
      <c r="TNZ4" s="158"/>
      <c r="TOA4" s="158"/>
      <c r="TOB4" s="158"/>
      <c r="TOC4" s="158"/>
      <c r="TOD4" s="158"/>
      <c r="TOE4" s="158"/>
      <c r="TOF4" s="158"/>
      <c r="TOG4" s="158"/>
      <c r="TOH4" s="158"/>
      <c r="TOI4" s="158"/>
      <c r="TOJ4" s="158"/>
      <c r="TOK4" s="158"/>
      <c r="TOL4" s="158"/>
      <c r="TOM4" s="158"/>
      <c r="TON4" s="158"/>
      <c r="TOO4" s="158"/>
      <c r="TOP4" s="158"/>
      <c r="TOQ4" s="158"/>
      <c r="TOR4" s="158"/>
      <c r="TOS4" s="158"/>
      <c r="TOT4" s="158"/>
      <c r="TOU4" s="158"/>
      <c r="TOV4" s="158"/>
      <c r="TOW4" s="158"/>
      <c r="TOX4" s="158"/>
      <c r="TOY4" s="158"/>
      <c r="TOZ4" s="158"/>
      <c r="TPA4" s="158"/>
      <c r="TPB4" s="158"/>
      <c r="TPC4" s="158"/>
      <c r="TPD4" s="158"/>
      <c r="TPE4" s="158"/>
      <c r="TPF4" s="158"/>
      <c r="TPG4" s="158"/>
      <c r="TPH4" s="158"/>
      <c r="TPI4" s="158"/>
      <c r="TPJ4" s="158"/>
      <c r="TPK4" s="158"/>
      <c r="TPL4" s="158"/>
      <c r="TPM4" s="158"/>
      <c r="TPN4" s="158"/>
      <c r="TPO4" s="158"/>
      <c r="TPP4" s="158"/>
      <c r="TPQ4" s="158"/>
      <c r="TPR4" s="158"/>
      <c r="TPS4" s="158"/>
      <c r="TPT4" s="158"/>
      <c r="TPU4" s="158"/>
      <c r="TPV4" s="158"/>
      <c r="TPW4" s="158"/>
      <c r="TPX4" s="158"/>
      <c r="TPY4" s="158"/>
      <c r="TPZ4" s="158"/>
      <c r="TQA4" s="158"/>
      <c r="TQB4" s="158"/>
      <c r="TQC4" s="158"/>
      <c r="TQD4" s="158"/>
      <c r="TQE4" s="158"/>
      <c r="TQF4" s="158"/>
      <c r="TQG4" s="158"/>
      <c r="TQH4" s="158"/>
      <c r="TQI4" s="158"/>
      <c r="TQJ4" s="158"/>
      <c r="TQK4" s="158"/>
      <c r="TQL4" s="158"/>
      <c r="TQM4" s="158"/>
      <c r="TQN4" s="158"/>
      <c r="TQO4" s="158"/>
      <c r="TQP4" s="158"/>
      <c r="TQQ4" s="158"/>
      <c r="TQR4" s="158"/>
      <c r="TQS4" s="158"/>
      <c r="TQT4" s="158"/>
      <c r="TQU4" s="158"/>
      <c r="TQV4" s="158"/>
      <c r="TQW4" s="158"/>
      <c r="TQX4" s="158"/>
      <c r="TQY4" s="158"/>
      <c r="TQZ4" s="158"/>
      <c r="TRA4" s="158"/>
      <c r="TRB4" s="158"/>
      <c r="TRC4" s="158"/>
      <c r="TRD4" s="158"/>
      <c r="TRE4" s="158"/>
      <c r="TRF4" s="158"/>
      <c r="TRG4" s="158"/>
      <c r="TRH4" s="158"/>
      <c r="TRI4" s="158"/>
      <c r="TRJ4" s="158"/>
      <c r="TRK4" s="158"/>
      <c r="TRL4" s="158"/>
      <c r="TRM4" s="158"/>
      <c r="TRN4" s="158"/>
      <c r="TRO4" s="158"/>
      <c r="TRP4" s="158"/>
      <c r="TRQ4" s="158"/>
      <c r="TRR4" s="158"/>
      <c r="TRS4" s="158"/>
      <c r="TRT4" s="158"/>
      <c r="TRU4" s="158"/>
      <c r="TRV4" s="158"/>
      <c r="TRW4" s="158"/>
      <c r="TRX4" s="158"/>
      <c r="TRY4" s="158"/>
      <c r="TRZ4" s="158"/>
      <c r="TSA4" s="158"/>
      <c r="TSB4" s="158"/>
      <c r="TSC4" s="158"/>
      <c r="TSD4" s="158"/>
      <c r="TSE4" s="158"/>
      <c r="TSF4" s="158"/>
      <c r="TSG4" s="158"/>
      <c r="TSH4" s="158"/>
      <c r="TSI4" s="158"/>
      <c r="TSJ4" s="158"/>
      <c r="TSK4" s="158"/>
      <c r="TSL4" s="158"/>
      <c r="TSM4" s="158"/>
      <c r="TSN4" s="158"/>
      <c r="TSO4" s="158"/>
      <c r="TSP4" s="158"/>
      <c r="TSQ4" s="158"/>
      <c r="TSR4" s="158"/>
      <c r="TSS4" s="158"/>
      <c r="TST4" s="158"/>
      <c r="TSU4" s="158"/>
      <c r="TSV4" s="158"/>
      <c r="TSW4" s="158"/>
      <c r="TSX4" s="158"/>
      <c r="TSY4" s="158"/>
      <c r="TSZ4" s="158"/>
      <c r="TTA4" s="158"/>
      <c r="TTB4" s="158"/>
      <c r="TTC4" s="158"/>
      <c r="TTD4" s="158"/>
      <c r="TTE4" s="158"/>
      <c r="TTF4" s="158"/>
      <c r="TTG4" s="158"/>
      <c r="TTH4" s="158"/>
      <c r="TTI4" s="158"/>
      <c r="TTJ4" s="158"/>
      <c r="TTK4" s="158"/>
      <c r="TTL4" s="158"/>
      <c r="TTM4" s="158"/>
      <c r="TTN4" s="158"/>
      <c r="TTO4" s="158"/>
      <c r="TTP4" s="158"/>
      <c r="TTQ4" s="158"/>
      <c r="TTR4" s="158"/>
      <c r="TTS4" s="158"/>
      <c r="TTT4" s="158"/>
      <c r="TTU4" s="158"/>
      <c r="TTV4" s="158"/>
      <c r="TTW4" s="158"/>
      <c r="TTX4" s="158"/>
      <c r="TTY4" s="158"/>
      <c r="TTZ4" s="158"/>
      <c r="TUA4" s="158"/>
      <c r="TUB4" s="158"/>
      <c r="TUC4" s="158"/>
      <c r="TUD4" s="158"/>
      <c r="TUE4" s="158"/>
      <c r="TUF4" s="158"/>
      <c r="TUG4" s="158"/>
      <c r="TUH4" s="158"/>
      <c r="TUI4" s="158"/>
      <c r="TUJ4" s="158"/>
      <c r="TUK4" s="158"/>
      <c r="TUL4" s="158"/>
      <c r="TUM4" s="158"/>
      <c r="TUN4" s="158"/>
      <c r="TUO4" s="158"/>
      <c r="TUP4" s="158"/>
      <c r="TUQ4" s="158"/>
      <c r="TUR4" s="158"/>
      <c r="TUS4" s="158"/>
      <c r="TUT4" s="158"/>
      <c r="TUU4" s="158"/>
      <c r="TUV4" s="158"/>
      <c r="TUW4" s="158"/>
      <c r="TUX4" s="158"/>
      <c r="TUY4" s="158"/>
      <c r="TUZ4" s="158"/>
      <c r="TVA4" s="158"/>
      <c r="TVB4" s="158"/>
      <c r="TVC4" s="158"/>
      <c r="TVD4" s="158"/>
      <c r="TVE4" s="158"/>
      <c r="TVF4" s="158"/>
      <c r="TVG4" s="158"/>
      <c r="TVH4" s="158"/>
      <c r="TVI4" s="158"/>
      <c r="TVJ4" s="158"/>
      <c r="TVK4" s="158"/>
      <c r="TVL4" s="158"/>
      <c r="TVM4" s="158"/>
      <c r="TVN4" s="158"/>
      <c r="TVO4" s="158"/>
      <c r="TVP4" s="158"/>
      <c r="TVQ4" s="158"/>
      <c r="TVR4" s="158"/>
      <c r="TVS4" s="158"/>
      <c r="TVT4" s="158"/>
      <c r="TVU4" s="158"/>
      <c r="TVV4" s="158"/>
      <c r="TVW4" s="158"/>
      <c r="TVX4" s="158"/>
      <c r="TVY4" s="158"/>
      <c r="TVZ4" s="158"/>
      <c r="TWA4" s="158"/>
      <c r="TWB4" s="158"/>
      <c r="TWC4" s="158"/>
      <c r="TWD4" s="158"/>
      <c r="TWE4" s="158"/>
      <c r="TWF4" s="158"/>
      <c r="TWG4" s="158"/>
      <c r="TWH4" s="158"/>
      <c r="TWI4" s="158"/>
      <c r="TWJ4" s="158"/>
      <c r="TWK4" s="158"/>
      <c r="TWL4" s="158"/>
      <c r="TWM4" s="158"/>
      <c r="TWN4" s="158"/>
      <c r="TWO4" s="158"/>
      <c r="TWP4" s="158"/>
      <c r="TWQ4" s="158"/>
      <c r="TWR4" s="158"/>
      <c r="TWS4" s="158"/>
      <c r="TWT4" s="158"/>
      <c r="TWU4" s="158"/>
      <c r="TWV4" s="158"/>
      <c r="TWW4" s="158"/>
      <c r="TWX4" s="158"/>
      <c r="TWY4" s="158"/>
      <c r="TWZ4" s="158"/>
      <c r="TXA4" s="158"/>
      <c r="TXB4" s="158"/>
      <c r="TXC4" s="158"/>
      <c r="TXD4" s="158"/>
      <c r="TXE4" s="158"/>
      <c r="TXF4" s="158"/>
      <c r="TXG4" s="158"/>
      <c r="TXH4" s="158"/>
      <c r="TXI4" s="158"/>
      <c r="TXJ4" s="158"/>
      <c r="TXK4" s="158"/>
      <c r="TXL4" s="158"/>
      <c r="TXM4" s="158"/>
      <c r="TXN4" s="158"/>
      <c r="TXO4" s="158"/>
      <c r="TXP4" s="158"/>
      <c r="TXQ4" s="158"/>
      <c r="TXR4" s="158"/>
      <c r="TXS4" s="158"/>
      <c r="TXT4" s="158"/>
      <c r="TXU4" s="158"/>
      <c r="TXV4" s="158"/>
      <c r="TXW4" s="158"/>
      <c r="TXX4" s="158"/>
      <c r="TXY4" s="158"/>
      <c r="TXZ4" s="158"/>
      <c r="TYA4" s="158"/>
      <c r="TYB4" s="158"/>
      <c r="TYC4" s="158"/>
      <c r="TYD4" s="158"/>
      <c r="TYE4" s="158"/>
      <c r="TYF4" s="158"/>
      <c r="TYG4" s="158"/>
      <c r="TYH4" s="158"/>
      <c r="TYI4" s="158"/>
      <c r="TYJ4" s="158"/>
      <c r="TYK4" s="158"/>
      <c r="TYL4" s="158"/>
      <c r="TYM4" s="158"/>
      <c r="TYN4" s="158"/>
      <c r="TYO4" s="158"/>
      <c r="TYP4" s="158"/>
      <c r="TYQ4" s="158"/>
      <c r="TYR4" s="158"/>
      <c r="TYS4" s="158"/>
      <c r="TYT4" s="158"/>
      <c r="TYU4" s="158"/>
      <c r="TYV4" s="158"/>
      <c r="TYW4" s="158"/>
      <c r="TYX4" s="158"/>
      <c r="TYY4" s="158"/>
      <c r="TYZ4" s="158"/>
      <c r="TZA4" s="158"/>
      <c r="TZB4" s="158"/>
      <c r="TZC4" s="158"/>
      <c r="TZD4" s="158"/>
      <c r="TZE4" s="158"/>
      <c r="TZF4" s="158"/>
      <c r="TZG4" s="158"/>
      <c r="TZH4" s="158"/>
      <c r="TZI4" s="158"/>
      <c r="TZJ4" s="158"/>
      <c r="TZK4" s="158"/>
      <c r="TZL4" s="158"/>
      <c r="TZM4" s="158"/>
      <c r="TZN4" s="158"/>
      <c r="TZO4" s="158"/>
      <c r="TZP4" s="158"/>
      <c r="TZQ4" s="158"/>
      <c r="TZR4" s="158"/>
      <c r="TZS4" s="158"/>
      <c r="TZT4" s="158"/>
      <c r="TZU4" s="158"/>
      <c r="TZV4" s="158"/>
      <c r="TZW4" s="158"/>
      <c r="TZX4" s="158"/>
      <c r="TZY4" s="158"/>
      <c r="TZZ4" s="158"/>
      <c r="UAA4" s="158"/>
      <c r="UAB4" s="158"/>
      <c r="UAC4" s="158"/>
      <c r="UAD4" s="158"/>
      <c r="UAE4" s="158"/>
      <c r="UAF4" s="158"/>
      <c r="UAG4" s="158"/>
      <c r="UAH4" s="158"/>
      <c r="UAI4" s="158"/>
      <c r="UAJ4" s="158"/>
      <c r="UAK4" s="158"/>
      <c r="UAL4" s="158"/>
      <c r="UAM4" s="158"/>
      <c r="UAN4" s="158"/>
      <c r="UAO4" s="158"/>
      <c r="UAP4" s="158"/>
      <c r="UAQ4" s="158"/>
      <c r="UAR4" s="158"/>
      <c r="UAS4" s="158"/>
      <c r="UAT4" s="158"/>
      <c r="UAU4" s="158"/>
      <c r="UAV4" s="158"/>
      <c r="UAW4" s="158"/>
      <c r="UAX4" s="158"/>
      <c r="UAY4" s="158"/>
      <c r="UAZ4" s="158"/>
      <c r="UBA4" s="158"/>
      <c r="UBB4" s="158"/>
      <c r="UBC4" s="158"/>
      <c r="UBD4" s="158"/>
      <c r="UBE4" s="158"/>
      <c r="UBF4" s="158"/>
      <c r="UBG4" s="158"/>
      <c r="UBH4" s="158"/>
      <c r="UBI4" s="158"/>
      <c r="UBJ4" s="158"/>
      <c r="UBK4" s="158"/>
      <c r="UBL4" s="158"/>
      <c r="UBM4" s="158"/>
      <c r="UBN4" s="158"/>
      <c r="UBO4" s="158"/>
      <c r="UBP4" s="158"/>
      <c r="UBQ4" s="158"/>
      <c r="UBR4" s="158"/>
      <c r="UBS4" s="158"/>
      <c r="UBT4" s="158"/>
      <c r="UBU4" s="158"/>
      <c r="UBV4" s="158"/>
      <c r="UBW4" s="158"/>
      <c r="UBX4" s="158"/>
      <c r="UBY4" s="158"/>
      <c r="UBZ4" s="158"/>
      <c r="UCA4" s="158"/>
      <c r="UCB4" s="158"/>
      <c r="UCC4" s="158"/>
      <c r="UCD4" s="158"/>
      <c r="UCE4" s="158"/>
      <c r="UCF4" s="158"/>
      <c r="UCG4" s="158"/>
      <c r="UCH4" s="158"/>
      <c r="UCI4" s="158"/>
      <c r="UCJ4" s="158"/>
      <c r="UCK4" s="158"/>
      <c r="UCL4" s="158"/>
      <c r="UCM4" s="158"/>
      <c r="UCN4" s="158"/>
      <c r="UCO4" s="158"/>
      <c r="UCP4" s="158"/>
      <c r="UCQ4" s="158"/>
      <c r="UCR4" s="158"/>
      <c r="UCS4" s="158"/>
      <c r="UCT4" s="158"/>
      <c r="UCU4" s="158"/>
      <c r="UCV4" s="158"/>
      <c r="UCW4" s="158"/>
      <c r="UCX4" s="158"/>
      <c r="UCY4" s="158"/>
      <c r="UCZ4" s="158"/>
      <c r="UDA4" s="158"/>
      <c r="UDB4" s="158"/>
      <c r="UDC4" s="158"/>
      <c r="UDD4" s="158"/>
      <c r="UDE4" s="158"/>
      <c r="UDF4" s="158"/>
      <c r="UDG4" s="158"/>
      <c r="UDH4" s="158"/>
      <c r="UDI4" s="158"/>
      <c r="UDJ4" s="158"/>
      <c r="UDK4" s="158"/>
      <c r="UDL4" s="158"/>
      <c r="UDM4" s="158"/>
      <c r="UDN4" s="158"/>
      <c r="UDO4" s="158"/>
      <c r="UDP4" s="158"/>
      <c r="UDQ4" s="158"/>
      <c r="UDR4" s="158"/>
      <c r="UDS4" s="158"/>
      <c r="UDT4" s="158"/>
      <c r="UDU4" s="158"/>
      <c r="UDV4" s="158"/>
      <c r="UDW4" s="158"/>
      <c r="UDX4" s="158"/>
      <c r="UDY4" s="158"/>
      <c r="UDZ4" s="158"/>
      <c r="UEA4" s="158"/>
      <c r="UEB4" s="158"/>
      <c r="UEC4" s="158"/>
      <c r="UED4" s="158"/>
      <c r="UEE4" s="158"/>
      <c r="UEF4" s="158"/>
      <c r="UEG4" s="158"/>
      <c r="UEH4" s="158"/>
      <c r="UEI4" s="158"/>
      <c r="UEJ4" s="158"/>
      <c r="UEK4" s="158"/>
      <c r="UEL4" s="158"/>
      <c r="UEM4" s="158"/>
      <c r="UEN4" s="158"/>
      <c r="UEO4" s="158"/>
      <c r="UEP4" s="158"/>
      <c r="UEQ4" s="158"/>
      <c r="UER4" s="158"/>
      <c r="UES4" s="158"/>
      <c r="UET4" s="158"/>
      <c r="UEU4" s="158"/>
      <c r="UEV4" s="158"/>
      <c r="UEW4" s="158"/>
      <c r="UEX4" s="158"/>
      <c r="UEY4" s="158"/>
      <c r="UEZ4" s="158"/>
      <c r="UFA4" s="158"/>
      <c r="UFB4" s="158"/>
      <c r="UFC4" s="158"/>
      <c r="UFD4" s="158"/>
      <c r="UFE4" s="158"/>
      <c r="UFF4" s="158"/>
      <c r="UFG4" s="158"/>
      <c r="UFH4" s="158"/>
      <c r="UFI4" s="158"/>
      <c r="UFJ4" s="158"/>
      <c r="UFK4" s="158"/>
      <c r="UFL4" s="158"/>
      <c r="UFM4" s="158"/>
      <c r="UFN4" s="158"/>
      <c r="UFO4" s="158"/>
      <c r="UFP4" s="158"/>
      <c r="UFQ4" s="158"/>
      <c r="UFR4" s="158"/>
      <c r="UFS4" s="158"/>
      <c r="UFT4" s="158"/>
      <c r="UFU4" s="158"/>
      <c r="UFV4" s="158"/>
      <c r="UFW4" s="158"/>
      <c r="UFX4" s="158"/>
      <c r="UFY4" s="158"/>
      <c r="UFZ4" s="158"/>
      <c r="UGA4" s="158"/>
      <c r="UGB4" s="158"/>
      <c r="UGC4" s="158"/>
      <c r="UGD4" s="158"/>
      <c r="UGE4" s="158"/>
      <c r="UGF4" s="158"/>
      <c r="UGG4" s="158"/>
      <c r="UGH4" s="158"/>
      <c r="UGI4" s="158"/>
      <c r="UGJ4" s="158"/>
      <c r="UGK4" s="158"/>
      <c r="UGL4" s="158"/>
      <c r="UGM4" s="158"/>
      <c r="UGN4" s="158"/>
      <c r="UGO4" s="158"/>
      <c r="UGP4" s="158"/>
      <c r="UGQ4" s="158"/>
      <c r="UGR4" s="158"/>
      <c r="UGS4" s="158"/>
      <c r="UGT4" s="158"/>
      <c r="UGU4" s="158"/>
      <c r="UGV4" s="158"/>
      <c r="UGW4" s="158"/>
      <c r="UGX4" s="158"/>
      <c r="UGY4" s="158"/>
      <c r="UGZ4" s="158"/>
      <c r="UHA4" s="158"/>
      <c r="UHB4" s="158"/>
      <c r="UHC4" s="158"/>
      <c r="UHD4" s="158"/>
      <c r="UHE4" s="158"/>
      <c r="UHF4" s="158"/>
      <c r="UHG4" s="158"/>
      <c r="UHH4" s="158"/>
      <c r="UHI4" s="158"/>
      <c r="UHJ4" s="158"/>
      <c r="UHK4" s="158"/>
      <c r="UHL4" s="158"/>
      <c r="UHM4" s="158"/>
      <c r="UHN4" s="158"/>
      <c r="UHO4" s="158"/>
      <c r="UHP4" s="158"/>
      <c r="UHQ4" s="158"/>
      <c r="UHR4" s="158"/>
      <c r="UHS4" s="158"/>
      <c r="UHT4" s="158"/>
      <c r="UHU4" s="158"/>
      <c r="UHV4" s="158"/>
      <c r="UHW4" s="158"/>
      <c r="UHX4" s="158"/>
      <c r="UHY4" s="158"/>
      <c r="UHZ4" s="158"/>
      <c r="UIA4" s="158"/>
      <c r="UIB4" s="158"/>
      <c r="UIC4" s="158"/>
      <c r="UID4" s="158"/>
      <c r="UIE4" s="158"/>
      <c r="UIF4" s="158"/>
      <c r="UIG4" s="158"/>
      <c r="UIH4" s="158"/>
      <c r="UII4" s="158"/>
      <c r="UIJ4" s="158"/>
      <c r="UIK4" s="158"/>
      <c r="UIL4" s="158"/>
      <c r="UIM4" s="158"/>
      <c r="UIN4" s="158"/>
      <c r="UIO4" s="158"/>
      <c r="UIP4" s="158"/>
      <c r="UIQ4" s="158"/>
      <c r="UIR4" s="158"/>
      <c r="UIS4" s="158"/>
      <c r="UIT4" s="158"/>
      <c r="UIU4" s="158"/>
      <c r="UIV4" s="158"/>
      <c r="UIW4" s="158"/>
      <c r="UIX4" s="158"/>
      <c r="UIY4" s="158"/>
      <c r="UIZ4" s="158"/>
      <c r="UJA4" s="158"/>
      <c r="UJB4" s="158"/>
      <c r="UJC4" s="158"/>
      <c r="UJD4" s="158"/>
      <c r="UJE4" s="158"/>
      <c r="UJF4" s="158"/>
      <c r="UJG4" s="158"/>
      <c r="UJH4" s="158"/>
      <c r="UJI4" s="158"/>
      <c r="UJJ4" s="158"/>
      <c r="UJK4" s="158"/>
      <c r="UJL4" s="158"/>
      <c r="UJM4" s="158"/>
      <c r="UJN4" s="158"/>
      <c r="UJO4" s="158"/>
      <c r="UJP4" s="158"/>
      <c r="UJQ4" s="158"/>
      <c r="UJR4" s="158"/>
      <c r="UJS4" s="158"/>
      <c r="UJT4" s="158"/>
      <c r="UJU4" s="158"/>
      <c r="UJV4" s="158"/>
      <c r="UJW4" s="158"/>
      <c r="UJX4" s="158"/>
      <c r="UJY4" s="158"/>
      <c r="UJZ4" s="158"/>
      <c r="UKA4" s="158"/>
      <c r="UKB4" s="158"/>
      <c r="UKC4" s="158"/>
      <c r="UKD4" s="158"/>
      <c r="UKE4" s="158"/>
      <c r="UKF4" s="158"/>
      <c r="UKG4" s="158"/>
      <c r="UKH4" s="158"/>
      <c r="UKI4" s="158"/>
      <c r="UKJ4" s="158"/>
      <c r="UKK4" s="158"/>
      <c r="UKL4" s="158"/>
      <c r="UKM4" s="158"/>
      <c r="UKN4" s="158"/>
      <c r="UKO4" s="158"/>
      <c r="UKP4" s="158"/>
      <c r="UKQ4" s="158"/>
      <c r="UKR4" s="158"/>
      <c r="UKS4" s="158"/>
      <c r="UKT4" s="158"/>
      <c r="UKU4" s="158"/>
      <c r="UKV4" s="158"/>
      <c r="UKW4" s="158"/>
      <c r="UKX4" s="158"/>
      <c r="UKY4" s="158"/>
      <c r="UKZ4" s="158"/>
      <c r="ULA4" s="158"/>
      <c r="ULB4" s="158"/>
      <c r="ULC4" s="158"/>
      <c r="ULD4" s="158"/>
      <c r="ULE4" s="158"/>
      <c r="ULF4" s="158"/>
      <c r="ULG4" s="158"/>
      <c r="ULH4" s="158"/>
      <c r="ULI4" s="158"/>
      <c r="ULJ4" s="158"/>
      <c r="ULK4" s="158"/>
      <c r="ULL4" s="158"/>
      <c r="ULM4" s="158"/>
      <c r="ULN4" s="158"/>
      <c r="ULO4" s="158"/>
      <c r="ULP4" s="158"/>
      <c r="ULQ4" s="158"/>
      <c r="ULR4" s="158"/>
      <c r="ULS4" s="158"/>
      <c r="ULT4" s="158"/>
      <c r="ULU4" s="158"/>
      <c r="ULV4" s="158"/>
      <c r="ULW4" s="158"/>
      <c r="ULX4" s="158"/>
      <c r="ULY4" s="158"/>
      <c r="ULZ4" s="158"/>
      <c r="UMA4" s="158"/>
      <c r="UMB4" s="158"/>
      <c r="UMC4" s="158"/>
      <c r="UMD4" s="158"/>
      <c r="UME4" s="158"/>
      <c r="UMF4" s="158"/>
      <c r="UMG4" s="158"/>
      <c r="UMH4" s="158"/>
      <c r="UMI4" s="158"/>
      <c r="UMJ4" s="158"/>
      <c r="UMK4" s="158"/>
      <c r="UML4" s="158"/>
      <c r="UMM4" s="158"/>
      <c r="UMN4" s="158"/>
      <c r="UMO4" s="158"/>
      <c r="UMP4" s="158"/>
      <c r="UMQ4" s="158"/>
      <c r="UMR4" s="158"/>
      <c r="UMS4" s="158"/>
      <c r="UMT4" s="158"/>
      <c r="UMU4" s="158"/>
      <c r="UMV4" s="158"/>
      <c r="UMW4" s="158"/>
      <c r="UMX4" s="158"/>
      <c r="UMY4" s="158"/>
      <c r="UMZ4" s="158"/>
      <c r="UNA4" s="158"/>
      <c r="UNB4" s="158"/>
      <c r="UNC4" s="158"/>
      <c r="UND4" s="158"/>
      <c r="UNE4" s="158"/>
      <c r="UNF4" s="158"/>
      <c r="UNG4" s="158"/>
      <c r="UNH4" s="158"/>
      <c r="UNI4" s="158"/>
      <c r="UNJ4" s="158"/>
      <c r="UNK4" s="158"/>
      <c r="UNL4" s="158"/>
      <c r="UNM4" s="158"/>
      <c r="UNN4" s="158"/>
      <c r="UNO4" s="158"/>
      <c r="UNP4" s="158"/>
      <c r="UNQ4" s="158"/>
      <c r="UNR4" s="158"/>
      <c r="UNS4" s="158"/>
      <c r="UNT4" s="158"/>
      <c r="UNU4" s="158"/>
      <c r="UNV4" s="158"/>
      <c r="UNW4" s="158"/>
      <c r="UNX4" s="158"/>
      <c r="UNY4" s="158"/>
      <c r="UNZ4" s="158"/>
      <c r="UOA4" s="158"/>
      <c r="UOB4" s="158"/>
      <c r="UOC4" s="158"/>
      <c r="UOD4" s="158"/>
      <c r="UOE4" s="158"/>
      <c r="UOF4" s="158"/>
      <c r="UOG4" s="158"/>
      <c r="UOH4" s="158"/>
      <c r="UOI4" s="158"/>
      <c r="UOJ4" s="158"/>
      <c r="UOK4" s="158"/>
      <c r="UOL4" s="158"/>
      <c r="UOM4" s="158"/>
      <c r="UON4" s="158"/>
      <c r="UOO4" s="158"/>
      <c r="UOP4" s="158"/>
      <c r="UOQ4" s="158"/>
      <c r="UOR4" s="158"/>
      <c r="UOS4" s="158"/>
      <c r="UOT4" s="158"/>
      <c r="UOU4" s="158"/>
      <c r="UOV4" s="158"/>
      <c r="UOW4" s="158"/>
      <c r="UOX4" s="158"/>
      <c r="UOY4" s="158"/>
      <c r="UOZ4" s="158"/>
      <c r="UPA4" s="158"/>
      <c r="UPB4" s="158"/>
      <c r="UPC4" s="158"/>
      <c r="UPD4" s="158"/>
      <c r="UPE4" s="158"/>
      <c r="UPF4" s="158"/>
      <c r="UPG4" s="158"/>
      <c r="UPH4" s="158"/>
      <c r="UPI4" s="158"/>
      <c r="UPJ4" s="158"/>
      <c r="UPK4" s="158"/>
      <c r="UPL4" s="158"/>
      <c r="UPM4" s="158"/>
      <c r="UPN4" s="158"/>
      <c r="UPO4" s="158"/>
      <c r="UPP4" s="158"/>
      <c r="UPQ4" s="158"/>
      <c r="UPR4" s="158"/>
      <c r="UPS4" s="158"/>
      <c r="UPT4" s="158"/>
      <c r="UPU4" s="158"/>
      <c r="UPV4" s="158"/>
      <c r="UPW4" s="158"/>
      <c r="UPX4" s="158"/>
      <c r="UPY4" s="158"/>
      <c r="UPZ4" s="158"/>
      <c r="UQA4" s="158"/>
      <c r="UQB4" s="158"/>
      <c r="UQC4" s="158"/>
      <c r="UQD4" s="158"/>
      <c r="UQE4" s="158"/>
      <c r="UQF4" s="158"/>
      <c r="UQG4" s="158"/>
      <c r="UQH4" s="158"/>
      <c r="UQI4" s="158"/>
      <c r="UQJ4" s="158"/>
      <c r="UQK4" s="158"/>
      <c r="UQL4" s="158"/>
      <c r="UQM4" s="158"/>
      <c r="UQN4" s="158"/>
      <c r="UQO4" s="158"/>
      <c r="UQP4" s="158"/>
      <c r="UQQ4" s="158"/>
      <c r="UQR4" s="158"/>
      <c r="UQS4" s="158"/>
      <c r="UQT4" s="158"/>
      <c r="UQU4" s="158"/>
      <c r="UQV4" s="158"/>
      <c r="UQW4" s="158"/>
      <c r="UQX4" s="158"/>
      <c r="UQY4" s="158"/>
      <c r="UQZ4" s="158"/>
      <c r="URA4" s="158"/>
      <c r="URB4" s="158"/>
      <c r="URC4" s="158"/>
      <c r="URD4" s="158"/>
      <c r="URE4" s="158"/>
      <c r="URF4" s="158"/>
      <c r="URG4" s="158"/>
      <c r="URH4" s="158"/>
      <c r="URI4" s="158"/>
      <c r="URJ4" s="158"/>
      <c r="URK4" s="158"/>
      <c r="URL4" s="158"/>
      <c r="URM4" s="158"/>
      <c r="URN4" s="158"/>
      <c r="URO4" s="158"/>
      <c r="URP4" s="158"/>
      <c r="URQ4" s="158"/>
      <c r="URR4" s="158"/>
      <c r="URS4" s="158"/>
      <c r="URT4" s="158"/>
      <c r="URU4" s="158"/>
      <c r="URV4" s="158"/>
      <c r="URW4" s="158"/>
      <c r="URX4" s="158"/>
      <c r="URY4" s="158"/>
      <c r="URZ4" s="158"/>
      <c r="USA4" s="158"/>
      <c r="USB4" s="158"/>
      <c r="USC4" s="158"/>
      <c r="USD4" s="158"/>
      <c r="USE4" s="158"/>
      <c r="USF4" s="158"/>
      <c r="USG4" s="158"/>
      <c r="USH4" s="158"/>
      <c r="USI4" s="158"/>
      <c r="USJ4" s="158"/>
      <c r="USK4" s="158"/>
      <c r="USL4" s="158"/>
      <c r="USM4" s="158"/>
      <c r="USN4" s="158"/>
      <c r="USO4" s="158"/>
      <c r="USP4" s="158"/>
      <c r="USQ4" s="158"/>
      <c r="USR4" s="158"/>
      <c r="USS4" s="158"/>
      <c r="UST4" s="158"/>
      <c r="USU4" s="158"/>
      <c r="USV4" s="158"/>
      <c r="USW4" s="158"/>
      <c r="USX4" s="158"/>
      <c r="USY4" s="158"/>
      <c r="USZ4" s="158"/>
      <c r="UTA4" s="158"/>
      <c r="UTB4" s="158"/>
      <c r="UTC4" s="158"/>
      <c r="UTD4" s="158"/>
      <c r="UTE4" s="158"/>
      <c r="UTF4" s="158"/>
      <c r="UTG4" s="158"/>
      <c r="UTH4" s="158"/>
      <c r="UTI4" s="158"/>
      <c r="UTJ4" s="158"/>
      <c r="UTK4" s="158"/>
      <c r="UTL4" s="158"/>
      <c r="UTM4" s="158"/>
      <c r="UTN4" s="158"/>
      <c r="UTO4" s="158"/>
      <c r="UTP4" s="158"/>
      <c r="UTQ4" s="158"/>
      <c r="UTR4" s="158"/>
      <c r="UTS4" s="158"/>
      <c r="UTT4" s="158"/>
      <c r="UTU4" s="158"/>
      <c r="UTV4" s="158"/>
      <c r="UTW4" s="158"/>
      <c r="UTX4" s="158"/>
      <c r="UTY4" s="158"/>
      <c r="UTZ4" s="158"/>
      <c r="UUA4" s="158"/>
      <c r="UUB4" s="158"/>
      <c r="UUC4" s="158"/>
      <c r="UUD4" s="158"/>
      <c r="UUE4" s="158"/>
      <c r="UUF4" s="158"/>
      <c r="UUG4" s="158"/>
      <c r="UUH4" s="158"/>
      <c r="UUI4" s="158"/>
      <c r="UUJ4" s="158"/>
      <c r="UUK4" s="158"/>
      <c r="UUL4" s="158"/>
      <c r="UUM4" s="158"/>
      <c r="UUN4" s="158"/>
      <c r="UUO4" s="158"/>
      <c r="UUP4" s="158"/>
      <c r="UUQ4" s="158"/>
      <c r="UUR4" s="158"/>
      <c r="UUS4" s="158"/>
      <c r="UUT4" s="158"/>
      <c r="UUU4" s="158"/>
      <c r="UUV4" s="158"/>
      <c r="UUW4" s="158"/>
      <c r="UUX4" s="158"/>
      <c r="UUY4" s="158"/>
      <c r="UUZ4" s="158"/>
      <c r="UVA4" s="158"/>
      <c r="UVB4" s="158"/>
      <c r="UVC4" s="158"/>
      <c r="UVD4" s="158"/>
      <c r="UVE4" s="158"/>
      <c r="UVF4" s="158"/>
      <c r="UVG4" s="158"/>
      <c r="UVH4" s="158"/>
      <c r="UVI4" s="158"/>
      <c r="UVJ4" s="158"/>
      <c r="UVK4" s="158"/>
      <c r="UVL4" s="158"/>
      <c r="UVM4" s="158"/>
      <c r="UVN4" s="158"/>
      <c r="UVO4" s="158"/>
      <c r="UVP4" s="158"/>
      <c r="UVQ4" s="158"/>
      <c r="UVR4" s="158"/>
      <c r="UVS4" s="158"/>
      <c r="UVT4" s="158"/>
      <c r="UVU4" s="158"/>
      <c r="UVV4" s="158"/>
      <c r="UVW4" s="158"/>
      <c r="UVX4" s="158"/>
      <c r="UVY4" s="158"/>
      <c r="UVZ4" s="158"/>
      <c r="UWA4" s="158"/>
      <c r="UWB4" s="158"/>
      <c r="UWC4" s="158"/>
      <c r="UWD4" s="158"/>
      <c r="UWE4" s="158"/>
      <c r="UWF4" s="158"/>
      <c r="UWG4" s="158"/>
      <c r="UWH4" s="158"/>
      <c r="UWI4" s="158"/>
      <c r="UWJ4" s="158"/>
      <c r="UWK4" s="158"/>
      <c r="UWL4" s="158"/>
      <c r="UWM4" s="158"/>
      <c r="UWN4" s="158"/>
      <c r="UWO4" s="158"/>
      <c r="UWP4" s="158"/>
      <c r="UWQ4" s="158"/>
      <c r="UWR4" s="158"/>
      <c r="UWS4" s="158"/>
      <c r="UWT4" s="158"/>
      <c r="UWU4" s="158"/>
      <c r="UWV4" s="158"/>
      <c r="UWW4" s="158"/>
      <c r="UWX4" s="158"/>
      <c r="UWY4" s="158"/>
      <c r="UWZ4" s="158"/>
      <c r="UXA4" s="158"/>
      <c r="UXB4" s="158"/>
      <c r="UXC4" s="158"/>
      <c r="UXD4" s="158"/>
      <c r="UXE4" s="158"/>
      <c r="UXF4" s="158"/>
      <c r="UXG4" s="158"/>
      <c r="UXH4" s="158"/>
      <c r="UXI4" s="158"/>
      <c r="UXJ4" s="158"/>
      <c r="UXK4" s="158"/>
      <c r="UXL4" s="158"/>
      <c r="UXM4" s="158"/>
      <c r="UXN4" s="158"/>
      <c r="UXO4" s="158"/>
      <c r="UXP4" s="158"/>
      <c r="UXQ4" s="158"/>
      <c r="UXR4" s="158"/>
      <c r="UXS4" s="158"/>
      <c r="UXT4" s="158"/>
      <c r="UXU4" s="158"/>
      <c r="UXV4" s="158"/>
      <c r="UXW4" s="158"/>
      <c r="UXX4" s="158"/>
      <c r="UXY4" s="158"/>
      <c r="UXZ4" s="158"/>
      <c r="UYA4" s="158"/>
      <c r="UYB4" s="158"/>
      <c r="UYC4" s="158"/>
      <c r="UYD4" s="158"/>
      <c r="UYE4" s="158"/>
      <c r="UYF4" s="158"/>
      <c r="UYG4" s="158"/>
      <c r="UYH4" s="158"/>
      <c r="UYI4" s="158"/>
      <c r="UYJ4" s="158"/>
      <c r="UYK4" s="158"/>
      <c r="UYL4" s="158"/>
      <c r="UYM4" s="158"/>
      <c r="UYN4" s="158"/>
      <c r="UYO4" s="158"/>
      <c r="UYP4" s="158"/>
      <c r="UYQ4" s="158"/>
      <c r="UYR4" s="158"/>
      <c r="UYS4" s="158"/>
      <c r="UYT4" s="158"/>
      <c r="UYU4" s="158"/>
      <c r="UYV4" s="158"/>
      <c r="UYW4" s="158"/>
      <c r="UYX4" s="158"/>
      <c r="UYY4" s="158"/>
      <c r="UYZ4" s="158"/>
      <c r="UZA4" s="158"/>
      <c r="UZB4" s="158"/>
      <c r="UZC4" s="158"/>
      <c r="UZD4" s="158"/>
      <c r="UZE4" s="158"/>
      <c r="UZF4" s="158"/>
      <c r="UZG4" s="158"/>
      <c r="UZH4" s="158"/>
      <c r="UZI4" s="158"/>
      <c r="UZJ4" s="158"/>
      <c r="UZK4" s="158"/>
      <c r="UZL4" s="158"/>
      <c r="UZM4" s="158"/>
      <c r="UZN4" s="158"/>
      <c r="UZO4" s="158"/>
      <c r="UZP4" s="158"/>
      <c r="UZQ4" s="158"/>
      <c r="UZR4" s="158"/>
      <c r="UZS4" s="158"/>
      <c r="UZT4" s="158"/>
      <c r="UZU4" s="158"/>
      <c r="UZV4" s="158"/>
      <c r="UZW4" s="158"/>
      <c r="UZX4" s="158"/>
      <c r="UZY4" s="158"/>
      <c r="UZZ4" s="158"/>
      <c r="VAA4" s="158"/>
      <c r="VAB4" s="158"/>
      <c r="VAC4" s="158"/>
      <c r="VAD4" s="158"/>
      <c r="VAE4" s="158"/>
      <c r="VAF4" s="158"/>
      <c r="VAG4" s="158"/>
      <c r="VAH4" s="158"/>
      <c r="VAI4" s="158"/>
      <c r="VAJ4" s="158"/>
      <c r="VAK4" s="158"/>
      <c r="VAL4" s="158"/>
      <c r="VAM4" s="158"/>
      <c r="VAN4" s="158"/>
      <c r="VAO4" s="158"/>
      <c r="VAP4" s="158"/>
      <c r="VAQ4" s="158"/>
      <c r="VAR4" s="158"/>
      <c r="VAS4" s="158"/>
      <c r="VAT4" s="158"/>
      <c r="VAU4" s="158"/>
      <c r="VAV4" s="158"/>
      <c r="VAW4" s="158"/>
      <c r="VAX4" s="158"/>
      <c r="VAY4" s="158"/>
      <c r="VAZ4" s="158"/>
      <c r="VBA4" s="158"/>
      <c r="VBB4" s="158"/>
      <c r="VBC4" s="158"/>
      <c r="VBD4" s="158"/>
      <c r="VBE4" s="158"/>
      <c r="VBF4" s="158"/>
      <c r="VBG4" s="158"/>
      <c r="VBH4" s="158"/>
      <c r="VBI4" s="158"/>
      <c r="VBJ4" s="158"/>
      <c r="VBK4" s="158"/>
      <c r="VBL4" s="158"/>
      <c r="VBM4" s="158"/>
      <c r="VBN4" s="158"/>
      <c r="VBO4" s="158"/>
      <c r="VBP4" s="158"/>
      <c r="VBQ4" s="158"/>
      <c r="VBR4" s="158"/>
      <c r="VBS4" s="158"/>
      <c r="VBT4" s="158"/>
      <c r="VBU4" s="158"/>
      <c r="VBV4" s="158"/>
      <c r="VBW4" s="158"/>
      <c r="VBX4" s="158"/>
      <c r="VBY4" s="158"/>
      <c r="VBZ4" s="158"/>
      <c r="VCA4" s="158"/>
      <c r="VCB4" s="158"/>
      <c r="VCC4" s="158"/>
      <c r="VCD4" s="158"/>
      <c r="VCE4" s="158"/>
      <c r="VCF4" s="158"/>
      <c r="VCG4" s="158"/>
      <c r="VCH4" s="158"/>
      <c r="VCI4" s="158"/>
      <c r="VCJ4" s="158"/>
      <c r="VCK4" s="158"/>
      <c r="VCL4" s="158"/>
      <c r="VCM4" s="158"/>
      <c r="VCN4" s="158"/>
      <c r="VCO4" s="158"/>
      <c r="VCP4" s="158"/>
      <c r="VCQ4" s="158"/>
      <c r="VCR4" s="158"/>
      <c r="VCS4" s="158"/>
      <c r="VCT4" s="158"/>
      <c r="VCU4" s="158"/>
      <c r="VCV4" s="158"/>
      <c r="VCW4" s="158"/>
      <c r="VCX4" s="158"/>
      <c r="VCY4" s="158"/>
      <c r="VCZ4" s="158"/>
      <c r="VDA4" s="158"/>
      <c r="VDB4" s="158"/>
      <c r="VDC4" s="158"/>
      <c r="VDD4" s="158"/>
      <c r="VDE4" s="158"/>
      <c r="VDF4" s="158"/>
      <c r="VDG4" s="158"/>
      <c r="VDH4" s="158"/>
      <c r="VDI4" s="158"/>
      <c r="VDJ4" s="158"/>
      <c r="VDK4" s="158"/>
      <c r="VDL4" s="158"/>
      <c r="VDM4" s="158"/>
      <c r="VDN4" s="158"/>
      <c r="VDO4" s="158"/>
      <c r="VDP4" s="158"/>
      <c r="VDQ4" s="158"/>
      <c r="VDR4" s="158"/>
      <c r="VDS4" s="158"/>
      <c r="VDT4" s="158"/>
      <c r="VDU4" s="158"/>
      <c r="VDV4" s="158"/>
      <c r="VDW4" s="158"/>
      <c r="VDX4" s="158"/>
      <c r="VDY4" s="158"/>
      <c r="VDZ4" s="158"/>
      <c r="VEA4" s="158"/>
      <c r="VEB4" s="158"/>
      <c r="VEC4" s="158"/>
      <c r="VED4" s="158"/>
      <c r="VEE4" s="158"/>
      <c r="VEF4" s="158"/>
      <c r="VEG4" s="158"/>
      <c r="VEH4" s="158"/>
      <c r="VEI4" s="158"/>
      <c r="VEJ4" s="158"/>
      <c r="VEK4" s="158"/>
      <c r="VEL4" s="158"/>
      <c r="VEM4" s="158"/>
      <c r="VEN4" s="158"/>
      <c r="VEO4" s="158"/>
      <c r="VEP4" s="158"/>
      <c r="VEQ4" s="158"/>
      <c r="VER4" s="158"/>
      <c r="VES4" s="158"/>
      <c r="VET4" s="158"/>
      <c r="VEU4" s="158"/>
      <c r="VEV4" s="158"/>
      <c r="VEW4" s="158"/>
      <c r="VEX4" s="158"/>
      <c r="VEY4" s="158"/>
      <c r="VEZ4" s="158"/>
      <c r="VFA4" s="158"/>
      <c r="VFB4" s="158"/>
      <c r="VFC4" s="158"/>
      <c r="VFD4" s="158"/>
      <c r="VFE4" s="158"/>
      <c r="VFF4" s="158"/>
      <c r="VFG4" s="158"/>
      <c r="VFH4" s="158"/>
      <c r="VFI4" s="158"/>
      <c r="VFJ4" s="158"/>
      <c r="VFK4" s="158"/>
      <c r="VFL4" s="158"/>
      <c r="VFM4" s="158"/>
      <c r="VFN4" s="158"/>
      <c r="VFO4" s="158"/>
      <c r="VFP4" s="158"/>
      <c r="VFQ4" s="158"/>
      <c r="VFR4" s="158"/>
      <c r="VFS4" s="158"/>
      <c r="VFT4" s="158"/>
      <c r="VFU4" s="158"/>
      <c r="VFV4" s="158"/>
      <c r="VFW4" s="158"/>
      <c r="VFX4" s="158"/>
      <c r="VFY4" s="158"/>
      <c r="VFZ4" s="158"/>
      <c r="VGA4" s="158"/>
      <c r="VGB4" s="158"/>
      <c r="VGC4" s="158"/>
      <c r="VGD4" s="158"/>
      <c r="VGE4" s="158"/>
      <c r="VGF4" s="158"/>
      <c r="VGG4" s="158"/>
      <c r="VGH4" s="158"/>
      <c r="VGI4" s="158"/>
      <c r="VGJ4" s="158"/>
      <c r="VGK4" s="158"/>
      <c r="VGL4" s="158"/>
      <c r="VGM4" s="158"/>
      <c r="VGN4" s="158"/>
      <c r="VGO4" s="158"/>
      <c r="VGP4" s="158"/>
      <c r="VGQ4" s="158"/>
      <c r="VGR4" s="158"/>
      <c r="VGS4" s="158"/>
      <c r="VGT4" s="158"/>
      <c r="VGU4" s="158"/>
      <c r="VGV4" s="158"/>
      <c r="VGW4" s="158"/>
      <c r="VGX4" s="158"/>
      <c r="VGY4" s="158"/>
      <c r="VGZ4" s="158"/>
      <c r="VHA4" s="158"/>
      <c r="VHB4" s="158"/>
      <c r="VHC4" s="158"/>
      <c r="VHD4" s="158"/>
      <c r="VHE4" s="158"/>
      <c r="VHF4" s="158"/>
      <c r="VHG4" s="158"/>
      <c r="VHH4" s="158"/>
      <c r="VHI4" s="158"/>
      <c r="VHJ4" s="158"/>
      <c r="VHK4" s="158"/>
      <c r="VHL4" s="158"/>
      <c r="VHM4" s="158"/>
      <c r="VHN4" s="158"/>
      <c r="VHO4" s="158"/>
      <c r="VHP4" s="158"/>
      <c r="VHQ4" s="158"/>
      <c r="VHR4" s="158"/>
      <c r="VHS4" s="158"/>
      <c r="VHT4" s="158"/>
      <c r="VHU4" s="158"/>
      <c r="VHV4" s="158"/>
      <c r="VHW4" s="158"/>
      <c r="VHX4" s="158"/>
      <c r="VHY4" s="158"/>
      <c r="VHZ4" s="158"/>
      <c r="VIA4" s="158"/>
      <c r="VIB4" s="158"/>
      <c r="VIC4" s="158"/>
      <c r="VID4" s="158"/>
      <c r="VIE4" s="158"/>
      <c r="VIF4" s="158"/>
      <c r="VIG4" s="158"/>
      <c r="VIH4" s="158"/>
      <c r="VII4" s="158"/>
      <c r="VIJ4" s="158"/>
      <c r="VIK4" s="158"/>
      <c r="VIL4" s="158"/>
      <c r="VIM4" s="158"/>
      <c r="VIN4" s="158"/>
      <c r="VIO4" s="158"/>
      <c r="VIP4" s="158"/>
      <c r="VIQ4" s="158"/>
      <c r="VIR4" s="158"/>
      <c r="VIS4" s="158"/>
      <c r="VIT4" s="158"/>
      <c r="VIU4" s="158"/>
      <c r="VIV4" s="158"/>
      <c r="VIW4" s="158"/>
      <c r="VIX4" s="158"/>
      <c r="VIY4" s="158"/>
      <c r="VIZ4" s="158"/>
      <c r="VJA4" s="158"/>
      <c r="VJB4" s="158"/>
      <c r="VJC4" s="158"/>
      <c r="VJD4" s="158"/>
      <c r="VJE4" s="158"/>
      <c r="VJF4" s="158"/>
      <c r="VJG4" s="158"/>
      <c r="VJH4" s="158"/>
      <c r="VJI4" s="158"/>
      <c r="VJJ4" s="158"/>
      <c r="VJK4" s="158"/>
      <c r="VJL4" s="158"/>
      <c r="VJM4" s="158"/>
      <c r="VJN4" s="158"/>
      <c r="VJO4" s="158"/>
      <c r="VJP4" s="158"/>
      <c r="VJQ4" s="158"/>
      <c r="VJR4" s="158"/>
      <c r="VJS4" s="158"/>
      <c r="VJT4" s="158"/>
      <c r="VJU4" s="158"/>
      <c r="VJV4" s="158"/>
      <c r="VJW4" s="158"/>
      <c r="VJX4" s="158"/>
      <c r="VJY4" s="158"/>
      <c r="VJZ4" s="158"/>
      <c r="VKA4" s="158"/>
      <c r="VKB4" s="158"/>
      <c r="VKC4" s="158"/>
      <c r="VKD4" s="158"/>
      <c r="VKE4" s="158"/>
      <c r="VKF4" s="158"/>
      <c r="VKG4" s="158"/>
      <c r="VKH4" s="158"/>
      <c r="VKI4" s="158"/>
      <c r="VKJ4" s="158"/>
      <c r="VKK4" s="158"/>
      <c r="VKL4" s="158"/>
      <c r="VKM4" s="158"/>
      <c r="VKN4" s="158"/>
      <c r="VKO4" s="158"/>
      <c r="VKP4" s="158"/>
      <c r="VKQ4" s="158"/>
      <c r="VKR4" s="158"/>
      <c r="VKS4" s="158"/>
      <c r="VKT4" s="158"/>
      <c r="VKU4" s="158"/>
      <c r="VKV4" s="158"/>
      <c r="VKW4" s="158"/>
      <c r="VKX4" s="158"/>
      <c r="VKY4" s="158"/>
      <c r="VKZ4" s="158"/>
      <c r="VLA4" s="158"/>
      <c r="VLB4" s="158"/>
      <c r="VLC4" s="158"/>
      <c r="VLD4" s="158"/>
      <c r="VLE4" s="158"/>
      <c r="VLF4" s="158"/>
      <c r="VLG4" s="158"/>
      <c r="VLH4" s="158"/>
      <c r="VLI4" s="158"/>
      <c r="VLJ4" s="158"/>
      <c r="VLK4" s="158"/>
      <c r="VLL4" s="158"/>
      <c r="VLM4" s="158"/>
      <c r="VLN4" s="158"/>
      <c r="VLO4" s="158"/>
      <c r="VLP4" s="158"/>
      <c r="VLQ4" s="158"/>
      <c r="VLR4" s="158"/>
      <c r="VLS4" s="158"/>
      <c r="VLT4" s="158"/>
      <c r="VLU4" s="158"/>
      <c r="VLV4" s="158"/>
      <c r="VLW4" s="158"/>
      <c r="VLX4" s="158"/>
      <c r="VLY4" s="158"/>
      <c r="VLZ4" s="158"/>
      <c r="VMA4" s="158"/>
      <c r="VMB4" s="158"/>
      <c r="VMC4" s="158"/>
      <c r="VMD4" s="158"/>
      <c r="VME4" s="158"/>
      <c r="VMF4" s="158"/>
      <c r="VMG4" s="158"/>
      <c r="VMH4" s="158"/>
      <c r="VMI4" s="158"/>
      <c r="VMJ4" s="158"/>
      <c r="VMK4" s="158"/>
      <c r="VML4" s="158"/>
      <c r="VMM4" s="158"/>
      <c r="VMN4" s="158"/>
      <c r="VMO4" s="158"/>
      <c r="VMP4" s="158"/>
      <c r="VMQ4" s="158"/>
      <c r="VMR4" s="158"/>
      <c r="VMS4" s="158"/>
      <c r="VMT4" s="158"/>
      <c r="VMU4" s="158"/>
      <c r="VMV4" s="158"/>
      <c r="VMW4" s="158"/>
      <c r="VMX4" s="158"/>
      <c r="VMY4" s="158"/>
      <c r="VMZ4" s="158"/>
      <c r="VNA4" s="158"/>
      <c r="VNB4" s="158"/>
      <c r="VNC4" s="158"/>
      <c r="VND4" s="158"/>
      <c r="VNE4" s="158"/>
      <c r="VNF4" s="158"/>
      <c r="VNG4" s="158"/>
      <c r="VNH4" s="158"/>
      <c r="VNI4" s="158"/>
      <c r="VNJ4" s="158"/>
      <c r="VNK4" s="158"/>
      <c r="VNL4" s="158"/>
      <c r="VNM4" s="158"/>
      <c r="VNN4" s="158"/>
      <c r="VNO4" s="158"/>
      <c r="VNP4" s="158"/>
      <c r="VNQ4" s="158"/>
      <c r="VNR4" s="158"/>
      <c r="VNS4" s="158"/>
      <c r="VNT4" s="158"/>
      <c r="VNU4" s="158"/>
      <c r="VNV4" s="158"/>
      <c r="VNW4" s="158"/>
      <c r="VNX4" s="158"/>
      <c r="VNY4" s="158"/>
      <c r="VNZ4" s="158"/>
      <c r="VOA4" s="158"/>
      <c r="VOB4" s="158"/>
      <c r="VOC4" s="158"/>
      <c r="VOD4" s="158"/>
      <c r="VOE4" s="158"/>
      <c r="VOF4" s="158"/>
      <c r="VOG4" s="158"/>
      <c r="VOH4" s="158"/>
      <c r="VOI4" s="158"/>
      <c r="VOJ4" s="158"/>
      <c r="VOK4" s="158"/>
      <c r="VOL4" s="158"/>
      <c r="VOM4" s="158"/>
      <c r="VON4" s="158"/>
      <c r="VOO4" s="158"/>
      <c r="VOP4" s="158"/>
      <c r="VOQ4" s="158"/>
      <c r="VOR4" s="158"/>
      <c r="VOS4" s="158"/>
      <c r="VOT4" s="158"/>
      <c r="VOU4" s="158"/>
      <c r="VOV4" s="158"/>
      <c r="VOW4" s="158"/>
      <c r="VOX4" s="158"/>
      <c r="VOY4" s="158"/>
      <c r="VOZ4" s="158"/>
      <c r="VPA4" s="158"/>
      <c r="VPB4" s="158"/>
      <c r="VPC4" s="158"/>
      <c r="VPD4" s="158"/>
      <c r="VPE4" s="158"/>
      <c r="VPF4" s="158"/>
      <c r="VPG4" s="158"/>
      <c r="VPH4" s="158"/>
      <c r="VPI4" s="158"/>
      <c r="VPJ4" s="158"/>
      <c r="VPK4" s="158"/>
      <c r="VPL4" s="158"/>
      <c r="VPM4" s="158"/>
      <c r="VPN4" s="158"/>
      <c r="VPO4" s="158"/>
      <c r="VPP4" s="158"/>
      <c r="VPQ4" s="158"/>
      <c r="VPR4" s="158"/>
      <c r="VPS4" s="158"/>
      <c r="VPT4" s="158"/>
      <c r="VPU4" s="158"/>
      <c r="VPV4" s="158"/>
      <c r="VPW4" s="158"/>
      <c r="VPX4" s="158"/>
      <c r="VPY4" s="158"/>
      <c r="VPZ4" s="158"/>
      <c r="VQA4" s="158"/>
      <c r="VQB4" s="158"/>
      <c r="VQC4" s="158"/>
      <c r="VQD4" s="158"/>
      <c r="VQE4" s="158"/>
      <c r="VQF4" s="158"/>
      <c r="VQG4" s="158"/>
      <c r="VQH4" s="158"/>
      <c r="VQI4" s="158"/>
      <c r="VQJ4" s="158"/>
      <c r="VQK4" s="158"/>
      <c r="VQL4" s="158"/>
      <c r="VQM4" s="158"/>
      <c r="VQN4" s="158"/>
      <c r="VQO4" s="158"/>
      <c r="VQP4" s="158"/>
      <c r="VQQ4" s="158"/>
      <c r="VQR4" s="158"/>
      <c r="VQS4" s="158"/>
      <c r="VQT4" s="158"/>
      <c r="VQU4" s="158"/>
      <c r="VQV4" s="158"/>
      <c r="VQW4" s="158"/>
      <c r="VQX4" s="158"/>
      <c r="VQY4" s="158"/>
      <c r="VQZ4" s="158"/>
      <c r="VRA4" s="158"/>
      <c r="VRB4" s="158"/>
      <c r="VRC4" s="158"/>
      <c r="VRD4" s="158"/>
      <c r="VRE4" s="158"/>
      <c r="VRF4" s="158"/>
      <c r="VRG4" s="158"/>
      <c r="VRH4" s="158"/>
      <c r="VRI4" s="158"/>
      <c r="VRJ4" s="158"/>
      <c r="VRK4" s="158"/>
      <c r="VRL4" s="158"/>
      <c r="VRM4" s="158"/>
      <c r="VRN4" s="158"/>
      <c r="VRO4" s="158"/>
      <c r="VRP4" s="158"/>
      <c r="VRQ4" s="158"/>
      <c r="VRR4" s="158"/>
      <c r="VRS4" s="158"/>
      <c r="VRT4" s="158"/>
      <c r="VRU4" s="158"/>
      <c r="VRV4" s="158"/>
      <c r="VRW4" s="158"/>
      <c r="VRX4" s="158"/>
      <c r="VRY4" s="158"/>
      <c r="VRZ4" s="158"/>
      <c r="VSA4" s="158"/>
      <c r="VSB4" s="158"/>
      <c r="VSC4" s="158"/>
      <c r="VSD4" s="158"/>
      <c r="VSE4" s="158"/>
      <c r="VSF4" s="158"/>
      <c r="VSG4" s="158"/>
      <c r="VSH4" s="158"/>
      <c r="VSI4" s="158"/>
      <c r="VSJ4" s="158"/>
      <c r="VSK4" s="158"/>
      <c r="VSL4" s="158"/>
      <c r="VSM4" s="158"/>
      <c r="VSN4" s="158"/>
      <c r="VSO4" s="158"/>
      <c r="VSP4" s="158"/>
      <c r="VSQ4" s="158"/>
      <c r="VSR4" s="158"/>
      <c r="VSS4" s="158"/>
      <c r="VST4" s="158"/>
      <c r="VSU4" s="158"/>
      <c r="VSV4" s="158"/>
      <c r="VSW4" s="158"/>
      <c r="VSX4" s="158"/>
      <c r="VSY4" s="158"/>
      <c r="VSZ4" s="158"/>
      <c r="VTA4" s="158"/>
      <c r="VTB4" s="158"/>
      <c r="VTC4" s="158"/>
      <c r="VTD4" s="158"/>
      <c r="VTE4" s="158"/>
      <c r="VTF4" s="158"/>
      <c r="VTG4" s="158"/>
      <c r="VTH4" s="158"/>
      <c r="VTI4" s="158"/>
      <c r="VTJ4" s="158"/>
      <c r="VTK4" s="158"/>
      <c r="VTL4" s="158"/>
      <c r="VTM4" s="158"/>
      <c r="VTN4" s="158"/>
      <c r="VTO4" s="158"/>
      <c r="VTP4" s="158"/>
      <c r="VTQ4" s="158"/>
      <c r="VTR4" s="158"/>
      <c r="VTS4" s="158"/>
      <c r="VTT4" s="158"/>
      <c r="VTU4" s="158"/>
      <c r="VTV4" s="158"/>
      <c r="VTW4" s="158"/>
      <c r="VTX4" s="158"/>
      <c r="VTY4" s="158"/>
      <c r="VTZ4" s="158"/>
      <c r="VUA4" s="158"/>
      <c r="VUB4" s="158"/>
      <c r="VUC4" s="158"/>
      <c r="VUD4" s="158"/>
      <c r="VUE4" s="158"/>
      <c r="VUF4" s="158"/>
      <c r="VUG4" s="158"/>
      <c r="VUH4" s="158"/>
      <c r="VUI4" s="158"/>
      <c r="VUJ4" s="158"/>
      <c r="VUK4" s="158"/>
      <c r="VUL4" s="158"/>
      <c r="VUM4" s="158"/>
      <c r="VUN4" s="158"/>
      <c r="VUO4" s="158"/>
      <c r="VUP4" s="158"/>
      <c r="VUQ4" s="158"/>
      <c r="VUR4" s="158"/>
      <c r="VUS4" s="158"/>
      <c r="VUT4" s="158"/>
      <c r="VUU4" s="158"/>
      <c r="VUV4" s="158"/>
      <c r="VUW4" s="158"/>
      <c r="VUX4" s="158"/>
      <c r="VUY4" s="158"/>
      <c r="VUZ4" s="158"/>
      <c r="VVA4" s="158"/>
      <c r="VVB4" s="158"/>
      <c r="VVC4" s="158"/>
      <c r="VVD4" s="158"/>
      <c r="VVE4" s="158"/>
      <c r="VVF4" s="158"/>
      <c r="VVG4" s="158"/>
      <c r="VVH4" s="158"/>
      <c r="VVI4" s="158"/>
      <c r="VVJ4" s="158"/>
      <c r="VVK4" s="158"/>
      <c r="VVL4" s="158"/>
      <c r="VVM4" s="158"/>
      <c r="VVN4" s="158"/>
      <c r="VVO4" s="158"/>
      <c r="VVP4" s="158"/>
      <c r="VVQ4" s="158"/>
      <c r="VVR4" s="158"/>
      <c r="VVS4" s="158"/>
      <c r="VVT4" s="158"/>
      <c r="VVU4" s="158"/>
      <c r="VVV4" s="158"/>
      <c r="VVW4" s="158"/>
      <c r="VVX4" s="158"/>
      <c r="VVY4" s="158"/>
      <c r="VVZ4" s="158"/>
      <c r="VWA4" s="158"/>
      <c r="VWB4" s="158"/>
      <c r="VWC4" s="158"/>
      <c r="VWD4" s="158"/>
      <c r="VWE4" s="158"/>
      <c r="VWF4" s="158"/>
      <c r="VWG4" s="158"/>
      <c r="VWH4" s="158"/>
      <c r="VWI4" s="158"/>
      <c r="VWJ4" s="158"/>
      <c r="VWK4" s="158"/>
      <c r="VWL4" s="158"/>
      <c r="VWM4" s="158"/>
      <c r="VWN4" s="158"/>
      <c r="VWO4" s="158"/>
      <c r="VWP4" s="158"/>
      <c r="VWQ4" s="158"/>
      <c r="VWR4" s="158"/>
      <c r="VWS4" s="158"/>
      <c r="VWT4" s="158"/>
      <c r="VWU4" s="158"/>
      <c r="VWV4" s="158"/>
      <c r="VWW4" s="158"/>
      <c r="VWX4" s="158"/>
      <c r="VWY4" s="158"/>
      <c r="VWZ4" s="158"/>
      <c r="VXA4" s="158"/>
      <c r="VXB4" s="158"/>
      <c r="VXC4" s="158"/>
      <c r="VXD4" s="158"/>
      <c r="VXE4" s="158"/>
      <c r="VXF4" s="158"/>
      <c r="VXG4" s="158"/>
      <c r="VXH4" s="158"/>
      <c r="VXI4" s="158"/>
      <c r="VXJ4" s="158"/>
      <c r="VXK4" s="158"/>
      <c r="VXL4" s="158"/>
      <c r="VXM4" s="158"/>
      <c r="VXN4" s="158"/>
      <c r="VXO4" s="158"/>
      <c r="VXP4" s="158"/>
      <c r="VXQ4" s="158"/>
      <c r="VXR4" s="158"/>
      <c r="VXS4" s="158"/>
      <c r="VXT4" s="158"/>
      <c r="VXU4" s="158"/>
      <c r="VXV4" s="158"/>
      <c r="VXW4" s="158"/>
      <c r="VXX4" s="158"/>
      <c r="VXY4" s="158"/>
      <c r="VXZ4" s="158"/>
      <c r="VYA4" s="158"/>
      <c r="VYB4" s="158"/>
      <c r="VYC4" s="158"/>
      <c r="VYD4" s="158"/>
      <c r="VYE4" s="158"/>
      <c r="VYF4" s="158"/>
      <c r="VYG4" s="158"/>
      <c r="VYH4" s="158"/>
      <c r="VYI4" s="158"/>
      <c r="VYJ4" s="158"/>
      <c r="VYK4" s="158"/>
      <c r="VYL4" s="158"/>
      <c r="VYM4" s="158"/>
      <c r="VYN4" s="158"/>
      <c r="VYO4" s="158"/>
      <c r="VYP4" s="158"/>
      <c r="VYQ4" s="158"/>
      <c r="VYR4" s="158"/>
      <c r="VYS4" s="158"/>
      <c r="VYT4" s="158"/>
      <c r="VYU4" s="158"/>
      <c r="VYV4" s="158"/>
      <c r="VYW4" s="158"/>
      <c r="VYX4" s="158"/>
      <c r="VYY4" s="158"/>
      <c r="VYZ4" s="158"/>
      <c r="VZA4" s="158"/>
      <c r="VZB4" s="158"/>
      <c r="VZC4" s="158"/>
      <c r="VZD4" s="158"/>
      <c r="VZE4" s="158"/>
      <c r="VZF4" s="158"/>
      <c r="VZG4" s="158"/>
      <c r="VZH4" s="158"/>
      <c r="VZI4" s="158"/>
      <c r="VZJ4" s="158"/>
      <c r="VZK4" s="158"/>
      <c r="VZL4" s="158"/>
      <c r="VZM4" s="158"/>
      <c r="VZN4" s="158"/>
      <c r="VZO4" s="158"/>
      <c r="VZP4" s="158"/>
      <c r="VZQ4" s="158"/>
      <c r="VZR4" s="158"/>
      <c r="VZS4" s="158"/>
      <c r="VZT4" s="158"/>
      <c r="VZU4" s="158"/>
      <c r="VZV4" s="158"/>
      <c r="VZW4" s="158"/>
      <c r="VZX4" s="158"/>
      <c r="VZY4" s="158"/>
      <c r="VZZ4" s="158"/>
      <c r="WAA4" s="158"/>
      <c r="WAB4" s="158"/>
      <c r="WAC4" s="158"/>
      <c r="WAD4" s="158"/>
      <c r="WAE4" s="158"/>
      <c r="WAF4" s="158"/>
      <c r="WAG4" s="158"/>
      <c r="WAH4" s="158"/>
      <c r="WAI4" s="158"/>
      <c r="WAJ4" s="158"/>
      <c r="WAK4" s="158"/>
      <c r="WAL4" s="158"/>
      <c r="WAM4" s="158"/>
      <c r="WAN4" s="158"/>
      <c r="WAO4" s="158"/>
      <c r="WAP4" s="158"/>
      <c r="WAQ4" s="158"/>
      <c r="WAR4" s="158"/>
      <c r="WAS4" s="158"/>
      <c r="WAT4" s="158"/>
      <c r="WAU4" s="158"/>
      <c r="WAV4" s="158"/>
      <c r="WAW4" s="158"/>
      <c r="WAX4" s="158"/>
      <c r="WAY4" s="158"/>
      <c r="WAZ4" s="158"/>
      <c r="WBA4" s="158"/>
      <c r="WBB4" s="158"/>
      <c r="WBC4" s="158"/>
      <c r="WBD4" s="158"/>
      <c r="WBE4" s="158"/>
      <c r="WBF4" s="158"/>
      <c r="WBG4" s="158"/>
      <c r="WBH4" s="158"/>
      <c r="WBI4" s="158"/>
      <c r="WBJ4" s="158"/>
      <c r="WBK4" s="158"/>
      <c r="WBL4" s="158"/>
      <c r="WBM4" s="158"/>
      <c r="WBN4" s="158"/>
      <c r="WBO4" s="158"/>
      <c r="WBP4" s="158"/>
      <c r="WBQ4" s="158"/>
      <c r="WBR4" s="158"/>
      <c r="WBS4" s="158"/>
      <c r="WBT4" s="158"/>
      <c r="WBU4" s="158"/>
      <c r="WBV4" s="158"/>
      <c r="WBW4" s="158"/>
      <c r="WBX4" s="158"/>
      <c r="WBY4" s="158"/>
      <c r="WBZ4" s="158"/>
      <c r="WCA4" s="158"/>
      <c r="WCB4" s="158"/>
      <c r="WCC4" s="158"/>
      <c r="WCD4" s="158"/>
      <c r="WCE4" s="158"/>
      <c r="WCF4" s="158"/>
      <c r="WCG4" s="158"/>
      <c r="WCH4" s="158"/>
      <c r="WCI4" s="158"/>
      <c r="WCJ4" s="158"/>
      <c r="WCK4" s="158"/>
      <c r="WCL4" s="158"/>
      <c r="WCM4" s="158"/>
      <c r="WCN4" s="158"/>
      <c r="WCO4" s="158"/>
      <c r="WCP4" s="158"/>
      <c r="WCQ4" s="158"/>
      <c r="WCR4" s="158"/>
      <c r="WCS4" s="158"/>
      <c r="WCT4" s="158"/>
      <c r="WCU4" s="158"/>
      <c r="WCV4" s="158"/>
      <c r="WCW4" s="158"/>
      <c r="WCX4" s="158"/>
      <c r="WCY4" s="158"/>
      <c r="WCZ4" s="158"/>
      <c r="WDA4" s="158"/>
      <c r="WDB4" s="158"/>
      <c r="WDC4" s="158"/>
      <c r="WDD4" s="158"/>
      <c r="WDE4" s="158"/>
      <c r="WDF4" s="158"/>
      <c r="WDG4" s="158"/>
      <c r="WDH4" s="158"/>
      <c r="WDI4" s="158"/>
      <c r="WDJ4" s="158"/>
      <c r="WDK4" s="158"/>
      <c r="WDL4" s="158"/>
      <c r="WDM4" s="158"/>
      <c r="WDN4" s="158"/>
      <c r="WDO4" s="158"/>
      <c r="WDP4" s="158"/>
      <c r="WDQ4" s="158"/>
      <c r="WDR4" s="158"/>
      <c r="WDS4" s="158"/>
      <c r="WDT4" s="158"/>
      <c r="WDU4" s="158"/>
      <c r="WDV4" s="158"/>
      <c r="WDW4" s="158"/>
      <c r="WDX4" s="158"/>
      <c r="WDY4" s="158"/>
      <c r="WDZ4" s="158"/>
      <c r="WEA4" s="158"/>
      <c r="WEB4" s="158"/>
      <c r="WEC4" s="158"/>
      <c r="WED4" s="158"/>
      <c r="WEE4" s="158"/>
      <c r="WEF4" s="158"/>
      <c r="WEG4" s="158"/>
      <c r="WEH4" s="158"/>
      <c r="WEI4" s="158"/>
      <c r="WEJ4" s="158"/>
      <c r="WEK4" s="158"/>
      <c r="WEL4" s="158"/>
      <c r="WEM4" s="158"/>
      <c r="WEN4" s="158"/>
      <c r="WEO4" s="158"/>
      <c r="WEP4" s="158"/>
      <c r="WEQ4" s="158"/>
      <c r="WER4" s="158"/>
      <c r="WES4" s="158"/>
      <c r="WET4" s="158"/>
      <c r="WEU4" s="158"/>
      <c r="WEV4" s="158"/>
      <c r="WEW4" s="158"/>
      <c r="WEX4" s="158"/>
      <c r="WEY4" s="158"/>
      <c r="WEZ4" s="158"/>
      <c r="WFA4" s="158"/>
      <c r="WFB4" s="158"/>
      <c r="WFC4" s="158"/>
      <c r="WFD4" s="158"/>
      <c r="WFE4" s="158"/>
      <c r="WFF4" s="158"/>
      <c r="WFG4" s="158"/>
      <c r="WFH4" s="158"/>
      <c r="WFI4" s="158"/>
      <c r="WFJ4" s="158"/>
      <c r="WFK4" s="158"/>
      <c r="WFL4" s="158"/>
      <c r="WFM4" s="158"/>
      <c r="WFN4" s="158"/>
      <c r="WFO4" s="158"/>
      <c r="WFP4" s="158"/>
      <c r="WFQ4" s="158"/>
      <c r="WFR4" s="158"/>
      <c r="WFS4" s="158"/>
      <c r="WFT4" s="158"/>
      <c r="WFU4" s="158"/>
      <c r="WFV4" s="158"/>
      <c r="WFW4" s="158"/>
      <c r="WFX4" s="158"/>
      <c r="WFY4" s="158"/>
      <c r="WFZ4" s="158"/>
      <c r="WGA4" s="158"/>
      <c r="WGB4" s="158"/>
      <c r="WGC4" s="158"/>
      <c r="WGD4" s="158"/>
      <c r="WGE4" s="158"/>
      <c r="WGF4" s="158"/>
      <c r="WGG4" s="158"/>
      <c r="WGH4" s="158"/>
      <c r="WGI4" s="158"/>
      <c r="WGJ4" s="158"/>
      <c r="WGK4" s="158"/>
      <c r="WGL4" s="158"/>
      <c r="WGM4" s="158"/>
      <c r="WGN4" s="158"/>
      <c r="WGO4" s="158"/>
      <c r="WGP4" s="158"/>
      <c r="WGQ4" s="158"/>
      <c r="WGR4" s="158"/>
      <c r="WGS4" s="158"/>
      <c r="WGT4" s="158"/>
      <c r="WGU4" s="158"/>
      <c r="WGV4" s="158"/>
      <c r="WGW4" s="158"/>
      <c r="WGX4" s="158"/>
      <c r="WGY4" s="158"/>
      <c r="WGZ4" s="158"/>
      <c r="WHA4" s="158"/>
      <c r="WHB4" s="158"/>
      <c r="WHC4" s="158"/>
      <c r="WHD4" s="158"/>
      <c r="WHE4" s="158"/>
      <c r="WHF4" s="158"/>
      <c r="WHG4" s="158"/>
      <c r="WHH4" s="158"/>
      <c r="WHI4" s="158"/>
      <c r="WHJ4" s="158"/>
      <c r="WHK4" s="158"/>
      <c r="WHL4" s="158"/>
      <c r="WHM4" s="158"/>
      <c r="WHN4" s="158"/>
      <c r="WHO4" s="158"/>
      <c r="WHP4" s="158"/>
      <c r="WHQ4" s="158"/>
      <c r="WHR4" s="158"/>
      <c r="WHS4" s="158"/>
      <c r="WHT4" s="158"/>
      <c r="WHU4" s="158"/>
      <c r="WHV4" s="158"/>
      <c r="WHW4" s="158"/>
      <c r="WHX4" s="158"/>
      <c r="WHY4" s="158"/>
      <c r="WHZ4" s="158"/>
      <c r="WIA4" s="158"/>
      <c r="WIB4" s="158"/>
      <c r="WIC4" s="158"/>
      <c r="WID4" s="158"/>
      <c r="WIE4" s="158"/>
      <c r="WIF4" s="158"/>
      <c r="WIG4" s="158"/>
      <c r="WIH4" s="158"/>
      <c r="WII4" s="158"/>
      <c r="WIJ4" s="158"/>
      <c r="WIK4" s="158"/>
      <c r="WIL4" s="158"/>
      <c r="WIM4" s="158"/>
      <c r="WIN4" s="158"/>
      <c r="WIO4" s="158"/>
      <c r="WIP4" s="158"/>
      <c r="WIQ4" s="158"/>
      <c r="WIR4" s="158"/>
      <c r="WIS4" s="158"/>
      <c r="WIT4" s="158"/>
      <c r="WIU4" s="158"/>
      <c r="WIV4" s="158"/>
      <c r="WIW4" s="158"/>
      <c r="WIX4" s="158"/>
      <c r="WIY4" s="158"/>
      <c r="WIZ4" s="158"/>
      <c r="WJA4" s="158"/>
      <c r="WJB4" s="158"/>
      <c r="WJC4" s="158"/>
      <c r="WJD4" s="158"/>
      <c r="WJE4" s="158"/>
      <c r="WJF4" s="158"/>
      <c r="WJG4" s="158"/>
      <c r="WJH4" s="158"/>
      <c r="WJI4" s="158"/>
      <c r="WJJ4" s="158"/>
      <c r="WJK4" s="158"/>
      <c r="WJL4" s="158"/>
      <c r="WJM4" s="158"/>
      <c r="WJN4" s="158"/>
      <c r="WJO4" s="158"/>
      <c r="WJP4" s="158"/>
      <c r="WJQ4" s="158"/>
      <c r="WJR4" s="158"/>
      <c r="WJS4" s="158"/>
      <c r="WJT4" s="158"/>
      <c r="WJU4" s="158"/>
      <c r="WJV4" s="158"/>
      <c r="WJW4" s="158"/>
      <c r="WJX4" s="158"/>
      <c r="WJY4" s="158"/>
      <c r="WJZ4" s="158"/>
      <c r="WKA4" s="158"/>
      <c r="WKB4" s="158"/>
      <c r="WKC4" s="158"/>
      <c r="WKD4" s="158"/>
      <c r="WKE4" s="158"/>
      <c r="WKF4" s="158"/>
      <c r="WKG4" s="158"/>
      <c r="WKH4" s="158"/>
      <c r="WKI4" s="158"/>
      <c r="WKJ4" s="158"/>
      <c r="WKK4" s="158"/>
      <c r="WKL4" s="158"/>
      <c r="WKM4" s="158"/>
      <c r="WKN4" s="158"/>
      <c r="WKO4" s="158"/>
      <c r="WKP4" s="158"/>
      <c r="WKQ4" s="158"/>
      <c r="WKR4" s="158"/>
      <c r="WKS4" s="158"/>
      <c r="WKT4" s="158"/>
      <c r="WKU4" s="158"/>
      <c r="WKV4" s="158"/>
      <c r="WKW4" s="158"/>
      <c r="WKX4" s="158"/>
      <c r="WKY4" s="158"/>
      <c r="WKZ4" s="158"/>
      <c r="WLA4" s="158"/>
      <c r="WLB4" s="158"/>
      <c r="WLC4" s="158"/>
      <c r="WLD4" s="158"/>
      <c r="WLE4" s="158"/>
      <c r="WLF4" s="158"/>
      <c r="WLG4" s="158"/>
      <c r="WLH4" s="158"/>
      <c r="WLI4" s="158"/>
      <c r="WLJ4" s="158"/>
      <c r="WLK4" s="158"/>
      <c r="WLL4" s="158"/>
      <c r="WLM4" s="158"/>
      <c r="WLN4" s="158"/>
      <c r="WLO4" s="158"/>
      <c r="WLP4" s="158"/>
      <c r="WLQ4" s="158"/>
      <c r="WLR4" s="158"/>
      <c r="WLS4" s="158"/>
      <c r="WLT4" s="158"/>
      <c r="WLU4" s="158"/>
      <c r="WLV4" s="158"/>
      <c r="WLW4" s="158"/>
      <c r="WLX4" s="158"/>
      <c r="WLY4" s="158"/>
      <c r="WLZ4" s="158"/>
      <c r="WMA4" s="158"/>
      <c r="WMB4" s="158"/>
      <c r="WMC4" s="158"/>
      <c r="WMD4" s="158"/>
      <c r="WME4" s="158"/>
      <c r="WMF4" s="158"/>
      <c r="WMG4" s="158"/>
      <c r="WMH4" s="158"/>
      <c r="WMI4" s="158"/>
      <c r="WMJ4" s="158"/>
      <c r="WMK4" s="158"/>
      <c r="WML4" s="158"/>
      <c r="WMM4" s="158"/>
      <c r="WMN4" s="158"/>
      <c r="WMO4" s="158"/>
      <c r="WMP4" s="158"/>
      <c r="WMQ4" s="158"/>
      <c r="WMR4" s="158"/>
      <c r="WMS4" s="158"/>
      <c r="WMT4" s="158"/>
      <c r="WMU4" s="158"/>
      <c r="WMV4" s="158"/>
      <c r="WMW4" s="158"/>
      <c r="WMX4" s="158"/>
      <c r="WMY4" s="158"/>
      <c r="WMZ4" s="158"/>
      <c r="WNA4" s="158"/>
      <c r="WNB4" s="158"/>
      <c r="WNC4" s="158"/>
      <c r="WND4" s="158"/>
      <c r="WNE4" s="158"/>
      <c r="WNF4" s="158"/>
      <c r="WNG4" s="158"/>
      <c r="WNH4" s="158"/>
      <c r="WNI4" s="158"/>
      <c r="WNJ4" s="158"/>
      <c r="WNK4" s="158"/>
      <c r="WNL4" s="158"/>
      <c r="WNM4" s="158"/>
      <c r="WNN4" s="158"/>
      <c r="WNO4" s="158"/>
      <c r="WNP4" s="158"/>
      <c r="WNQ4" s="158"/>
      <c r="WNR4" s="158"/>
      <c r="WNS4" s="158"/>
      <c r="WNT4" s="158"/>
      <c r="WNU4" s="158"/>
      <c r="WNV4" s="158"/>
      <c r="WNW4" s="158"/>
      <c r="WNX4" s="158"/>
      <c r="WNY4" s="158"/>
      <c r="WNZ4" s="158"/>
      <c r="WOA4" s="158"/>
      <c r="WOB4" s="158"/>
      <c r="WOC4" s="158"/>
      <c r="WOD4" s="158"/>
      <c r="WOE4" s="158"/>
      <c r="WOF4" s="158"/>
      <c r="WOG4" s="158"/>
      <c r="WOH4" s="158"/>
      <c r="WOI4" s="158"/>
      <c r="WOJ4" s="158"/>
      <c r="WOK4" s="158"/>
      <c r="WOL4" s="158"/>
      <c r="WOM4" s="158"/>
      <c r="WON4" s="158"/>
      <c r="WOO4" s="158"/>
      <c r="WOP4" s="158"/>
      <c r="WOQ4" s="158"/>
      <c r="WOR4" s="158"/>
      <c r="WOS4" s="158"/>
      <c r="WOT4" s="158"/>
      <c r="WOU4" s="158"/>
      <c r="WOV4" s="158"/>
      <c r="WOW4" s="158"/>
      <c r="WOX4" s="158"/>
      <c r="WOY4" s="158"/>
      <c r="WOZ4" s="158"/>
      <c r="WPA4" s="158"/>
      <c r="WPB4" s="158"/>
      <c r="WPC4" s="158"/>
      <c r="WPD4" s="158"/>
      <c r="WPE4" s="158"/>
      <c r="WPF4" s="158"/>
      <c r="WPG4" s="158"/>
      <c r="WPH4" s="158"/>
      <c r="WPI4" s="158"/>
      <c r="WPJ4" s="158"/>
      <c r="WPK4" s="158"/>
      <c r="WPL4" s="158"/>
      <c r="WPM4" s="158"/>
      <c r="WPN4" s="158"/>
      <c r="WPO4" s="158"/>
      <c r="WPP4" s="158"/>
      <c r="WPQ4" s="158"/>
      <c r="WPR4" s="158"/>
      <c r="WPS4" s="158"/>
      <c r="WPT4" s="158"/>
      <c r="WPU4" s="158"/>
      <c r="WPV4" s="158"/>
      <c r="WPW4" s="158"/>
      <c r="WPX4" s="158"/>
      <c r="WPY4" s="158"/>
      <c r="WPZ4" s="158"/>
      <c r="WQA4" s="158"/>
      <c r="WQB4" s="158"/>
      <c r="WQC4" s="158"/>
      <c r="WQD4" s="158"/>
      <c r="WQE4" s="158"/>
      <c r="WQF4" s="158"/>
      <c r="WQG4" s="158"/>
      <c r="WQH4" s="158"/>
      <c r="WQI4" s="158"/>
      <c r="WQJ4" s="158"/>
      <c r="WQK4" s="158"/>
      <c r="WQL4" s="158"/>
      <c r="WQM4" s="158"/>
      <c r="WQN4" s="158"/>
      <c r="WQO4" s="158"/>
      <c r="WQP4" s="158"/>
      <c r="WQQ4" s="158"/>
      <c r="WQR4" s="158"/>
      <c r="WQS4" s="158"/>
      <c r="WQT4" s="158"/>
      <c r="WQU4" s="158"/>
      <c r="WQV4" s="158"/>
      <c r="WQW4" s="158"/>
      <c r="WQX4" s="158"/>
      <c r="WQY4" s="158"/>
      <c r="WQZ4" s="158"/>
      <c r="WRA4" s="158"/>
      <c r="WRB4" s="158"/>
      <c r="WRC4" s="158"/>
      <c r="WRD4" s="158"/>
      <c r="WRE4" s="158"/>
      <c r="WRF4" s="158"/>
      <c r="WRG4" s="158"/>
      <c r="WRH4" s="158"/>
      <c r="WRI4" s="158"/>
      <c r="WRJ4" s="158"/>
      <c r="WRK4" s="158"/>
      <c r="WRL4" s="158"/>
      <c r="WRM4" s="158"/>
      <c r="WRN4" s="158"/>
      <c r="WRO4" s="158"/>
      <c r="WRP4" s="158"/>
      <c r="WRQ4" s="158"/>
      <c r="WRR4" s="158"/>
      <c r="WRS4" s="158"/>
      <c r="WRT4" s="158"/>
      <c r="WRU4" s="158"/>
      <c r="WRV4" s="158"/>
      <c r="WRW4" s="158"/>
      <c r="WRX4" s="158"/>
      <c r="WRY4" s="158"/>
      <c r="WRZ4" s="158"/>
      <c r="WSA4" s="158"/>
      <c r="WSB4" s="158"/>
      <c r="WSC4" s="158"/>
      <c r="WSD4" s="158"/>
      <c r="WSE4" s="158"/>
      <c r="WSF4" s="158"/>
      <c r="WSG4" s="158"/>
      <c r="WSH4" s="158"/>
      <c r="WSI4" s="158"/>
      <c r="WSJ4" s="158"/>
      <c r="WSK4" s="158"/>
      <c r="WSL4" s="158"/>
      <c r="WSM4" s="158"/>
      <c r="WSN4" s="158"/>
      <c r="WSO4" s="158"/>
      <c r="WSP4" s="158"/>
      <c r="WSQ4" s="158"/>
      <c r="WSR4" s="158"/>
      <c r="WSS4" s="158"/>
      <c r="WST4" s="158"/>
      <c r="WSU4" s="158"/>
      <c r="WSV4" s="158"/>
      <c r="WSW4" s="158"/>
      <c r="WSX4" s="158"/>
      <c r="WSY4" s="158"/>
      <c r="WSZ4" s="158"/>
      <c r="WTA4" s="158"/>
      <c r="WTB4" s="158"/>
      <c r="WTC4" s="158"/>
      <c r="WTD4" s="158"/>
      <c r="WTE4" s="158"/>
      <c r="WTF4" s="158"/>
      <c r="WTG4" s="158"/>
      <c r="WTH4" s="158"/>
      <c r="WTI4" s="158"/>
      <c r="WTJ4" s="158"/>
      <c r="WTK4" s="158"/>
      <c r="WTL4" s="158"/>
      <c r="WTM4" s="158"/>
      <c r="WTN4" s="158"/>
      <c r="WTO4" s="158"/>
      <c r="WTP4" s="158"/>
      <c r="WTQ4" s="158"/>
      <c r="WTR4" s="158"/>
      <c r="WTS4" s="158"/>
      <c r="WTT4" s="158"/>
      <c r="WTU4" s="158"/>
      <c r="WTV4" s="158"/>
      <c r="WTW4" s="158"/>
      <c r="WTX4" s="158"/>
      <c r="WTY4" s="158"/>
      <c r="WTZ4" s="158"/>
      <c r="WUA4" s="158"/>
      <c r="WUB4" s="158"/>
      <c r="WUC4" s="158"/>
      <c r="WUD4" s="158"/>
      <c r="WUE4" s="158"/>
      <c r="WUF4" s="158"/>
      <c r="WUG4" s="158"/>
      <c r="WUH4" s="158"/>
      <c r="WUI4" s="158"/>
      <c r="WUJ4" s="158"/>
      <c r="WUK4" s="158"/>
      <c r="WUL4" s="158"/>
      <c r="WUM4" s="158"/>
      <c r="WUN4" s="158"/>
      <c r="WUO4" s="158"/>
      <c r="WUP4" s="158"/>
      <c r="WUQ4" s="158"/>
      <c r="WUR4" s="158"/>
      <c r="WUS4" s="158"/>
      <c r="WUT4" s="158"/>
      <c r="WUU4" s="158"/>
      <c r="WUV4" s="158"/>
      <c r="WUW4" s="158"/>
      <c r="WUX4" s="158"/>
      <c r="WUY4" s="158"/>
      <c r="WUZ4" s="158"/>
      <c r="WVA4" s="158"/>
      <c r="WVB4" s="158"/>
      <c r="WVC4" s="158"/>
      <c r="WVD4" s="158"/>
      <c r="WVE4" s="158"/>
      <c r="WVF4" s="158"/>
      <c r="WVG4" s="158"/>
      <c r="WVH4" s="158"/>
      <c r="WVI4" s="158"/>
      <c r="WVJ4" s="158"/>
      <c r="WVK4" s="158"/>
      <c r="WVL4" s="158"/>
      <c r="WVM4" s="158"/>
      <c r="WVN4" s="158"/>
      <c r="WVO4" s="158"/>
      <c r="WVP4" s="158"/>
      <c r="WVQ4" s="158"/>
      <c r="WVR4" s="158"/>
      <c r="WVS4" s="158"/>
      <c r="WVT4" s="158"/>
      <c r="WVU4" s="158"/>
      <c r="WVV4" s="158"/>
      <c r="WVW4" s="158"/>
      <c r="WVX4" s="158"/>
      <c r="WVY4" s="158"/>
      <c r="WVZ4" s="158"/>
      <c r="WWA4" s="158"/>
      <c r="WWB4" s="158"/>
      <c r="WWC4" s="158"/>
      <c r="WWD4" s="158"/>
      <c r="WWE4" s="158"/>
      <c r="WWF4" s="158"/>
      <c r="WWG4" s="158"/>
      <c r="WWH4" s="158"/>
      <c r="WWI4" s="158"/>
      <c r="WWJ4" s="158"/>
      <c r="WWK4" s="158"/>
      <c r="WWL4" s="158"/>
      <c r="WWM4" s="158"/>
      <c r="WWN4" s="158"/>
      <c r="WWO4" s="158"/>
      <c r="WWP4" s="158"/>
      <c r="WWQ4" s="158"/>
      <c r="WWR4" s="158"/>
      <c r="WWS4" s="158"/>
      <c r="WWT4" s="158"/>
      <c r="WWU4" s="158"/>
      <c r="WWV4" s="158"/>
      <c r="WWW4" s="158"/>
      <c r="WWX4" s="158"/>
      <c r="WWY4" s="158"/>
      <c r="WWZ4" s="158"/>
      <c r="WXA4" s="158"/>
      <c r="WXB4" s="158"/>
      <c r="WXC4" s="158"/>
      <c r="WXD4" s="158"/>
      <c r="WXE4" s="158"/>
      <c r="WXF4" s="158"/>
      <c r="WXG4" s="158"/>
      <c r="WXH4" s="158"/>
      <c r="WXI4" s="158"/>
      <c r="WXJ4" s="158"/>
      <c r="WXK4" s="158"/>
      <c r="WXL4" s="158"/>
      <c r="WXM4" s="158"/>
      <c r="WXN4" s="158"/>
      <c r="WXO4" s="158"/>
      <c r="WXP4" s="158"/>
      <c r="WXQ4" s="158"/>
      <c r="WXR4" s="158"/>
      <c r="WXS4" s="158"/>
      <c r="WXT4" s="158"/>
      <c r="WXU4" s="158"/>
      <c r="WXV4" s="158"/>
      <c r="WXW4" s="158"/>
      <c r="WXX4" s="158"/>
      <c r="WXY4" s="158"/>
      <c r="WXZ4" s="158"/>
      <c r="WYA4" s="158"/>
      <c r="WYB4" s="158"/>
      <c r="WYC4" s="158"/>
      <c r="WYD4" s="158"/>
      <c r="WYE4" s="158"/>
      <c r="WYF4" s="158"/>
      <c r="WYG4" s="158"/>
      <c r="WYH4" s="158"/>
      <c r="WYI4" s="158"/>
      <c r="WYJ4" s="158"/>
      <c r="WYK4" s="158"/>
      <c r="WYL4" s="158"/>
      <c r="WYM4" s="158"/>
      <c r="WYN4" s="158"/>
      <c r="WYO4" s="158"/>
      <c r="WYP4" s="158"/>
      <c r="WYQ4" s="158"/>
      <c r="WYR4" s="158"/>
      <c r="WYS4" s="158"/>
      <c r="WYT4" s="158"/>
      <c r="WYU4" s="158"/>
      <c r="WYV4" s="158"/>
      <c r="WYW4" s="158"/>
      <c r="WYX4" s="158"/>
      <c r="WYY4" s="158"/>
      <c r="WYZ4" s="158"/>
      <c r="WZA4" s="158"/>
      <c r="WZB4" s="158"/>
      <c r="WZC4" s="158"/>
      <c r="WZD4" s="158"/>
      <c r="WZE4" s="158"/>
      <c r="WZF4" s="158"/>
      <c r="WZG4" s="158"/>
      <c r="WZH4" s="158"/>
      <c r="WZI4" s="158"/>
      <c r="WZJ4" s="158"/>
      <c r="WZK4" s="158"/>
      <c r="WZL4" s="158"/>
      <c r="WZM4" s="158"/>
      <c r="WZN4" s="158"/>
      <c r="WZO4" s="158"/>
      <c r="WZP4" s="158"/>
      <c r="WZQ4" s="158"/>
      <c r="WZR4" s="158"/>
      <c r="WZS4" s="158"/>
      <c r="WZT4" s="158"/>
      <c r="WZU4" s="158"/>
      <c r="WZV4" s="158"/>
      <c r="WZW4" s="158"/>
      <c r="WZX4" s="158"/>
      <c r="WZY4" s="158"/>
      <c r="WZZ4" s="158"/>
      <c r="XAA4" s="158"/>
      <c r="XAB4" s="158"/>
      <c r="XAC4" s="158"/>
      <c r="XAD4" s="158"/>
      <c r="XAE4" s="158"/>
      <c r="XAF4" s="158"/>
      <c r="XAG4" s="158"/>
      <c r="XAH4" s="158"/>
      <c r="XAI4" s="158"/>
      <c r="XAJ4" s="158"/>
      <c r="XAK4" s="158"/>
      <c r="XAL4" s="158"/>
      <c r="XAM4" s="158"/>
      <c r="XAN4" s="158"/>
      <c r="XAO4" s="158"/>
      <c r="XAP4" s="158"/>
      <c r="XAQ4" s="158"/>
      <c r="XAR4" s="158"/>
      <c r="XAS4" s="158"/>
      <c r="XAT4" s="158"/>
      <c r="XAU4" s="158"/>
      <c r="XAV4" s="158"/>
      <c r="XAW4" s="158"/>
      <c r="XAX4" s="158"/>
      <c r="XAY4" s="158"/>
      <c r="XAZ4" s="158"/>
      <c r="XBA4" s="158"/>
      <c r="XBB4" s="158"/>
      <c r="XBC4" s="158"/>
      <c r="XBD4" s="158"/>
      <c r="XBE4" s="158"/>
      <c r="XBF4" s="158"/>
      <c r="XBG4" s="158"/>
      <c r="XBH4" s="158"/>
      <c r="XBI4" s="158"/>
      <c r="XBJ4" s="158"/>
      <c r="XBK4" s="158"/>
      <c r="XBL4" s="158"/>
      <c r="XBM4" s="158"/>
      <c r="XBN4" s="158"/>
      <c r="XBO4" s="158"/>
      <c r="XBP4" s="158"/>
      <c r="XBQ4" s="158"/>
      <c r="XBR4" s="158"/>
      <c r="XBS4" s="158"/>
      <c r="XBT4" s="158"/>
      <c r="XBU4" s="158"/>
      <c r="XBV4" s="158"/>
      <c r="XBW4" s="158"/>
      <c r="XBX4" s="158"/>
      <c r="XBY4" s="158"/>
      <c r="XBZ4" s="158"/>
      <c r="XCA4" s="158"/>
      <c r="XCB4" s="158"/>
      <c r="XCC4" s="158"/>
      <c r="XCD4" s="158"/>
      <c r="XCE4" s="158"/>
      <c r="XCF4" s="158"/>
      <c r="XCG4" s="158"/>
      <c r="XCH4" s="158"/>
      <c r="XCI4" s="158"/>
      <c r="XCJ4" s="158"/>
      <c r="XCK4" s="158"/>
      <c r="XCL4" s="158"/>
      <c r="XCM4" s="158"/>
      <c r="XCN4" s="158"/>
      <c r="XCO4" s="158"/>
      <c r="XCP4" s="158"/>
      <c r="XCQ4" s="158"/>
      <c r="XCR4" s="158"/>
      <c r="XCS4" s="158"/>
      <c r="XCT4" s="158"/>
      <c r="XCU4" s="158"/>
      <c r="XCV4" s="158"/>
      <c r="XCW4" s="158"/>
      <c r="XCX4" s="158"/>
      <c r="XCY4" s="158"/>
      <c r="XCZ4" s="158"/>
      <c r="XDA4" s="158"/>
      <c r="XDB4" s="158"/>
      <c r="XDC4" s="158"/>
      <c r="XDD4" s="158"/>
      <c r="XDE4" s="158"/>
      <c r="XDF4" s="158"/>
      <c r="XDG4" s="158"/>
      <c r="XDH4" s="158"/>
      <c r="XDI4" s="158"/>
      <c r="XDJ4" s="158"/>
      <c r="XDK4" s="158"/>
      <c r="XDL4" s="158"/>
      <c r="XDM4" s="158"/>
      <c r="XDN4" s="158"/>
      <c r="XDO4" s="158"/>
      <c r="XDP4" s="158"/>
      <c r="XDQ4" s="158"/>
      <c r="XDR4" s="158"/>
      <c r="XDS4" s="158"/>
      <c r="XDT4" s="158"/>
      <c r="XDU4" s="158"/>
      <c r="XDV4" s="158"/>
      <c r="XDW4" s="158"/>
      <c r="XDX4" s="158"/>
      <c r="XDY4" s="158"/>
      <c r="XDZ4" s="158"/>
      <c r="XEA4" s="158"/>
      <c r="XEB4" s="158"/>
      <c r="XEC4" s="158"/>
      <c r="XED4" s="158"/>
      <c r="XEE4" s="158"/>
      <c r="XEF4" s="158"/>
      <c r="XEG4" s="158"/>
      <c r="XEH4" s="158"/>
      <c r="XEI4" s="158"/>
      <c r="XEJ4" s="158"/>
      <c r="XEK4" s="158"/>
      <c r="XEL4" s="158"/>
      <c r="XEM4" s="158"/>
      <c r="XEN4" s="158"/>
      <c r="XEO4" s="158"/>
      <c r="XEP4" s="158"/>
      <c r="XEQ4" s="158"/>
      <c r="XER4" s="158"/>
      <c r="XES4" s="158"/>
      <c r="XET4" s="158"/>
      <c r="XEU4" s="158"/>
      <c r="XEV4" s="158"/>
      <c r="XEW4" s="158"/>
      <c r="XEX4" s="158"/>
      <c r="XEY4" s="158"/>
      <c r="XEZ4" s="158"/>
      <c r="XFA4" s="158"/>
      <c r="XFB4" s="158"/>
      <c r="XFC4" s="158"/>
      <c r="XFD4" s="158"/>
    </row>
    <row r="5" spans="1:16384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16384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16384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16384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16384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16384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226737</v>
      </c>
      <c r="D10" s="102">
        <f>IFERROR(INDEX('на отправку (3)'!F:F,MATCH($U10,'на отправку (3)'!$A:$A,0),1),0)</f>
        <v>1174508.8999999999</v>
      </c>
      <c r="E10" s="102">
        <f>IFERROR(INDEX('на отправку (3)'!G:G,MATCH($U10,'на отправку (3)'!$A:$A,0),1),0)</f>
        <v>0.19304834600000001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-5.438161043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255839</v>
      </c>
      <c r="O10" s="102">
        <f>IFERROR(INDEX('на отправку (3)'!Q:Q,MATCH($U10,'на отправку (3)'!$A:$A,0),1),0)</f>
        <v>1253189</v>
      </c>
      <c r="P10" s="102">
        <f>IFERROR(INDEX('на отправку (3)'!R:R,MATCH($U10,'на отправку (3)'!$A:$A,0),1),0)</f>
        <v>0.204150372</v>
      </c>
      <c r="Q10" s="102">
        <f>IFERROR(INDEX('на отправку (3)'!S:S,MATCH($U10,'на отправку (3)'!$A:$A,0),1),0)</f>
        <v>0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022300№1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16384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763</v>
      </c>
      <c r="D11" s="102">
        <f>IFERROR(INDEX('на отправку (3)'!F:F,MATCH($U11,'на отправку (3)'!$A:$A,0),1),0)</f>
        <v>882</v>
      </c>
      <c r="E11" s="102">
        <f>IFERROR(INDEX('на отправку (3)'!G:G,MATCH($U11,'на отправку (3)'!$A:$A,0),1),0)</f>
        <v>0.86507936500000004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255.32257427900001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419</v>
      </c>
      <c r="O11" s="102">
        <f>IFERROR(INDEX('на отправку (3)'!Q:Q,MATCH($U11,'на отправку (3)'!$A:$A,0),1),0)</f>
        <v>1721</v>
      </c>
      <c r="P11" s="102">
        <f>IFERROR(INDEX('на отправку (3)'!R:R,MATCH($U11,'на отправку (3)'!$A:$A,0),1),0)</f>
        <v>0.24346310299999999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022300№2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16384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76</v>
      </c>
      <c r="D12" s="102">
        <f>IFERROR(INDEX('на отправку (3)'!F:F,MATCH($U12,'на отправку (3)'!$A:$A,0),1),0)</f>
        <v>153</v>
      </c>
      <c r="E12" s="102">
        <f>IFERROR(INDEX('на отправку (3)'!G:G,MATCH($U12,'на отправку (3)'!$A:$A,0),1),0)</f>
        <v>0.49673202599999999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204.24836615300001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16</v>
      </c>
      <c r="O12" s="102">
        <f>IFERROR(INDEX('на отправку (3)'!Q:Q,MATCH($U12,'на отправку (3)'!$A:$A,0),1),0)</f>
        <v>98</v>
      </c>
      <c r="P12" s="102">
        <f>IFERROR(INDEX('на отправку (3)'!R:R,MATCH($U12,'на отправку (3)'!$A:$A,0),1),0)</f>
        <v>0.163265306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022300№3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16384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24</v>
      </c>
      <c r="D13" s="102">
        <f>IFERROR(INDEX('на отправку (3)'!F:F,MATCH($U13,'на отправку (3)'!$A:$A,0),1),0)</f>
        <v>29</v>
      </c>
      <c r="E13" s="102">
        <f>IFERROR(INDEX('на отправку (3)'!G:G,MATCH($U13,'на отправку (3)'!$A:$A,0),1),0)</f>
        <v>0.82758620699999996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893.10345237199999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</v>
      </c>
      <c r="O13" s="102">
        <f>IFERROR(INDEX('на отправку (3)'!Q:Q,MATCH($U13,'на отправку (3)'!$A:$A,0),1),0)</f>
        <v>12</v>
      </c>
      <c r="P13" s="102">
        <f>IFERROR(INDEX('на отправку (3)'!R:R,MATCH($U13,'на отправку (3)'!$A:$A,0),1),0)</f>
        <v>8.3333332999999996E-2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022300№4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16384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120</v>
      </c>
      <c r="D14" s="102">
        <f>IFERROR(INDEX('на отправку (3)'!F:F,MATCH($U14,'на отправку (3)'!$A:$A,0),1),0)</f>
        <v>143</v>
      </c>
      <c r="E14" s="102">
        <f>IFERROR(INDEX('на отправку (3)'!G:G,MATCH($U14,'на отправку (3)'!$A:$A,0),1),0)</f>
        <v>0.83916083900000005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1134.765235411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35</v>
      </c>
      <c r="O14" s="102">
        <f>IFERROR(INDEX('на отправку (3)'!Q:Q,MATCH($U14,'на отправку (3)'!$A:$A,0),1),0)</f>
        <v>515</v>
      </c>
      <c r="P14" s="102">
        <f>IFERROR(INDEX('на отправку (3)'!R:R,MATCH($U14,'на отправку (3)'!$A:$A,0),1),0)</f>
        <v>6.7961165000000004E-2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022300№5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16384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4664</v>
      </c>
      <c r="D15" s="102">
        <f>IFERROR(INDEX('на отправку (3)'!F:F,MATCH($U15,'на отправку (3)'!$A:$A,0),1),0)</f>
        <v>4660</v>
      </c>
      <c r="E15" s="102">
        <f>IFERROR(INDEX('на отправку (3)'!G:G,MATCH($U15,'на отправку (3)'!$A:$A,0),1),0)</f>
        <v>1.0008583689999999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1.0008583689999999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022300№6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16384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2281</v>
      </c>
      <c r="D16" s="102">
        <f>IFERROR(INDEX('на отправку (3)'!F:F,MATCH($U16,'на отправку (3)'!$A:$A,0),1),0)</f>
        <v>2535</v>
      </c>
      <c r="E16" s="102">
        <f>IFERROR(INDEX('на отправку (3)'!G:G,MATCH($U16,'на отправку (3)'!$A:$A,0),1),0)</f>
        <v>0.89980276100000001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7.7498562499999997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2066</v>
      </c>
      <c r="O16" s="102">
        <f>IFERROR(INDEX('на отправку (3)'!Q:Q,MATCH($U16,'на отправку (3)'!$A:$A,0),1),0)</f>
        <v>2474</v>
      </c>
      <c r="P16" s="102">
        <f>IFERROR(INDEX('на отправку (3)'!R:R,MATCH($U16,'на отправку (3)'!$A:$A,0),1),0)</f>
        <v>0.83508488299999994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022300№7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695</v>
      </c>
      <c r="D17" s="102">
        <f>IFERROR(INDEX('на отправку (3)'!F:F,MATCH($U17,'на отправку (3)'!$A:$A,0),1),0)</f>
        <v>2535</v>
      </c>
      <c r="E17" s="102">
        <f>IFERROR(INDEX('на отправку (3)'!G:G,MATCH($U17,'на отправку (3)'!$A:$A,0),1),0)</f>
        <v>0.27416173599999999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19.204944576999999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569</v>
      </c>
      <c r="O17" s="102">
        <f>IFERROR(INDEX('на отправку (3)'!Q:Q,MATCH($U17,'на отправку (3)'!$A:$A,0),1),0)</f>
        <v>2474</v>
      </c>
      <c r="P17" s="102">
        <f>IFERROR(INDEX('на отправку (3)'!R:R,MATCH($U17,'на отправку (3)'!$A:$A,0),1),0)</f>
        <v>0.22999191599999999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022300№8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13247</v>
      </c>
      <c r="D18" s="102">
        <f>IFERROR(INDEX('на отправку (3)'!F:F,MATCH($U18,'на отправку (3)'!$A:$A,0),1),0)</f>
        <v>882</v>
      </c>
      <c r="E18" s="102">
        <f>IFERROR(INDEX('на отправку (3)'!G:G,MATCH($U18,'на отправку (3)'!$A:$A,0),1),0)</f>
        <v>15.019274376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15.019274376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12650</v>
      </c>
      <c r="O18" s="102">
        <f>IFERROR(INDEX('на отправку (3)'!Q:Q,MATCH($U18,'на отправку (3)'!$A:$A,0),1),0)</f>
        <v>1721</v>
      </c>
      <c r="P18" s="102">
        <f>IFERROR(INDEX('на отправку (3)'!R:R,MATCH($U18,'на отправку (3)'!$A:$A,0),1),0)</f>
        <v>7.3503776869999999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022300№9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95</v>
      </c>
      <c r="D19" s="102">
        <f>IFERROR(INDEX('на отправку (3)'!F:F,MATCH($U19,'на отправку (3)'!$A:$A,0),1),0)</f>
        <v>29</v>
      </c>
      <c r="E19" s="102">
        <f>IFERROR(INDEX('на отправку (3)'!G:G,MATCH($U19,'на отправку (3)'!$A:$A,0),1),0)</f>
        <v>3.275862069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3.275862069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41</v>
      </c>
      <c r="O19" s="102">
        <f>IFERROR(INDEX('на отправку (3)'!Q:Q,MATCH($U19,'на отправку (3)'!$A:$A,0),1),0)</f>
        <v>12</v>
      </c>
      <c r="P19" s="102">
        <f>IFERROR(INDEX('на отправку (3)'!R:R,MATCH($U19,'на отправку (3)'!$A:$A,0),1),0)</f>
        <v>3.4166666669999999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022300№10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1269</v>
      </c>
      <c r="D20" s="102">
        <f>IFERROR(INDEX('на отправку (3)'!F:F,MATCH($U20,'на отправку (3)'!$A:$A,0),1),0)</f>
        <v>143</v>
      </c>
      <c r="E20" s="102">
        <f>IFERROR(INDEX('на отправку (3)'!G:G,MATCH($U20,'на отправку (3)'!$A:$A,0),1),0)</f>
        <v>8.8741258740000006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8.8741258740000006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1345</v>
      </c>
      <c r="O20" s="102">
        <f>IFERROR(INDEX('на отправку (3)'!Q:Q,MATCH($U20,'на отправку (3)'!$A:$A,0),1),0)</f>
        <v>515</v>
      </c>
      <c r="P20" s="102">
        <f>IFERROR(INDEX('на отправку (3)'!R:R,MATCH($U20,'на отправку (3)'!$A:$A,0),1),0)</f>
        <v>2.6116504850000002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022300№11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2443</v>
      </c>
      <c r="D21" s="102">
        <f>IFERROR(INDEX('на отправку (3)'!F:F,MATCH($U21,'на отправку (3)'!$A:$A,0),1),0)</f>
        <v>63068</v>
      </c>
      <c r="E21" s="102">
        <f>IFERROR(INDEX('на отправку (3)'!G:G,MATCH($U21,'на отправку (3)'!$A:$A,0),1),0)</f>
        <v>3.8735968000000003E-2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17.025467320000001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0.5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1772</v>
      </c>
      <c r="O21" s="102">
        <f>IFERROR(INDEX('на отправку (3)'!Q:Q,MATCH($U21,'на отправку (3)'!$A:$A,0),1),0)</f>
        <v>53534</v>
      </c>
      <c r="P21" s="102">
        <f>IFERROR(INDEX('на отправку (3)'!R:R,MATCH($U21,'на отправку (3)'!$A:$A,0),1),0)</f>
        <v>3.3100459999999998E-2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1</v>
      </c>
      <c r="U21" s="141" t="str">
        <f t="shared" si="1"/>
        <v>022300№12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904</v>
      </c>
      <c r="D22" s="102">
        <f>IFERROR(INDEX('на отправку (3)'!F:F,MATCH($U22,'на отправку (3)'!$A:$A,0),1),0)</f>
        <v>1906</v>
      </c>
      <c r="E22" s="102">
        <f>IFERROR(INDEX('на отправку (3)'!G:G,MATCH($U22,'на отправку (3)'!$A:$A,0),1),0)</f>
        <v>0.47429170999999998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17.41207374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0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858</v>
      </c>
      <c r="O22" s="102">
        <f>IFERROR(INDEX('на отправку (3)'!Q:Q,MATCH($U22,'на отправку (3)'!$A:$A,0),1),0)</f>
        <v>2124</v>
      </c>
      <c r="P22" s="102">
        <f>IFERROR(INDEX('на отправку (3)'!R:R,MATCH($U22,'на отправку (3)'!$A:$A,0),1),0)</f>
        <v>0.403954802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022300№13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7</v>
      </c>
      <c r="D23" s="102">
        <f>IFERROR(INDEX('на отправку (3)'!F:F,MATCH($U23,'на отправку (3)'!$A:$A,0),1),0)</f>
        <v>7281</v>
      </c>
      <c r="E23" s="102">
        <f>IFERROR(INDEX('на отправку (3)'!G:G,MATCH($U23,'на отправку (3)'!$A:$A,0),1),0)</f>
        <v>9.6140600000000004E-4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509.82023925800002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1</v>
      </c>
      <c r="O23" s="102">
        <f>IFERROR(INDEX('на отправку (3)'!Q:Q,MATCH($U23,'на отправку (3)'!$A:$A,0),1),0)</f>
        <v>6343</v>
      </c>
      <c r="P23" s="102">
        <f>IFERROR(INDEX('на отправку (3)'!R:R,MATCH($U23,'на отправку (3)'!$A:$A,0),1),0)</f>
        <v>1.5765399999999999E-4</v>
      </c>
      <c r="Q23" s="102">
        <f>IFERROR(INDEX('на отправку (3)'!S:S,MATCH($U23,'на отправку (3)'!$A:$A,0),1),0)</f>
        <v>1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022300№14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0</v>
      </c>
      <c r="D25" s="102">
        <f>IFERROR(INDEX('на отправку (3)'!F:F,MATCH($U25,'на отправку (3)'!$A:$A,0),1),0)</f>
        <v>0</v>
      </c>
      <c r="E25" s="102">
        <f>IFERROR(INDEX('на отправку (3)'!G:G,MATCH($U25,'на отправку (3)'!$A:$A,0),1),0)</f>
        <v>0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0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022300№15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0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0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0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022300№16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0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0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0</v>
      </c>
      <c r="O27" s="102">
        <f>IFERROR(INDEX('на отправку (3)'!Q:Q,MATCH($U27,'на отправку (3)'!$A:$A,0),1),0)</f>
        <v>0</v>
      </c>
      <c r="P27" s="102">
        <f>IFERROR(INDEX('на отправку (3)'!R:R,MATCH($U27,'на отправку (3)'!$A:$A,0),1),0)</f>
        <v>0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022300№17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0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0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0</v>
      </c>
      <c r="O28" s="102">
        <f>IFERROR(INDEX('на отправку (3)'!Q:Q,MATCH($U28,'на отправку (3)'!$A:$A,0),1),0)</f>
        <v>0</v>
      </c>
      <c r="P28" s="102">
        <f>IFERROR(INDEX('на отправку (3)'!R:R,MATCH($U28,'на отправку (3)'!$A:$A,0),1),0)</f>
        <v>0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022300№18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0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0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0</v>
      </c>
      <c r="O29" s="102">
        <f>IFERROR(INDEX('на отправку (3)'!Q:Q,MATCH($U29,'на отправку (3)'!$A:$A,0),1),0)</f>
        <v>0</v>
      </c>
      <c r="P29" s="102">
        <f>IFERROR(INDEX('на отправку (3)'!R:R,MATCH($U29,'на отправку (3)'!$A:$A,0),1),0)</f>
        <v>0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022300№19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0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0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022300№20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54</v>
      </c>
      <c r="D32" s="102">
        <f>IFERROR(INDEX('на отправку (3)'!F:F,MATCH($U32,'на отправку (3)'!$A:$A,0),1),0)</f>
        <v>114</v>
      </c>
      <c r="E32" s="102">
        <f>IFERROR(INDEX('на отправку (3)'!G:G,MATCH($U32,'на отправку (3)'!$A:$A,0),1),0)</f>
        <v>0.47368421100000002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139.628482733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17</v>
      </c>
      <c r="O32" s="102">
        <f>IFERROR(INDEX('на отправку (3)'!Q:Q,MATCH($U32,'на отправку (3)'!$A:$A,0),1),0)</f>
        <v>86</v>
      </c>
      <c r="P32" s="102">
        <f>IFERROR(INDEX('на отправку (3)'!R:R,MATCH($U32,'на отправку (3)'!$A:$A,0),1),0)</f>
        <v>0.19767441899999999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022300№21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749</v>
      </c>
      <c r="D33" s="102">
        <f>IFERROR(INDEX('на отправку (3)'!F:F,MATCH($U33,'на отправку (3)'!$A:$A,0),1),0)</f>
        <v>877</v>
      </c>
      <c r="E33" s="102">
        <f>IFERROR(INDEX('на отправку (3)'!G:G,MATCH($U33,'на отправку (3)'!$A:$A,0),1),0)</f>
        <v>0.854047891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0.854047891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022300№22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6</v>
      </c>
      <c r="D34" s="102">
        <f>IFERROR(INDEX('на отправку (3)'!F:F,MATCH($U34,'на отправку (3)'!$A:$A,0),1),0)</f>
        <v>1</v>
      </c>
      <c r="E34" s="102">
        <f>IFERROR(INDEX('на отправку (3)'!G:G,MATCH($U34,'на отправку (3)'!$A:$A,0),1),0)</f>
        <v>6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0.5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1</v>
      </c>
      <c r="L34" s="102">
        <f>IFERROR(INDEX('на отправку (3)'!N:N,MATCH($U34,'на отправку (3)'!$A:$A,0),1),0)</f>
        <v>1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3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1</v>
      </c>
      <c r="U34" s="141" t="str">
        <f t="shared" si="1"/>
        <v>022300№23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1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13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-100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4</v>
      </c>
      <c r="O35" s="102">
        <f>IFERROR(INDEX('на отправку (3)'!Q:Q,MATCH($U35,'на отправку (3)'!$A:$A,0),1),0)</f>
        <v>8</v>
      </c>
      <c r="P35" s="102">
        <f>IFERROR(INDEX('на отправку (3)'!R:R,MATCH($U35,'на отправку (3)'!$A:$A,0),1),0)</f>
        <v>0.5</v>
      </c>
      <c r="Q35" s="102">
        <f>IFERROR(INDEX('на отправку (3)'!S:S,MATCH($U35,'на отправку (3)'!$A:$A,0),1),0)</f>
        <v>0.5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022300№24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1312</v>
      </c>
      <c r="D36" s="102">
        <f>IFERROR(INDEX('на отправку (3)'!F:F,MATCH($U36,'на отправку (3)'!$A:$A,0),1),0)</f>
        <v>1312</v>
      </c>
      <c r="E36" s="102">
        <f>IFERROR(INDEX('на отправку (3)'!G:G,MATCH($U36,'на отправку (3)'!$A:$A,0),1),0)</f>
        <v>1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1</v>
      </c>
      <c r="I36" s="102">
        <f>IFERROR(INDEX('на отправку (3)'!K:K,MATCH($U36,'на отправку (3)'!$A:$A,0),1),0)</f>
        <v>2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2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022300№25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16</v>
      </c>
      <c r="V47" s="96" t="s">
        <v>191</v>
      </c>
      <c r="Y47" s="73">
        <f>SUM(Y10:Y44)</f>
        <v>24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18.5</v>
      </c>
      <c r="L50" s="73">
        <f>SUMIF(L10:L44,1,L10:L44)</f>
        <v>18</v>
      </c>
      <c r="M50" s="96" t="s">
        <v>190</v>
      </c>
    </row>
  </sheetData>
  <mergeCells count="878">
    <mergeCell ref="XDM4:XEE4"/>
    <mergeCell ref="XEF4:XEX4"/>
    <mergeCell ref="XEY4:XFD4"/>
    <mergeCell ref="T5:T7"/>
    <mergeCell ref="WZV4:XAN4"/>
    <mergeCell ref="XAO4:XBG4"/>
    <mergeCell ref="XBH4:XBZ4"/>
    <mergeCell ref="XCA4:XCS4"/>
    <mergeCell ref="XCT4:XDL4"/>
    <mergeCell ref="WWE4:WWW4"/>
    <mergeCell ref="WWX4:WXP4"/>
    <mergeCell ref="WXQ4:WYI4"/>
    <mergeCell ref="WYJ4:WZB4"/>
    <mergeCell ref="WZC4:WZU4"/>
    <mergeCell ref="WSN4:WTF4"/>
    <mergeCell ref="WTG4:WTY4"/>
    <mergeCell ref="WTZ4:WUR4"/>
    <mergeCell ref="WUS4:WVK4"/>
    <mergeCell ref="WVL4:WWD4"/>
    <mergeCell ref="WOW4:WPO4"/>
    <mergeCell ref="WPP4:WQH4"/>
    <mergeCell ref="WQI4:WRA4"/>
    <mergeCell ref="WRB4:WRT4"/>
    <mergeCell ref="WRU4:WSM4"/>
    <mergeCell ref="WLF4:WLX4"/>
    <mergeCell ref="WLY4:WMQ4"/>
    <mergeCell ref="WMR4:WNJ4"/>
    <mergeCell ref="WNK4:WOC4"/>
    <mergeCell ref="WOD4:WOV4"/>
    <mergeCell ref="WHO4:WIG4"/>
    <mergeCell ref="WIH4:WIZ4"/>
    <mergeCell ref="WJA4:WJS4"/>
    <mergeCell ref="WJT4:WKL4"/>
    <mergeCell ref="WKM4:WLE4"/>
    <mergeCell ref="WDX4:WEP4"/>
    <mergeCell ref="WEQ4:WFI4"/>
    <mergeCell ref="WFJ4:WGB4"/>
    <mergeCell ref="WGC4:WGU4"/>
    <mergeCell ref="WGV4:WHN4"/>
    <mergeCell ref="WAG4:WAY4"/>
    <mergeCell ref="WAZ4:WBR4"/>
    <mergeCell ref="WBS4:WCK4"/>
    <mergeCell ref="WCL4:WDD4"/>
    <mergeCell ref="WDE4:WDW4"/>
    <mergeCell ref="VWP4:VXH4"/>
    <mergeCell ref="VXI4:VYA4"/>
    <mergeCell ref="VYB4:VYT4"/>
    <mergeCell ref="VYU4:VZM4"/>
    <mergeCell ref="VZN4:WAF4"/>
    <mergeCell ref="VSY4:VTQ4"/>
    <mergeCell ref="VTR4:VUJ4"/>
    <mergeCell ref="VUK4:VVC4"/>
    <mergeCell ref="VVD4:VVV4"/>
    <mergeCell ref="VVW4:VWO4"/>
    <mergeCell ref="VPH4:VPZ4"/>
    <mergeCell ref="VQA4:VQS4"/>
    <mergeCell ref="VQT4:VRL4"/>
    <mergeCell ref="VRM4:VSE4"/>
    <mergeCell ref="VSF4:VSX4"/>
    <mergeCell ref="VLQ4:VMI4"/>
    <mergeCell ref="VMJ4:VNB4"/>
    <mergeCell ref="VNC4:VNU4"/>
    <mergeCell ref="VNV4:VON4"/>
    <mergeCell ref="VOO4:VPG4"/>
    <mergeCell ref="VHZ4:VIR4"/>
    <mergeCell ref="VIS4:VJK4"/>
    <mergeCell ref="VJL4:VKD4"/>
    <mergeCell ref="VKE4:VKW4"/>
    <mergeCell ref="VKX4:VLP4"/>
    <mergeCell ref="VEI4:VFA4"/>
    <mergeCell ref="VFB4:VFT4"/>
    <mergeCell ref="VFU4:VGM4"/>
    <mergeCell ref="VGN4:VHF4"/>
    <mergeCell ref="VHG4:VHY4"/>
    <mergeCell ref="VAR4:VBJ4"/>
    <mergeCell ref="VBK4:VCC4"/>
    <mergeCell ref="VCD4:VCV4"/>
    <mergeCell ref="VCW4:VDO4"/>
    <mergeCell ref="VDP4:VEH4"/>
    <mergeCell ref="UXA4:UXS4"/>
    <mergeCell ref="UXT4:UYL4"/>
    <mergeCell ref="UYM4:UZE4"/>
    <mergeCell ref="UZF4:UZX4"/>
    <mergeCell ref="UZY4:VAQ4"/>
    <mergeCell ref="UTJ4:UUB4"/>
    <mergeCell ref="UUC4:UUU4"/>
    <mergeCell ref="UUV4:UVN4"/>
    <mergeCell ref="UVO4:UWG4"/>
    <mergeCell ref="UWH4:UWZ4"/>
    <mergeCell ref="UPS4:UQK4"/>
    <mergeCell ref="UQL4:URD4"/>
    <mergeCell ref="URE4:URW4"/>
    <mergeCell ref="URX4:USP4"/>
    <mergeCell ref="USQ4:UTI4"/>
    <mergeCell ref="UMB4:UMT4"/>
    <mergeCell ref="UMU4:UNM4"/>
    <mergeCell ref="UNN4:UOF4"/>
    <mergeCell ref="UOG4:UOY4"/>
    <mergeCell ref="UOZ4:UPR4"/>
    <mergeCell ref="UIK4:UJC4"/>
    <mergeCell ref="UJD4:UJV4"/>
    <mergeCell ref="UJW4:UKO4"/>
    <mergeCell ref="UKP4:ULH4"/>
    <mergeCell ref="ULI4:UMA4"/>
    <mergeCell ref="UET4:UFL4"/>
    <mergeCell ref="UFM4:UGE4"/>
    <mergeCell ref="UGF4:UGX4"/>
    <mergeCell ref="UGY4:UHQ4"/>
    <mergeCell ref="UHR4:UIJ4"/>
    <mergeCell ref="UBC4:UBU4"/>
    <mergeCell ref="UBV4:UCN4"/>
    <mergeCell ref="UCO4:UDG4"/>
    <mergeCell ref="UDH4:UDZ4"/>
    <mergeCell ref="UEA4:UES4"/>
    <mergeCell ref="TXL4:TYD4"/>
    <mergeCell ref="TYE4:TYW4"/>
    <mergeCell ref="TYX4:TZP4"/>
    <mergeCell ref="TZQ4:UAI4"/>
    <mergeCell ref="UAJ4:UBB4"/>
    <mergeCell ref="TTU4:TUM4"/>
    <mergeCell ref="TUN4:TVF4"/>
    <mergeCell ref="TVG4:TVY4"/>
    <mergeCell ref="TVZ4:TWR4"/>
    <mergeCell ref="TWS4:TXK4"/>
    <mergeCell ref="TQD4:TQV4"/>
    <mergeCell ref="TQW4:TRO4"/>
    <mergeCell ref="TRP4:TSH4"/>
    <mergeCell ref="TSI4:TTA4"/>
    <mergeCell ref="TTB4:TTT4"/>
    <mergeCell ref="TMM4:TNE4"/>
    <mergeCell ref="TNF4:TNX4"/>
    <mergeCell ref="TNY4:TOQ4"/>
    <mergeCell ref="TOR4:TPJ4"/>
    <mergeCell ref="TPK4:TQC4"/>
    <mergeCell ref="TIV4:TJN4"/>
    <mergeCell ref="TJO4:TKG4"/>
    <mergeCell ref="TKH4:TKZ4"/>
    <mergeCell ref="TLA4:TLS4"/>
    <mergeCell ref="TLT4:TML4"/>
    <mergeCell ref="TFE4:TFW4"/>
    <mergeCell ref="TFX4:TGP4"/>
    <mergeCell ref="TGQ4:THI4"/>
    <mergeCell ref="THJ4:TIB4"/>
    <mergeCell ref="TIC4:TIU4"/>
    <mergeCell ref="TBN4:TCF4"/>
    <mergeCell ref="TCG4:TCY4"/>
    <mergeCell ref="TCZ4:TDR4"/>
    <mergeCell ref="TDS4:TEK4"/>
    <mergeCell ref="TEL4:TFD4"/>
    <mergeCell ref="SXW4:SYO4"/>
    <mergeCell ref="SYP4:SZH4"/>
    <mergeCell ref="SZI4:TAA4"/>
    <mergeCell ref="TAB4:TAT4"/>
    <mergeCell ref="TAU4:TBM4"/>
    <mergeCell ref="SUF4:SUX4"/>
    <mergeCell ref="SUY4:SVQ4"/>
    <mergeCell ref="SVR4:SWJ4"/>
    <mergeCell ref="SWK4:SXC4"/>
    <mergeCell ref="SXD4:SXV4"/>
    <mergeCell ref="SQO4:SRG4"/>
    <mergeCell ref="SRH4:SRZ4"/>
    <mergeCell ref="SSA4:SSS4"/>
    <mergeCell ref="SST4:STL4"/>
    <mergeCell ref="STM4:SUE4"/>
    <mergeCell ref="SMX4:SNP4"/>
    <mergeCell ref="SNQ4:SOI4"/>
    <mergeCell ref="SOJ4:SPB4"/>
    <mergeCell ref="SPC4:SPU4"/>
    <mergeCell ref="SPV4:SQN4"/>
    <mergeCell ref="SJG4:SJY4"/>
    <mergeCell ref="SJZ4:SKR4"/>
    <mergeCell ref="SKS4:SLK4"/>
    <mergeCell ref="SLL4:SMD4"/>
    <mergeCell ref="SME4:SMW4"/>
    <mergeCell ref="SFP4:SGH4"/>
    <mergeCell ref="SGI4:SHA4"/>
    <mergeCell ref="SHB4:SHT4"/>
    <mergeCell ref="SHU4:SIM4"/>
    <mergeCell ref="SIN4:SJF4"/>
    <mergeCell ref="SBY4:SCQ4"/>
    <mergeCell ref="SCR4:SDJ4"/>
    <mergeCell ref="SDK4:SEC4"/>
    <mergeCell ref="SED4:SEV4"/>
    <mergeCell ref="SEW4:SFO4"/>
    <mergeCell ref="RYH4:RYZ4"/>
    <mergeCell ref="RZA4:RZS4"/>
    <mergeCell ref="RZT4:SAL4"/>
    <mergeCell ref="SAM4:SBE4"/>
    <mergeCell ref="SBF4:SBX4"/>
    <mergeCell ref="RUQ4:RVI4"/>
    <mergeCell ref="RVJ4:RWB4"/>
    <mergeCell ref="RWC4:RWU4"/>
    <mergeCell ref="RWV4:RXN4"/>
    <mergeCell ref="RXO4:RYG4"/>
    <mergeCell ref="RQZ4:RRR4"/>
    <mergeCell ref="RRS4:RSK4"/>
    <mergeCell ref="RSL4:RTD4"/>
    <mergeCell ref="RTE4:RTW4"/>
    <mergeCell ref="RTX4:RUP4"/>
    <mergeCell ref="RNI4:ROA4"/>
    <mergeCell ref="ROB4:ROT4"/>
    <mergeCell ref="ROU4:RPM4"/>
    <mergeCell ref="RPN4:RQF4"/>
    <mergeCell ref="RQG4:RQY4"/>
    <mergeCell ref="RJR4:RKJ4"/>
    <mergeCell ref="RKK4:RLC4"/>
    <mergeCell ref="RLD4:RLV4"/>
    <mergeCell ref="RLW4:RMO4"/>
    <mergeCell ref="RMP4:RNH4"/>
    <mergeCell ref="RGA4:RGS4"/>
    <mergeCell ref="RGT4:RHL4"/>
    <mergeCell ref="RHM4:RIE4"/>
    <mergeCell ref="RIF4:RIX4"/>
    <mergeCell ref="RIY4:RJQ4"/>
    <mergeCell ref="RCJ4:RDB4"/>
    <mergeCell ref="RDC4:RDU4"/>
    <mergeCell ref="RDV4:REN4"/>
    <mergeCell ref="REO4:RFG4"/>
    <mergeCell ref="RFH4:RFZ4"/>
    <mergeCell ref="QYS4:QZK4"/>
    <mergeCell ref="QZL4:RAD4"/>
    <mergeCell ref="RAE4:RAW4"/>
    <mergeCell ref="RAX4:RBP4"/>
    <mergeCell ref="RBQ4:RCI4"/>
    <mergeCell ref="QVB4:QVT4"/>
    <mergeCell ref="QVU4:QWM4"/>
    <mergeCell ref="QWN4:QXF4"/>
    <mergeCell ref="QXG4:QXY4"/>
    <mergeCell ref="QXZ4:QYR4"/>
    <mergeCell ref="QRK4:QSC4"/>
    <mergeCell ref="QSD4:QSV4"/>
    <mergeCell ref="QSW4:QTO4"/>
    <mergeCell ref="QTP4:QUH4"/>
    <mergeCell ref="QUI4:QVA4"/>
    <mergeCell ref="QNT4:QOL4"/>
    <mergeCell ref="QOM4:QPE4"/>
    <mergeCell ref="QPF4:QPX4"/>
    <mergeCell ref="QPY4:QQQ4"/>
    <mergeCell ref="QQR4:QRJ4"/>
    <mergeCell ref="QKC4:QKU4"/>
    <mergeCell ref="QKV4:QLN4"/>
    <mergeCell ref="QLO4:QMG4"/>
    <mergeCell ref="QMH4:QMZ4"/>
    <mergeCell ref="QNA4:QNS4"/>
    <mergeCell ref="QGL4:QHD4"/>
    <mergeCell ref="QHE4:QHW4"/>
    <mergeCell ref="QHX4:QIP4"/>
    <mergeCell ref="QIQ4:QJI4"/>
    <mergeCell ref="QJJ4:QKB4"/>
    <mergeCell ref="QCU4:QDM4"/>
    <mergeCell ref="QDN4:QEF4"/>
    <mergeCell ref="QEG4:QEY4"/>
    <mergeCell ref="QEZ4:QFR4"/>
    <mergeCell ref="QFS4:QGK4"/>
    <mergeCell ref="PZD4:PZV4"/>
    <mergeCell ref="PZW4:QAO4"/>
    <mergeCell ref="QAP4:QBH4"/>
    <mergeCell ref="QBI4:QCA4"/>
    <mergeCell ref="QCB4:QCT4"/>
    <mergeCell ref="PVM4:PWE4"/>
    <mergeCell ref="PWF4:PWX4"/>
    <mergeCell ref="PWY4:PXQ4"/>
    <mergeCell ref="PXR4:PYJ4"/>
    <mergeCell ref="PYK4:PZC4"/>
    <mergeCell ref="PRV4:PSN4"/>
    <mergeCell ref="PSO4:PTG4"/>
    <mergeCell ref="PTH4:PTZ4"/>
    <mergeCell ref="PUA4:PUS4"/>
    <mergeCell ref="PUT4:PVL4"/>
    <mergeCell ref="POE4:POW4"/>
    <mergeCell ref="POX4:PPP4"/>
    <mergeCell ref="PPQ4:PQI4"/>
    <mergeCell ref="PQJ4:PRB4"/>
    <mergeCell ref="PRC4:PRU4"/>
    <mergeCell ref="PKN4:PLF4"/>
    <mergeCell ref="PLG4:PLY4"/>
    <mergeCell ref="PLZ4:PMR4"/>
    <mergeCell ref="PMS4:PNK4"/>
    <mergeCell ref="PNL4:POD4"/>
    <mergeCell ref="PGW4:PHO4"/>
    <mergeCell ref="PHP4:PIH4"/>
    <mergeCell ref="PII4:PJA4"/>
    <mergeCell ref="PJB4:PJT4"/>
    <mergeCell ref="PJU4:PKM4"/>
    <mergeCell ref="PDF4:PDX4"/>
    <mergeCell ref="PDY4:PEQ4"/>
    <mergeCell ref="PER4:PFJ4"/>
    <mergeCell ref="PFK4:PGC4"/>
    <mergeCell ref="PGD4:PGV4"/>
    <mergeCell ref="OZO4:PAG4"/>
    <mergeCell ref="PAH4:PAZ4"/>
    <mergeCell ref="PBA4:PBS4"/>
    <mergeCell ref="PBT4:PCL4"/>
    <mergeCell ref="PCM4:PDE4"/>
    <mergeCell ref="OVX4:OWP4"/>
    <mergeCell ref="OWQ4:OXI4"/>
    <mergeCell ref="OXJ4:OYB4"/>
    <mergeCell ref="OYC4:OYU4"/>
    <mergeCell ref="OYV4:OZN4"/>
    <mergeCell ref="OSG4:OSY4"/>
    <mergeCell ref="OSZ4:OTR4"/>
    <mergeCell ref="OTS4:OUK4"/>
    <mergeCell ref="OUL4:OVD4"/>
    <mergeCell ref="OVE4:OVW4"/>
    <mergeCell ref="OOP4:OPH4"/>
    <mergeCell ref="OPI4:OQA4"/>
    <mergeCell ref="OQB4:OQT4"/>
    <mergeCell ref="OQU4:ORM4"/>
    <mergeCell ref="ORN4:OSF4"/>
    <mergeCell ref="OKY4:OLQ4"/>
    <mergeCell ref="OLR4:OMJ4"/>
    <mergeCell ref="OMK4:ONC4"/>
    <mergeCell ref="OND4:ONV4"/>
    <mergeCell ref="ONW4:OOO4"/>
    <mergeCell ref="OHH4:OHZ4"/>
    <mergeCell ref="OIA4:OIS4"/>
    <mergeCell ref="OIT4:OJL4"/>
    <mergeCell ref="OJM4:OKE4"/>
    <mergeCell ref="OKF4:OKX4"/>
    <mergeCell ref="ODQ4:OEI4"/>
    <mergeCell ref="OEJ4:OFB4"/>
    <mergeCell ref="OFC4:OFU4"/>
    <mergeCell ref="OFV4:OGN4"/>
    <mergeCell ref="OGO4:OHG4"/>
    <mergeCell ref="NZZ4:OAR4"/>
    <mergeCell ref="OAS4:OBK4"/>
    <mergeCell ref="OBL4:OCD4"/>
    <mergeCell ref="OCE4:OCW4"/>
    <mergeCell ref="OCX4:ODP4"/>
    <mergeCell ref="NWI4:NXA4"/>
    <mergeCell ref="NXB4:NXT4"/>
    <mergeCell ref="NXU4:NYM4"/>
    <mergeCell ref="NYN4:NZF4"/>
    <mergeCell ref="NZG4:NZY4"/>
    <mergeCell ref="NSR4:NTJ4"/>
    <mergeCell ref="NTK4:NUC4"/>
    <mergeCell ref="NUD4:NUV4"/>
    <mergeCell ref="NUW4:NVO4"/>
    <mergeCell ref="NVP4:NWH4"/>
    <mergeCell ref="NPA4:NPS4"/>
    <mergeCell ref="NPT4:NQL4"/>
    <mergeCell ref="NQM4:NRE4"/>
    <mergeCell ref="NRF4:NRX4"/>
    <mergeCell ref="NRY4:NSQ4"/>
    <mergeCell ref="NLJ4:NMB4"/>
    <mergeCell ref="NMC4:NMU4"/>
    <mergeCell ref="NMV4:NNN4"/>
    <mergeCell ref="NNO4:NOG4"/>
    <mergeCell ref="NOH4:NOZ4"/>
    <mergeCell ref="NHS4:NIK4"/>
    <mergeCell ref="NIL4:NJD4"/>
    <mergeCell ref="NJE4:NJW4"/>
    <mergeCell ref="NJX4:NKP4"/>
    <mergeCell ref="NKQ4:NLI4"/>
    <mergeCell ref="NEB4:NET4"/>
    <mergeCell ref="NEU4:NFM4"/>
    <mergeCell ref="NFN4:NGF4"/>
    <mergeCell ref="NGG4:NGY4"/>
    <mergeCell ref="NGZ4:NHR4"/>
    <mergeCell ref="NAK4:NBC4"/>
    <mergeCell ref="NBD4:NBV4"/>
    <mergeCell ref="NBW4:NCO4"/>
    <mergeCell ref="NCP4:NDH4"/>
    <mergeCell ref="NDI4:NEA4"/>
    <mergeCell ref="MWT4:MXL4"/>
    <mergeCell ref="MXM4:MYE4"/>
    <mergeCell ref="MYF4:MYX4"/>
    <mergeCell ref="MYY4:MZQ4"/>
    <mergeCell ref="MZR4:NAJ4"/>
    <mergeCell ref="MTC4:MTU4"/>
    <mergeCell ref="MTV4:MUN4"/>
    <mergeCell ref="MUO4:MVG4"/>
    <mergeCell ref="MVH4:MVZ4"/>
    <mergeCell ref="MWA4:MWS4"/>
    <mergeCell ref="MPL4:MQD4"/>
    <mergeCell ref="MQE4:MQW4"/>
    <mergeCell ref="MQX4:MRP4"/>
    <mergeCell ref="MRQ4:MSI4"/>
    <mergeCell ref="MSJ4:MTB4"/>
    <mergeCell ref="MLU4:MMM4"/>
    <mergeCell ref="MMN4:MNF4"/>
    <mergeCell ref="MNG4:MNY4"/>
    <mergeCell ref="MNZ4:MOR4"/>
    <mergeCell ref="MOS4:MPK4"/>
    <mergeCell ref="MID4:MIV4"/>
    <mergeCell ref="MIW4:MJO4"/>
    <mergeCell ref="MJP4:MKH4"/>
    <mergeCell ref="MKI4:MLA4"/>
    <mergeCell ref="MLB4:MLT4"/>
    <mergeCell ref="MEM4:MFE4"/>
    <mergeCell ref="MFF4:MFX4"/>
    <mergeCell ref="MFY4:MGQ4"/>
    <mergeCell ref="MGR4:MHJ4"/>
    <mergeCell ref="MHK4:MIC4"/>
    <mergeCell ref="MAV4:MBN4"/>
    <mergeCell ref="MBO4:MCG4"/>
    <mergeCell ref="MCH4:MCZ4"/>
    <mergeCell ref="MDA4:MDS4"/>
    <mergeCell ref="MDT4:MEL4"/>
    <mergeCell ref="LXE4:LXW4"/>
    <mergeCell ref="LXX4:LYP4"/>
    <mergeCell ref="LYQ4:LZI4"/>
    <mergeCell ref="LZJ4:MAB4"/>
    <mergeCell ref="MAC4:MAU4"/>
    <mergeCell ref="LTN4:LUF4"/>
    <mergeCell ref="LUG4:LUY4"/>
    <mergeCell ref="LUZ4:LVR4"/>
    <mergeCell ref="LVS4:LWK4"/>
    <mergeCell ref="LWL4:LXD4"/>
    <mergeCell ref="LPW4:LQO4"/>
    <mergeCell ref="LQP4:LRH4"/>
    <mergeCell ref="LRI4:LSA4"/>
    <mergeCell ref="LSB4:LST4"/>
    <mergeCell ref="LSU4:LTM4"/>
    <mergeCell ref="LMF4:LMX4"/>
    <mergeCell ref="LMY4:LNQ4"/>
    <mergeCell ref="LNR4:LOJ4"/>
    <mergeCell ref="LOK4:LPC4"/>
    <mergeCell ref="LPD4:LPV4"/>
    <mergeCell ref="LIO4:LJG4"/>
    <mergeCell ref="LJH4:LJZ4"/>
    <mergeCell ref="LKA4:LKS4"/>
    <mergeCell ref="LKT4:LLL4"/>
    <mergeCell ref="LLM4:LME4"/>
    <mergeCell ref="LEX4:LFP4"/>
    <mergeCell ref="LFQ4:LGI4"/>
    <mergeCell ref="LGJ4:LHB4"/>
    <mergeCell ref="LHC4:LHU4"/>
    <mergeCell ref="LHV4:LIN4"/>
    <mergeCell ref="LBG4:LBY4"/>
    <mergeCell ref="LBZ4:LCR4"/>
    <mergeCell ref="LCS4:LDK4"/>
    <mergeCell ref="LDL4:LED4"/>
    <mergeCell ref="LEE4:LEW4"/>
    <mergeCell ref="KXP4:KYH4"/>
    <mergeCell ref="KYI4:KZA4"/>
    <mergeCell ref="KZB4:KZT4"/>
    <mergeCell ref="KZU4:LAM4"/>
    <mergeCell ref="LAN4:LBF4"/>
    <mergeCell ref="KTY4:KUQ4"/>
    <mergeCell ref="KUR4:KVJ4"/>
    <mergeCell ref="KVK4:KWC4"/>
    <mergeCell ref="KWD4:KWV4"/>
    <mergeCell ref="KWW4:KXO4"/>
    <mergeCell ref="KQH4:KQZ4"/>
    <mergeCell ref="KRA4:KRS4"/>
    <mergeCell ref="KRT4:KSL4"/>
    <mergeCell ref="KSM4:KTE4"/>
    <mergeCell ref="KTF4:KTX4"/>
    <mergeCell ref="KMQ4:KNI4"/>
    <mergeCell ref="KNJ4:KOB4"/>
    <mergeCell ref="KOC4:KOU4"/>
    <mergeCell ref="KOV4:KPN4"/>
    <mergeCell ref="KPO4:KQG4"/>
    <mergeCell ref="KIZ4:KJR4"/>
    <mergeCell ref="KJS4:KKK4"/>
    <mergeCell ref="KKL4:KLD4"/>
    <mergeCell ref="KLE4:KLW4"/>
    <mergeCell ref="KLX4:KMP4"/>
    <mergeCell ref="KFI4:KGA4"/>
    <mergeCell ref="KGB4:KGT4"/>
    <mergeCell ref="KGU4:KHM4"/>
    <mergeCell ref="KHN4:KIF4"/>
    <mergeCell ref="KIG4:KIY4"/>
    <mergeCell ref="KBR4:KCJ4"/>
    <mergeCell ref="KCK4:KDC4"/>
    <mergeCell ref="KDD4:KDV4"/>
    <mergeCell ref="KDW4:KEO4"/>
    <mergeCell ref="KEP4:KFH4"/>
    <mergeCell ref="JYA4:JYS4"/>
    <mergeCell ref="JYT4:JZL4"/>
    <mergeCell ref="JZM4:KAE4"/>
    <mergeCell ref="KAF4:KAX4"/>
    <mergeCell ref="KAY4:KBQ4"/>
    <mergeCell ref="JUJ4:JVB4"/>
    <mergeCell ref="JVC4:JVU4"/>
    <mergeCell ref="JVV4:JWN4"/>
    <mergeCell ref="JWO4:JXG4"/>
    <mergeCell ref="JXH4:JXZ4"/>
    <mergeCell ref="JQS4:JRK4"/>
    <mergeCell ref="JRL4:JSD4"/>
    <mergeCell ref="JSE4:JSW4"/>
    <mergeCell ref="JSX4:JTP4"/>
    <mergeCell ref="JTQ4:JUI4"/>
    <mergeCell ref="JNB4:JNT4"/>
    <mergeCell ref="JNU4:JOM4"/>
    <mergeCell ref="JON4:JPF4"/>
    <mergeCell ref="JPG4:JPY4"/>
    <mergeCell ref="JPZ4:JQR4"/>
    <mergeCell ref="JJK4:JKC4"/>
    <mergeCell ref="JKD4:JKV4"/>
    <mergeCell ref="JKW4:JLO4"/>
    <mergeCell ref="JLP4:JMH4"/>
    <mergeCell ref="JMI4:JNA4"/>
    <mergeCell ref="JFT4:JGL4"/>
    <mergeCell ref="JGM4:JHE4"/>
    <mergeCell ref="JHF4:JHX4"/>
    <mergeCell ref="JHY4:JIQ4"/>
    <mergeCell ref="JIR4:JJJ4"/>
    <mergeCell ref="JCC4:JCU4"/>
    <mergeCell ref="JCV4:JDN4"/>
    <mergeCell ref="JDO4:JEG4"/>
    <mergeCell ref="JEH4:JEZ4"/>
    <mergeCell ref="JFA4:JFS4"/>
    <mergeCell ref="IYL4:IZD4"/>
    <mergeCell ref="IZE4:IZW4"/>
    <mergeCell ref="IZX4:JAP4"/>
    <mergeCell ref="JAQ4:JBI4"/>
    <mergeCell ref="JBJ4:JCB4"/>
    <mergeCell ref="IUU4:IVM4"/>
    <mergeCell ref="IVN4:IWF4"/>
    <mergeCell ref="IWG4:IWY4"/>
    <mergeCell ref="IWZ4:IXR4"/>
    <mergeCell ref="IXS4:IYK4"/>
    <mergeCell ref="IRD4:IRV4"/>
    <mergeCell ref="IRW4:ISO4"/>
    <mergeCell ref="ISP4:ITH4"/>
    <mergeCell ref="ITI4:IUA4"/>
    <mergeCell ref="IUB4:IUT4"/>
    <mergeCell ref="INM4:IOE4"/>
    <mergeCell ref="IOF4:IOX4"/>
    <mergeCell ref="IOY4:IPQ4"/>
    <mergeCell ref="IPR4:IQJ4"/>
    <mergeCell ref="IQK4:IRC4"/>
    <mergeCell ref="IJV4:IKN4"/>
    <mergeCell ref="IKO4:ILG4"/>
    <mergeCell ref="ILH4:ILZ4"/>
    <mergeCell ref="IMA4:IMS4"/>
    <mergeCell ref="IMT4:INL4"/>
    <mergeCell ref="IGE4:IGW4"/>
    <mergeCell ref="IGX4:IHP4"/>
    <mergeCell ref="IHQ4:III4"/>
    <mergeCell ref="IIJ4:IJB4"/>
    <mergeCell ref="IJC4:IJU4"/>
    <mergeCell ref="ICN4:IDF4"/>
    <mergeCell ref="IDG4:IDY4"/>
    <mergeCell ref="IDZ4:IER4"/>
    <mergeCell ref="IES4:IFK4"/>
    <mergeCell ref="IFL4:IGD4"/>
    <mergeCell ref="HYW4:HZO4"/>
    <mergeCell ref="HZP4:IAH4"/>
    <mergeCell ref="IAI4:IBA4"/>
    <mergeCell ref="IBB4:IBT4"/>
    <mergeCell ref="IBU4:ICM4"/>
    <mergeCell ref="HVF4:HVX4"/>
    <mergeCell ref="HVY4:HWQ4"/>
    <mergeCell ref="HWR4:HXJ4"/>
    <mergeCell ref="HXK4:HYC4"/>
    <mergeCell ref="HYD4:HYV4"/>
    <mergeCell ref="HRO4:HSG4"/>
    <mergeCell ref="HSH4:HSZ4"/>
    <mergeCell ref="HTA4:HTS4"/>
    <mergeCell ref="HTT4:HUL4"/>
    <mergeCell ref="HUM4:HVE4"/>
    <mergeCell ref="HNX4:HOP4"/>
    <mergeCell ref="HOQ4:HPI4"/>
    <mergeCell ref="HPJ4:HQB4"/>
    <mergeCell ref="HQC4:HQU4"/>
    <mergeCell ref="HQV4:HRN4"/>
    <mergeCell ref="HKG4:HKY4"/>
    <mergeCell ref="HKZ4:HLR4"/>
    <mergeCell ref="HLS4:HMK4"/>
    <mergeCell ref="HML4:HND4"/>
    <mergeCell ref="HNE4:HNW4"/>
    <mergeCell ref="HGP4:HHH4"/>
    <mergeCell ref="HHI4:HIA4"/>
    <mergeCell ref="HIB4:HIT4"/>
    <mergeCell ref="HIU4:HJM4"/>
    <mergeCell ref="HJN4:HKF4"/>
    <mergeCell ref="HCY4:HDQ4"/>
    <mergeCell ref="HDR4:HEJ4"/>
    <mergeCell ref="HEK4:HFC4"/>
    <mergeCell ref="HFD4:HFV4"/>
    <mergeCell ref="HFW4:HGO4"/>
    <mergeCell ref="GZH4:GZZ4"/>
    <mergeCell ref="HAA4:HAS4"/>
    <mergeCell ref="HAT4:HBL4"/>
    <mergeCell ref="HBM4:HCE4"/>
    <mergeCell ref="HCF4:HCX4"/>
    <mergeCell ref="GVQ4:GWI4"/>
    <mergeCell ref="GWJ4:GXB4"/>
    <mergeCell ref="GXC4:GXU4"/>
    <mergeCell ref="GXV4:GYN4"/>
    <mergeCell ref="GYO4:GZG4"/>
    <mergeCell ref="GRZ4:GSR4"/>
    <mergeCell ref="GSS4:GTK4"/>
    <mergeCell ref="GTL4:GUD4"/>
    <mergeCell ref="GUE4:GUW4"/>
    <mergeCell ref="GUX4:GVP4"/>
    <mergeCell ref="GOI4:GPA4"/>
    <mergeCell ref="GPB4:GPT4"/>
    <mergeCell ref="GPU4:GQM4"/>
    <mergeCell ref="GQN4:GRF4"/>
    <mergeCell ref="GRG4:GRY4"/>
    <mergeCell ref="GKR4:GLJ4"/>
    <mergeCell ref="GLK4:GMC4"/>
    <mergeCell ref="GMD4:GMV4"/>
    <mergeCell ref="GMW4:GNO4"/>
    <mergeCell ref="GNP4:GOH4"/>
    <mergeCell ref="GHA4:GHS4"/>
    <mergeCell ref="GHT4:GIL4"/>
    <mergeCell ref="GIM4:GJE4"/>
    <mergeCell ref="GJF4:GJX4"/>
    <mergeCell ref="GJY4:GKQ4"/>
    <mergeCell ref="GDJ4:GEB4"/>
    <mergeCell ref="GEC4:GEU4"/>
    <mergeCell ref="GEV4:GFN4"/>
    <mergeCell ref="GFO4:GGG4"/>
    <mergeCell ref="GGH4:GGZ4"/>
    <mergeCell ref="FZS4:GAK4"/>
    <mergeCell ref="GAL4:GBD4"/>
    <mergeCell ref="GBE4:GBW4"/>
    <mergeCell ref="GBX4:GCP4"/>
    <mergeCell ref="GCQ4:GDI4"/>
    <mergeCell ref="FWB4:FWT4"/>
    <mergeCell ref="FWU4:FXM4"/>
    <mergeCell ref="FXN4:FYF4"/>
    <mergeCell ref="FYG4:FYY4"/>
    <mergeCell ref="FYZ4:FZR4"/>
    <mergeCell ref="FSK4:FTC4"/>
    <mergeCell ref="FTD4:FTV4"/>
    <mergeCell ref="FTW4:FUO4"/>
    <mergeCell ref="FUP4:FVH4"/>
    <mergeCell ref="FVI4:FWA4"/>
    <mergeCell ref="FOT4:FPL4"/>
    <mergeCell ref="FPM4:FQE4"/>
    <mergeCell ref="FQF4:FQX4"/>
    <mergeCell ref="FQY4:FRQ4"/>
    <mergeCell ref="FRR4:FSJ4"/>
    <mergeCell ref="FLC4:FLU4"/>
    <mergeCell ref="FLV4:FMN4"/>
    <mergeCell ref="FMO4:FNG4"/>
    <mergeCell ref="FNH4:FNZ4"/>
    <mergeCell ref="FOA4:FOS4"/>
    <mergeCell ref="FHL4:FID4"/>
    <mergeCell ref="FIE4:FIW4"/>
    <mergeCell ref="FIX4:FJP4"/>
    <mergeCell ref="FJQ4:FKI4"/>
    <mergeCell ref="FKJ4:FLB4"/>
    <mergeCell ref="FDU4:FEM4"/>
    <mergeCell ref="FEN4:FFF4"/>
    <mergeCell ref="FFG4:FFY4"/>
    <mergeCell ref="FFZ4:FGR4"/>
    <mergeCell ref="FGS4:FHK4"/>
    <mergeCell ref="FAD4:FAV4"/>
    <mergeCell ref="FAW4:FBO4"/>
    <mergeCell ref="FBP4:FCH4"/>
    <mergeCell ref="FCI4:FDA4"/>
    <mergeCell ref="FDB4:FDT4"/>
    <mergeCell ref="EWM4:EXE4"/>
    <mergeCell ref="EXF4:EXX4"/>
    <mergeCell ref="EXY4:EYQ4"/>
    <mergeCell ref="EYR4:EZJ4"/>
    <mergeCell ref="EZK4:FAC4"/>
    <mergeCell ref="ESV4:ETN4"/>
    <mergeCell ref="ETO4:EUG4"/>
    <mergeCell ref="EUH4:EUZ4"/>
    <mergeCell ref="EVA4:EVS4"/>
    <mergeCell ref="EVT4:EWL4"/>
    <mergeCell ref="EPE4:EPW4"/>
    <mergeCell ref="EPX4:EQP4"/>
    <mergeCell ref="EQQ4:ERI4"/>
    <mergeCell ref="ERJ4:ESB4"/>
    <mergeCell ref="ESC4:ESU4"/>
    <mergeCell ref="ELN4:EMF4"/>
    <mergeCell ref="EMG4:EMY4"/>
    <mergeCell ref="EMZ4:ENR4"/>
    <mergeCell ref="ENS4:EOK4"/>
    <mergeCell ref="EOL4:EPD4"/>
    <mergeCell ref="EHW4:EIO4"/>
    <mergeCell ref="EIP4:EJH4"/>
    <mergeCell ref="EJI4:EKA4"/>
    <mergeCell ref="EKB4:EKT4"/>
    <mergeCell ref="EKU4:ELM4"/>
    <mergeCell ref="EEF4:EEX4"/>
    <mergeCell ref="EEY4:EFQ4"/>
    <mergeCell ref="EFR4:EGJ4"/>
    <mergeCell ref="EGK4:EHC4"/>
    <mergeCell ref="EHD4:EHV4"/>
    <mergeCell ref="EAO4:EBG4"/>
    <mergeCell ref="EBH4:EBZ4"/>
    <mergeCell ref="ECA4:ECS4"/>
    <mergeCell ref="ECT4:EDL4"/>
    <mergeCell ref="EDM4:EEE4"/>
    <mergeCell ref="DWX4:DXP4"/>
    <mergeCell ref="DXQ4:DYI4"/>
    <mergeCell ref="DYJ4:DZB4"/>
    <mergeCell ref="DZC4:DZU4"/>
    <mergeCell ref="DZV4:EAN4"/>
    <mergeCell ref="DTG4:DTY4"/>
    <mergeCell ref="DTZ4:DUR4"/>
    <mergeCell ref="DUS4:DVK4"/>
    <mergeCell ref="DVL4:DWD4"/>
    <mergeCell ref="DWE4:DWW4"/>
    <mergeCell ref="DPP4:DQH4"/>
    <mergeCell ref="DQI4:DRA4"/>
    <mergeCell ref="DRB4:DRT4"/>
    <mergeCell ref="DRU4:DSM4"/>
    <mergeCell ref="DSN4:DTF4"/>
    <mergeCell ref="DLY4:DMQ4"/>
    <mergeCell ref="DMR4:DNJ4"/>
    <mergeCell ref="DNK4:DOC4"/>
    <mergeCell ref="DOD4:DOV4"/>
    <mergeCell ref="DOW4:DPO4"/>
    <mergeCell ref="DIH4:DIZ4"/>
    <mergeCell ref="DJA4:DJS4"/>
    <mergeCell ref="DJT4:DKL4"/>
    <mergeCell ref="DKM4:DLE4"/>
    <mergeCell ref="DLF4:DLX4"/>
    <mergeCell ref="DEQ4:DFI4"/>
    <mergeCell ref="DFJ4:DGB4"/>
    <mergeCell ref="DGC4:DGU4"/>
    <mergeCell ref="DGV4:DHN4"/>
    <mergeCell ref="DHO4:DIG4"/>
    <mergeCell ref="DAZ4:DBR4"/>
    <mergeCell ref="DBS4:DCK4"/>
    <mergeCell ref="DCL4:DDD4"/>
    <mergeCell ref="DDE4:DDW4"/>
    <mergeCell ref="DDX4:DEP4"/>
    <mergeCell ref="CXI4:CYA4"/>
    <mergeCell ref="CYB4:CYT4"/>
    <mergeCell ref="CYU4:CZM4"/>
    <mergeCell ref="CZN4:DAF4"/>
    <mergeCell ref="DAG4:DAY4"/>
    <mergeCell ref="CTR4:CUJ4"/>
    <mergeCell ref="CUK4:CVC4"/>
    <mergeCell ref="CVD4:CVV4"/>
    <mergeCell ref="CVW4:CWO4"/>
    <mergeCell ref="CWP4:CXH4"/>
    <mergeCell ref="CQA4:CQS4"/>
    <mergeCell ref="CQT4:CRL4"/>
    <mergeCell ref="CRM4:CSE4"/>
    <mergeCell ref="CSF4:CSX4"/>
    <mergeCell ref="CSY4:CTQ4"/>
    <mergeCell ref="CMJ4:CNB4"/>
    <mergeCell ref="CNC4:CNU4"/>
    <mergeCell ref="CNV4:CON4"/>
    <mergeCell ref="COO4:CPG4"/>
    <mergeCell ref="CPH4:CPZ4"/>
    <mergeCell ref="CIS4:CJK4"/>
    <mergeCell ref="CJL4:CKD4"/>
    <mergeCell ref="CKE4:CKW4"/>
    <mergeCell ref="CKX4:CLP4"/>
    <mergeCell ref="CLQ4:CMI4"/>
    <mergeCell ref="CFB4:CFT4"/>
    <mergeCell ref="CFU4:CGM4"/>
    <mergeCell ref="CGN4:CHF4"/>
    <mergeCell ref="CHG4:CHY4"/>
    <mergeCell ref="CHZ4:CIR4"/>
    <mergeCell ref="CBK4:CCC4"/>
    <mergeCell ref="CCD4:CCV4"/>
    <mergeCell ref="CCW4:CDO4"/>
    <mergeCell ref="CDP4:CEH4"/>
    <mergeCell ref="CEI4:CFA4"/>
    <mergeCell ref="BXT4:BYL4"/>
    <mergeCell ref="BYM4:BZE4"/>
    <mergeCell ref="BZF4:BZX4"/>
    <mergeCell ref="BZY4:CAQ4"/>
    <mergeCell ref="CAR4:CBJ4"/>
    <mergeCell ref="BUC4:BUU4"/>
    <mergeCell ref="BUV4:BVN4"/>
    <mergeCell ref="BVO4:BWG4"/>
    <mergeCell ref="BWH4:BWZ4"/>
    <mergeCell ref="BXA4:BXS4"/>
    <mergeCell ref="BQL4:BRD4"/>
    <mergeCell ref="BRE4:BRW4"/>
    <mergeCell ref="BRX4:BSP4"/>
    <mergeCell ref="BSQ4:BTI4"/>
    <mergeCell ref="BTJ4:BUB4"/>
    <mergeCell ref="BMU4:BNM4"/>
    <mergeCell ref="BNN4:BOF4"/>
    <mergeCell ref="BOG4:BOY4"/>
    <mergeCell ref="BOZ4:BPR4"/>
    <mergeCell ref="BPS4:BQK4"/>
    <mergeCell ref="BJD4:BJV4"/>
    <mergeCell ref="BJW4:BKO4"/>
    <mergeCell ref="BKP4:BLH4"/>
    <mergeCell ref="BLI4:BMA4"/>
    <mergeCell ref="BMB4:BMT4"/>
    <mergeCell ref="BFM4:BGE4"/>
    <mergeCell ref="BGF4:BGX4"/>
    <mergeCell ref="BGY4:BHQ4"/>
    <mergeCell ref="BHR4:BIJ4"/>
    <mergeCell ref="BIK4:BJC4"/>
    <mergeCell ref="BBV4:BCN4"/>
    <mergeCell ref="BCO4:BDG4"/>
    <mergeCell ref="BDH4:BDZ4"/>
    <mergeCell ref="BEA4:BES4"/>
    <mergeCell ref="BET4:BFL4"/>
    <mergeCell ref="AYE4:AYW4"/>
    <mergeCell ref="AYX4:AZP4"/>
    <mergeCell ref="AZQ4:BAI4"/>
    <mergeCell ref="BAJ4:BBB4"/>
    <mergeCell ref="BBC4:BBU4"/>
    <mergeCell ref="AUN4:AVF4"/>
    <mergeCell ref="AVG4:AVY4"/>
    <mergeCell ref="AVZ4:AWR4"/>
    <mergeCell ref="AWS4:AXK4"/>
    <mergeCell ref="AXL4:AYD4"/>
    <mergeCell ref="AQW4:ARO4"/>
    <mergeCell ref="ARP4:ASH4"/>
    <mergeCell ref="ASI4:ATA4"/>
    <mergeCell ref="ATB4:ATT4"/>
    <mergeCell ref="ATU4:AUM4"/>
    <mergeCell ref="ANF4:ANX4"/>
    <mergeCell ref="ANY4:AOQ4"/>
    <mergeCell ref="AOR4:APJ4"/>
    <mergeCell ref="APK4:AQC4"/>
    <mergeCell ref="AQD4:AQV4"/>
    <mergeCell ref="AJO4:AKG4"/>
    <mergeCell ref="AKH4:AKZ4"/>
    <mergeCell ref="ALA4:ALS4"/>
    <mergeCell ref="ALT4:AML4"/>
    <mergeCell ref="AMM4:ANE4"/>
    <mergeCell ref="AFX4:AGP4"/>
    <mergeCell ref="AGQ4:AHI4"/>
    <mergeCell ref="AHJ4:AIB4"/>
    <mergeCell ref="AIC4:AIU4"/>
    <mergeCell ref="AIV4:AJN4"/>
    <mergeCell ref="ACG4:ACY4"/>
    <mergeCell ref="ACZ4:ADR4"/>
    <mergeCell ref="ADS4:AEK4"/>
    <mergeCell ref="AEL4:AFD4"/>
    <mergeCell ref="AFE4:AFW4"/>
    <mergeCell ref="YP4:ZH4"/>
    <mergeCell ref="ZI4:AAA4"/>
    <mergeCell ref="AAB4:AAT4"/>
    <mergeCell ref="AAU4:ABM4"/>
    <mergeCell ref="ABN4:ACF4"/>
    <mergeCell ref="UY4:VQ4"/>
    <mergeCell ref="VR4:WJ4"/>
    <mergeCell ref="WK4:XC4"/>
    <mergeCell ref="XD4:XV4"/>
    <mergeCell ref="XW4:YO4"/>
    <mergeCell ref="RH4:RZ4"/>
    <mergeCell ref="SA4:SS4"/>
    <mergeCell ref="ST4:TL4"/>
    <mergeCell ref="TM4:UE4"/>
    <mergeCell ref="UF4:UX4"/>
    <mergeCell ref="NQ4:OI4"/>
    <mergeCell ref="OJ4:PB4"/>
    <mergeCell ref="PC4:PU4"/>
    <mergeCell ref="PV4:QN4"/>
    <mergeCell ref="QO4:RG4"/>
    <mergeCell ref="JZ4:KR4"/>
    <mergeCell ref="KS4:LK4"/>
    <mergeCell ref="LL4:MD4"/>
    <mergeCell ref="ME4:MW4"/>
    <mergeCell ref="MX4:NP4"/>
    <mergeCell ref="GI4:HA4"/>
    <mergeCell ref="HB4:HT4"/>
    <mergeCell ref="HU4:IM4"/>
    <mergeCell ref="IN4:JF4"/>
    <mergeCell ref="JG4:JY4"/>
    <mergeCell ref="CR4:DJ4"/>
    <mergeCell ref="DK4:EC4"/>
    <mergeCell ref="ED4:EV4"/>
    <mergeCell ref="EW4:FO4"/>
    <mergeCell ref="FP4:GH4"/>
    <mergeCell ref="A4:S4"/>
    <mergeCell ref="T4:AL4"/>
    <mergeCell ref="AM4:BE4"/>
    <mergeCell ref="BF4:BX4"/>
    <mergeCell ref="BY4:CQ4"/>
    <mergeCell ref="V5:Y6"/>
    <mergeCell ref="C37:R37"/>
    <mergeCell ref="A47:S47"/>
    <mergeCell ref="A48:S48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C31:R31"/>
  </mergeCells>
  <pageMargins left="0.7" right="0.7" top="0.75" bottom="0.75" header="0.3" footer="0.3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59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2699</v>
      </c>
      <c r="T1" s="96" t="s">
        <v>123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8.75" customHeight="1" x14ac:dyDescent="0.25">
      <c r="A4" s="158" t="s">
        <v>124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101683</v>
      </c>
      <c r="D10" s="102">
        <f>IFERROR(INDEX('на отправку (3)'!F:F,MATCH($U10,'на отправку (3)'!$A:$A,0),1),0)</f>
        <v>126498</v>
      </c>
      <c r="E10" s="102">
        <f>IFERROR(INDEX('на отправку (3)'!G:G,MATCH($U10,'на отправку (3)'!$A:$A,0),1),0)</f>
        <v>0.80383089100000005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276.87533388200001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 t="str">
        <f>IFERROR(INDEX('на отправку (3)'!O:O,MATCH($U10,'на отправку (3)'!$A:$A,0),1),0)</f>
        <v>В соответствии с распоряжением Правительства Республики Башкортостан  от 06.08.2021 № 715-р ГБУЗ РБ Поликлиника № 48 г.Уфа,  ГБУЗ РБ Поликлиника № 52 г.Уфа реорганизованы путем присоединения к ГБУЗ РБ БСМП г.Уфа с передачей прав, обязанностей и имущества и сохранением основных целей деятельности с 1 января 2022 года.</v>
      </c>
      <c r="N10" s="102">
        <f>IFERROR(INDEX('на отправку (3)'!P:P,MATCH($U10,'на отправку (3)'!$A:$A,0),1),0)</f>
        <v>88647</v>
      </c>
      <c r="O10" s="102">
        <f>IFERROR(INDEX('на отправку (3)'!Q:Q,MATCH($U10,'на отправку (3)'!$A:$A,0),1),0)</f>
        <v>415620.60000000003</v>
      </c>
      <c r="P10" s="102">
        <f>IFERROR(INDEX('на отправку (3)'!R:R,MATCH($U10,'на отправку (3)'!$A:$A,0),1),0)</f>
        <v>0.213288273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022400№1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1358</v>
      </c>
      <c r="D11" s="102">
        <f>IFERROR(INDEX('на отправку (3)'!F:F,MATCH($U11,'на отправку (3)'!$A:$A,0),1),0)</f>
        <v>1382</v>
      </c>
      <c r="E11" s="102">
        <f>IFERROR(INDEX('на отправку (3)'!G:G,MATCH($U11,'на отправку (3)'!$A:$A,0),1),0)</f>
        <v>0.98263386399999997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214.68397402599999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326</v>
      </c>
      <c r="O11" s="102">
        <f>IFERROR(INDEX('на отправку (3)'!Q:Q,MATCH($U11,'на отправку (3)'!$A:$A,0),1),0)</f>
        <v>1044</v>
      </c>
      <c r="P11" s="102">
        <f>IFERROR(INDEX('на отправку (3)'!R:R,MATCH($U11,'на отправку (3)'!$A:$A,0),1),0)</f>
        <v>0.31226053599999998</v>
      </c>
      <c r="Q11" s="102">
        <f>IFERROR(INDEX('на отправку (3)'!S:S,MATCH($U11,'на отправку (3)'!$A:$A,0),1),0)</f>
        <v>0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022400№2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21</v>
      </c>
      <c r="D12" s="102">
        <f>IFERROR(INDEX('на отправку (3)'!F:F,MATCH($U12,'на отправку (3)'!$A:$A,0),1),0)</f>
        <v>26</v>
      </c>
      <c r="E12" s="102">
        <f>IFERROR(INDEX('на отправку (3)'!G:G,MATCH($U12,'на отправку (3)'!$A:$A,0),1),0)</f>
        <v>0.80769230800000003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122.115384478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8</v>
      </c>
      <c r="O12" s="102">
        <f>IFERROR(INDEX('на отправку (3)'!Q:Q,MATCH($U12,'на отправку (3)'!$A:$A,0),1),0)</f>
        <v>22</v>
      </c>
      <c r="P12" s="102">
        <f>IFERROR(INDEX('на отправку (3)'!R:R,MATCH($U12,'на отправку (3)'!$A:$A,0),1),0)</f>
        <v>0.36363636399999999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022400№3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1</v>
      </c>
      <c r="D13" s="102">
        <f>IFERROR(INDEX('на отправку (3)'!F:F,MATCH($U13,'на отправку (3)'!$A:$A,0),1),0)</f>
        <v>2</v>
      </c>
      <c r="E13" s="102">
        <f>IFERROR(INDEX('на отправку (3)'!G:G,MATCH($U13,'на отправку (3)'!$A:$A,0),1),0)</f>
        <v>0.5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0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0</v>
      </c>
      <c r="O13" s="102">
        <f>IFERROR(INDEX('на отправку (3)'!Q:Q,MATCH($U13,'на отправку (3)'!$A:$A,0),1),0)</f>
        <v>28</v>
      </c>
      <c r="P13" s="102">
        <f>IFERROR(INDEX('на отправку (3)'!R:R,MATCH($U13,'на отправку (3)'!$A:$A,0),1),0)</f>
        <v>0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0</v>
      </c>
      <c r="U13" s="141" t="str">
        <f t="shared" si="1"/>
        <v>022400№4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93</v>
      </c>
      <c r="D14" s="102">
        <f>IFERROR(INDEX('на отправку (3)'!F:F,MATCH($U14,'на отправку (3)'!$A:$A,0),1),0)</f>
        <v>163</v>
      </c>
      <c r="E14" s="102">
        <f>IFERROR(INDEX('на отправку (3)'!G:G,MATCH($U14,'на отправку (3)'!$A:$A,0),1),0)</f>
        <v>0.57055214700000001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4093.5583349660001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2</v>
      </c>
      <c r="O14" s="102">
        <f>IFERROR(INDEX('на отправку (3)'!Q:Q,MATCH($U14,'на отправку (3)'!$A:$A,0),1),0)</f>
        <v>147</v>
      </c>
      <c r="P14" s="102">
        <f>IFERROR(INDEX('на отправку (3)'!R:R,MATCH($U14,'на отправку (3)'!$A:$A,0),1),0)</f>
        <v>1.3605442000000001E-2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022400№5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3701</v>
      </c>
      <c r="D15" s="102">
        <f>IFERROR(INDEX('на отправку (3)'!F:F,MATCH($U15,'на отправку (3)'!$A:$A,0),1),0)</f>
        <v>3700</v>
      </c>
      <c r="E15" s="102">
        <f>IFERROR(INDEX('на отправку (3)'!G:G,MATCH($U15,'на отправку (3)'!$A:$A,0),1),0)</f>
        <v>1.0002702699999999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1.0002702699999999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022400№6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862</v>
      </c>
      <c r="D16" s="102">
        <f>IFERROR(INDEX('на отправку (3)'!F:F,MATCH($U16,'на отправку (3)'!$A:$A,0),1),0)</f>
        <v>1316</v>
      </c>
      <c r="E16" s="102">
        <f>IFERROR(INDEX('на отправку (3)'!G:G,MATCH($U16,'на отправку (3)'!$A:$A,0),1),0)</f>
        <v>0.65501519799999997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12.588620013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779</v>
      </c>
      <c r="O16" s="102">
        <f>IFERROR(INDEX('на отправку (3)'!Q:Q,MATCH($U16,'на отправку (3)'!$A:$A,0),1),0)</f>
        <v>1339</v>
      </c>
      <c r="P16" s="102">
        <f>IFERROR(INDEX('на отправку (3)'!R:R,MATCH($U16,'на отправку (3)'!$A:$A,0),1),0)</f>
        <v>0.58177744600000003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022400№7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437</v>
      </c>
      <c r="D17" s="102">
        <f>IFERROR(INDEX('на отправку (3)'!F:F,MATCH($U17,'на отправку (3)'!$A:$A,0),1),0)</f>
        <v>1316</v>
      </c>
      <c r="E17" s="102">
        <f>IFERROR(INDEX('на отправку (3)'!G:G,MATCH($U17,'на отправку (3)'!$A:$A,0),1),0)</f>
        <v>0.33206686899999999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7.921732317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412</v>
      </c>
      <c r="O17" s="102">
        <f>IFERROR(INDEX('на отправку (3)'!Q:Q,MATCH($U17,'на отправку (3)'!$A:$A,0),1),0)</f>
        <v>1339</v>
      </c>
      <c r="P17" s="102">
        <f>IFERROR(INDEX('на отправку (3)'!R:R,MATCH($U17,'на отправку (3)'!$A:$A,0),1),0)</f>
        <v>0.30769230800000003</v>
      </c>
      <c r="Q17" s="102">
        <f>IFERROR(INDEX('на отправку (3)'!S:S,MATCH($U17,'на отправку (3)'!$A:$A,0),1),0)</f>
        <v>0.5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022400№8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4224</v>
      </c>
      <c r="D18" s="102">
        <f>IFERROR(INDEX('на отправку (3)'!F:F,MATCH($U18,'на отправку (3)'!$A:$A,0),1),0)</f>
        <v>1382</v>
      </c>
      <c r="E18" s="102">
        <f>IFERROR(INDEX('на отправку (3)'!G:G,MATCH($U18,'на отправку (3)'!$A:$A,0),1),0)</f>
        <v>3.0564399419999999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3.0564399419999999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12268</v>
      </c>
      <c r="O18" s="102">
        <f>IFERROR(INDEX('на отправку (3)'!Q:Q,MATCH($U18,'на отправку (3)'!$A:$A,0),1),0)</f>
        <v>1044</v>
      </c>
      <c r="P18" s="102">
        <f>IFERROR(INDEX('на отправку (3)'!R:R,MATCH($U18,'на отправку (3)'!$A:$A,0),1),0)</f>
        <v>11.750957853999999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022400№9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34</v>
      </c>
      <c r="D19" s="102">
        <f>IFERROR(INDEX('на отправку (3)'!F:F,MATCH($U19,'на отправку (3)'!$A:$A,0),1),0)</f>
        <v>2</v>
      </c>
      <c r="E19" s="102">
        <f>IFERROR(INDEX('на отправку (3)'!G:G,MATCH($U19,'на отправку (3)'!$A:$A,0),1),0)</f>
        <v>17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17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50</v>
      </c>
      <c r="O19" s="102">
        <f>IFERROR(INDEX('на отправку (3)'!Q:Q,MATCH($U19,'на отправку (3)'!$A:$A,0),1),0)</f>
        <v>28</v>
      </c>
      <c r="P19" s="102">
        <f>IFERROR(INDEX('на отправку (3)'!R:R,MATCH($U19,'на отправку (3)'!$A:$A,0),1),0)</f>
        <v>1.7857142859999999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022400№10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493</v>
      </c>
      <c r="D20" s="102">
        <f>IFERROR(INDEX('на отправку (3)'!F:F,MATCH($U20,'на отправку (3)'!$A:$A,0),1),0)</f>
        <v>163</v>
      </c>
      <c r="E20" s="102">
        <f>IFERROR(INDEX('на отправку (3)'!G:G,MATCH($U20,'на отправку (3)'!$A:$A,0),1),0)</f>
        <v>3.024539877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3.024539877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1402</v>
      </c>
      <c r="O20" s="102">
        <f>IFERROR(INDEX('на отправку (3)'!Q:Q,MATCH($U20,'на отправку (3)'!$A:$A,0),1),0)</f>
        <v>147</v>
      </c>
      <c r="P20" s="102">
        <f>IFERROR(INDEX('на отправку (3)'!R:R,MATCH($U20,'на отправку (3)'!$A:$A,0),1),0)</f>
        <v>9.537414966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022400№11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899</v>
      </c>
      <c r="D21" s="102">
        <f>IFERROR(INDEX('на отправку (3)'!F:F,MATCH($U21,'на отправку (3)'!$A:$A,0),1),0)</f>
        <v>24970</v>
      </c>
      <c r="E21" s="102">
        <f>IFERROR(INDEX('на отправку (3)'!G:G,MATCH($U21,'на отправку (3)'!$A:$A,0),1),0)</f>
        <v>3.6003203999999997E-2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7.5234222659999999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0.5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859</v>
      </c>
      <c r="O21" s="102">
        <f>IFERROR(INDEX('на отправку (3)'!Q:Q,MATCH($U21,'на отправку (3)'!$A:$A,0),1),0)</f>
        <v>25654</v>
      </c>
      <c r="P21" s="102">
        <f>IFERROR(INDEX('на отправку (3)'!R:R,MATCH($U21,'на отправку (3)'!$A:$A,0),1),0)</f>
        <v>3.3484056999999998E-2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1</v>
      </c>
      <c r="U21" s="141" t="str">
        <f t="shared" si="1"/>
        <v>022400№12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2175</v>
      </c>
      <c r="D22" s="102">
        <f>IFERROR(INDEX('на отправку (3)'!F:F,MATCH($U22,'на отправку (3)'!$A:$A,0),1),0)</f>
        <v>4657</v>
      </c>
      <c r="E22" s="102">
        <f>IFERROR(INDEX('на отправку (3)'!G:G,MATCH($U22,'на отправку (3)'!$A:$A,0),1),0)</f>
        <v>0.467038866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2.1860950360000002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0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2325</v>
      </c>
      <c r="O22" s="102">
        <f>IFERROR(INDEX('на отправку (3)'!Q:Q,MATCH($U22,'на отправку (3)'!$A:$A,0),1),0)</f>
        <v>5087</v>
      </c>
      <c r="P22" s="102">
        <f>IFERROR(INDEX('на отправку (3)'!R:R,MATCH($U22,'на отправку (3)'!$A:$A,0),1),0)</f>
        <v>0.45704737600000001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022400№13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3</v>
      </c>
      <c r="D23" s="102">
        <f>IFERROR(INDEX('на отправку (3)'!F:F,MATCH($U23,'на отправку (3)'!$A:$A,0),1),0)</f>
        <v>2015</v>
      </c>
      <c r="E23" s="102">
        <f>IFERROR(INDEX('на отправку (3)'!G:G,MATCH($U23,'на отправку (3)'!$A:$A,0),1),0)</f>
        <v>1.4888340000000001E-3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2394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022400№14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0</v>
      </c>
      <c r="D25" s="102">
        <f>IFERROR(INDEX('на отправку (3)'!F:F,MATCH($U25,'на отправку (3)'!$A:$A,0),1),0)</f>
        <v>0</v>
      </c>
      <c r="E25" s="102">
        <f>IFERROR(INDEX('на отправку (3)'!G:G,MATCH($U25,'на отправку (3)'!$A:$A,0),1),0)</f>
        <v>0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0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022400№15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0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0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0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022400№16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0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0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0</v>
      </c>
      <c r="O27" s="102">
        <f>IFERROR(INDEX('на отправку (3)'!Q:Q,MATCH($U27,'на отправку (3)'!$A:$A,0),1),0)</f>
        <v>0</v>
      </c>
      <c r="P27" s="102">
        <f>IFERROR(INDEX('на отправку (3)'!R:R,MATCH($U27,'на отправку (3)'!$A:$A,0),1),0)</f>
        <v>0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022400№17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0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0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0</v>
      </c>
      <c r="O28" s="102">
        <f>IFERROR(INDEX('на отправку (3)'!Q:Q,MATCH($U28,'на отправку (3)'!$A:$A,0),1),0)</f>
        <v>0</v>
      </c>
      <c r="P28" s="102">
        <f>IFERROR(INDEX('на отправку (3)'!R:R,MATCH($U28,'на отправку (3)'!$A:$A,0),1),0)</f>
        <v>0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022400№18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0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0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0</v>
      </c>
      <c r="O29" s="102">
        <f>IFERROR(INDEX('на отправку (3)'!Q:Q,MATCH($U29,'на отправку (3)'!$A:$A,0),1),0)</f>
        <v>0</v>
      </c>
      <c r="P29" s="102">
        <f>IFERROR(INDEX('на отправку (3)'!R:R,MATCH($U29,'на отправку (3)'!$A:$A,0),1),0)</f>
        <v>0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022400№19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0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0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022400№20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0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022400№21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0</v>
      </c>
      <c r="D33" s="102">
        <f>IFERROR(INDEX('на отправку (3)'!F:F,MATCH($U33,'на отправку (3)'!$A:$A,0),1),0)</f>
        <v>0</v>
      </c>
      <c r="E33" s="102">
        <f>IFERROR(INDEX('на отправку (3)'!G:G,MATCH($U33,'на отправку (3)'!$A:$A,0),1),0)</f>
        <v>0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0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022400№22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0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1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022400№23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10</v>
      </c>
      <c r="D35" s="102">
        <f>IFERROR(INDEX('на отправку (3)'!F:F,MATCH($U35,'на отправку (3)'!$A:$A,0),1),0)</f>
        <v>1</v>
      </c>
      <c r="E35" s="102">
        <f>IFERROR(INDEX('на отправку (3)'!G:G,MATCH($U35,'на отправку (3)'!$A:$A,0),1),0)</f>
        <v>10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1399.99999925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1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1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4</v>
      </c>
      <c r="O35" s="102">
        <f>IFERROR(INDEX('на отправку (3)'!Q:Q,MATCH($U35,'на отправку (3)'!$A:$A,0),1),0)</f>
        <v>6</v>
      </c>
      <c r="P35" s="102">
        <f>IFERROR(INDEX('на отправку (3)'!R:R,MATCH($U35,'на отправку (3)'!$A:$A,0),1),0)</f>
        <v>0.66666666699999999</v>
      </c>
      <c r="Q35" s="102">
        <f>IFERROR(INDEX('на отправку (3)'!S:S,MATCH($U35,'на отправку (3)'!$A:$A,0),1),0)</f>
        <v>0.5</v>
      </c>
      <c r="R35" s="102">
        <f>IFERROR(INDEX('на отправку (3)'!T:T,MATCH($U35,'на отправку (3)'!$A:$A,0),1),0)</f>
        <v>0</v>
      </c>
      <c r="T35" s="140">
        <f t="shared" si="0"/>
        <v>1</v>
      </c>
      <c r="U35" s="141" t="str">
        <f t="shared" si="1"/>
        <v>022400№24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0</v>
      </c>
      <c r="D36" s="102">
        <f>IFERROR(INDEX('на отправку (3)'!F:F,MATCH($U36,'на отправку (3)'!$A:$A,0),1),0)</f>
        <v>0</v>
      </c>
      <c r="E36" s="102">
        <f>IFERROR(INDEX('на отправку (3)'!G:G,MATCH($U36,'на отправку (3)'!$A:$A,0),1),0)</f>
        <v>0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0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022400№25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0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13</v>
      </c>
      <c r="V47" s="96" t="s">
        <v>191</v>
      </c>
      <c r="Y47" s="73">
        <f>SUM(Y10:Y44)</f>
        <v>20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15.5</v>
      </c>
      <c r="L50" s="73">
        <f>SUMIF(L10:L44,1,L10:L44)</f>
        <v>15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60"/>
  <dimension ref="A1:Z50"/>
  <sheetViews>
    <sheetView showGridLines="0" topLeftCell="B1" workbookViewId="0">
      <selection activeCell="Y7" sqref="Y7"/>
    </sheetView>
  </sheetViews>
  <sheetFormatPr defaultColWidth="9.140625" defaultRowHeight="21.75" customHeight="1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ht="21.75" customHeight="1" x14ac:dyDescent="0.25">
      <c r="A1" s="105" t="s">
        <v>2701</v>
      </c>
      <c r="T1" s="96" t="s">
        <v>125</v>
      </c>
    </row>
    <row r="2" spans="1:25" ht="21.7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1.7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21.75" customHeight="1" x14ac:dyDescent="0.25">
      <c r="A4" s="158" t="s">
        <v>2700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ht="21.75" customHeight="1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ht="21.75" customHeight="1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ht="21.75" customHeight="1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1.7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161488</v>
      </c>
      <c r="D10" s="102">
        <f>IFERROR(INDEX('на отправку (3)'!F:F,MATCH($U10,'на отправку (3)'!$A:$A,0),1),0)</f>
        <v>210739</v>
      </c>
      <c r="E10" s="102">
        <f>IFERROR(INDEX('на отправку (3)'!G:G,MATCH($U10,'на отправку (3)'!$A:$A,0),1),0)</f>
        <v>0.766293852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300.07961350599999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166406</v>
      </c>
      <c r="O10" s="102">
        <f>IFERROR(INDEX('на отправку (3)'!Q:Q,MATCH($U10,'на отправку (3)'!$A:$A,0),1),0)</f>
        <v>868800.5</v>
      </c>
      <c r="P10" s="102">
        <f>IFERROR(INDEX('на отправку (3)'!R:R,MATCH($U10,'на отправку (3)'!$A:$A,0),1),0)</f>
        <v>0.191535341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022720№1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806</v>
      </c>
      <c r="D11" s="102">
        <f>IFERROR(INDEX('на отправку (3)'!F:F,MATCH($U11,'на отправку (3)'!$A:$A,0),1),0)</f>
        <v>873</v>
      </c>
      <c r="E11" s="102">
        <f>IFERROR(INDEX('на отправку (3)'!G:G,MATCH($U11,'на отправку (3)'!$A:$A,0),1),0)</f>
        <v>0.92325314999999997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275.66852289600001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435</v>
      </c>
      <c r="O11" s="102">
        <f>IFERROR(INDEX('на отправку (3)'!Q:Q,MATCH($U11,'на отправку (3)'!$A:$A,0),1),0)</f>
        <v>1770</v>
      </c>
      <c r="P11" s="102">
        <f>IFERROR(INDEX('на отправку (3)'!R:R,MATCH($U11,'на отправку (3)'!$A:$A,0),1),0)</f>
        <v>0.24576271199999999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022720№2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19</v>
      </c>
      <c r="D12" s="102">
        <f>IFERROR(INDEX('на отправку (3)'!F:F,MATCH($U12,'на отправку (3)'!$A:$A,0),1),0)</f>
        <v>21</v>
      </c>
      <c r="E12" s="102">
        <f>IFERROR(INDEX('на отправку (3)'!G:G,MATCH($U12,'на отправку (3)'!$A:$A,0),1),0)</f>
        <v>0.90476190499999998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1.7857143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0.5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32</v>
      </c>
      <c r="O12" s="102">
        <f>IFERROR(INDEX('на отправку (3)'!Q:Q,MATCH($U12,'на отправку (3)'!$A:$A,0),1),0)</f>
        <v>36</v>
      </c>
      <c r="P12" s="102">
        <f>IFERROR(INDEX('на отправку (3)'!R:R,MATCH($U12,'на отправку (3)'!$A:$A,0),1),0)</f>
        <v>0.88888888899999996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022720№3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21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6</v>
      </c>
      <c r="D13" s="102">
        <f>IFERROR(INDEX('на отправку (3)'!F:F,MATCH($U13,'на отправку (3)'!$A:$A,0),1),0)</f>
        <v>15</v>
      </c>
      <c r="E13" s="102">
        <f>IFERROR(INDEX('на отправку (3)'!G:G,MATCH($U13,'на отправку (3)'!$A:$A,0),1),0)</f>
        <v>0.4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1073.333336462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3</v>
      </c>
      <c r="O13" s="102">
        <f>IFERROR(INDEX('на отправку (3)'!Q:Q,MATCH($U13,'на отправку (3)'!$A:$A,0),1),0)</f>
        <v>88</v>
      </c>
      <c r="P13" s="102">
        <f>IFERROR(INDEX('на отправку (3)'!R:R,MATCH($U13,'на отправку (3)'!$A:$A,0),1),0)</f>
        <v>3.4090909000000003E-2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022720№4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21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54</v>
      </c>
      <c r="D14" s="102">
        <f>IFERROR(INDEX('на отправку (3)'!F:F,MATCH($U14,'на отправку (3)'!$A:$A,0),1),0)</f>
        <v>61</v>
      </c>
      <c r="E14" s="102">
        <f>IFERROR(INDEX('на отправку (3)'!G:G,MATCH($U14,'на отправку (3)'!$A:$A,0),1),0)</f>
        <v>0.88524590199999997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1877.0491989269999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9</v>
      </c>
      <c r="O14" s="102">
        <f>IFERROR(INDEX('на отправку (3)'!Q:Q,MATCH($U14,'на отправку (3)'!$A:$A,0),1),0)</f>
        <v>201</v>
      </c>
      <c r="P14" s="102">
        <f>IFERROR(INDEX('на отправку (3)'!R:R,MATCH($U14,'на отправку (3)'!$A:$A,0),1),0)</f>
        <v>4.4776119000000003E-2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022720№5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1.7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2737</v>
      </c>
      <c r="D15" s="102">
        <f>IFERROR(INDEX('на отправку (3)'!F:F,MATCH($U15,'на отправку (3)'!$A:$A,0),1),0)</f>
        <v>2735</v>
      </c>
      <c r="E15" s="102">
        <f>IFERROR(INDEX('на отправку (3)'!G:G,MATCH($U15,'на отправку (3)'!$A:$A,0),1),0)</f>
        <v>1.0007312610000001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1.0007312610000001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022720№6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21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1353</v>
      </c>
      <c r="D16" s="102">
        <f>IFERROR(INDEX('на отправку (3)'!F:F,MATCH($U16,'на отправку (3)'!$A:$A,0),1),0)</f>
        <v>1864</v>
      </c>
      <c r="E16" s="102">
        <f>IFERROR(INDEX('на отправку (3)'!G:G,MATCH($U16,'на отправку (3)'!$A:$A,0),1),0)</f>
        <v>0.725858369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14.342930730000001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1076</v>
      </c>
      <c r="O16" s="102">
        <f>IFERROR(INDEX('на отправку (3)'!Q:Q,MATCH($U16,'на отправку (3)'!$A:$A,0),1),0)</f>
        <v>1695</v>
      </c>
      <c r="P16" s="102">
        <f>IFERROR(INDEX('на отправку (3)'!R:R,MATCH($U16,'на отправку (3)'!$A:$A,0),1),0)</f>
        <v>0.63480826000000001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022720№7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21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369</v>
      </c>
      <c r="D17" s="102">
        <f>IFERROR(INDEX('на отправку (3)'!F:F,MATCH($U17,'на отправку (3)'!$A:$A,0),1),0)</f>
        <v>1864</v>
      </c>
      <c r="E17" s="102">
        <f>IFERROR(INDEX('на отправку (3)'!G:G,MATCH($U17,'на отправку (3)'!$A:$A,0),1),0)</f>
        <v>0.197961373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-22.327655842999999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432</v>
      </c>
      <c r="O17" s="102">
        <f>IFERROR(INDEX('на отправку (3)'!Q:Q,MATCH($U17,'на отправку (3)'!$A:$A,0),1),0)</f>
        <v>1695</v>
      </c>
      <c r="P17" s="102">
        <f>IFERROR(INDEX('на отправку (3)'!R:R,MATCH($U17,'на отправку (3)'!$A:$A,0),1),0)</f>
        <v>0.25486725700000001</v>
      </c>
      <c r="Q17" s="102">
        <f>IFERROR(INDEX('на отправку (3)'!S:S,MATCH($U17,'на отправку (3)'!$A:$A,0),1),0)</f>
        <v>0.5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022720№8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21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5334</v>
      </c>
      <c r="D18" s="102">
        <f>IFERROR(INDEX('на отправку (3)'!F:F,MATCH($U18,'на отправку (3)'!$A:$A,0),1),0)</f>
        <v>873</v>
      </c>
      <c r="E18" s="102">
        <f>IFERROR(INDEX('на отправку (3)'!G:G,MATCH($U18,'на отправку (3)'!$A:$A,0),1),0)</f>
        <v>6.1099656360000001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6.1099656360000001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5245</v>
      </c>
      <c r="O18" s="102">
        <f>IFERROR(INDEX('на отправку (3)'!Q:Q,MATCH($U18,'на отправку (3)'!$A:$A,0),1),0)</f>
        <v>1770</v>
      </c>
      <c r="P18" s="102">
        <f>IFERROR(INDEX('на отправку (3)'!R:R,MATCH($U18,'на отправку (3)'!$A:$A,0),1),0)</f>
        <v>2.9632768359999999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022720№9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21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57</v>
      </c>
      <c r="D19" s="102">
        <f>IFERROR(INDEX('на отправку (3)'!F:F,MATCH($U19,'на отправку (3)'!$A:$A,0),1),0)</f>
        <v>15</v>
      </c>
      <c r="E19" s="102">
        <f>IFERROR(INDEX('на отправку (3)'!G:G,MATCH($U19,'на отправку (3)'!$A:$A,0),1),0)</f>
        <v>3.8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3.8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45</v>
      </c>
      <c r="O19" s="102">
        <f>IFERROR(INDEX('на отправку (3)'!Q:Q,MATCH($U19,'на отправку (3)'!$A:$A,0),1),0)</f>
        <v>88</v>
      </c>
      <c r="P19" s="102">
        <f>IFERROR(INDEX('на отправку (3)'!R:R,MATCH($U19,'на отправку (3)'!$A:$A,0),1),0)</f>
        <v>0.51136363600000001</v>
      </c>
      <c r="Q19" s="102">
        <f>IFERROR(INDEX('на отправку (3)'!S:S,MATCH($U19,'на отправку (3)'!$A:$A,0),1),0)</f>
        <v>0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022720№10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21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516</v>
      </c>
      <c r="D20" s="102">
        <f>IFERROR(INDEX('на отправку (3)'!F:F,MATCH($U20,'на отправку (3)'!$A:$A,0),1),0)</f>
        <v>61</v>
      </c>
      <c r="E20" s="102">
        <f>IFERROR(INDEX('на отправку (3)'!G:G,MATCH($U20,'на отправку (3)'!$A:$A,0),1),0)</f>
        <v>8.4590163930000006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8.4590163930000006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472</v>
      </c>
      <c r="O20" s="102">
        <f>IFERROR(INDEX('на отправку (3)'!Q:Q,MATCH($U20,'на отправку (3)'!$A:$A,0),1),0)</f>
        <v>201</v>
      </c>
      <c r="P20" s="102">
        <f>IFERROR(INDEX('на отправку (3)'!R:R,MATCH($U20,'на отправку (3)'!$A:$A,0),1),0)</f>
        <v>2.3482587060000002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022720№11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21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1338</v>
      </c>
      <c r="D21" s="102">
        <f>IFERROR(INDEX('на отправку (3)'!F:F,MATCH($U21,'на отправку (3)'!$A:$A,0),1),0)</f>
        <v>46593</v>
      </c>
      <c r="E21" s="102">
        <f>IFERROR(INDEX('на отправку (3)'!G:G,MATCH($U21,'на отправку (3)'!$A:$A,0),1),0)</f>
        <v>2.8716760000000001E-2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5.1971111490000004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0.5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1127</v>
      </c>
      <c r="O21" s="102">
        <f>IFERROR(INDEX('на отправку (3)'!Q:Q,MATCH($U21,'на отправку (3)'!$A:$A,0),1),0)</f>
        <v>41285</v>
      </c>
      <c r="P21" s="102">
        <f>IFERROR(INDEX('на отправку (3)'!R:R,MATCH($U21,'на отправку (3)'!$A:$A,0),1),0)</f>
        <v>2.7298050000000001E-2</v>
      </c>
      <c r="Q21" s="102">
        <f>IFERROR(INDEX('на отправку (3)'!S:S,MATCH($U21,'на отправку (3)'!$A:$A,0),1),0)</f>
        <v>1</v>
      </c>
      <c r="R21" s="102">
        <f>IFERROR(INDEX('на отправку (3)'!T:T,MATCH($U21,'на отправку (3)'!$A:$A,0),1),0)</f>
        <v>0</v>
      </c>
      <c r="T21" s="140">
        <f t="shared" si="0"/>
        <v>1</v>
      </c>
      <c r="U21" s="141" t="str">
        <f t="shared" si="1"/>
        <v>022720№12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21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1207</v>
      </c>
      <c r="D22" s="102">
        <f>IFERROR(INDEX('на отправку (3)'!F:F,MATCH($U22,'на отправку (3)'!$A:$A,0),1),0)</f>
        <v>3282</v>
      </c>
      <c r="E22" s="102">
        <f>IFERROR(INDEX('на отправку (3)'!G:G,MATCH($U22,'на отправку (3)'!$A:$A,0),1),0)</f>
        <v>0.36776355900000002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-6.514097961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0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1452</v>
      </c>
      <c r="O22" s="102">
        <f>IFERROR(INDEX('на отправку (3)'!Q:Q,MATCH($U22,'на отправку (3)'!$A:$A,0),1),0)</f>
        <v>3691</v>
      </c>
      <c r="P22" s="102">
        <f>IFERROR(INDEX('на отправку (3)'!R:R,MATCH($U22,'на отправку (3)'!$A:$A,0),1),0)</f>
        <v>0.39338932500000001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022720№13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21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1</v>
      </c>
      <c r="D23" s="102">
        <f>IFERROR(INDEX('на отправку (3)'!F:F,MATCH($U23,'на отправку (3)'!$A:$A,0),1),0)</f>
        <v>4227</v>
      </c>
      <c r="E23" s="102">
        <f>IFERROR(INDEX('на отправку (3)'!G:G,MATCH($U23,'на отправку (3)'!$A:$A,0),1),0)</f>
        <v>2.36574E-4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-53.205646796000003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1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2</v>
      </c>
      <c r="O23" s="102">
        <f>IFERROR(INDEX('на отправку (3)'!Q:Q,MATCH($U23,'на отправку (3)'!$A:$A,0),1),0)</f>
        <v>3956</v>
      </c>
      <c r="P23" s="102">
        <f>IFERROR(INDEX('на отправку (3)'!R:R,MATCH($U23,'на отправку (3)'!$A:$A,0),1),0)</f>
        <v>5.0556099999999997E-4</v>
      </c>
      <c r="Q23" s="102">
        <f>IFERROR(INDEX('на отправку (3)'!S:S,MATCH($U23,'на отправку (3)'!$A:$A,0),1),0)</f>
        <v>0.5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022720№14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21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18849</v>
      </c>
      <c r="D25" s="102">
        <f>IFERROR(INDEX('на отправку (3)'!F:F,MATCH($U25,'на отправку (3)'!$A:$A,0),1),0)</f>
        <v>19199</v>
      </c>
      <c r="E25" s="102">
        <f>IFERROR(INDEX('на отправку (3)'!G:G,MATCH($U25,'на отправку (3)'!$A:$A,0),1),0)</f>
        <v>0.98176988399999998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0.98176988399999998</v>
      </c>
      <c r="I25" s="102">
        <f>IFERROR(INDEX('на отправку (3)'!K:K,MATCH($U25,'на отправку (3)'!$A:$A,0),1),0)</f>
        <v>0.5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022720№15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21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36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18</v>
      </c>
      <c r="O26" s="102">
        <f>IFERROR(INDEX('на отправку (3)'!Q:Q,MATCH($U26,'на отправку (3)'!$A:$A,0),1),0)</f>
        <v>47</v>
      </c>
      <c r="P26" s="102">
        <f>IFERROR(INDEX('на отправку (3)'!R:R,MATCH($U26,'на отправку (3)'!$A:$A,0),1),0)</f>
        <v>0.38297872300000002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022720№16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21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309</v>
      </c>
      <c r="D27" s="102">
        <f>IFERROR(INDEX('на отправку (3)'!F:F,MATCH($U27,'на отправку (3)'!$A:$A,0),1),0)</f>
        <v>2</v>
      </c>
      <c r="E27" s="102">
        <f>IFERROR(INDEX('на отправку (3)'!G:G,MATCH($U27,'на отправку (3)'!$A:$A,0),1),0)</f>
        <v>154.5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154.5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1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226</v>
      </c>
      <c r="O27" s="102">
        <f>IFERROR(INDEX('на отправку (3)'!Q:Q,MATCH($U27,'на отправку (3)'!$A:$A,0),1),0)</f>
        <v>216</v>
      </c>
      <c r="P27" s="102">
        <f>IFERROR(INDEX('на отправку (3)'!R:R,MATCH($U27,'на отправку (3)'!$A:$A,0),1),0)</f>
        <v>1.046296296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022720№17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1.7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71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36</v>
      </c>
      <c r="O28" s="102">
        <f>IFERROR(INDEX('на отправку (3)'!Q:Q,MATCH($U28,'на отправку (3)'!$A:$A,0),1),0)</f>
        <v>10</v>
      </c>
      <c r="P28" s="102">
        <f>IFERROR(INDEX('на отправку (3)'!R:R,MATCH($U28,'на отправку (3)'!$A:$A,0),1),0)</f>
        <v>3.6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022720№18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1.7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149</v>
      </c>
      <c r="D29" s="102">
        <f>IFERROR(INDEX('на отправку (3)'!F:F,MATCH($U29,'на отправку (3)'!$A:$A,0),1),0)</f>
        <v>1</v>
      </c>
      <c r="E29" s="102">
        <f>IFERROR(INDEX('на отправку (3)'!G:G,MATCH($U29,'на отправку (3)'!$A:$A,0),1),0)</f>
        <v>149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149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1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48</v>
      </c>
      <c r="O29" s="102">
        <f>IFERROR(INDEX('на отправку (3)'!Q:Q,MATCH($U29,'на отправку (3)'!$A:$A,0),1),0)</f>
        <v>11</v>
      </c>
      <c r="P29" s="102">
        <f>IFERROR(INDEX('на отправку (3)'!R:R,MATCH($U29,'на отправку (3)'!$A:$A,0),1),0)</f>
        <v>4.3636363640000004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022720№19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21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33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9</v>
      </c>
      <c r="O30" s="102">
        <f>IFERROR(INDEX('на отправку (3)'!Q:Q,MATCH($U30,'на отправку (3)'!$A:$A,0),1),0)</f>
        <v>4</v>
      </c>
      <c r="P30" s="102">
        <f>IFERROR(INDEX('на отправку (3)'!R:R,MATCH($U30,'на отправку (3)'!$A:$A,0),1),0)</f>
        <v>2.25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022720№20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1.7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2</v>
      </c>
      <c r="D32" s="102">
        <f>IFERROR(INDEX('на отправку (3)'!F:F,MATCH($U32,'на отправку (3)'!$A:$A,0),1),0)</f>
        <v>8</v>
      </c>
      <c r="E32" s="102">
        <f>IFERROR(INDEX('на отправку (3)'!G:G,MATCH($U32,'на отправку (3)'!$A:$A,0),1),0)</f>
        <v>0.25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8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022720№21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1.7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171</v>
      </c>
      <c r="D33" s="102">
        <f>IFERROR(INDEX('на отправку (3)'!F:F,MATCH($U33,'на отправку (3)'!$A:$A,0),1),0)</f>
        <v>573</v>
      </c>
      <c r="E33" s="102">
        <f>IFERROR(INDEX('на отправку (3)'!G:G,MATCH($U33,'на отправку (3)'!$A:$A,0),1),0)</f>
        <v>0.29842931900000003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0.29842931900000003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022720№22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1.7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1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-100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1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1</v>
      </c>
      <c r="O34" s="102">
        <f>IFERROR(INDEX('на отправку (3)'!Q:Q,MATCH($U34,'на отправку (3)'!$A:$A,0),1),0)</f>
        <v>5</v>
      </c>
      <c r="P34" s="102">
        <f>IFERROR(INDEX('на отправку (3)'!R:R,MATCH($U34,'на отправку (3)'!$A:$A,0),1),0)</f>
        <v>0.2</v>
      </c>
      <c r="Q34" s="102">
        <f>IFERROR(INDEX('на отправку (3)'!S:S,MATCH($U34,'на отправку (3)'!$A:$A,0),1),0)</f>
        <v>0.5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022720№23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1</v>
      </c>
    </row>
    <row r="35" spans="1:26" ht="21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8</v>
      </c>
      <c r="D35" s="102">
        <f>IFERROR(INDEX('на отправку (3)'!F:F,MATCH($U35,'на отправку (3)'!$A:$A,0),1),0)</f>
        <v>1</v>
      </c>
      <c r="E35" s="102">
        <f>IFERROR(INDEX('на отправку (3)'!G:G,MATCH($U35,'на отправку (3)'!$A:$A,0),1),0)</f>
        <v>8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6033.3333149330001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1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1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3</v>
      </c>
      <c r="O35" s="102">
        <f>IFERROR(INDEX('на отправку (3)'!Q:Q,MATCH($U35,'на отправку (3)'!$A:$A,0),1),0)</f>
        <v>23</v>
      </c>
      <c r="P35" s="102">
        <f>IFERROR(INDEX('на отправку (3)'!R:R,MATCH($U35,'на отправку (3)'!$A:$A,0),1),0)</f>
        <v>0.130434783</v>
      </c>
      <c r="Q35" s="102">
        <f>IFERROR(INDEX('на отправку (3)'!S:S,MATCH($U35,'на отправку (3)'!$A:$A,0),1),0)</f>
        <v>1</v>
      </c>
      <c r="R35" s="102">
        <f>IFERROR(INDEX('на отправку (3)'!T:T,MATCH($U35,'на отправку (3)'!$A:$A,0),1),0)</f>
        <v>0</v>
      </c>
      <c r="T35" s="140">
        <f t="shared" si="0"/>
        <v>1</v>
      </c>
      <c r="U35" s="141" t="str">
        <f t="shared" si="1"/>
        <v>022720№24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1.7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670</v>
      </c>
      <c r="D36" s="102">
        <f>IFERROR(INDEX('на отправку (3)'!F:F,MATCH($U36,'на отправку (3)'!$A:$A,0),1),0)</f>
        <v>670</v>
      </c>
      <c r="E36" s="102">
        <f>IFERROR(INDEX('на отправку (3)'!G:G,MATCH($U36,'на отправку (3)'!$A:$A,0),1),0)</f>
        <v>1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1</v>
      </c>
      <c r="I36" s="102">
        <f>IFERROR(INDEX('на отправку (3)'!K:K,MATCH($U36,'на отправку (3)'!$A:$A,0),1),0)</f>
        <v>2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2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022720№25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21.7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21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21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21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21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21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21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21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21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19</v>
      </c>
      <c r="V47" s="96" t="s">
        <v>191</v>
      </c>
      <c r="Y47" s="73">
        <f>SUM(Y10:Y44)</f>
        <v>29</v>
      </c>
      <c r="Z47" s="96" t="s">
        <v>282</v>
      </c>
    </row>
    <row r="48" spans="1:26" ht="21.7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ht="21.75" customHeight="1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ht="21.75" customHeight="1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23.5</v>
      </c>
      <c r="L50" s="73">
        <f>SUMIF(L10:L44,1,L10:L44)</f>
        <v>22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Лист61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2702</v>
      </c>
      <c r="T1" s="96" t="s">
        <v>127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20.25" customHeight="1" x14ac:dyDescent="0.25">
      <c r="A4" s="158" t="s">
        <v>2703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28222</v>
      </c>
      <c r="D10" s="102">
        <f>IFERROR(INDEX('на отправку (3)'!F:F,MATCH($U10,'на отправку (3)'!$A:$A,0),1),0)</f>
        <v>155391.5</v>
      </c>
      <c r="E10" s="102">
        <f>IFERROR(INDEX('на отправку (3)'!G:G,MATCH($U10,'на отправку (3)'!$A:$A,0),1),0)</f>
        <v>0.181618686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-52.264451301999998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24715</v>
      </c>
      <c r="O10" s="102">
        <f>IFERROR(INDEX('на отправку (3)'!Q:Q,MATCH($U10,'на отправку (3)'!$A:$A,0),1),0)</f>
        <v>64959.4</v>
      </c>
      <c r="P10" s="102">
        <f>IFERROR(INDEX('на отправку (3)'!R:R,MATCH($U10,'на отправку (3)'!$A:$A,0),1),0)</f>
        <v>0.38046841599999998</v>
      </c>
      <c r="Q10" s="102">
        <f>IFERROR(INDEX('на отправку (3)'!S:S,MATCH($U10,'на отправку (3)'!$A:$A,0),1),0)</f>
        <v>0.5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022800№1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2</v>
      </c>
      <c r="D11" s="102">
        <f>IFERROR(INDEX('на отправку (3)'!F:F,MATCH($U11,'на отправку (3)'!$A:$A,0),1),0)</f>
        <v>6</v>
      </c>
      <c r="E11" s="102">
        <f>IFERROR(INDEX('на отправку (3)'!G:G,MATCH($U11,'на отправку (3)'!$A:$A,0),1),0)</f>
        <v>0.33333333300000001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0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0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0</v>
      </c>
      <c r="O11" s="102">
        <f>IFERROR(INDEX('на отправку (3)'!Q:Q,MATCH($U11,'на отправку (3)'!$A:$A,0),1),0)</f>
        <v>65</v>
      </c>
      <c r="P11" s="102">
        <f>IFERROR(INDEX('на отправку (3)'!R:R,MATCH($U11,'на отправку (3)'!$A:$A,0),1),0)</f>
        <v>0</v>
      </c>
      <c r="Q11" s="102">
        <f>IFERROR(INDEX('на отправку (3)'!S:S,MATCH($U11,'на отправку (3)'!$A:$A,0),1),0)</f>
        <v>0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0</v>
      </c>
      <c r="U11" s="141" t="str">
        <f t="shared" ref="U11:U36" si="1">CONCATENATE($T$1,"№",B11)</f>
        <v>022800№2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0</v>
      </c>
      <c r="D12" s="102">
        <f>IFERROR(INDEX('на отправку (3)'!F:F,MATCH($U12,'на отправку (3)'!$A:$A,0),1),0)</f>
        <v>0</v>
      </c>
      <c r="E12" s="102">
        <f>IFERROR(INDEX('на отправку (3)'!G:G,MATCH($U12,'на отправку (3)'!$A:$A,0),1),0)</f>
        <v>0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2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0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022800№3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0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0</v>
      </c>
      <c r="D13" s="102">
        <f>IFERROR(INDEX('на отправку (3)'!F:F,MATCH($U13,'на отправку (3)'!$A:$A,0),1),0)</f>
        <v>0</v>
      </c>
      <c r="E13" s="102">
        <f>IFERROR(INDEX('на отправку (3)'!G:G,MATCH($U13,'на отправку (3)'!$A:$A,0),1),0)</f>
        <v>0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0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2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0</v>
      </c>
      <c r="O13" s="102">
        <f>IFERROR(INDEX('на отправку (3)'!Q:Q,MATCH($U13,'на отправку (3)'!$A:$A,0),1),0)</f>
        <v>15</v>
      </c>
      <c r="P13" s="102">
        <f>IFERROR(INDEX('на отправку (3)'!R:R,MATCH($U13,'на отправку (3)'!$A:$A,0),1),0)</f>
        <v>0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0</v>
      </c>
      <c r="U13" s="141" t="str">
        <f t="shared" si="1"/>
        <v>022800№4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0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0</v>
      </c>
      <c r="D14" s="102">
        <f>IFERROR(INDEX('на отправку (3)'!F:F,MATCH($U14,'на отправку (3)'!$A:$A,0),1),0)</f>
        <v>0</v>
      </c>
      <c r="E14" s="102">
        <f>IFERROR(INDEX('на отправку (3)'!G:G,MATCH($U14,'на отправку (3)'!$A:$A,0),1),0)</f>
        <v>0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0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0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2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0</v>
      </c>
      <c r="O14" s="102">
        <f>IFERROR(INDEX('на отправку (3)'!Q:Q,MATCH($U14,'на отправку (3)'!$A:$A,0),1),0)</f>
        <v>2</v>
      </c>
      <c r="P14" s="102">
        <f>IFERROR(INDEX('на отправку (3)'!R:R,MATCH($U14,'на отправку (3)'!$A:$A,0),1),0)</f>
        <v>0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0</v>
      </c>
      <c r="U14" s="141" t="str">
        <f t="shared" si="1"/>
        <v>022800№5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0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0</v>
      </c>
      <c r="D15" s="102">
        <f>IFERROR(INDEX('на отправку (3)'!F:F,MATCH($U15,'на отправку (3)'!$A:$A,0),1),0)</f>
        <v>0</v>
      </c>
      <c r="E15" s="102">
        <f>IFERROR(INDEX('на отправку (3)'!G:G,MATCH($U15,'на отправку (3)'!$A:$A,0),1),0)</f>
        <v>0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0</v>
      </c>
      <c r="I15" s="102">
        <f>IFERROR(INDEX('на отправку (3)'!K:K,MATCH($U15,'на отправку (3)'!$A:$A,0),1),0)</f>
        <v>0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2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0</v>
      </c>
      <c r="R15" s="102">
        <f>IFERROR(INDEX('на отправку (3)'!T:T,MATCH($U15,'на отправку (3)'!$A:$A,0),1),0)</f>
        <v>0</v>
      </c>
      <c r="T15" s="140">
        <f t="shared" si="0"/>
        <v>0</v>
      </c>
      <c r="U15" s="141" t="str">
        <f t="shared" si="1"/>
        <v>022800№6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0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47</v>
      </c>
      <c r="D16" s="102">
        <f>IFERROR(INDEX('на отправку (3)'!F:F,MATCH($U16,'на отправку (3)'!$A:$A,0),1),0)</f>
        <v>105</v>
      </c>
      <c r="E16" s="102">
        <f>IFERROR(INDEX('на отправку (3)'!G:G,MATCH($U16,'на отправку (3)'!$A:$A,0),1),0)</f>
        <v>0.44761904800000002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5.6380952180000001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1</v>
      </c>
      <c r="J16" s="102">
        <f>IFERROR(INDEX('на отправку (3)'!L:L,MATCH($U16,'на отправку (3)'!$A:$A,0),1),0)</f>
        <v>1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50</v>
      </c>
      <c r="O16" s="102">
        <f>IFERROR(INDEX('на отправку (3)'!Q:Q,MATCH($U16,'на отправку (3)'!$A:$A,0),1),0)</f>
        <v>118</v>
      </c>
      <c r="P16" s="102">
        <f>IFERROR(INDEX('на отправку (3)'!R:R,MATCH($U16,'на отправку (3)'!$A:$A,0),1),0)</f>
        <v>0.42372881400000001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022800№7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2</v>
      </c>
      <c r="D17" s="102">
        <f>IFERROR(INDEX('на отправку (3)'!F:F,MATCH($U17,'на отправку (3)'!$A:$A,0),1),0)</f>
        <v>105</v>
      </c>
      <c r="E17" s="102">
        <f>IFERROR(INDEX('на отправку (3)'!G:G,MATCH($U17,'на отправку (3)'!$A:$A,0),1),0)</f>
        <v>1.9047618999999998E-2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124.761911392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</v>
      </c>
      <c r="O17" s="102">
        <f>IFERROR(INDEX('на отправку (3)'!Q:Q,MATCH($U17,'на отправку (3)'!$A:$A,0),1),0)</f>
        <v>118</v>
      </c>
      <c r="P17" s="102">
        <f>IFERROR(INDEX('на отправку (3)'!R:R,MATCH($U17,'на отправку (3)'!$A:$A,0),1),0)</f>
        <v>8.4745759999999993E-3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022800№8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41</v>
      </c>
      <c r="D18" s="102">
        <f>IFERROR(INDEX('на отправку (3)'!F:F,MATCH($U18,'на отправку (3)'!$A:$A,0),1),0)</f>
        <v>6</v>
      </c>
      <c r="E18" s="102">
        <f>IFERROR(INDEX('на отправку (3)'!G:G,MATCH($U18,'на отправку (3)'!$A:$A,0),1),0)</f>
        <v>6.8333333329999997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6.8333333329999997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9</v>
      </c>
      <c r="O18" s="102">
        <f>IFERROR(INDEX('на отправку (3)'!Q:Q,MATCH($U18,'на отправку (3)'!$A:$A,0),1),0)</f>
        <v>65</v>
      </c>
      <c r="P18" s="102">
        <f>IFERROR(INDEX('на отправку (3)'!R:R,MATCH($U18,'на отправку (3)'!$A:$A,0),1),0)</f>
        <v>0.138461538</v>
      </c>
      <c r="Q18" s="102">
        <f>IFERROR(INDEX('на отправку (3)'!S:S,MATCH($U18,'на отправку (3)'!$A:$A,0),1),0)</f>
        <v>0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022800№9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1</v>
      </c>
      <c r="D19" s="102">
        <f>IFERROR(INDEX('на отправку (3)'!F:F,MATCH($U19,'на отправку (3)'!$A:$A,0),1),0)</f>
        <v>0</v>
      </c>
      <c r="E19" s="102">
        <f>IFERROR(INDEX('на отправку (3)'!G:G,MATCH($U19,'на отправку (3)'!$A:$A,0),1),0)</f>
        <v>0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0</v>
      </c>
      <c r="I19" s="102">
        <f>IFERROR(INDEX('на отправку (3)'!K:K,MATCH($U19,'на отправку (3)'!$A:$A,0),1),0)</f>
        <v>0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2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1</v>
      </c>
      <c r="O19" s="102">
        <f>IFERROR(INDEX('на отправку (3)'!Q:Q,MATCH($U19,'на отправку (3)'!$A:$A,0),1),0)</f>
        <v>15</v>
      </c>
      <c r="P19" s="102">
        <f>IFERROR(INDEX('на отправку (3)'!R:R,MATCH($U19,'на отправку (3)'!$A:$A,0),1),0)</f>
        <v>6.6666666999999999E-2</v>
      </c>
      <c r="Q19" s="102">
        <f>IFERROR(INDEX('на отправку (3)'!S:S,MATCH($U19,'на отправку (3)'!$A:$A,0),1),0)</f>
        <v>0</v>
      </c>
      <c r="R19" s="102">
        <f>IFERROR(INDEX('на отправку (3)'!T:T,MATCH($U19,'на отправку (3)'!$A:$A,0),1),0)</f>
        <v>0</v>
      </c>
      <c r="T19" s="140">
        <f t="shared" si="0"/>
        <v>0</v>
      </c>
      <c r="U19" s="141" t="str">
        <f t="shared" si="1"/>
        <v>022800№10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0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0</v>
      </c>
      <c r="D20" s="102">
        <f>IFERROR(INDEX('на отправку (3)'!F:F,MATCH($U20,'на отправку (3)'!$A:$A,0),1),0)</f>
        <v>0</v>
      </c>
      <c r="E20" s="102">
        <f>IFERROR(INDEX('на отправку (3)'!G:G,MATCH($U20,'на отправку (3)'!$A:$A,0),1),0)</f>
        <v>0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0</v>
      </c>
      <c r="I20" s="102">
        <f>IFERROR(INDEX('на отправку (3)'!K:K,MATCH($U20,'на отправку (3)'!$A:$A,0),1),0)</f>
        <v>0</v>
      </c>
      <c r="J20" s="102">
        <f>IFERROR(INDEX('на отправку (3)'!L:L,MATCH($U20,'на отправку (3)'!$A:$A,0),1),0)</f>
        <v>1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2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</v>
      </c>
      <c r="O20" s="102">
        <f>IFERROR(INDEX('на отправку (3)'!Q:Q,MATCH($U20,'на отправку (3)'!$A:$A,0),1),0)</f>
        <v>2</v>
      </c>
      <c r="P20" s="102">
        <f>IFERROR(INDEX('на отправку (3)'!R:R,MATCH($U20,'на отправку (3)'!$A:$A,0),1),0)</f>
        <v>0.5</v>
      </c>
      <c r="Q20" s="102">
        <f>IFERROR(INDEX('на отправку (3)'!S:S,MATCH($U20,'на отправку (3)'!$A:$A,0),1),0)</f>
        <v>0</v>
      </c>
      <c r="R20" s="102">
        <f>IFERROR(INDEX('на отправку (3)'!T:T,MATCH($U20,'на отправку (3)'!$A:$A,0),1),0)</f>
        <v>0</v>
      </c>
      <c r="T20" s="140">
        <f t="shared" si="0"/>
        <v>0</v>
      </c>
      <c r="U20" s="141" t="str">
        <f t="shared" si="1"/>
        <v>022800№11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0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6</v>
      </c>
      <c r="D21" s="102">
        <f>IFERROR(INDEX('на отправку (3)'!F:F,MATCH($U21,'на отправку (3)'!$A:$A,0),1),0)</f>
        <v>1061</v>
      </c>
      <c r="E21" s="102">
        <f>IFERROR(INDEX('на отправку (3)'!G:G,MATCH($U21,'на отправку (3)'!$A:$A,0),1),0)</f>
        <v>5.6550419999999999E-3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-30.766128618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1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7</v>
      </c>
      <c r="O21" s="102">
        <f>IFERROR(INDEX('на отправку (3)'!Q:Q,MATCH($U21,'на отправку (3)'!$A:$A,0),1),0)</f>
        <v>857</v>
      </c>
      <c r="P21" s="102">
        <f>IFERROR(INDEX('на отправку (3)'!R:R,MATCH($U21,'на отправку (3)'!$A:$A,0),1),0)</f>
        <v>8.1680280000000008E-3</v>
      </c>
      <c r="Q21" s="102">
        <f>IFERROR(INDEX('на отправку (3)'!S:S,MATCH($U21,'на отправку (3)'!$A:$A,0),1),0)</f>
        <v>1</v>
      </c>
      <c r="R21" s="102">
        <f>IFERROR(INDEX('на отправку (3)'!T:T,MATCH($U21,'на отправку (3)'!$A:$A,0),1),0)</f>
        <v>0</v>
      </c>
      <c r="T21" s="140">
        <f t="shared" si="0"/>
        <v>1</v>
      </c>
      <c r="U21" s="141" t="str">
        <f t="shared" si="1"/>
        <v>022800№12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0</v>
      </c>
      <c r="D22" s="102">
        <f>IFERROR(INDEX('на отправку (3)'!F:F,MATCH($U22,'на отправку (3)'!$A:$A,0),1),0)</f>
        <v>0</v>
      </c>
      <c r="E22" s="102">
        <f>IFERROR(INDEX('на отправку (3)'!G:G,MATCH($U22,'на отправку (3)'!$A:$A,0),1),0)</f>
        <v>0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0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2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0</v>
      </c>
      <c r="O22" s="102">
        <f>IFERROR(INDEX('на отправку (3)'!Q:Q,MATCH($U22,'на отправку (3)'!$A:$A,0),1),0)</f>
        <v>0</v>
      </c>
      <c r="P22" s="102">
        <f>IFERROR(INDEX('на отправку (3)'!R:R,MATCH($U22,'на отправку (3)'!$A:$A,0),1),0)</f>
        <v>0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022800№13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0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2</v>
      </c>
      <c r="D23" s="102">
        <f>IFERROR(INDEX('на отправку (3)'!F:F,MATCH($U23,'на отправку (3)'!$A:$A,0),1),0)</f>
        <v>2</v>
      </c>
      <c r="E23" s="102">
        <f>IFERROR(INDEX('на отправку (3)'!G:G,MATCH($U23,'на отправку (3)'!$A:$A,0),1),0)</f>
        <v>1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0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2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022800№14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0</v>
      </c>
      <c r="D25" s="102">
        <f>IFERROR(INDEX('на отправку (3)'!F:F,MATCH($U25,'на отправку (3)'!$A:$A,0),1),0)</f>
        <v>0</v>
      </c>
      <c r="E25" s="102">
        <f>IFERROR(INDEX('на отправку (3)'!G:G,MATCH($U25,'на отправку (3)'!$A:$A,0),1),0)</f>
        <v>0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0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022800№15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0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0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0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022800№16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0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0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0</v>
      </c>
      <c r="O27" s="102">
        <f>IFERROR(INDEX('на отправку (3)'!Q:Q,MATCH($U27,'на отправку (3)'!$A:$A,0),1),0)</f>
        <v>0</v>
      </c>
      <c r="P27" s="102">
        <f>IFERROR(INDEX('на отправку (3)'!R:R,MATCH($U27,'на отправку (3)'!$A:$A,0),1),0)</f>
        <v>0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022800№17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0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0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0</v>
      </c>
      <c r="O28" s="102">
        <f>IFERROR(INDEX('на отправку (3)'!Q:Q,MATCH($U28,'на отправку (3)'!$A:$A,0),1),0)</f>
        <v>0</v>
      </c>
      <c r="P28" s="102">
        <f>IFERROR(INDEX('на отправку (3)'!R:R,MATCH($U28,'на отправку (3)'!$A:$A,0),1),0)</f>
        <v>0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022800№18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0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0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0</v>
      </c>
      <c r="O29" s="102">
        <f>IFERROR(INDEX('на отправку (3)'!Q:Q,MATCH($U29,'на отправку (3)'!$A:$A,0),1),0)</f>
        <v>0</v>
      </c>
      <c r="P29" s="102">
        <f>IFERROR(INDEX('на отправку (3)'!R:R,MATCH($U29,'на отправку (3)'!$A:$A,0),1),0)</f>
        <v>0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022800№19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0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0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022800№20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0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022800№21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0</v>
      </c>
      <c r="D33" s="102">
        <f>IFERROR(INDEX('на отправку (3)'!F:F,MATCH($U33,'на отправку (3)'!$A:$A,0),1),0)</f>
        <v>0</v>
      </c>
      <c r="E33" s="102">
        <f>IFERROR(INDEX('на отправку (3)'!G:G,MATCH($U33,'на отправку (3)'!$A:$A,0),1),0)</f>
        <v>0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0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022800№22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0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022800№23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0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022800№24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0</v>
      </c>
      <c r="D36" s="102">
        <f>IFERROR(INDEX('на отправку (3)'!F:F,MATCH($U36,'на отправку (3)'!$A:$A,0),1),0)</f>
        <v>0</v>
      </c>
      <c r="E36" s="102">
        <f>IFERROR(INDEX('на отправку (3)'!G:G,MATCH($U36,'на отправку (3)'!$A:$A,0),1),0)</f>
        <v>0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0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022800№25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0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4</v>
      </c>
      <c r="V47" s="96" t="s">
        <v>191</v>
      </c>
      <c r="Y47" s="73">
        <f>SUM(Y10:Y44)</f>
        <v>9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4</v>
      </c>
      <c r="L50" s="73">
        <f>SUMIF(L10:L44,1,L10:L44)</f>
        <v>7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Лист62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2704</v>
      </c>
      <c r="T1" s="96" t="s">
        <v>129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8" customHeight="1" x14ac:dyDescent="0.25">
      <c r="A4" s="158" t="s">
        <v>130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134661</v>
      </c>
      <c r="D10" s="102">
        <f>IFERROR(INDEX('на отправку (3)'!F:F,MATCH($U10,'на отправку (3)'!$A:$A,0),1),0)</f>
        <v>522254.10000000003</v>
      </c>
      <c r="E10" s="102">
        <f>IFERROR(INDEX('на отправку (3)'!G:G,MATCH($U10,'на отправку (3)'!$A:$A,0),1),0)</f>
        <v>0.25784574999999998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-4.7900426129999998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134114</v>
      </c>
      <c r="O10" s="102">
        <f>IFERROR(INDEX('на отправку (3)'!Q:Q,MATCH($U10,'на отправку (3)'!$A:$A,0),1),0)</f>
        <v>495218.10000000003</v>
      </c>
      <c r="P10" s="102">
        <f>IFERROR(INDEX('на отправку (3)'!R:R,MATCH($U10,'на отправку (3)'!$A:$A,0),1),0)</f>
        <v>0.27081804999999998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023002№1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340</v>
      </c>
      <c r="D11" s="102">
        <f>IFERROR(INDEX('на отправку (3)'!F:F,MATCH($U11,'на отправку (3)'!$A:$A,0),1),0)</f>
        <v>373</v>
      </c>
      <c r="E11" s="102">
        <f>IFERROR(INDEX('на отправку (3)'!G:G,MATCH($U11,'на отправку (3)'!$A:$A,0),1),0)</f>
        <v>0.91152814999999998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164.55962102300001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379</v>
      </c>
      <c r="O11" s="102">
        <f>IFERROR(INDEX('на отправку (3)'!Q:Q,MATCH($U11,'на отправку (3)'!$A:$A,0),1),0)</f>
        <v>1100</v>
      </c>
      <c r="P11" s="102">
        <f>IFERROR(INDEX('на отправку (3)'!R:R,MATCH($U11,'на отправку (3)'!$A:$A,0),1),0)</f>
        <v>0.344545455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023002№2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11</v>
      </c>
      <c r="D12" s="102">
        <f>IFERROR(INDEX('на отправку (3)'!F:F,MATCH($U12,'на отправку (3)'!$A:$A,0),1),0)</f>
        <v>19</v>
      </c>
      <c r="E12" s="102">
        <f>IFERROR(INDEX('на отправку (3)'!G:G,MATCH($U12,'на отправку (3)'!$A:$A,0),1),0)</f>
        <v>0.57894736800000002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0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023002№3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4</v>
      </c>
      <c r="D13" s="102">
        <f>IFERROR(INDEX('на отправку (3)'!F:F,MATCH($U13,'на отправку (3)'!$A:$A,0),1),0)</f>
        <v>4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1399.9999925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</v>
      </c>
      <c r="O13" s="102">
        <f>IFERROR(INDEX('на отправку (3)'!Q:Q,MATCH($U13,'на отправку (3)'!$A:$A,0),1),0)</f>
        <v>15</v>
      </c>
      <c r="P13" s="102">
        <f>IFERROR(INDEX('на отправку (3)'!R:R,MATCH($U13,'на отправку (3)'!$A:$A,0),1),0)</f>
        <v>6.6666666999999999E-2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023002№4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34</v>
      </c>
      <c r="D14" s="102">
        <f>IFERROR(INDEX('на отправку (3)'!F:F,MATCH($U14,'на отправку (3)'!$A:$A,0),1),0)</f>
        <v>46</v>
      </c>
      <c r="E14" s="102">
        <f>IFERROR(INDEX('на отправку (3)'!G:G,MATCH($U14,'на отправку (3)'!$A:$A,0),1),0)</f>
        <v>0.73913043499999997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763.61555671300005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19</v>
      </c>
      <c r="O14" s="102">
        <f>IFERROR(INDEX('на отправку (3)'!Q:Q,MATCH($U14,'на отправку (3)'!$A:$A,0),1),0)</f>
        <v>222</v>
      </c>
      <c r="P14" s="102">
        <f>IFERROR(INDEX('на отправку (3)'!R:R,MATCH($U14,'на отправку (3)'!$A:$A,0),1),0)</f>
        <v>8.5585586000000005E-2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023002№5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2562</v>
      </c>
      <c r="D15" s="102">
        <f>IFERROR(INDEX('на отправку (3)'!F:F,MATCH($U15,'на отправку (3)'!$A:$A,0),1),0)</f>
        <v>2560</v>
      </c>
      <c r="E15" s="102">
        <f>IFERROR(INDEX('на отправку (3)'!G:G,MATCH($U15,'на отправку (3)'!$A:$A,0),1),0)</f>
        <v>1.00078125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1.00078125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023002№6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690</v>
      </c>
      <c r="D16" s="102">
        <f>IFERROR(INDEX('на отправку (3)'!F:F,MATCH($U16,'на отправку (3)'!$A:$A,0),1),0)</f>
        <v>1119</v>
      </c>
      <c r="E16" s="102">
        <f>IFERROR(INDEX('на отправку (3)'!G:G,MATCH($U16,'на отправку (3)'!$A:$A,0),1),0)</f>
        <v>0.61662198400000001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-10.273081939000001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0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769</v>
      </c>
      <c r="O16" s="102">
        <f>IFERROR(INDEX('на отправку (3)'!Q:Q,MATCH($U16,'на отправку (3)'!$A:$A,0),1),0)</f>
        <v>1119</v>
      </c>
      <c r="P16" s="102">
        <f>IFERROR(INDEX('на отправку (3)'!R:R,MATCH($U16,'на отправку (3)'!$A:$A,0),1),0)</f>
        <v>0.68722073299999997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0</v>
      </c>
      <c r="U16" s="141" t="str">
        <f t="shared" si="1"/>
        <v>023002№7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315</v>
      </c>
      <c r="D17" s="102">
        <f>IFERROR(INDEX('на отправку (3)'!F:F,MATCH($U17,'на отправку (3)'!$A:$A,0),1),0)</f>
        <v>1119</v>
      </c>
      <c r="E17" s="102">
        <f>IFERROR(INDEX('на отправку (3)'!G:G,MATCH($U17,'на отправку (3)'!$A:$A,0),1),0)</f>
        <v>0.28150133999999999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-4.5454546379999998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330</v>
      </c>
      <c r="O17" s="102">
        <f>IFERROR(INDEX('на отправку (3)'!Q:Q,MATCH($U17,'на отправку (3)'!$A:$A,0),1),0)</f>
        <v>1119</v>
      </c>
      <c r="P17" s="102">
        <f>IFERROR(INDEX('на отправку (3)'!R:R,MATCH($U17,'на отправку (3)'!$A:$A,0),1),0)</f>
        <v>0.29490616600000003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023002№8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2694</v>
      </c>
      <c r="D18" s="102">
        <f>IFERROR(INDEX('на отправку (3)'!F:F,MATCH($U18,'на отправку (3)'!$A:$A,0),1),0)</f>
        <v>373</v>
      </c>
      <c r="E18" s="102">
        <f>IFERROR(INDEX('на отправку (3)'!G:G,MATCH($U18,'на отправку (3)'!$A:$A,0),1),0)</f>
        <v>7.2225201070000002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7.2225201070000002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2089</v>
      </c>
      <c r="O18" s="102">
        <f>IFERROR(INDEX('на отправку (3)'!Q:Q,MATCH($U18,'на отправку (3)'!$A:$A,0),1),0)</f>
        <v>1100</v>
      </c>
      <c r="P18" s="102">
        <f>IFERROR(INDEX('на отправку (3)'!R:R,MATCH($U18,'на отправку (3)'!$A:$A,0),1),0)</f>
        <v>1.8990909090000001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023002№9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75</v>
      </c>
      <c r="D19" s="102">
        <f>IFERROR(INDEX('на отправку (3)'!F:F,MATCH($U19,'на отправку (3)'!$A:$A,0),1),0)</f>
        <v>4</v>
      </c>
      <c r="E19" s="102">
        <f>IFERROR(INDEX('на отправку (3)'!G:G,MATCH($U19,'на отправку (3)'!$A:$A,0),1),0)</f>
        <v>18.75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18.75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39</v>
      </c>
      <c r="O19" s="102">
        <f>IFERROR(INDEX('на отправку (3)'!Q:Q,MATCH($U19,'на отправку (3)'!$A:$A,0),1),0)</f>
        <v>15</v>
      </c>
      <c r="P19" s="102">
        <f>IFERROR(INDEX('на отправку (3)'!R:R,MATCH($U19,'на отправку (3)'!$A:$A,0),1),0)</f>
        <v>2.6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023002№10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489</v>
      </c>
      <c r="D20" s="102">
        <f>IFERROR(INDEX('на отправку (3)'!F:F,MATCH($U20,'на отправку (3)'!$A:$A,0),1),0)</f>
        <v>46</v>
      </c>
      <c r="E20" s="102">
        <f>IFERROR(INDEX('на отправку (3)'!G:G,MATCH($U20,'на отправку (3)'!$A:$A,0),1),0)</f>
        <v>10.630434783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10.630434783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218</v>
      </c>
      <c r="O20" s="102">
        <f>IFERROR(INDEX('на отправку (3)'!Q:Q,MATCH($U20,'на отправку (3)'!$A:$A,0),1),0)</f>
        <v>222</v>
      </c>
      <c r="P20" s="102">
        <f>IFERROR(INDEX('на отправку (3)'!R:R,MATCH($U20,'на отправку (3)'!$A:$A,0),1),0)</f>
        <v>0.98198198199999998</v>
      </c>
      <c r="Q20" s="102">
        <f>IFERROR(INDEX('на отправку (3)'!S:S,MATCH($U20,'на отправку (3)'!$A:$A,0),1),0)</f>
        <v>0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023002№11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1147</v>
      </c>
      <c r="D21" s="102">
        <f>IFERROR(INDEX('на отправку (3)'!F:F,MATCH($U21,'на отправку (3)'!$A:$A,0),1),0)</f>
        <v>25586</v>
      </c>
      <c r="E21" s="102">
        <f>IFERROR(INDEX('на отправку (3)'!G:G,MATCH($U21,'на отправку (3)'!$A:$A,0),1),0)</f>
        <v>4.4829202999999998E-2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39.139588074000002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769</v>
      </c>
      <c r="O21" s="102">
        <f>IFERROR(INDEX('на отправку (3)'!Q:Q,MATCH($U21,'на отправку (3)'!$A:$A,0),1),0)</f>
        <v>23868</v>
      </c>
      <c r="P21" s="102">
        <f>IFERROR(INDEX('на отправку (3)'!R:R,MATCH($U21,'на отправку (3)'!$A:$A,0),1),0)</f>
        <v>3.2218869999999997E-2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023002№12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559</v>
      </c>
      <c r="D22" s="102">
        <f>IFERROR(INDEX('на отправку (3)'!F:F,MATCH($U22,'на отправку (3)'!$A:$A,0),1),0)</f>
        <v>1768</v>
      </c>
      <c r="E22" s="102">
        <f>IFERROR(INDEX('на отправку (3)'!G:G,MATCH($U22,'на отправку (3)'!$A:$A,0),1),0)</f>
        <v>0.31617647100000001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-6.6063348120000001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0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585</v>
      </c>
      <c r="O22" s="102">
        <f>IFERROR(INDEX('на отправку (3)'!Q:Q,MATCH($U22,'на отправку (3)'!$A:$A,0),1),0)</f>
        <v>1728</v>
      </c>
      <c r="P22" s="102">
        <f>IFERROR(INDEX('на отправку (3)'!R:R,MATCH($U22,'на отправку (3)'!$A:$A,0),1),0)</f>
        <v>0.33854166699999999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023002№13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9</v>
      </c>
      <c r="D23" s="102">
        <f>IFERROR(INDEX('на отправку (3)'!F:F,MATCH($U23,'на отправку (3)'!$A:$A,0),1),0)</f>
        <v>3308</v>
      </c>
      <c r="E23" s="102">
        <f>IFERROR(INDEX('на отправку (3)'!G:G,MATCH($U23,'на отправку (3)'!$A:$A,0),1),0)</f>
        <v>2.7206769999999999E-3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175.15104258299999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3</v>
      </c>
      <c r="O23" s="102">
        <f>IFERROR(INDEX('на отправку (3)'!Q:Q,MATCH($U23,'на отправку (3)'!$A:$A,0),1),0)</f>
        <v>3034</v>
      </c>
      <c r="P23" s="102">
        <f>IFERROR(INDEX('на отправку (3)'!R:R,MATCH($U23,'на отправку (3)'!$A:$A,0),1),0)</f>
        <v>9.8879400000000009E-4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023002№14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12700</v>
      </c>
      <c r="D25" s="102">
        <f>IFERROR(INDEX('на отправку (3)'!F:F,MATCH($U25,'на отправку (3)'!$A:$A,0),1),0)</f>
        <v>14858</v>
      </c>
      <c r="E25" s="102">
        <f>IFERROR(INDEX('на отправку (3)'!G:G,MATCH($U25,'на отправку (3)'!$A:$A,0),1),0)</f>
        <v>0.85475837899999996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0.85475837899999996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023002№15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8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6</v>
      </c>
      <c r="O26" s="102">
        <f>IFERROR(INDEX('на отправку (3)'!Q:Q,MATCH($U26,'на отправку (3)'!$A:$A,0),1),0)</f>
        <v>41</v>
      </c>
      <c r="P26" s="102">
        <f>IFERROR(INDEX('на отправку (3)'!R:R,MATCH($U26,'на отправку (3)'!$A:$A,0),1),0)</f>
        <v>0.146341463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023002№16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852</v>
      </c>
      <c r="D27" s="102">
        <f>IFERROR(INDEX('на отправку (3)'!F:F,MATCH($U27,'на отправку (3)'!$A:$A,0),1),0)</f>
        <v>6</v>
      </c>
      <c r="E27" s="102">
        <f>IFERROR(INDEX('на отправку (3)'!G:G,MATCH($U27,'на отправку (3)'!$A:$A,0),1),0)</f>
        <v>142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142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1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71</v>
      </c>
      <c r="O27" s="102">
        <f>IFERROR(INDEX('на отправку (3)'!Q:Q,MATCH($U27,'на отправку (3)'!$A:$A,0),1),0)</f>
        <v>387</v>
      </c>
      <c r="P27" s="102">
        <f>IFERROR(INDEX('на отправку (3)'!R:R,MATCH($U27,'на отправку (3)'!$A:$A,0),1),0)</f>
        <v>0.18346253200000001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023002№17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18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12</v>
      </c>
      <c r="O28" s="102">
        <f>IFERROR(INDEX('на отправку (3)'!Q:Q,MATCH($U28,'на отправку (3)'!$A:$A,0),1),0)</f>
        <v>8</v>
      </c>
      <c r="P28" s="102">
        <f>IFERROR(INDEX('на отправку (3)'!R:R,MATCH($U28,'на отправку (3)'!$A:$A,0),1),0)</f>
        <v>1.5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023002№18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23</v>
      </c>
      <c r="D29" s="102">
        <f>IFERROR(INDEX('на отправку (3)'!F:F,MATCH($U29,'на отправку (3)'!$A:$A,0),1),0)</f>
        <v>1</v>
      </c>
      <c r="E29" s="102">
        <f>IFERROR(INDEX('на отправку (3)'!G:G,MATCH($U29,'на отправку (3)'!$A:$A,0),1),0)</f>
        <v>23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23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11</v>
      </c>
      <c r="O29" s="102">
        <f>IFERROR(INDEX('на отправку (3)'!Q:Q,MATCH($U29,'на отправку (3)'!$A:$A,0),1),0)</f>
        <v>7</v>
      </c>
      <c r="P29" s="102">
        <f>IFERROR(INDEX('на отправку (3)'!R:R,MATCH($U29,'на отправку (3)'!$A:$A,0),1),0)</f>
        <v>1.571428571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023002№19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3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9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023002№20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4</v>
      </c>
      <c r="D32" s="102">
        <f>IFERROR(INDEX('на отправку (3)'!F:F,MATCH($U32,'на отправку (3)'!$A:$A,0),1),0)</f>
        <v>81</v>
      </c>
      <c r="E32" s="102">
        <f>IFERROR(INDEX('на отправку (3)'!G:G,MATCH($U32,'на отправку (3)'!$A:$A,0),1),0)</f>
        <v>4.9382716E-2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109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023002№21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23</v>
      </c>
      <c r="D33" s="102">
        <f>IFERROR(INDEX('на отправку (3)'!F:F,MATCH($U33,'на отправку (3)'!$A:$A,0),1),0)</f>
        <v>342</v>
      </c>
      <c r="E33" s="102">
        <f>IFERROR(INDEX('на отправку (3)'!G:G,MATCH($U33,'на отправку (3)'!$A:$A,0),1),0)</f>
        <v>6.7251461999999998E-2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6.7251461999999998E-2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023002№22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1</v>
      </c>
      <c r="D34" s="102">
        <f>IFERROR(INDEX('на отправку (3)'!F:F,MATCH($U34,'на отправку (3)'!$A:$A,0),1),0)</f>
        <v>1</v>
      </c>
      <c r="E34" s="102">
        <f>IFERROR(INDEX('на отправку (3)'!G:G,MATCH($U34,'на отправку (3)'!$A:$A,0),1),0)</f>
        <v>1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0.5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1</v>
      </c>
      <c r="L34" s="102">
        <f>IFERROR(INDEX('на отправку (3)'!N:N,MATCH($U34,'на отправку (3)'!$A:$A,0),1),0)</f>
        <v>1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4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1</v>
      </c>
      <c r="U34" s="141" t="str">
        <f t="shared" si="1"/>
        <v>023002№23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1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1</v>
      </c>
      <c r="D35" s="102">
        <f>IFERROR(INDEX('на отправку (3)'!F:F,MATCH($U35,'на отправку (3)'!$A:$A,0),1),0)</f>
        <v>4</v>
      </c>
      <c r="E35" s="102">
        <f>IFERROR(INDEX('на отправку (3)'!G:G,MATCH($U35,'на отправку (3)'!$A:$A,0),1),0)</f>
        <v>0.25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16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023002№24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372</v>
      </c>
      <c r="D36" s="102">
        <f>IFERROR(INDEX('на отправку (3)'!F:F,MATCH($U36,'на отправку (3)'!$A:$A,0),1),0)</f>
        <v>378</v>
      </c>
      <c r="E36" s="102">
        <f>IFERROR(INDEX('на отправку (3)'!G:G,MATCH($U36,'на отправку (3)'!$A:$A,0),1),0)</f>
        <v>0.98412698399999998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0.98412698399999998</v>
      </c>
      <c r="I36" s="102">
        <f>IFERROR(INDEX('на отправку (3)'!K:K,MATCH($U36,'на отправку (3)'!$A:$A,0),1),0)</f>
        <v>1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023002№25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14</v>
      </c>
      <c r="V47" s="96" t="s">
        <v>191</v>
      </c>
      <c r="Y47" s="73">
        <f>SUM(Y10:Y44)</f>
        <v>29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16.5</v>
      </c>
      <c r="L50" s="73">
        <f>SUMIF(L10:L44,1,L10:L44)</f>
        <v>22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63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2705</v>
      </c>
      <c r="T1" s="96" t="s">
        <v>131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20.25" customHeight="1" x14ac:dyDescent="0.25">
      <c r="A4" s="158" t="s">
        <v>132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34289</v>
      </c>
      <c r="D10" s="102">
        <f>IFERROR(INDEX('на отправку (3)'!F:F,MATCH($U10,'на отправку (3)'!$A:$A,0),1),0)</f>
        <v>92131.9</v>
      </c>
      <c r="E10" s="102">
        <f>IFERROR(INDEX('на отправку (3)'!G:G,MATCH($U10,'на отправку (3)'!$A:$A,0),1),0)</f>
        <v>0.37217293899999998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9.7071654209999991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30337</v>
      </c>
      <c r="O10" s="102">
        <f>IFERROR(INDEX('на отправку (3)'!Q:Q,MATCH($U10,'на отправку (3)'!$A:$A,0),1),0)</f>
        <v>89425.8</v>
      </c>
      <c r="P10" s="102">
        <f>IFERROR(INDEX('на отправку (3)'!R:R,MATCH($U10,'на отправку (3)'!$A:$A,0),1),0)</f>
        <v>0.339242143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023005№1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135</v>
      </c>
      <c r="D11" s="102">
        <f>IFERROR(INDEX('на отправку (3)'!F:F,MATCH($U11,'на отправку (3)'!$A:$A,0),1),0)</f>
        <v>150</v>
      </c>
      <c r="E11" s="102">
        <f>IFERROR(INDEX('на отправку (3)'!G:G,MATCH($U11,'на отправку (3)'!$A:$A,0),1),0)</f>
        <v>0.9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150.819672419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122</v>
      </c>
      <c r="O11" s="102">
        <f>IFERROR(INDEX('на отправку (3)'!Q:Q,MATCH($U11,'на отправку (3)'!$A:$A,0),1),0)</f>
        <v>340</v>
      </c>
      <c r="P11" s="102">
        <f>IFERROR(INDEX('на отправку (3)'!R:R,MATCH($U11,'на отправку (3)'!$A:$A,0),1),0)</f>
        <v>0.35882352899999997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023005№2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10</v>
      </c>
      <c r="D12" s="102">
        <f>IFERROR(INDEX('на отправку (3)'!F:F,MATCH($U12,'на отправку (3)'!$A:$A,0),1),0)</f>
        <v>13</v>
      </c>
      <c r="E12" s="102">
        <f>IFERROR(INDEX('на отправку (3)'!G:G,MATCH($U12,'на отправку (3)'!$A:$A,0),1),0)</f>
        <v>0.76923076899999998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0.5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0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023005№3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7</v>
      </c>
      <c r="D13" s="102">
        <f>IFERROR(INDEX('на отправку (3)'!F:F,MATCH($U13,'на отправку (3)'!$A:$A,0),1),0)</f>
        <v>8</v>
      </c>
      <c r="E13" s="102">
        <f>IFERROR(INDEX('на отправку (3)'!G:G,MATCH($U13,'на отправку (3)'!$A:$A,0),1),0)</f>
        <v>0.875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1825.0000192499999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</v>
      </c>
      <c r="O13" s="102">
        <f>IFERROR(INDEX('на отправку (3)'!Q:Q,MATCH($U13,'на отправку (3)'!$A:$A,0),1),0)</f>
        <v>22</v>
      </c>
      <c r="P13" s="102">
        <f>IFERROR(INDEX('на отправку (3)'!R:R,MATCH($U13,'на отправку (3)'!$A:$A,0),1),0)</f>
        <v>4.5454544999999999E-2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023005№4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19</v>
      </c>
      <c r="D14" s="102">
        <f>IFERROR(INDEX('на отправку (3)'!F:F,MATCH($U14,'на отправку (3)'!$A:$A,0),1),0)</f>
        <v>22</v>
      </c>
      <c r="E14" s="102">
        <f>IFERROR(INDEX('на отправку (3)'!G:G,MATCH($U14,'на отправку (3)'!$A:$A,0),1),0)</f>
        <v>0.86363636399999999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310.22727249000002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8</v>
      </c>
      <c r="O14" s="102">
        <f>IFERROR(INDEX('на отправку (3)'!Q:Q,MATCH($U14,'на отправку (3)'!$A:$A,0),1),0)</f>
        <v>38</v>
      </c>
      <c r="P14" s="102">
        <f>IFERROR(INDEX('на отправку (3)'!R:R,MATCH($U14,'на отправку (3)'!$A:$A,0),1),0)</f>
        <v>0.21052631599999999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023005№5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1067</v>
      </c>
      <c r="D15" s="102">
        <f>IFERROR(INDEX('на отправку (3)'!F:F,MATCH($U15,'на отправку (3)'!$A:$A,0),1),0)</f>
        <v>1065</v>
      </c>
      <c r="E15" s="102">
        <f>IFERROR(INDEX('на отправку (3)'!G:G,MATCH($U15,'на отправку (3)'!$A:$A,0),1),0)</f>
        <v>1.0018779339999999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1.0018779339999999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023005№6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237</v>
      </c>
      <c r="D16" s="102">
        <f>IFERROR(INDEX('на отправку (3)'!F:F,MATCH($U16,'на отправку (3)'!$A:$A,0),1),0)</f>
        <v>275</v>
      </c>
      <c r="E16" s="102">
        <f>IFERROR(INDEX('на отправку (3)'!G:G,MATCH($U16,'на отправку (3)'!$A:$A,0),1),0)</f>
        <v>0.86181818200000004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7.025792794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215</v>
      </c>
      <c r="O16" s="102">
        <f>IFERROR(INDEX('на отправку (3)'!Q:Q,MATCH($U16,'на отправку (3)'!$A:$A,0),1),0)</f>
        <v>267</v>
      </c>
      <c r="P16" s="102">
        <f>IFERROR(INDEX('на отправку (3)'!R:R,MATCH($U16,'на отправку (3)'!$A:$A,0),1),0)</f>
        <v>0.80524344599999997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023005№7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79</v>
      </c>
      <c r="D17" s="102">
        <f>IFERROR(INDEX('на отправку (3)'!F:F,MATCH($U17,'на отправку (3)'!$A:$A,0),1),0)</f>
        <v>275</v>
      </c>
      <c r="E17" s="102">
        <f>IFERROR(INDEX('на отправку (3)'!G:G,MATCH($U17,'на отправку (3)'!$A:$A,0),1),0)</f>
        <v>0.28727272700000001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12.79679131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68</v>
      </c>
      <c r="O17" s="102">
        <f>IFERROR(INDEX('на отправку (3)'!Q:Q,MATCH($U17,'на отправку (3)'!$A:$A,0),1),0)</f>
        <v>267</v>
      </c>
      <c r="P17" s="102">
        <f>IFERROR(INDEX('на отправку (3)'!R:R,MATCH($U17,'на отправку (3)'!$A:$A,0),1),0)</f>
        <v>0.25468164799999998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023005№8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1326</v>
      </c>
      <c r="D18" s="102">
        <f>IFERROR(INDEX('на отправку (3)'!F:F,MATCH($U18,'на отправку (3)'!$A:$A,0),1),0)</f>
        <v>150</v>
      </c>
      <c r="E18" s="102">
        <f>IFERROR(INDEX('на отправку (3)'!G:G,MATCH($U18,'на отправку (3)'!$A:$A,0),1),0)</f>
        <v>8.84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8.84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1527</v>
      </c>
      <c r="O18" s="102">
        <f>IFERROR(INDEX('на отправку (3)'!Q:Q,MATCH($U18,'на отправку (3)'!$A:$A,0),1),0)</f>
        <v>340</v>
      </c>
      <c r="P18" s="102">
        <f>IFERROR(INDEX('на отправку (3)'!R:R,MATCH($U18,'на отправку (3)'!$A:$A,0),1),0)</f>
        <v>4.4911764710000002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023005№9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84</v>
      </c>
      <c r="D19" s="102">
        <f>IFERROR(INDEX('на отправку (3)'!F:F,MATCH($U19,'на отправку (3)'!$A:$A,0),1),0)</f>
        <v>8</v>
      </c>
      <c r="E19" s="102">
        <f>IFERROR(INDEX('на отправку (3)'!G:G,MATCH($U19,'на отправку (3)'!$A:$A,0),1),0)</f>
        <v>10.5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10.5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48</v>
      </c>
      <c r="O19" s="102">
        <f>IFERROR(INDEX('на отправку (3)'!Q:Q,MATCH($U19,'на отправку (3)'!$A:$A,0),1),0)</f>
        <v>22</v>
      </c>
      <c r="P19" s="102">
        <f>IFERROR(INDEX('на отправку (3)'!R:R,MATCH($U19,'на отправку (3)'!$A:$A,0),1),0)</f>
        <v>2.1818181820000002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023005№10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187</v>
      </c>
      <c r="D20" s="102">
        <f>IFERROR(INDEX('на отправку (3)'!F:F,MATCH($U20,'на отправку (3)'!$A:$A,0),1),0)</f>
        <v>22</v>
      </c>
      <c r="E20" s="102">
        <f>IFERROR(INDEX('на отправку (3)'!G:G,MATCH($U20,'на отправку (3)'!$A:$A,0),1),0)</f>
        <v>8.5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8.5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91</v>
      </c>
      <c r="O20" s="102">
        <f>IFERROR(INDEX('на отправку (3)'!Q:Q,MATCH($U20,'на отправку (3)'!$A:$A,0),1),0)</f>
        <v>38</v>
      </c>
      <c r="P20" s="102">
        <f>IFERROR(INDEX('на отправку (3)'!R:R,MATCH($U20,'на отправку (3)'!$A:$A,0),1),0)</f>
        <v>2.3947368419999999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023005№11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625</v>
      </c>
      <c r="D21" s="102">
        <f>IFERROR(INDEX('на отправку (3)'!F:F,MATCH($U21,'на отправку (3)'!$A:$A,0),1),0)</f>
        <v>8614</v>
      </c>
      <c r="E21" s="102">
        <f>IFERROR(INDEX('на отправку (3)'!G:G,MATCH($U21,'на отправку (3)'!$A:$A,0),1),0)</f>
        <v>7.2556304000000002E-2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24.8715084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447</v>
      </c>
      <c r="O21" s="102">
        <f>IFERROR(INDEX('на отправку (3)'!Q:Q,MATCH($U21,'на отправку (3)'!$A:$A,0),1),0)</f>
        <v>7693</v>
      </c>
      <c r="P21" s="102">
        <f>IFERROR(INDEX('на отправку (3)'!R:R,MATCH($U21,'на отправку (3)'!$A:$A,0),1),0)</f>
        <v>5.8104771E-2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023005№12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114</v>
      </c>
      <c r="D22" s="102">
        <f>IFERROR(INDEX('на отправку (3)'!F:F,MATCH($U22,'на отправку (3)'!$A:$A,0),1),0)</f>
        <v>450</v>
      </c>
      <c r="E22" s="102">
        <f>IFERROR(INDEX('на отправку (3)'!G:G,MATCH($U22,'на отправку (3)'!$A:$A,0),1),0)</f>
        <v>0.25333333299999999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-6.3660131340000001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102</v>
      </c>
      <c r="O22" s="102">
        <f>IFERROR(INDEX('на отправку (3)'!Q:Q,MATCH($U22,'на отправку (3)'!$A:$A,0),1),0)</f>
        <v>377</v>
      </c>
      <c r="P22" s="102">
        <f>IFERROR(INDEX('на отправку (3)'!R:R,MATCH($U22,'на отправку (3)'!$A:$A,0),1),0)</f>
        <v>0.270557029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023005№13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2</v>
      </c>
      <c r="D23" s="102">
        <f>IFERROR(INDEX('на отправку (3)'!F:F,MATCH($U23,'на отправку (3)'!$A:$A,0),1),0)</f>
        <v>719</v>
      </c>
      <c r="E23" s="102">
        <f>IFERROR(INDEX('на отправку (3)'!G:G,MATCH($U23,'на отправку (3)'!$A:$A,0),1),0)</f>
        <v>2.7816410000000001E-3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643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023005№14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978</v>
      </c>
      <c r="D25" s="102">
        <f>IFERROR(INDEX('на отправку (3)'!F:F,MATCH($U25,'на отправку (3)'!$A:$A,0),1),0)</f>
        <v>1017</v>
      </c>
      <c r="E25" s="102">
        <f>IFERROR(INDEX('на отправку (3)'!G:G,MATCH($U25,'на отправку (3)'!$A:$A,0),1),0)</f>
        <v>0.96165191699999997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0.96165191699999997</v>
      </c>
      <c r="I25" s="102">
        <f>IFERROR(INDEX('на отправку (3)'!K:K,MATCH($U25,'на отправку (3)'!$A:$A,0),1),0)</f>
        <v>0.5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0.5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023005№15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2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023005№16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69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57</v>
      </c>
      <c r="O27" s="102">
        <f>IFERROR(INDEX('на отправку (3)'!Q:Q,MATCH($U27,'на отправку (3)'!$A:$A,0),1),0)</f>
        <v>20</v>
      </c>
      <c r="P27" s="102">
        <f>IFERROR(INDEX('на отправку (3)'!R:R,MATCH($U27,'на отправку (3)'!$A:$A,0),1),0)</f>
        <v>2.85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023005№17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7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16</v>
      </c>
      <c r="O28" s="102">
        <f>IFERROR(INDEX('на отправку (3)'!Q:Q,MATCH($U28,'на отправку (3)'!$A:$A,0),1),0)</f>
        <v>1</v>
      </c>
      <c r="P28" s="102">
        <f>IFERROR(INDEX('на отправку (3)'!R:R,MATCH($U28,'на отправку (3)'!$A:$A,0),1),0)</f>
        <v>16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023005№18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17</v>
      </c>
      <c r="D29" s="102">
        <f>IFERROR(INDEX('на отправку (3)'!F:F,MATCH($U29,'на отправку (3)'!$A:$A,0),1),0)</f>
        <v>1</v>
      </c>
      <c r="E29" s="102">
        <f>IFERROR(INDEX('на отправку (3)'!G:G,MATCH($U29,'на отправку (3)'!$A:$A,0),1),0)</f>
        <v>17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17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4</v>
      </c>
      <c r="O29" s="102">
        <f>IFERROR(INDEX('на отправку (3)'!Q:Q,MATCH($U29,'на отправку (3)'!$A:$A,0),1),0)</f>
        <v>0</v>
      </c>
      <c r="P29" s="102">
        <f>IFERROR(INDEX('на отправку (3)'!R:R,MATCH($U29,'на отправку (3)'!$A:$A,0),1),0)</f>
        <v>0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023005№19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1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023005№20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2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023005№21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24</v>
      </c>
      <c r="D33" s="102">
        <f>IFERROR(INDEX('на отправку (3)'!F:F,MATCH($U33,'на отправку (3)'!$A:$A,0),1),0)</f>
        <v>37</v>
      </c>
      <c r="E33" s="102">
        <f>IFERROR(INDEX('на отправку (3)'!G:G,MATCH($U33,'на отправку (3)'!$A:$A,0),1),0)</f>
        <v>0.64864864899999997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0.64864864899999997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023005№22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1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1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023005№23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1</v>
      </c>
      <c r="D35" s="102">
        <f>IFERROR(INDEX('на отправку (3)'!F:F,MATCH($U35,'на отправку (3)'!$A:$A,0),1),0)</f>
        <v>3</v>
      </c>
      <c r="E35" s="102">
        <f>IFERROR(INDEX('на отправку (3)'!G:G,MATCH($U35,'на отправку (3)'!$A:$A,0),1),0)</f>
        <v>0.33333333300000001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1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023005№24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69</v>
      </c>
      <c r="D36" s="102">
        <f>IFERROR(INDEX('на отправку (3)'!F:F,MATCH($U36,'на отправку (3)'!$A:$A,0),1),0)</f>
        <v>69</v>
      </c>
      <c r="E36" s="102">
        <f>IFERROR(INDEX('на отправку (3)'!G:G,MATCH($U36,'на отправку (3)'!$A:$A,0),1),0)</f>
        <v>1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1</v>
      </c>
      <c r="I36" s="102">
        <f>IFERROR(INDEX('на отправку (3)'!K:K,MATCH($U36,'на отправку (3)'!$A:$A,0),1),0)</f>
        <v>2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2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023005№25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17</v>
      </c>
      <c r="V47" s="96" t="s">
        <v>191</v>
      </c>
      <c r="Y47" s="73">
        <f>SUM(Y10:Y44)</f>
        <v>26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20.5</v>
      </c>
      <c r="L50" s="73">
        <f>SUMIF(L10:L44,1,L10:L44)</f>
        <v>19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Лист64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2706</v>
      </c>
      <c r="T1" s="96" t="s">
        <v>133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8.75" customHeight="1" x14ac:dyDescent="0.25">
      <c r="A4" s="158" t="s">
        <v>134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25178</v>
      </c>
      <c r="D10" s="102">
        <f>IFERROR(INDEX('на отправку (3)'!F:F,MATCH($U10,'на отправку (3)'!$A:$A,0),1),0)</f>
        <v>96821.900000000009</v>
      </c>
      <c r="E10" s="102">
        <f>IFERROR(INDEX('на отправку (3)'!G:G,MATCH($U10,'на отправку (3)'!$A:$A,0),1),0)</f>
        <v>0.260044473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-2.4035925819999999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26435</v>
      </c>
      <c r="O10" s="102">
        <f>IFERROR(INDEX('на отправку (3)'!Q:Q,MATCH($U10,'на отправку (3)'!$A:$A,0),1),0)</f>
        <v>99212.3</v>
      </c>
      <c r="P10" s="102">
        <f>IFERROR(INDEX('на отправку (3)'!R:R,MATCH($U10,'на отправку (3)'!$A:$A,0),1),0)</f>
        <v>0.266448817</v>
      </c>
      <c r="Q10" s="102">
        <f>IFERROR(INDEX('на отправку (3)'!S:S,MATCH($U10,'на отправку (3)'!$A:$A,0),1),0)</f>
        <v>0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023006№1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46</v>
      </c>
      <c r="D11" s="102">
        <f>IFERROR(INDEX('на отправку (3)'!F:F,MATCH($U11,'на отправку (3)'!$A:$A,0),1),0)</f>
        <v>54</v>
      </c>
      <c r="E11" s="102">
        <f>IFERROR(INDEX('на отправку (3)'!G:G,MATCH($U11,'на отправку (3)'!$A:$A,0),1),0)</f>
        <v>0.85185185200000002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198.553791894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105</v>
      </c>
      <c r="O11" s="102">
        <f>IFERROR(INDEX('на отправку (3)'!Q:Q,MATCH($U11,'на отправку (3)'!$A:$A,0),1),0)</f>
        <v>368</v>
      </c>
      <c r="P11" s="102">
        <f>IFERROR(INDEX('на отправку (3)'!R:R,MATCH($U11,'на отправку (3)'!$A:$A,0),1),0)</f>
        <v>0.28532608700000001</v>
      </c>
      <c r="Q11" s="102">
        <f>IFERROR(INDEX('на отправку (3)'!S:S,MATCH($U11,'на отправку (3)'!$A:$A,0),1),0)</f>
        <v>0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023006№2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0</v>
      </c>
      <c r="D12" s="102">
        <f>IFERROR(INDEX('на отправку (3)'!F:F,MATCH($U12,'на отправку (3)'!$A:$A,0),1),0)</f>
        <v>1</v>
      </c>
      <c r="E12" s="102">
        <f>IFERROR(INDEX('на отправку (3)'!G:G,MATCH($U12,'на отправку (3)'!$A:$A,0),1),0)</f>
        <v>0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7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023006№3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1</v>
      </c>
      <c r="D13" s="102">
        <f>IFERROR(INDEX('на отправку (3)'!F:F,MATCH($U13,'на отправку (3)'!$A:$A,0),1),0)</f>
        <v>1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466.66666742199999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1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3</v>
      </c>
      <c r="O13" s="102">
        <f>IFERROR(INDEX('на отправку (3)'!Q:Q,MATCH($U13,'на отправку (3)'!$A:$A,0),1),0)</f>
        <v>17</v>
      </c>
      <c r="P13" s="102">
        <f>IFERROR(INDEX('на отправку (3)'!R:R,MATCH($U13,'на отправку (3)'!$A:$A,0),1),0)</f>
        <v>0.17647058800000001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023006№4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13</v>
      </c>
      <c r="D14" s="102">
        <f>IFERROR(INDEX('на отправку (3)'!F:F,MATCH($U14,'на отправку (3)'!$A:$A,0),1),0)</f>
        <v>13</v>
      </c>
      <c r="E14" s="102">
        <f>IFERROR(INDEX('на отправку (3)'!G:G,MATCH($U14,'на отправку (3)'!$A:$A,0),1),0)</f>
        <v>1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181.81818156200001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11</v>
      </c>
      <c r="O14" s="102">
        <f>IFERROR(INDEX('на отправку (3)'!Q:Q,MATCH($U14,'на отправку (3)'!$A:$A,0),1),0)</f>
        <v>31</v>
      </c>
      <c r="P14" s="102">
        <f>IFERROR(INDEX('на отправку (3)'!R:R,MATCH($U14,'на отправку (3)'!$A:$A,0),1),0)</f>
        <v>0.35483871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023006№5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512</v>
      </c>
      <c r="D15" s="102">
        <f>IFERROR(INDEX('на отправку (3)'!F:F,MATCH($U15,'на отправку (3)'!$A:$A,0),1),0)</f>
        <v>510</v>
      </c>
      <c r="E15" s="102">
        <f>IFERROR(INDEX('на отправку (3)'!G:G,MATCH($U15,'на отправку (3)'!$A:$A,0),1),0)</f>
        <v>1.0039215690000001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1.0039215690000001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023006№6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206</v>
      </c>
      <c r="D16" s="102">
        <f>IFERROR(INDEX('на отправку (3)'!F:F,MATCH($U16,'на отправку (3)'!$A:$A,0),1),0)</f>
        <v>238</v>
      </c>
      <c r="E16" s="102">
        <f>IFERROR(INDEX('на отправку (3)'!G:G,MATCH($U16,'на отправку (3)'!$A:$A,0),1),0)</f>
        <v>0.86554621799999998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3.865546202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1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140</v>
      </c>
      <c r="O16" s="102">
        <f>IFERROR(INDEX('на отправку (3)'!Q:Q,MATCH($U16,'на отправку (3)'!$A:$A,0),1),0)</f>
        <v>168</v>
      </c>
      <c r="P16" s="102">
        <f>IFERROR(INDEX('на отправку (3)'!R:R,MATCH($U16,'на отправку (3)'!$A:$A,0),1),0)</f>
        <v>0.83333333300000001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023006№7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98</v>
      </c>
      <c r="D17" s="102">
        <f>IFERROR(INDEX('на отправку (3)'!F:F,MATCH($U17,'на отправку (3)'!$A:$A,0),1),0)</f>
        <v>238</v>
      </c>
      <c r="E17" s="102">
        <f>IFERROR(INDEX('на отправку (3)'!G:G,MATCH($U17,'на отправку (3)'!$A:$A,0),1),0)</f>
        <v>0.41176470599999998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-3.921568696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72</v>
      </c>
      <c r="O17" s="102">
        <f>IFERROR(INDEX('на отправку (3)'!Q:Q,MATCH($U17,'на отправку (3)'!$A:$A,0),1),0)</f>
        <v>168</v>
      </c>
      <c r="P17" s="102">
        <f>IFERROR(INDEX('на отправку (3)'!R:R,MATCH($U17,'на отправку (3)'!$A:$A,0),1),0)</f>
        <v>0.428571429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023006№8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913</v>
      </c>
      <c r="D18" s="102">
        <f>IFERROR(INDEX('на отправку (3)'!F:F,MATCH($U18,'на отправку (3)'!$A:$A,0),1),0)</f>
        <v>54</v>
      </c>
      <c r="E18" s="102">
        <f>IFERROR(INDEX('на отправку (3)'!G:G,MATCH($U18,'на отправку (3)'!$A:$A,0),1),0)</f>
        <v>16.907407407000001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16.907407407000001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1098</v>
      </c>
      <c r="O18" s="102">
        <f>IFERROR(INDEX('на отправку (3)'!Q:Q,MATCH($U18,'на отправку (3)'!$A:$A,0),1),0)</f>
        <v>368</v>
      </c>
      <c r="P18" s="102">
        <f>IFERROR(INDEX('на отправку (3)'!R:R,MATCH($U18,'на отправку (3)'!$A:$A,0),1),0)</f>
        <v>2.9836956520000002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023006№9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49</v>
      </c>
      <c r="D19" s="102">
        <f>IFERROR(INDEX('на отправку (3)'!F:F,MATCH($U19,'на отправку (3)'!$A:$A,0),1),0)</f>
        <v>1</v>
      </c>
      <c r="E19" s="102">
        <f>IFERROR(INDEX('на отправку (3)'!G:G,MATCH($U19,'на отправку (3)'!$A:$A,0),1),0)</f>
        <v>49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49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22</v>
      </c>
      <c r="O19" s="102">
        <f>IFERROR(INDEX('на отправку (3)'!Q:Q,MATCH($U19,'на отправку (3)'!$A:$A,0),1),0)</f>
        <v>17</v>
      </c>
      <c r="P19" s="102">
        <f>IFERROR(INDEX('на отправку (3)'!R:R,MATCH($U19,'на отправку (3)'!$A:$A,0),1),0)</f>
        <v>1.294117647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023006№10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105</v>
      </c>
      <c r="D20" s="102">
        <f>IFERROR(INDEX('на отправку (3)'!F:F,MATCH($U20,'на отправку (3)'!$A:$A,0),1),0)</f>
        <v>13</v>
      </c>
      <c r="E20" s="102">
        <f>IFERROR(INDEX('на отправку (3)'!G:G,MATCH($U20,'на отправку (3)'!$A:$A,0),1),0)</f>
        <v>8.076923077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8.076923077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64</v>
      </c>
      <c r="O20" s="102">
        <f>IFERROR(INDEX('на отправку (3)'!Q:Q,MATCH($U20,'на отправку (3)'!$A:$A,0),1),0)</f>
        <v>31</v>
      </c>
      <c r="P20" s="102">
        <f>IFERROR(INDEX('на отправку (3)'!R:R,MATCH($U20,'на отправку (3)'!$A:$A,0),1),0)</f>
        <v>2.0645161289999998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023006№11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347</v>
      </c>
      <c r="D21" s="102">
        <f>IFERROR(INDEX('на отправку (3)'!F:F,MATCH($U21,'на отправку (3)'!$A:$A,0),1),0)</f>
        <v>6710</v>
      </c>
      <c r="E21" s="102">
        <f>IFERROR(INDEX('на отправку (3)'!G:G,MATCH($U21,'на отправку (3)'!$A:$A,0),1),0)</f>
        <v>5.171386E-2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61.082044166000003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195</v>
      </c>
      <c r="O21" s="102">
        <f>IFERROR(INDEX('на отправку (3)'!Q:Q,MATCH($U21,'на отправку (3)'!$A:$A,0),1),0)</f>
        <v>6074</v>
      </c>
      <c r="P21" s="102">
        <f>IFERROR(INDEX('на отправку (3)'!R:R,MATCH($U21,'на отправку (3)'!$A:$A,0),1),0)</f>
        <v>3.2104050000000002E-2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023006№12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87</v>
      </c>
      <c r="D22" s="102">
        <f>IFERROR(INDEX('на отправку (3)'!F:F,MATCH($U22,'на отправку (3)'!$A:$A,0),1),0)</f>
        <v>263</v>
      </c>
      <c r="E22" s="102">
        <f>IFERROR(INDEX('на отправку (3)'!G:G,MATCH($U22,'на отправку (3)'!$A:$A,0),1),0)</f>
        <v>0.33079847899999998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18.142313929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0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56</v>
      </c>
      <c r="O22" s="102">
        <f>IFERROR(INDEX('на отправку (3)'!Q:Q,MATCH($U22,'на отправку (3)'!$A:$A,0),1),0)</f>
        <v>200</v>
      </c>
      <c r="P22" s="102">
        <f>IFERROR(INDEX('на отправку (3)'!R:R,MATCH($U22,'на отправку (3)'!$A:$A,0),1),0)</f>
        <v>0.28000000000000003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023006№13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1</v>
      </c>
      <c r="D23" s="102">
        <f>IFERROR(INDEX('на отправку (3)'!F:F,MATCH($U23,'на отправку (3)'!$A:$A,0),1),0)</f>
        <v>521</v>
      </c>
      <c r="E23" s="102">
        <f>IFERROR(INDEX('на отправку (3)'!G:G,MATCH($U23,'на отправку (3)'!$A:$A,0),1),0)</f>
        <v>1.9193859999999999E-3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460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023006№14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494</v>
      </c>
      <c r="D25" s="102">
        <f>IFERROR(INDEX('на отправку (3)'!F:F,MATCH($U25,'на отправку (3)'!$A:$A,0),1),0)</f>
        <v>494</v>
      </c>
      <c r="E25" s="102">
        <f>IFERROR(INDEX('на отправку (3)'!G:G,MATCH($U25,'на отправку (3)'!$A:$A,0),1),0)</f>
        <v>1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023006№15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0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023006№16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3</v>
      </c>
      <c r="D27" s="102">
        <f>IFERROR(INDEX('на отправку (3)'!F:F,MATCH($U27,'на отправку (3)'!$A:$A,0),1),0)</f>
        <v>1</v>
      </c>
      <c r="E27" s="102">
        <f>IFERROR(INDEX('на отправку (3)'!G:G,MATCH($U27,'на отправку (3)'!$A:$A,0),1),0)</f>
        <v>3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3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1</v>
      </c>
      <c r="O27" s="102">
        <f>IFERROR(INDEX('на отправку (3)'!Q:Q,MATCH($U27,'на отправку (3)'!$A:$A,0),1),0)</f>
        <v>2</v>
      </c>
      <c r="P27" s="102">
        <f>IFERROR(INDEX('на отправку (3)'!R:R,MATCH($U27,'на отправку (3)'!$A:$A,0),1),0)</f>
        <v>0.5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023006№17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0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</v>
      </c>
      <c r="O28" s="102">
        <f>IFERROR(INDEX('на отправку (3)'!Q:Q,MATCH($U28,'на отправку (3)'!$A:$A,0),1),0)</f>
        <v>2</v>
      </c>
      <c r="P28" s="102">
        <f>IFERROR(INDEX('на отправку (3)'!R:R,MATCH($U28,'на отправку (3)'!$A:$A,0),1),0)</f>
        <v>0.5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023006№18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5</v>
      </c>
      <c r="D29" s="102">
        <f>IFERROR(INDEX('на отправку (3)'!F:F,MATCH($U29,'на отправку (3)'!$A:$A,0),1),0)</f>
        <v>1</v>
      </c>
      <c r="E29" s="102">
        <f>IFERROR(INDEX('на отправку (3)'!G:G,MATCH($U29,'на отправку (3)'!$A:$A,0),1),0)</f>
        <v>5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5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0</v>
      </c>
      <c r="O29" s="102">
        <f>IFERROR(INDEX('на отправку (3)'!Q:Q,MATCH($U29,'на отправку (3)'!$A:$A,0),1),0)</f>
        <v>0</v>
      </c>
      <c r="P29" s="102">
        <f>IFERROR(INDEX('на отправку (3)'!R:R,MATCH($U29,'на отправку (3)'!$A:$A,0),1),0)</f>
        <v>0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023006№19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1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023006№20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1</v>
      </c>
      <c r="D32" s="102">
        <f>IFERROR(INDEX('на отправку (3)'!F:F,MATCH($U32,'на отправку (3)'!$A:$A,0),1),0)</f>
        <v>5</v>
      </c>
      <c r="E32" s="102">
        <f>IFERROR(INDEX('на отправку (3)'!G:G,MATCH($U32,'на отправку (3)'!$A:$A,0),1),0)</f>
        <v>0.2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023006№21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0</v>
      </c>
      <c r="D33" s="102">
        <f>IFERROR(INDEX('на отправку (3)'!F:F,MATCH($U33,'на отправку (3)'!$A:$A,0),1),0)</f>
        <v>24</v>
      </c>
      <c r="E33" s="102">
        <f>IFERROR(INDEX('на отправку (3)'!G:G,MATCH($U33,'на отправку (3)'!$A:$A,0),1),0)</f>
        <v>0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023006№22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1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1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2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023006№23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1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1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-100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1</v>
      </c>
      <c r="O35" s="102">
        <f>IFERROR(INDEX('на отправку (3)'!Q:Q,MATCH($U35,'на отправку (3)'!$A:$A,0),1),0)</f>
        <v>5</v>
      </c>
      <c r="P35" s="102">
        <f>IFERROR(INDEX('на отправку (3)'!R:R,MATCH($U35,'на отправку (3)'!$A:$A,0),1),0)</f>
        <v>0.2</v>
      </c>
      <c r="Q35" s="102">
        <f>IFERROR(INDEX('на отправку (3)'!S:S,MATCH($U35,'на отправку (3)'!$A:$A,0),1),0)</f>
        <v>0.5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023006№24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36</v>
      </c>
      <c r="D36" s="102">
        <f>IFERROR(INDEX('на отправку (3)'!F:F,MATCH($U36,'на отправку (3)'!$A:$A,0),1),0)</f>
        <v>36</v>
      </c>
      <c r="E36" s="102">
        <f>IFERROR(INDEX('на отправку (3)'!G:G,MATCH($U36,'на отправку (3)'!$A:$A,0),1),0)</f>
        <v>1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1</v>
      </c>
      <c r="I36" s="102">
        <f>IFERROR(INDEX('на отправку (3)'!K:K,MATCH($U36,'на отправку (3)'!$A:$A,0),1),0)</f>
        <v>2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2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023006№25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13</v>
      </c>
      <c r="V47" s="96" t="s">
        <v>191</v>
      </c>
      <c r="Y47" s="73">
        <f>SUM(Y10:Y44)</f>
        <v>29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17.5</v>
      </c>
      <c r="L50" s="73">
        <f>SUMIF(L10:L44,1,L10:L44)</f>
        <v>22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Лист65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2707</v>
      </c>
      <c r="T1" s="96" t="s">
        <v>135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7.25" customHeight="1" x14ac:dyDescent="0.25">
      <c r="A4" s="158" t="s">
        <v>2708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246815</v>
      </c>
      <c r="D10" s="102">
        <f>IFERROR(INDEX('на отправку (3)'!F:F,MATCH($U10,'на отправку (3)'!$A:$A,0),1),0)</f>
        <v>1221963.3999999999</v>
      </c>
      <c r="E10" s="102">
        <f>IFERROR(INDEX('на отправку (3)'!G:G,MATCH($U10,'на отправку (3)'!$A:$A,0),1),0)</f>
        <v>0.20198231799999999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4.4482325579999999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0.5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 t="str">
        <f>IFERROR(INDEX('на отправку (3)'!O:O,MATCH($U10,'на отправку (3)'!$A:$A,0),1),0)</f>
        <v>В соответствии с распоряжением Правительства Республики Башкортостан от 18.08.2021 № 736-р ГБУЗ РБ Поликлиника № 1 г.Уфа,  ГБУЗ РБ Поликлиника № 44 г.Уфа реорганизованы путем присоединения к ГБУЗ РБ ГКБ № 5 г.Уфа  с передачей прав, обязанностей, имущества и  сохранением основных целей деятельности с 1 января 2022 года.</v>
      </c>
      <c r="N10" s="102">
        <f>IFERROR(INDEX('на отправку (3)'!P:P,MATCH($U10,'на отправку (3)'!$A:$A,0),1),0)</f>
        <v>215756</v>
      </c>
      <c r="O10" s="102">
        <f>IFERROR(INDEX('на отправку (3)'!Q:Q,MATCH($U10,'на отправку (3)'!$A:$A,0),1),0)</f>
        <v>1115708.2000000002</v>
      </c>
      <c r="P10" s="102">
        <f>IFERROR(INDEX('на отправку (3)'!R:R,MATCH($U10,'на отправку (3)'!$A:$A,0),1),0)</f>
        <v>0.193380312</v>
      </c>
      <c r="Q10" s="102">
        <f>IFERROR(INDEX('на отправку (3)'!S:S,MATCH($U10,'на отправку (3)'!$A:$A,0),1),0)</f>
        <v>0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023500№1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699</v>
      </c>
      <c r="D11" s="102">
        <f>IFERROR(INDEX('на отправку (3)'!F:F,MATCH($U11,'на отправку (3)'!$A:$A,0),1),0)</f>
        <v>778</v>
      </c>
      <c r="E11" s="102">
        <f>IFERROR(INDEX('на отправку (3)'!G:G,MATCH($U11,'на отправку (3)'!$A:$A,0),1),0)</f>
        <v>0.89845758399999998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621.59140349899997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159</v>
      </c>
      <c r="O11" s="102">
        <f>IFERROR(INDEX('на отправку (3)'!Q:Q,MATCH($U11,'на отправку (3)'!$A:$A,0),1),0)</f>
        <v>1277</v>
      </c>
      <c r="P11" s="102">
        <f>IFERROR(INDEX('на отправку (3)'!R:R,MATCH($U11,'на отправку (3)'!$A:$A,0),1),0)</f>
        <v>0.124510572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023500№2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13</v>
      </c>
      <c r="D12" s="102">
        <f>IFERROR(INDEX('на отправку (3)'!F:F,MATCH($U12,'на отправку (3)'!$A:$A,0),1),0)</f>
        <v>23</v>
      </c>
      <c r="E12" s="102">
        <f>IFERROR(INDEX('на отправку (3)'!G:G,MATCH($U12,'на отправку (3)'!$A:$A,0),1),0)</f>
        <v>0.56521739100000001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48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023500№3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1</v>
      </c>
      <c r="D13" s="102">
        <f>IFERROR(INDEX('на отправку (3)'!F:F,MATCH($U13,'на отправку (3)'!$A:$A,0),1),0)</f>
        <v>10</v>
      </c>
      <c r="E13" s="102">
        <f>IFERROR(INDEX('на отправку (3)'!G:G,MATCH($U13,'на отправку (3)'!$A:$A,0),1),0)</f>
        <v>0.1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0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0</v>
      </c>
      <c r="O13" s="102">
        <f>IFERROR(INDEX('на отправку (3)'!Q:Q,MATCH($U13,'на отправку (3)'!$A:$A,0),1),0)</f>
        <v>36</v>
      </c>
      <c r="P13" s="102">
        <f>IFERROR(INDEX('на отправку (3)'!R:R,MATCH($U13,'на отправку (3)'!$A:$A,0),1),0)</f>
        <v>0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0</v>
      </c>
      <c r="U13" s="141" t="str">
        <f t="shared" si="1"/>
        <v>023500№4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16</v>
      </c>
      <c r="D14" s="102">
        <f>IFERROR(INDEX('на отправку (3)'!F:F,MATCH($U14,'на отправку (3)'!$A:$A,0),1),0)</f>
        <v>71</v>
      </c>
      <c r="E14" s="102">
        <f>IFERROR(INDEX('на отправку (3)'!G:G,MATCH($U14,'на отправку (3)'!$A:$A,0),1),0)</f>
        <v>0.22535211299999999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330.98591363399998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8</v>
      </c>
      <c r="O14" s="102">
        <f>IFERROR(INDEX('на отправку (3)'!Q:Q,MATCH($U14,'на отправку (3)'!$A:$A,0),1),0)</f>
        <v>153</v>
      </c>
      <c r="P14" s="102">
        <f>IFERROR(INDEX('на отправку (3)'!R:R,MATCH($U14,'на отправку (3)'!$A:$A,0),1),0)</f>
        <v>5.2287581999999999E-2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023500№5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4241</v>
      </c>
      <c r="D15" s="102">
        <f>IFERROR(INDEX('на отправку (3)'!F:F,MATCH($U15,'на отправку (3)'!$A:$A,0),1),0)</f>
        <v>4240</v>
      </c>
      <c r="E15" s="102">
        <f>IFERROR(INDEX('на отправку (3)'!G:G,MATCH($U15,'на отправку (3)'!$A:$A,0),1),0)</f>
        <v>1.0002358490000001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1.0002358490000001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023500№6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2214</v>
      </c>
      <c r="D16" s="102">
        <f>IFERROR(INDEX('на отправку (3)'!F:F,MATCH($U16,'на отправку (3)'!$A:$A,0),1),0)</f>
        <v>2513</v>
      </c>
      <c r="E16" s="102">
        <f>IFERROR(INDEX('на отправку (3)'!G:G,MATCH($U16,'на отправку (3)'!$A:$A,0),1),0)</f>
        <v>0.88101870299999996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3.8014569030000001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1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2009</v>
      </c>
      <c r="O16" s="102">
        <f>IFERROR(INDEX('на отправку (3)'!Q:Q,MATCH($U16,'на отправку (3)'!$A:$A,0),1),0)</f>
        <v>2367</v>
      </c>
      <c r="P16" s="102">
        <f>IFERROR(INDEX('на отправку (3)'!R:R,MATCH($U16,'на отправку (3)'!$A:$A,0),1),0)</f>
        <v>0.84875369700000003</v>
      </c>
      <c r="Q16" s="102">
        <f>IFERROR(INDEX('на отправку (3)'!S:S,MATCH($U16,'на отправку (3)'!$A:$A,0),1),0)</f>
        <v>1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023500№7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960</v>
      </c>
      <c r="D17" s="102">
        <f>IFERROR(INDEX('на отправку (3)'!F:F,MATCH($U17,'на отправку (3)'!$A:$A,0),1),0)</f>
        <v>2513</v>
      </c>
      <c r="E17" s="102">
        <f>IFERROR(INDEX('на отправку (3)'!G:G,MATCH($U17,'на отправку (3)'!$A:$A,0),1),0)</f>
        <v>0.38201352999999999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4.7770596479999998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863</v>
      </c>
      <c r="O17" s="102">
        <f>IFERROR(INDEX('на отправку (3)'!Q:Q,MATCH($U17,'на отправку (3)'!$A:$A,0),1),0)</f>
        <v>2367</v>
      </c>
      <c r="P17" s="102">
        <f>IFERROR(INDEX('на отправку (3)'!R:R,MATCH($U17,'на отправку (3)'!$A:$A,0),1),0)</f>
        <v>0.36459653600000003</v>
      </c>
      <c r="Q17" s="102">
        <f>IFERROR(INDEX('на отправку (3)'!S:S,MATCH($U17,'на отправку (3)'!$A:$A,0),1),0)</f>
        <v>0.5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023500№8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9703</v>
      </c>
      <c r="D18" s="102">
        <f>IFERROR(INDEX('на отправку (3)'!F:F,MATCH($U18,'на отправку (3)'!$A:$A,0),1),0)</f>
        <v>778</v>
      </c>
      <c r="E18" s="102">
        <f>IFERROR(INDEX('на отправку (3)'!G:G,MATCH($U18,'на отправку (3)'!$A:$A,0),1),0)</f>
        <v>12.471722365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12.471722365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21740</v>
      </c>
      <c r="O18" s="102">
        <f>IFERROR(INDEX('на отправку (3)'!Q:Q,MATCH($U18,'на отправку (3)'!$A:$A,0),1),0)</f>
        <v>1277</v>
      </c>
      <c r="P18" s="102">
        <f>IFERROR(INDEX('на отправку (3)'!R:R,MATCH($U18,'на отправку (3)'!$A:$A,0),1),0)</f>
        <v>17.024275646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023500№9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158</v>
      </c>
      <c r="D19" s="102">
        <f>IFERROR(INDEX('на отправку (3)'!F:F,MATCH($U19,'на отправку (3)'!$A:$A,0),1),0)</f>
        <v>10</v>
      </c>
      <c r="E19" s="102">
        <f>IFERROR(INDEX('на отправку (3)'!G:G,MATCH($U19,'на отправку (3)'!$A:$A,0),1),0)</f>
        <v>15.8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15.8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489</v>
      </c>
      <c r="O19" s="102">
        <f>IFERROR(INDEX('на отправку (3)'!Q:Q,MATCH($U19,'на отправку (3)'!$A:$A,0),1),0)</f>
        <v>36</v>
      </c>
      <c r="P19" s="102">
        <f>IFERROR(INDEX('на отправку (3)'!R:R,MATCH($U19,'на отправку (3)'!$A:$A,0),1),0)</f>
        <v>13.583333333000001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023500№10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965</v>
      </c>
      <c r="D20" s="102">
        <f>IFERROR(INDEX('на отправку (3)'!F:F,MATCH($U20,'на отправку (3)'!$A:$A,0),1),0)</f>
        <v>71</v>
      </c>
      <c r="E20" s="102">
        <f>IFERROR(INDEX('на отправку (3)'!G:G,MATCH($U20,'на отправку (3)'!$A:$A,0),1),0)</f>
        <v>13.591549296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13.591549296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3242</v>
      </c>
      <c r="O20" s="102">
        <f>IFERROR(INDEX('на отправку (3)'!Q:Q,MATCH($U20,'на отправку (3)'!$A:$A,0),1),0)</f>
        <v>153</v>
      </c>
      <c r="P20" s="102">
        <f>IFERROR(INDEX('на отправку (3)'!R:R,MATCH($U20,'на отправку (3)'!$A:$A,0),1),0)</f>
        <v>21.189542484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023500№11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2386</v>
      </c>
      <c r="D21" s="102">
        <f>IFERROR(INDEX('на отправку (3)'!F:F,MATCH($U21,'на отправку (3)'!$A:$A,0),1),0)</f>
        <v>74782</v>
      </c>
      <c r="E21" s="102">
        <f>IFERROR(INDEX('на отправку (3)'!G:G,MATCH($U21,'на отправку (3)'!$A:$A,0),1),0)</f>
        <v>3.1906074E-2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16.229491404000001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0.5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2046</v>
      </c>
      <c r="O21" s="102">
        <f>IFERROR(INDEX('на отправку (3)'!Q:Q,MATCH($U21,'на отправку (3)'!$A:$A,0),1),0)</f>
        <v>74533</v>
      </c>
      <c r="P21" s="102">
        <f>IFERROR(INDEX('на отправку (3)'!R:R,MATCH($U21,'на отправку (3)'!$A:$A,0),1),0)</f>
        <v>2.7450927999999999E-2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1</v>
      </c>
      <c r="U21" s="141" t="str">
        <f t="shared" si="1"/>
        <v>023500№12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454</v>
      </c>
      <c r="D22" s="102">
        <f>IFERROR(INDEX('на отправку (3)'!F:F,MATCH($U22,'на отправку (3)'!$A:$A,0),1),0)</f>
        <v>1228</v>
      </c>
      <c r="E22" s="102">
        <f>IFERROR(INDEX('на отправку (3)'!G:G,MATCH($U22,'на отправку (3)'!$A:$A,0),1),0)</f>
        <v>0.36970683999999998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1.066598105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0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552</v>
      </c>
      <c r="O22" s="102">
        <f>IFERROR(INDEX('на отправку (3)'!Q:Q,MATCH($U22,'на отправку (3)'!$A:$A,0),1),0)</f>
        <v>1509</v>
      </c>
      <c r="P22" s="102">
        <f>IFERROR(INDEX('на отправку (3)'!R:R,MATCH($U22,'на отправку (3)'!$A:$A,0),1),0)</f>
        <v>0.36580516899999999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023500№13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6</v>
      </c>
      <c r="D23" s="102">
        <f>IFERROR(INDEX('на отправку (3)'!F:F,MATCH($U23,'на отправку (3)'!$A:$A,0),1),0)</f>
        <v>5578</v>
      </c>
      <c r="E23" s="102">
        <f>IFERROR(INDEX('на отправку (3)'!G:G,MATCH($U23,'на отправку (3)'!$A:$A,0),1),0)</f>
        <v>1.0756540000000001E-3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5019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023500№14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0</v>
      </c>
      <c r="D25" s="102">
        <f>IFERROR(INDEX('на отправку (3)'!F:F,MATCH($U25,'на отправку (3)'!$A:$A,0),1),0)</f>
        <v>0</v>
      </c>
      <c r="E25" s="102">
        <f>IFERROR(INDEX('на отправку (3)'!G:G,MATCH($U25,'на отправку (3)'!$A:$A,0),1),0)</f>
        <v>0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2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023500№15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0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0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023500№16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254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54</v>
      </c>
      <c r="O27" s="102">
        <f>IFERROR(INDEX('на отправку (3)'!Q:Q,MATCH($U27,'на отправку (3)'!$A:$A,0),1),0)</f>
        <v>1</v>
      </c>
      <c r="P27" s="102">
        <f>IFERROR(INDEX('на отправку (3)'!R:R,MATCH($U27,'на отправку (3)'!$A:$A,0),1),0)</f>
        <v>54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023500№17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54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6</v>
      </c>
      <c r="O28" s="102">
        <f>IFERROR(INDEX('на отправку (3)'!Q:Q,MATCH($U28,'на отправку (3)'!$A:$A,0),1),0)</f>
        <v>2</v>
      </c>
      <c r="P28" s="102">
        <f>IFERROR(INDEX('на отправку (3)'!R:R,MATCH($U28,'на отправку (3)'!$A:$A,0),1),0)</f>
        <v>3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023500№18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1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0</v>
      </c>
      <c r="O29" s="102">
        <f>IFERROR(INDEX('на отправку (3)'!Q:Q,MATCH($U29,'на отправку (3)'!$A:$A,0),1),0)</f>
        <v>0</v>
      </c>
      <c r="P29" s="102">
        <f>IFERROR(INDEX('на отправку (3)'!R:R,MATCH($U29,'на отправку (3)'!$A:$A,0),1),0)</f>
        <v>0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023500№19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1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3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023500№20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19</v>
      </c>
      <c r="D32" s="102">
        <f>IFERROR(INDEX('на отправку (3)'!F:F,MATCH($U32,'на отправку (3)'!$A:$A,0),1),0)</f>
        <v>60</v>
      </c>
      <c r="E32" s="102">
        <f>IFERROR(INDEX('на отправку (3)'!G:G,MATCH($U32,'на отправку (3)'!$A:$A,0),1),0)</f>
        <v>0.31666666700000001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36.410256638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13</v>
      </c>
      <c r="O32" s="102">
        <f>IFERROR(INDEX('на отправку (3)'!Q:Q,MATCH($U32,'на отправку (3)'!$A:$A,0),1),0)</f>
        <v>56</v>
      </c>
      <c r="P32" s="102">
        <f>IFERROR(INDEX('на отправку (3)'!R:R,MATCH($U32,'на отправку (3)'!$A:$A,0),1),0)</f>
        <v>0.23214285700000001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023500№21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521</v>
      </c>
      <c r="D33" s="102">
        <f>IFERROR(INDEX('на отправку (3)'!F:F,MATCH($U33,'на отправку (3)'!$A:$A,0),1),0)</f>
        <v>536</v>
      </c>
      <c r="E33" s="102">
        <f>IFERROR(INDEX('на отправку (3)'!G:G,MATCH($U33,'на отправку (3)'!$A:$A,0),1),0)</f>
        <v>0.97201492499999997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0.97201492499999997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023500№22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1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1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1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023500№23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1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8</v>
      </c>
      <c r="D35" s="102">
        <f>IFERROR(INDEX('на отправку (3)'!F:F,MATCH($U35,'на отправку (3)'!$A:$A,0),1),0)</f>
        <v>2</v>
      </c>
      <c r="E35" s="102">
        <f>IFERROR(INDEX('на отправку (3)'!G:G,MATCH($U35,'на отправку (3)'!$A:$A,0),1),0)</f>
        <v>4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833.33333240000002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1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1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9</v>
      </c>
      <c r="O35" s="102">
        <f>IFERROR(INDEX('на отправку (3)'!Q:Q,MATCH($U35,'на отправку (3)'!$A:$A,0),1),0)</f>
        <v>21</v>
      </c>
      <c r="P35" s="102">
        <f>IFERROR(INDEX('на отправку (3)'!R:R,MATCH($U35,'на отправку (3)'!$A:$A,0),1),0)</f>
        <v>0.428571429</v>
      </c>
      <c r="Q35" s="102">
        <f>IFERROR(INDEX('на отправку (3)'!S:S,MATCH($U35,'на отправку (3)'!$A:$A,0),1),0)</f>
        <v>0.5</v>
      </c>
      <c r="R35" s="102">
        <f>IFERROR(INDEX('на отправку (3)'!T:T,MATCH($U35,'на отправку (3)'!$A:$A,0),1),0)</f>
        <v>0</v>
      </c>
      <c r="T35" s="140">
        <f t="shared" si="0"/>
        <v>1</v>
      </c>
      <c r="U35" s="141" t="str">
        <f t="shared" si="1"/>
        <v>023500№24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948</v>
      </c>
      <c r="D36" s="102">
        <f>IFERROR(INDEX('на отправку (3)'!F:F,MATCH($U36,'на отправку (3)'!$A:$A,0),1),0)</f>
        <v>977</v>
      </c>
      <c r="E36" s="102">
        <f>IFERROR(INDEX('на отправку (3)'!G:G,MATCH($U36,'на отправку (3)'!$A:$A,0),1),0)</f>
        <v>0.97031729799999999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0.97031729799999999</v>
      </c>
      <c r="I36" s="102">
        <f>IFERROR(INDEX('на отправку (3)'!K:K,MATCH($U36,'на отправку (3)'!$A:$A,0),1),0)</f>
        <v>1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023500№25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14</v>
      </c>
      <c r="V47" s="96" t="s">
        <v>191</v>
      </c>
      <c r="Y47" s="73">
        <f>SUM(Y10:Y44)</f>
        <v>25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15</v>
      </c>
      <c r="L50" s="73">
        <f>SUMIF(L10:L44,1,L10:L44)</f>
        <v>19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Лист66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2709</v>
      </c>
      <c r="T1" s="96" t="s">
        <v>137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8.75" customHeight="1" x14ac:dyDescent="0.25">
      <c r="A4" s="158" t="s">
        <v>138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52460</v>
      </c>
      <c r="D10" s="102">
        <f>IFERROR(INDEX('на отправку (3)'!F:F,MATCH($U10,'на отправку (3)'!$A:$A,0),1),0)</f>
        <v>217006.40000000002</v>
      </c>
      <c r="E10" s="102">
        <f>IFERROR(INDEX('на отправку (3)'!G:G,MATCH($U10,'на отправку (3)'!$A:$A,0),1),0)</f>
        <v>0.241744022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10.208957156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53297</v>
      </c>
      <c r="O10" s="102">
        <f>IFERROR(INDEX('на отправку (3)'!Q:Q,MATCH($U10,'на отправку (3)'!$A:$A,0),1),0)</f>
        <v>242976.30000000002</v>
      </c>
      <c r="P10" s="102">
        <f>IFERROR(INDEX('на отправку (3)'!R:R,MATCH($U10,'на отправку (3)'!$A:$A,0),1),0)</f>
        <v>0.219350612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024001№1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287</v>
      </c>
      <c r="D11" s="102">
        <f>IFERROR(INDEX('на отправку (3)'!F:F,MATCH($U11,'на отправку (3)'!$A:$A,0),1),0)</f>
        <v>315</v>
      </c>
      <c r="E11" s="102">
        <f>IFERROR(INDEX('на отправку (3)'!G:G,MATCH($U11,'на отправку (3)'!$A:$A,0),1),0)</f>
        <v>0.91111111099999997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225.47868673400001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159</v>
      </c>
      <c r="O11" s="102">
        <f>IFERROR(INDEX('на отправку (3)'!Q:Q,MATCH($U11,'на отправку (3)'!$A:$A,0),1),0)</f>
        <v>568</v>
      </c>
      <c r="P11" s="102">
        <f>IFERROR(INDEX('на отправку (3)'!R:R,MATCH($U11,'на отправку (3)'!$A:$A,0),1),0)</f>
        <v>0.27992957699999998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024001№2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3</v>
      </c>
      <c r="D12" s="102">
        <f>IFERROR(INDEX('на отправку (3)'!F:F,MATCH($U12,'на отправку (3)'!$A:$A,0),1),0)</f>
        <v>7</v>
      </c>
      <c r="E12" s="102">
        <f>IFERROR(INDEX('на отправку (3)'!G:G,MATCH($U12,'на отправку (3)'!$A:$A,0),1),0)</f>
        <v>0.428571429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-3.5714283789999999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4</v>
      </c>
      <c r="O12" s="102">
        <f>IFERROR(INDEX('на отправку (3)'!Q:Q,MATCH($U12,'на отправку (3)'!$A:$A,0),1),0)</f>
        <v>9</v>
      </c>
      <c r="P12" s="102">
        <f>IFERROR(INDEX('на отправку (3)'!R:R,MATCH($U12,'на отправку (3)'!$A:$A,0),1),0)</f>
        <v>0.44444444399999999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024001№3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10</v>
      </c>
      <c r="D13" s="102">
        <f>IFERROR(INDEX('на отправку (3)'!F:F,MATCH($U13,'на отправку (3)'!$A:$A,0),1),0)</f>
        <v>12</v>
      </c>
      <c r="E13" s="102">
        <f>IFERROR(INDEX('на отправку (3)'!G:G,MATCH($U13,'на отправку (3)'!$A:$A,0),1),0)</f>
        <v>0.83333333300000001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0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0</v>
      </c>
      <c r="O13" s="102">
        <f>IFERROR(INDEX('на отправку (3)'!Q:Q,MATCH($U13,'на отправку (3)'!$A:$A,0),1),0)</f>
        <v>12</v>
      </c>
      <c r="P13" s="102">
        <f>IFERROR(INDEX('на отправку (3)'!R:R,MATCH($U13,'на отправку (3)'!$A:$A,0),1),0)</f>
        <v>0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0</v>
      </c>
      <c r="U13" s="141" t="str">
        <f t="shared" si="1"/>
        <v>024001№4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15</v>
      </c>
      <c r="D14" s="102">
        <f>IFERROR(INDEX('на отправку (3)'!F:F,MATCH($U14,'на отправку (3)'!$A:$A,0),1),0)</f>
        <v>18</v>
      </c>
      <c r="E14" s="102">
        <f>IFERROR(INDEX('на отправку (3)'!G:G,MATCH($U14,'на отправку (3)'!$A:$A,0),1),0)</f>
        <v>0.83333333300000001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501.85185361700002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9</v>
      </c>
      <c r="O14" s="102">
        <f>IFERROR(INDEX('на отправку (3)'!Q:Q,MATCH($U14,'на отправку (3)'!$A:$A,0),1),0)</f>
        <v>65</v>
      </c>
      <c r="P14" s="102">
        <f>IFERROR(INDEX('на отправку (3)'!R:R,MATCH($U14,'на отправку (3)'!$A:$A,0),1),0)</f>
        <v>0.138461538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024001№5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2009</v>
      </c>
      <c r="D15" s="102">
        <f>IFERROR(INDEX('на отправку (3)'!F:F,MATCH($U15,'на отправку (3)'!$A:$A,0),1),0)</f>
        <v>2000</v>
      </c>
      <c r="E15" s="102">
        <f>IFERROR(INDEX('на отправку (3)'!G:G,MATCH($U15,'на отправку (3)'!$A:$A,0),1),0)</f>
        <v>1.0044999999999999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1.0044999999999999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024001№6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186</v>
      </c>
      <c r="D16" s="102">
        <f>IFERROR(INDEX('на отправку (3)'!F:F,MATCH($U16,'на отправку (3)'!$A:$A,0),1),0)</f>
        <v>277</v>
      </c>
      <c r="E16" s="102">
        <f>IFERROR(INDEX('на отправку (3)'!G:G,MATCH($U16,'на отправку (3)'!$A:$A,0),1),0)</f>
        <v>0.671480144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2.9818104760000002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0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208</v>
      </c>
      <c r="O16" s="102">
        <f>IFERROR(INDEX('на отправку (3)'!Q:Q,MATCH($U16,'на отправку (3)'!$A:$A,0),1),0)</f>
        <v>319</v>
      </c>
      <c r="P16" s="102">
        <f>IFERROR(INDEX('на отправку (3)'!R:R,MATCH($U16,'на отправку (3)'!$A:$A,0),1),0)</f>
        <v>0.65203761800000004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0</v>
      </c>
      <c r="U16" s="141" t="str">
        <f t="shared" si="1"/>
        <v>024001№7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106</v>
      </c>
      <c r="D17" s="102">
        <f>IFERROR(INDEX('на отправку (3)'!F:F,MATCH($U17,'на отправку (3)'!$A:$A,0),1),0)</f>
        <v>277</v>
      </c>
      <c r="E17" s="102">
        <f>IFERROR(INDEX('на отправку (3)'!G:G,MATCH($U17,'на отправку (3)'!$A:$A,0),1),0)</f>
        <v>0.38267148000000001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20.863566478999999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101</v>
      </c>
      <c r="O17" s="102">
        <f>IFERROR(INDEX('на отправку (3)'!Q:Q,MATCH($U17,'на отправку (3)'!$A:$A,0),1),0)</f>
        <v>319</v>
      </c>
      <c r="P17" s="102">
        <f>IFERROR(INDEX('на отправку (3)'!R:R,MATCH($U17,'на отправку (3)'!$A:$A,0),1),0)</f>
        <v>0.31661442000000001</v>
      </c>
      <c r="Q17" s="102">
        <f>IFERROR(INDEX('на отправку (3)'!S:S,MATCH($U17,'на отправку (3)'!$A:$A,0),1),0)</f>
        <v>0.5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024001№8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1508</v>
      </c>
      <c r="D18" s="102">
        <f>IFERROR(INDEX('на отправку (3)'!F:F,MATCH($U18,'на отправку (3)'!$A:$A,0),1),0)</f>
        <v>315</v>
      </c>
      <c r="E18" s="102">
        <f>IFERROR(INDEX('на отправку (3)'!G:G,MATCH($U18,'на отправку (3)'!$A:$A,0),1),0)</f>
        <v>4.787301587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4.787301587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1335</v>
      </c>
      <c r="O18" s="102">
        <f>IFERROR(INDEX('на отправку (3)'!Q:Q,MATCH($U18,'на отправку (3)'!$A:$A,0),1),0)</f>
        <v>568</v>
      </c>
      <c r="P18" s="102">
        <f>IFERROR(INDEX('на отправку (3)'!R:R,MATCH($U18,'на отправку (3)'!$A:$A,0),1),0)</f>
        <v>2.350352113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024001№9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98</v>
      </c>
      <c r="D19" s="102">
        <f>IFERROR(INDEX('на отправку (3)'!F:F,MATCH($U19,'на отправку (3)'!$A:$A,0),1),0)</f>
        <v>12</v>
      </c>
      <c r="E19" s="102">
        <f>IFERROR(INDEX('на отправку (3)'!G:G,MATCH($U19,'на отправку (3)'!$A:$A,0),1),0)</f>
        <v>8.1666666669999994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8.1666666669999994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52</v>
      </c>
      <c r="O19" s="102">
        <f>IFERROR(INDEX('на отправку (3)'!Q:Q,MATCH($U19,'на отправку (3)'!$A:$A,0),1),0)</f>
        <v>12</v>
      </c>
      <c r="P19" s="102">
        <f>IFERROR(INDEX('на отправку (3)'!R:R,MATCH($U19,'на отправку (3)'!$A:$A,0),1),0)</f>
        <v>4.3333333329999997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024001№10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149</v>
      </c>
      <c r="D20" s="102">
        <f>IFERROR(INDEX('на отправку (3)'!F:F,MATCH($U20,'на отправку (3)'!$A:$A,0),1),0)</f>
        <v>18</v>
      </c>
      <c r="E20" s="102">
        <f>IFERROR(INDEX('на отправку (3)'!G:G,MATCH($U20,'на отправку (3)'!$A:$A,0),1),0)</f>
        <v>8.2777777780000008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8.2777777780000008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98</v>
      </c>
      <c r="O20" s="102">
        <f>IFERROR(INDEX('на отправку (3)'!Q:Q,MATCH($U20,'на отправку (3)'!$A:$A,0),1),0)</f>
        <v>65</v>
      </c>
      <c r="P20" s="102">
        <f>IFERROR(INDEX('на отправку (3)'!R:R,MATCH($U20,'на отправку (3)'!$A:$A,0),1),0)</f>
        <v>1.507692308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024001№11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609</v>
      </c>
      <c r="D21" s="102">
        <f>IFERROR(INDEX('на отправку (3)'!F:F,MATCH($U21,'на отправку (3)'!$A:$A,0),1),0)</f>
        <v>11897</v>
      </c>
      <c r="E21" s="102">
        <f>IFERROR(INDEX('на отправку (3)'!G:G,MATCH($U21,'на отправку (3)'!$A:$A,0),1),0)</f>
        <v>5.1189375000000002E-2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-4.3479408839999998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554</v>
      </c>
      <c r="O21" s="102">
        <f>IFERROR(INDEX('на отправку (3)'!Q:Q,MATCH($U21,'на отправку (3)'!$A:$A,0),1),0)</f>
        <v>10352</v>
      </c>
      <c r="P21" s="102">
        <f>IFERROR(INDEX('на отправку (3)'!R:R,MATCH($U21,'на отправку (3)'!$A:$A,0),1),0)</f>
        <v>5.3516228999999998E-2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024001№12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160</v>
      </c>
      <c r="D22" s="102">
        <f>IFERROR(INDEX('на отправку (3)'!F:F,MATCH($U22,'на отправку (3)'!$A:$A,0),1),0)</f>
        <v>585</v>
      </c>
      <c r="E22" s="102">
        <f>IFERROR(INDEX('на отправку (3)'!G:G,MATCH($U22,'на отправку (3)'!$A:$A,0),1),0)</f>
        <v>0.27350427399999999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11.920828074999999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152</v>
      </c>
      <c r="O22" s="102">
        <f>IFERROR(INDEX('на отправку (3)'!Q:Q,MATCH($U22,'на отправку (3)'!$A:$A,0),1),0)</f>
        <v>622</v>
      </c>
      <c r="P22" s="102">
        <f>IFERROR(INDEX('на отправку (3)'!R:R,MATCH($U22,'на отправку (3)'!$A:$A,0),1),0)</f>
        <v>0.24437299000000001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024001№13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1</v>
      </c>
      <c r="D23" s="102">
        <f>IFERROR(INDEX('на отправку (3)'!F:F,MATCH($U23,'на отправку (3)'!$A:$A,0),1),0)</f>
        <v>971</v>
      </c>
      <c r="E23" s="102">
        <f>IFERROR(INDEX('на отправку (3)'!G:G,MATCH($U23,'на отправку (3)'!$A:$A,0),1),0)</f>
        <v>1.0298659999999999E-3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923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024001№14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5609</v>
      </c>
      <c r="D25" s="102">
        <f>IFERROR(INDEX('на отправку (3)'!F:F,MATCH($U25,'на отправку (3)'!$A:$A,0),1),0)</f>
        <v>5609</v>
      </c>
      <c r="E25" s="102">
        <f>IFERROR(INDEX('на отправку (3)'!G:G,MATCH($U25,'на отправку (3)'!$A:$A,0),1),0)</f>
        <v>1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024001№15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15</v>
      </c>
      <c r="D26" s="102">
        <f>IFERROR(INDEX('на отправку (3)'!F:F,MATCH($U26,'на отправку (3)'!$A:$A,0),1),0)</f>
        <v>1</v>
      </c>
      <c r="E26" s="102">
        <f>IFERROR(INDEX('на отправку (3)'!G:G,MATCH($U26,'на отправку (3)'!$A:$A,0),1),0)</f>
        <v>15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15</v>
      </c>
      <c r="I26" s="102">
        <f>IFERROR(INDEX('на отправку (3)'!K:K,MATCH($U26,'на отправку (3)'!$A:$A,0),1),0)</f>
        <v>1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1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7</v>
      </c>
      <c r="O26" s="102">
        <f>IFERROR(INDEX('на отправку (3)'!Q:Q,MATCH($U26,'на отправку (3)'!$A:$A,0),1),0)</f>
        <v>27</v>
      </c>
      <c r="P26" s="102">
        <f>IFERROR(INDEX('на отправку (3)'!R:R,MATCH($U26,'на отправку (3)'!$A:$A,0),1),0)</f>
        <v>0.25925925900000002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1</v>
      </c>
      <c r="U26" s="141" t="str">
        <f t="shared" si="1"/>
        <v>024001№16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1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178</v>
      </c>
      <c r="D27" s="102">
        <f>IFERROR(INDEX('на отправку (3)'!F:F,MATCH($U27,'на отправку (3)'!$A:$A,0),1),0)</f>
        <v>3</v>
      </c>
      <c r="E27" s="102">
        <f>IFERROR(INDEX('на отправку (3)'!G:G,MATCH($U27,'на отправку (3)'!$A:$A,0),1),0)</f>
        <v>59.333333332999999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59.333333332999999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58</v>
      </c>
      <c r="O27" s="102">
        <f>IFERROR(INDEX('на отправку (3)'!Q:Q,MATCH($U27,'на отправку (3)'!$A:$A,0),1),0)</f>
        <v>158</v>
      </c>
      <c r="P27" s="102">
        <f>IFERROR(INDEX('на отправку (3)'!R:R,MATCH($U27,'на отправку (3)'!$A:$A,0),1),0)</f>
        <v>0.36708860799999998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024001№17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6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3</v>
      </c>
      <c r="O28" s="102">
        <f>IFERROR(INDEX('на отправку (3)'!Q:Q,MATCH($U28,'на отправку (3)'!$A:$A,0),1),0)</f>
        <v>1</v>
      </c>
      <c r="P28" s="102">
        <f>IFERROR(INDEX('на отправку (3)'!R:R,MATCH($U28,'на отправку (3)'!$A:$A,0),1),0)</f>
        <v>3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024001№18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27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27</v>
      </c>
      <c r="O29" s="102">
        <f>IFERROR(INDEX('на отправку (3)'!Q:Q,MATCH($U29,'на отправку (3)'!$A:$A,0),1),0)</f>
        <v>7</v>
      </c>
      <c r="P29" s="102">
        <f>IFERROR(INDEX('на отправку (3)'!R:R,MATCH($U29,'на отправку (3)'!$A:$A,0),1),0)</f>
        <v>3.8571428569999999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024001№19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5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7</v>
      </c>
      <c r="O30" s="102">
        <f>IFERROR(INDEX('на отправку (3)'!Q:Q,MATCH($U30,'на отправку (3)'!$A:$A,0),1),0)</f>
        <v>13</v>
      </c>
      <c r="P30" s="102">
        <f>IFERROR(INDEX('на отправку (3)'!R:R,MATCH($U30,'на отправку (3)'!$A:$A,0),1),0)</f>
        <v>0.53846153799999996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024001№20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13</v>
      </c>
      <c r="D32" s="102">
        <f>IFERROR(INDEX('на отправку (3)'!F:F,MATCH($U32,'на отправку (3)'!$A:$A,0),1),0)</f>
        <v>21</v>
      </c>
      <c r="E32" s="102">
        <f>IFERROR(INDEX('на отправку (3)'!G:G,MATCH($U32,'на отправку (3)'!$A:$A,0),1),0)</f>
        <v>0.61904761900000005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0.5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13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024001№21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92</v>
      </c>
      <c r="D33" s="102">
        <f>IFERROR(INDEX('на отправку (3)'!F:F,MATCH($U33,'на отправку (3)'!$A:$A,0),1),0)</f>
        <v>154</v>
      </c>
      <c r="E33" s="102">
        <f>IFERROR(INDEX('на отправку (3)'!G:G,MATCH($U33,'на отправку (3)'!$A:$A,0),1),0)</f>
        <v>0.59740259699999998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0.59740259699999998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024001№22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1</v>
      </c>
      <c r="D34" s="102">
        <f>IFERROR(INDEX('на отправку (3)'!F:F,MATCH($U34,'на отправку (3)'!$A:$A,0),1),0)</f>
        <v>1</v>
      </c>
      <c r="E34" s="102">
        <f>IFERROR(INDEX('на отправку (3)'!G:G,MATCH($U34,'на отправку (3)'!$A:$A,0),1),0)</f>
        <v>1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0.5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1</v>
      </c>
      <c r="L34" s="102">
        <f>IFERROR(INDEX('на отправку (3)'!N:N,MATCH($U34,'на отправку (3)'!$A:$A,0),1),0)</f>
        <v>1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5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1</v>
      </c>
      <c r="U34" s="141" t="str">
        <f t="shared" si="1"/>
        <v>024001№23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1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1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3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024001№24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154</v>
      </c>
      <c r="D36" s="102">
        <f>IFERROR(INDEX('на отправку (3)'!F:F,MATCH($U36,'на отправку (3)'!$A:$A,0),1),0)</f>
        <v>158</v>
      </c>
      <c r="E36" s="102">
        <f>IFERROR(INDEX('на отправку (3)'!G:G,MATCH($U36,'на отправку (3)'!$A:$A,0),1),0)</f>
        <v>0.97468354400000001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0.97468354400000001</v>
      </c>
      <c r="I36" s="102">
        <f>IFERROR(INDEX('на отправку (3)'!K:K,MATCH($U36,'на отправку (3)'!$A:$A,0),1),0)</f>
        <v>1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024001№25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15</v>
      </c>
      <c r="V47" s="96" t="s">
        <v>191</v>
      </c>
      <c r="Y47" s="73">
        <f>SUM(Y10:Y44)</f>
        <v>27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16.5</v>
      </c>
      <c r="L50" s="73">
        <f>SUMIF(L10:L44,1,L10:L44)</f>
        <v>21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Лист67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2710</v>
      </c>
      <c r="T1" s="96" t="s">
        <v>139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20.25" customHeight="1" x14ac:dyDescent="0.25">
      <c r="A4" s="158" t="s">
        <v>140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19392</v>
      </c>
      <c r="D10" s="102">
        <f>IFERROR(INDEX('на отправку (3)'!F:F,MATCH($U10,'на отправку (3)'!$A:$A,0),1),0)</f>
        <v>91402.700000000012</v>
      </c>
      <c r="E10" s="102">
        <f>IFERROR(INDEX('на отправку (3)'!G:G,MATCH($U10,'на отправку (3)'!$A:$A,0),1),0)</f>
        <v>0.212160035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19.590019483999999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17709</v>
      </c>
      <c r="O10" s="102">
        <f>IFERROR(INDEX('на отправку (3)'!Q:Q,MATCH($U10,'на отправку (3)'!$A:$A,0),1),0)</f>
        <v>99821.8</v>
      </c>
      <c r="P10" s="102">
        <f>IFERROR(INDEX('на отправку (3)'!R:R,MATCH($U10,'на отправку (3)'!$A:$A,0),1),0)</f>
        <v>0.17740613799999999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024002№1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82</v>
      </c>
      <c r="D11" s="102">
        <f>IFERROR(INDEX('на отправку (3)'!F:F,MATCH($U11,'на отправку (3)'!$A:$A,0),1),0)</f>
        <v>90</v>
      </c>
      <c r="E11" s="102">
        <f>IFERROR(INDEX('на отправку (3)'!G:G,MATCH($U11,'на отправку (3)'!$A:$A,0),1),0)</f>
        <v>0.91111111099999997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59.444444545000003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116</v>
      </c>
      <c r="O11" s="102">
        <f>IFERROR(INDEX('на отправку (3)'!Q:Q,MATCH($U11,'на отправку (3)'!$A:$A,0),1),0)</f>
        <v>203</v>
      </c>
      <c r="P11" s="102">
        <f>IFERROR(INDEX('на отправку (3)'!R:R,MATCH($U11,'на отправку (3)'!$A:$A,0),1),0)</f>
        <v>0.571428571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024002№2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0</v>
      </c>
      <c r="D12" s="102">
        <f>IFERROR(INDEX('на отправку (3)'!F:F,MATCH($U12,'на отправку (3)'!$A:$A,0),1),0)</f>
        <v>0</v>
      </c>
      <c r="E12" s="102">
        <f>IFERROR(INDEX('на отправку (3)'!G:G,MATCH($U12,'на отправку (3)'!$A:$A,0),1),0)</f>
        <v>0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2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1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024002№3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0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3</v>
      </c>
      <c r="D13" s="102">
        <f>IFERROR(INDEX('на отправку (3)'!F:F,MATCH($U13,'на отправку (3)'!$A:$A,0),1),0)</f>
        <v>4</v>
      </c>
      <c r="E13" s="102">
        <f>IFERROR(INDEX('на отправку (3)'!G:G,MATCH($U13,'на отправку (3)'!$A:$A,0),1),0)</f>
        <v>0.75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200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1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</v>
      </c>
      <c r="O13" s="102">
        <f>IFERROR(INDEX('на отправку (3)'!Q:Q,MATCH($U13,'на отправку (3)'!$A:$A,0),1),0)</f>
        <v>4</v>
      </c>
      <c r="P13" s="102">
        <f>IFERROR(INDEX('на отправку (3)'!R:R,MATCH($U13,'на отправку (3)'!$A:$A,0),1),0)</f>
        <v>0.25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024002№4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13</v>
      </c>
      <c r="D14" s="102">
        <f>IFERROR(INDEX('на отправку (3)'!F:F,MATCH($U14,'на отправку (3)'!$A:$A,0),1),0)</f>
        <v>13</v>
      </c>
      <c r="E14" s="102">
        <f>IFERROR(INDEX('на отправку (3)'!G:G,MATCH($U14,'на отправку (3)'!$A:$A,0),1),0)</f>
        <v>1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259.99999971199998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5</v>
      </c>
      <c r="O14" s="102">
        <f>IFERROR(INDEX('на отправку (3)'!Q:Q,MATCH($U14,'на отправку (3)'!$A:$A,0),1),0)</f>
        <v>18</v>
      </c>
      <c r="P14" s="102">
        <f>IFERROR(INDEX('на отправку (3)'!R:R,MATCH($U14,'на отправку (3)'!$A:$A,0),1),0)</f>
        <v>0.27777777799999998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024002№5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1287</v>
      </c>
      <c r="D15" s="102">
        <f>IFERROR(INDEX('на отправку (3)'!F:F,MATCH($U15,'на отправку (3)'!$A:$A,0),1),0)</f>
        <v>1285</v>
      </c>
      <c r="E15" s="102">
        <f>IFERROR(INDEX('на отправку (3)'!G:G,MATCH($U15,'на отправку (3)'!$A:$A,0),1),0)</f>
        <v>1.00155642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1.00155642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024002№6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92</v>
      </c>
      <c r="D16" s="102">
        <f>IFERROR(INDEX('на отправку (3)'!F:F,MATCH($U16,'на отправку (3)'!$A:$A,0),1),0)</f>
        <v>112</v>
      </c>
      <c r="E16" s="102">
        <f>IFERROR(INDEX('на отправку (3)'!G:G,MATCH($U16,'на отправку (3)'!$A:$A,0),1),0)</f>
        <v>0.821428571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12.946428555000001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88</v>
      </c>
      <c r="O16" s="102">
        <f>IFERROR(INDEX('на отправку (3)'!Q:Q,MATCH($U16,'на отправку (3)'!$A:$A,0),1),0)</f>
        <v>121</v>
      </c>
      <c r="P16" s="102">
        <f>IFERROR(INDEX('на отправку (3)'!R:R,MATCH($U16,'на отправку (3)'!$A:$A,0),1),0)</f>
        <v>0.72727272700000001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024002№7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34</v>
      </c>
      <c r="D17" s="102">
        <f>IFERROR(INDEX('на отправку (3)'!F:F,MATCH($U17,'на отправку (3)'!$A:$A,0),1),0)</f>
        <v>112</v>
      </c>
      <c r="E17" s="102">
        <f>IFERROR(INDEX('на отправку (3)'!G:G,MATCH($U17,'на отправку (3)'!$A:$A,0),1),0)</f>
        <v>0.303571429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4.9489798660000002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35</v>
      </c>
      <c r="O17" s="102">
        <f>IFERROR(INDEX('на отправку (3)'!Q:Q,MATCH($U17,'на отправку (3)'!$A:$A,0),1),0)</f>
        <v>121</v>
      </c>
      <c r="P17" s="102">
        <f>IFERROR(INDEX('на отправку (3)'!R:R,MATCH($U17,'на отправку (3)'!$A:$A,0),1),0)</f>
        <v>0.28925619800000002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024002№8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495</v>
      </c>
      <c r="D18" s="102">
        <f>IFERROR(INDEX('на отправку (3)'!F:F,MATCH($U18,'на отправку (3)'!$A:$A,0),1),0)</f>
        <v>90</v>
      </c>
      <c r="E18" s="102">
        <f>IFERROR(INDEX('на отправку (3)'!G:G,MATCH($U18,'на отправку (3)'!$A:$A,0),1),0)</f>
        <v>5.5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5.5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698</v>
      </c>
      <c r="O18" s="102">
        <f>IFERROR(INDEX('на отправку (3)'!Q:Q,MATCH($U18,'на отправку (3)'!$A:$A,0),1),0)</f>
        <v>203</v>
      </c>
      <c r="P18" s="102">
        <f>IFERROR(INDEX('на отправку (3)'!R:R,MATCH($U18,'на отправку (3)'!$A:$A,0),1),0)</f>
        <v>3.4384236449999999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024002№9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24</v>
      </c>
      <c r="D19" s="102">
        <f>IFERROR(INDEX('на отправку (3)'!F:F,MATCH($U19,'на отправку (3)'!$A:$A,0),1),0)</f>
        <v>4</v>
      </c>
      <c r="E19" s="102">
        <f>IFERROR(INDEX('на отправку (3)'!G:G,MATCH($U19,'на отправку (3)'!$A:$A,0),1),0)</f>
        <v>6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6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9</v>
      </c>
      <c r="O19" s="102">
        <f>IFERROR(INDEX('на отправку (3)'!Q:Q,MATCH($U19,'на отправку (3)'!$A:$A,0),1),0)</f>
        <v>4</v>
      </c>
      <c r="P19" s="102">
        <f>IFERROR(INDEX('на отправку (3)'!R:R,MATCH($U19,'на отправку (3)'!$A:$A,0),1),0)</f>
        <v>2.25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024002№10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51</v>
      </c>
      <c r="D20" s="102">
        <f>IFERROR(INDEX('на отправку (3)'!F:F,MATCH($U20,'на отправку (3)'!$A:$A,0),1),0)</f>
        <v>13</v>
      </c>
      <c r="E20" s="102">
        <f>IFERROR(INDEX('на отправку (3)'!G:G,MATCH($U20,'на отправку (3)'!$A:$A,0),1),0)</f>
        <v>3.923076923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3.923076923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49</v>
      </c>
      <c r="O20" s="102">
        <f>IFERROR(INDEX('на отправку (3)'!Q:Q,MATCH($U20,'на отправку (3)'!$A:$A,0),1),0)</f>
        <v>18</v>
      </c>
      <c r="P20" s="102">
        <f>IFERROR(INDEX('на отправку (3)'!R:R,MATCH($U20,'на отправку (3)'!$A:$A,0),1),0)</f>
        <v>2.7222222220000001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024002№11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224</v>
      </c>
      <c r="D21" s="102">
        <f>IFERROR(INDEX('на отправку (3)'!F:F,MATCH($U21,'на отправку (3)'!$A:$A,0),1),0)</f>
        <v>5490</v>
      </c>
      <c r="E21" s="102">
        <f>IFERROR(INDEX('на отправку (3)'!G:G,MATCH($U21,'на отправку (3)'!$A:$A,0),1),0)</f>
        <v>4.0801456999999999E-2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-7.0997018440000002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0.5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212</v>
      </c>
      <c r="O21" s="102">
        <f>IFERROR(INDEX('на отправку (3)'!Q:Q,MATCH($U21,'на отправку (3)'!$A:$A,0),1),0)</f>
        <v>4827</v>
      </c>
      <c r="P21" s="102">
        <f>IFERROR(INDEX('на отправку (3)'!R:R,MATCH($U21,'на отправку (3)'!$A:$A,0),1),0)</f>
        <v>4.3919619E-2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1</v>
      </c>
      <c r="U21" s="141" t="str">
        <f t="shared" si="1"/>
        <v>024002№12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57</v>
      </c>
      <c r="D22" s="102">
        <f>IFERROR(INDEX('на отправку (3)'!F:F,MATCH($U22,'на отправку (3)'!$A:$A,0),1),0)</f>
        <v>207</v>
      </c>
      <c r="E22" s="102">
        <f>IFERROR(INDEX('на отправку (3)'!G:G,MATCH($U22,'на отправку (3)'!$A:$A,0),1),0)</f>
        <v>0.27536231900000002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-2.4758452929999999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48</v>
      </c>
      <c r="O22" s="102">
        <f>IFERROR(INDEX('на отправку (3)'!Q:Q,MATCH($U22,'на отправку (3)'!$A:$A,0),1),0)</f>
        <v>170</v>
      </c>
      <c r="P22" s="102">
        <f>IFERROR(INDEX('на отправку (3)'!R:R,MATCH($U22,'на отправку (3)'!$A:$A,0),1),0)</f>
        <v>0.28235294100000002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024002№13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12</v>
      </c>
      <c r="D23" s="102">
        <f>IFERROR(INDEX('на отправку (3)'!F:F,MATCH($U23,'на отправку (3)'!$A:$A,0),1),0)</f>
        <v>337</v>
      </c>
      <c r="E23" s="102">
        <f>IFERROR(INDEX('на отправку (3)'!G:G,MATCH($U23,'на отправку (3)'!$A:$A,0),1),0)</f>
        <v>3.5608308999999998E-2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164.39170351300001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0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4</v>
      </c>
      <c r="O23" s="102">
        <f>IFERROR(INDEX('на отправку (3)'!Q:Q,MATCH($U23,'на отправку (3)'!$A:$A,0),1),0)</f>
        <v>297</v>
      </c>
      <c r="P23" s="102">
        <f>IFERROR(INDEX('на отправку (3)'!R:R,MATCH($U23,'на отправку (3)'!$A:$A,0),1),0)</f>
        <v>1.3468012999999999E-2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024002№14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1503</v>
      </c>
      <c r="D25" s="102">
        <f>IFERROR(INDEX('на отправку (3)'!F:F,MATCH($U25,'на отправку (3)'!$A:$A,0),1),0)</f>
        <v>1492</v>
      </c>
      <c r="E25" s="102">
        <f>IFERROR(INDEX('на отправку (3)'!G:G,MATCH($U25,'на отправку (3)'!$A:$A,0),1),0)</f>
        <v>1.0073726540000001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1.0073726540000001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024002№15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13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3</v>
      </c>
      <c r="O26" s="102">
        <f>IFERROR(INDEX('на отправку (3)'!Q:Q,MATCH($U26,'на отправку (3)'!$A:$A,0),1),0)</f>
        <v>1</v>
      </c>
      <c r="P26" s="102">
        <f>IFERROR(INDEX('на отправку (3)'!R:R,MATCH($U26,'на отправку (3)'!$A:$A,0),1),0)</f>
        <v>3</v>
      </c>
      <c r="Q26" s="102">
        <f>IFERROR(INDEX('на отправку (3)'!S:S,MATCH($U26,'на отправку (3)'!$A:$A,0),1),0)</f>
        <v>1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024002№16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51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6</v>
      </c>
      <c r="O27" s="102">
        <f>IFERROR(INDEX('на отправку (3)'!Q:Q,MATCH($U27,'на отправку (3)'!$A:$A,0),1),0)</f>
        <v>16</v>
      </c>
      <c r="P27" s="102">
        <f>IFERROR(INDEX('на отправку (3)'!R:R,MATCH($U27,'на отправку (3)'!$A:$A,0),1),0)</f>
        <v>0.375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024002№17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29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18</v>
      </c>
      <c r="O28" s="102">
        <f>IFERROR(INDEX('на отправку (3)'!Q:Q,MATCH($U28,'на отправку (3)'!$A:$A,0),1),0)</f>
        <v>2</v>
      </c>
      <c r="P28" s="102">
        <f>IFERROR(INDEX('на отправку (3)'!R:R,MATCH($U28,'на отправку (3)'!$A:$A,0),1),0)</f>
        <v>9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024002№18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31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15</v>
      </c>
      <c r="O29" s="102">
        <f>IFERROR(INDEX('на отправку (3)'!Q:Q,MATCH($U29,'на отправку (3)'!$A:$A,0),1),0)</f>
        <v>29</v>
      </c>
      <c r="P29" s="102">
        <f>IFERROR(INDEX('на отправку (3)'!R:R,MATCH($U29,'на отправку (3)'!$A:$A,0),1),0)</f>
        <v>0.517241379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024002№19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3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2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024002№20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10</v>
      </c>
      <c r="D32" s="102">
        <f>IFERROR(INDEX('на отправку (3)'!F:F,MATCH($U32,'на отправку (3)'!$A:$A,0),1),0)</f>
        <v>13</v>
      </c>
      <c r="E32" s="102">
        <f>IFERROR(INDEX('на отправку (3)'!G:G,MATCH($U32,'на отправку (3)'!$A:$A,0),1),0)</f>
        <v>0.76923076899999998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0.5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6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024002№21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18</v>
      </c>
      <c r="D33" s="102">
        <f>IFERROR(INDEX('на отправку (3)'!F:F,MATCH($U33,'на отправку (3)'!$A:$A,0),1),0)</f>
        <v>110</v>
      </c>
      <c r="E33" s="102">
        <f>IFERROR(INDEX('на отправку (3)'!G:G,MATCH($U33,'на отправку (3)'!$A:$A,0),1),0)</f>
        <v>0.16363636400000001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0.16363636400000001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024002№22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024002№23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3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024002№24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129</v>
      </c>
      <c r="D36" s="102">
        <f>IFERROR(INDEX('на отправку (3)'!F:F,MATCH($U36,'на отправку (3)'!$A:$A,0),1),0)</f>
        <v>137</v>
      </c>
      <c r="E36" s="102">
        <f>IFERROR(INDEX('на отправку (3)'!G:G,MATCH($U36,'на отправку (3)'!$A:$A,0),1),0)</f>
        <v>0.94160583899999994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0.94160583899999994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024002№25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14</v>
      </c>
      <c r="V47" s="96" t="s">
        <v>191</v>
      </c>
      <c r="Y47" s="73">
        <f>SUM(Y10:Y44)</f>
        <v>23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16.5</v>
      </c>
      <c r="L50" s="73">
        <f>SUMIF(L10:L44,1,L10:L44)</f>
        <v>17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2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85" customWidth="1"/>
    <col min="2" max="2" width="7.140625" style="85" customWidth="1"/>
    <col min="3" max="3" width="13.85546875" style="85" customWidth="1"/>
    <col min="4" max="4" width="13.7109375" style="85" customWidth="1"/>
    <col min="5" max="5" width="11" style="85" customWidth="1"/>
    <col min="6" max="9" width="11.140625" style="85" customWidth="1"/>
    <col min="10" max="10" width="14" style="85" customWidth="1"/>
    <col min="11" max="11" width="14.28515625" style="85" customWidth="1"/>
    <col min="12" max="12" width="11.140625" style="85" customWidth="1"/>
    <col min="13" max="13" width="20" style="85" customWidth="1"/>
    <col min="14" max="15" width="13.28515625" style="85" customWidth="1"/>
    <col min="16" max="17" width="11.140625" style="85" customWidth="1"/>
    <col min="18" max="18" width="20" style="85" customWidth="1"/>
    <col min="19" max="19" width="0.140625" style="85" hidden="1" customWidth="1"/>
    <col min="20" max="20" width="9.140625" style="96"/>
    <col min="21" max="21" width="0" style="85" hidden="1" customWidth="1"/>
    <col min="22" max="16384" width="9.140625" style="85"/>
  </cols>
  <sheetData>
    <row r="1" spans="1:25" x14ac:dyDescent="0.25">
      <c r="A1" s="5" t="s">
        <v>2641</v>
      </c>
      <c r="T1" s="96" t="s">
        <v>31</v>
      </c>
    </row>
    <row r="2" spans="1:25" ht="22.5" customHeight="1" x14ac:dyDescent="0.25">
      <c r="A2" s="157" t="s">
        <v>2759</v>
      </c>
      <c r="B2" s="157" t="s">
        <v>2583</v>
      </c>
      <c r="C2" s="157" t="s">
        <v>2583</v>
      </c>
      <c r="D2" s="157" t="s">
        <v>2583</v>
      </c>
      <c r="E2" s="157" t="s">
        <v>2583</v>
      </c>
      <c r="F2" s="157" t="s">
        <v>2583</v>
      </c>
      <c r="G2" s="157" t="s">
        <v>2583</v>
      </c>
      <c r="H2" s="157" t="s">
        <v>2583</v>
      </c>
      <c r="I2" s="157" t="s">
        <v>2583</v>
      </c>
      <c r="J2" s="157" t="s">
        <v>2583</v>
      </c>
      <c r="K2" s="157" t="s">
        <v>2583</v>
      </c>
      <c r="L2" s="157" t="s">
        <v>2583</v>
      </c>
      <c r="M2" s="157" t="s">
        <v>2583</v>
      </c>
      <c r="N2" s="157" t="s">
        <v>2583</v>
      </c>
      <c r="O2" s="157" t="s">
        <v>2583</v>
      </c>
      <c r="P2" s="157" t="s">
        <v>2583</v>
      </c>
      <c r="Q2" s="157" t="s">
        <v>2583</v>
      </c>
      <c r="R2" s="157" t="s">
        <v>2583</v>
      </c>
      <c r="S2" s="157" t="s">
        <v>2583</v>
      </c>
    </row>
    <row r="3" spans="1:25" ht="16.5" customHeight="1" x14ac:dyDescent="0.25">
      <c r="A3" s="157" t="s">
        <v>0</v>
      </c>
      <c r="B3" s="157" t="s">
        <v>0</v>
      </c>
      <c r="C3" s="157" t="s">
        <v>0</v>
      </c>
      <c r="D3" s="157" t="s">
        <v>0</v>
      </c>
      <c r="E3" s="157" t="s">
        <v>0</v>
      </c>
      <c r="F3" s="157" t="s">
        <v>0</v>
      </c>
      <c r="G3" s="157" t="s">
        <v>0</v>
      </c>
      <c r="H3" s="157" t="s">
        <v>0</v>
      </c>
      <c r="I3" s="157" t="s">
        <v>0</v>
      </c>
      <c r="J3" s="157" t="s">
        <v>0</v>
      </c>
      <c r="K3" s="157" t="s">
        <v>0</v>
      </c>
      <c r="L3" s="157" t="s">
        <v>0</v>
      </c>
      <c r="M3" s="157" t="s">
        <v>0</v>
      </c>
      <c r="N3" s="157" t="s">
        <v>0</v>
      </c>
      <c r="O3" s="157" t="s">
        <v>0</v>
      </c>
      <c r="P3" s="157" t="s">
        <v>0</v>
      </c>
      <c r="Q3" s="157" t="s">
        <v>0</v>
      </c>
      <c r="R3" s="157" t="s">
        <v>0</v>
      </c>
      <c r="S3" s="157" t="s">
        <v>0</v>
      </c>
    </row>
    <row r="4" spans="1:25" ht="15" customHeight="1" x14ac:dyDescent="0.25">
      <c r="A4" s="157" t="s">
        <v>32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</row>
    <row r="5" spans="1:25" x14ac:dyDescent="0.25">
      <c r="A5" s="162" t="s">
        <v>2584</v>
      </c>
      <c r="B5" s="162" t="s">
        <v>2585</v>
      </c>
      <c r="C5" s="159" t="s">
        <v>2760</v>
      </c>
      <c r="D5" s="178" t="s">
        <v>2586</v>
      </c>
      <c r="E5" s="178" t="s">
        <v>2586</v>
      </c>
      <c r="F5" s="178" t="s">
        <v>2586</v>
      </c>
      <c r="G5" s="178" t="s">
        <v>2586</v>
      </c>
      <c r="H5" s="178" t="s">
        <v>2586</v>
      </c>
      <c r="I5" s="178" t="s">
        <v>2586</v>
      </c>
      <c r="J5" s="178" t="s">
        <v>2586</v>
      </c>
      <c r="K5" s="178" t="s">
        <v>2586</v>
      </c>
      <c r="L5" s="178" t="s">
        <v>2586</v>
      </c>
      <c r="M5" s="178" t="s">
        <v>2586</v>
      </c>
      <c r="N5" s="159" t="s">
        <v>2761</v>
      </c>
      <c r="O5" s="178" t="s">
        <v>2587</v>
      </c>
      <c r="P5" s="178" t="s">
        <v>2587</v>
      </c>
      <c r="Q5" s="178" t="s">
        <v>2587</v>
      </c>
      <c r="R5" s="179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63"/>
      <c r="B6" s="163"/>
      <c r="C6" s="1" t="s">
        <v>2588</v>
      </c>
      <c r="D6" s="1" t="s">
        <v>2589</v>
      </c>
      <c r="E6" s="1" t="s">
        <v>2590</v>
      </c>
      <c r="F6" s="1" t="s">
        <v>2591</v>
      </c>
      <c r="G6" s="1" t="s">
        <v>2592</v>
      </c>
      <c r="H6" s="1" t="s">
        <v>2593</v>
      </c>
      <c r="I6" s="1" t="s">
        <v>9</v>
      </c>
      <c r="J6" s="1" t="s">
        <v>2594</v>
      </c>
      <c r="K6" s="1" t="s">
        <v>2595</v>
      </c>
      <c r="L6" s="1" t="s">
        <v>2596</v>
      </c>
      <c r="M6" s="1" t="s">
        <v>11</v>
      </c>
      <c r="N6" s="1" t="s">
        <v>2588</v>
      </c>
      <c r="O6" s="1" t="s">
        <v>2589</v>
      </c>
      <c r="P6" s="1" t="s">
        <v>2590</v>
      </c>
      <c r="Q6" s="1" t="s">
        <v>9</v>
      </c>
      <c r="R6" s="95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7"/>
      <c r="B7" s="177"/>
      <c r="C7" s="1" t="s">
        <v>2597</v>
      </c>
      <c r="D7" s="1" t="s">
        <v>2597</v>
      </c>
      <c r="E7" s="1" t="s">
        <v>2598</v>
      </c>
      <c r="F7" s="1" t="s">
        <v>2599</v>
      </c>
      <c r="G7" s="1" t="s">
        <v>2600</v>
      </c>
      <c r="H7" s="1" t="s">
        <v>2601</v>
      </c>
      <c r="I7" s="1" t="s">
        <v>2602</v>
      </c>
      <c r="J7" s="1" t="s">
        <v>2603</v>
      </c>
      <c r="K7" s="1" t="s">
        <v>2603</v>
      </c>
      <c r="L7" s="1" t="s">
        <v>2604</v>
      </c>
      <c r="M7" s="1"/>
      <c r="N7" s="1" t="s">
        <v>2597</v>
      </c>
      <c r="O7" s="1" t="s">
        <v>2597</v>
      </c>
      <c r="P7" s="1" t="s">
        <v>2605</v>
      </c>
      <c r="Q7" s="1" t="s">
        <v>2606</v>
      </c>
      <c r="R7" s="95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2">
        <v>1</v>
      </c>
      <c r="B8" s="2">
        <v>2</v>
      </c>
      <c r="C8" s="2" t="s">
        <v>4</v>
      </c>
      <c r="D8" s="2" t="s">
        <v>2607</v>
      </c>
      <c r="E8" s="2" t="s">
        <v>6</v>
      </c>
      <c r="F8" s="2" t="s">
        <v>286</v>
      </c>
      <c r="G8" s="2" t="s">
        <v>287</v>
      </c>
      <c r="H8" s="2" t="s">
        <v>288</v>
      </c>
      <c r="I8" s="2" t="s">
        <v>289</v>
      </c>
      <c r="J8" s="2" t="s">
        <v>290</v>
      </c>
      <c r="K8" s="2" t="s">
        <v>2608</v>
      </c>
      <c r="L8" s="2" t="s">
        <v>2609</v>
      </c>
      <c r="M8" s="2" t="s">
        <v>2610</v>
      </c>
      <c r="N8" s="2" t="s">
        <v>2611</v>
      </c>
      <c r="O8" s="2" t="s">
        <v>2612</v>
      </c>
      <c r="P8" s="2" t="s">
        <v>2613</v>
      </c>
      <c r="Q8" s="2" t="s">
        <v>2614</v>
      </c>
      <c r="R8" s="2" t="s">
        <v>2615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2616</v>
      </c>
      <c r="C9" s="171" t="s">
        <v>13</v>
      </c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T9" s="143"/>
    </row>
    <row r="10" spans="1:25" ht="26.25" customHeight="1" x14ac:dyDescent="0.25">
      <c r="A10" s="7" t="s">
        <v>293</v>
      </c>
      <c r="B10" s="7" t="s">
        <v>2617</v>
      </c>
      <c r="C10" s="102">
        <f>IFERROR(INDEX('на отправку (3)'!E:E,MATCH($U10,'на отправку (3)'!$A:$A,0),1),0)</f>
        <v>87827</v>
      </c>
      <c r="D10" s="102">
        <f>IFERROR(INDEX('на отправку (3)'!F:F,MATCH($U10,'на отправку (3)'!$A:$A,0),1),0)</f>
        <v>296721.09999999998</v>
      </c>
      <c r="E10" s="102">
        <f>IFERROR(INDEX('на отправку (3)'!G:G,MATCH($U10,'на отправку (3)'!$A:$A,0),1),0)</f>
        <v>0.29599175799999999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13.406212902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59514</v>
      </c>
      <c r="O10" s="102">
        <f>IFERROR(INDEX('на отправку (3)'!Q:Q,MATCH($U10,'на отправку (3)'!$A:$A,0),1),0)</f>
        <v>228021.80000000002</v>
      </c>
      <c r="P10" s="102">
        <f>IFERROR(INDEX('на отправку (3)'!R:R,MATCH($U10,'на отправку (3)'!$A:$A,0),1),0)</f>
        <v>0.26100136000000002</v>
      </c>
      <c r="Q10" s="102">
        <f>IFERROR(INDEX('на отправку (3)'!S:S,MATCH($U10,'на отправку (3)'!$A:$A,0),1),0)</f>
        <v>0.5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021003№1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7" t="s">
        <v>295</v>
      </c>
      <c r="B11" s="7" t="s">
        <v>2</v>
      </c>
      <c r="C11" s="102">
        <f>IFERROR(INDEX('на отправку (3)'!E:E,MATCH($U11,'на отправку (3)'!$A:$A,0),1),0)</f>
        <v>639</v>
      </c>
      <c r="D11" s="102">
        <f>IFERROR(INDEX('на отправку (3)'!F:F,MATCH($U11,'на отправку (3)'!$A:$A,0),1),0)</f>
        <v>674</v>
      </c>
      <c r="E11" s="102">
        <f>IFERROR(INDEX('на отправку (3)'!G:G,MATCH($U11,'на отправку (3)'!$A:$A,0),1),0)</f>
        <v>0.94807121699999997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54.706181807999997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717</v>
      </c>
      <c r="O11" s="102">
        <f>IFERROR(INDEX('на отправку (3)'!Q:Q,MATCH($U11,'на отправку (3)'!$A:$A,0),1),0)</f>
        <v>1170</v>
      </c>
      <c r="P11" s="102">
        <f>IFERROR(INDEX('на отправку (3)'!R:R,MATCH($U11,'на отправку (3)'!$A:$A,0),1),0)</f>
        <v>0.61282051299999996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021003№2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7" t="s">
        <v>297</v>
      </c>
      <c r="B12" s="7" t="s">
        <v>4</v>
      </c>
      <c r="C12" s="102">
        <f>IFERROR(INDEX('на отправку (3)'!E:E,MATCH($U12,'на отправку (3)'!$A:$A,0),1),0)</f>
        <v>76</v>
      </c>
      <c r="D12" s="102">
        <f>IFERROR(INDEX('на отправку (3)'!F:F,MATCH($U12,'на отправку (3)'!$A:$A,0),1),0)</f>
        <v>77</v>
      </c>
      <c r="E12" s="102">
        <f>IFERROR(INDEX('на отправку (3)'!G:G,MATCH($U12,'на отправку (3)'!$A:$A,0),1),0)</f>
        <v>0.98701298699999995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-1.2987013000000001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0.5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25</v>
      </c>
      <c r="O12" s="102">
        <f>IFERROR(INDEX('на отправку (3)'!Q:Q,MATCH($U12,'на отправку (3)'!$A:$A,0),1),0)</f>
        <v>25</v>
      </c>
      <c r="P12" s="102">
        <f>IFERROR(INDEX('на отправку (3)'!R:R,MATCH($U12,'на отправку (3)'!$A:$A,0),1),0)</f>
        <v>1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021003№3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7" t="s">
        <v>299</v>
      </c>
      <c r="B13" s="7" t="s">
        <v>2607</v>
      </c>
      <c r="C13" s="102">
        <f>IFERROR(INDEX('на отправку (3)'!E:E,MATCH($U13,'на отправку (3)'!$A:$A,0),1),0)</f>
        <v>33</v>
      </c>
      <c r="D13" s="102">
        <f>IFERROR(INDEX('на отправку (3)'!F:F,MATCH($U13,'на отправку (3)'!$A:$A,0),1),0)</f>
        <v>34</v>
      </c>
      <c r="E13" s="102">
        <f>IFERROR(INDEX('на отправку (3)'!G:G,MATCH($U13,'на отправку (3)'!$A:$A,0),1),0)</f>
        <v>0.97058823500000002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234.31372497999999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9</v>
      </c>
      <c r="O13" s="102">
        <f>IFERROR(INDEX('на отправку (3)'!Q:Q,MATCH($U13,'на отправку (3)'!$A:$A,0),1),0)</f>
        <v>31</v>
      </c>
      <c r="P13" s="102">
        <f>IFERROR(INDEX('на отправку (3)'!R:R,MATCH($U13,'на отправку (3)'!$A:$A,0),1),0)</f>
        <v>0.29032258100000002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021003№4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7" t="s">
        <v>301</v>
      </c>
      <c r="B14" s="7" t="s">
        <v>6</v>
      </c>
      <c r="C14" s="102">
        <f>IFERROR(INDEX('на отправку (3)'!E:E,MATCH($U14,'на отправку (3)'!$A:$A,0),1),0)</f>
        <v>25</v>
      </c>
      <c r="D14" s="102">
        <f>IFERROR(INDEX('на отправку (3)'!F:F,MATCH($U14,'на отправку (3)'!$A:$A,0),1),0)</f>
        <v>34</v>
      </c>
      <c r="E14" s="102">
        <f>IFERROR(INDEX('на отправку (3)'!G:G,MATCH($U14,'на отправку (3)'!$A:$A,0),1),0)</f>
        <v>0.735294118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396.323530146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4</v>
      </c>
      <c r="O14" s="102">
        <f>IFERROR(INDEX('на отправку (3)'!Q:Q,MATCH($U14,'на отправку (3)'!$A:$A,0),1),0)</f>
        <v>27</v>
      </c>
      <c r="P14" s="102">
        <f>IFERROR(INDEX('на отправку (3)'!R:R,MATCH($U14,'на отправку (3)'!$A:$A,0),1),0)</f>
        <v>0.14814814800000001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021003№5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7" t="s">
        <v>303</v>
      </c>
      <c r="B15" s="7" t="s">
        <v>286</v>
      </c>
      <c r="C15" s="102">
        <f>IFERROR(INDEX('на отправку (3)'!E:E,MATCH($U15,'на отправку (3)'!$A:$A,0),1),0)</f>
        <v>1251</v>
      </c>
      <c r="D15" s="102">
        <f>IFERROR(INDEX('на отправку (3)'!F:F,MATCH($U15,'на отправку (3)'!$A:$A,0),1),0)</f>
        <v>1250</v>
      </c>
      <c r="E15" s="102">
        <f>IFERROR(INDEX('на отправку (3)'!G:G,MATCH($U15,'на отправку (3)'!$A:$A,0),1),0)</f>
        <v>1.0007999999999999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1.0007999999999999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021003№6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7" t="s">
        <v>2618</v>
      </c>
      <c r="B16" s="7" t="s">
        <v>287</v>
      </c>
      <c r="C16" s="102">
        <f>IFERROR(INDEX('на отправку (3)'!E:E,MATCH($U16,'на отправку (3)'!$A:$A,0),1),0)</f>
        <v>756</v>
      </c>
      <c r="D16" s="102">
        <f>IFERROR(INDEX('на отправку (3)'!F:F,MATCH($U16,'на отправку (3)'!$A:$A,0),1),0)</f>
        <v>816</v>
      </c>
      <c r="E16" s="102">
        <f>IFERROR(INDEX('на отправку (3)'!G:G,MATCH($U16,'на отправку (3)'!$A:$A,0),1),0)</f>
        <v>0.92647058800000004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24.076002090999999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339</v>
      </c>
      <c r="O16" s="102">
        <f>IFERROR(INDEX('на отправку (3)'!Q:Q,MATCH($U16,'на отправку (3)'!$A:$A,0),1),0)</f>
        <v>454</v>
      </c>
      <c r="P16" s="102">
        <f>IFERROR(INDEX('на отправку (3)'!R:R,MATCH($U16,'на отправку (3)'!$A:$A,0),1),0)</f>
        <v>0.74669603500000004</v>
      </c>
      <c r="Q16" s="102">
        <f>IFERROR(INDEX('на отправку (3)'!S:S,MATCH($U16,'на отправку (3)'!$A:$A,0),1),0)</f>
        <v>1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021003№7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7" t="s">
        <v>2619</v>
      </c>
      <c r="B17" s="7" t="s">
        <v>288</v>
      </c>
      <c r="C17" s="102">
        <f>IFERROR(INDEX('на отправку (3)'!E:E,MATCH($U17,'на отправку (3)'!$A:$A,0),1),0)</f>
        <v>250</v>
      </c>
      <c r="D17" s="102">
        <f>IFERROR(INDEX('на отправку (3)'!F:F,MATCH($U17,'на отправку (3)'!$A:$A,0),1),0)</f>
        <v>816</v>
      </c>
      <c r="E17" s="102">
        <f>IFERROR(INDEX('на отправку (3)'!G:G,MATCH($U17,'на отправку (3)'!$A:$A,0),1),0)</f>
        <v>0.30637254899999999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-34.390029542000001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212</v>
      </c>
      <c r="O17" s="102">
        <f>IFERROR(INDEX('на отправку (3)'!Q:Q,MATCH($U17,'на отправку (3)'!$A:$A,0),1),0)</f>
        <v>454</v>
      </c>
      <c r="P17" s="102">
        <f>IFERROR(INDEX('на отправку (3)'!R:R,MATCH($U17,'на отправку (3)'!$A:$A,0),1),0)</f>
        <v>0.46696035200000002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021003№8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7" t="s">
        <v>309</v>
      </c>
      <c r="B18" s="7" t="s">
        <v>289</v>
      </c>
      <c r="C18" s="102">
        <f>IFERROR(INDEX('на отправку (3)'!E:E,MATCH($U18,'на отправку (3)'!$A:$A,0),1),0)</f>
        <v>3058</v>
      </c>
      <c r="D18" s="102">
        <f>IFERROR(INDEX('на отправку (3)'!F:F,MATCH($U18,'на отправку (3)'!$A:$A,0),1),0)</f>
        <v>674</v>
      </c>
      <c r="E18" s="102">
        <f>IFERROR(INDEX('на отправку (3)'!G:G,MATCH($U18,'на отправку (3)'!$A:$A,0),1),0)</f>
        <v>4.5370919880000002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4.5370919880000002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2327</v>
      </c>
      <c r="O18" s="102">
        <f>IFERROR(INDEX('на отправку (3)'!Q:Q,MATCH($U18,'на отправку (3)'!$A:$A,0),1),0)</f>
        <v>1170</v>
      </c>
      <c r="P18" s="102">
        <f>IFERROR(INDEX('на отправку (3)'!R:R,MATCH($U18,'на отправку (3)'!$A:$A,0),1),0)</f>
        <v>1.988888889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021003№9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7" t="s">
        <v>311</v>
      </c>
      <c r="B19" s="7" t="s">
        <v>290</v>
      </c>
      <c r="C19" s="102">
        <f>IFERROR(INDEX('на отправку (3)'!E:E,MATCH($U19,'на отправку (3)'!$A:$A,0),1),0)</f>
        <v>82</v>
      </c>
      <c r="D19" s="102">
        <f>IFERROR(INDEX('на отправку (3)'!F:F,MATCH($U19,'на отправку (3)'!$A:$A,0),1),0)</f>
        <v>34</v>
      </c>
      <c r="E19" s="102">
        <f>IFERROR(INDEX('на отправку (3)'!G:G,MATCH($U19,'на отправку (3)'!$A:$A,0),1),0)</f>
        <v>2.411764706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2.411764706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50</v>
      </c>
      <c r="O19" s="102">
        <f>IFERROR(INDEX('на отправку (3)'!Q:Q,MATCH($U19,'на отправку (3)'!$A:$A,0),1),0)</f>
        <v>31</v>
      </c>
      <c r="P19" s="102">
        <f>IFERROR(INDEX('на отправку (3)'!R:R,MATCH($U19,'на отправку (3)'!$A:$A,0),1),0)</f>
        <v>1.612903226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021003№10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7" t="s">
        <v>313</v>
      </c>
      <c r="B20" s="7" t="s">
        <v>2608</v>
      </c>
      <c r="C20" s="102">
        <f>IFERROR(INDEX('на отправку (3)'!E:E,MATCH($U20,'на отправку (3)'!$A:$A,0),1),0)</f>
        <v>248</v>
      </c>
      <c r="D20" s="102">
        <f>IFERROR(INDEX('на отправку (3)'!F:F,MATCH($U20,'на отправку (3)'!$A:$A,0),1),0)</f>
        <v>34</v>
      </c>
      <c r="E20" s="102">
        <f>IFERROR(INDEX('на отправку (3)'!G:G,MATCH($U20,'на отправку (3)'!$A:$A,0),1),0)</f>
        <v>7.2941176470000002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7.2941176470000002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99</v>
      </c>
      <c r="O20" s="102">
        <f>IFERROR(INDEX('на отправку (3)'!Q:Q,MATCH($U20,'на отправку (3)'!$A:$A,0),1),0)</f>
        <v>27</v>
      </c>
      <c r="P20" s="102">
        <f>IFERROR(INDEX('на отправку (3)'!R:R,MATCH($U20,'на отправку (3)'!$A:$A,0),1),0)</f>
        <v>3.6666666669999999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021003№11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7" t="s">
        <v>315</v>
      </c>
      <c r="B21" s="7" t="s">
        <v>2609</v>
      </c>
      <c r="C21" s="102">
        <f>IFERROR(INDEX('на отправку (3)'!E:E,MATCH($U21,'на отправку (3)'!$A:$A,0),1),0)</f>
        <v>820</v>
      </c>
      <c r="D21" s="102">
        <f>IFERROR(INDEX('на отправку (3)'!F:F,MATCH($U21,'на отправку (3)'!$A:$A,0),1),0)</f>
        <v>19759</v>
      </c>
      <c r="E21" s="102">
        <f>IFERROR(INDEX('на отправку (3)'!G:G,MATCH($U21,'на отправку (3)'!$A:$A,0),1),0)</f>
        <v>4.1500075999999997E-2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18.708693204999999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584</v>
      </c>
      <c r="O21" s="102">
        <f>IFERROR(INDEX('на отправку (3)'!Q:Q,MATCH($U21,'на отправку (3)'!$A:$A,0),1),0)</f>
        <v>16705</v>
      </c>
      <c r="P21" s="102">
        <f>IFERROR(INDEX('на отправку (3)'!R:R,MATCH($U21,'на отправку (3)'!$A:$A,0),1),0)</f>
        <v>3.4959592999999997E-2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021003№12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7" t="s">
        <v>317</v>
      </c>
      <c r="B22" s="7" t="s">
        <v>2610</v>
      </c>
      <c r="C22" s="102">
        <f>IFERROR(INDEX('на отправку (3)'!E:E,MATCH($U22,'на отправку (3)'!$A:$A,0),1),0)</f>
        <v>110</v>
      </c>
      <c r="D22" s="102">
        <f>IFERROR(INDEX('на отправку (3)'!F:F,MATCH($U22,'на отправку (3)'!$A:$A,0),1),0)</f>
        <v>488</v>
      </c>
      <c r="E22" s="102">
        <f>IFERROR(INDEX('на отправку (3)'!G:G,MATCH($U22,'на отправку (3)'!$A:$A,0),1),0)</f>
        <v>0.225409836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16.696550344999999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96</v>
      </c>
      <c r="O22" s="102">
        <f>IFERROR(INDEX('на отправку (3)'!Q:Q,MATCH($U22,'на отправку (3)'!$A:$A,0),1),0)</f>
        <v>497</v>
      </c>
      <c r="P22" s="102">
        <f>IFERROR(INDEX('на отправку (3)'!R:R,MATCH($U22,'на отправку (3)'!$A:$A,0),1),0)</f>
        <v>0.19315895399999999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021003№13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7" t="s">
        <v>319</v>
      </c>
      <c r="B23" s="7" t="s">
        <v>2611</v>
      </c>
      <c r="C23" s="102">
        <f>IFERROR(INDEX('на отправку (3)'!E:E,MATCH($U23,'на отправку (3)'!$A:$A,0),1),0)</f>
        <v>2</v>
      </c>
      <c r="D23" s="102">
        <f>IFERROR(INDEX('на отправку (3)'!F:F,MATCH($U23,'на отправку (3)'!$A:$A,0),1),0)</f>
        <v>1279</v>
      </c>
      <c r="E23" s="102">
        <f>IFERROR(INDEX('на отправку (3)'!G:G,MATCH($U23,'на отправку (3)'!$A:$A,0),1),0)</f>
        <v>1.563722E-3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-54.886626729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1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4</v>
      </c>
      <c r="O23" s="102">
        <f>IFERROR(INDEX('на отправку (3)'!Q:Q,MATCH($U23,'на отправку (3)'!$A:$A,0),1),0)</f>
        <v>1154</v>
      </c>
      <c r="P23" s="102">
        <f>IFERROR(INDEX('на отправку (3)'!R:R,MATCH($U23,'на отправку (3)'!$A:$A,0),1),0)</f>
        <v>3.466205E-3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021003№14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s="96" customFormat="1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7" t="s">
        <v>323</v>
      </c>
      <c r="B25" s="7" t="s">
        <v>2612</v>
      </c>
      <c r="C25" s="102">
        <f>IFERROR(INDEX('на отправку (3)'!E:E,MATCH($U25,'на отправку (3)'!$A:$A,0),1),0)</f>
        <v>1903</v>
      </c>
      <c r="D25" s="102">
        <f>IFERROR(INDEX('на отправку (3)'!F:F,MATCH($U25,'на отправку (3)'!$A:$A,0),1),0)</f>
        <v>1902</v>
      </c>
      <c r="E25" s="102">
        <f>IFERROR(INDEX('на отправку (3)'!G:G,MATCH($U25,'на отправку (3)'!$A:$A,0),1),0)</f>
        <v>1.0005257620000001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1.0005257620000001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0.5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021003№15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7" t="s">
        <v>325</v>
      </c>
      <c r="B26" s="7" t="s">
        <v>2613</v>
      </c>
      <c r="C26" s="102">
        <f>IFERROR(INDEX('на отправку (3)'!E:E,MATCH($U26,'на отправку (3)'!$A:$A,0),1),0)</f>
        <v>2</v>
      </c>
      <c r="D26" s="102">
        <f>IFERROR(INDEX('на отправку (3)'!F:F,MATCH($U26,'на отправку (3)'!$A:$A,0),1),0)</f>
        <v>1</v>
      </c>
      <c r="E26" s="102">
        <f>IFERROR(INDEX('на отправку (3)'!G:G,MATCH($U26,'на отправку (3)'!$A:$A,0),1),0)</f>
        <v>2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2</v>
      </c>
      <c r="I26" s="102">
        <f>IFERROR(INDEX('на отправку (3)'!K:K,MATCH($U26,'на отправку (3)'!$A:$A,0),1),0)</f>
        <v>1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1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6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1</v>
      </c>
      <c r="U26" s="141" t="str">
        <f t="shared" si="1"/>
        <v>021003№16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1</v>
      </c>
    </row>
    <row r="27" spans="1:25" ht="36.75" customHeight="1" x14ac:dyDescent="0.25">
      <c r="A27" s="7" t="s">
        <v>327</v>
      </c>
      <c r="B27" s="7" t="s">
        <v>2614</v>
      </c>
      <c r="C27" s="102">
        <f>IFERROR(INDEX('на отправку (3)'!E:E,MATCH($U27,'на отправку (3)'!$A:$A,0),1),0)</f>
        <v>269</v>
      </c>
      <c r="D27" s="102">
        <f>IFERROR(INDEX('на отправку (3)'!F:F,MATCH($U27,'на отправку (3)'!$A:$A,0),1),0)</f>
        <v>1</v>
      </c>
      <c r="E27" s="102">
        <f>IFERROR(INDEX('на отправку (3)'!G:G,MATCH($U27,'на отправку (3)'!$A:$A,0),1),0)</f>
        <v>269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269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1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79</v>
      </c>
      <c r="O27" s="102">
        <f>IFERROR(INDEX('на отправку (3)'!Q:Q,MATCH($U27,'на отправку (3)'!$A:$A,0),1),0)</f>
        <v>22</v>
      </c>
      <c r="P27" s="102">
        <f>IFERROR(INDEX('на отправку (3)'!R:R,MATCH($U27,'на отправку (3)'!$A:$A,0),1),0)</f>
        <v>3.5909090909999999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021003№17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7" t="s">
        <v>329</v>
      </c>
      <c r="B28" s="7" t="s">
        <v>2615</v>
      </c>
      <c r="C28" s="102">
        <f>IFERROR(INDEX('на отправку (3)'!E:E,MATCH($U28,'на отправку (3)'!$A:$A,0),1),0)</f>
        <v>17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8</v>
      </c>
      <c r="O28" s="102">
        <f>IFERROR(INDEX('на отправку (3)'!Q:Q,MATCH($U28,'на отправку (3)'!$A:$A,0),1),0)</f>
        <v>2</v>
      </c>
      <c r="P28" s="102">
        <f>IFERROR(INDEX('на отправку (3)'!R:R,MATCH($U28,'на отправку (3)'!$A:$A,0),1),0)</f>
        <v>4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021003№18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7" t="s">
        <v>331</v>
      </c>
      <c r="B29" s="7" t="s">
        <v>2620</v>
      </c>
      <c r="C29" s="102">
        <f>IFERROR(INDEX('на отправку (3)'!E:E,MATCH($U29,'на отправку (3)'!$A:$A,0),1),0)</f>
        <v>14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12</v>
      </c>
      <c r="O29" s="102">
        <f>IFERROR(INDEX('на отправку (3)'!Q:Q,MATCH($U29,'на отправку (3)'!$A:$A,0),1),0)</f>
        <v>3</v>
      </c>
      <c r="P29" s="102">
        <f>IFERROR(INDEX('на отправку (3)'!R:R,MATCH($U29,'на отправку (3)'!$A:$A,0),1),0)</f>
        <v>4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021003№19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7" t="s">
        <v>333</v>
      </c>
      <c r="B30" s="7" t="s">
        <v>2621</v>
      </c>
      <c r="C30" s="102">
        <f>IFERROR(INDEX('на отправку (3)'!E:E,MATCH($U30,'на отправку (3)'!$A:$A,0),1),0)</f>
        <v>10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1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021003№20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s="96" customFormat="1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7" t="s">
        <v>335</v>
      </c>
      <c r="B32" s="7" t="s">
        <v>2622</v>
      </c>
      <c r="C32" s="102">
        <f>IFERROR(INDEX('на отправку (3)'!E:E,MATCH($U32,'на отправку (3)'!$A:$A,0),1),0)</f>
        <v>15</v>
      </c>
      <c r="D32" s="102">
        <f>IFERROR(INDEX('на отправку (3)'!F:F,MATCH($U32,'на отправку (3)'!$A:$A,0),1),0)</f>
        <v>20</v>
      </c>
      <c r="E32" s="102">
        <f>IFERROR(INDEX('на отправку (3)'!G:G,MATCH($U32,'на отправку (3)'!$A:$A,0),1),0)</f>
        <v>0.75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-11.363636348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0.5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11</v>
      </c>
      <c r="O32" s="102">
        <f>IFERROR(INDEX('на отправку (3)'!Q:Q,MATCH($U32,'на отправку (3)'!$A:$A,0),1),0)</f>
        <v>13</v>
      </c>
      <c r="P32" s="102">
        <f>IFERROR(INDEX('на отправку (3)'!R:R,MATCH($U32,'на отправку (3)'!$A:$A,0),1),0)</f>
        <v>0.84615384599999999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021003№21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7" t="s">
        <v>337</v>
      </c>
      <c r="B33" s="7" t="s">
        <v>2623</v>
      </c>
      <c r="C33" s="102">
        <f>IFERROR(INDEX('на отправку (3)'!E:E,MATCH($U33,'на отправку (3)'!$A:$A,0),1),0)</f>
        <v>48</v>
      </c>
      <c r="D33" s="102">
        <f>IFERROR(INDEX('на отправку (3)'!F:F,MATCH($U33,'на отправку (3)'!$A:$A,0),1),0)</f>
        <v>90</v>
      </c>
      <c r="E33" s="102">
        <f>IFERROR(INDEX('на отправку (3)'!G:G,MATCH($U33,'на отправку (3)'!$A:$A,0),1),0)</f>
        <v>0.53333333299999997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0.53333333299999997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021003№22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7" t="s">
        <v>339</v>
      </c>
      <c r="B34" s="7" t="s">
        <v>2624</v>
      </c>
      <c r="C34" s="102">
        <f>IFERROR(INDEX('на отправку (3)'!E:E,MATCH($U34,'на отправку (3)'!$A:$A,0),1),0)</f>
        <v>2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1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021003№23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7" t="s">
        <v>341</v>
      </c>
      <c r="B35" s="7" t="s">
        <v>2625</v>
      </c>
      <c r="C35" s="102">
        <f>IFERROR(INDEX('на отправку (3)'!E:E,MATCH($U35,'на отправку (3)'!$A:$A,0),1),0)</f>
        <v>5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1</v>
      </c>
      <c r="O35" s="102">
        <f>IFERROR(INDEX('на отправку (3)'!Q:Q,MATCH($U35,'на отправку (3)'!$A:$A,0),1),0)</f>
        <v>0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021003№24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7" t="s">
        <v>343</v>
      </c>
      <c r="B36" s="7" t="s">
        <v>2626</v>
      </c>
      <c r="C36" s="102">
        <f>IFERROR(INDEX('на отправку (3)'!E:E,MATCH($U36,'на отправку (3)'!$A:$A,0),1),0)</f>
        <v>145</v>
      </c>
      <c r="D36" s="102">
        <f>IFERROR(INDEX('на отправку (3)'!F:F,MATCH($U36,'на отправку (3)'!$A:$A,0),1),0)</f>
        <v>150</v>
      </c>
      <c r="E36" s="102">
        <f>IFERROR(INDEX('на отправку (3)'!G:G,MATCH($U36,'на отправку (3)'!$A:$A,0),1),0)</f>
        <v>0.96666666700000003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0.96666666700000003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021003№25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7"/>
      <c r="B37" s="7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2628</v>
      </c>
      <c r="B38" s="7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6" t="s">
        <v>2636</v>
      </c>
      <c r="B47" s="176" t="s">
        <v>2636</v>
      </c>
      <c r="C47" s="176" t="s">
        <v>2636</v>
      </c>
      <c r="D47" s="176" t="s">
        <v>2636</v>
      </c>
      <c r="E47" s="176" t="s">
        <v>2636</v>
      </c>
      <c r="F47" s="176" t="s">
        <v>2636</v>
      </c>
      <c r="G47" s="176" t="s">
        <v>2636</v>
      </c>
      <c r="H47" s="176" t="s">
        <v>2636</v>
      </c>
      <c r="I47" s="176" t="s">
        <v>2636</v>
      </c>
      <c r="J47" s="176" t="s">
        <v>2636</v>
      </c>
      <c r="K47" s="176" t="s">
        <v>2636</v>
      </c>
      <c r="L47" s="176" t="s">
        <v>2636</v>
      </c>
      <c r="M47" s="176" t="s">
        <v>2636</v>
      </c>
      <c r="N47" s="176" t="s">
        <v>2636</v>
      </c>
      <c r="O47" s="176" t="s">
        <v>2636</v>
      </c>
      <c r="P47" s="176" t="s">
        <v>2636</v>
      </c>
      <c r="Q47" s="176" t="s">
        <v>2636</v>
      </c>
      <c r="R47" s="176" t="s">
        <v>2636</v>
      </c>
      <c r="S47" s="176" t="s">
        <v>2636</v>
      </c>
      <c r="T47" s="73">
        <f>SUM(T10:T44)</f>
        <v>17</v>
      </c>
      <c r="V47" s="85" t="s">
        <v>191</v>
      </c>
      <c r="Y47" s="73">
        <f>SUM(Y10:Y44)</f>
        <v>26</v>
      </c>
      <c r="Z47" s="85" t="s">
        <v>282</v>
      </c>
    </row>
    <row r="48" spans="1:26" ht="16.5" customHeight="1" x14ac:dyDescent="0.25">
      <c r="A48" s="176" t="s">
        <v>2637</v>
      </c>
      <c r="B48" s="176" t="s">
        <v>2637</v>
      </c>
      <c r="C48" s="176" t="s">
        <v>2637</v>
      </c>
      <c r="D48" s="176" t="s">
        <v>2637</v>
      </c>
      <c r="E48" s="176" t="s">
        <v>2637</v>
      </c>
      <c r="F48" s="176" t="s">
        <v>2637</v>
      </c>
      <c r="G48" s="176" t="s">
        <v>2637</v>
      </c>
      <c r="H48" s="176" t="s">
        <v>2637</v>
      </c>
      <c r="I48" s="176" t="s">
        <v>2637</v>
      </c>
      <c r="J48" s="176" t="s">
        <v>2637</v>
      </c>
      <c r="K48" s="176" t="s">
        <v>2637</v>
      </c>
      <c r="L48" s="176" t="s">
        <v>2637</v>
      </c>
      <c r="M48" s="176" t="s">
        <v>2637</v>
      </c>
      <c r="N48" s="176" t="s">
        <v>2637</v>
      </c>
      <c r="O48" s="176" t="s">
        <v>2637</v>
      </c>
      <c r="P48" s="176" t="s">
        <v>2637</v>
      </c>
      <c r="Q48" s="176" t="s">
        <v>2637</v>
      </c>
      <c r="R48" s="176" t="s">
        <v>2637</v>
      </c>
      <c r="S48" s="176" t="s">
        <v>2637</v>
      </c>
    </row>
    <row r="49" spans="1:19" x14ac:dyDescent="0.25">
      <c r="A49" s="176" t="s">
        <v>2638</v>
      </c>
      <c r="B49" s="176" t="s">
        <v>2638</v>
      </c>
      <c r="C49" s="176" t="s">
        <v>2638</v>
      </c>
      <c r="D49" s="176" t="s">
        <v>2638</v>
      </c>
      <c r="E49" s="176" t="s">
        <v>2638</v>
      </c>
      <c r="F49" s="176" t="s">
        <v>2638</v>
      </c>
      <c r="G49" s="176" t="s">
        <v>2638</v>
      </c>
      <c r="H49" s="176" t="s">
        <v>2638</v>
      </c>
      <c r="I49" s="176" t="s">
        <v>2638</v>
      </c>
      <c r="J49" s="176" t="s">
        <v>2638</v>
      </c>
      <c r="K49" s="176" t="s">
        <v>2638</v>
      </c>
      <c r="L49" s="176" t="s">
        <v>2638</v>
      </c>
      <c r="M49" s="176" t="s">
        <v>2638</v>
      </c>
      <c r="N49" s="176" t="s">
        <v>2638</v>
      </c>
      <c r="O49" s="176" t="s">
        <v>2638</v>
      </c>
      <c r="P49" s="176" t="s">
        <v>2638</v>
      </c>
      <c r="Q49" s="176" t="s">
        <v>2638</v>
      </c>
      <c r="R49" s="176" t="s">
        <v>2638</v>
      </c>
      <c r="S49" s="176" t="s">
        <v>2638</v>
      </c>
    </row>
    <row r="50" spans="1:19" x14ac:dyDescent="0.25">
      <c r="B50" s="85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20</v>
      </c>
      <c r="L50" s="73">
        <f>SUMIF(L10:L44,1,L10:L44)</f>
        <v>20</v>
      </c>
      <c r="M50" s="85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Лист68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2711</v>
      </c>
      <c r="T1" s="96" t="s">
        <v>141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20.25" customHeight="1" x14ac:dyDescent="0.25">
      <c r="A4" s="15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163631</v>
      </c>
      <c r="D10" s="102">
        <f>IFERROR(INDEX('на отправку (3)'!F:F,MATCH($U10,'на отправку (3)'!$A:$A,0),1),0)</f>
        <v>608023.5</v>
      </c>
      <c r="E10" s="102">
        <f>IFERROR(INDEX('на отправку (3)'!G:G,MATCH($U10,'на отправку (3)'!$A:$A,0),1),0)</f>
        <v>0.26911953199999999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-11.475818886000001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190728</v>
      </c>
      <c r="O10" s="102">
        <f>IFERROR(INDEX('на отправку (3)'!Q:Q,MATCH($U10,'на отправку (3)'!$A:$A,0),1),0)</f>
        <v>627380.69999999995</v>
      </c>
      <c r="P10" s="102">
        <f>IFERROR(INDEX('на отправку (3)'!R:R,MATCH($U10,'на отправку (3)'!$A:$A,0),1),0)</f>
        <v>0.30400680200000002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024005№1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1268</v>
      </c>
      <c r="D11" s="102">
        <f>IFERROR(INDEX('на отправку (3)'!F:F,MATCH($U11,'на отправку (3)'!$A:$A,0),1),0)</f>
        <v>1341</v>
      </c>
      <c r="E11" s="102">
        <f>IFERROR(INDEX('на отправку (3)'!G:G,MATCH($U11,'на отправку (3)'!$A:$A,0),1),0)</f>
        <v>0.94556301300000001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111.419581126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1047</v>
      </c>
      <c r="O11" s="102">
        <f>IFERROR(INDEX('на отправку (3)'!Q:Q,MATCH($U11,'на отправку (3)'!$A:$A,0),1),0)</f>
        <v>2341</v>
      </c>
      <c r="P11" s="102">
        <f>IFERROR(INDEX('на отправку (3)'!R:R,MATCH($U11,'на отправку (3)'!$A:$A,0),1),0)</f>
        <v>0.44724476699999999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024005№2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40</v>
      </c>
      <c r="D12" s="102">
        <f>IFERROR(INDEX('на отправку (3)'!F:F,MATCH($U12,'на отправку (3)'!$A:$A,0),1),0)</f>
        <v>53</v>
      </c>
      <c r="E12" s="102">
        <f>IFERROR(INDEX('на отправку (3)'!G:G,MATCH($U12,'на отправку (3)'!$A:$A,0),1),0)</f>
        <v>0.75471698099999995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14.285714350999999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35</v>
      </c>
      <c r="O12" s="102">
        <f>IFERROR(INDEX('на отправку (3)'!Q:Q,MATCH($U12,'на отправку (3)'!$A:$A,0),1),0)</f>
        <v>53</v>
      </c>
      <c r="P12" s="102">
        <f>IFERROR(INDEX('на отправку (3)'!R:R,MATCH($U12,'на отправку (3)'!$A:$A,0),1),0)</f>
        <v>0.66037735799999997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024005№3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33</v>
      </c>
      <c r="D13" s="102">
        <f>IFERROR(INDEX('на отправку (3)'!F:F,MATCH($U13,'на отправку (3)'!$A:$A,0),1),0)</f>
        <v>33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121.428571539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14</v>
      </c>
      <c r="O13" s="102">
        <f>IFERROR(INDEX('на отправку (3)'!Q:Q,MATCH($U13,'на отправку (3)'!$A:$A,0),1),0)</f>
        <v>31</v>
      </c>
      <c r="P13" s="102">
        <f>IFERROR(INDEX('на отправку (3)'!R:R,MATCH($U13,'на отправку (3)'!$A:$A,0),1),0)</f>
        <v>0.45161290300000001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024005№4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32</v>
      </c>
      <c r="D14" s="102">
        <f>IFERROR(INDEX('на отправку (3)'!F:F,MATCH($U14,'на отправку (3)'!$A:$A,0),1),0)</f>
        <v>42</v>
      </c>
      <c r="E14" s="102">
        <f>IFERROR(INDEX('на отправку (3)'!G:G,MATCH($U14,'на отправку (3)'!$A:$A,0),1),0)</f>
        <v>0.76190476200000001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1519.04760306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8</v>
      </c>
      <c r="O14" s="102">
        <f>IFERROR(INDEX('на отправку (3)'!Q:Q,MATCH($U14,'на отправку (3)'!$A:$A,0),1),0)</f>
        <v>170</v>
      </c>
      <c r="P14" s="102">
        <f>IFERROR(INDEX('на отправку (3)'!R:R,MATCH($U14,'на отправку (3)'!$A:$A,0),1),0)</f>
        <v>4.7058823999999999E-2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024005№5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2407</v>
      </c>
      <c r="D15" s="102">
        <f>IFERROR(INDEX('на отправку (3)'!F:F,MATCH($U15,'на отправку (3)'!$A:$A,0),1),0)</f>
        <v>2400</v>
      </c>
      <c r="E15" s="102">
        <f>IFERROR(INDEX('на отправку (3)'!G:G,MATCH($U15,'на отправку (3)'!$A:$A,0),1),0)</f>
        <v>1.002916667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1.002916667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024005№6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854</v>
      </c>
      <c r="D16" s="102">
        <f>IFERROR(INDEX('на отправку (3)'!F:F,MATCH($U16,'на отправку (3)'!$A:$A,0),1),0)</f>
        <v>1406</v>
      </c>
      <c r="E16" s="102">
        <f>IFERROR(INDEX('на отправку (3)'!G:G,MATCH($U16,'на отправку (3)'!$A:$A,0),1),0)</f>
        <v>0.60739687099999995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5.7513579720000001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1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699</v>
      </c>
      <c r="O16" s="102">
        <f>IFERROR(INDEX('на отправку (3)'!Q:Q,MATCH($U16,'на отправку (3)'!$A:$A,0),1),0)</f>
        <v>1217</v>
      </c>
      <c r="P16" s="102">
        <f>IFERROR(INDEX('на отправку (3)'!R:R,MATCH($U16,'на отправку (3)'!$A:$A,0),1),0)</f>
        <v>0.57436318799999997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024005№7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787</v>
      </c>
      <c r="D17" s="102">
        <f>IFERROR(INDEX('на отправку (3)'!F:F,MATCH($U17,'на отправку (3)'!$A:$A,0),1),0)</f>
        <v>1406</v>
      </c>
      <c r="E17" s="102">
        <f>IFERROR(INDEX('на отправку (3)'!G:G,MATCH($U17,'на отправку (3)'!$A:$A,0),1),0)</f>
        <v>0.55974395399999999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-5.1241793490000003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718</v>
      </c>
      <c r="O17" s="102">
        <f>IFERROR(INDEX('на отправку (3)'!Q:Q,MATCH($U17,'на отправку (3)'!$A:$A,0),1),0)</f>
        <v>1217</v>
      </c>
      <c r="P17" s="102">
        <f>IFERROR(INDEX('на отправку (3)'!R:R,MATCH($U17,'на отправку (3)'!$A:$A,0),1),0)</f>
        <v>0.58997534900000004</v>
      </c>
      <c r="Q17" s="102">
        <f>IFERROR(INDEX('на отправку (3)'!S:S,MATCH($U17,'на отправку (3)'!$A:$A,0),1),0)</f>
        <v>0.5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024005№8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3853</v>
      </c>
      <c r="D18" s="102">
        <f>IFERROR(INDEX('на отправку (3)'!F:F,MATCH($U18,'на отправку (3)'!$A:$A,0),1),0)</f>
        <v>1341</v>
      </c>
      <c r="E18" s="102">
        <f>IFERROR(INDEX('на отправку (3)'!G:G,MATCH($U18,'на отправку (3)'!$A:$A,0),1),0)</f>
        <v>2.8732289340000001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2.8732289340000001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3679</v>
      </c>
      <c r="O18" s="102">
        <f>IFERROR(INDEX('на отправку (3)'!Q:Q,MATCH($U18,'на отправку (3)'!$A:$A,0),1),0)</f>
        <v>2341</v>
      </c>
      <c r="P18" s="102">
        <f>IFERROR(INDEX('на отправку (3)'!R:R,MATCH($U18,'на отправку (3)'!$A:$A,0),1),0)</f>
        <v>1.5715506189999999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024005№9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157</v>
      </c>
      <c r="D19" s="102">
        <f>IFERROR(INDEX('на отправку (3)'!F:F,MATCH($U19,'на отправку (3)'!$A:$A,0),1),0)</f>
        <v>33</v>
      </c>
      <c r="E19" s="102">
        <f>IFERROR(INDEX('на отправку (3)'!G:G,MATCH($U19,'на отправку (3)'!$A:$A,0),1),0)</f>
        <v>4.7575757579999998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4.7575757579999998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99</v>
      </c>
      <c r="O19" s="102">
        <f>IFERROR(INDEX('на отправку (3)'!Q:Q,MATCH($U19,'на отправку (3)'!$A:$A,0),1),0)</f>
        <v>31</v>
      </c>
      <c r="P19" s="102">
        <f>IFERROR(INDEX('на отправку (3)'!R:R,MATCH($U19,'на отправку (3)'!$A:$A,0),1),0)</f>
        <v>3.1935483869999999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024005№10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349</v>
      </c>
      <c r="D20" s="102">
        <f>IFERROR(INDEX('на отправку (3)'!F:F,MATCH($U20,'на отправку (3)'!$A:$A,0),1),0)</f>
        <v>42</v>
      </c>
      <c r="E20" s="102">
        <f>IFERROR(INDEX('на отправку (3)'!G:G,MATCH($U20,'на отправку (3)'!$A:$A,0),1),0)</f>
        <v>8.30952381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8.30952381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178</v>
      </c>
      <c r="O20" s="102">
        <f>IFERROR(INDEX('на отправку (3)'!Q:Q,MATCH($U20,'на отправку (3)'!$A:$A,0),1),0)</f>
        <v>170</v>
      </c>
      <c r="P20" s="102">
        <f>IFERROR(INDEX('на отправку (3)'!R:R,MATCH($U20,'на отправку (3)'!$A:$A,0),1),0)</f>
        <v>1.0470588240000001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024005№11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857</v>
      </c>
      <c r="D21" s="102">
        <f>IFERROR(INDEX('на отправку (3)'!F:F,MATCH($U21,'на отправку (3)'!$A:$A,0),1),0)</f>
        <v>38395</v>
      </c>
      <c r="E21" s="102">
        <f>IFERROR(INDEX('на отправку (3)'!G:G,MATCH($U21,'на отправку (3)'!$A:$A,0),1),0)</f>
        <v>2.2320614999999999E-2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35.143882492000003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0.5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600</v>
      </c>
      <c r="O21" s="102">
        <f>IFERROR(INDEX('на отправку (3)'!Q:Q,MATCH($U21,'на отправку (3)'!$A:$A,0),1),0)</f>
        <v>36328</v>
      </c>
      <c r="P21" s="102">
        <f>IFERROR(INDEX('на отправку (3)'!R:R,MATCH($U21,'на отправку (3)'!$A:$A,0),1),0)</f>
        <v>1.6516185999999999E-2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1</v>
      </c>
      <c r="U21" s="141" t="str">
        <f t="shared" si="1"/>
        <v>024005№12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605</v>
      </c>
      <c r="D22" s="102">
        <f>IFERROR(INDEX('на отправку (3)'!F:F,MATCH($U22,'на отправку (3)'!$A:$A,0),1),0)</f>
        <v>1873</v>
      </c>
      <c r="E22" s="102">
        <f>IFERROR(INDEX('на отправку (3)'!G:G,MATCH($U22,'на отправку (3)'!$A:$A,0),1),0)</f>
        <v>0.32301121199999999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-7.9471347630000002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0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606</v>
      </c>
      <c r="O22" s="102">
        <f>IFERROR(INDEX('на отправку (3)'!Q:Q,MATCH($U22,'на отправку (3)'!$A:$A,0),1),0)</f>
        <v>1727</v>
      </c>
      <c r="P22" s="102">
        <f>IFERROR(INDEX('на отправку (3)'!R:R,MATCH($U22,'на отправку (3)'!$A:$A,0),1),0)</f>
        <v>0.35089751000000002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024005№13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3</v>
      </c>
      <c r="D23" s="102">
        <f>IFERROR(INDEX('на отправку (3)'!F:F,MATCH($U23,'на отправку (3)'!$A:$A,0),1),0)</f>
        <v>2043</v>
      </c>
      <c r="E23" s="102">
        <f>IFERROR(INDEX('на отправку (3)'!G:G,MATCH($U23,'на отправку (3)'!$A:$A,0),1),0)</f>
        <v>1.468429E-3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1836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1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024005№14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17084</v>
      </c>
      <c r="D25" s="102">
        <f>IFERROR(INDEX('на отправку (3)'!F:F,MATCH($U25,'на отправку (3)'!$A:$A,0),1),0)</f>
        <v>17084</v>
      </c>
      <c r="E25" s="102">
        <f>IFERROR(INDEX('на отправку (3)'!G:G,MATCH($U25,'на отправку (3)'!$A:$A,0),1),0)</f>
        <v>1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024005№15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9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7</v>
      </c>
      <c r="O26" s="102">
        <f>IFERROR(INDEX('на отправку (3)'!Q:Q,MATCH($U26,'на отправку (3)'!$A:$A,0),1),0)</f>
        <v>17</v>
      </c>
      <c r="P26" s="102">
        <f>IFERROR(INDEX('на отправку (3)'!R:R,MATCH($U26,'на отправку (3)'!$A:$A,0),1),0)</f>
        <v>0.41176470599999998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024005№16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878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506</v>
      </c>
      <c r="O27" s="102">
        <f>IFERROR(INDEX('на отправку (3)'!Q:Q,MATCH($U27,'на отправку (3)'!$A:$A,0),1),0)</f>
        <v>59</v>
      </c>
      <c r="P27" s="102">
        <f>IFERROR(INDEX('на отправку (3)'!R:R,MATCH($U27,'на отправку (3)'!$A:$A,0),1),0)</f>
        <v>8.5762711859999996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024005№17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79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54</v>
      </c>
      <c r="O28" s="102">
        <f>IFERROR(INDEX('на отправку (3)'!Q:Q,MATCH($U28,'на отправку (3)'!$A:$A,0),1),0)</f>
        <v>34</v>
      </c>
      <c r="P28" s="102">
        <f>IFERROR(INDEX('на отправку (3)'!R:R,MATCH($U28,'на отправку (3)'!$A:$A,0),1),0)</f>
        <v>1.588235294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024005№18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407</v>
      </c>
      <c r="D29" s="102">
        <f>IFERROR(INDEX('на отправку (3)'!F:F,MATCH($U29,'на отправку (3)'!$A:$A,0),1),0)</f>
        <v>6</v>
      </c>
      <c r="E29" s="102">
        <f>IFERROR(INDEX('на отправку (3)'!G:G,MATCH($U29,'на отправку (3)'!$A:$A,0),1),0)</f>
        <v>67.833333332999999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67.833333332999999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1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334</v>
      </c>
      <c r="O29" s="102">
        <f>IFERROR(INDEX('на отправку (3)'!Q:Q,MATCH($U29,'на отправку (3)'!$A:$A,0),1),0)</f>
        <v>235</v>
      </c>
      <c r="P29" s="102">
        <f>IFERROR(INDEX('на отправку (3)'!R:R,MATCH($U29,'на отправку (3)'!$A:$A,0),1),0)</f>
        <v>1.421276596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024005№19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13</v>
      </c>
      <c r="D30" s="102">
        <f>IFERROR(INDEX('на отправку (3)'!F:F,MATCH($U30,'на отправку (3)'!$A:$A,0),1),0)</f>
        <v>2</v>
      </c>
      <c r="E30" s="102">
        <f>IFERROR(INDEX('на отправку (3)'!G:G,MATCH($U30,'на отправку (3)'!$A:$A,0),1),0)</f>
        <v>6.5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6.5</v>
      </c>
      <c r="I30" s="102">
        <f>IFERROR(INDEX('на отправку (3)'!K:K,MATCH($U30,'на отправку (3)'!$A:$A,0),1),0)</f>
        <v>1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1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8</v>
      </c>
      <c r="O30" s="102">
        <f>IFERROR(INDEX('на отправку (3)'!Q:Q,MATCH($U30,'на отправку (3)'!$A:$A,0),1),0)</f>
        <v>8</v>
      </c>
      <c r="P30" s="102">
        <f>IFERROR(INDEX('на отправку (3)'!R:R,MATCH($U30,'на отправку (3)'!$A:$A,0),1),0)</f>
        <v>1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1</v>
      </c>
      <c r="U30" s="141" t="str">
        <f t="shared" si="1"/>
        <v>024005№20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1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18</v>
      </c>
      <c r="D32" s="102">
        <f>IFERROR(INDEX('на отправку (3)'!F:F,MATCH($U32,'на отправку (3)'!$A:$A,0),1),0)</f>
        <v>80</v>
      </c>
      <c r="E32" s="102">
        <f>IFERROR(INDEX('на отправку (3)'!G:G,MATCH($U32,'на отправку (3)'!$A:$A,0),1),0)</f>
        <v>0.22500000000000001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30.178571559000002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14</v>
      </c>
      <c r="O32" s="102">
        <f>IFERROR(INDEX('на отправку (3)'!Q:Q,MATCH($U32,'на отправку (3)'!$A:$A,0),1),0)</f>
        <v>81</v>
      </c>
      <c r="P32" s="102">
        <f>IFERROR(INDEX('на отправку (3)'!R:R,MATCH($U32,'на отправку (3)'!$A:$A,0),1),0)</f>
        <v>0.172839506</v>
      </c>
      <c r="Q32" s="102">
        <f>IFERROR(INDEX('на отправку (3)'!S:S,MATCH($U32,'на отправку (3)'!$A:$A,0),1),0)</f>
        <v>1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024005№21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275</v>
      </c>
      <c r="D33" s="102">
        <f>IFERROR(INDEX('на отправку (3)'!F:F,MATCH($U33,'на отправку (3)'!$A:$A,0),1),0)</f>
        <v>462</v>
      </c>
      <c r="E33" s="102">
        <f>IFERROR(INDEX('на отправку (3)'!G:G,MATCH($U33,'на отправку (3)'!$A:$A,0),1),0)</f>
        <v>0.59523809500000002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0.59523809500000002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024005№22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9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1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20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024005№23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1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1</v>
      </c>
      <c r="D35" s="102">
        <f>IFERROR(INDEX('на отправку (3)'!F:F,MATCH($U35,'на отправку (3)'!$A:$A,0),1),0)</f>
        <v>3</v>
      </c>
      <c r="E35" s="102">
        <f>IFERROR(INDEX('на отправку (3)'!G:G,MATCH($U35,'на отправку (3)'!$A:$A,0),1),0)</f>
        <v>0.33333333300000001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13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024005№24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1304</v>
      </c>
      <c r="D36" s="102">
        <f>IFERROR(INDEX('на отправку (3)'!F:F,MATCH($U36,'на отправку (3)'!$A:$A,0),1),0)</f>
        <v>1345</v>
      </c>
      <c r="E36" s="102">
        <f>IFERROR(INDEX('на отправку (3)'!G:G,MATCH($U36,'на отправку (3)'!$A:$A,0),1),0)</f>
        <v>0.96951672899999997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0.96951672899999997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024005№25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17</v>
      </c>
      <c r="V47" s="96" t="s">
        <v>191</v>
      </c>
      <c r="Y47" s="73">
        <f>SUM(Y10:Y44)</f>
        <v>29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20.5</v>
      </c>
      <c r="L50" s="73">
        <f>SUMIF(L10:L44,1,L10:L44)</f>
        <v>22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Лист69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2712</v>
      </c>
      <c r="T1" s="96" t="s">
        <v>143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22.5" customHeight="1" x14ac:dyDescent="0.25">
      <c r="A4" s="158" t="s">
        <v>144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20950</v>
      </c>
      <c r="D10" s="102">
        <f>IFERROR(INDEX('на отправку (3)'!F:F,MATCH($U10,'на отправку (3)'!$A:$A,0),1),0)</f>
        <v>89264.3</v>
      </c>
      <c r="E10" s="102">
        <f>IFERROR(INDEX('на отправку (3)'!G:G,MATCH($U10,'на отправку (3)'!$A:$A,0),1),0)</f>
        <v>0.23469629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-6.7822435250000002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23432</v>
      </c>
      <c r="O10" s="102">
        <f>IFERROR(INDEX('на отправку (3)'!Q:Q,MATCH($U10,'на отправку (3)'!$A:$A,0),1),0)</f>
        <v>93068.3</v>
      </c>
      <c r="P10" s="102">
        <f>IFERROR(INDEX('на отправку (3)'!R:R,MATCH($U10,'на отправку (3)'!$A:$A,0),1),0)</f>
        <v>0.25177208600000001</v>
      </c>
      <c r="Q10" s="102">
        <f>IFERROR(INDEX('на отправку (3)'!S:S,MATCH($U10,'на отправку (3)'!$A:$A,0),1),0)</f>
        <v>0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024006№1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52</v>
      </c>
      <c r="D11" s="102">
        <f>IFERROR(INDEX('на отправку (3)'!F:F,MATCH($U11,'на отправку (3)'!$A:$A,0),1),0)</f>
        <v>71</v>
      </c>
      <c r="E11" s="102">
        <f>IFERROR(INDEX('на отправку (3)'!G:G,MATCH($U11,'на отправку (3)'!$A:$A,0),1),0)</f>
        <v>0.73239436599999996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699.53052001399999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12</v>
      </c>
      <c r="O11" s="102">
        <f>IFERROR(INDEX('на отправку (3)'!Q:Q,MATCH($U11,'на отправку (3)'!$A:$A,0),1),0)</f>
        <v>131</v>
      </c>
      <c r="P11" s="102">
        <f>IFERROR(INDEX('на отправку (3)'!R:R,MATCH($U11,'на отправку (3)'!$A:$A,0),1),0)</f>
        <v>9.1603053000000004E-2</v>
      </c>
      <c r="Q11" s="102">
        <f>IFERROR(INDEX('на отправку (3)'!S:S,MATCH($U11,'на отправку (3)'!$A:$A,0),1),0)</f>
        <v>1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024006№2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2</v>
      </c>
      <c r="D12" s="102">
        <f>IFERROR(INDEX('на отправку (3)'!F:F,MATCH($U12,'на отправку (3)'!$A:$A,0),1),0)</f>
        <v>5</v>
      </c>
      <c r="E12" s="102">
        <f>IFERROR(INDEX('на отправку (3)'!G:G,MATCH($U12,'на отправку (3)'!$A:$A,0),1),0)</f>
        <v>0.4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100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1</v>
      </c>
      <c r="O12" s="102">
        <f>IFERROR(INDEX('на отправку (3)'!Q:Q,MATCH($U12,'на отправку (3)'!$A:$A,0),1),0)</f>
        <v>5</v>
      </c>
      <c r="P12" s="102">
        <f>IFERROR(INDEX('на отправку (3)'!R:R,MATCH($U12,'на отправку (3)'!$A:$A,0),1),0)</f>
        <v>0.2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024006№3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4</v>
      </c>
      <c r="D13" s="102">
        <f>IFERROR(INDEX('на отправку (3)'!F:F,MATCH($U13,'на отправку (3)'!$A:$A,0),1),0)</f>
        <v>4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300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</v>
      </c>
      <c r="O13" s="102">
        <f>IFERROR(INDEX('на отправку (3)'!Q:Q,MATCH($U13,'на отправку (3)'!$A:$A,0),1),0)</f>
        <v>4</v>
      </c>
      <c r="P13" s="102">
        <f>IFERROR(INDEX('на отправку (3)'!R:R,MATCH($U13,'на отправку (3)'!$A:$A,0),1),0)</f>
        <v>0.25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024006№4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2</v>
      </c>
      <c r="D14" s="102">
        <f>IFERROR(INDEX('на отправку (3)'!F:F,MATCH($U14,'на отправку (3)'!$A:$A,0),1),0)</f>
        <v>7</v>
      </c>
      <c r="E14" s="102">
        <f>IFERROR(INDEX('на отправку (3)'!G:G,MATCH($U14,'на отправку (3)'!$A:$A,0),1),0)</f>
        <v>0.28571428599999998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0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0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0</v>
      </c>
      <c r="O14" s="102">
        <f>IFERROR(INDEX('на отправку (3)'!Q:Q,MATCH($U14,'на отправку (3)'!$A:$A,0),1),0)</f>
        <v>38</v>
      </c>
      <c r="P14" s="102">
        <f>IFERROR(INDEX('на отправку (3)'!R:R,MATCH($U14,'на отправку (3)'!$A:$A,0),1),0)</f>
        <v>0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0</v>
      </c>
      <c r="U14" s="141" t="str">
        <f t="shared" si="1"/>
        <v>024006№5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183</v>
      </c>
      <c r="D15" s="102">
        <f>IFERROR(INDEX('на отправку (3)'!F:F,MATCH($U15,'на отправку (3)'!$A:$A,0),1),0)</f>
        <v>180</v>
      </c>
      <c r="E15" s="102">
        <f>IFERROR(INDEX('на отправку (3)'!G:G,MATCH($U15,'на отправку (3)'!$A:$A,0),1),0)</f>
        <v>1.016666667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1.016666667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024006№6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73</v>
      </c>
      <c r="D16" s="102">
        <f>IFERROR(INDEX('на отправку (3)'!F:F,MATCH($U16,'на отправку (3)'!$A:$A,0),1),0)</f>
        <v>98</v>
      </c>
      <c r="E16" s="102">
        <f>IFERROR(INDEX('на отправку (3)'!G:G,MATCH($U16,'на отправку (3)'!$A:$A,0),1),0)</f>
        <v>0.744897959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29.612244792999999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50</v>
      </c>
      <c r="O16" s="102">
        <f>IFERROR(INDEX('на отправку (3)'!Q:Q,MATCH($U16,'на отправку (3)'!$A:$A,0),1),0)</f>
        <v>87</v>
      </c>
      <c r="P16" s="102">
        <f>IFERROR(INDEX('на отправку (3)'!R:R,MATCH($U16,'на отправку (3)'!$A:$A,0),1),0)</f>
        <v>0.57471264399999999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024006№7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52</v>
      </c>
      <c r="D17" s="102">
        <f>IFERROR(INDEX('на отправку (3)'!F:F,MATCH($U17,'на отправку (3)'!$A:$A,0),1),0)</f>
        <v>98</v>
      </c>
      <c r="E17" s="102">
        <f>IFERROR(INDEX('на отправку (3)'!G:G,MATCH($U17,'на отправку (3)'!$A:$A,0),1),0)</f>
        <v>0.53061224500000004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-16.06679033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55</v>
      </c>
      <c r="O17" s="102">
        <f>IFERROR(INDEX('на отправку (3)'!Q:Q,MATCH($U17,'на отправку (3)'!$A:$A,0),1),0)</f>
        <v>87</v>
      </c>
      <c r="P17" s="102">
        <f>IFERROR(INDEX('на отправку (3)'!R:R,MATCH($U17,'на отправку (3)'!$A:$A,0),1),0)</f>
        <v>0.63218390800000002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024006№8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394</v>
      </c>
      <c r="D18" s="102">
        <f>IFERROR(INDEX('на отправку (3)'!F:F,MATCH($U18,'на отправку (3)'!$A:$A,0),1),0)</f>
        <v>71</v>
      </c>
      <c r="E18" s="102">
        <f>IFERROR(INDEX('на отправку (3)'!G:G,MATCH($U18,'на отправку (3)'!$A:$A,0),1),0)</f>
        <v>5.549295775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5.549295775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486</v>
      </c>
      <c r="O18" s="102">
        <f>IFERROR(INDEX('на отправку (3)'!Q:Q,MATCH($U18,'на отправку (3)'!$A:$A,0),1),0)</f>
        <v>131</v>
      </c>
      <c r="P18" s="102">
        <f>IFERROR(INDEX('на отправку (3)'!R:R,MATCH($U18,'на отправку (3)'!$A:$A,0),1),0)</f>
        <v>3.7099236640000002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024006№9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10</v>
      </c>
      <c r="D19" s="102">
        <f>IFERROR(INDEX('на отправку (3)'!F:F,MATCH($U19,'на отправку (3)'!$A:$A,0),1),0)</f>
        <v>4</v>
      </c>
      <c r="E19" s="102">
        <f>IFERROR(INDEX('на отправку (3)'!G:G,MATCH($U19,'на отправку (3)'!$A:$A,0),1),0)</f>
        <v>2.5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2.5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6</v>
      </c>
      <c r="O19" s="102">
        <f>IFERROR(INDEX('на отправку (3)'!Q:Q,MATCH($U19,'на отправку (3)'!$A:$A,0),1),0)</f>
        <v>4</v>
      </c>
      <c r="P19" s="102">
        <f>IFERROR(INDEX('на отправку (3)'!R:R,MATCH($U19,'на отправку (3)'!$A:$A,0),1),0)</f>
        <v>1.5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024006№10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65</v>
      </c>
      <c r="D20" s="102">
        <f>IFERROR(INDEX('на отправку (3)'!F:F,MATCH($U20,'на отправку (3)'!$A:$A,0),1),0)</f>
        <v>7</v>
      </c>
      <c r="E20" s="102">
        <f>IFERROR(INDEX('на отправку (3)'!G:G,MATCH($U20,'на отправку (3)'!$A:$A,0),1),0)</f>
        <v>9.2857142859999993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9.2857142859999993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59</v>
      </c>
      <c r="O20" s="102">
        <f>IFERROR(INDEX('на отправку (3)'!Q:Q,MATCH($U20,'на отправку (3)'!$A:$A,0),1),0)</f>
        <v>38</v>
      </c>
      <c r="P20" s="102">
        <f>IFERROR(INDEX('на отправку (3)'!R:R,MATCH($U20,'на отправку (3)'!$A:$A,0),1),0)</f>
        <v>1.552631579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024006№11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68</v>
      </c>
      <c r="D21" s="102">
        <f>IFERROR(INDEX('на отправку (3)'!F:F,MATCH($U21,'на отправку (3)'!$A:$A,0),1),0)</f>
        <v>3960</v>
      </c>
      <c r="E21" s="102">
        <f>IFERROR(INDEX('на отправку (3)'!G:G,MATCH($U21,'на отправку (3)'!$A:$A,0),1),0)</f>
        <v>1.7171717E-2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-12.792210203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1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70</v>
      </c>
      <c r="O21" s="102">
        <f>IFERROR(INDEX('на отправку (3)'!Q:Q,MATCH($U21,'на отправку (3)'!$A:$A,0),1),0)</f>
        <v>3555</v>
      </c>
      <c r="P21" s="102">
        <f>IFERROR(INDEX('на отправку (3)'!R:R,MATCH($U21,'на отправку (3)'!$A:$A,0),1),0)</f>
        <v>1.9690577000000001E-2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1</v>
      </c>
      <c r="U21" s="141" t="str">
        <f t="shared" si="1"/>
        <v>024006№12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0</v>
      </c>
      <c r="D22" s="102">
        <f>IFERROR(INDEX('на отправку (3)'!F:F,MATCH($U22,'на отправку (3)'!$A:$A,0),1),0)</f>
        <v>0</v>
      </c>
      <c r="E22" s="102">
        <f>IFERROR(INDEX('на отправку (3)'!G:G,MATCH($U22,'на отправку (3)'!$A:$A,0),1),0)</f>
        <v>0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0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2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0</v>
      </c>
      <c r="O22" s="102">
        <f>IFERROR(INDEX('на отправку (3)'!Q:Q,MATCH($U22,'на отправку (3)'!$A:$A,0),1),0)</f>
        <v>0</v>
      </c>
      <c r="P22" s="102">
        <f>IFERROR(INDEX('на отправку (3)'!R:R,MATCH($U22,'на отправку (3)'!$A:$A,0),1),0)</f>
        <v>0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024006№13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0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5</v>
      </c>
      <c r="D23" s="102">
        <f>IFERROR(INDEX('на отправку (3)'!F:F,MATCH($U23,'на отправку (3)'!$A:$A,0),1),0)</f>
        <v>693</v>
      </c>
      <c r="E23" s="102">
        <f>IFERROR(INDEX('на отправку (3)'!G:G,MATCH($U23,'на отправку (3)'!$A:$A,0),1),0)</f>
        <v>7.2150069999999998E-3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352.381032995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0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1</v>
      </c>
      <c r="O23" s="102">
        <f>IFERROR(INDEX('на отправку (3)'!Q:Q,MATCH($U23,'на отправку (3)'!$A:$A,0),1),0)</f>
        <v>627</v>
      </c>
      <c r="P23" s="102">
        <f>IFERROR(INDEX('на отправку (3)'!R:R,MATCH($U23,'на отправку (3)'!$A:$A,0),1),0)</f>
        <v>1.5948959999999999E-3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024006№14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668</v>
      </c>
      <c r="D25" s="102">
        <f>IFERROR(INDEX('на отправку (3)'!F:F,MATCH($U25,'на отправку (3)'!$A:$A,0),1),0)</f>
        <v>688</v>
      </c>
      <c r="E25" s="102">
        <f>IFERROR(INDEX('на отправку (3)'!G:G,MATCH($U25,'на отправку (3)'!$A:$A,0),1),0)</f>
        <v>0.97093023300000003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0.97093023300000003</v>
      </c>
      <c r="I25" s="102">
        <f>IFERROR(INDEX('на отправку (3)'!K:K,MATCH($U25,'на отправку (3)'!$A:$A,0),1),0)</f>
        <v>0.5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024006№15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4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</v>
      </c>
      <c r="O26" s="102">
        <f>IFERROR(INDEX('на отправку (3)'!Q:Q,MATCH($U26,'на отправку (3)'!$A:$A,0),1),0)</f>
        <v>3</v>
      </c>
      <c r="P26" s="102">
        <f>IFERROR(INDEX('на отправку (3)'!R:R,MATCH($U26,'на отправку (3)'!$A:$A,0),1),0)</f>
        <v>0.33333333300000001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024006№16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46</v>
      </c>
      <c r="D27" s="102">
        <f>IFERROR(INDEX('на отправку (3)'!F:F,MATCH($U27,'на отправку (3)'!$A:$A,0),1),0)</f>
        <v>2</v>
      </c>
      <c r="E27" s="102">
        <f>IFERROR(INDEX('на отправку (3)'!G:G,MATCH($U27,'на отправку (3)'!$A:$A,0),1),0)</f>
        <v>23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23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6</v>
      </c>
      <c r="O27" s="102">
        <f>IFERROR(INDEX('на отправку (3)'!Q:Q,MATCH($U27,'на отправку (3)'!$A:$A,0),1),0)</f>
        <v>74</v>
      </c>
      <c r="P27" s="102">
        <f>IFERROR(INDEX('на отправку (3)'!R:R,MATCH($U27,'на отправку (3)'!$A:$A,0),1),0)</f>
        <v>8.1081080999999999E-2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024006№17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33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19</v>
      </c>
      <c r="O28" s="102">
        <f>IFERROR(INDEX('на отправку (3)'!Q:Q,MATCH($U28,'на отправку (3)'!$A:$A,0),1),0)</f>
        <v>10</v>
      </c>
      <c r="P28" s="102">
        <f>IFERROR(INDEX('на отправку (3)'!R:R,MATCH($U28,'на отправку (3)'!$A:$A,0),1),0)</f>
        <v>1.9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024006№18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11</v>
      </c>
      <c r="D29" s="102">
        <f>IFERROR(INDEX('на отправку (3)'!F:F,MATCH($U29,'на отправку (3)'!$A:$A,0),1),0)</f>
        <v>2</v>
      </c>
      <c r="E29" s="102">
        <f>IFERROR(INDEX('на отправку (3)'!G:G,MATCH($U29,'на отправку (3)'!$A:$A,0),1),0)</f>
        <v>5.5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5.5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4</v>
      </c>
      <c r="O29" s="102">
        <f>IFERROR(INDEX('на отправку (3)'!Q:Q,MATCH($U29,'на отправку (3)'!$A:$A,0),1),0)</f>
        <v>2</v>
      </c>
      <c r="P29" s="102">
        <f>IFERROR(INDEX('на отправку (3)'!R:R,MATCH($U29,'на отправку (3)'!$A:$A,0),1),0)</f>
        <v>2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024006№19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0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024006№20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4</v>
      </c>
      <c r="D32" s="102">
        <f>IFERROR(INDEX('на отправку (3)'!F:F,MATCH($U32,'на отправку (3)'!$A:$A,0),1),0)</f>
        <v>4</v>
      </c>
      <c r="E32" s="102">
        <f>IFERROR(INDEX('на отправку (3)'!G:G,MATCH($U32,'на отправку (3)'!$A:$A,0),1),0)</f>
        <v>1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2</v>
      </c>
      <c r="O32" s="102">
        <f>IFERROR(INDEX('на отправку (3)'!Q:Q,MATCH($U32,'на отправку (3)'!$A:$A,0),1),0)</f>
        <v>2</v>
      </c>
      <c r="P32" s="102">
        <f>IFERROR(INDEX('на отправку (3)'!R:R,MATCH($U32,'на отправку (3)'!$A:$A,0),1),0)</f>
        <v>1</v>
      </c>
      <c r="Q32" s="102">
        <f>IFERROR(INDEX('на отправку (3)'!S:S,MATCH($U32,'на отправку (3)'!$A:$A,0),1),0)</f>
        <v>1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024006№21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0</v>
      </c>
      <c r="D33" s="102">
        <f>IFERROR(INDEX('на отправку (3)'!F:F,MATCH($U33,'на отправку (3)'!$A:$A,0),1),0)</f>
        <v>49</v>
      </c>
      <c r="E33" s="102">
        <f>IFERROR(INDEX('на отправку (3)'!G:G,MATCH($U33,'на отправку (3)'!$A:$A,0),1),0)</f>
        <v>0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024006№22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1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024006№23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1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1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024006№24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73</v>
      </c>
      <c r="D36" s="102">
        <f>IFERROR(INDEX('на отправку (3)'!F:F,MATCH($U36,'на отправку (3)'!$A:$A,0),1),0)</f>
        <v>75</v>
      </c>
      <c r="E36" s="102">
        <f>IFERROR(INDEX('на отправку (3)'!G:G,MATCH($U36,'на отправку (3)'!$A:$A,0),1),0)</f>
        <v>0.97333333300000002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0.97333333300000002</v>
      </c>
      <c r="I36" s="102">
        <f>IFERROR(INDEX('на отправку (3)'!K:K,MATCH($U36,'на отправку (3)'!$A:$A,0),1),0)</f>
        <v>1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024006№25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15</v>
      </c>
      <c r="V47" s="96" t="s">
        <v>191</v>
      </c>
      <c r="Y47" s="73">
        <f>SUM(Y10:Y44)</f>
        <v>26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19.5</v>
      </c>
      <c r="L50" s="73">
        <f>SUMIF(L10:L44,1,L10:L44)</f>
        <v>20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Лист70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2713</v>
      </c>
      <c r="T1" s="96" t="s">
        <v>145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9.5" customHeight="1" x14ac:dyDescent="0.25">
      <c r="A4" s="158" t="s">
        <v>2714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38271</v>
      </c>
      <c r="D10" s="102">
        <f>IFERROR(INDEX('на отправку (3)'!F:F,MATCH($U10,'на отправку (3)'!$A:$A,0),1),0)</f>
        <v>186906.2</v>
      </c>
      <c r="E10" s="102">
        <f>IFERROR(INDEX('на отправку (3)'!G:G,MATCH($U10,'на отправку (3)'!$A:$A,0),1),0)</f>
        <v>0.204760463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-9.1367975349999995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46941</v>
      </c>
      <c r="O10" s="102">
        <f>IFERROR(INDEX('на отправку (3)'!Q:Q,MATCH($U10,'на отправку (3)'!$A:$A,0),1),0)</f>
        <v>208302.40000000002</v>
      </c>
      <c r="P10" s="102">
        <f>IFERROR(INDEX('на отправку (3)'!R:R,MATCH($U10,'на отправку (3)'!$A:$A,0),1),0)</f>
        <v>0.22535026</v>
      </c>
      <c r="Q10" s="102">
        <f>IFERROR(INDEX('на отправку (3)'!S:S,MATCH($U10,'на отправку (3)'!$A:$A,0),1),0)</f>
        <v>0.5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024200№1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160</v>
      </c>
      <c r="D11" s="102">
        <f>IFERROR(INDEX('на отправку (3)'!F:F,MATCH($U11,'на отправку (3)'!$A:$A,0),1),0)</f>
        <v>173</v>
      </c>
      <c r="E11" s="102">
        <f>IFERROR(INDEX('на отправку (3)'!G:G,MATCH($U11,'на отправку (3)'!$A:$A,0),1),0)</f>
        <v>0.92485549099999997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91.325067202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131</v>
      </c>
      <c r="O11" s="102">
        <f>IFERROR(INDEX('на отправку (3)'!Q:Q,MATCH($U11,'на отправку (3)'!$A:$A,0),1),0)</f>
        <v>271</v>
      </c>
      <c r="P11" s="102">
        <f>IFERROR(INDEX('на отправку (3)'!R:R,MATCH($U11,'на отправку (3)'!$A:$A,0),1),0)</f>
        <v>0.483394834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024200№2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0</v>
      </c>
      <c r="D12" s="102">
        <f>IFERROR(INDEX('на отправку (3)'!F:F,MATCH($U12,'на отправку (3)'!$A:$A,0),1),0)</f>
        <v>19</v>
      </c>
      <c r="E12" s="102">
        <f>IFERROR(INDEX('на отправку (3)'!G:G,MATCH($U12,'на отправку (3)'!$A:$A,0),1),0)</f>
        <v>0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15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024200№3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1</v>
      </c>
      <c r="D13" s="102">
        <f>IFERROR(INDEX('на отправку (3)'!F:F,MATCH($U13,'на отправку (3)'!$A:$A,0),1),0)</f>
        <v>1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300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</v>
      </c>
      <c r="O13" s="102">
        <f>IFERROR(INDEX('на отправку (3)'!Q:Q,MATCH($U13,'на отправку (3)'!$A:$A,0),1),0)</f>
        <v>4</v>
      </c>
      <c r="P13" s="102">
        <f>IFERROR(INDEX('на отправку (3)'!R:R,MATCH($U13,'на отправку (3)'!$A:$A,0),1),0)</f>
        <v>0.25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024200№4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2</v>
      </c>
      <c r="D14" s="102">
        <f>IFERROR(INDEX('на отправку (3)'!F:F,MATCH($U14,'на отправку (3)'!$A:$A,0),1),0)</f>
        <v>7</v>
      </c>
      <c r="E14" s="102">
        <f>IFERROR(INDEX('на отправку (3)'!G:G,MATCH($U14,'на отправку (3)'!$A:$A,0),1),0)</f>
        <v>0.28571428599999998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328.57142685700001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3</v>
      </c>
      <c r="O14" s="102">
        <f>IFERROR(INDEX('на отправку (3)'!Q:Q,MATCH($U14,'на отправку (3)'!$A:$A,0),1),0)</f>
        <v>45</v>
      </c>
      <c r="P14" s="102">
        <f>IFERROR(INDEX('на отправку (3)'!R:R,MATCH($U14,'на отправку (3)'!$A:$A,0),1),0)</f>
        <v>6.6666666999999999E-2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024200№5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1835</v>
      </c>
      <c r="D15" s="102">
        <f>IFERROR(INDEX('на отправку (3)'!F:F,MATCH($U15,'на отправку (3)'!$A:$A,0),1),0)</f>
        <v>1830</v>
      </c>
      <c r="E15" s="102">
        <f>IFERROR(INDEX('на отправку (3)'!G:G,MATCH($U15,'на отправку (3)'!$A:$A,0),1),0)</f>
        <v>1.0027322400000001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1.0027322400000001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024200№6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326</v>
      </c>
      <c r="D16" s="102">
        <f>IFERROR(INDEX('на отправку (3)'!F:F,MATCH($U16,'на отправку (3)'!$A:$A,0),1),0)</f>
        <v>357</v>
      </c>
      <c r="E16" s="102">
        <f>IFERROR(INDEX('на отправку (3)'!G:G,MATCH($U16,'на отправку (3)'!$A:$A,0),1),0)</f>
        <v>0.91316526600000003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24.038281968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240</v>
      </c>
      <c r="O16" s="102">
        <f>IFERROR(INDEX('на отправку (3)'!Q:Q,MATCH($U16,'на отправку (3)'!$A:$A,0),1),0)</f>
        <v>326</v>
      </c>
      <c r="P16" s="102">
        <f>IFERROR(INDEX('на отправку (3)'!R:R,MATCH($U16,'на отправку (3)'!$A:$A,0),1),0)</f>
        <v>0.73619631900000004</v>
      </c>
      <c r="Q16" s="102">
        <f>IFERROR(INDEX('на отправку (3)'!S:S,MATCH($U16,'на отправку (3)'!$A:$A,0),1),0)</f>
        <v>1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024200№7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122</v>
      </c>
      <c r="D17" s="102">
        <f>IFERROR(INDEX('на отправку (3)'!F:F,MATCH($U17,'на отправку (3)'!$A:$A,0),1),0)</f>
        <v>357</v>
      </c>
      <c r="E17" s="102">
        <f>IFERROR(INDEX('на отправку (3)'!G:G,MATCH($U17,'на отправку (3)'!$A:$A,0),1),0)</f>
        <v>0.34173669499999998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9.221727864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102</v>
      </c>
      <c r="O17" s="102">
        <f>IFERROR(INDEX('на отправку (3)'!Q:Q,MATCH($U17,'на отправку (3)'!$A:$A,0),1),0)</f>
        <v>326</v>
      </c>
      <c r="P17" s="102">
        <f>IFERROR(INDEX('на отправку (3)'!R:R,MATCH($U17,'на отправку (3)'!$A:$A,0),1),0)</f>
        <v>0.31288343600000001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024200№8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1512</v>
      </c>
      <c r="D18" s="102">
        <f>IFERROR(INDEX('на отправку (3)'!F:F,MATCH($U18,'на отправку (3)'!$A:$A,0),1),0)</f>
        <v>173</v>
      </c>
      <c r="E18" s="102">
        <f>IFERROR(INDEX('на отправку (3)'!G:G,MATCH($U18,'на отправку (3)'!$A:$A,0),1),0)</f>
        <v>8.7398843930000005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8.7398843930000005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1255</v>
      </c>
      <c r="O18" s="102">
        <f>IFERROR(INDEX('на отправку (3)'!Q:Q,MATCH($U18,'на отправку (3)'!$A:$A,0),1),0)</f>
        <v>271</v>
      </c>
      <c r="P18" s="102">
        <f>IFERROR(INDEX('на отправку (3)'!R:R,MATCH($U18,'на отправку (3)'!$A:$A,0),1),0)</f>
        <v>4.6309963099999996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024200№9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15</v>
      </c>
      <c r="D19" s="102">
        <f>IFERROR(INDEX('на отправку (3)'!F:F,MATCH($U19,'на отправку (3)'!$A:$A,0),1),0)</f>
        <v>1</v>
      </c>
      <c r="E19" s="102">
        <f>IFERROR(INDEX('на отправку (3)'!G:G,MATCH($U19,'на отправку (3)'!$A:$A,0),1),0)</f>
        <v>15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15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23</v>
      </c>
      <c r="O19" s="102">
        <f>IFERROR(INDEX('на отправку (3)'!Q:Q,MATCH($U19,'на отправку (3)'!$A:$A,0),1),0)</f>
        <v>4</v>
      </c>
      <c r="P19" s="102">
        <f>IFERROR(INDEX('на отправку (3)'!R:R,MATCH($U19,'на отправку (3)'!$A:$A,0),1),0)</f>
        <v>5.75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024200№10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121</v>
      </c>
      <c r="D20" s="102">
        <f>IFERROR(INDEX('на отправку (3)'!F:F,MATCH($U20,'на отправку (3)'!$A:$A,0),1),0)</f>
        <v>7</v>
      </c>
      <c r="E20" s="102">
        <f>IFERROR(INDEX('на отправку (3)'!G:G,MATCH($U20,'на отправку (3)'!$A:$A,0),1),0)</f>
        <v>17.285714286000001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17.285714286000001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124</v>
      </c>
      <c r="O20" s="102">
        <f>IFERROR(INDEX('на отправку (3)'!Q:Q,MATCH($U20,'на отправку (3)'!$A:$A,0),1),0)</f>
        <v>45</v>
      </c>
      <c r="P20" s="102">
        <f>IFERROR(INDEX('на отправку (3)'!R:R,MATCH($U20,'на отправку (3)'!$A:$A,0),1),0)</f>
        <v>2.755555556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024200№11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584</v>
      </c>
      <c r="D21" s="102">
        <f>IFERROR(INDEX('на отправку (3)'!F:F,MATCH($U21,'на отправку (3)'!$A:$A,0),1),0)</f>
        <v>13480</v>
      </c>
      <c r="E21" s="102">
        <f>IFERROR(INDEX('на отправку (3)'!G:G,MATCH($U21,'на отправку (3)'!$A:$A,0),1),0)</f>
        <v>4.3323441999999997E-2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5.4567050520000002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477</v>
      </c>
      <c r="O21" s="102">
        <f>IFERROR(INDEX('на отправку (3)'!Q:Q,MATCH($U21,'на отправку (3)'!$A:$A,0),1),0)</f>
        <v>11611</v>
      </c>
      <c r="P21" s="102">
        <f>IFERROR(INDEX('на отправку (3)'!R:R,MATCH($U21,'на отправку (3)'!$A:$A,0),1),0)</f>
        <v>4.1081733000000002E-2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024200№12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17</v>
      </c>
      <c r="D22" s="102">
        <f>IFERROR(INDEX('на отправку (3)'!F:F,MATCH($U22,'на отправку (3)'!$A:$A,0),1),0)</f>
        <v>88</v>
      </c>
      <c r="E22" s="102">
        <f>IFERROR(INDEX('на отправку (3)'!G:G,MATCH($U22,'на отправку (3)'!$A:$A,0),1),0)</f>
        <v>0.19318181800000001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-22.727272800000001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28</v>
      </c>
      <c r="O22" s="102">
        <f>IFERROR(INDEX('на отправку (3)'!Q:Q,MATCH($U22,'на отправку (3)'!$A:$A,0),1),0)</f>
        <v>112</v>
      </c>
      <c r="P22" s="102">
        <f>IFERROR(INDEX('на отправку (3)'!R:R,MATCH($U22,'на отправку (3)'!$A:$A,0),1),0)</f>
        <v>0.25</v>
      </c>
      <c r="Q22" s="102">
        <f>IFERROR(INDEX('на отправку (3)'!S:S,MATCH($U22,'на отправку (3)'!$A:$A,0),1),0)</f>
        <v>2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024200№13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1</v>
      </c>
      <c r="D23" s="102">
        <f>IFERROR(INDEX('на отправку (3)'!F:F,MATCH($U23,'на отправку (3)'!$A:$A,0),1),0)</f>
        <v>1036</v>
      </c>
      <c r="E23" s="102">
        <f>IFERROR(INDEX('на отправку (3)'!G:G,MATCH($U23,'на отправку (3)'!$A:$A,0),1),0)</f>
        <v>9.6525099999999998E-4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950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024200№14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0</v>
      </c>
      <c r="D25" s="102">
        <f>IFERROR(INDEX('на отправку (3)'!F:F,MATCH($U25,'на отправку (3)'!$A:$A,0),1),0)</f>
        <v>0</v>
      </c>
      <c r="E25" s="102">
        <f>IFERROR(INDEX('на отправку (3)'!G:G,MATCH($U25,'на отправку (3)'!$A:$A,0),1),0)</f>
        <v>0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0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024200№15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0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0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0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024200№16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0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0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0</v>
      </c>
      <c r="O27" s="102">
        <f>IFERROR(INDEX('на отправку (3)'!Q:Q,MATCH($U27,'на отправку (3)'!$A:$A,0),1),0)</f>
        <v>0</v>
      </c>
      <c r="P27" s="102">
        <f>IFERROR(INDEX('на отправку (3)'!R:R,MATCH($U27,'на отправку (3)'!$A:$A,0),1),0)</f>
        <v>0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024200№17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0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0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0</v>
      </c>
      <c r="O28" s="102">
        <f>IFERROR(INDEX('на отправку (3)'!Q:Q,MATCH($U28,'на отправку (3)'!$A:$A,0),1),0)</f>
        <v>0</v>
      </c>
      <c r="P28" s="102">
        <f>IFERROR(INDEX('на отправку (3)'!R:R,MATCH($U28,'на отправку (3)'!$A:$A,0),1),0)</f>
        <v>0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024200№18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0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0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0</v>
      </c>
      <c r="O29" s="102">
        <f>IFERROR(INDEX('на отправку (3)'!Q:Q,MATCH($U29,'на отправку (3)'!$A:$A,0),1),0)</f>
        <v>0</v>
      </c>
      <c r="P29" s="102">
        <f>IFERROR(INDEX('на отправку (3)'!R:R,MATCH($U29,'на отправку (3)'!$A:$A,0),1),0)</f>
        <v>0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024200№19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0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0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024200№20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17</v>
      </c>
      <c r="D32" s="102">
        <f>IFERROR(INDEX('на отправку (3)'!F:F,MATCH($U32,'на отправку (3)'!$A:$A,0),1),0)</f>
        <v>40</v>
      </c>
      <c r="E32" s="102">
        <f>IFERROR(INDEX('на отправку (3)'!G:G,MATCH($U32,'на отправку (3)'!$A:$A,0),1),0)</f>
        <v>0.42499999999999999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34.583333199000002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12</v>
      </c>
      <c r="O32" s="102">
        <f>IFERROR(INDEX('на отправку (3)'!Q:Q,MATCH($U32,'на отправку (3)'!$A:$A,0),1),0)</f>
        <v>38</v>
      </c>
      <c r="P32" s="102">
        <f>IFERROR(INDEX('на отправку (3)'!R:R,MATCH($U32,'на отправку (3)'!$A:$A,0),1),0)</f>
        <v>0.31578947400000001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024200№21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164</v>
      </c>
      <c r="D33" s="102">
        <f>IFERROR(INDEX('на отправку (3)'!F:F,MATCH($U33,'на отправку (3)'!$A:$A,0),1),0)</f>
        <v>255</v>
      </c>
      <c r="E33" s="102">
        <f>IFERROR(INDEX('на отправку (3)'!G:G,MATCH($U33,'на отправку (3)'!$A:$A,0),1),0)</f>
        <v>0.64313725499999996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0.64313725499999996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024200№22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024200№23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2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-100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4</v>
      </c>
      <c r="O35" s="102">
        <f>IFERROR(INDEX('на отправку (3)'!Q:Q,MATCH($U35,'на отправку (3)'!$A:$A,0),1),0)</f>
        <v>2</v>
      </c>
      <c r="P35" s="102">
        <f>IFERROR(INDEX('на отправку (3)'!R:R,MATCH($U35,'на отправку (3)'!$A:$A,0),1),0)</f>
        <v>2</v>
      </c>
      <c r="Q35" s="102">
        <f>IFERROR(INDEX('на отправку (3)'!S:S,MATCH($U35,'на отправку (3)'!$A:$A,0),1),0)</f>
        <v>0.5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024200№24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257</v>
      </c>
      <c r="D36" s="102">
        <f>IFERROR(INDEX('на отправку (3)'!F:F,MATCH($U36,'на отправку (3)'!$A:$A,0),1),0)</f>
        <v>283</v>
      </c>
      <c r="E36" s="102">
        <f>IFERROR(INDEX('на отправку (3)'!G:G,MATCH($U36,'на отправку (3)'!$A:$A,0),1),0)</f>
        <v>0.90812720800000002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0.90812720800000002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024200№25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13</v>
      </c>
      <c r="V47" s="96" t="s">
        <v>191</v>
      </c>
      <c r="Y47" s="73">
        <f>SUM(Y10:Y44)</f>
        <v>24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16.5</v>
      </c>
      <c r="L50" s="73">
        <f>SUMIF(L10:L44,1,L10:L44)</f>
        <v>18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Лист71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2715</v>
      </c>
      <c r="T1" s="96" t="s">
        <v>147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6.5" customHeight="1" x14ac:dyDescent="0.25">
      <c r="A4" s="158" t="s">
        <v>148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111424</v>
      </c>
      <c r="D10" s="102">
        <f>IFERROR(INDEX('на отправку (3)'!F:F,MATCH($U10,'на отправку (3)'!$A:$A,0),1),0)</f>
        <v>394253</v>
      </c>
      <c r="E10" s="102">
        <f>IFERROR(INDEX('на отправку (3)'!G:G,MATCH($U10,'на отправку (3)'!$A:$A,0),1),0)</f>
        <v>0.282620551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11.245322634000001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95808</v>
      </c>
      <c r="O10" s="102">
        <f>IFERROR(INDEX('на отправку (3)'!Q:Q,MATCH($U10,'на отправку (3)'!$A:$A,0),1),0)</f>
        <v>377120.2</v>
      </c>
      <c r="P10" s="102">
        <f>IFERROR(INDEX('на отправку (3)'!R:R,MATCH($U10,'на отправку (3)'!$A:$A,0),1),0)</f>
        <v>0.25405162599999997</v>
      </c>
      <c r="Q10" s="102">
        <f>IFERROR(INDEX('на отправку (3)'!S:S,MATCH($U10,'на отправку (3)'!$A:$A,0),1),0)</f>
        <v>0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025001№1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807</v>
      </c>
      <c r="D11" s="102">
        <f>IFERROR(INDEX('на отправку (3)'!F:F,MATCH($U11,'на отправку (3)'!$A:$A,0),1),0)</f>
        <v>858</v>
      </c>
      <c r="E11" s="102">
        <f>IFERROR(INDEX('на отправку (3)'!G:G,MATCH($U11,'на отправку (3)'!$A:$A,0),1),0)</f>
        <v>0.940559441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152.012491592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262</v>
      </c>
      <c r="O11" s="102">
        <f>IFERROR(INDEX('на отправку (3)'!Q:Q,MATCH($U11,'на отправку (3)'!$A:$A,0),1),0)</f>
        <v>702</v>
      </c>
      <c r="P11" s="102">
        <f>IFERROR(INDEX('на отправку (3)'!R:R,MATCH($U11,'на отправку (3)'!$A:$A,0),1),0)</f>
        <v>0.37321937300000002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025001№2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22</v>
      </c>
      <c r="D12" s="102">
        <f>IFERROR(INDEX('на отправку (3)'!F:F,MATCH($U12,'на отправку (3)'!$A:$A,0),1),0)</f>
        <v>26</v>
      </c>
      <c r="E12" s="102">
        <f>IFERROR(INDEX('на отправку (3)'!G:G,MATCH($U12,'на отправку (3)'!$A:$A,0),1),0)</f>
        <v>0.84615384599999999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-15.384615399999999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0.5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3</v>
      </c>
      <c r="O12" s="102">
        <f>IFERROR(INDEX('на отправку (3)'!Q:Q,MATCH($U12,'на отправку (3)'!$A:$A,0),1),0)</f>
        <v>3</v>
      </c>
      <c r="P12" s="102">
        <f>IFERROR(INDEX('на отправку (3)'!R:R,MATCH($U12,'на отправку (3)'!$A:$A,0),1),0)</f>
        <v>1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025001№3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8</v>
      </c>
      <c r="D13" s="102">
        <f>IFERROR(INDEX('на отправку (3)'!F:F,MATCH($U13,'на отправку (3)'!$A:$A,0),1),0)</f>
        <v>9</v>
      </c>
      <c r="E13" s="102">
        <f>IFERROR(INDEX('на отправку (3)'!G:G,MATCH($U13,'на отправку (3)'!$A:$A,0),1),0)</f>
        <v>0.88888888899999996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211.11111083899999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2</v>
      </c>
      <c r="O13" s="102">
        <f>IFERROR(INDEX('на отправку (3)'!Q:Q,MATCH($U13,'на отправку (3)'!$A:$A,0),1),0)</f>
        <v>7</v>
      </c>
      <c r="P13" s="102">
        <f>IFERROR(INDEX('на отправку (3)'!R:R,MATCH($U13,'на отправку (3)'!$A:$A,0),1),0)</f>
        <v>0.28571428599999998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025001№4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30</v>
      </c>
      <c r="D14" s="102">
        <f>IFERROR(INDEX('на отправку (3)'!F:F,MATCH($U14,'на отправку (3)'!$A:$A,0),1),0)</f>
        <v>45</v>
      </c>
      <c r="E14" s="102">
        <f>IFERROR(INDEX('на отправку (3)'!G:G,MATCH($U14,'на отправку (3)'!$A:$A,0),1),0)</f>
        <v>0.66666666699999999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526.66666535100001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15</v>
      </c>
      <c r="O14" s="102">
        <f>IFERROR(INDEX('на отправку (3)'!Q:Q,MATCH($U14,'на отправку (3)'!$A:$A,0),1),0)</f>
        <v>141</v>
      </c>
      <c r="P14" s="102">
        <f>IFERROR(INDEX('на отправку (3)'!R:R,MATCH($U14,'на отправку (3)'!$A:$A,0),1),0)</f>
        <v>0.106382979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025001№5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2626</v>
      </c>
      <c r="D15" s="102">
        <f>IFERROR(INDEX('на отправку (3)'!F:F,MATCH($U15,'на отправку (3)'!$A:$A,0),1),0)</f>
        <v>2625</v>
      </c>
      <c r="E15" s="102">
        <f>IFERROR(INDEX('на отправку (3)'!G:G,MATCH($U15,'на отправку (3)'!$A:$A,0),1),0)</f>
        <v>1.000380952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1.000380952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025001№6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637</v>
      </c>
      <c r="D16" s="102">
        <f>IFERROR(INDEX('на отправку (3)'!F:F,MATCH($U16,'на отправку (3)'!$A:$A,0),1),0)</f>
        <v>1112</v>
      </c>
      <c r="E16" s="102">
        <f>IFERROR(INDEX('на отправку (3)'!G:G,MATCH($U16,'на отправку (3)'!$A:$A,0),1),0)</f>
        <v>0.57284172700000002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2.5786349159999999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0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516</v>
      </c>
      <c r="O16" s="102">
        <f>IFERROR(INDEX('на отправку (3)'!Q:Q,MATCH($U16,'на отправку (3)'!$A:$A,0),1),0)</f>
        <v>924</v>
      </c>
      <c r="P16" s="102">
        <f>IFERROR(INDEX('на отправку (3)'!R:R,MATCH($U16,'на отправку (3)'!$A:$A,0),1),0)</f>
        <v>0.55844155799999995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0</v>
      </c>
      <c r="U16" s="141" t="str">
        <f t="shared" si="1"/>
        <v>025001№7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702</v>
      </c>
      <c r="D17" s="102">
        <f>IFERROR(INDEX('на отправку (3)'!F:F,MATCH($U17,'на отправку (3)'!$A:$A,0),1),0)</f>
        <v>1112</v>
      </c>
      <c r="E17" s="102">
        <f>IFERROR(INDEX('на отправку (3)'!G:G,MATCH($U17,'на отправку (3)'!$A:$A,0),1),0)</f>
        <v>0.63129496399999996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-1.632960113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593</v>
      </c>
      <c r="O17" s="102">
        <f>IFERROR(INDEX('на отправку (3)'!Q:Q,MATCH($U17,'на отправку (3)'!$A:$A,0),1),0)</f>
        <v>924</v>
      </c>
      <c r="P17" s="102">
        <f>IFERROR(INDEX('на отправку (3)'!R:R,MATCH($U17,'на отправку (3)'!$A:$A,0),1),0)</f>
        <v>0.64177489200000004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025001№8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2325</v>
      </c>
      <c r="D18" s="102">
        <f>IFERROR(INDEX('на отправку (3)'!F:F,MATCH($U18,'на отправку (3)'!$A:$A,0),1),0)</f>
        <v>858</v>
      </c>
      <c r="E18" s="102">
        <f>IFERROR(INDEX('на отправку (3)'!G:G,MATCH($U18,'на отправку (3)'!$A:$A,0),1),0)</f>
        <v>2.70979021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2.70979021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2177</v>
      </c>
      <c r="O18" s="102">
        <f>IFERROR(INDEX('на отправку (3)'!Q:Q,MATCH($U18,'на отправку (3)'!$A:$A,0),1),0)</f>
        <v>702</v>
      </c>
      <c r="P18" s="102">
        <f>IFERROR(INDEX('на отправку (3)'!R:R,MATCH($U18,'на отправку (3)'!$A:$A,0),1),0)</f>
        <v>3.1011396009999999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025001№9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80</v>
      </c>
      <c r="D19" s="102">
        <f>IFERROR(INDEX('на отправку (3)'!F:F,MATCH($U19,'на отправку (3)'!$A:$A,0),1),0)</f>
        <v>9</v>
      </c>
      <c r="E19" s="102">
        <f>IFERROR(INDEX('на отправку (3)'!G:G,MATCH($U19,'на отправку (3)'!$A:$A,0),1),0)</f>
        <v>8.8888888890000004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8.8888888890000004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82</v>
      </c>
      <c r="O19" s="102">
        <f>IFERROR(INDEX('на отправку (3)'!Q:Q,MATCH($U19,'на отправку (3)'!$A:$A,0),1),0)</f>
        <v>7</v>
      </c>
      <c r="P19" s="102">
        <f>IFERROR(INDEX('на отправку (3)'!R:R,MATCH($U19,'на отправку (3)'!$A:$A,0),1),0)</f>
        <v>11.714285714000001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025001№10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186</v>
      </c>
      <c r="D20" s="102">
        <f>IFERROR(INDEX('на отправку (3)'!F:F,MATCH($U20,'на отправку (3)'!$A:$A,0),1),0)</f>
        <v>45</v>
      </c>
      <c r="E20" s="102">
        <f>IFERROR(INDEX('на отправку (3)'!G:G,MATCH($U20,'на отправку (3)'!$A:$A,0),1),0)</f>
        <v>4.1333333330000004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4.1333333330000004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168</v>
      </c>
      <c r="O20" s="102">
        <f>IFERROR(INDEX('на отправку (3)'!Q:Q,MATCH($U20,'на отправку (3)'!$A:$A,0),1),0)</f>
        <v>141</v>
      </c>
      <c r="P20" s="102">
        <f>IFERROR(INDEX('на отправку (3)'!R:R,MATCH($U20,'на отправку (3)'!$A:$A,0),1),0)</f>
        <v>1.191489362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025001№11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1194</v>
      </c>
      <c r="D21" s="102">
        <f>IFERROR(INDEX('на отправку (3)'!F:F,MATCH($U21,'на отправку (3)'!$A:$A,0),1),0)</f>
        <v>24848</v>
      </c>
      <c r="E21" s="102">
        <f>IFERROR(INDEX('на отправку (3)'!G:G,MATCH($U21,'на отправку (3)'!$A:$A,0),1),0)</f>
        <v>4.8052156999999998E-2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25.547923502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824</v>
      </c>
      <c r="O21" s="102">
        <f>IFERROR(INDEX('на отправку (3)'!Q:Q,MATCH($U21,'на отправку (3)'!$A:$A,0),1),0)</f>
        <v>21529</v>
      </c>
      <c r="P21" s="102">
        <f>IFERROR(INDEX('на отправку (3)'!R:R,MATCH($U21,'на отправку (3)'!$A:$A,0),1),0)</f>
        <v>3.8273955999999998E-2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025001№12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324</v>
      </c>
      <c r="D22" s="102">
        <f>IFERROR(INDEX('на отправку (3)'!F:F,MATCH($U22,'на отправку (3)'!$A:$A,0),1),0)</f>
        <v>1225</v>
      </c>
      <c r="E22" s="102">
        <f>IFERROR(INDEX('на отправку (3)'!G:G,MATCH($U22,'на отправку (3)'!$A:$A,0),1),0)</f>
        <v>0.264489796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-23.697547959000001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417</v>
      </c>
      <c r="O22" s="102">
        <f>IFERROR(INDEX('на отправку (3)'!Q:Q,MATCH($U22,'на отправку (3)'!$A:$A,0),1),0)</f>
        <v>1203</v>
      </c>
      <c r="P22" s="102">
        <f>IFERROR(INDEX('на отправку (3)'!R:R,MATCH($U22,'на отправку (3)'!$A:$A,0),1),0)</f>
        <v>0.34663341600000003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025001№13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60</v>
      </c>
      <c r="D23" s="102">
        <f>IFERROR(INDEX('на отправку (3)'!F:F,MATCH($U23,'на отправку (3)'!$A:$A,0),1),0)</f>
        <v>1931</v>
      </c>
      <c r="E23" s="102">
        <f>IFERROR(INDEX('на отправку (3)'!G:G,MATCH($U23,'на отправку (3)'!$A:$A,0),1),0)</f>
        <v>3.1071983000000001E-2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223.514168329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0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17</v>
      </c>
      <c r="O23" s="102">
        <f>IFERROR(INDEX('на отправку (3)'!Q:Q,MATCH($U23,'на отправку (3)'!$A:$A,0),1),0)</f>
        <v>1770</v>
      </c>
      <c r="P23" s="102">
        <f>IFERROR(INDEX('на отправку (3)'!R:R,MATCH($U23,'на отправку (3)'!$A:$A,0),1),0)</f>
        <v>9.6045200000000001E-3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025001№14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8933</v>
      </c>
      <c r="D25" s="102">
        <f>IFERROR(INDEX('на отправку (3)'!F:F,MATCH($U25,'на отправку (3)'!$A:$A,0),1),0)</f>
        <v>10985</v>
      </c>
      <c r="E25" s="102">
        <f>IFERROR(INDEX('на отправку (3)'!G:G,MATCH($U25,'на отправку (3)'!$A:$A,0),1),0)</f>
        <v>0.81319981799999996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0.81319981799999996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025001№15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15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11</v>
      </c>
      <c r="O26" s="102">
        <f>IFERROR(INDEX('на отправку (3)'!Q:Q,MATCH($U26,'на отправку (3)'!$A:$A,0),1),0)</f>
        <v>14</v>
      </c>
      <c r="P26" s="102">
        <f>IFERROR(INDEX('на отправку (3)'!R:R,MATCH($U26,'на отправку (3)'!$A:$A,0),1),0)</f>
        <v>0.78571428600000004</v>
      </c>
      <c r="Q26" s="102">
        <f>IFERROR(INDEX('на отправку (3)'!S:S,MATCH($U26,'на отправку (3)'!$A:$A,0),1),0)</f>
        <v>0.5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025001№16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210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43</v>
      </c>
      <c r="O27" s="102">
        <f>IFERROR(INDEX('на отправку (3)'!Q:Q,MATCH($U27,'на отправку (3)'!$A:$A,0),1),0)</f>
        <v>51</v>
      </c>
      <c r="P27" s="102">
        <f>IFERROR(INDEX('на отправку (3)'!R:R,MATCH($U27,'на отправку (3)'!$A:$A,0),1),0)</f>
        <v>0.84313725500000003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025001№17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39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17</v>
      </c>
      <c r="O28" s="102">
        <f>IFERROR(INDEX('на отправку (3)'!Q:Q,MATCH($U28,'на отправку (3)'!$A:$A,0),1),0)</f>
        <v>9</v>
      </c>
      <c r="P28" s="102">
        <f>IFERROR(INDEX('на отправку (3)'!R:R,MATCH($U28,'на отправку (3)'!$A:$A,0),1),0)</f>
        <v>1.888888889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025001№18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80</v>
      </c>
      <c r="D29" s="102">
        <f>IFERROR(INDEX('на отправку (3)'!F:F,MATCH($U29,'на отправку (3)'!$A:$A,0),1),0)</f>
        <v>3</v>
      </c>
      <c r="E29" s="102">
        <f>IFERROR(INDEX('на отправку (3)'!G:G,MATCH($U29,'на отправку (3)'!$A:$A,0),1),0)</f>
        <v>26.666666667000001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26.666666667000001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34</v>
      </c>
      <c r="O29" s="102">
        <f>IFERROR(INDEX('на отправку (3)'!Q:Q,MATCH($U29,'на отправку (3)'!$A:$A,0),1),0)</f>
        <v>21</v>
      </c>
      <c r="P29" s="102">
        <f>IFERROR(INDEX('на отправку (3)'!R:R,MATCH($U29,'на отправку (3)'!$A:$A,0),1),0)</f>
        <v>1.619047619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025001№19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6</v>
      </c>
      <c r="D30" s="102">
        <f>IFERROR(INDEX('на отправку (3)'!F:F,MATCH($U30,'на отправку (3)'!$A:$A,0),1),0)</f>
        <v>4</v>
      </c>
      <c r="E30" s="102">
        <f>IFERROR(INDEX('на отправку (3)'!G:G,MATCH($U30,'на отправку (3)'!$A:$A,0),1),0)</f>
        <v>1.5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1.5</v>
      </c>
      <c r="I30" s="102">
        <f>IFERROR(INDEX('на отправку (3)'!K:K,MATCH($U30,'на отправку (3)'!$A:$A,0),1),0)</f>
        <v>1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1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6</v>
      </c>
      <c r="O30" s="102">
        <f>IFERROR(INDEX('на отправку (3)'!Q:Q,MATCH($U30,'на отправку (3)'!$A:$A,0),1),0)</f>
        <v>5</v>
      </c>
      <c r="P30" s="102">
        <f>IFERROR(INDEX('на отправку (3)'!R:R,MATCH($U30,'на отправку (3)'!$A:$A,0),1),0)</f>
        <v>1.2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1</v>
      </c>
      <c r="U30" s="141" t="str">
        <f t="shared" si="1"/>
        <v>025001№20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1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14</v>
      </c>
      <c r="D32" s="102">
        <f>IFERROR(INDEX('на отправку (3)'!F:F,MATCH($U32,'на отправку (3)'!$A:$A,0),1),0)</f>
        <v>25</v>
      </c>
      <c r="E32" s="102">
        <f>IFERROR(INDEX('на отправку (3)'!G:G,MATCH($U32,'на отправку (3)'!$A:$A,0),1),0)</f>
        <v>0.56000000000000005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-3.9999999449999999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0.5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7</v>
      </c>
      <c r="O32" s="102">
        <f>IFERROR(INDEX('на отправку (3)'!Q:Q,MATCH($U32,'на отправку (3)'!$A:$A,0),1),0)</f>
        <v>12</v>
      </c>
      <c r="P32" s="102">
        <f>IFERROR(INDEX('на отправку (3)'!R:R,MATCH($U32,'на отправку (3)'!$A:$A,0),1),0)</f>
        <v>0.58333333300000001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025001№21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0</v>
      </c>
      <c r="D33" s="102">
        <f>IFERROR(INDEX('на отправку (3)'!F:F,MATCH($U33,'на отправку (3)'!$A:$A,0),1),0)</f>
        <v>0</v>
      </c>
      <c r="E33" s="102">
        <f>IFERROR(INDEX('на отправку (3)'!G:G,MATCH($U33,'на отправку (3)'!$A:$A,0),1),0)</f>
        <v>0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2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025001№22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0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2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025001№23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1</v>
      </c>
      <c r="D35" s="102">
        <f>IFERROR(INDEX('на отправку (3)'!F:F,MATCH($U35,'на отправку (3)'!$A:$A,0),1),0)</f>
        <v>1</v>
      </c>
      <c r="E35" s="102">
        <f>IFERROR(INDEX('на отправку (3)'!G:G,MATCH($U35,'на отправку (3)'!$A:$A,0),1),0)</f>
        <v>1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0.5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1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4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1</v>
      </c>
      <c r="U35" s="141" t="str">
        <f t="shared" si="1"/>
        <v>025001№24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359</v>
      </c>
      <c r="D36" s="102">
        <f>IFERROR(INDEX('на отправку (3)'!F:F,MATCH($U36,'на отправку (3)'!$A:$A,0),1),0)</f>
        <v>359</v>
      </c>
      <c r="E36" s="102">
        <f>IFERROR(INDEX('на отправку (3)'!G:G,MATCH($U36,'на отправку (3)'!$A:$A,0),1),0)</f>
        <v>1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1</v>
      </c>
      <c r="I36" s="102">
        <f>IFERROR(INDEX('на отправку (3)'!K:K,MATCH($U36,'на отправку (3)'!$A:$A,0),1),0)</f>
        <v>2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2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025001№25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15</v>
      </c>
      <c r="V47" s="96" t="s">
        <v>191</v>
      </c>
      <c r="Y47" s="73">
        <f>SUM(Y10:Y44)</f>
        <v>27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19.5</v>
      </c>
      <c r="L50" s="73">
        <f>SUMIF(L10:L44,1,L10:L44)</f>
        <v>20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Лист72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2716</v>
      </c>
      <c r="T1" s="96" t="s">
        <v>149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9.5" customHeight="1" x14ac:dyDescent="0.25">
      <c r="A4" s="158" t="s">
        <v>150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36598</v>
      </c>
      <c r="D10" s="102">
        <f>IFERROR(INDEX('на отправку (3)'!F:F,MATCH($U10,'на отправку (3)'!$A:$A,0),1),0)</f>
        <v>155723.6</v>
      </c>
      <c r="E10" s="102">
        <f>IFERROR(INDEX('на отправку (3)'!G:G,MATCH($U10,'на отправку (3)'!$A:$A,0),1),0)</f>
        <v>0.23501896999999999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14.180499999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32182</v>
      </c>
      <c r="O10" s="102">
        <f>IFERROR(INDEX('на отправку (3)'!Q:Q,MATCH($U10,'на отправку (3)'!$A:$A,0),1),0)</f>
        <v>156351.5</v>
      </c>
      <c r="P10" s="102">
        <f>IFERROR(INDEX('на отправку (3)'!R:R,MATCH($U10,'на отправку (3)'!$A:$A,0),1),0)</f>
        <v>0.20583109199999999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025002№1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198</v>
      </c>
      <c r="D11" s="102">
        <f>IFERROR(INDEX('на отправку (3)'!F:F,MATCH($U11,'на отправку (3)'!$A:$A,0),1),0)</f>
        <v>244</v>
      </c>
      <c r="E11" s="102">
        <f>IFERROR(INDEX('на отправку (3)'!G:G,MATCH($U11,'на отправку (3)'!$A:$A,0),1),0)</f>
        <v>0.81147541000000001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126.689582554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1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155</v>
      </c>
      <c r="O11" s="102">
        <f>IFERROR(INDEX('на отправку (3)'!Q:Q,MATCH($U11,'на отправку (3)'!$A:$A,0),1),0)</f>
        <v>433</v>
      </c>
      <c r="P11" s="102">
        <f>IFERROR(INDEX('на отправку (3)'!R:R,MATCH($U11,'на отправку (3)'!$A:$A,0),1),0)</f>
        <v>0.35796766699999999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025002№2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22</v>
      </c>
      <c r="D12" s="102">
        <f>IFERROR(INDEX('на отправку (3)'!F:F,MATCH($U12,'на отправку (3)'!$A:$A,0),1),0)</f>
        <v>22</v>
      </c>
      <c r="E12" s="102">
        <f>IFERROR(INDEX('на отправку (3)'!G:G,MATCH($U12,'на отправку (3)'!$A:$A,0),1),0)</f>
        <v>1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1</v>
      </c>
      <c r="O12" s="102">
        <f>IFERROR(INDEX('на отправку (3)'!Q:Q,MATCH($U12,'на отправку (3)'!$A:$A,0),1),0)</f>
        <v>1</v>
      </c>
      <c r="P12" s="102">
        <f>IFERROR(INDEX('на отправку (3)'!R:R,MATCH($U12,'на отправку (3)'!$A:$A,0),1),0)</f>
        <v>1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025002№3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11</v>
      </c>
      <c r="D13" s="102">
        <f>IFERROR(INDEX('на отправку (3)'!F:F,MATCH($U13,'на отправку (3)'!$A:$A,0),1),0)</f>
        <v>11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371.42857169799998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7</v>
      </c>
      <c r="O13" s="102">
        <f>IFERROR(INDEX('на отправку (3)'!Q:Q,MATCH($U13,'на отправку (3)'!$A:$A,0),1),0)</f>
        <v>33</v>
      </c>
      <c r="P13" s="102">
        <f>IFERROR(INDEX('на отправку (3)'!R:R,MATCH($U13,'на отправку (3)'!$A:$A,0),1),0)</f>
        <v>0.212121212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025002№4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8</v>
      </c>
      <c r="D14" s="102">
        <f>IFERROR(INDEX('на отправку (3)'!F:F,MATCH($U14,'на отправку (3)'!$A:$A,0),1),0)</f>
        <v>9</v>
      </c>
      <c r="E14" s="102">
        <f>IFERROR(INDEX('на отправку (3)'!G:G,MATCH($U14,'на отправку (3)'!$A:$A,0),1),0)</f>
        <v>0.88888888899999996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1588.888887411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2</v>
      </c>
      <c r="O14" s="102">
        <f>IFERROR(INDEX('на отправку (3)'!Q:Q,MATCH($U14,'на отправку (3)'!$A:$A,0),1),0)</f>
        <v>38</v>
      </c>
      <c r="P14" s="102">
        <f>IFERROR(INDEX('на отправку (3)'!R:R,MATCH($U14,'на отправку (3)'!$A:$A,0),1),0)</f>
        <v>5.2631578999999998E-2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025002№5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2451</v>
      </c>
      <c r="D15" s="102">
        <f>IFERROR(INDEX('на отправку (3)'!F:F,MATCH($U15,'на отправку (3)'!$A:$A,0),1),0)</f>
        <v>2450</v>
      </c>
      <c r="E15" s="102">
        <f>IFERROR(INDEX('на отправку (3)'!G:G,MATCH($U15,'на отправку (3)'!$A:$A,0),1),0)</f>
        <v>1.0004081629999999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1.0004081629999999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025002№6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372</v>
      </c>
      <c r="D16" s="102">
        <f>IFERROR(INDEX('на отправку (3)'!F:F,MATCH($U16,'на отправку (3)'!$A:$A,0),1),0)</f>
        <v>425</v>
      </c>
      <c r="E16" s="102">
        <f>IFERROR(INDEX('на отправку (3)'!G:G,MATCH($U16,'на отправку (3)'!$A:$A,0),1),0)</f>
        <v>0.87529411800000001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9.9286706579999997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254</v>
      </c>
      <c r="O16" s="102">
        <f>IFERROR(INDEX('на отправку (3)'!Q:Q,MATCH($U16,'на отправку (3)'!$A:$A,0),1),0)</f>
        <v>319</v>
      </c>
      <c r="P16" s="102">
        <f>IFERROR(INDEX('на отправку (3)'!R:R,MATCH($U16,'на отправку (3)'!$A:$A,0),1),0)</f>
        <v>0.79623824499999996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025002№7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172</v>
      </c>
      <c r="D17" s="102">
        <f>IFERROR(INDEX('на отправку (3)'!F:F,MATCH($U17,'на отправку (3)'!$A:$A,0),1),0)</f>
        <v>425</v>
      </c>
      <c r="E17" s="102">
        <f>IFERROR(INDEX('на отправку (3)'!G:G,MATCH($U17,'на отправку (3)'!$A:$A,0),1),0)</f>
        <v>0.40470588200000002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17.36470585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110</v>
      </c>
      <c r="O17" s="102">
        <f>IFERROR(INDEX('на отправку (3)'!Q:Q,MATCH($U17,'на отправку (3)'!$A:$A,0),1),0)</f>
        <v>319</v>
      </c>
      <c r="P17" s="102">
        <f>IFERROR(INDEX('на отправку (3)'!R:R,MATCH($U17,'на отправку (3)'!$A:$A,0),1),0)</f>
        <v>0.34482758600000002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025002№8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1239</v>
      </c>
      <c r="D18" s="102">
        <f>IFERROR(INDEX('на отправку (3)'!F:F,MATCH($U18,'на отправку (3)'!$A:$A,0),1),0)</f>
        <v>244</v>
      </c>
      <c r="E18" s="102">
        <f>IFERROR(INDEX('на отправку (3)'!G:G,MATCH($U18,'на отправку (3)'!$A:$A,0),1),0)</f>
        <v>5.0778688519999999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5.0778688519999999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882</v>
      </c>
      <c r="O18" s="102">
        <f>IFERROR(INDEX('на отправку (3)'!Q:Q,MATCH($U18,'на отправку (3)'!$A:$A,0),1),0)</f>
        <v>433</v>
      </c>
      <c r="P18" s="102">
        <f>IFERROR(INDEX('на отправку (3)'!R:R,MATCH($U18,'на отправку (3)'!$A:$A,0),1),0)</f>
        <v>2.0369515009999999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025002№9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107</v>
      </c>
      <c r="D19" s="102">
        <f>IFERROR(INDEX('на отправку (3)'!F:F,MATCH($U19,'на отправку (3)'!$A:$A,0),1),0)</f>
        <v>11</v>
      </c>
      <c r="E19" s="102">
        <f>IFERROR(INDEX('на отправку (3)'!G:G,MATCH($U19,'на отправку (3)'!$A:$A,0),1),0)</f>
        <v>9.7272727270000008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9.7272727270000008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46</v>
      </c>
      <c r="O19" s="102">
        <f>IFERROR(INDEX('на отправку (3)'!Q:Q,MATCH($U19,'на отправку (3)'!$A:$A,0),1),0)</f>
        <v>33</v>
      </c>
      <c r="P19" s="102">
        <f>IFERROR(INDEX('на отправку (3)'!R:R,MATCH($U19,'на отправку (3)'!$A:$A,0),1),0)</f>
        <v>1.393939394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025002№10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84</v>
      </c>
      <c r="D20" s="102">
        <f>IFERROR(INDEX('на отправку (3)'!F:F,MATCH($U20,'на отправку (3)'!$A:$A,0),1),0)</f>
        <v>9</v>
      </c>
      <c r="E20" s="102">
        <f>IFERROR(INDEX('на отправку (3)'!G:G,MATCH($U20,'на отправку (3)'!$A:$A,0),1),0)</f>
        <v>9.3333333330000006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9.3333333330000006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66</v>
      </c>
      <c r="O20" s="102">
        <f>IFERROR(INDEX('на отправку (3)'!Q:Q,MATCH($U20,'на отправку (3)'!$A:$A,0),1),0)</f>
        <v>38</v>
      </c>
      <c r="P20" s="102">
        <f>IFERROR(INDEX('на отправку (3)'!R:R,MATCH($U20,'на отправку (3)'!$A:$A,0),1),0)</f>
        <v>1.736842105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025002№11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554</v>
      </c>
      <c r="D21" s="102">
        <f>IFERROR(INDEX('на отправку (3)'!F:F,MATCH($U21,'на отправку (3)'!$A:$A,0),1),0)</f>
        <v>9694</v>
      </c>
      <c r="E21" s="102">
        <f>IFERROR(INDEX('на отправку (3)'!G:G,MATCH($U21,'на отправку (3)'!$A:$A,0),1),0)</f>
        <v>5.7148751999999997E-2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86.362299351999994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259</v>
      </c>
      <c r="O21" s="102">
        <f>IFERROR(INDEX('на отправку (3)'!Q:Q,MATCH($U21,'на отправку (3)'!$A:$A,0),1),0)</f>
        <v>8446</v>
      </c>
      <c r="P21" s="102">
        <f>IFERROR(INDEX('на отправку (3)'!R:R,MATCH($U21,'на отправку (3)'!$A:$A,0),1),0)</f>
        <v>3.0665404E-2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025002№12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115</v>
      </c>
      <c r="D22" s="102">
        <f>IFERROR(INDEX('на отправку (3)'!F:F,MATCH($U22,'на отправку (3)'!$A:$A,0),1),0)</f>
        <v>452</v>
      </c>
      <c r="E22" s="102">
        <f>IFERROR(INDEX('на отправку (3)'!G:G,MATCH($U22,'на отправку (3)'!$A:$A,0),1),0)</f>
        <v>0.25442477899999999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-1.497929651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109</v>
      </c>
      <c r="O22" s="102">
        <f>IFERROR(INDEX('на отправку (3)'!Q:Q,MATCH($U22,'на отправку (3)'!$A:$A,0),1),0)</f>
        <v>422</v>
      </c>
      <c r="P22" s="102">
        <f>IFERROR(INDEX('на отправку (3)'!R:R,MATCH($U22,'на отправку (3)'!$A:$A,0),1),0)</f>
        <v>0.25829383900000003</v>
      </c>
      <c r="Q22" s="102">
        <f>IFERROR(INDEX('на отправку (3)'!S:S,MATCH($U22,'на отправку (3)'!$A:$A,0),1),0)</f>
        <v>2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025002№13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4</v>
      </c>
      <c r="D23" s="102">
        <f>IFERROR(INDEX('на отправку (3)'!F:F,MATCH($U23,'на отправку (3)'!$A:$A,0),1),0)</f>
        <v>546</v>
      </c>
      <c r="E23" s="102">
        <f>IFERROR(INDEX('на отправку (3)'!G:G,MATCH($U23,'на отправку (3)'!$A:$A,0),1),0)</f>
        <v>7.3260069999999998E-3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260.43960206999998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0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1</v>
      </c>
      <c r="O23" s="102">
        <f>IFERROR(INDEX('на отправку (3)'!Q:Q,MATCH($U23,'на отправку (3)'!$A:$A,0),1),0)</f>
        <v>492</v>
      </c>
      <c r="P23" s="102">
        <f>IFERROR(INDEX('на отправку (3)'!R:R,MATCH($U23,'на отправку (3)'!$A:$A,0),1),0)</f>
        <v>2.0325199999999999E-3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025002№14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2294</v>
      </c>
      <c r="D25" s="102">
        <f>IFERROR(INDEX('на отправку (3)'!F:F,MATCH($U25,'на отправку (3)'!$A:$A,0),1),0)</f>
        <v>2296</v>
      </c>
      <c r="E25" s="102">
        <f>IFERROR(INDEX('на отправку (3)'!G:G,MATCH($U25,'на отправку (3)'!$A:$A,0),1),0)</f>
        <v>0.99912891999999998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0.99912891999999998</v>
      </c>
      <c r="I25" s="102">
        <f>IFERROR(INDEX('на отправку (3)'!K:K,MATCH($U25,'на отправку (3)'!$A:$A,0),1),0)</f>
        <v>0.5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0.5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025002№15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3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4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025002№16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242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14</v>
      </c>
      <c r="O27" s="102">
        <f>IFERROR(INDEX('на отправку (3)'!Q:Q,MATCH($U27,'на отправку (3)'!$A:$A,0),1),0)</f>
        <v>56</v>
      </c>
      <c r="P27" s="102">
        <f>IFERROR(INDEX('на отправку (3)'!R:R,MATCH($U27,'на отправку (3)'!$A:$A,0),1),0)</f>
        <v>0.25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025002№17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10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3</v>
      </c>
      <c r="O28" s="102">
        <f>IFERROR(INDEX('на отправку (3)'!Q:Q,MATCH($U28,'на отправку (3)'!$A:$A,0),1),0)</f>
        <v>1</v>
      </c>
      <c r="P28" s="102">
        <f>IFERROR(INDEX('на отправку (3)'!R:R,MATCH($U28,'на отправку (3)'!$A:$A,0),1),0)</f>
        <v>3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025002№18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29</v>
      </c>
      <c r="D29" s="102">
        <f>IFERROR(INDEX('на отправку (3)'!F:F,MATCH($U29,'на отправку (3)'!$A:$A,0),1),0)</f>
        <v>1</v>
      </c>
      <c r="E29" s="102">
        <f>IFERROR(INDEX('на отправку (3)'!G:G,MATCH($U29,'на отправку (3)'!$A:$A,0),1),0)</f>
        <v>29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29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9</v>
      </c>
      <c r="O29" s="102">
        <f>IFERROR(INDEX('на отправку (3)'!Q:Q,MATCH($U29,'на отправку (3)'!$A:$A,0),1),0)</f>
        <v>12</v>
      </c>
      <c r="P29" s="102">
        <f>IFERROR(INDEX('на отправку (3)'!R:R,MATCH($U29,'на отправку (3)'!$A:$A,0),1),0)</f>
        <v>0.75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025002№19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3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1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025002№20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22</v>
      </c>
      <c r="D32" s="102">
        <f>IFERROR(INDEX('на отправку (3)'!F:F,MATCH($U32,'на отправку (3)'!$A:$A,0),1),0)</f>
        <v>29</v>
      </c>
      <c r="E32" s="102">
        <f>IFERROR(INDEX('на отправку (3)'!G:G,MATCH($U32,'на отправку (3)'!$A:$A,0),1),0)</f>
        <v>0.75862068999999999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6.2068966420000002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0.5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5</v>
      </c>
      <c r="O32" s="102">
        <f>IFERROR(INDEX('на отправку (3)'!Q:Q,MATCH($U32,'на отправку (3)'!$A:$A,0),1),0)</f>
        <v>7</v>
      </c>
      <c r="P32" s="102">
        <f>IFERROR(INDEX('на отправку (3)'!R:R,MATCH($U32,'на отправку (3)'!$A:$A,0),1),0)</f>
        <v>0.71428571399999996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025002№21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50</v>
      </c>
      <c r="D33" s="102">
        <f>IFERROR(INDEX('на отправку (3)'!F:F,MATCH($U33,'на отправку (3)'!$A:$A,0),1),0)</f>
        <v>75</v>
      </c>
      <c r="E33" s="102">
        <f>IFERROR(INDEX('на отправку (3)'!G:G,MATCH($U33,'на отправку (3)'!$A:$A,0),1),0)</f>
        <v>0.66666666699999999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0.66666666699999999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025002№22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025002№23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0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025002№24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72</v>
      </c>
      <c r="D36" s="102">
        <f>IFERROR(INDEX('на отправку (3)'!F:F,MATCH($U36,'на отправку (3)'!$A:$A,0),1),0)</f>
        <v>87</v>
      </c>
      <c r="E36" s="102">
        <f>IFERROR(INDEX('на отправку (3)'!G:G,MATCH($U36,'на отправку (3)'!$A:$A,0),1),0)</f>
        <v>0.82758620699999996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0.82758620699999996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025002№25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15</v>
      </c>
      <c r="V47" s="96" t="s">
        <v>191</v>
      </c>
      <c r="Y47" s="73">
        <f>SUM(Y10:Y44)</f>
        <v>26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18.5</v>
      </c>
      <c r="L50" s="73">
        <f>SUMIF(L10:L44,1,L10:L44)</f>
        <v>19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Лист73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2717</v>
      </c>
      <c r="T1" s="96" t="s">
        <v>151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8" customHeight="1" x14ac:dyDescent="0.25">
      <c r="A4" s="158" t="s">
        <v>152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35744</v>
      </c>
      <c r="D10" s="102">
        <f>IFERROR(INDEX('на отправку (3)'!F:F,MATCH($U10,'на отправку (3)'!$A:$A,0),1),0)</f>
        <v>87640</v>
      </c>
      <c r="E10" s="102">
        <f>IFERROR(INDEX('на отправку (3)'!G:G,MATCH($U10,'на отправку (3)'!$A:$A,0),1),0)</f>
        <v>0.40785029699999997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16.907543949000001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28355</v>
      </c>
      <c r="O10" s="102">
        <f>IFERROR(INDEX('на отправку (3)'!Q:Q,MATCH($U10,'на отправку (3)'!$A:$A,0),1),0)</f>
        <v>81277.700000000012</v>
      </c>
      <c r="P10" s="102">
        <f>IFERROR(INDEX('на отправку (3)'!R:R,MATCH($U10,'на отправку (3)'!$A:$A,0),1),0)</f>
        <v>0.34886567899999998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025003№1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164</v>
      </c>
      <c r="D11" s="102">
        <f>IFERROR(INDEX('на отправку (3)'!F:F,MATCH($U11,'на отправку (3)'!$A:$A,0),1),0)</f>
        <v>177</v>
      </c>
      <c r="E11" s="102">
        <f>IFERROR(INDEX('на отправку (3)'!G:G,MATCH($U11,'на отправку (3)'!$A:$A,0),1),0)</f>
        <v>0.92655367200000005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32.646437622000001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329</v>
      </c>
      <c r="O11" s="102">
        <f>IFERROR(INDEX('на отправку (3)'!Q:Q,MATCH($U11,'на отправку (3)'!$A:$A,0),1),0)</f>
        <v>471</v>
      </c>
      <c r="P11" s="102">
        <f>IFERROR(INDEX('на отправку (3)'!R:R,MATCH($U11,'на отправку (3)'!$A:$A,0),1),0)</f>
        <v>0.69851379999999996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025003№2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5</v>
      </c>
      <c r="D12" s="102">
        <f>IFERROR(INDEX('на отправку (3)'!F:F,MATCH($U12,'на отправку (3)'!$A:$A,0),1),0)</f>
        <v>13</v>
      </c>
      <c r="E12" s="102">
        <f>IFERROR(INDEX('на отправку (3)'!G:G,MATCH($U12,'на отправку (3)'!$A:$A,0),1),0)</f>
        <v>0.38461538499999998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0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025003№3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1</v>
      </c>
      <c r="D13" s="102">
        <f>IFERROR(INDEX('на отправку (3)'!F:F,MATCH($U13,'на отправку (3)'!$A:$A,0),1),0)</f>
        <v>1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1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0</v>
      </c>
      <c r="O13" s="102">
        <f>IFERROR(INDEX('на отправку (3)'!Q:Q,MATCH($U13,'на отправку (3)'!$A:$A,0),1),0)</f>
        <v>11</v>
      </c>
      <c r="P13" s="102">
        <f>IFERROR(INDEX('на отправку (3)'!R:R,MATCH($U13,'на отправку (3)'!$A:$A,0),1),0)</f>
        <v>0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025003№4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23</v>
      </c>
      <c r="D14" s="102">
        <f>IFERROR(INDEX('на отправку (3)'!F:F,MATCH($U14,'на отправку (3)'!$A:$A,0),1),0)</f>
        <v>23</v>
      </c>
      <c r="E14" s="102">
        <f>IFERROR(INDEX('на отправку (3)'!G:G,MATCH($U14,'на отправку (3)'!$A:$A,0),1),0)</f>
        <v>1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183.33333371099999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6</v>
      </c>
      <c r="O14" s="102">
        <f>IFERROR(INDEX('на отправку (3)'!Q:Q,MATCH($U14,'на отправку (3)'!$A:$A,0),1),0)</f>
        <v>17</v>
      </c>
      <c r="P14" s="102">
        <f>IFERROR(INDEX('на отправку (3)'!R:R,MATCH($U14,'на отправку (3)'!$A:$A,0),1),0)</f>
        <v>0.35294117600000002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025003№5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1439</v>
      </c>
      <c r="D15" s="102">
        <f>IFERROR(INDEX('на отправку (3)'!F:F,MATCH($U15,'на отправку (3)'!$A:$A,0),1),0)</f>
        <v>1435</v>
      </c>
      <c r="E15" s="102">
        <f>IFERROR(INDEX('на отправку (3)'!G:G,MATCH($U15,'на отправку (3)'!$A:$A,0),1),0)</f>
        <v>1.0027874560000001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1.0027874560000001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025003№6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249</v>
      </c>
      <c r="D16" s="102">
        <f>IFERROR(INDEX('на отправку (3)'!F:F,MATCH($U16,'на отправку (3)'!$A:$A,0),1),0)</f>
        <v>266</v>
      </c>
      <c r="E16" s="102">
        <f>IFERROR(INDEX('на отправку (3)'!G:G,MATCH($U16,'на отправку (3)'!$A:$A,0),1),0)</f>
        <v>0.93609022600000003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9.8206410880000004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179</v>
      </c>
      <c r="O16" s="102">
        <f>IFERROR(INDEX('на отправку (3)'!Q:Q,MATCH($U16,'на отправку (3)'!$A:$A,0),1),0)</f>
        <v>210</v>
      </c>
      <c r="P16" s="102">
        <f>IFERROR(INDEX('на отправку (3)'!R:R,MATCH($U16,'на отправку (3)'!$A:$A,0),1),0)</f>
        <v>0.85238095199999997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025003№7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29</v>
      </c>
      <c r="D17" s="102">
        <f>IFERROR(INDEX('на отправку (3)'!F:F,MATCH($U17,'на отправку (3)'!$A:$A,0),1),0)</f>
        <v>266</v>
      </c>
      <c r="E17" s="102">
        <f>IFERROR(INDEX('на отправку (3)'!G:G,MATCH($U17,'на отправку (3)'!$A:$A,0),1),0)</f>
        <v>0.10902255600000001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-63.073005195999997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62</v>
      </c>
      <c r="O17" s="102">
        <f>IFERROR(INDEX('на отправку (3)'!Q:Q,MATCH($U17,'на отправку (3)'!$A:$A,0),1),0)</f>
        <v>210</v>
      </c>
      <c r="P17" s="102">
        <f>IFERROR(INDEX('на отправку (3)'!R:R,MATCH($U17,'на отправку (3)'!$A:$A,0),1),0)</f>
        <v>0.29523809499999998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025003№8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1678</v>
      </c>
      <c r="D18" s="102">
        <f>IFERROR(INDEX('на отправку (3)'!F:F,MATCH($U18,'на отправку (3)'!$A:$A,0),1),0)</f>
        <v>177</v>
      </c>
      <c r="E18" s="102">
        <f>IFERROR(INDEX('на отправку (3)'!G:G,MATCH($U18,'на отправку (3)'!$A:$A,0),1),0)</f>
        <v>9.4802259889999991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9.4802259889999991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1314</v>
      </c>
      <c r="O18" s="102">
        <f>IFERROR(INDEX('на отправку (3)'!Q:Q,MATCH($U18,'на отправку (3)'!$A:$A,0),1),0)</f>
        <v>471</v>
      </c>
      <c r="P18" s="102">
        <f>IFERROR(INDEX('на отправку (3)'!R:R,MATCH($U18,'на отправку (3)'!$A:$A,0),1),0)</f>
        <v>2.7898089170000002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025003№9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25</v>
      </c>
      <c r="D19" s="102">
        <f>IFERROR(INDEX('на отправку (3)'!F:F,MATCH($U19,'на отправку (3)'!$A:$A,0),1),0)</f>
        <v>1</v>
      </c>
      <c r="E19" s="102">
        <f>IFERROR(INDEX('на отправку (3)'!G:G,MATCH($U19,'на отправку (3)'!$A:$A,0),1),0)</f>
        <v>25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25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16</v>
      </c>
      <c r="O19" s="102">
        <f>IFERROR(INDEX('на отправку (3)'!Q:Q,MATCH($U19,'на отправку (3)'!$A:$A,0),1),0)</f>
        <v>11</v>
      </c>
      <c r="P19" s="102">
        <f>IFERROR(INDEX('на отправку (3)'!R:R,MATCH($U19,'на отправку (3)'!$A:$A,0),1),0)</f>
        <v>1.4545454550000001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025003№10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135</v>
      </c>
      <c r="D20" s="102">
        <f>IFERROR(INDEX('на отправку (3)'!F:F,MATCH($U20,'на отправку (3)'!$A:$A,0),1),0)</f>
        <v>23</v>
      </c>
      <c r="E20" s="102">
        <f>IFERROR(INDEX('на отправку (3)'!G:G,MATCH($U20,'на отправку (3)'!$A:$A,0),1),0)</f>
        <v>5.8695652169999999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5.8695652169999999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72</v>
      </c>
      <c r="O20" s="102">
        <f>IFERROR(INDEX('на отправку (3)'!Q:Q,MATCH($U20,'на отправку (3)'!$A:$A,0),1),0)</f>
        <v>17</v>
      </c>
      <c r="P20" s="102">
        <f>IFERROR(INDEX('на отправку (3)'!R:R,MATCH($U20,'на отправку (3)'!$A:$A,0),1),0)</f>
        <v>4.2352941179999997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025003№11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522</v>
      </c>
      <c r="D21" s="102">
        <f>IFERROR(INDEX('на отправку (3)'!F:F,MATCH($U21,'на отправку (3)'!$A:$A,0),1),0)</f>
        <v>9796</v>
      </c>
      <c r="E21" s="102">
        <f>IFERROR(INDEX('на отправку (3)'!G:G,MATCH($U21,'на отправку (3)'!$A:$A,0),1),0)</f>
        <v>5.3287055999999999E-2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115.88658995500001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216</v>
      </c>
      <c r="O21" s="102">
        <f>IFERROR(INDEX('на отправку (3)'!Q:Q,MATCH($U21,'на отправку (3)'!$A:$A,0),1),0)</f>
        <v>8751</v>
      </c>
      <c r="P21" s="102">
        <f>IFERROR(INDEX('на отправку (3)'!R:R,MATCH($U21,'на отправку (3)'!$A:$A,0),1),0)</f>
        <v>2.4682893000000001E-2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025003№12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107</v>
      </c>
      <c r="D22" s="102">
        <f>IFERROR(INDEX('на отправку (3)'!F:F,MATCH($U22,'на отправку (3)'!$A:$A,0),1),0)</f>
        <v>373</v>
      </c>
      <c r="E22" s="102">
        <f>IFERROR(INDEX('на отправку (3)'!G:G,MATCH($U22,'на отправку (3)'!$A:$A,0),1),0)</f>
        <v>0.28686327099999998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-19.156714610000002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143</v>
      </c>
      <c r="O22" s="102">
        <f>IFERROR(INDEX('на отправку (3)'!Q:Q,MATCH($U22,'на отправку (3)'!$A:$A,0),1),0)</f>
        <v>403</v>
      </c>
      <c r="P22" s="102">
        <f>IFERROR(INDEX('на отправку (3)'!R:R,MATCH($U22,'на отправку (3)'!$A:$A,0),1),0)</f>
        <v>0.35483871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025003№13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80</v>
      </c>
      <c r="D23" s="102">
        <f>IFERROR(INDEX('на отправку (3)'!F:F,MATCH($U23,'на отправку (3)'!$A:$A,0),1),0)</f>
        <v>738</v>
      </c>
      <c r="E23" s="102">
        <f>IFERROR(INDEX('на отправку (3)'!G:G,MATCH($U23,'на отправку (3)'!$A:$A,0),1),0)</f>
        <v>0.10840108399999999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1350.4064174759999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0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5</v>
      </c>
      <c r="O23" s="102">
        <f>IFERROR(INDEX('на отправку (3)'!Q:Q,MATCH($U23,'на отправку (3)'!$A:$A,0),1),0)</f>
        <v>669</v>
      </c>
      <c r="P23" s="102">
        <f>IFERROR(INDEX('на отправку (3)'!R:R,MATCH($U23,'на отправку (3)'!$A:$A,0),1),0)</f>
        <v>7.4738419999999996E-3</v>
      </c>
      <c r="Q23" s="102">
        <f>IFERROR(INDEX('на отправку (3)'!S:S,MATCH($U23,'на отправку (3)'!$A:$A,0),1),0)</f>
        <v>1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025003№14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142</v>
      </c>
      <c r="D25" s="102">
        <f>IFERROR(INDEX('на отправку (3)'!F:F,MATCH($U25,'на отправку (3)'!$A:$A,0),1),0)</f>
        <v>145</v>
      </c>
      <c r="E25" s="102">
        <f>IFERROR(INDEX('на отправку (3)'!G:G,MATCH($U25,'на отправку (3)'!$A:$A,0),1),0)</f>
        <v>0.97931034500000003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0.97931034500000003</v>
      </c>
      <c r="I25" s="102">
        <f>IFERROR(INDEX('на отправку (3)'!K:K,MATCH($U25,'на отправку (3)'!$A:$A,0),1),0)</f>
        <v>0.5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0.5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025003№15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0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</v>
      </c>
      <c r="O26" s="102">
        <f>IFERROR(INDEX('на отправку (3)'!Q:Q,MATCH($U26,'на отправку (3)'!$A:$A,0),1),0)</f>
        <v>1</v>
      </c>
      <c r="P26" s="102">
        <f>IFERROR(INDEX('на отправку (3)'!R:R,MATCH($U26,'на отправку (3)'!$A:$A,0),1),0)</f>
        <v>1</v>
      </c>
      <c r="Q26" s="102">
        <f>IFERROR(INDEX('на отправку (3)'!S:S,MATCH($U26,'на отправку (3)'!$A:$A,0),1),0)</f>
        <v>1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025003№16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124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1</v>
      </c>
      <c r="O27" s="102">
        <f>IFERROR(INDEX('на отправку (3)'!Q:Q,MATCH($U27,'на отправку (3)'!$A:$A,0),1),0)</f>
        <v>5</v>
      </c>
      <c r="P27" s="102">
        <f>IFERROR(INDEX('на отправку (3)'!R:R,MATCH($U27,'на отправку (3)'!$A:$A,0),1),0)</f>
        <v>0.2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025003№17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27</v>
      </c>
      <c r="D28" s="102">
        <f>IFERROR(INDEX('на отправку (3)'!F:F,MATCH($U28,'на отправку (3)'!$A:$A,0),1),0)</f>
        <v>2</v>
      </c>
      <c r="E28" s="102">
        <f>IFERROR(INDEX('на отправку (3)'!G:G,MATCH($U28,'на отправку (3)'!$A:$A,0),1),0)</f>
        <v>13.5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13.5</v>
      </c>
      <c r="I28" s="102">
        <f>IFERROR(INDEX('на отправку (3)'!K:K,MATCH($U28,'на отправку (3)'!$A:$A,0),1),0)</f>
        <v>1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1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9</v>
      </c>
      <c r="O28" s="102">
        <f>IFERROR(INDEX('на отправку (3)'!Q:Q,MATCH($U28,'на отправку (3)'!$A:$A,0),1),0)</f>
        <v>4</v>
      </c>
      <c r="P28" s="102">
        <f>IFERROR(INDEX('на отправку (3)'!R:R,MATCH($U28,'на отправку (3)'!$A:$A,0),1),0)</f>
        <v>2.25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1</v>
      </c>
      <c r="U28" s="141" t="str">
        <f t="shared" si="1"/>
        <v>025003№18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1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18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6</v>
      </c>
      <c r="O29" s="102">
        <f>IFERROR(INDEX('на отправку (3)'!Q:Q,MATCH($U29,'на отправку (3)'!$A:$A,0),1),0)</f>
        <v>19</v>
      </c>
      <c r="P29" s="102">
        <f>IFERROR(INDEX('на отправку (3)'!R:R,MATCH($U29,'на отправку (3)'!$A:$A,0),1),0)</f>
        <v>0.31578947400000001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025003№19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3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1</v>
      </c>
      <c r="O30" s="102">
        <f>IFERROR(INDEX('на отправку (3)'!Q:Q,MATCH($U30,'на отправку (3)'!$A:$A,0),1),0)</f>
        <v>1</v>
      </c>
      <c r="P30" s="102">
        <f>IFERROR(INDEX('на отправку (3)'!R:R,MATCH($U30,'на отправку (3)'!$A:$A,0),1),0)</f>
        <v>1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025003№20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5</v>
      </c>
      <c r="D32" s="102">
        <f>IFERROR(INDEX('на отправку (3)'!F:F,MATCH($U32,'на отправку (3)'!$A:$A,0),1),0)</f>
        <v>9</v>
      </c>
      <c r="E32" s="102">
        <f>IFERROR(INDEX('на отправку (3)'!G:G,MATCH($U32,'на отправку (3)'!$A:$A,0),1),0)</f>
        <v>0.55555555599999995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-1.234567822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0.5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9</v>
      </c>
      <c r="O32" s="102">
        <f>IFERROR(INDEX('на отправку (3)'!Q:Q,MATCH($U32,'на отправку (3)'!$A:$A,0),1),0)</f>
        <v>16</v>
      </c>
      <c r="P32" s="102">
        <f>IFERROR(INDEX('на отправку (3)'!R:R,MATCH($U32,'на отправку (3)'!$A:$A,0),1),0)</f>
        <v>0.5625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025003№21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64</v>
      </c>
      <c r="D33" s="102">
        <f>IFERROR(INDEX('на отправку (3)'!F:F,MATCH($U33,'на отправку (3)'!$A:$A,0),1),0)</f>
        <v>64</v>
      </c>
      <c r="E33" s="102">
        <f>IFERROR(INDEX('на отправку (3)'!G:G,MATCH($U33,'на отправку (3)'!$A:$A,0),1),0)</f>
        <v>1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1</v>
      </c>
      <c r="I33" s="102">
        <f>IFERROR(INDEX('на отправку (3)'!K:K,MATCH($U33,'на отправку (3)'!$A:$A,0),1),0)</f>
        <v>1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025003№22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1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025003№23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1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3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025003№24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70</v>
      </c>
      <c r="D36" s="102">
        <f>IFERROR(INDEX('на отправку (3)'!F:F,MATCH($U36,'на отправку (3)'!$A:$A,0),1),0)</f>
        <v>70</v>
      </c>
      <c r="E36" s="102">
        <f>IFERROR(INDEX('на отправку (3)'!G:G,MATCH($U36,'на отправку (3)'!$A:$A,0),1),0)</f>
        <v>1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1</v>
      </c>
      <c r="I36" s="102">
        <f>IFERROR(INDEX('на отправку (3)'!K:K,MATCH($U36,'на отправку (3)'!$A:$A,0),1),0)</f>
        <v>2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025003№25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16</v>
      </c>
      <c r="V47" s="96" t="s">
        <v>191</v>
      </c>
      <c r="Y47" s="73">
        <f>SUM(Y10:Y44)</f>
        <v>25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21</v>
      </c>
      <c r="L50" s="73">
        <f>SUMIF(L10:L44,1,L10:L44)</f>
        <v>19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Лист74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2718</v>
      </c>
      <c r="T1" s="96" t="s">
        <v>153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8.75" customHeight="1" x14ac:dyDescent="0.25">
      <c r="A4" s="158" t="s">
        <v>154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0</v>
      </c>
      <c r="D10" s="102">
        <f>IFERROR(INDEX('на отправку (3)'!F:F,MATCH($U10,'на отправку (3)'!$A:$A,0),1),0)</f>
        <v>140682.40000000002</v>
      </c>
      <c r="E10" s="102">
        <f>IFERROR(INDEX('на отправку (3)'!G:G,MATCH($U10,'на отправку (3)'!$A:$A,0),1),0)</f>
        <v>0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-100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32302</v>
      </c>
      <c r="O10" s="102">
        <f>IFERROR(INDEX('на отправку (3)'!Q:Q,MATCH($U10,'на отправку (3)'!$A:$A,0),1),0)</f>
        <v>132251.29999999999</v>
      </c>
      <c r="P10" s="102">
        <f>IFERROR(INDEX('на отправку (3)'!R:R,MATCH($U10,'на отправку (3)'!$A:$A,0),1),0)</f>
        <v>0.24424712600000001</v>
      </c>
      <c r="Q10" s="102">
        <f>IFERROR(INDEX('на отправку (3)'!S:S,MATCH($U10,'на отправку (3)'!$A:$A,0),1),0)</f>
        <v>0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025004№1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186</v>
      </c>
      <c r="D11" s="102">
        <f>IFERROR(INDEX('на отправку (3)'!F:F,MATCH($U11,'на отправку (3)'!$A:$A,0),1),0)</f>
        <v>195</v>
      </c>
      <c r="E11" s="102">
        <f>IFERROR(INDEX('на отправку (3)'!G:G,MATCH($U11,'на отправку (3)'!$A:$A,0),1),0)</f>
        <v>0.95384615399999995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63.008036885000003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268</v>
      </c>
      <c r="O11" s="102">
        <f>IFERROR(INDEX('на отправку (3)'!Q:Q,MATCH($U11,'на отправку (3)'!$A:$A,0),1),0)</f>
        <v>458</v>
      </c>
      <c r="P11" s="102">
        <f>IFERROR(INDEX('на отправку (3)'!R:R,MATCH($U11,'на отправку (3)'!$A:$A,0),1),0)</f>
        <v>0.58515283799999995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025004№2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0</v>
      </c>
      <c r="D12" s="102">
        <f>IFERROR(INDEX('на отправку (3)'!F:F,MATCH($U12,'на отправку (3)'!$A:$A,0),1),0)</f>
        <v>2</v>
      </c>
      <c r="E12" s="102">
        <f>IFERROR(INDEX('на отправку (3)'!G:G,MATCH($U12,'на отправку (3)'!$A:$A,0),1),0)</f>
        <v>0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3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025004№3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4</v>
      </c>
      <c r="D13" s="102">
        <f>IFERROR(INDEX('на отправку (3)'!F:F,MATCH($U13,'на отправку (3)'!$A:$A,0),1),0)</f>
        <v>6</v>
      </c>
      <c r="E13" s="102">
        <f>IFERROR(INDEX('на отправку (3)'!G:G,MATCH($U13,'на отправку (3)'!$A:$A,0),1),0)</f>
        <v>0.66666666699999999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3.7037037330000002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0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9</v>
      </c>
      <c r="O13" s="102">
        <f>IFERROR(INDEX('на отправку (3)'!Q:Q,MATCH($U13,'на отправку (3)'!$A:$A,0),1),0)</f>
        <v>14</v>
      </c>
      <c r="P13" s="102">
        <f>IFERROR(INDEX('на отправку (3)'!R:R,MATCH($U13,'на отправку (3)'!$A:$A,0),1),0)</f>
        <v>0.64285714299999996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0</v>
      </c>
      <c r="U13" s="141" t="str">
        <f t="shared" si="1"/>
        <v>025004№4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10</v>
      </c>
      <c r="D14" s="102">
        <f>IFERROR(INDEX('на отправку (3)'!F:F,MATCH($U14,'на отправку (3)'!$A:$A,0),1),0)</f>
        <v>11</v>
      </c>
      <c r="E14" s="102">
        <f>IFERROR(INDEX('на отправку (3)'!G:G,MATCH($U14,'на отправку (3)'!$A:$A,0),1),0)</f>
        <v>0.909090909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152.52525249999999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9</v>
      </c>
      <c r="O14" s="102">
        <f>IFERROR(INDEX('на отправку (3)'!Q:Q,MATCH($U14,'на отправку (3)'!$A:$A,0),1),0)</f>
        <v>25</v>
      </c>
      <c r="P14" s="102">
        <f>IFERROR(INDEX('на отправку (3)'!R:R,MATCH($U14,'на отправку (3)'!$A:$A,0),1),0)</f>
        <v>0.36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025004№5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1456</v>
      </c>
      <c r="D15" s="102">
        <f>IFERROR(INDEX('на отправку (3)'!F:F,MATCH($U15,'на отправку (3)'!$A:$A,0),1),0)</f>
        <v>1450</v>
      </c>
      <c r="E15" s="102">
        <f>IFERROR(INDEX('на отправку (3)'!G:G,MATCH($U15,'на отправку (3)'!$A:$A,0),1),0)</f>
        <v>1.004137931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1.004137931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1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025004№6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402</v>
      </c>
      <c r="D16" s="102">
        <f>IFERROR(INDEX('на отправку (3)'!F:F,MATCH($U16,'на отправку (3)'!$A:$A,0),1),0)</f>
        <v>417</v>
      </c>
      <c r="E16" s="102">
        <f>IFERROR(INDEX('на отправку (3)'!G:G,MATCH($U16,'на отправку (3)'!$A:$A,0),1),0)</f>
        <v>0.964028777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15.517241395999999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232</v>
      </c>
      <c r="O16" s="102">
        <f>IFERROR(INDEX('на отправку (3)'!Q:Q,MATCH($U16,'на отправку (3)'!$A:$A,0),1),0)</f>
        <v>278</v>
      </c>
      <c r="P16" s="102">
        <f>IFERROR(INDEX('на отправку (3)'!R:R,MATCH($U16,'на отправку (3)'!$A:$A,0),1),0)</f>
        <v>0.83453237400000002</v>
      </c>
      <c r="Q16" s="102">
        <f>IFERROR(INDEX('на отправку (3)'!S:S,MATCH($U16,'на отправку (3)'!$A:$A,0),1),0)</f>
        <v>1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025004№7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154</v>
      </c>
      <c r="D17" s="102">
        <f>IFERROR(INDEX('на отправку (3)'!F:F,MATCH($U17,'на отправку (3)'!$A:$A,0),1),0)</f>
        <v>417</v>
      </c>
      <c r="E17" s="102">
        <f>IFERROR(INDEX('на отправку (3)'!G:G,MATCH($U17,'на отправку (3)'!$A:$A,0),1),0)</f>
        <v>0.36930455600000001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-6.6666667000000004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110</v>
      </c>
      <c r="O17" s="102">
        <f>IFERROR(INDEX('на отправку (3)'!Q:Q,MATCH($U17,'на отправку (3)'!$A:$A,0),1),0)</f>
        <v>278</v>
      </c>
      <c r="P17" s="102">
        <f>IFERROR(INDEX('на отправку (3)'!R:R,MATCH($U17,'на отправку (3)'!$A:$A,0),1),0)</f>
        <v>0.39568345300000002</v>
      </c>
      <c r="Q17" s="102">
        <f>IFERROR(INDEX('на отправку (3)'!S:S,MATCH($U17,'на отправку (3)'!$A:$A,0),1),0)</f>
        <v>0.5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025004№8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1111</v>
      </c>
      <c r="D18" s="102">
        <f>IFERROR(INDEX('на отправку (3)'!F:F,MATCH($U18,'на отправку (3)'!$A:$A,0),1),0)</f>
        <v>195</v>
      </c>
      <c r="E18" s="102">
        <f>IFERROR(INDEX('на отправку (3)'!G:G,MATCH($U18,'на отправку (3)'!$A:$A,0),1),0)</f>
        <v>5.6974358970000001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5.6974358970000001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983</v>
      </c>
      <c r="O18" s="102">
        <f>IFERROR(INDEX('на отправку (3)'!Q:Q,MATCH($U18,'на отправку (3)'!$A:$A,0),1),0)</f>
        <v>458</v>
      </c>
      <c r="P18" s="102">
        <f>IFERROR(INDEX('на отправку (3)'!R:R,MATCH($U18,'на отправку (3)'!$A:$A,0),1),0)</f>
        <v>2.1462882099999998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025004№9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65</v>
      </c>
      <c r="D19" s="102">
        <f>IFERROR(INDEX('на отправку (3)'!F:F,MATCH($U19,'на отправку (3)'!$A:$A,0),1),0)</f>
        <v>6</v>
      </c>
      <c r="E19" s="102">
        <f>IFERROR(INDEX('на отправку (3)'!G:G,MATCH($U19,'на отправку (3)'!$A:$A,0),1),0)</f>
        <v>10.833333333000001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10.833333333000001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35</v>
      </c>
      <c r="O19" s="102">
        <f>IFERROR(INDEX('на отправку (3)'!Q:Q,MATCH($U19,'на отправку (3)'!$A:$A,0),1),0)</f>
        <v>14</v>
      </c>
      <c r="P19" s="102">
        <f>IFERROR(INDEX('на отправку (3)'!R:R,MATCH($U19,'на отправку (3)'!$A:$A,0),1),0)</f>
        <v>2.5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025004№10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87</v>
      </c>
      <c r="D20" s="102">
        <f>IFERROR(INDEX('на отправку (3)'!F:F,MATCH($U20,'на отправку (3)'!$A:$A,0),1),0)</f>
        <v>11</v>
      </c>
      <c r="E20" s="102">
        <f>IFERROR(INDEX('на отправку (3)'!G:G,MATCH($U20,'на отправку (3)'!$A:$A,0),1),0)</f>
        <v>7.9090909089999997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7.9090909089999997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46</v>
      </c>
      <c r="O20" s="102">
        <f>IFERROR(INDEX('на отправку (3)'!Q:Q,MATCH($U20,'на отправку (3)'!$A:$A,0),1),0)</f>
        <v>25</v>
      </c>
      <c r="P20" s="102">
        <f>IFERROR(INDEX('на отправку (3)'!R:R,MATCH($U20,'на отправку (3)'!$A:$A,0),1),0)</f>
        <v>1.84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025004№11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418</v>
      </c>
      <c r="D21" s="102">
        <f>IFERROR(INDEX('на отправку (3)'!F:F,MATCH($U21,'на отправку (3)'!$A:$A,0),1),0)</f>
        <v>9013</v>
      </c>
      <c r="E21" s="102">
        <f>IFERROR(INDEX('на отправку (3)'!G:G,MATCH($U21,'на отправку (3)'!$A:$A,0),1),0)</f>
        <v>4.6377454999999998E-2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51.327918251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243</v>
      </c>
      <c r="O21" s="102">
        <f>IFERROR(INDEX('на отправку (3)'!Q:Q,MATCH($U21,'на отправку (3)'!$A:$A,0),1),0)</f>
        <v>7929</v>
      </c>
      <c r="P21" s="102">
        <f>IFERROR(INDEX('на отправку (3)'!R:R,MATCH($U21,'на отправку (3)'!$A:$A,0),1),0)</f>
        <v>3.0646992000000001E-2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025004№12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40</v>
      </c>
      <c r="D22" s="102">
        <f>IFERROR(INDEX('на отправку (3)'!F:F,MATCH($U22,'на отправку (3)'!$A:$A,0),1),0)</f>
        <v>249</v>
      </c>
      <c r="E22" s="102">
        <f>IFERROR(INDEX('на отправку (3)'!G:G,MATCH($U22,'на отправку (3)'!$A:$A,0),1),0)</f>
        <v>0.16064257000000001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-8.5229809210000003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72</v>
      </c>
      <c r="O22" s="102">
        <f>IFERROR(INDEX('на отправку (3)'!Q:Q,MATCH($U22,'на отправку (3)'!$A:$A,0),1),0)</f>
        <v>410</v>
      </c>
      <c r="P22" s="102">
        <f>IFERROR(INDEX('на отправку (3)'!R:R,MATCH($U22,'на отправку (3)'!$A:$A,0),1),0)</f>
        <v>0.17560975600000001</v>
      </c>
      <c r="Q22" s="102">
        <f>IFERROR(INDEX('на отправку (3)'!S:S,MATCH($U22,'на отправку (3)'!$A:$A,0),1),0)</f>
        <v>2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025004№13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1</v>
      </c>
      <c r="D23" s="102">
        <f>IFERROR(INDEX('на отправку (3)'!F:F,MATCH($U23,'на отправку (3)'!$A:$A,0),1),0)</f>
        <v>726</v>
      </c>
      <c r="E23" s="102">
        <f>IFERROR(INDEX('на отправку (3)'!G:G,MATCH($U23,'на отправку (3)'!$A:$A,0),1),0)</f>
        <v>1.3774099999999999E-3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692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025004№14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816</v>
      </c>
      <c r="D25" s="102">
        <f>IFERROR(INDEX('на отправку (3)'!F:F,MATCH($U25,'на отправку (3)'!$A:$A,0),1),0)</f>
        <v>816</v>
      </c>
      <c r="E25" s="102">
        <f>IFERROR(INDEX('на отправку (3)'!G:G,MATCH($U25,'на отправку (3)'!$A:$A,0),1),0)</f>
        <v>1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025004№15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4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</v>
      </c>
      <c r="O26" s="102">
        <f>IFERROR(INDEX('на отправку (3)'!Q:Q,MATCH($U26,'на отправку (3)'!$A:$A,0),1),0)</f>
        <v>1</v>
      </c>
      <c r="P26" s="102">
        <f>IFERROR(INDEX('на отправку (3)'!R:R,MATCH($U26,'на отправку (3)'!$A:$A,0),1),0)</f>
        <v>1</v>
      </c>
      <c r="Q26" s="102">
        <f>IFERROR(INDEX('на отправку (3)'!S:S,MATCH($U26,'на отправку (3)'!$A:$A,0),1),0)</f>
        <v>1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025004№16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294</v>
      </c>
      <c r="D27" s="102">
        <f>IFERROR(INDEX('на отправку (3)'!F:F,MATCH($U27,'на отправку (3)'!$A:$A,0),1),0)</f>
        <v>2</v>
      </c>
      <c r="E27" s="102">
        <f>IFERROR(INDEX('на отправку (3)'!G:G,MATCH($U27,'на отправку (3)'!$A:$A,0),1),0)</f>
        <v>147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147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1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30</v>
      </c>
      <c r="O27" s="102">
        <f>IFERROR(INDEX('на отправку (3)'!Q:Q,MATCH($U27,'на отправку (3)'!$A:$A,0),1),0)</f>
        <v>26</v>
      </c>
      <c r="P27" s="102">
        <f>IFERROR(INDEX('на отправку (3)'!R:R,MATCH($U27,'на отправку (3)'!$A:$A,0),1),0)</f>
        <v>1.153846154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025004№17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26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4</v>
      </c>
      <c r="O28" s="102">
        <f>IFERROR(INDEX('на отправку (3)'!Q:Q,MATCH($U28,'на отправку (3)'!$A:$A,0),1),0)</f>
        <v>5</v>
      </c>
      <c r="P28" s="102">
        <f>IFERROR(INDEX('на отправку (3)'!R:R,MATCH($U28,'на отправку (3)'!$A:$A,0),1),0)</f>
        <v>0.8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025004№18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4</v>
      </c>
      <c r="D29" s="102">
        <f>IFERROR(INDEX('на отправку (3)'!F:F,MATCH($U29,'на отправку (3)'!$A:$A,0),1),0)</f>
        <v>1</v>
      </c>
      <c r="E29" s="102">
        <f>IFERROR(INDEX('на отправку (3)'!G:G,MATCH($U29,'на отправку (3)'!$A:$A,0),1),0)</f>
        <v>4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4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4</v>
      </c>
      <c r="O29" s="102">
        <f>IFERROR(INDEX('на отправку (3)'!Q:Q,MATCH($U29,'на отправку (3)'!$A:$A,0),1),0)</f>
        <v>4</v>
      </c>
      <c r="P29" s="102">
        <f>IFERROR(INDEX('на отправку (3)'!R:R,MATCH($U29,'на отправку (3)'!$A:$A,0),1),0)</f>
        <v>1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025004№19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9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2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025004№20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7</v>
      </c>
      <c r="D32" s="102">
        <f>IFERROR(INDEX('на отправку (3)'!F:F,MATCH($U32,'на отправку (3)'!$A:$A,0),1),0)</f>
        <v>7</v>
      </c>
      <c r="E32" s="102">
        <f>IFERROR(INDEX('на отправку (3)'!G:G,MATCH($U32,'на отправку (3)'!$A:$A,0),1),0)</f>
        <v>1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025004№21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60</v>
      </c>
      <c r="D33" s="102">
        <f>IFERROR(INDEX('на отправку (3)'!F:F,MATCH($U33,'на отправку (3)'!$A:$A,0),1),0)</f>
        <v>70</v>
      </c>
      <c r="E33" s="102">
        <f>IFERROR(INDEX('на отправку (3)'!G:G,MATCH($U33,'на отправку (3)'!$A:$A,0),1),0)</f>
        <v>0.85714285700000004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0.85714285700000004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025004№22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025004№23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1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-100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1</v>
      </c>
      <c r="O35" s="102">
        <f>IFERROR(INDEX('на отправку (3)'!Q:Q,MATCH($U35,'на отправку (3)'!$A:$A,0),1),0)</f>
        <v>3</v>
      </c>
      <c r="P35" s="102">
        <f>IFERROR(INDEX('на отправку (3)'!R:R,MATCH($U35,'на отправку (3)'!$A:$A,0),1),0)</f>
        <v>0.33333333300000001</v>
      </c>
      <c r="Q35" s="102">
        <f>IFERROR(INDEX('на отправку (3)'!S:S,MATCH($U35,'на отправку (3)'!$A:$A,0),1),0)</f>
        <v>0.5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025004№24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99</v>
      </c>
      <c r="D36" s="102">
        <f>IFERROR(INDEX('на отправку (3)'!F:F,MATCH($U36,'на отправку (3)'!$A:$A,0),1),0)</f>
        <v>108</v>
      </c>
      <c r="E36" s="102">
        <f>IFERROR(INDEX('на отправку (3)'!G:G,MATCH($U36,'на отправку (3)'!$A:$A,0),1),0)</f>
        <v>0.91666666699999999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0.91666666699999999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025004№25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15</v>
      </c>
      <c r="V47" s="96" t="s">
        <v>191</v>
      </c>
      <c r="Y47" s="73">
        <f>SUM(Y10:Y44)</f>
        <v>27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19.5</v>
      </c>
      <c r="L50" s="73">
        <f>SUMIF(L10:L44,1,L10:L44)</f>
        <v>20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Лист75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2719</v>
      </c>
      <c r="T1" s="96" t="s">
        <v>155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8" customHeight="1" x14ac:dyDescent="0.25">
      <c r="A4" s="158" t="s">
        <v>156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44003</v>
      </c>
      <c r="D10" s="102">
        <f>IFERROR(INDEX('на отправку (3)'!F:F,MATCH($U10,'на отправку (3)'!$A:$A,0),1),0)</f>
        <v>130722.70000000001</v>
      </c>
      <c r="E10" s="102">
        <f>IFERROR(INDEX('на отправку (3)'!G:G,MATCH($U10,'на отправку (3)'!$A:$A,0),1),0)</f>
        <v>0.336613304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5.6950420279999996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0.5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34199</v>
      </c>
      <c r="O10" s="102">
        <f>IFERROR(INDEX('на отправку (3)'!Q:Q,MATCH($U10,'на отправку (3)'!$A:$A,0),1),0)</f>
        <v>107383.3</v>
      </c>
      <c r="P10" s="102">
        <f>IFERROR(INDEX('на отправку (3)'!R:R,MATCH($U10,'на отправку (3)'!$A:$A,0),1),0)</f>
        <v>0.318475964</v>
      </c>
      <c r="Q10" s="102">
        <f>IFERROR(INDEX('на отправку (3)'!S:S,MATCH($U10,'на отправку (3)'!$A:$A,0),1),0)</f>
        <v>0.5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025005№1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279</v>
      </c>
      <c r="D11" s="102">
        <f>IFERROR(INDEX('на отправку (3)'!F:F,MATCH($U11,'на отправку (3)'!$A:$A,0),1),0)</f>
        <v>284</v>
      </c>
      <c r="E11" s="102">
        <f>IFERROR(INDEX('на отправку (3)'!G:G,MATCH($U11,'на отправку (3)'!$A:$A,0),1),0)</f>
        <v>0.98239436599999996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58.544833283999999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101</v>
      </c>
      <c r="O11" s="102">
        <f>IFERROR(INDEX('на отправку (3)'!Q:Q,MATCH($U11,'на отправку (3)'!$A:$A,0),1),0)</f>
        <v>163</v>
      </c>
      <c r="P11" s="102">
        <f>IFERROR(INDEX('на отправку (3)'!R:R,MATCH($U11,'на отправку (3)'!$A:$A,0),1),0)</f>
        <v>0.61963190199999996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025005№2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0</v>
      </c>
      <c r="D12" s="102">
        <f>IFERROR(INDEX('на отправку (3)'!F:F,MATCH($U12,'на отправку (3)'!$A:$A,0),1),0)</f>
        <v>2</v>
      </c>
      <c r="E12" s="102">
        <f>IFERROR(INDEX('на отправку (3)'!G:G,MATCH($U12,'на отправку (3)'!$A:$A,0),1),0)</f>
        <v>0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1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025005№3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2</v>
      </c>
      <c r="D13" s="102">
        <f>IFERROR(INDEX('на отправку (3)'!F:F,MATCH($U13,'на отправку (3)'!$A:$A,0),1),0)</f>
        <v>2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400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</v>
      </c>
      <c r="O13" s="102">
        <f>IFERROR(INDEX('на отправку (3)'!Q:Q,MATCH($U13,'на отправку (3)'!$A:$A,0),1),0)</f>
        <v>5</v>
      </c>
      <c r="P13" s="102">
        <f>IFERROR(INDEX('на отправку (3)'!R:R,MATCH($U13,'на отправку (3)'!$A:$A,0),1),0)</f>
        <v>0.2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025005№4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23</v>
      </c>
      <c r="D14" s="102">
        <f>IFERROR(INDEX('на отправку (3)'!F:F,MATCH($U14,'на отправку (3)'!$A:$A,0),1),0)</f>
        <v>26</v>
      </c>
      <c r="E14" s="102">
        <f>IFERROR(INDEX('на отправку (3)'!G:G,MATCH($U14,'на отправку (3)'!$A:$A,0),1),0)</f>
        <v>0.88461538500000003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111.324786499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18</v>
      </c>
      <c r="O14" s="102">
        <f>IFERROR(INDEX('на отправку (3)'!Q:Q,MATCH($U14,'на отправку (3)'!$A:$A,0),1),0)</f>
        <v>43</v>
      </c>
      <c r="P14" s="102">
        <f>IFERROR(INDEX('на отправку (3)'!R:R,MATCH($U14,'на отправку (3)'!$A:$A,0),1),0)</f>
        <v>0.41860465099999999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025005№5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679</v>
      </c>
      <c r="D15" s="102">
        <f>IFERROR(INDEX('на отправку (3)'!F:F,MATCH($U15,'на отправку (3)'!$A:$A,0),1),0)</f>
        <v>675</v>
      </c>
      <c r="E15" s="102">
        <f>IFERROR(INDEX('на отправку (3)'!G:G,MATCH($U15,'на отправку (3)'!$A:$A,0),1),0)</f>
        <v>1.005925926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1.005925926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025005№6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205</v>
      </c>
      <c r="D16" s="102">
        <f>IFERROR(INDEX('на отправку (3)'!F:F,MATCH($U16,'на отправку (3)'!$A:$A,0),1),0)</f>
        <v>281</v>
      </c>
      <c r="E16" s="102">
        <f>IFERROR(INDEX('на отправку (3)'!G:G,MATCH($U16,'на отправку (3)'!$A:$A,0),1),0)</f>
        <v>0.72953736700000005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32.900218070999998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129</v>
      </c>
      <c r="O16" s="102">
        <f>IFERROR(INDEX('на отправку (3)'!Q:Q,MATCH($U16,'на отправку (3)'!$A:$A,0),1),0)</f>
        <v>235</v>
      </c>
      <c r="P16" s="102">
        <f>IFERROR(INDEX('на отправку (3)'!R:R,MATCH($U16,'на отправку (3)'!$A:$A,0),1),0)</f>
        <v>0.54893616999999995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025005№7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102</v>
      </c>
      <c r="D17" s="102">
        <f>IFERROR(INDEX('на отправку (3)'!F:F,MATCH($U17,'на отправку (3)'!$A:$A,0),1),0)</f>
        <v>281</v>
      </c>
      <c r="E17" s="102">
        <f>IFERROR(INDEX('на отправку (3)'!G:G,MATCH($U17,'на отправку (3)'!$A:$A,0),1),0)</f>
        <v>0.362989324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-28.317234375000002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119</v>
      </c>
      <c r="O17" s="102">
        <f>IFERROR(INDEX('на отправку (3)'!Q:Q,MATCH($U17,'на отправку (3)'!$A:$A,0),1),0)</f>
        <v>235</v>
      </c>
      <c r="P17" s="102">
        <f>IFERROR(INDEX('на отправку (3)'!R:R,MATCH($U17,'на отправку (3)'!$A:$A,0),1),0)</f>
        <v>0.50638297899999996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025005№8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1040</v>
      </c>
      <c r="D18" s="102">
        <f>IFERROR(INDEX('на отправку (3)'!F:F,MATCH($U18,'на отправку (3)'!$A:$A,0),1),0)</f>
        <v>284</v>
      </c>
      <c r="E18" s="102">
        <f>IFERROR(INDEX('на отправку (3)'!G:G,MATCH($U18,'на отправку (3)'!$A:$A,0),1),0)</f>
        <v>3.6619718309999998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3.6619718309999998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438</v>
      </c>
      <c r="O18" s="102">
        <f>IFERROR(INDEX('на отправку (3)'!Q:Q,MATCH($U18,'на отправку (3)'!$A:$A,0),1),0)</f>
        <v>163</v>
      </c>
      <c r="P18" s="102">
        <f>IFERROR(INDEX('на отправку (3)'!R:R,MATCH($U18,'на отправку (3)'!$A:$A,0),1),0)</f>
        <v>2.6871165640000001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025005№9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28</v>
      </c>
      <c r="D19" s="102">
        <f>IFERROR(INDEX('на отправку (3)'!F:F,MATCH($U19,'на отправку (3)'!$A:$A,0),1),0)</f>
        <v>2</v>
      </c>
      <c r="E19" s="102">
        <f>IFERROR(INDEX('на отправку (3)'!G:G,MATCH($U19,'на отправку (3)'!$A:$A,0),1),0)</f>
        <v>14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14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12</v>
      </c>
      <c r="O19" s="102">
        <f>IFERROR(INDEX('на отправку (3)'!Q:Q,MATCH($U19,'на отправку (3)'!$A:$A,0),1),0)</f>
        <v>5</v>
      </c>
      <c r="P19" s="102">
        <f>IFERROR(INDEX('на отправку (3)'!R:R,MATCH($U19,'на отправку (3)'!$A:$A,0),1),0)</f>
        <v>2.4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025005№10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128</v>
      </c>
      <c r="D20" s="102">
        <f>IFERROR(INDEX('на отправку (3)'!F:F,MATCH($U20,'на отправку (3)'!$A:$A,0),1),0)</f>
        <v>26</v>
      </c>
      <c r="E20" s="102">
        <f>IFERROR(INDEX('на отправку (3)'!G:G,MATCH($U20,'на отправку (3)'!$A:$A,0),1),0)</f>
        <v>4.923076923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4.923076923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77</v>
      </c>
      <c r="O20" s="102">
        <f>IFERROR(INDEX('на отправку (3)'!Q:Q,MATCH($U20,'на отправку (3)'!$A:$A,0),1),0)</f>
        <v>43</v>
      </c>
      <c r="P20" s="102">
        <f>IFERROR(INDEX('на отправку (3)'!R:R,MATCH($U20,'на отправку (3)'!$A:$A,0),1),0)</f>
        <v>1.790697674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025005№11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370</v>
      </c>
      <c r="D21" s="102">
        <f>IFERROR(INDEX('на отправку (3)'!F:F,MATCH($U21,'на отправку (3)'!$A:$A,0),1),0)</f>
        <v>7929</v>
      </c>
      <c r="E21" s="102">
        <f>IFERROR(INDEX('на отправку (3)'!G:G,MATCH($U21,'на отправку (3)'!$A:$A,0),1),0)</f>
        <v>4.6664143999999998E-2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110.704166691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150</v>
      </c>
      <c r="O21" s="102">
        <f>IFERROR(INDEX('на отправку (3)'!Q:Q,MATCH($U21,'на отправку (3)'!$A:$A,0),1),0)</f>
        <v>6773</v>
      </c>
      <c r="P21" s="102">
        <f>IFERROR(INDEX('на отправку (3)'!R:R,MATCH($U21,'на отправку (3)'!$A:$A,0),1),0)</f>
        <v>2.2146758999999999E-2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025005№12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58</v>
      </c>
      <c r="D22" s="102">
        <f>IFERROR(INDEX('на отправку (3)'!F:F,MATCH($U22,'на отправку (3)'!$A:$A,0),1),0)</f>
        <v>317</v>
      </c>
      <c r="E22" s="102">
        <f>IFERROR(INDEX('на отправку (3)'!G:G,MATCH($U22,'на отправку (3)'!$A:$A,0),1),0)</f>
        <v>0.1829653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-20.715036745999999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57</v>
      </c>
      <c r="O22" s="102">
        <f>IFERROR(INDEX('на отправку (3)'!Q:Q,MATCH($U22,'на отправку (3)'!$A:$A,0),1),0)</f>
        <v>247</v>
      </c>
      <c r="P22" s="102">
        <f>IFERROR(INDEX('на отправку (3)'!R:R,MATCH($U22,'на отправку (3)'!$A:$A,0),1),0)</f>
        <v>0.23076923099999999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025005№13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772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634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025005№14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757</v>
      </c>
      <c r="D25" s="102">
        <f>IFERROR(INDEX('на отправку (3)'!F:F,MATCH($U25,'на отправку (3)'!$A:$A,0),1),0)</f>
        <v>757</v>
      </c>
      <c r="E25" s="102">
        <f>IFERROR(INDEX('на отправку (3)'!G:G,MATCH($U25,'на отправку (3)'!$A:$A,0),1),0)</f>
        <v>1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025005№15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2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025005№16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12</v>
      </c>
      <c r="D27" s="102">
        <f>IFERROR(INDEX('на отправку (3)'!F:F,MATCH($U27,'на отправку (3)'!$A:$A,0),1),0)</f>
        <v>2</v>
      </c>
      <c r="E27" s="102">
        <f>IFERROR(INDEX('на отправку (3)'!G:G,MATCH($U27,'на отправку (3)'!$A:$A,0),1),0)</f>
        <v>6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6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1</v>
      </c>
      <c r="O27" s="102">
        <f>IFERROR(INDEX('на отправку (3)'!Q:Q,MATCH($U27,'на отправку (3)'!$A:$A,0),1),0)</f>
        <v>39</v>
      </c>
      <c r="P27" s="102">
        <f>IFERROR(INDEX('на отправку (3)'!R:R,MATCH($U27,'на отправку (3)'!$A:$A,0),1),0)</f>
        <v>2.5641026000000001E-2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025005№17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36.7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8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</v>
      </c>
      <c r="O28" s="102">
        <f>IFERROR(INDEX('на отправку (3)'!Q:Q,MATCH($U28,'на отправку (3)'!$A:$A,0),1),0)</f>
        <v>2</v>
      </c>
      <c r="P28" s="102">
        <f>IFERROR(INDEX('на отправку (3)'!R:R,MATCH($U28,'на отправку (3)'!$A:$A,0),1),0)</f>
        <v>0.5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025005№18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1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5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0</v>
      </c>
      <c r="O29" s="102">
        <f>IFERROR(INDEX('на отправку (3)'!Q:Q,MATCH($U29,'на отправку (3)'!$A:$A,0),1),0)</f>
        <v>2</v>
      </c>
      <c r="P29" s="102">
        <f>IFERROR(INDEX('на отправку (3)'!R:R,MATCH($U29,'на отправку (3)'!$A:$A,0),1),0)</f>
        <v>0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025005№19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26.2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2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3</v>
      </c>
      <c r="O30" s="102">
        <f>IFERROR(INDEX('на отправку (3)'!Q:Q,MATCH($U30,'на отправку (3)'!$A:$A,0),1),0)</f>
        <v>3</v>
      </c>
      <c r="P30" s="102">
        <f>IFERROR(INDEX('на отправку (3)'!R:R,MATCH($U30,'на отправку (3)'!$A:$A,0),1),0)</f>
        <v>1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025005№20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5</v>
      </c>
      <c r="D32" s="102">
        <f>IFERROR(INDEX('на отправку (3)'!F:F,MATCH($U32,'на отправку (3)'!$A:$A,0),1),0)</f>
        <v>12</v>
      </c>
      <c r="E32" s="102">
        <f>IFERROR(INDEX('на отправку (3)'!G:G,MATCH($U32,'на отправку (3)'!$A:$A,0),1),0)</f>
        <v>0.41666666699999999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-16.666666599999999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0.5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3</v>
      </c>
      <c r="O32" s="102">
        <f>IFERROR(INDEX('на отправку (3)'!Q:Q,MATCH($U32,'на отправку (3)'!$A:$A,0),1),0)</f>
        <v>6</v>
      </c>
      <c r="P32" s="102">
        <f>IFERROR(INDEX('на отправку (3)'!R:R,MATCH($U32,'на отправку (3)'!$A:$A,0),1),0)</f>
        <v>0.5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025005№21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37</v>
      </c>
      <c r="D33" s="102">
        <f>IFERROR(INDEX('на отправку (3)'!F:F,MATCH($U33,'на отправку (3)'!$A:$A,0),1),0)</f>
        <v>48</v>
      </c>
      <c r="E33" s="102">
        <f>IFERROR(INDEX('на отправку (3)'!G:G,MATCH($U33,'на отправку (3)'!$A:$A,0),1),0)</f>
        <v>0.77083333300000001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0.77083333300000001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025005№22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025005№23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1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0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025005№24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0.7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60</v>
      </c>
      <c r="D36" s="102">
        <f>IFERROR(INDEX('на отправку (3)'!F:F,MATCH($U36,'на отправку (3)'!$A:$A,0),1),0)</f>
        <v>62</v>
      </c>
      <c r="E36" s="102">
        <f>IFERROR(INDEX('на отправку (3)'!G:G,MATCH($U36,'на отправку (3)'!$A:$A,0),1),0)</f>
        <v>0.96774193500000005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0.96774193500000005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025005№25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0.7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86.2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6.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15</v>
      </c>
      <c r="V47" s="96" t="s">
        <v>191</v>
      </c>
      <c r="Y47" s="73">
        <f>SUM(Y10:Y44)</f>
        <v>25</v>
      </c>
      <c r="Z47" s="96" t="s">
        <v>282</v>
      </c>
    </row>
    <row r="48" spans="1:26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18.5</v>
      </c>
      <c r="L50" s="73">
        <f>SUMIF(L10:L44,1,L10:L44)</f>
        <v>19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Лист76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2720</v>
      </c>
      <c r="T1" s="96" t="s">
        <v>157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8" customHeight="1" x14ac:dyDescent="0.25">
      <c r="A4" s="158" t="s">
        <v>158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53996</v>
      </c>
      <c r="D10" s="102">
        <f>IFERROR(INDEX('на отправку (3)'!F:F,MATCH($U10,'на отправку (3)'!$A:$A,0),1),0)</f>
        <v>214496.5</v>
      </c>
      <c r="E10" s="102">
        <f>IFERROR(INDEX('на отправку (3)'!G:G,MATCH($U10,'на отправку (3)'!$A:$A,0),1),0)</f>
        <v>0.25173371100000003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-6.9730744070000004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53073</v>
      </c>
      <c r="O10" s="102">
        <f>IFERROR(INDEX('на отправку (3)'!Q:Q,MATCH($U10,'на отправку (3)'!$A:$A,0),1),0)</f>
        <v>196128.6</v>
      </c>
      <c r="P10" s="102">
        <f>IFERROR(INDEX('на отправку (3)'!R:R,MATCH($U10,'на отправку (3)'!$A:$A,0),1),0)</f>
        <v>0.270603064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026001№1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190</v>
      </c>
      <c r="D11" s="102">
        <f>IFERROR(INDEX('на отправку (3)'!F:F,MATCH($U11,'на отправку (3)'!$A:$A,0),1),0)</f>
        <v>210</v>
      </c>
      <c r="E11" s="102">
        <f>IFERROR(INDEX('на отправку (3)'!G:G,MATCH($U11,'на отправку (3)'!$A:$A,0),1),0)</f>
        <v>0.90476190499999998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496.44013022600001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103</v>
      </c>
      <c r="O11" s="102">
        <f>IFERROR(INDEX('на отправку (3)'!Q:Q,MATCH($U11,'на отправку (3)'!$A:$A,0),1),0)</f>
        <v>679</v>
      </c>
      <c r="P11" s="102">
        <f>IFERROR(INDEX('на отправку (3)'!R:R,MATCH($U11,'на отправку (3)'!$A:$A,0),1),0)</f>
        <v>0.151693667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026001№2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0</v>
      </c>
      <c r="D12" s="102">
        <f>IFERROR(INDEX('на отправку (3)'!F:F,MATCH($U12,'на отправку (3)'!$A:$A,0),1),0)</f>
        <v>9</v>
      </c>
      <c r="E12" s="102">
        <f>IFERROR(INDEX('на отправку (3)'!G:G,MATCH($U12,'на отправку (3)'!$A:$A,0),1),0)</f>
        <v>0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14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026001№3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0</v>
      </c>
      <c r="D13" s="102">
        <f>IFERROR(INDEX('на отправку (3)'!F:F,MATCH($U13,'на отправку (3)'!$A:$A,0),1),0)</f>
        <v>0</v>
      </c>
      <c r="E13" s="102">
        <f>IFERROR(INDEX('на отправку (3)'!G:G,MATCH($U13,'на отправку (3)'!$A:$A,0),1),0)</f>
        <v>0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0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2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0</v>
      </c>
      <c r="O13" s="102">
        <f>IFERROR(INDEX('на отправку (3)'!Q:Q,MATCH($U13,'на отправку (3)'!$A:$A,0),1),0)</f>
        <v>6</v>
      </c>
      <c r="P13" s="102">
        <f>IFERROR(INDEX('на отправку (3)'!R:R,MATCH($U13,'на отправку (3)'!$A:$A,0),1),0)</f>
        <v>0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0</v>
      </c>
      <c r="U13" s="141" t="str">
        <f t="shared" si="1"/>
        <v>026001№4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0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8</v>
      </c>
      <c r="D14" s="102">
        <f>IFERROR(INDEX('на отправку (3)'!F:F,MATCH($U14,'на отправку (3)'!$A:$A,0),1),0)</f>
        <v>10</v>
      </c>
      <c r="E14" s="102">
        <f>IFERROR(INDEX('на отправку (3)'!G:G,MATCH($U14,'на отправку (3)'!$A:$A,0),1),0)</f>
        <v>0.8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1700.000018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2</v>
      </c>
      <c r="O14" s="102">
        <f>IFERROR(INDEX('на отправку (3)'!Q:Q,MATCH($U14,'на отправку (3)'!$A:$A,0),1),0)</f>
        <v>45</v>
      </c>
      <c r="P14" s="102">
        <f>IFERROR(INDEX('на отправку (3)'!R:R,MATCH($U14,'на отправку (3)'!$A:$A,0),1),0)</f>
        <v>4.4444444E-2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026001№5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904</v>
      </c>
      <c r="D15" s="102">
        <f>IFERROR(INDEX('на отправку (3)'!F:F,MATCH($U15,'на отправку (3)'!$A:$A,0),1),0)</f>
        <v>900</v>
      </c>
      <c r="E15" s="102">
        <f>IFERROR(INDEX('на отправку (3)'!G:G,MATCH($U15,'на отправку (3)'!$A:$A,0),1),0)</f>
        <v>1.004444444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1.004444444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026001№6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291</v>
      </c>
      <c r="D16" s="102">
        <f>IFERROR(INDEX('на отправку (3)'!F:F,MATCH($U16,'на отправку (3)'!$A:$A,0),1),0)</f>
        <v>601</v>
      </c>
      <c r="E16" s="102">
        <f>IFERROR(INDEX('на отправку (3)'!G:G,MATCH($U16,'на отправку (3)'!$A:$A,0),1),0)</f>
        <v>0.48419301199999998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22.472350159000001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221</v>
      </c>
      <c r="O16" s="102">
        <f>IFERROR(INDEX('на отправку (3)'!Q:Q,MATCH($U16,'на отправку (3)'!$A:$A,0),1),0)</f>
        <v>559</v>
      </c>
      <c r="P16" s="102">
        <f>IFERROR(INDEX('на отправку (3)'!R:R,MATCH($U16,'на отправку (3)'!$A:$A,0),1),0)</f>
        <v>0.39534883700000001</v>
      </c>
      <c r="Q16" s="102">
        <f>IFERROR(INDEX('на отправку (3)'!S:S,MATCH($U16,'на отправку (3)'!$A:$A,0),1),0)</f>
        <v>1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026001№7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391</v>
      </c>
      <c r="D17" s="102">
        <f>IFERROR(INDEX('на отправку (3)'!F:F,MATCH($U17,'на отправку (3)'!$A:$A,0),1),0)</f>
        <v>601</v>
      </c>
      <c r="E17" s="102">
        <f>IFERROR(INDEX('на отправку (3)'!G:G,MATCH($U17,'на отправку (3)'!$A:$A,0),1),0)</f>
        <v>0.65058236300000005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-4.5471021619999998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381</v>
      </c>
      <c r="O17" s="102">
        <f>IFERROR(INDEX('на отправку (3)'!Q:Q,MATCH($U17,'на отправку (3)'!$A:$A,0),1),0)</f>
        <v>559</v>
      </c>
      <c r="P17" s="102">
        <f>IFERROR(INDEX('на отправку (3)'!R:R,MATCH($U17,'на отправку (3)'!$A:$A,0),1),0)</f>
        <v>0.68157424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026001№8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1792</v>
      </c>
      <c r="D18" s="102">
        <f>IFERROR(INDEX('на отправку (3)'!F:F,MATCH($U18,'на отправку (3)'!$A:$A,0),1),0)</f>
        <v>210</v>
      </c>
      <c r="E18" s="102">
        <f>IFERROR(INDEX('на отправку (3)'!G:G,MATCH($U18,'на отправку (3)'!$A:$A,0),1),0)</f>
        <v>8.5333333329999999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8.5333333329999999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1255</v>
      </c>
      <c r="O18" s="102">
        <f>IFERROR(INDEX('на отправку (3)'!Q:Q,MATCH($U18,'на отправку (3)'!$A:$A,0),1),0)</f>
        <v>679</v>
      </c>
      <c r="P18" s="102">
        <f>IFERROR(INDEX('на отправку (3)'!R:R,MATCH($U18,'на отправку (3)'!$A:$A,0),1),0)</f>
        <v>1.848306333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026001№9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15</v>
      </c>
      <c r="D19" s="102">
        <f>IFERROR(INDEX('на отправку (3)'!F:F,MATCH($U19,'на отправку (3)'!$A:$A,0),1),0)</f>
        <v>0</v>
      </c>
      <c r="E19" s="102">
        <f>IFERROR(INDEX('на отправку (3)'!G:G,MATCH($U19,'на отправку (3)'!$A:$A,0),1),0)</f>
        <v>0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0</v>
      </c>
      <c r="I19" s="102">
        <f>IFERROR(INDEX('на отправку (3)'!K:K,MATCH($U19,'на отправку (3)'!$A:$A,0),1),0)</f>
        <v>0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2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10</v>
      </c>
      <c r="O19" s="102">
        <f>IFERROR(INDEX('на отправку (3)'!Q:Q,MATCH($U19,'на отправку (3)'!$A:$A,0),1),0)</f>
        <v>6</v>
      </c>
      <c r="P19" s="102">
        <f>IFERROR(INDEX('на отправку (3)'!R:R,MATCH($U19,'на отправку (3)'!$A:$A,0),1),0)</f>
        <v>1.6666666670000001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0</v>
      </c>
      <c r="U19" s="141" t="str">
        <f t="shared" si="1"/>
        <v>026001№10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0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123</v>
      </c>
      <c r="D20" s="102">
        <f>IFERROR(INDEX('на отправку (3)'!F:F,MATCH($U20,'на отправку (3)'!$A:$A,0),1),0)</f>
        <v>10</v>
      </c>
      <c r="E20" s="102">
        <f>IFERROR(INDEX('на отправку (3)'!G:G,MATCH($U20,'на отправку (3)'!$A:$A,0),1),0)</f>
        <v>12.3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12.3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129</v>
      </c>
      <c r="O20" s="102">
        <f>IFERROR(INDEX('на отправку (3)'!Q:Q,MATCH($U20,'на отправку (3)'!$A:$A,0),1),0)</f>
        <v>45</v>
      </c>
      <c r="P20" s="102">
        <f>IFERROR(INDEX('на отправку (3)'!R:R,MATCH($U20,'на отправку (3)'!$A:$A,0),1),0)</f>
        <v>2.8666666670000001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026001№11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413</v>
      </c>
      <c r="D21" s="102">
        <f>IFERROR(INDEX('на отправку (3)'!F:F,MATCH($U21,'на отправку (3)'!$A:$A,0),1),0)</f>
        <v>10135</v>
      </c>
      <c r="E21" s="102">
        <f>IFERROR(INDEX('на отправку (3)'!G:G,MATCH($U21,'на отправку (3)'!$A:$A,0),1),0)</f>
        <v>4.0749876999999997E-2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40.696787839000002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260</v>
      </c>
      <c r="O21" s="102">
        <f>IFERROR(INDEX('на отправку (3)'!Q:Q,MATCH($U21,'на отправку (3)'!$A:$A,0),1),0)</f>
        <v>8977</v>
      </c>
      <c r="P21" s="102">
        <f>IFERROR(INDEX('на отправку (3)'!R:R,MATCH($U21,'на отправку (3)'!$A:$A,0),1),0)</f>
        <v>2.8962905000000001E-2</v>
      </c>
      <c r="Q21" s="102">
        <f>IFERROR(INDEX('на отправку (3)'!S:S,MATCH($U21,'на отправку (3)'!$A:$A,0),1),0)</f>
        <v>1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026001№12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501</v>
      </c>
      <c r="D22" s="102">
        <f>IFERROR(INDEX('на отправку (3)'!F:F,MATCH($U22,'на отправку (3)'!$A:$A,0),1),0)</f>
        <v>1338</v>
      </c>
      <c r="E22" s="102">
        <f>IFERROR(INDEX('на отправку (3)'!G:G,MATCH($U22,'на отправку (3)'!$A:$A,0),1),0)</f>
        <v>0.374439462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-10.046769957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0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512</v>
      </c>
      <c r="O22" s="102">
        <f>IFERROR(INDEX('на отправку (3)'!Q:Q,MATCH($U22,'на отправку (3)'!$A:$A,0),1),0)</f>
        <v>1230</v>
      </c>
      <c r="P22" s="102">
        <f>IFERROR(INDEX('на отправку (3)'!R:R,MATCH($U22,'на отправку (3)'!$A:$A,0),1),0)</f>
        <v>0.41626016300000002</v>
      </c>
      <c r="Q22" s="102">
        <f>IFERROR(INDEX('на отправку (3)'!S:S,MATCH($U22,'на отправку (3)'!$A:$A,0),1),0)</f>
        <v>2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026001№13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1140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1026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026001№14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3954</v>
      </c>
      <c r="D25" s="102">
        <f>IFERROR(INDEX('на отправку (3)'!F:F,MATCH($U25,'на отправку (3)'!$A:$A,0),1),0)</f>
        <v>3833</v>
      </c>
      <c r="E25" s="102">
        <f>IFERROR(INDEX('на отправку (3)'!G:G,MATCH($U25,'на отправку (3)'!$A:$A,0),1),0)</f>
        <v>1.031567962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1.031567962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026001№15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2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</v>
      </c>
      <c r="O26" s="102">
        <f>IFERROR(INDEX('на отправку (3)'!Q:Q,MATCH($U26,'на отправку (3)'!$A:$A,0),1),0)</f>
        <v>6</v>
      </c>
      <c r="P26" s="102">
        <f>IFERROR(INDEX('на отправку (3)'!R:R,MATCH($U26,'на отправку (3)'!$A:$A,0),1),0)</f>
        <v>0.16666666699999999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026001№16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145</v>
      </c>
      <c r="D27" s="102">
        <f>IFERROR(INDEX('на отправку (3)'!F:F,MATCH($U27,'на отправку (3)'!$A:$A,0),1),0)</f>
        <v>2</v>
      </c>
      <c r="E27" s="102">
        <f>IFERROR(INDEX('на отправку (3)'!G:G,MATCH($U27,'на отправку (3)'!$A:$A,0),1),0)</f>
        <v>72.5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72.5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16</v>
      </c>
      <c r="O27" s="102">
        <f>IFERROR(INDEX('на отправку (3)'!Q:Q,MATCH($U27,'на отправку (3)'!$A:$A,0),1),0)</f>
        <v>21</v>
      </c>
      <c r="P27" s="102">
        <f>IFERROR(INDEX('на отправку (3)'!R:R,MATCH($U27,'на отправку (3)'!$A:$A,0),1),0)</f>
        <v>0.76190476200000001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026001№17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15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11</v>
      </c>
      <c r="O28" s="102">
        <f>IFERROR(INDEX('на отправку (3)'!Q:Q,MATCH($U28,'на отправку (3)'!$A:$A,0),1),0)</f>
        <v>6</v>
      </c>
      <c r="P28" s="102">
        <f>IFERROR(INDEX('на отправку (3)'!R:R,MATCH($U28,'на отправку (3)'!$A:$A,0),1),0)</f>
        <v>1.8333333329999999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026001№18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13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7</v>
      </c>
      <c r="O29" s="102">
        <f>IFERROR(INDEX('на отправку (3)'!Q:Q,MATCH($U29,'на отправку (3)'!$A:$A,0),1),0)</f>
        <v>5</v>
      </c>
      <c r="P29" s="102">
        <f>IFERROR(INDEX('на отправку (3)'!R:R,MATCH($U29,'на отправку (3)'!$A:$A,0),1),0)</f>
        <v>1.4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026001№19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2</v>
      </c>
      <c r="D30" s="102">
        <f>IFERROR(INDEX('на отправку (3)'!F:F,MATCH($U30,'на отправку (3)'!$A:$A,0),1),0)</f>
        <v>1</v>
      </c>
      <c r="E30" s="102">
        <f>IFERROR(INDEX('на отправку (3)'!G:G,MATCH($U30,'на отправку (3)'!$A:$A,0),1),0)</f>
        <v>2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2</v>
      </c>
      <c r="I30" s="102">
        <f>IFERROR(INDEX('на отправку (3)'!K:K,MATCH($U30,'на отправку (3)'!$A:$A,0),1),0)</f>
        <v>1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1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4</v>
      </c>
      <c r="O30" s="102">
        <f>IFERROR(INDEX('на отправку (3)'!Q:Q,MATCH($U30,'на отправку (3)'!$A:$A,0),1),0)</f>
        <v>2</v>
      </c>
      <c r="P30" s="102">
        <f>IFERROR(INDEX('на отправку (3)'!R:R,MATCH($U30,'на отправку (3)'!$A:$A,0),1),0)</f>
        <v>2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1</v>
      </c>
      <c r="U30" s="141" t="str">
        <f t="shared" si="1"/>
        <v>026001№20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1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10</v>
      </c>
      <c r="D32" s="102">
        <f>IFERROR(INDEX('на отправку (3)'!F:F,MATCH($U32,'на отправку (3)'!$A:$A,0),1),0)</f>
        <v>22</v>
      </c>
      <c r="E32" s="102">
        <f>IFERROR(INDEX('на отправку (3)'!G:G,MATCH($U32,'на отправку (3)'!$A:$A,0),1),0)</f>
        <v>0.45454545499999999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18.181818182000001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5</v>
      </c>
      <c r="O32" s="102">
        <f>IFERROR(INDEX('на отправку (3)'!Q:Q,MATCH($U32,'на отправку (3)'!$A:$A,0),1),0)</f>
        <v>13</v>
      </c>
      <c r="P32" s="102">
        <f>IFERROR(INDEX('на отправку (3)'!R:R,MATCH($U32,'на отправку (3)'!$A:$A,0),1),0)</f>
        <v>0.38461538499999998</v>
      </c>
      <c r="Q32" s="102">
        <f>IFERROR(INDEX('на отправку (3)'!S:S,MATCH($U32,'на отправку (3)'!$A:$A,0),1),0)</f>
        <v>1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026001№21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15</v>
      </c>
      <c r="D33" s="102">
        <f>IFERROR(INDEX('на отправку (3)'!F:F,MATCH($U33,'на отправку (3)'!$A:$A,0),1),0)</f>
        <v>153</v>
      </c>
      <c r="E33" s="102">
        <f>IFERROR(INDEX('на отправку (3)'!G:G,MATCH($U33,'на отправку (3)'!$A:$A,0),1),0)</f>
        <v>9.8039215999999998E-2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9.8039215999999998E-2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026001№22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-100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1</v>
      </c>
      <c r="O34" s="102">
        <f>IFERROR(INDEX('на отправку (3)'!Q:Q,MATCH($U34,'на отправку (3)'!$A:$A,0),1),0)</f>
        <v>5</v>
      </c>
      <c r="P34" s="102">
        <f>IFERROR(INDEX('на отправку (3)'!R:R,MATCH($U34,'на отправку (3)'!$A:$A,0),1),0)</f>
        <v>0.2</v>
      </c>
      <c r="Q34" s="102">
        <f>IFERROR(INDEX('на отправку (3)'!S:S,MATCH($U34,'на отправку (3)'!$A:$A,0),1),0)</f>
        <v>0.5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026001№23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5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-100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1</v>
      </c>
      <c r="O35" s="102">
        <f>IFERROR(INDEX('на отправку (3)'!Q:Q,MATCH($U35,'на отправку (3)'!$A:$A,0),1),0)</f>
        <v>5</v>
      </c>
      <c r="P35" s="102">
        <f>IFERROR(INDEX('на отправку (3)'!R:R,MATCH($U35,'на отправку (3)'!$A:$A,0),1),0)</f>
        <v>0.2</v>
      </c>
      <c r="Q35" s="102">
        <f>IFERROR(INDEX('на отправку (3)'!S:S,MATCH($U35,'на отправку (3)'!$A:$A,0),1),0)</f>
        <v>0.5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026001№24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149</v>
      </c>
      <c r="D36" s="102">
        <f>IFERROR(INDEX('на отправку (3)'!F:F,MATCH($U36,'на отправку (3)'!$A:$A,0),1),0)</f>
        <v>160</v>
      </c>
      <c r="E36" s="102">
        <f>IFERROR(INDEX('на отправку (3)'!G:G,MATCH($U36,'на отправку (3)'!$A:$A,0),1),0)</f>
        <v>0.93125000000000002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0.93125000000000002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026001№25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0.7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86.2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6.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11</v>
      </c>
      <c r="V47" s="96" t="s">
        <v>191</v>
      </c>
      <c r="Y47" s="73">
        <f>SUM(Y10:Y44)</f>
        <v>25</v>
      </c>
      <c r="Z47" s="96" t="s">
        <v>282</v>
      </c>
    </row>
    <row r="48" spans="1:26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16</v>
      </c>
      <c r="L50" s="73">
        <f>SUMIF(L10:L44,1,L10:L44)</f>
        <v>19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Лист77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2721</v>
      </c>
      <c r="T1" s="96" t="s">
        <v>159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20.25" customHeight="1" x14ac:dyDescent="0.25">
      <c r="A4" s="158" t="s">
        <v>160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36711</v>
      </c>
      <c r="D10" s="102">
        <f>IFERROR(INDEX('на отправку (3)'!F:F,MATCH($U10,'на отправку (3)'!$A:$A,0),1),0)</f>
        <v>125758.8</v>
      </c>
      <c r="E10" s="102">
        <f>IFERROR(INDEX('на отправку (3)'!G:G,MATCH($U10,'на отправку (3)'!$A:$A,0),1),0)</f>
        <v>0.29191595300000001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5.7691658710000002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0.5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29341</v>
      </c>
      <c r="O10" s="102">
        <f>IFERROR(INDEX('на отправку (3)'!Q:Q,MATCH($U10,'на отправку (3)'!$A:$A,0),1),0)</f>
        <v>106310.5</v>
      </c>
      <c r="P10" s="102">
        <f>IFERROR(INDEX('на отправку (3)'!R:R,MATCH($U10,'на отправку (3)'!$A:$A,0),1),0)</f>
        <v>0.27599343399999998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026002№1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133</v>
      </c>
      <c r="D11" s="102">
        <f>IFERROR(INDEX('на отправку (3)'!F:F,MATCH($U11,'на отправку (3)'!$A:$A,0),1),0)</f>
        <v>141</v>
      </c>
      <c r="E11" s="102">
        <f>IFERROR(INDEX('на отправку (3)'!G:G,MATCH($U11,'на отправку (3)'!$A:$A,0),1),0)</f>
        <v>0.94326241099999997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256.86761164400002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60</v>
      </c>
      <c r="O11" s="102">
        <f>IFERROR(INDEX('на отправку (3)'!Q:Q,MATCH($U11,'на отправку (3)'!$A:$A,0),1),0)</f>
        <v>227</v>
      </c>
      <c r="P11" s="102">
        <f>IFERROR(INDEX('на отправку (3)'!R:R,MATCH($U11,'на отправку (3)'!$A:$A,0),1),0)</f>
        <v>0.26431718100000001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026002№2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6</v>
      </c>
      <c r="D12" s="102">
        <f>IFERROR(INDEX('на отправку (3)'!F:F,MATCH($U12,'на отправку (3)'!$A:$A,0),1),0)</f>
        <v>8</v>
      </c>
      <c r="E12" s="102">
        <f>IFERROR(INDEX('на отправку (3)'!G:G,MATCH($U12,'на отправку (3)'!$A:$A,0),1),0)</f>
        <v>0.75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200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1</v>
      </c>
      <c r="O12" s="102">
        <f>IFERROR(INDEX('на отправку (3)'!Q:Q,MATCH($U12,'на отправку (3)'!$A:$A,0),1),0)</f>
        <v>4</v>
      </c>
      <c r="P12" s="102">
        <f>IFERROR(INDEX('на отправку (3)'!R:R,MATCH($U12,'на отправку (3)'!$A:$A,0),1),0)</f>
        <v>0.25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026002№3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6</v>
      </c>
      <c r="D13" s="102">
        <f>IFERROR(INDEX('на отправку (3)'!F:F,MATCH($U13,'на отправку (3)'!$A:$A,0),1),0)</f>
        <v>7</v>
      </c>
      <c r="E13" s="102">
        <f>IFERROR(INDEX('на отправку (3)'!G:G,MATCH($U13,'на отправку (3)'!$A:$A,0),1),0)</f>
        <v>0.85714285700000004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199.99999965000001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1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2</v>
      </c>
      <c r="O13" s="102">
        <f>IFERROR(INDEX('на отправку (3)'!Q:Q,MATCH($U13,'на отправку (3)'!$A:$A,0),1),0)</f>
        <v>7</v>
      </c>
      <c r="P13" s="102">
        <f>IFERROR(INDEX('на отправку (3)'!R:R,MATCH($U13,'на отправку (3)'!$A:$A,0),1),0)</f>
        <v>0.28571428599999998</v>
      </c>
      <c r="Q13" s="102">
        <f>IFERROR(INDEX('на отправку (3)'!S:S,MATCH($U13,'на отправку (3)'!$A:$A,0),1),0)</f>
        <v>0.5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026002№4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12</v>
      </c>
      <c r="D14" s="102">
        <f>IFERROR(INDEX('на отправку (3)'!F:F,MATCH($U14,'на отправку (3)'!$A:$A,0),1),0)</f>
        <v>12</v>
      </c>
      <c r="E14" s="102">
        <f>IFERROR(INDEX('на отправку (3)'!G:G,MATCH($U14,'на отправку (3)'!$A:$A,0),1),0)</f>
        <v>1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328.57142918400001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7</v>
      </c>
      <c r="O14" s="102">
        <f>IFERROR(INDEX('на отправку (3)'!Q:Q,MATCH($U14,'на отправку (3)'!$A:$A,0),1),0)</f>
        <v>30</v>
      </c>
      <c r="P14" s="102">
        <f>IFERROR(INDEX('на отправку (3)'!R:R,MATCH($U14,'на отправку (3)'!$A:$A,0),1),0)</f>
        <v>0.233333333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026002№5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2263</v>
      </c>
      <c r="D15" s="102">
        <f>IFERROR(INDEX('на отправку (3)'!F:F,MATCH($U15,'на отправку (3)'!$A:$A,0),1),0)</f>
        <v>2260</v>
      </c>
      <c r="E15" s="102">
        <f>IFERROR(INDEX('на отправку (3)'!G:G,MATCH($U15,'на отправку (3)'!$A:$A,0),1),0)</f>
        <v>1.001327434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1.001327434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026002№6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309</v>
      </c>
      <c r="D16" s="102">
        <f>IFERROR(INDEX('на отправку (3)'!F:F,MATCH($U16,'на отправку (3)'!$A:$A,0),1),0)</f>
        <v>350</v>
      </c>
      <c r="E16" s="102">
        <f>IFERROR(INDEX('на отправку (3)'!G:G,MATCH($U16,'на отправку (3)'!$A:$A,0),1),0)</f>
        <v>0.88285714299999996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11.222689103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204</v>
      </c>
      <c r="O16" s="102">
        <f>IFERROR(INDEX('на отправку (3)'!Q:Q,MATCH($U16,'на отправку (3)'!$A:$A,0),1),0)</f>
        <v>257</v>
      </c>
      <c r="P16" s="102">
        <f>IFERROR(INDEX('на отправку (3)'!R:R,MATCH($U16,'на отправку (3)'!$A:$A,0),1),0)</f>
        <v>0.79377431899999995</v>
      </c>
      <c r="Q16" s="102">
        <f>IFERROR(INDEX('на отправку (3)'!S:S,MATCH($U16,'на отправку (3)'!$A:$A,0),1),0)</f>
        <v>1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026002№7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144</v>
      </c>
      <c r="D17" s="102">
        <f>IFERROR(INDEX('на отправку (3)'!F:F,MATCH($U17,'на отправку (3)'!$A:$A,0),1),0)</f>
        <v>350</v>
      </c>
      <c r="E17" s="102">
        <f>IFERROR(INDEX('на отправку (3)'!G:G,MATCH($U17,'на отправку (3)'!$A:$A,0),1),0)</f>
        <v>0.41142857100000002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-11.885714370000001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120</v>
      </c>
      <c r="O17" s="102">
        <f>IFERROR(INDEX('на отправку (3)'!Q:Q,MATCH($U17,'на отправку (3)'!$A:$A,0),1),0)</f>
        <v>257</v>
      </c>
      <c r="P17" s="102">
        <f>IFERROR(INDEX('на отправку (3)'!R:R,MATCH($U17,'на отправку (3)'!$A:$A,0),1),0)</f>
        <v>0.46692607000000003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026002№8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942</v>
      </c>
      <c r="D18" s="102">
        <f>IFERROR(INDEX('на отправку (3)'!F:F,MATCH($U18,'на отправку (3)'!$A:$A,0),1),0)</f>
        <v>141</v>
      </c>
      <c r="E18" s="102">
        <f>IFERROR(INDEX('на отправку (3)'!G:G,MATCH($U18,'на отправку (3)'!$A:$A,0),1),0)</f>
        <v>6.6808510639999996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6.6808510639999996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720</v>
      </c>
      <c r="O18" s="102">
        <f>IFERROR(INDEX('на отправку (3)'!Q:Q,MATCH($U18,'на отправку (3)'!$A:$A,0),1),0)</f>
        <v>227</v>
      </c>
      <c r="P18" s="102">
        <f>IFERROR(INDEX('на отправку (3)'!R:R,MATCH($U18,'на отправку (3)'!$A:$A,0),1),0)</f>
        <v>3.1718061670000002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026002№9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60</v>
      </c>
      <c r="D19" s="102">
        <f>IFERROR(INDEX('на отправку (3)'!F:F,MATCH($U19,'на отправку (3)'!$A:$A,0),1),0)</f>
        <v>7</v>
      </c>
      <c r="E19" s="102">
        <f>IFERROR(INDEX('на отправку (3)'!G:G,MATCH($U19,'на отправку (3)'!$A:$A,0),1),0)</f>
        <v>8.5714285710000002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8.5714285710000002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20</v>
      </c>
      <c r="O19" s="102">
        <f>IFERROR(INDEX('на отправку (3)'!Q:Q,MATCH($U19,'на отправку (3)'!$A:$A,0),1),0)</f>
        <v>7</v>
      </c>
      <c r="P19" s="102">
        <f>IFERROR(INDEX('на отправку (3)'!R:R,MATCH($U19,'на отправку (3)'!$A:$A,0),1),0)</f>
        <v>2.8571428569999999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026002№10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118</v>
      </c>
      <c r="D20" s="102">
        <f>IFERROR(INDEX('на отправку (3)'!F:F,MATCH($U20,'на отправку (3)'!$A:$A,0),1),0)</f>
        <v>12</v>
      </c>
      <c r="E20" s="102">
        <f>IFERROR(INDEX('на отправку (3)'!G:G,MATCH($U20,'на отправку (3)'!$A:$A,0),1),0)</f>
        <v>9.8333333330000006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9.8333333330000006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83</v>
      </c>
      <c r="O20" s="102">
        <f>IFERROR(INDEX('на отправку (3)'!Q:Q,MATCH($U20,'на отправку (3)'!$A:$A,0),1),0)</f>
        <v>30</v>
      </c>
      <c r="P20" s="102">
        <f>IFERROR(INDEX('на отправку (3)'!R:R,MATCH($U20,'на отправку (3)'!$A:$A,0),1),0)</f>
        <v>2.766666667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026002№11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463</v>
      </c>
      <c r="D21" s="102">
        <f>IFERROR(INDEX('на отправку (3)'!F:F,MATCH($U21,'на отправку (3)'!$A:$A,0),1),0)</f>
        <v>9394</v>
      </c>
      <c r="E21" s="102">
        <f>IFERROR(INDEX('на отправку (3)'!G:G,MATCH($U21,'на отправку (3)'!$A:$A,0),1),0)</f>
        <v>4.9286779000000003E-2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110.366083101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195</v>
      </c>
      <c r="O21" s="102">
        <f>IFERROR(INDEX('на отправку (3)'!Q:Q,MATCH($U21,'на отправку (3)'!$A:$A,0),1),0)</f>
        <v>8323</v>
      </c>
      <c r="P21" s="102">
        <f>IFERROR(INDEX('на отправку (3)'!R:R,MATCH($U21,'на отправку (3)'!$A:$A,0),1),0)</f>
        <v>2.3429051999999999E-2</v>
      </c>
      <c r="Q21" s="102">
        <f>IFERROR(INDEX('на отправку (3)'!S:S,MATCH($U21,'на отправку (3)'!$A:$A,0),1),0)</f>
        <v>1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026002№12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53</v>
      </c>
      <c r="D22" s="102">
        <f>IFERROR(INDEX('на отправку (3)'!F:F,MATCH($U22,'на отправку (3)'!$A:$A,0),1),0)</f>
        <v>345</v>
      </c>
      <c r="E22" s="102">
        <f>IFERROR(INDEX('на отправку (3)'!G:G,MATCH($U22,'на отправку (3)'!$A:$A,0),1),0)</f>
        <v>0.15362318799999999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-45.427191217000001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105</v>
      </c>
      <c r="O22" s="102">
        <f>IFERROR(INDEX('на отправку (3)'!Q:Q,MATCH($U22,'на отправку (3)'!$A:$A,0),1),0)</f>
        <v>373</v>
      </c>
      <c r="P22" s="102">
        <f>IFERROR(INDEX('на отправку (3)'!R:R,MATCH($U22,'на отправку (3)'!$A:$A,0),1),0)</f>
        <v>0.28150133999999999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026002№13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720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617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026002№14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2268</v>
      </c>
      <c r="D25" s="102">
        <f>IFERROR(INDEX('на отправку (3)'!F:F,MATCH($U25,'на отправку (3)'!$A:$A,0),1),0)</f>
        <v>3313</v>
      </c>
      <c r="E25" s="102">
        <f>IFERROR(INDEX('на отправку (3)'!G:G,MATCH($U25,'на отправку (3)'!$A:$A,0),1),0)</f>
        <v>0.68457591299999998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0.68457591299999998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026002№15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3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3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026002№16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17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0</v>
      </c>
      <c r="O27" s="102">
        <f>IFERROR(INDEX('на отправку (3)'!Q:Q,MATCH($U27,'на отправку (3)'!$A:$A,0),1),0)</f>
        <v>9</v>
      </c>
      <c r="P27" s="102">
        <f>IFERROR(INDEX('на отправку (3)'!R:R,MATCH($U27,'на отправку (3)'!$A:$A,0),1),0)</f>
        <v>0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026002№17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13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4</v>
      </c>
      <c r="O28" s="102">
        <f>IFERROR(INDEX('на отправку (3)'!Q:Q,MATCH($U28,'на отправку (3)'!$A:$A,0),1),0)</f>
        <v>1</v>
      </c>
      <c r="P28" s="102">
        <f>IFERROR(INDEX('на отправку (3)'!R:R,MATCH($U28,'на отправку (3)'!$A:$A,0),1),0)</f>
        <v>4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026002№18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3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3</v>
      </c>
      <c r="O29" s="102">
        <f>IFERROR(INDEX('на отправку (3)'!Q:Q,MATCH($U29,'на отправку (3)'!$A:$A,0),1),0)</f>
        <v>1</v>
      </c>
      <c r="P29" s="102">
        <f>IFERROR(INDEX('на отправку (3)'!R:R,MATCH($U29,'на отправку (3)'!$A:$A,0),1),0)</f>
        <v>3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026002№19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0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1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026002№20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2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026002№21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57</v>
      </c>
      <c r="D33" s="102">
        <f>IFERROR(INDEX('на отправку (3)'!F:F,MATCH($U33,'на отправку (3)'!$A:$A,0),1),0)</f>
        <v>80</v>
      </c>
      <c r="E33" s="102">
        <f>IFERROR(INDEX('на отправку (3)'!G:G,MATCH($U33,'на отправку (3)'!$A:$A,0),1),0)</f>
        <v>0.71250000000000002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0.71250000000000002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026002№22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026002№23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1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1</v>
      </c>
      <c r="O35" s="102">
        <f>IFERROR(INDEX('на отправку (3)'!Q:Q,MATCH($U35,'на отправку (3)'!$A:$A,0),1),0)</f>
        <v>0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026002№24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148</v>
      </c>
      <c r="D36" s="102">
        <f>IFERROR(INDEX('на отправку (3)'!F:F,MATCH($U36,'на отправку (3)'!$A:$A,0),1),0)</f>
        <v>192</v>
      </c>
      <c r="E36" s="102">
        <f>IFERROR(INDEX('на отправку (3)'!G:G,MATCH($U36,'на отправку (3)'!$A:$A,0),1),0)</f>
        <v>0.77083333300000001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0.77083333300000001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026002№25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13</v>
      </c>
      <c r="V47" s="96" t="s">
        <v>191</v>
      </c>
      <c r="Y47" s="73">
        <f>SUM(Y10:Y44)</f>
        <v>23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17</v>
      </c>
      <c r="L50" s="73">
        <f>SUMIF(L10:L44,1,L10:L44)</f>
        <v>17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3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85" customWidth="1"/>
    <col min="2" max="2" width="7.140625" style="85" customWidth="1"/>
    <col min="3" max="3" width="13.85546875" style="85" customWidth="1"/>
    <col min="4" max="4" width="13.7109375" style="85" customWidth="1"/>
    <col min="5" max="5" width="11" style="85" customWidth="1"/>
    <col min="6" max="9" width="11.140625" style="85" customWidth="1"/>
    <col min="10" max="10" width="14" style="85" customWidth="1"/>
    <col min="11" max="11" width="14.28515625" style="85" customWidth="1"/>
    <col min="12" max="12" width="11.140625" style="85" customWidth="1"/>
    <col min="13" max="13" width="20" style="85" customWidth="1"/>
    <col min="14" max="15" width="13.28515625" style="85" customWidth="1"/>
    <col min="16" max="17" width="11.140625" style="85" customWidth="1"/>
    <col min="18" max="18" width="20" style="85" customWidth="1"/>
    <col min="19" max="19" width="0.140625" style="85" hidden="1" customWidth="1"/>
    <col min="20" max="20" width="9.140625" style="96"/>
    <col min="21" max="21" width="0" style="85" hidden="1" customWidth="1"/>
    <col min="22" max="16384" width="9.140625" style="85"/>
  </cols>
  <sheetData>
    <row r="1" spans="1:25" x14ac:dyDescent="0.25">
      <c r="A1" s="5" t="s">
        <v>2642</v>
      </c>
      <c r="T1" s="96" t="s">
        <v>33</v>
      </c>
    </row>
    <row r="2" spans="1:25" ht="22.5" customHeight="1" x14ac:dyDescent="0.25">
      <c r="A2" s="157" t="s">
        <v>2759</v>
      </c>
      <c r="B2" s="157" t="s">
        <v>2583</v>
      </c>
      <c r="C2" s="157" t="s">
        <v>2583</v>
      </c>
      <c r="D2" s="157" t="s">
        <v>2583</v>
      </c>
      <c r="E2" s="157" t="s">
        <v>2583</v>
      </c>
      <c r="F2" s="157" t="s">
        <v>2583</v>
      </c>
      <c r="G2" s="157" t="s">
        <v>2583</v>
      </c>
      <c r="H2" s="157" t="s">
        <v>2583</v>
      </c>
      <c r="I2" s="157" t="s">
        <v>2583</v>
      </c>
      <c r="J2" s="157" t="s">
        <v>2583</v>
      </c>
      <c r="K2" s="157" t="s">
        <v>2583</v>
      </c>
      <c r="L2" s="157" t="s">
        <v>2583</v>
      </c>
      <c r="M2" s="157" t="s">
        <v>2583</v>
      </c>
      <c r="N2" s="157" t="s">
        <v>2583</v>
      </c>
      <c r="O2" s="157" t="s">
        <v>2583</v>
      </c>
      <c r="P2" s="157" t="s">
        <v>2583</v>
      </c>
      <c r="Q2" s="157" t="s">
        <v>2583</v>
      </c>
      <c r="R2" s="157" t="s">
        <v>2583</v>
      </c>
      <c r="S2" s="157" t="s">
        <v>2583</v>
      </c>
    </row>
    <row r="3" spans="1:25" ht="20.25" customHeight="1" x14ac:dyDescent="0.25">
      <c r="A3" s="157" t="s">
        <v>0</v>
      </c>
      <c r="B3" s="157" t="s">
        <v>0</v>
      </c>
      <c r="C3" s="157" t="s">
        <v>0</v>
      </c>
      <c r="D3" s="157" t="s">
        <v>0</v>
      </c>
      <c r="E3" s="157" t="s">
        <v>0</v>
      </c>
      <c r="F3" s="157" t="s">
        <v>0</v>
      </c>
      <c r="G3" s="157" t="s">
        <v>0</v>
      </c>
      <c r="H3" s="157" t="s">
        <v>0</v>
      </c>
      <c r="I3" s="157" t="s">
        <v>0</v>
      </c>
      <c r="J3" s="157" t="s">
        <v>0</v>
      </c>
      <c r="K3" s="157" t="s">
        <v>0</v>
      </c>
      <c r="L3" s="157" t="s">
        <v>0</v>
      </c>
      <c r="M3" s="157" t="s">
        <v>0</v>
      </c>
      <c r="N3" s="157" t="s">
        <v>0</v>
      </c>
      <c r="O3" s="157" t="s">
        <v>0</v>
      </c>
      <c r="P3" s="157" t="s">
        <v>0</v>
      </c>
      <c r="Q3" s="157" t="s">
        <v>0</v>
      </c>
      <c r="R3" s="157" t="s">
        <v>0</v>
      </c>
      <c r="S3" s="157" t="s">
        <v>0</v>
      </c>
    </row>
    <row r="4" spans="1:25" ht="19.5" customHeight="1" x14ac:dyDescent="0.25">
      <c r="A4" s="157" t="s">
        <v>2643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</row>
    <row r="5" spans="1:25" x14ac:dyDescent="0.25">
      <c r="A5" s="162" t="s">
        <v>2584</v>
      </c>
      <c r="B5" s="162" t="s">
        <v>2585</v>
      </c>
      <c r="C5" s="159" t="s">
        <v>2760</v>
      </c>
      <c r="D5" s="178" t="s">
        <v>2586</v>
      </c>
      <c r="E5" s="178" t="s">
        <v>2586</v>
      </c>
      <c r="F5" s="178" t="s">
        <v>2586</v>
      </c>
      <c r="G5" s="178" t="s">
        <v>2586</v>
      </c>
      <c r="H5" s="178" t="s">
        <v>2586</v>
      </c>
      <c r="I5" s="178" t="s">
        <v>2586</v>
      </c>
      <c r="J5" s="178" t="s">
        <v>2586</v>
      </c>
      <c r="K5" s="178" t="s">
        <v>2586</v>
      </c>
      <c r="L5" s="178" t="s">
        <v>2586</v>
      </c>
      <c r="M5" s="178" t="s">
        <v>2586</v>
      </c>
      <c r="N5" s="159" t="s">
        <v>2761</v>
      </c>
      <c r="O5" s="178" t="s">
        <v>2587</v>
      </c>
      <c r="P5" s="178" t="s">
        <v>2587</v>
      </c>
      <c r="Q5" s="178" t="s">
        <v>2587</v>
      </c>
      <c r="R5" s="179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63"/>
      <c r="B6" s="163"/>
      <c r="C6" s="1" t="s">
        <v>2588</v>
      </c>
      <c r="D6" s="1" t="s">
        <v>2589</v>
      </c>
      <c r="E6" s="1" t="s">
        <v>2590</v>
      </c>
      <c r="F6" s="1" t="s">
        <v>2591</v>
      </c>
      <c r="G6" s="1" t="s">
        <v>2592</v>
      </c>
      <c r="H6" s="1" t="s">
        <v>2593</v>
      </c>
      <c r="I6" s="1" t="s">
        <v>9</v>
      </c>
      <c r="J6" s="1" t="s">
        <v>2594</v>
      </c>
      <c r="K6" s="1" t="s">
        <v>2595</v>
      </c>
      <c r="L6" s="1" t="s">
        <v>2596</v>
      </c>
      <c r="M6" s="1" t="s">
        <v>11</v>
      </c>
      <c r="N6" s="1" t="s">
        <v>2588</v>
      </c>
      <c r="O6" s="1" t="s">
        <v>2589</v>
      </c>
      <c r="P6" s="1" t="s">
        <v>2590</v>
      </c>
      <c r="Q6" s="1" t="s">
        <v>9</v>
      </c>
      <c r="R6" s="95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7"/>
      <c r="B7" s="177"/>
      <c r="C7" s="1" t="s">
        <v>2597</v>
      </c>
      <c r="D7" s="1" t="s">
        <v>2597</v>
      </c>
      <c r="E7" s="1" t="s">
        <v>2598</v>
      </c>
      <c r="F7" s="1" t="s">
        <v>2599</v>
      </c>
      <c r="G7" s="1" t="s">
        <v>2600</v>
      </c>
      <c r="H7" s="1" t="s">
        <v>2601</v>
      </c>
      <c r="I7" s="1" t="s">
        <v>2602</v>
      </c>
      <c r="J7" s="1" t="s">
        <v>2603</v>
      </c>
      <c r="K7" s="1" t="s">
        <v>2603</v>
      </c>
      <c r="L7" s="1" t="s">
        <v>2604</v>
      </c>
      <c r="M7" s="1"/>
      <c r="N7" s="1" t="s">
        <v>2597</v>
      </c>
      <c r="O7" s="1" t="s">
        <v>2597</v>
      </c>
      <c r="P7" s="1" t="s">
        <v>2605</v>
      </c>
      <c r="Q7" s="1" t="s">
        <v>2606</v>
      </c>
      <c r="R7" s="95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2">
        <v>1</v>
      </c>
      <c r="B8" s="2">
        <v>2</v>
      </c>
      <c r="C8" s="2" t="s">
        <v>4</v>
      </c>
      <c r="D8" s="2" t="s">
        <v>2607</v>
      </c>
      <c r="E8" s="2" t="s">
        <v>6</v>
      </c>
      <c r="F8" s="2" t="s">
        <v>286</v>
      </c>
      <c r="G8" s="2" t="s">
        <v>287</v>
      </c>
      <c r="H8" s="2" t="s">
        <v>288</v>
      </c>
      <c r="I8" s="2" t="s">
        <v>289</v>
      </c>
      <c r="J8" s="2" t="s">
        <v>290</v>
      </c>
      <c r="K8" s="2" t="s">
        <v>2608</v>
      </c>
      <c r="L8" s="2" t="s">
        <v>2609</v>
      </c>
      <c r="M8" s="2" t="s">
        <v>2610</v>
      </c>
      <c r="N8" s="2" t="s">
        <v>2611</v>
      </c>
      <c r="O8" s="2" t="s">
        <v>2612</v>
      </c>
      <c r="P8" s="2" t="s">
        <v>2613</v>
      </c>
      <c r="Q8" s="2" t="s">
        <v>2614</v>
      </c>
      <c r="R8" s="2" t="s">
        <v>2615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2616</v>
      </c>
      <c r="C9" s="171" t="s">
        <v>13</v>
      </c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T9" s="143"/>
    </row>
    <row r="10" spans="1:25" ht="26.25" customHeight="1" x14ac:dyDescent="0.25">
      <c r="A10" s="7" t="s">
        <v>293</v>
      </c>
      <c r="B10" s="7" t="s">
        <v>2617</v>
      </c>
      <c r="C10" s="102">
        <f>IFERROR(INDEX('на отправку (3)'!E:E,MATCH($U10,'на отправку (3)'!$A:$A,0),1),0)</f>
        <v>0</v>
      </c>
      <c r="D10" s="102">
        <f>IFERROR(INDEX('на отправку (3)'!F:F,MATCH($U10,'на отправку (3)'!$A:$A,0),1),0)</f>
        <v>0</v>
      </c>
      <c r="E10" s="102">
        <f>IFERROR(INDEX('на отправку (3)'!G:G,MATCH($U10,'на отправку (3)'!$A:$A,0),1),0)</f>
        <v>0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0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0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0</v>
      </c>
      <c r="O10" s="102">
        <f>IFERROR(INDEX('на отправку (3)'!Q:Q,MATCH($U10,'на отправку (3)'!$A:$A,0),1),0)</f>
        <v>0</v>
      </c>
      <c r="P10" s="102">
        <f>IFERROR(INDEX('на отправку (3)'!R:R,MATCH($U10,'на отправку (3)'!$A:$A,0),1),0)</f>
        <v>0</v>
      </c>
      <c r="Q10" s="102">
        <f>IFERROR(INDEX('на отправку (3)'!S:S,MATCH($U10,'на отправку (3)'!$A:$A,0),1),0)</f>
        <v>0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021100№1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0</v>
      </c>
    </row>
    <row r="11" spans="1:25" ht="43.5" customHeight="1" x14ac:dyDescent="0.25">
      <c r="A11" s="7" t="s">
        <v>295</v>
      </c>
      <c r="B11" s="7" t="s">
        <v>2</v>
      </c>
      <c r="C11" s="102">
        <f>IFERROR(INDEX('на отправку (3)'!E:E,MATCH($U11,'на отправку (3)'!$A:$A,0),1),0)</f>
        <v>0</v>
      </c>
      <c r="D11" s="102">
        <f>IFERROR(INDEX('на отправку (3)'!F:F,MATCH($U11,'на отправку (3)'!$A:$A,0),1),0)</f>
        <v>0</v>
      </c>
      <c r="E11" s="102">
        <f>IFERROR(INDEX('на отправку (3)'!G:G,MATCH($U11,'на отправку (3)'!$A:$A,0),1),0)</f>
        <v>0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0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0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0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0</v>
      </c>
      <c r="O11" s="102">
        <f>IFERROR(INDEX('на отправку (3)'!Q:Q,MATCH($U11,'на отправку (3)'!$A:$A,0),1),0)</f>
        <v>0</v>
      </c>
      <c r="P11" s="102">
        <f>IFERROR(INDEX('на отправку (3)'!R:R,MATCH($U11,'на отправку (3)'!$A:$A,0),1),0)</f>
        <v>0</v>
      </c>
      <c r="Q11" s="102">
        <f>IFERROR(INDEX('на отправку (3)'!S:S,MATCH($U11,'на отправку (3)'!$A:$A,0),1),0)</f>
        <v>0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0</v>
      </c>
      <c r="U11" s="141" t="str">
        <f t="shared" ref="U11:U36" si="1">CONCATENATE($T$1,"№",B11)</f>
        <v>021100№2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0</v>
      </c>
    </row>
    <row r="12" spans="1:25" ht="46.5" customHeight="1" x14ac:dyDescent="0.25">
      <c r="A12" s="7" t="s">
        <v>297</v>
      </c>
      <c r="B12" s="7" t="s">
        <v>4</v>
      </c>
      <c r="C12" s="102">
        <f>IFERROR(INDEX('на отправку (3)'!E:E,MATCH($U12,'на отправку (3)'!$A:$A,0),1),0)</f>
        <v>0</v>
      </c>
      <c r="D12" s="102">
        <f>IFERROR(INDEX('на отправку (3)'!F:F,MATCH($U12,'на отправку (3)'!$A:$A,0),1),0)</f>
        <v>0</v>
      </c>
      <c r="E12" s="102">
        <f>IFERROR(INDEX('на отправку (3)'!G:G,MATCH($U12,'на отправку (3)'!$A:$A,0),1),0)</f>
        <v>0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0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0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021100№3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0</v>
      </c>
    </row>
    <row r="13" spans="1:25" ht="36.75" customHeight="1" x14ac:dyDescent="0.25">
      <c r="A13" s="7" t="s">
        <v>299</v>
      </c>
      <c r="B13" s="7" t="s">
        <v>2607</v>
      </c>
      <c r="C13" s="102">
        <f>IFERROR(INDEX('на отправку (3)'!E:E,MATCH($U13,'на отправку (3)'!$A:$A,0),1),0)</f>
        <v>0</v>
      </c>
      <c r="D13" s="102">
        <f>IFERROR(INDEX('на отправку (3)'!F:F,MATCH($U13,'на отправку (3)'!$A:$A,0),1),0)</f>
        <v>0</v>
      </c>
      <c r="E13" s="102">
        <f>IFERROR(INDEX('на отправку (3)'!G:G,MATCH($U13,'на отправку (3)'!$A:$A,0),1),0)</f>
        <v>0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0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0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0</v>
      </c>
      <c r="O13" s="102">
        <f>IFERROR(INDEX('на отправку (3)'!Q:Q,MATCH($U13,'на отправку (3)'!$A:$A,0),1),0)</f>
        <v>0</v>
      </c>
      <c r="P13" s="102">
        <f>IFERROR(INDEX('на отправку (3)'!R:R,MATCH($U13,'на отправку (3)'!$A:$A,0),1),0)</f>
        <v>0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0</v>
      </c>
      <c r="U13" s="141" t="str">
        <f t="shared" si="1"/>
        <v>021100№4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0</v>
      </c>
    </row>
    <row r="14" spans="1:25" ht="36.75" customHeight="1" x14ac:dyDescent="0.25">
      <c r="A14" s="7" t="s">
        <v>301</v>
      </c>
      <c r="B14" s="7" t="s">
        <v>6</v>
      </c>
      <c r="C14" s="102">
        <f>IFERROR(INDEX('на отправку (3)'!E:E,MATCH($U14,'на отправку (3)'!$A:$A,0),1),0)</f>
        <v>0</v>
      </c>
      <c r="D14" s="102">
        <f>IFERROR(INDEX('на отправку (3)'!F:F,MATCH($U14,'на отправку (3)'!$A:$A,0),1),0)</f>
        <v>0</v>
      </c>
      <c r="E14" s="102">
        <f>IFERROR(INDEX('на отправку (3)'!G:G,MATCH($U14,'на отправку (3)'!$A:$A,0),1),0)</f>
        <v>0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0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0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0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0</v>
      </c>
      <c r="O14" s="102">
        <f>IFERROR(INDEX('на отправку (3)'!Q:Q,MATCH($U14,'на отправку (3)'!$A:$A,0),1),0)</f>
        <v>0</v>
      </c>
      <c r="P14" s="102">
        <f>IFERROR(INDEX('на отправку (3)'!R:R,MATCH($U14,'на отправку (3)'!$A:$A,0),1),0)</f>
        <v>0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0</v>
      </c>
      <c r="U14" s="141" t="str">
        <f t="shared" si="1"/>
        <v>021100№5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0</v>
      </c>
    </row>
    <row r="15" spans="1:25" ht="26.25" customHeight="1" x14ac:dyDescent="0.25">
      <c r="A15" s="7" t="s">
        <v>303</v>
      </c>
      <c r="B15" s="7" t="s">
        <v>286</v>
      </c>
      <c r="C15" s="102">
        <f>IFERROR(INDEX('на отправку (3)'!E:E,MATCH($U15,'на отправку (3)'!$A:$A,0),1),0)</f>
        <v>0</v>
      </c>
      <c r="D15" s="102">
        <f>IFERROR(INDEX('на отправку (3)'!F:F,MATCH($U15,'на отправку (3)'!$A:$A,0),1),0)</f>
        <v>0</v>
      </c>
      <c r="E15" s="102">
        <f>IFERROR(INDEX('на отправку (3)'!G:G,MATCH($U15,'на отправку (3)'!$A:$A,0),1),0)</f>
        <v>0</v>
      </c>
      <c r="F15" s="102">
        <f>IFERROR(INDEX('на отправку (3)'!H:H,MATCH($U15,'на отправку (3)'!$A:$A,0),1),0)</f>
        <v>0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0</v>
      </c>
      <c r="I15" s="102">
        <f>IFERROR(INDEX('на отправку (3)'!K:K,MATCH($U15,'на отправку (3)'!$A:$A,0),1),0)</f>
        <v>0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0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0</v>
      </c>
      <c r="R15" s="102">
        <f>IFERROR(INDEX('на отправку (3)'!T:T,MATCH($U15,'на отправку (3)'!$A:$A,0),1),0)</f>
        <v>0</v>
      </c>
      <c r="T15" s="140">
        <f t="shared" si="0"/>
        <v>0</v>
      </c>
      <c r="U15" s="141" t="str">
        <f t="shared" si="1"/>
        <v>021100№6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0</v>
      </c>
    </row>
    <row r="16" spans="1:25" ht="36.75" customHeight="1" x14ac:dyDescent="0.25">
      <c r="A16" s="7" t="s">
        <v>2618</v>
      </c>
      <c r="B16" s="7" t="s">
        <v>287</v>
      </c>
      <c r="C16" s="102">
        <f>IFERROR(INDEX('на отправку (3)'!E:E,MATCH($U16,'на отправку (3)'!$A:$A,0),1),0)</f>
        <v>0</v>
      </c>
      <c r="D16" s="102">
        <f>IFERROR(INDEX('на отправку (3)'!F:F,MATCH($U16,'на отправку (3)'!$A:$A,0),1),0)</f>
        <v>0</v>
      </c>
      <c r="E16" s="102">
        <f>IFERROR(INDEX('на отправку (3)'!G:G,MATCH($U16,'на отправку (3)'!$A:$A,0),1),0)</f>
        <v>0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0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0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0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0</v>
      </c>
      <c r="O16" s="102">
        <f>IFERROR(INDEX('на отправку (3)'!Q:Q,MATCH($U16,'на отправку (3)'!$A:$A,0),1),0)</f>
        <v>0</v>
      </c>
      <c r="P16" s="102">
        <f>IFERROR(INDEX('на отправку (3)'!R:R,MATCH($U16,'на отправку (3)'!$A:$A,0),1),0)</f>
        <v>0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0</v>
      </c>
      <c r="U16" s="141" t="str">
        <f t="shared" si="1"/>
        <v>021100№7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0</v>
      </c>
    </row>
    <row r="17" spans="1:25" ht="36.75" customHeight="1" x14ac:dyDescent="0.25">
      <c r="A17" s="7" t="s">
        <v>2619</v>
      </c>
      <c r="B17" s="7" t="s">
        <v>288</v>
      </c>
      <c r="C17" s="102">
        <f>IFERROR(INDEX('на отправку (3)'!E:E,MATCH($U17,'на отправку (3)'!$A:$A,0),1),0)</f>
        <v>0</v>
      </c>
      <c r="D17" s="102">
        <f>IFERROR(INDEX('на отправку (3)'!F:F,MATCH($U17,'на отправку (3)'!$A:$A,0),1),0)</f>
        <v>0</v>
      </c>
      <c r="E17" s="102">
        <f>IFERROR(INDEX('на отправку (3)'!G:G,MATCH($U17,'на отправку (3)'!$A:$A,0),1),0)</f>
        <v>0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0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0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0</v>
      </c>
      <c r="O17" s="102">
        <f>IFERROR(INDEX('на отправку (3)'!Q:Q,MATCH($U17,'на отправку (3)'!$A:$A,0),1),0)</f>
        <v>0</v>
      </c>
      <c r="P17" s="102">
        <f>IFERROR(INDEX('на отправку (3)'!R:R,MATCH($U17,'на отправку (3)'!$A:$A,0),1),0)</f>
        <v>0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021100№8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0</v>
      </c>
    </row>
    <row r="18" spans="1:25" ht="36.75" customHeight="1" x14ac:dyDescent="0.25">
      <c r="A18" s="7" t="s">
        <v>309</v>
      </c>
      <c r="B18" s="7" t="s">
        <v>289</v>
      </c>
      <c r="C18" s="102">
        <f>IFERROR(INDEX('на отправку (3)'!E:E,MATCH($U18,'на отправку (3)'!$A:$A,0),1),0)</f>
        <v>0</v>
      </c>
      <c r="D18" s="102">
        <f>IFERROR(INDEX('на отправку (3)'!F:F,MATCH($U18,'на отправку (3)'!$A:$A,0),1),0)</f>
        <v>0</v>
      </c>
      <c r="E18" s="102">
        <f>IFERROR(INDEX('на отправку (3)'!G:G,MATCH($U18,'на отправку (3)'!$A:$A,0),1),0)</f>
        <v>0</v>
      </c>
      <c r="F18" s="102">
        <f>IFERROR(INDEX('на отправку (3)'!H:H,MATCH($U18,'на отправку (3)'!$A:$A,0),1),0)</f>
        <v>0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0</v>
      </c>
      <c r="I18" s="102">
        <f>IFERROR(INDEX('на отправку (3)'!K:K,MATCH($U18,'на отправку (3)'!$A:$A,0),1),0)</f>
        <v>0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0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0</v>
      </c>
      <c r="O18" s="102">
        <f>IFERROR(INDEX('на отправку (3)'!Q:Q,MATCH($U18,'на отправку (3)'!$A:$A,0),1),0)</f>
        <v>0</v>
      </c>
      <c r="P18" s="102">
        <f>IFERROR(INDEX('на отправку (3)'!R:R,MATCH($U18,'на отправку (3)'!$A:$A,0),1),0)</f>
        <v>0</v>
      </c>
      <c r="Q18" s="102">
        <f>IFERROR(INDEX('на отправку (3)'!S:S,MATCH($U18,'на отправку (3)'!$A:$A,0),1),0)</f>
        <v>0</v>
      </c>
      <c r="R18" s="102">
        <f>IFERROR(INDEX('на отправку (3)'!T:T,MATCH($U18,'на отправку (3)'!$A:$A,0),1),0)</f>
        <v>0</v>
      </c>
      <c r="T18" s="140">
        <f t="shared" si="0"/>
        <v>0</v>
      </c>
      <c r="U18" s="141" t="str">
        <f t="shared" si="1"/>
        <v>021100№9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0</v>
      </c>
    </row>
    <row r="19" spans="1:25" ht="36.75" customHeight="1" x14ac:dyDescent="0.25">
      <c r="A19" s="7" t="s">
        <v>311</v>
      </c>
      <c r="B19" s="7" t="s">
        <v>290</v>
      </c>
      <c r="C19" s="102">
        <f>IFERROR(INDEX('на отправку (3)'!E:E,MATCH($U19,'на отправку (3)'!$A:$A,0),1),0)</f>
        <v>0</v>
      </c>
      <c r="D19" s="102">
        <f>IFERROR(INDEX('на отправку (3)'!F:F,MATCH($U19,'на отправку (3)'!$A:$A,0),1),0)</f>
        <v>0</v>
      </c>
      <c r="E19" s="102">
        <f>IFERROR(INDEX('на отправку (3)'!G:G,MATCH($U19,'на отправку (3)'!$A:$A,0),1),0)</f>
        <v>0</v>
      </c>
      <c r="F19" s="102">
        <f>IFERROR(INDEX('на отправку (3)'!H:H,MATCH($U19,'на отправку (3)'!$A:$A,0),1),0)</f>
        <v>0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0</v>
      </c>
      <c r="I19" s="102">
        <f>IFERROR(INDEX('на отправку (3)'!K:K,MATCH($U19,'на отправку (3)'!$A:$A,0),1),0)</f>
        <v>0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0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0</v>
      </c>
      <c r="O19" s="102">
        <f>IFERROR(INDEX('на отправку (3)'!Q:Q,MATCH($U19,'на отправку (3)'!$A:$A,0),1),0)</f>
        <v>0</v>
      </c>
      <c r="P19" s="102">
        <f>IFERROR(INDEX('на отправку (3)'!R:R,MATCH($U19,'на отправку (3)'!$A:$A,0),1),0)</f>
        <v>0</v>
      </c>
      <c r="Q19" s="102">
        <f>IFERROR(INDEX('на отправку (3)'!S:S,MATCH($U19,'на отправку (3)'!$A:$A,0),1),0)</f>
        <v>0</v>
      </c>
      <c r="R19" s="102">
        <f>IFERROR(INDEX('на отправку (3)'!T:T,MATCH($U19,'на отправку (3)'!$A:$A,0),1),0)</f>
        <v>0</v>
      </c>
      <c r="T19" s="140">
        <f t="shared" si="0"/>
        <v>0</v>
      </c>
      <c r="U19" s="141" t="str">
        <f t="shared" si="1"/>
        <v>021100№10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0</v>
      </c>
    </row>
    <row r="20" spans="1:25" ht="36.75" customHeight="1" x14ac:dyDescent="0.25">
      <c r="A20" s="7" t="s">
        <v>313</v>
      </c>
      <c r="B20" s="7" t="s">
        <v>2608</v>
      </c>
      <c r="C20" s="102">
        <f>IFERROR(INDEX('на отправку (3)'!E:E,MATCH($U20,'на отправку (3)'!$A:$A,0),1),0)</f>
        <v>0</v>
      </c>
      <c r="D20" s="102">
        <f>IFERROR(INDEX('на отправку (3)'!F:F,MATCH($U20,'на отправку (3)'!$A:$A,0),1),0)</f>
        <v>0</v>
      </c>
      <c r="E20" s="102">
        <f>IFERROR(INDEX('на отправку (3)'!G:G,MATCH($U20,'на отправку (3)'!$A:$A,0),1),0)</f>
        <v>0</v>
      </c>
      <c r="F20" s="102">
        <f>IFERROR(INDEX('на отправку (3)'!H:H,MATCH($U20,'на отправку (3)'!$A:$A,0),1),0)</f>
        <v>0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0</v>
      </c>
      <c r="I20" s="102">
        <f>IFERROR(INDEX('на отправку (3)'!K:K,MATCH($U20,'на отправку (3)'!$A:$A,0),1),0)</f>
        <v>0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0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0</v>
      </c>
      <c r="O20" s="102">
        <f>IFERROR(INDEX('на отправку (3)'!Q:Q,MATCH($U20,'на отправку (3)'!$A:$A,0),1),0)</f>
        <v>0</v>
      </c>
      <c r="P20" s="102">
        <f>IFERROR(INDEX('на отправку (3)'!R:R,MATCH($U20,'на отправку (3)'!$A:$A,0),1),0)</f>
        <v>0</v>
      </c>
      <c r="Q20" s="102">
        <f>IFERROR(INDEX('на отправку (3)'!S:S,MATCH($U20,'на отправку (3)'!$A:$A,0),1),0)</f>
        <v>0</v>
      </c>
      <c r="R20" s="102">
        <f>IFERROR(INDEX('на отправку (3)'!T:T,MATCH($U20,'на отправку (3)'!$A:$A,0),1),0)</f>
        <v>0</v>
      </c>
      <c r="T20" s="140">
        <f t="shared" si="0"/>
        <v>0</v>
      </c>
      <c r="U20" s="141" t="str">
        <f t="shared" si="1"/>
        <v>021100№11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0</v>
      </c>
    </row>
    <row r="21" spans="1:25" ht="36.75" customHeight="1" x14ac:dyDescent="0.25">
      <c r="A21" s="7" t="s">
        <v>315</v>
      </c>
      <c r="B21" s="7" t="s">
        <v>2609</v>
      </c>
      <c r="C21" s="102">
        <f>IFERROR(INDEX('на отправку (3)'!E:E,MATCH($U21,'на отправку (3)'!$A:$A,0),1),0)</f>
        <v>0</v>
      </c>
      <c r="D21" s="102">
        <f>IFERROR(INDEX('на отправку (3)'!F:F,MATCH($U21,'на отправку (3)'!$A:$A,0),1),0)</f>
        <v>0</v>
      </c>
      <c r="E21" s="102">
        <f>IFERROR(INDEX('на отправку (3)'!G:G,MATCH($U21,'на отправку (3)'!$A:$A,0),1),0)</f>
        <v>0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0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0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0</v>
      </c>
      <c r="O21" s="102">
        <f>IFERROR(INDEX('на отправку (3)'!Q:Q,MATCH($U21,'на отправку (3)'!$A:$A,0),1),0)</f>
        <v>0</v>
      </c>
      <c r="P21" s="102">
        <f>IFERROR(INDEX('на отправку (3)'!R:R,MATCH($U21,'на отправку (3)'!$A:$A,0),1),0)</f>
        <v>0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021100№12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0</v>
      </c>
    </row>
    <row r="22" spans="1:25" ht="36.75" customHeight="1" x14ac:dyDescent="0.25">
      <c r="A22" s="7" t="s">
        <v>317</v>
      </c>
      <c r="B22" s="7" t="s">
        <v>2610</v>
      </c>
      <c r="C22" s="102">
        <f>IFERROR(INDEX('на отправку (3)'!E:E,MATCH($U22,'на отправку (3)'!$A:$A,0),1),0)</f>
        <v>0</v>
      </c>
      <c r="D22" s="102">
        <f>IFERROR(INDEX('на отправку (3)'!F:F,MATCH($U22,'на отправку (3)'!$A:$A,0),1),0)</f>
        <v>0</v>
      </c>
      <c r="E22" s="102">
        <f>IFERROR(INDEX('на отправку (3)'!G:G,MATCH($U22,'на отправку (3)'!$A:$A,0),1),0)</f>
        <v>0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0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0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0</v>
      </c>
      <c r="O22" s="102">
        <f>IFERROR(INDEX('на отправку (3)'!Q:Q,MATCH($U22,'на отправку (3)'!$A:$A,0),1),0)</f>
        <v>0</v>
      </c>
      <c r="P22" s="102">
        <f>IFERROR(INDEX('на отправку (3)'!R:R,MATCH($U22,'на отправку (3)'!$A:$A,0),1),0)</f>
        <v>0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021100№13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0</v>
      </c>
    </row>
    <row r="23" spans="1:25" ht="36.75" customHeight="1" x14ac:dyDescent="0.25">
      <c r="A23" s="7" t="s">
        <v>319</v>
      </c>
      <c r="B23" s="7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0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0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0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021100№14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0</v>
      </c>
    </row>
    <row r="24" spans="1:25" s="96" customFormat="1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7" t="s">
        <v>323</v>
      </c>
      <c r="B25" s="7" t="s">
        <v>2612</v>
      </c>
      <c r="C25" s="102">
        <f>IFERROR(INDEX('на отправку (3)'!E:E,MATCH($U25,'на отправку (3)'!$A:$A,0),1),0)</f>
        <v>28625</v>
      </c>
      <c r="D25" s="102">
        <f>IFERROR(INDEX('на отправку (3)'!F:F,MATCH($U25,'на отправку (3)'!$A:$A,0),1),0)</f>
        <v>28624.5</v>
      </c>
      <c r="E25" s="102">
        <f>IFERROR(INDEX('на отправку (3)'!G:G,MATCH($U25,'на отправку (3)'!$A:$A,0),1),0)</f>
        <v>1.000017468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1.000017468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021100№15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7" t="s">
        <v>325</v>
      </c>
      <c r="B26" s="7" t="s">
        <v>2613</v>
      </c>
      <c r="C26" s="102">
        <f>IFERROR(INDEX('на отправку (3)'!E:E,MATCH($U26,'на отправку (3)'!$A:$A,0),1),0)</f>
        <v>11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5</v>
      </c>
      <c r="O26" s="102">
        <f>IFERROR(INDEX('на отправку (3)'!Q:Q,MATCH($U26,'на отправку (3)'!$A:$A,0),1),0)</f>
        <v>4</v>
      </c>
      <c r="P26" s="102">
        <f>IFERROR(INDEX('на отправку (3)'!R:R,MATCH($U26,'на отправку (3)'!$A:$A,0),1),0)</f>
        <v>1.25</v>
      </c>
      <c r="Q26" s="102">
        <f>IFERROR(INDEX('на отправку (3)'!S:S,MATCH($U26,'на отправку (3)'!$A:$A,0),1),0)</f>
        <v>1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021100№16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7" t="s">
        <v>327</v>
      </c>
      <c r="B27" s="7" t="s">
        <v>2614</v>
      </c>
      <c r="C27" s="102">
        <f>IFERROR(INDEX('на отправку (3)'!E:E,MATCH($U27,'на отправку (3)'!$A:$A,0),1),0)</f>
        <v>573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169</v>
      </c>
      <c r="O27" s="102">
        <f>IFERROR(INDEX('на отправку (3)'!Q:Q,MATCH($U27,'на отправку (3)'!$A:$A,0),1),0)</f>
        <v>403</v>
      </c>
      <c r="P27" s="102">
        <f>IFERROR(INDEX('на отправку (3)'!R:R,MATCH($U27,'на отправку (3)'!$A:$A,0),1),0)</f>
        <v>0.41935483899999998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021100№17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7" t="s">
        <v>329</v>
      </c>
      <c r="B28" s="7" t="s">
        <v>2615</v>
      </c>
      <c r="C28" s="102">
        <f>IFERROR(INDEX('на отправку (3)'!E:E,MATCH($U28,'на отправку (3)'!$A:$A,0),1),0)</f>
        <v>218</v>
      </c>
      <c r="D28" s="102">
        <f>IFERROR(INDEX('на отправку (3)'!F:F,MATCH($U28,'на отправку (3)'!$A:$A,0),1),0)</f>
        <v>1</v>
      </c>
      <c r="E28" s="102">
        <f>IFERROR(INDEX('на отправку (3)'!G:G,MATCH($U28,'на отправку (3)'!$A:$A,0),1),0)</f>
        <v>218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218</v>
      </c>
      <c r="I28" s="102">
        <f>IFERROR(INDEX('на отправку (3)'!K:K,MATCH($U28,'на отправку (3)'!$A:$A,0),1),0)</f>
        <v>1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1</v>
      </c>
      <c r="L28" s="102">
        <f>IFERROR(INDEX('на отправку (3)'!N:N,MATCH($U28,'на отправку (3)'!$A:$A,0),1),0)</f>
        <v>1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66</v>
      </c>
      <c r="O28" s="102">
        <f>IFERROR(INDEX('на отправку (3)'!Q:Q,MATCH($U28,'на отправку (3)'!$A:$A,0),1),0)</f>
        <v>739</v>
      </c>
      <c r="P28" s="102">
        <f>IFERROR(INDEX('на отправку (3)'!R:R,MATCH($U28,'на отправку (3)'!$A:$A,0),1),0)</f>
        <v>8.9309877999999995E-2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1</v>
      </c>
      <c r="U28" s="141" t="str">
        <f t="shared" si="1"/>
        <v>021100№18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1</v>
      </c>
    </row>
    <row r="29" spans="1:25" ht="26.25" customHeight="1" x14ac:dyDescent="0.25">
      <c r="A29" s="7" t="s">
        <v>331</v>
      </c>
      <c r="B29" s="7" t="s">
        <v>2620</v>
      </c>
      <c r="C29" s="102">
        <f>IFERROR(INDEX('на отправку (3)'!E:E,MATCH($U29,'на отправку (3)'!$A:$A,0),1),0)</f>
        <v>658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108</v>
      </c>
      <c r="O29" s="102">
        <f>IFERROR(INDEX('на отправку (3)'!Q:Q,MATCH($U29,'на отправку (3)'!$A:$A,0),1),0)</f>
        <v>38</v>
      </c>
      <c r="P29" s="102">
        <f>IFERROR(INDEX('на отправку (3)'!R:R,MATCH($U29,'на отправку (3)'!$A:$A,0),1),0)</f>
        <v>2.8421052630000001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021100№19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7" t="s">
        <v>333</v>
      </c>
      <c r="B30" s="7" t="s">
        <v>2621</v>
      </c>
      <c r="C30" s="102">
        <f>IFERROR(INDEX('на отправку (3)'!E:E,MATCH($U30,'на отправку (3)'!$A:$A,0),1),0)</f>
        <v>87</v>
      </c>
      <c r="D30" s="102">
        <f>IFERROR(INDEX('на отправку (3)'!F:F,MATCH($U30,'на отправку (3)'!$A:$A,0),1),0)</f>
        <v>7</v>
      </c>
      <c r="E30" s="102">
        <f>IFERROR(INDEX('на отправку (3)'!G:G,MATCH($U30,'на отправку (3)'!$A:$A,0),1),0)</f>
        <v>12.428571429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12.428571429</v>
      </c>
      <c r="I30" s="102">
        <f>IFERROR(INDEX('на отправку (3)'!K:K,MATCH($U30,'на отправку (3)'!$A:$A,0),1),0)</f>
        <v>1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1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19</v>
      </c>
      <c r="O30" s="102">
        <f>IFERROR(INDEX('на отправку (3)'!Q:Q,MATCH($U30,'на отправку (3)'!$A:$A,0),1),0)</f>
        <v>116</v>
      </c>
      <c r="P30" s="102">
        <f>IFERROR(INDEX('на отправку (3)'!R:R,MATCH($U30,'на отправку (3)'!$A:$A,0),1),0)</f>
        <v>0.163793103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1</v>
      </c>
      <c r="U30" s="141" t="str">
        <f t="shared" si="1"/>
        <v>021100№20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1</v>
      </c>
    </row>
    <row r="31" spans="1:25" s="96" customFormat="1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7" t="s">
        <v>335</v>
      </c>
      <c r="B32" s="7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0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021100№21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7" t="s">
        <v>337</v>
      </c>
      <c r="B33" s="7" t="s">
        <v>2623</v>
      </c>
      <c r="C33" s="102">
        <f>IFERROR(INDEX('на отправку (3)'!E:E,MATCH($U33,'на отправку (3)'!$A:$A,0),1),0)</f>
        <v>0</v>
      </c>
      <c r="D33" s="102">
        <f>IFERROR(INDEX('на отправку (3)'!F:F,MATCH($U33,'на отправку (3)'!$A:$A,0),1),0)</f>
        <v>0</v>
      </c>
      <c r="E33" s="102">
        <f>IFERROR(INDEX('на отправку (3)'!G:G,MATCH($U33,'на отправку (3)'!$A:$A,0),1),0)</f>
        <v>0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0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021100№22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0</v>
      </c>
    </row>
    <row r="34" spans="1:26" ht="26.25" customHeight="1" x14ac:dyDescent="0.25">
      <c r="A34" s="7" t="s">
        <v>339</v>
      </c>
      <c r="B34" s="7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0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021100№23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7" t="s">
        <v>341</v>
      </c>
      <c r="B35" s="7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0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0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021100№24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7" t="s">
        <v>343</v>
      </c>
      <c r="B36" s="7" t="s">
        <v>2626</v>
      </c>
      <c r="C36" s="102">
        <f>IFERROR(INDEX('на отправку (3)'!E:E,MATCH($U36,'на отправку (3)'!$A:$A,0),1),0)</f>
        <v>0</v>
      </c>
      <c r="D36" s="102">
        <f>IFERROR(INDEX('на отправку (3)'!F:F,MATCH($U36,'на отправку (3)'!$A:$A,0),1),0)</f>
        <v>0</v>
      </c>
      <c r="E36" s="102">
        <f>IFERROR(INDEX('на отправку (3)'!G:G,MATCH($U36,'на отправку (3)'!$A:$A,0),1),0)</f>
        <v>0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0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021100№25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0</v>
      </c>
    </row>
    <row r="37" spans="1:26" ht="15" customHeight="1" x14ac:dyDescent="0.25">
      <c r="A37" s="7"/>
      <c r="B37" s="7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2628</v>
      </c>
      <c r="B38" s="7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6" t="s">
        <v>2636</v>
      </c>
      <c r="B47" s="176" t="s">
        <v>2636</v>
      </c>
      <c r="C47" s="176" t="s">
        <v>2636</v>
      </c>
      <c r="D47" s="176" t="s">
        <v>2636</v>
      </c>
      <c r="E47" s="176" t="s">
        <v>2636</v>
      </c>
      <c r="F47" s="176" t="s">
        <v>2636</v>
      </c>
      <c r="G47" s="176" t="s">
        <v>2636</v>
      </c>
      <c r="H47" s="176" t="s">
        <v>2636</v>
      </c>
      <c r="I47" s="176" t="s">
        <v>2636</v>
      </c>
      <c r="J47" s="176" t="s">
        <v>2636</v>
      </c>
      <c r="K47" s="176" t="s">
        <v>2636</v>
      </c>
      <c r="L47" s="176" t="s">
        <v>2636</v>
      </c>
      <c r="M47" s="176" t="s">
        <v>2636</v>
      </c>
      <c r="N47" s="176" t="s">
        <v>2636</v>
      </c>
      <c r="O47" s="176" t="s">
        <v>2636</v>
      </c>
      <c r="P47" s="176" t="s">
        <v>2636</v>
      </c>
      <c r="Q47" s="176" t="s">
        <v>2636</v>
      </c>
      <c r="R47" s="176" t="s">
        <v>2636</v>
      </c>
      <c r="S47" s="176" t="s">
        <v>2636</v>
      </c>
      <c r="T47" s="73">
        <f>SUM(T10:T44)</f>
        <v>3</v>
      </c>
      <c r="V47" s="85" t="s">
        <v>191</v>
      </c>
      <c r="Y47" s="73">
        <f>SUM(Y10:Y44)</f>
        <v>3</v>
      </c>
      <c r="Z47" s="85" t="s">
        <v>282</v>
      </c>
    </row>
    <row r="48" spans="1:26" ht="16.5" customHeight="1" x14ac:dyDescent="0.25">
      <c r="A48" s="176" t="s">
        <v>2637</v>
      </c>
      <c r="B48" s="176" t="s">
        <v>2637</v>
      </c>
      <c r="C48" s="176" t="s">
        <v>2637</v>
      </c>
      <c r="D48" s="176" t="s">
        <v>2637</v>
      </c>
      <c r="E48" s="176" t="s">
        <v>2637</v>
      </c>
      <c r="F48" s="176" t="s">
        <v>2637</v>
      </c>
      <c r="G48" s="176" t="s">
        <v>2637</v>
      </c>
      <c r="H48" s="176" t="s">
        <v>2637</v>
      </c>
      <c r="I48" s="176" t="s">
        <v>2637</v>
      </c>
      <c r="J48" s="176" t="s">
        <v>2637</v>
      </c>
      <c r="K48" s="176" t="s">
        <v>2637</v>
      </c>
      <c r="L48" s="176" t="s">
        <v>2637</v>
      </c>
      <c r="M48" s="176" t="s">
        <v>2637</v>
      </c>
      <c r="N48" s="176" t="s">
        <v>2637</v>
      </c>
      <c r="O48" s="176" t="s">
        <v>2637</v>
      </c>
      <c r="P48" s="176" t="s">
        <v>2637</v>
      </c>
      <c r="Q48" s="176" t="s">
        <v>2637</v>
      </c>
      <c r="R48" s="176" t="s">
        <v>2637</v>
      </c>
      <c r="S48" s="176" t="s">
        <v>2637</v>
      </c>
    </row>
    <row r="49" spans="1:19" x14ac:dyDescent="0.25">
      <c r="A49" s="176" t="s">
        <v>2638</v>
      </c>
      <c r="B49" s="176" t="s">
        <v>2638</v>
      </c>
      <c r="C49" s="176" t="s">
        <v>2638</v>
      </c>
      <c r="D49" s="176" t="s">
        <v>2638</v>
      </c>
      <c r="E49" s="176" t="s">
        <v>2638</v>
      </c>
      <c r="F49" s="176" t="s">
        <v>2638</v>
      </c>
      <c r="G49" s="176" t="s">
        <v>2638</v>
      </c>
      <c r="H49" s="176" t="s">
        <v>2638</v>
      </c>
      <c r="I49" s="176" t="s">
        <v>2638</v>
      </c>
      <c r="J49" s="176" t="s">
        <v>2638</v>
      </c>
      <c r="K49" s="176" t="s">
        <v>2638</v>
      </c>
      <c r="L49" s="176" t="s">
        <v>2638</v>
      </c>
      <c r="M49" s="176" t="s">
        <v>2638</v>
      </c>
      <c r="N49" s="176" t="s">
        <v>2638</v>
      </c>
      <c r="O49" s="176" t="s">
        <v>2638</v>
      </c>
      <c r="P49" s="176" t="s">
        <v>2638</v>
      </c>
      <c r="Q49" s="176" t="s">
        <v>2638</v>
      </c>
      <c r="R49" s="176" t="s">
        <v>2638</v>
      </c>
      <c r="S49" s="176" t="s">
        <v>2638</v>
      </c>
    </row>
    <row r="50" spans="1:19" x14ac:dyDescent="0.25">
      <c r="B50" s="85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3</v>
      </c>
      <c r="L50" s="73">
        <f>SUMIF(L10:L44,1,L10:L44)</f>
        <v>3</v>
      </c>
      <c r="M50" s="85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78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2722</v>
      </c>
      <c r="T1" s="96" t="s">
        <v>161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9.5" customHeight="1" x14ac:dyDescent="0.25">
      <c r="A4" s="158" t="s">
        <v>162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34825</v>
      </c>
      <c r="D10" s="102">
        <f>IFERROR(INDEX('на отправку (3)'!F:F,MATCH($U10,'на отправку (3)'!$A:$A,0),1),0)</f>
        <v>124125.90000000001</v>
      </c>
      <c r="E10" s="102">
        <f>IFERROR(INDEX('на отправку (3)'!G:G,MATCH($U10,'на отправку (3)'!$A:$A,0),1),0)</f>
        <v>0.280561913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-24.462068985999998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0.5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35486</v>
      </c>
      <c r="O10" s="102">
        <f>IFERROR(INDEX('на отправку (3)'!Q:Q,MATCH($U10,'на отправку (3)'!$A:$A,0),1),0)</f>
        <v>95541.8</v>
      </c>
      <c r="P10" s="102">
        <f>IFERROR(INDEX('на отправку (3)'!R:R,MATCH($U10,'на отправку (3)'!$A:$A,0),1),0)</f>
        <v>0.37141858300000002</v>
      </c>
      <c r="Q10" s="102">
        <f>IFERROR(INDEX('на отправку (3)'!S:S,MATCH($U10,'на отправку (3)'!$A:$A,0),1),0)</f>
        <v>0.5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026003№1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468</v>
      </c>
      <c r="D11" s="102">
        <f>IFERROR(INDEX('на отправку (3)'!F:F,MATCH($U11,'на отправку (3)'!$A:$A,0),1),0)</f>
        <v>479</v>
      </c>
      <c r="E11" s="102">
        <f>IFERROR(INDEX('на отправку (3)'!G:G,MATCH($U11,'на отправку (3)'!$A:$A,0),1),0)</f>
        <v>0.97703549099999998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382.98735672999999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53</v>
      </c>
      <c r="O11" s="102">
        <f>IFERROR(INDEX('на отправку (3)'!Q:Q,MATCH($U11,'на отправку (3)'!$A:$A,0),1),0)</f>
        <v>262</v>
      </c>
      <c r="P11" s="102">
        <f>IFERROR(INDEX('на отправку (3)'!R:R,MATCH($U11,'на отправку (3)'!$A:$A,0),1),0)</f>
        <v>0.20229007600000001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026003№2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13</v>
      </c>
      <c r="D12" s="102">
        <f>IFERROR(INDEX('на отправку (3)'!F:F,MATCH($U12,'на отправку (3)'!$A:$A,0),1),0)</f>
        <v>15</v>
      </c>
      <c r="E12" s="102">
        <f>IFERROR(INDEX('на отправку (3)'!G:G,MATCH($U12,'на отправку (3)'!$A:$A,0),1),0)</f>
        <v>0.86666666699999995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0.5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0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026003№3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8</v>
      </c>
      <c r="D13" s="102">
        <f>IFERROR(INDEX('на отправку (3)'!F:F,MATCH($U13,'на отправку (3)'!$A:$A,0),1),0)</f>
        <v>10</v>
      </c>
      <c r="E13" s="102">
        <f>IFERROR(INDEX('на отправку (3)'!G:G,MATCH($U13,'на отправку (3)'!$A:$A,0),1),0)</f>
        <v>0.8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60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4</v>
      </c>
      <c r="O13" s="102">
        <f>IFERROR(INDEX('на отправку (3)'!Q:Q,MATCH($U13,'на отправку (3)'!$A:$A,0),1),0)</f>
        <v>8</v>
      </c>
      <c r="P13" s="102">
        <f>IFERROR(INDEX('на отправку (3)'!R:R,MATCH($U13,'на отправку (3)'!$A:$A,0),1),0)</f>
        <v>0.5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026003№4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42</v>
      </c>
      <c r="D14" s="102">
        <f>IFERROR(INDEX('на отправку (3)'!F:F,MATCH($U14,'на отправку (3)'!$A:$A,0),1),0)</f>
        <v>47</v>
      </c>
      <c r="E14" s="102">
        <f>IFERROR(INDEX('на отправку (3)'!G:G,MATCH($U14,'на отправку (3)'!$A:$A,0),1),0)</f>
        <v>0.89361702099999996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552.34042709100004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10</v>
      </c>
      <c r="O14" s="102">
        <f>IFERROR(INDEX('на отправку (3)'!Q:Q,MATCH($U14,'на отправку (3)'!$A:$A,0),1),0)</f>
        <v>73</v>
      </c>
      <c r="P14" s="102">
        <f>IFERROR(INDEX('на отправку (3)'!R:R,MATCH($U14,'на отправку (3)'!$A:$A,0),1),0)</f>
        <v>0.136986301</v>
      </c>
      <c r="Q14" s="102">
        <f>IFERROR(INDEX('на отправку (3)'!S:S,MATCH($U14,'на отправку (3)'!$A:$A,0),1),0)</f>
        <v>0.5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026003№5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4338</v>
      </c>
      <c r="D15" s="102">
        <f>IFERROR(INDEX('на отправку (3)'!F:F,MATCH($U15,'на отправку (3)'!$A:$A,0),1),0)</f>
        <v>4330</v>
      </c>
      <c r="E15" s="102">
        <f>IFERROR(INDEX('на отправку (3)'!G:G,MATCH($U15,'на отправку (3)'!$A:$A,0),1),0)</f>
        <v>1.001847575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1.001847575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026003№6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200</v>
      </c>
      <c r="D16" s="102">
        <f>IFERROR(INDEX('на отправку (3)'!F:F,MATCH($U16,'на отправку (3)'!$A:$A,0),1),0)</f>
        <v>257</v>
      </c>
      <c r="E16" s="102">
        <f>IFERROR(INDEX('на отправку (3)'!G:G,MATCH($U16,'на отправку (3)'!$A:$A,0),1),0)</f>
        <v>0.77821011699999998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-1.187794375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0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152</v>
      </c>
      <c r="O16" s="102">
        <f>IFERROR(INDEX('на отправку (3)'!Q:Q,MATCH($U16,'на отправку (3)'!$A:$A,0),1),0)</f>
        <v>193</v>
      </c>
      <c r="P16" s="102">
        <f>IFERROR(INDEX('на отправку (3)'!R:R,MATCH($U16,'на отправку (3)'!$A:$A,0),1),0)</f>
        <v>0.787564767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0</v>
      </c>
      <c r="U16" s="141" t="str">
        <f t="shared" si="1"/>
        <v>026003№7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81</v>
      </c>
      <c r="D17" s="102">
        <f>IFERROR(INDEX('на отправку (3)'!F:F,MATCH($U17,'на отправку (3)'!$A:$A,0),1),0)</f>
        <v>257</v>
      </c>
      <c r="E17" s="102">
        <f>IFERROR(INDEX('на отправку (3)'!G:G,MATCH($U17,'на отправку (3)'!$A:$A,0),1),0)</f>
        <v>0.31517509700000002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-25.818544187000001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82</v>
      </c>
      <c r="O17" s="102">
        <f>IFERROR(INDEX('на отправку (3)'!Q:Q,MATCH($U17,'на отправку (3)'!$A:$A,0),1),0)</f>
        <v>193</v>
      </c>
      <c r="P17" s="102">
        <f>IFERROR(INDEX('на отправку (3)'!R:R,MATCH($U17,'на отправку (3)'!$A:$A,0),1),0)</f>
        <v>0.424870466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026003№8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1231</v>
      </c>
      <c r="D18" s="102">
        <f>IFERROR(INDEX('на отправку (3)'!F:F,MATCH($U18,'на отправку (3)'!$A:$A,0),1),0)</f>
        <v>479</v>
      </c>
      <c r="E18" s="102">
        <f>IFERROR(INDEX('на отправку (3)'!G:G,MATCH($U18,'на отправку (3)'!$A:$A,0),1),0)</f>
        <v>2.5699373699999999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2.5699373699999999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673</v>
      </c>
      <c r="O18" s="102">
        <f>IFERROR(INDEX('на отправку (3)'!Q:Q,MATCH($U18,'на отправку (3)'!$A:$A,0),1),0)</f>
        <v>262</v>
      </c>
      <c r="P18" s="102">
        <f>IFERROR(INDEX('на отправку (3)'!R:R,MATCH($U18,'на отправку (3)'!$A:$A,0),1),0)</f>
        <v>2.5687022900000001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026003№9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28</v>
      </c>
      <c r="D19" s="102">
        <f>IFERROR(INDEX('на отправку (3)'!F:F,MATCH($U19,'на отправку (3)'!$A:$A,0),1),0)</f>
        <v>10</v>
      </c>
      <c r="E19" s="102">
        <f>IFERROR(INDEX('на отправку (3)'!G:G,MATCH($U19,'на отправку (3)'!$A:$A,0),1),0)</f>
        <v>2.8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2.8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13</v>
      </c>
      <c r="O19" s="102">
        <f>IFERROR(INDEX('на отправку (3)'!Q:Q,MATCH($U19,'на отправку (3)'!$A:$A,0),1),0)</f>
        <v>8</v>
      </c>
      <c r="P19" s="102">
        <f>IFERROR(INDEX('на отправку (3)'!R:R,MATCH($U19,'на отправку (3)'!$A:$A,0),1),0)</f>
        <v>1.625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026003№10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163</v>
      </c>
      <c r="D20" s="102">
        <f>IFERROR(INDEX('на отправку (3)'!F:F,MATCH($U20,'на отправку (3)'!$A:$A,0),1),0)</f>
        <v>47</v>
      </c>
      <c r="E20" s="102">
        <f>IFERROR(INDEX('на отправку (3)'!G:G,MATCH($U20,'на отправку (3)'!$A:$A,0),1),0)</f>
        <v>3.4680851060000002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3.4680851060000002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126</v>
      </c>
      <c r="O20" s="102">
        <f>IFERROR(INDEX('на отправку (3)'!Q:Q,MATCH($U20,'на отправку (3)'!$A:$A,0),1),0)</f>
        <v>73</v>
      </c>
      <c r="P20" s="102">
        <f>IFERROR(INDEX('на отправку (3)'!R:R,MATCH($U20,'на отправку (3)'!$A:$A,0),1),0)</f>
        <v>1.726027397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026003№11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606</v>
      </c>
      <c r="D21" s="102">
        <f>IFERROR(INDEX('на отправку (3)'!F:F,MATCH($U21,'на отправку (3)'!$A:$A,0),1),0)</f>
        <v>8676</v>
      </c>
      <c r="E21" s="102">
        <f>IFERROR(INDEX('на отправку (3)'!G:G,MATCH($U21,'на отправку (3)'!$A:$A,0),1),0)</f>
        <v>6.9847856E-2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102.091293906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1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254</v>
      </c>
      <c r="O21" s="102">
        <f>IFERROR(INDEX('на отправку (3)'!Q:Q,MATCH($U21,'на отправку (3)'!$A:$A,0),1),0)</f>
        <v>7349</v>
      </c>
      <c r="P21" s="102">
        <f>IFERROR(INDEX('на отправку (3)'!R:R,MATCH($U21,'на отправку (3)'!$A:$A,0),1),0)</f>
        <v>3.4562526000000003E-2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026003№12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88</v>
      </c>
      <c r="D22" s="102">
        <f>IFERROR(INDEX('на отправку (3)'!F:F,MATCH($U22,'на отправку (3)'!$A:$A,0),1),0)</f>
        <v>800</v>
      </c>
      <c r="E22" s="102">
        <f>IFERROR(INDEX('на отправку (3)'!G:G,MATCH($U22,'на отправку (3)'!$A:$A,0),1),0)</f>
        <v>0.11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-37.776119530000003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134</v>
      </c>
      <c r="O22" s="102">
        <f>IFERROR(INDEX('на отправку (3)'!Q:Q,MATCH($U22,'на отправку (3)'!$A:$A,0),1),0)</f>
        <v>758</v>
      </c>
      <c r="P22" s="102">
        <f>IFERROR(INDEX('на отправку (3)'!R:R,MATCH($U22,'на отправку (3)'!$A:$A,0),1),0)</f>
        <v>0.17678100299999999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026003№13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2</v>
      </c>
      <c r="D23" s="102">
        <f>IFERROR(INDEX('на отправку (3)'!F:F,MATCH($U23,'на отправку (3)'!$A:$A,0),1),0)</f>
        <v>926</v>
      </c>
      <c r="E23" s="102">
        <f>IFERROR(INDEX('на отправку (3)'!G:G,MATCH($U23,'на отправку (3)'!$A:$A,0),1),0)</f>
        <v>2.159827E-3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804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1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026003№14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4466</v>
      </c>
      <c r="D25" s="102">
        <f>IFERROR(INDEX('на отправку (3)'!F:F,MATCH($U25,'на отправку (3)'!$A:$A,0),1),0)</f>
        <v>5080</v>
      </c>
      <c r="E25" s="102">
        <f>IFERROR(INDEX('на отправку (3)'!G:G,MATCH($U25,'на отправку (3)'!$A:$A,0),1),0)</f>
        <v>0.87913385799999999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0.87913385799999999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026003№15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30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3</v>
      </c>
      <c r="O26" s="102">
        <f>IFERROR(INDEX('на отправку (3)'!Q:Q,MATCH($U26,'на отправку (3)'!$A:$A,0),1),0)</f>
        <v>3</v>
      </c>
      <c r="P26" s="102">
        <f>IFERROR(INDEX('на отправку (3)'!R:R,MATCH($U26,'на отправку (3)'!$A:$A,0),1),0)</f>
        <v>1</v>
      </c>
      <c r="Q26" s="102">
        <f>IFERROR(INDEX('на отправку (3)'!S:S,MATCH($U26,'на отправку (3)'!$A:$A,0),1),0)</f>
        <v>1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026003№16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80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0</v>
      </c>
      <c r="O27" s="102">
        <f>IFERROR(INDEX('на отправку (3)'!Q:Q,MATCH($U27,'на отправку (3)'!$A:$A,0),1),0)</f>
        <v>160</v>
      </c>
      <c r="P27" s="102">
        <f>IFERROR(INDEX('на отправку (3)'!R:R,MATCH($U27,'на отправку (3)'!$A:$A,0),1),0)</f>
        <v>0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026003№17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4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5</v>
      </c>
      <c r="O28" s="102">
        <f>IFERROR(INDEX('на отправку (3)'!Q:Q,MATCH($U28,'на отправку (3)'!$A:$A,0),1),0)</f>
        <v>0</v>
      </c>
      <c r="P28" s="102">
        <f>IFERROR(INDEX('на отправку (3)'!R:R,MATCH($U28,'на отправку (3)'!$A:$A,0),1),0)</f>
        <v>0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026003№18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45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41</v>
      </c>
      <c r="O29" s="102">
        <f>IFERROR(INDEX('на отправку (3)'!Q:Q,MATCH($U29,'на отправку (3)'!$A:$A,0),1),0)</f>
        <v>7</v>
      </c>
      <c r="P29" s="102">
        <f>IFERROR(INDEX('на отправку (3)'!R:R,MATCH($U29,'на отправку (3)'!$A:$A,0),1),0)</f>
        <v>5.8571428570000004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026003№19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2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1</v>
      </c>
      <c r="O30" s="102">
        <f>IFERROR(INDEX('на отправку (3)'!Q:Q,MATCH($U30,'на отправку (3)'!$A:$A,0),1),0)</f>
        <v>4</v>
      </c>
      <c r="P30" s="102">
        <f>IFERROR(INDEX('на отправку (3)'!R:R,MATCH($U30,'на отправку (3)'!$A:$A,0),1),0)</f>
        <v>0.25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026003№20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2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026003№21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75</v>
      </c>
      <c r="D33" s="102">
        <f>IFERROR(INDEX('на отправку (3)'!F:F,MATCH($U33,'на отправку (3)'!$A:$A,0),1),0)</f>
        <v>101</v>
      </c>
      <c r="E33" s="102">
        <f>IFERROR(INDEX('на отправку (3)'!G:G,MATCH($U33,'на отправку (3)'!$A:$A,0),1),0)</f>
        <v>0.74257425700000002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0.74257425700000002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026003№22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2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026003№23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2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-100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1</v>
      </c>
      <c r="O35" s="102">
        <f>IFERROR(INDEX('на отправку (3)'!Q:Q,MATCH($U35,'на отправку (3)'!$A:$A,0),1),0)</f>
        <v>4</v>
      </c>
      <c r="P35" s="102">
        <f>IFERROR(INDEX('на отправку (3)'!R:R,MATCH($U35,'на отправку (3)'!$A:$A,0),1),0)</f>
        <v>0.25</v>
      </c>
      <c r="Q35" s="102">
        <f>IFERROR(INDEX('на отправку (3)'!S:S,MATCH($U35,'на отправку (3)'!$A:$A,0),1),0)</f>
        <v>0.5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026003№24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156</v>
      </c>
      <c r="D36" s="102">
        <f>IFERROR(INDEX('на отправку (3)'!F:F,MATCH($U36,'на отправку (3)'!$A:$A,0),1),0)</f>
        <v>160</v>
      </c>
      <c r="E36" s="102">
        <f>IFERROR(INDEX('на отправку (3)'!G:G,MATCH($U36,'на отправку (3)'!$A:$A,0),1),0)</f>
        <v>0.97499999999999998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0.97499999999999998</v>
      </c>
      <c r="I36" s="102">
        <f>IFERROR(INDEX('на отправку (3)'!K:K,MATCH($U36,'на отправку (3)'!$A:$A,0),1),0)</f>
        <v>1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026003№25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14</v>
      </c>
      <c r="V47" s="96" t="s">
        <v>191</v>
      </c>
      <c r="Y47" s="73">
        <f>SUM(Y10:Y44)</f>
        <v>23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16</v>
      </c>
      <c r="L50" s="73">
        <f>SUMIF(L10:L44,1,L10:L44)</f>
        <v>17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79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2723</v>
      </c>
      <c r="T1" s="96" t="s">
        <v>163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6.5" customHeight="1" x14ac:dyDescent="0.25">
      <c r="A4" s="158" t="s">
        <v>164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25037</v>
      </c>
      <c r="D10" s="102">
        <f>IFERROR(INDEX('на отправку (3)'!F:F,MATCH($U10,'на отправку (3)'!$A:$A,0),1),0)</f>
        <v>76722.100000000006</v>
      </c>
      <c r="E10" s="102">
        <f>IFERROR(INDEX('на отправку (3)'!G:G,MATCH($U10,'на отправку (3)'!$A:$A,0),1),0)</f>
        <v>0.326333612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14.944717602000001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23190</v>
      </c>
      <c r="O10" s="102">
        <f>IFERROR(INDEX('на отправку (3)'!Q:Q,MATCH($U10,'на отправку (3)'!$A:$A,0),1),0)</f>
        <v>81682.3</v>
      </c>
      <c r="P10" s="102">
        <f>IFERROR(INDEX('на отправку (3)'!R:R,MATCH($U10,'на отправку (3)'!$A:$A,0),1),0)</f>
        <v>0.28390483599999999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026004№1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159</v>
      </c>
      <c r="D11" s="102">
        <f>IFERROR(INDEX('на отправку (3)'!F:F,MATCH($U11,'на отправку (3)'!$A:$A,0),1),0)</f>
        <v>165</v>
      </c>
      <c r="E11" s="102">
        <f>IFERROR(INDEX('на отправку (3)'!G:G,MATCH($U11,'на отправку (3)'!$A:$A,0),1),0)</f>
        <v>0.96363636399999997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302.66233834600001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56</v>
      </c>
      <c r="O11" s="102">
        <f>IFERROR(INDEX('на отправку (3)'!Q:Q,MATCH($U11,'на отправку (3)'!$A:$A,0),1),0)</f>
        <v>234</v>
      </c>
      <c r="P11" s="102">
        <f>IFERROR(INDEX('на отправку (3)'!R:R,MATCH($U11,'на отправку (3)'!$A:$A,0),1),0)</f>
        <v>0.23931623899999999</v>
      </c>
      <c r="Q11" s="102">
        <f>IFERROR(INDEX('на отправку (3)'!S:S,MATCH($U11,'на отправку (3)'!$A:$A,0),1),0)</f>
        <v>0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026004№2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8</v>
      </c>
      <c r="D12" s="102">
        <f>IFERROR(INDEX('на отправку (3)'!F:F,MATCH($U12,'на отправку (3)'!$A:$A,0),1),0)</f>
        <v>12</v>
      </c>
      <c r="E12" s="102">
        <f>IFERROR(INDEX('на отправку (3)'!G:G,MATCH($U12,'на отправку (3)'!$A:$A,0),1),0)</f>
        <v>0.66666666699999999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-33.3333333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0.5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7</v>
      </c>
      <c r="O12" s="102">
        <f>IFERROR(INDEX('на отправку (3)'!Q:Q,MATCH($U12,'на отправку (3)'!$A:$A,0),1),0)</f>
        <v>7</v>
      </c>
      <c r="P12" s="102">
        <f>IFERROR(INDEX('на отправку (3)'!R:R,MATCH($U12,'на отправку (3)'!$A:$A,0),1),0)</f>
        <v>1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026004№3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3</v>
      </c>
      <c r="D13" s="102">
        <f>IFERROR(INDEX('на отправку (3)'!F:F,MATCH($U13,'на отправку (3)'!$A:$A,0),1),0)</f>
        <v>4</v>
      </c>
      <c r="E13" s="102">
        <f>IFERROR(INDEX('на отправку (3)'!G:G,MATCH($U13,'на отправку (3)'!$A:$A,0),1),0)</f>
        <v>0.75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325.00000056699997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3</v>
      </c>
      <c r="O13" s="102">
        <f>IFERROR(INDEX('на отправку (3)'!Q:Q,MATCH($U13,'на отправку (3)'!$A:$A,0),1),0)</f>
        <v>17</v>
      </c>
      <c r="P13" s="102">
        <f>IFERROR(INDEX('на отправку (3)'!R:R,MATCH($U13,'на отправку (3)'!$A:$A,0),1),0)</f>
        <v>0.17647058800000001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026004№4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12</v>
      </c>
      <c r="D14" s="102">
        <f>IFERROR(INDEX('на отправку (3)'!F:F,MATCH($U14,'на отправку (3)'!$A:$A,0),1),0)</f>
        <v>17</v>
      </c>
      <c r="E14" s="102">
        <f>IFERROR(INDEX('на отправку (3)'!G:G,MATCH($U14,'на отправку (3)'!$A:$A,0),1),0)</f>
        <v>0.70588235300000002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278.60962563099997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11</v>
      </c>
      <c r="O14" s="102">
        <f>IFERROR(INDEX('на отправку (3)'!Q:Q,MATCH($U14,'на отправку (3)'!$A:$A,0),1),0)</f>
        <v>59</v>
      </c>
      <c r="P14" s="102">
        <f>IFERROR(INDEX('на отправку (3)'!R:R,MATCH($U14,'на отправку (3)'!$A:$A,0),1),0)</f>
        <v>0.186440678</v>
      </c>
      <c r="Q14" s="102">
        <f>IFERROR(INDEX('на отправку (3)'!S:S,MATCH($U14,'на отправку (3)'!$A:$A,0),1),0)</f>
        <v>0.5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026004№5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1699</v>
      </c>
      <c r="D15" s="102">
        <f>IFERROR(INDEX('на отправку (3)'!F:F,MATCH($U15,'на отправку (3)'!$A:$A,0),1),0)</f>
        <v>1695</v>
      </c>
      <c r="E15" s="102">
        <f>IFERROR(INDEX('на отправку (3)'!G:G,MATCH($U15,'на отправку (3)'!$A:$A,0),1),0)</f>
        <v>1.0023598819999999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1.0023598819999999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026004№6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129</v>
      </c>
      <c r="D16" s="102">
        <f>IFERROR(INDEX('на отправку (3)'!F:F,MATCH($U16,'на отправку (3)'!$A:$A,0),1),0)</f>
        <v>156</v>
      </c>
      <c r="E16" s="102">
        <f>IFERROR(INDEX('на отправку (3)'!G:G,MATCH($U16,'на отправку (3)'!$A:$A,0),1),0)</f>
        <v>0.82692307700000001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8.5336538429999997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128</v>
      </c>
      <c r="O16" s="102">
        <f>IFERROR(INDEX('на отправку (3)'!Q:Q,MATCH($U16,'на отправку (3)'!$A:$A,0),1),0)</f>
        <v>168</v>
      </c>
      <c r="P16" s="102">
        <f>IFERROR(INDEX('на отправку (3)'!R:R,MATCH($U16,'на отправку (3)'!$A:$A,0),1),0)</f>
        <v>0.76190476200000001</v>
      </c>
      <c r="Q16" s="102">
        <f>IFERROR(INDEX('на отправку (3)'!S:S,MATCH($U16,'на отправку (3)'!$A:$A,0),1),0)</f>
        <v>1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026004№7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78</v>
      </c>
      <c r="D17" s="102">
        <f>IFERROR(INDEX('на отправку (3)'!F:F,MATCH($U17,'на отправку (3)'!$A:$A,0),1),0)</f>
        <v>156</v>
      </c>
      <c r="E17" s="102">
        <f>IFERROR(INDEX('на отправку (3)'!G:G,MATCH($U17,'на отправку (3)'!$A:$A,0),1),0)</f>
        <v>0.5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0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84</v>
      </c>
      <c r="O17" s="102">
        <f>IFERROR(INDEX('на отправку (3)'!Q:Q,MATCH($U17,'на отправку (3)'!$A:$A,0),1),0)</f>
        <v>168</v>
      </c>
      <c r="P17" s="102">
        <f>IFERROR(INDEX('на отправку (3)'!R:R,MATCH($U17,'на отправку (3)'!$A:$A,0),1),0)</f>
        <v>0.5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026004№8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856</v>
      </c>
      <c r="D18" s="102">
        <f>IFERROR(INDEX('на отправку (3)'!F:F,MATCH($U18,'на отправку (3)'!$A:$A,0),1),0)</f>
        <v>165</v>
      </c>
      <c r="E18" s="102">
        <f>IFERROR(INDEX('на отправку (3)'!G:G,MATCH($U18,'на отправку (3)'!$A:$A,0),1),0)</f>
        <v>5.1878787879999999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5.1878787879999999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589</v>
      </c>
      <c r="O18" s="102">
        <f>IFERROR(INDEX('на отправку (3)'!Q:Q,MATCH($U18,'на отправку (3)'!$A:$A,0),1),0)</f>
        <v>234</v>
      </c>
      <c r="P18" s="102">
        <f>IFERROR(INDEX('на отправку (3)'!R:R,MATCH($U18,'на отправку (3)'!$A:$A,0),1),0)</f>
        <v>2.5170940169999998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026004№9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25</v>
      </c>
      <c r="D19" s="102">
        <f>IFERROR(INDEX('на отправку (3)'!F:F,MATCH($U19,'на отправку (3)'!$A:$A,0),1),0)</f>
        <v>4</v>
      </c>
      <c r="E19" s="102">
        <f>IFERROR(INDEX('на отправку (3)'!G:G,MATCH($U19,'на отправку (3)'!$A:$A,0),1),0)</f>
        <v>6.25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6.25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23</v>
      </c>
      <c r="O19" s="102">
        <f>IFERROR(INDEX('на отправку (3)'!Q:Q,MATCH($U19,'на отправку (3)'!$A:$A,0),1),0)</f>
        <v>17</v>
      </c>
      <c r="P19" s="102">
        <f>IFERROR(INDEX('на отправку (3)'!R:R,MATCH($U19,'на отправку (3)'!$A:$A,0),1),0)</f>
        <v>1.3529411760000001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026004№10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70</v>
      </c>
      <c r="D20" s="102">
        <f>IFERROR(INDEX('на отправку (3)'!F:F,MATCH($U20,'на отправку (3)'!$A:$A,0),1),0)</f>
        <v>17</v>
      </c>
      <c r="E20" s="102">
        <f>IFERROR(INDEX('на отправку (3)'!G:G,MATCH($U20,'на отправку (3)'!$A:$A,0),1),0)</f>
        <v>4.1176470590000003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4.1176470590000003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76</v>
      </c>
      <c r="O20" s="102">
        <f>IFERROR(INDEX('на отправку (3)'!Q:Q,MATCH($U20,'на отправку (3)'!$A:$A,0),1),0)</f>
        <v>59</v>
      </c>
      <c r="P20" s="102">
        <f>IFERROR(INDEX('на отправку (3)'!R:R,MATCH($U20,'на отправку (3)'!$A:$A,0),1),0)</f>
        <v>1.288135593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026004№11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440</v>
      </c>
      <c r="D21" s="102">
        <f>IFERROR(INDEX('на отправку (3)'!F:F,MATCH($U21,'на отправку (3)'!$A:$A,0),1),0)</f>
        <v>5847</v>
      </c>
      <c r="E21" s="102">
        <f>IFERROR(INDEX('на отправку (3)'!G:G,MATCH($U21,'на отправку (3)'!$A:$A,0),1),0)</f>
        <v>7.5252265999999998E-2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98.241481096000001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195</v>
      </c>
      <c r="O21" s="102">
        <f>IFERROR(INDEX('на отправку (3)'!Q:Q,MATCH($U21,'на отправку (3)'!$A:$A,0),1),0)</f>
        <v>5137</v>
      </c>
      <c r="P21" s="102">
        <f>IFERROR(INDEX('на отправку (3)'!R:R,MATCH($U21,'на отправку (3)'!$A:$A,0),1),0)</f>
        <v>3.7959898999999998E-2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026004№12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36</v>
      </c>
      <c r="D22" s="102">
        <f>IFERROR(INDEX('на отправку (3)'!F:F,MATCH($U22,'на отправку (3)'!$A:$A,0),1),0)</f>
        <v>262</v>
      </c>
      <c r="E22" s="102">
        <f>IFERROR(INDEX('на отправку (3)'!G:G,MATCH($U22,'на отправку (3)'!$A:$A,0),1),0)</f>
        <v>0.13740458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-26.504527078999999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43</v>
      </c>
      <c r="O22" s="102">
        <f>IFERROR(INDEX('на отправку (3)'!Q:Q,MATCH($U22,'на отправку (3)'!$A:$A,0),1),0)</f>
        <v>230</v>
      </c>
      <c r="P22" s="102">
        <f>IFERROR(INDEX('на отправку (3)'!R:R,MATCH($U22,'на отправку (3)'!$A:$A,0),1),0)</f>
        <v>0.18695652200000001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026004№13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1</v>
      </c>
      <c r="D23" s="102">
        <f>IFERROR(INDEX('на отправку (3)'!F:F,MATCH($U23,'на отправку (3)'!$A:$A,0),1),0)</f>
        <v>550</v>
      </c>
      <c r="E23" s="102">
        <f>IFERROR(INDEX('на отправку (3)'!G:G,MATCH($U23,'на отправку (3)'!$A:$A,0),1),0)</f>
        <v>1.818182E-3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489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026004№14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1780</v>
      </c>
      <c r="D25" s="102">
        <f>IFERROR(INDEX('на отправку (3)'!F:F,MATCH($U25,'на отправку (3)'!$A:$A,0),1),0)</f>
        <v>1718</v>
      </c>
      <c r="E25" s="102">
        <f>IFERROR(INDEX('на отправку (3)'!G:G,MATCH($U25,'на отправку (3)'!$A:$A,0),1),0)</f>
        <v>1.0360884749999999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1.0360884749999999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026004№15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6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3</v>
      </c>
      <c r="O26" s="102">
        <f>IFERROR(INDEX('на отправку (3)'!Q:Q,MATCH($U26,'на отправку (3)'!$A:$A,0),1),0)</f>
        <v>6</v>
      </c>
      <c r="P26" s="102">
        <f>IFERROR(INDEX('на отправку (3)'!R:R,MATCH($U26,'на отправку (3)'!$A:$A,0),1),0)</f>
        <v>0.5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026004№16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32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0</v>
      </c>
      <c r="O27" s="102">
        <f>IFERROR(INDEX('на отправку (3)'!Q:Q,MATCH($U27,'на отправку (3)'!$A:$A,0),1),0)</f>
        <v>0</v>
      </c>
      <c r="P27" s="102">
        <f>IFERROR(INDEX('на отправку (3)'!R:R,MATCH($U27,'на отправку (3)'!$A:$A,0),1),0)</f>
        <v>0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026004№17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2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2</v>
      </c>
      <c r="O28" s="102">
        <f>IFERROR(INDEX('на отправку (3)'!Q:Q,MATCH($U28,'на отправку (3)'!$A:$A,0),1),0)</f>
        <v>1</v>
      </c>
      <c r="P28" s="102">
        <f>IFERROR(INDEX('на отправку (3)'!R:R,MATCH($U28,'на отправку (3)'!$A:$A,0),1),0)</f>
        <v>2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026004№18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6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11</v>
      </c>
      <c r="O29" s="102">
        <f>IFERROR(INDEX('на отправку (3)'!Q:Q,MATCH($U29,'на отправку (3)'!$A:$A,0),1),0)</f>
        <v>7</v>
      </c>
      <c r="P29" s="102">
        <f>IFERROR(INDEX('на отправку (3)'!R:R,MATCH($U29,'на отправку (3)'!$A:$A,0),1),0)</f>
        <v>1.571428571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026004№19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2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1</v>
      </c>
      <c r="O30" s="102">
        <f>IFERROR(INDEX('на отправку (3)'!Q:Q,MATCH($U30,'на отправку (3)'!$A:$A,0),1),0)</f>
        <v>13</v>
      </c>
      <c r="P30" s="102">
        <f>IFERROR(INDEX('на отправку (3)'!R:R,MATCH($U30,'на отправку (3)'!$A:$A,0),1),0)</f>
        <v>7.6923077000000006E-2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026004№20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1</v>
      </c>
      <c r="D32" s="102">
        <f>IFERROR(INDEX('на отправку (3)'!F:F,MATCH($U32,'на отправку (3)'!$A:$A,0),1),0)</f>
        <v>3</v>
      </c>
      <c r="E32" s="102">
        <f>IFERROR(INDEX('на отправку (3)'!G:G,MATCH($U32,'на отправку (3)'!$A:$A,0),1),0)</f>
        <v>0.33333333300000001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026004№21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16</v>
      </c>
      <c r="D33" s="102">
        <f>IFERROR(INDEX('на отправку (3)'!F:F,MATCH($U33,'на отправку (3)'!$A:$A,0),1),0)</f>
        <v>74</v>
      </c>
      <c r="E33" s="102">
        <f>IFERROR(INDEX('на отправку (3)'!G:G,MATCH($U33,'на отправку (3)'!$A:$A,0),1),0)</f>
        <v>0.21621621599999999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0.21621621599999999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026004№22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1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-100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1</v>
      </c>
      <c r="O34" s="102">
        <f>IFERROR(INDEX('на отправку (3)'!Q:Q,MATCH($U34,'на отправку (3)'!$A:$A,0),1),0)</f>
        <v>2</v>
      </c>
      <c r="P34" s="102">
        <f>IFERROR(INDEX('на отправку (3)'!R:R,MATCH($U34,'на отправку (3)'!$A:$A,0),1),0)</f>
        <v>0.5</v>
      </c>
      <c r="Q34" s="102">
        <f>IFERROR(INDEX('на отправку (3)'!S:S,MATCH($U34,'на отправку (3)'!$A:$A,0),1),0)</f>
        <v>0.5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026004№23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2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0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026004№24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98</v>
      </c>
      <c r="D36" s="102">
        <f>IFERROR(INDEX('на отправку (3)'!F:F,MATCH($U36,'на отправку (3)'!$A:$A,0),1),0)</f>
        <v>100</v>
      </c>
      <c r="E36" s="102">
        <f>IFERROR(INDEX('на отправку (3)'!G:G,MATCH($U36,'на отправку (3)'!$A:$A,0),1),0)</f>
        <v>0.98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0.98</v>
      </c>
      <c r="I36" s="102">
        <f>IFERROR(INDEX('на отправку (3)'!K:K,MATCH($U36,'на отправку (3)'!$A:$A,0),1),0)</f>
        <v>1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026004№25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14</v>
      </c>
      <c r="V47" s="96" t="s">
        <v>191</v>
      </c>
      <c r="Y47" s="73">
        <f>SUM(Y10:Y44)</f>
        <v>24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18</v>
      </c>
      <c r="L50" s="73">
        <f>SUMIF(L10:L44,1,L10:L44)</f>
        <v>18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8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2724</v>
      </c>
      <c r="T1" s="96" t="s">
        <v>165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9.5" customHeight="1" x14ac:dyDescent="0.25">
      <c r="A4" s="158" t="s">
        <v>166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28444</v>
      </c>
      <c r="D10" s="102">
        <f>IFERROR(INDEX('на отправку (3)'!F:F,MATCH($U10,'на отправку (3)'!$A:$A,0),1),0)</f>
        <v>112392.40000000001</v>
      </c>
      <c r="E10" s="102">
        <f>IFERROR(INDEX('на отправку (3)'!G:G,MATCH($U10,'на отправку (3)'!$A:$A,0),1),0)</f>
        <v>0.25307761000000001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-5.2881042159999998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27657</v>
      </c>
      <c r="O10" s="102">
        <f>IFERROR(INDEX('на отправку (3)'!Q:Q,MATCH($U10,'на отправку (3)'!$A:$A,0),1),0)</f>
        <v>103503.70000000001</v>
      </c>
      <c r="P10" s="102">
        <f>IFERROR(INDEX('на отправку (3)'!R:R,MATCH($U10,'на отправку (3)'!$A:$A,0),1),0)</f>
        <v>0.267207839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026005№1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166</v>
      </c>
      <c r="D11" s="102">
        <f>IFERROR(INDEX('на отправку (3)'!F:F,MATCH($U11,'на отправку (3)'!$A:$A,0),1),0)</f>
        <v>168</v>
      </c>
      <c r="E11" s="102">
        <f>IFERROR(INDEX('на отправку (3)'!G:G,MATCH($U11,'на отправку (3)'!$A:$A,0),1),0)</f>
        <v>0.98809523799999999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89.112267579000005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1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151</v>
      </c>
      <c r="O11" s="102">
        <f>IFERROR(INDEX('на отправку (3)'!Q:Q,MATCH($U11,'на отправку (3)'!$A:$A,0),1),0)</f>
        <v>289</v>
      </c>
      <c r="P11" s="102">
        <f>IFERROR(INDEX('на отправку (3)'!R:R,MATCH($U11,'на отправку (3)'!$A:$A,0),1),0)</f>
        <v>0.52249134900000005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026005№2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11</v>
      </c>
      <c r="D12" s="102">
        <f>IFERROR(INDEX('на отправку (3)'!F:F,MATCH($U12,'на отправку (3)'!$A:$A,0),1),0)</f>
        <v>11</v>
      </c>
      <c r="E12" s="102">
        <f>IFERROR(INDEX('на отправку (3)'!G:G,MATCH($U12,'на отправку (3)'!$A:$A,0),1),0)</f>
        <v>1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1</v>
      </c>
      <c r="O12" s="102">
        <f>IFERROR(INDEX('на отправку (3)'!Q:Q,MATCH($U12,'на отправку (3)'!$A:$A,0),1),0)</f>
        <v>1</v>
      </c>
      <c r="P12" s="102">
        <f>IFERROR(INDEX('на отправку (3)'!R:R,MATCH($U12,'на отправку (3)'!$A:$A,0),1),0)</f>
        <v>1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026005№3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6</v>
      </c>
      <c r="D13" s="102">
        <f>IFERROR(INDEX('на отправку (3)'!F:F,MATCH($U13,'на отправку (3)'!$A:$A,0),1),0)</f>
        <v>6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499.99999880000001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</v>
      </c>
      <c r="O13" s="102">
        <f>IFERROR(INDEX('на отправку (3)'!Q:Q,MATCH($U13,'на отправку (3)'!$A:$A,0),1),0)</f>
        <v>6</v>
      </c>
      <c r="P13" s="102">
        <f>IFERROR(INDEX('на отправку (3)'!R:R,MATCH($U13,'на отправку (3)'!$A:$A,0),1),0)</f>
        <v>0.16666666699999999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026005№4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18</v>
      </c>
      <c r="D14" s="102">
        <f>IFERROR(INDEX('на отправку (3)'!F:F,MATCH($U14,'на отправку (3)'!$A:$A,0),1),0)</f>
        <v>20</v>
      </c>
      <c r="E14" s="102">
        <f>IFERROR(INDEX('на отправку (3)'!G:G,MATCH($U14,'на отправку (3)'!$A:$A,0),1),0)</f>
        <v>0.9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417.50000142300001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8</v>
      </c>
      <c r="O14" s="102">
        <f>IFERROR(INDEX('на отправку (3)'!Q:Q,MATCH($U14,'на отправку (3)'!$A:$A,0),1),0)</f>
        <v>46</v>
      </c>
      <c r="P14" s="102">
        <f>IFERROR(INDEX('на отправку (3)'!R:R,MATCH($U14,'на отправку (3)'!$A:$A,0),1),0)</f>
        <v>0.17391304299999999</v>
      </c>
      <c r="Q14" s="102">
        <f>IFERROR(INDEX('на отправку (3)'!S:S,MATCH($U14,'на отправку (3)'!$A:$A,0),1),0)</f>
        <v>0.5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026005№5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652</v>
      </c>
      <c r="D15" s="102">
        <f>IFERROR(INDEX('на отправку (3)'!F:F,MATCH($U15,'на отправку (3)'!$A:$A,0),1),0)</f>
        <v>650</v>
      </c>
      <c r="E15" s="102">
        <f>IFERROR(INDEX('на отправку (3)'!G:G,MATCH($U15,'на отправку (3)'!$A:$A,0),1),0)</f>
        <v>1.0030769230000001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1.0030769230000001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026005№6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135</v>
      </c>
      <c r="D16" s="102">
        <f>IFERROR(INDEX('на отправку (3)'!F:F,MATCH($U16,'на отправку (3)'!$A:$A,0),1),0)</f>
        <v>165</v>
      </c>
      <c r="E16" s="102">
        <f>IFERROR(INDEX('на отправку (3)'!G:G,MATCH($U16,'на отправку (3)'!$A:$A,0),1),0)</f>
        <v>0.81818181800000001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5.9253246659999999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1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112</v>
      </c>
      <c r="O16" s="102">
        <f>IFERROR(INDEX('на отправку (3)'!Q:Q,MATCH($U16,'на отправку (3)'!$A:$A,0),1),0)</f>
        <v>145</v>
      </c>
      <c r="P16" s="102">
        <f>IFERROR(INDEX('на отправку (3)'!R:R,MATCH($U16,'на отправку (3)'!$A:$A,0),1),0)</f>
        <v>0.77241379300000002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026005№7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52</v>
      </c>
      <c r="D17" s="102">
        <f>IFERROR(INDEX('на отправку (3)'!F:F,MATCH($U17,'на отправку (3)'!$A:$A,0),1),0)</f>
        <v>165</v>
      </c>
      <c r="E17" s="102">
        <f>IFERROR(INDEX('на отправку (3)'!G:G,MATCH($U17,'на отправку (3)'!$A:$A,0),1),0)</f>
        <v>0.31515151499999999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1.548821365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45</v>
      </c>
      <c r="O17" s="102">
        <f>IFERROR(INDEX('на отправку (3)'!Q:Q,MATCH($U17,'на отправку (3)'!$A:$A,0),1),0)</f>
        <v>145</v>
      </c>
      <c r="P17" s="102">
        <f>IFERROR(INDEX('на отправку (3)'!R:R,MATCH($U17,'на отправку (3)'!$A:$A,0),1),0)</f>
        <v>0.31034482800000002</v>
      </c>
      <c r="Q17" s="102">
        <f>IFERROR(INDEX('на отправку (3)'!S:S,MATCH($U17,'на отправку (3)'!$A:$A,0),1),0)</f>
        <v>0.5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026005№8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641</v>
      </c>
      <c r="D18" s="102">
        <f>IFERROR(INDEX('на отправку (3)'!F:F,MATCH($U18,'на отправку (3)'!$A:$A,0),1),0)</f>
        <v>168</v>
      </c>
      <c r="E18" s="102">
        <f>IFERROR(INDEX('на отправку (3)'!G:G,MATCH($U18,'на отправку (3)'!$A:$A,0),1),0)</f>
        <v>3.81547619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3.81547619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577</v>
      </c>
      <c r="O18" s="102">
        <f>IFERROR(INDEX('на отправку (3)'!Q:Q,MATCH($U18,'на отправку (3)'!$A:$A,0),1),0)</f>
        <v>289</v>
      </c>
      <c r="P18" s="102">
        <f>IFERROR(INDEX('на отправку (3)'!R:R,MATCH($U18,'на отправку (3)'!$A:$A,0),1),0)</f>
        <v>1.9965397920000001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026005№9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24</v>
      </c>
      <c r="D19" s="102">
        <f>IFERROR(INDEX('на отправку (3)'!F:F,MATCH($U19,'на отправку (3)'!$A:$A,0),1),0)</f>
        <v>6</v>
      </c>
      <c r="E19" s="102">
        <f>IFERROR(INDEX('на отправку (3)'!G:G,MATCH($U19,'на отправку (3)'!$A:$A,0),1),0)</f>
        <v>4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4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10</v>
      </c>
      <c r="O19" s="102">
        <f>IFERROR(INDEX('на отправку (3)'!Q:Q,MATCH($U19,'на отправку (3)'!$A:$A,0),1),0)</f>
        <v>6</v>
      </c>
      <c r="P19" s="102">
        <f>IFERROR(INDEX('на отправку (3)'!R:R,MATCH($U19,'на отправку (3)'!$A:$A,0),1),0)</f>
        <v>1.6666666670000001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026005№10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83</v>
      </c>
      <c r="D20" s="102">
        <f>IFERROR(INDEX('на отправку (3)'!F:F,MATCH($U20,'на отправку (3)'!$A:$A,0),1),0)</f>
        <v>20</v>
      </c>
      <c r="E20" s="102">
        <f>IFERROR(INDEX('на отправку (3)'!G:G,MATCH($U20,'на отправку (3)'!$A:$A,0),1),0)</f>
        <v>4.1500000000000004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4.1500000000000004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56</v>
      </c>
      <c r="O20" s="102">
        <f>IFERROR(INDEX('на отправку (3)'!Q:Q,MATCH($U20,'на отправку (3)'!$A:$A,0),1),0)</f>
        <v>46</v>
      </c>
      <c r="P20" s="102">
        <f>IFERROR(INDEX('на отправку (3)'!R:R,MATCH($U20,'на отправку (3)'!$A:$A,0),1),0)</f>
        <v>1.217391304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026005№11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339</v>
      </c>
      <c r="D21" s="102">
        <f>IFERROR(INDEX('на отправку (3)'!F:F,MATCH($U21,'на отправку (3)'!$A:$A,0),1),0)</f>
        <v>6773</v>
      </c>
      <c r="E21" s="102">
        <f>IFERROR(INDEX('на отправку (3)'!G:G,MATCH($U21,'на отправку (3)'!$A:$A,0),1),0)</f>
        <v>5.0051676000000003E-2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30.308449166999999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230</v>
      </c>
      <c r="O21" s="102">
        <f>IFERROR(INDEX('на отправку (3)'!Q:Q,MATCH($U21,'на отправку (3)'!$A:$A,0),1),0)</f>
        <v>5988</v>
      </c>
      <c r="P21" s="102">
        <f>IFERROR(INDEX('на отправку (3)'!R:R,MATCH($U21,'на отправку (3)'!$A:$A,0),1),0)</f>
        <v>3.8410154000000002E-2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026005№12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46</v>
      </c>
      <c r="D22" s="102">
        <f>IFERROR(INDEX('на отправку (3)'!F:F,MATCH($U22,'на отправку (3)'!$A:$A,0),1),0)</f>
        <v>265</v>
      </c>
      <c r="E22" s="102">
        <f>IFERROR(INDEX('на отправку (3)'!G:G,MATCH($U22,'на отправку (3)'!$A:$A,0),1),0)</f>
        <v>0.17358490600000001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-8.4734130000000007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44</v>
      </c>
      <c r="O22" s="102">
        <f>IFERROR(INDEX('на отправку (3)'!Q:Q,MATCH($U22,'на отправку (3)'!$A:$A,0),1),0)</f>
        <v>232</v>
      </c>
      <c r="P22" s="102">
        <f>IFERROR(INDEX('на отправку (3)'!R:R,MATCH($U22,'на отправку (3)'!$A:$A,0),1),0)</f>
        <v>0.18965517200000001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026005№13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2</v>
      </c>
      <c r="D23" s="102">
        <f>IFERROR(INDEX('на отправку (3)'!F:F,MATCH($U23,'на отправку (3)'!$A:$A,0),1),0)</f>
        <v>631</v>
      </c>
      <c r="E23" s="102">
        <f>IFERROR(INDEX('на отправку (3)'!G:G,MATCH($U23,'на отправку (3)'!$A:$A,0),1),0)</f>
        <v>3.1695719999999998E-3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563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026005№14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1002</v>
      </c>
      <c r="D25" s="102">
        <f>IFERROR(INDEX('на отправку (3)'!F:F,MATCH($U25,'на отправку (3)'!$A:$A,0),1),0)</f>
        <v>868</v>
      </c>
      <c r="E25" s="102">
        <f>IFERROR(INDEX('на отправку (3)'!G:G,MATCH($U25,'на отправку (3)'!$A:$A,0),1),0)</f>
        <v>1.15437788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1.15437788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026005№15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13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9</v>
      </c>
      <c r="O26" s="102">
        <f>IFERROR(INDEX('на отправку (3)'!Q:Q,MATCH($U26,'на отправку (3)'!$A:$A,0),1),0)</f>
        <v>2</v>
      </c>
      <c r="P26" s="102">
        <f>IFERROR(INDEX('на отправку (3)'!R:R,MATCH($U26,'на отправку (3)'!$A:$A,0),1),0)</f>
        <v>4.5</v>
      </c>
      <c r="Q26" s="102">
        <f>IFERROR(INDEX('на отправку (3)'!S:S,MATCH($U26,'на отправку (3)'!$A:$A,0),1),0)</f>
        <v>1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026005№16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78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14</v>
      </c>
      <c r="O27" s="102">
        <f>IFERROR(INDEX('на отправку (3)'!Q:Q,MATCH($U27,'на отправку (3)'!$A:$A,0),1),0)</f>
        <v>37</v>
      </c>
      <c r="P27" s="102">
        <f>IFERROR(INDEX('на отправку (3)'!R:R,MATCH($U27,'на отправку (3)'!$A:$A,0),1),0)</f>
        <v>0.37837837800000002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026005№17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36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9</v>
      </c>
      <c r="O28" s="102">
        <f>IFERROR(INDEX('на отправку (3)'!Q:Q,MATCH($U28,'на отправку (3)'!$A:$A,0),1),0)</f>
        <v>0</v>
      </c>
      <c r="P28" s="102">
        <f>IFERROR(INDEX('на отправку (3)'!R:R,MATCH($U28,'на отправку (3)'!$A:$A,0),1),0)</f>
        <v>0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026005№18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6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11</v>
      </c>
      <c r="O29" s="102">
        <f>IFERROR(INDEX('на отправку (3)'!Q:Q,MATCH($U29,'на отправку (3)'!$A:$A,0),1),0)</f>
        <v>1</v>
      </c>
      <c r="P29" s="102">
        <f>IFERROR(INDEX('на отправку (3)'!R:R,MATCH($U29,'на отправку (3)'!$A:$A,0),1),0)</f>
        <v>11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026005№19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0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026005№20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6</v>
      </c>
      <c r="D32" s="102">
        <f>IFERROR(INDEX('на отправку (3)'!F:F,MATCH($U32,'на отправку (3)'!$A:$A,0),1),0)</f>
        <v>19</v>
      </c>
      <c r="E32" s="102">
        <f>IFERROR(INDEX('на отправку (3)'!G:G,MATCH($U32,'на отправку (3)'!$A:$A,0),1),0)</f>
        <v>0.31578947400000001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16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026005№21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38</v>
      </c>
      <c r="D33" s="102">
        <f>IFERROR(INDEX('на отправку (3)'!F:F,MATCH($U33,'на отправку (3)'!$A:$A,0),1),0)</f>
        <v>60</v>
      </c>
      <c r="E33" s="102">
        <f>IFERROR(INDEX('на отправку (3)'!G:G,MATCH($U33,'на отправку (3)'!$A:$A,0),1),0)</f>
        <v>0.63333333300000005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0.63333333300000005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026005№22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026005№23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0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026005№24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177</v>
      </c>
      <c r="D36" s="102">
        <f>IFERROR(INDEX('на отправку (3)'!F:F,MATCH($U36,'на отправку (3)'!$A:$A,0),1),0)</f>
        <v>180</v>
      </c>
      <c r="E36" s="102">
        <f>IFERROR(INDEX('на отправку (3)'!G:G,MATCH($U36,'на отправку (3)'!$A:$A,0),1),0)</f>
        <v>0.98333333300000003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0.98333333300000003</v>
      </c>
      <c r="I36" s="102">
        <f>IFERROR(INDEX('на отправку (3)'!K:K,MATCH($U36,'на отправку (3)'!$A:$A,0),1),0)</f>
        <v>1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026005№25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15</v>
      </c>
      <c r="V47" s="96" t="s">
        <v>191</v>
      </c>
      <c r="Y47" s="73">
        <f>SUM(Y10:Y44)</f>
        <v>24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17.5</v>
      </c>
      <c r="L50" s="73">
        <f>SUMIF(L10:L44,1,L10:L44)</f>
        <v>18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7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2725</v>
      </c>
      <c r="T1" s="96" t="s">
        <v>167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1.7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7.25" customHeight="1" x14ac:dyDescent="0.25">
      <c r="A4" s="158" t="s">
        <v>2726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0</v>
      </c>
      <c r="D10" s="102">
        <f>IFERROR(INDEX('на отправку (3)'!F:F,MATCH($U10,'на отправку (3)'!$A:$A,0),1),0)</f>
        <v>0</v>
      </c>
      <c r="E10" s="102">
        <f>IFERROR(INDEX('на отправку (3)'!G:G,MATCH($U10,'на отправку (3)'!$A:$A,0),1),0)</f>
        <v>0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0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0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0</v>
      </c>
      <c r="O10" s="102">
        <f>IFERROR(INDEX('на отправку (3)'!Q:Q,MATCH($U10,'на отправку (3)'!$A:$A,0),1),0)</f>
        <v>0</v>
      </c>
      <c r="P10" s="102">
        <f>IFERROR(INDEX('на отправку (3)'!R:R,MATCH($U10,'на отправку (3)'!$A:$A,0),1),0)</f>
        <v>0</v>
      </c>
      <c r="Q10" s="102">
        <f>IFERROR(INDEX('на отправку (3)'!S:S,MATCH($U10,'на отправку (3)'!$A:$A,0),1),0)</f>
        <v>0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027000№1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0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0</v>
      </c>
      <c r="D11" s="102">
        <f>IFERROR(INDEX('на отправку (3)'!F:F,MATCH($U11,'на отправку (3)'!$A:$A,0),1),0)</f>
        <v>0</v>
      </c>
      <c r="E11" s="102">
        <f>IFERROR(INDEX('на отправку (3)'!G:G,MATCH($U11,'на отправку (3)'!$A:$A,0),1),0)</f>
        <v>0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0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0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0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0</v>
      </c>
      <c r="O11" s="102">
        <f>IFERROR(INDEX('на отправку (3)'!Q:Q,MATCH($U11,'на отправку (3)'!$A:$A,0),1),0)</f>
        <v>0</v>
      </c>
      <c r="P11" s="102">
        <f>IFERROR(INDEX('на отправку (3)'!R:R,MATCH($U11,'на отправку (3)'!$A:$A,0),1),0)</f>
        <v>0</v>
      </c>
      <c r="Q11" s="102">
        <f>IFERROR(INDEX('на отправку (3)'!S:S,MATCH($U11,'на отправку (3)'!$A:$A,0),1),0)</f>
        <v>0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0</v>
      </c>
      <c r="U11" s="141" t="str">
        <f t="shared" ref="U11:U36" si="1">CONCATENATE($T$1,"№",B11)</f>
        <v>027000№2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0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0</v>
      </c>
      <c r="D12" s="102">
        <f>IFERROR(INDEX('на отправку (3)'!F:F,MATCH($U12,'на отправку (3)'!$A:$A,0),1),0)</f>
        <v>0</v>
      </c>
      <c r="E12" s="102">
        <f>IFERROR(INDEX('на отправку (3)'!G:G,MATCH($U12,'на отправку (3)'!$A:$A,0),1),0)</f>
        <v>0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0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0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027000№3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0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0</v>
      </c>
      <c r="D13" s="102">
        <f>IFERROR(INDEX('на отправку (3)'!F:F,MATCH($U13,'на отправку (3)'!$A:$A,0),1),0)</f>
        <v>0</v>
      </c>
      <c r="E13" s="102">
        <f>IFERROR(INDEX('на отправку (3)'!G:G,MATCH($U13,'на отправку (3)'!$A:$A,0),1),0)</f>
        <v>0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0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0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0</v>
      </c>
      <c r="O13" s="102">
        <f>IFERROR(INDEX('на отправку (3)'!Q:Q,MATCH($U13,'на отправку (3)'!$A:$A,0),1),0)</f>
        <v>0</v>
      </c>
      <c r="P13" s="102">
        <f>IFERROR(INDEX('на отправку (3)'!R:R,MATCH($U13,'на отправку (3)'!$A:$A,0),1),0)</f>
        <v>0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0</v>
      </c>
      <c r="U13" s="141" t="str">
        <f t="shared" si="1"/>
        <v>027000№4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0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0</v>
      </c>
      <c r="D14" s="102">
        <f>IFERROR(INDEX('на отправку (3)'!F:F,MATCH($U14,'на отправку (3)'!$A:$A,0),1),0)</f>
        <v>0</v>
      </c>
      <c r="E14" s="102">
        <f>IFERROR(INDEX('на отправку (3)'!G:G,MATCH($U14,'на отправку (3)'!$A:$A,0),1),0)</f>
        <v>0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0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0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0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0</v>
      </c>
      <c r="O14" s="102">
        <f>IFERROR(INDEX('на отправку (3)'!Q:Q,MATCH($U14,'на отправку (3)'!$A:$A,0),1),0)</f>
        <v>0</v>
      </c>
      <c r="P14" s="102">
        <f>IFERROR(INDEX('на отправку (3)'!R:R,MATCH($U14,'на отправку (3)'!$A:$A,0),1),0)</f>
        <v>0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0</v>
      </c>
      <c r="U14" s="141" t="str">
        <f t="shared" si="1"/>
        <v>027000№5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0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0</v>
      </c>
      <c r="D15" s="102">
        <f>IFERROR(INDEX('на отправку (3)'!F:F,MATCH($U15,'на отправку (3)'!$A:$A,0),1),0)</f>
        <v>0</v>
      </c>
      <c r="E15" s="102">
        <f>IFERROR(INDEX('на отправку (3)'!G:G,MATCH($U15,'на отправку (3)'!$A:$A,0),1),0)</f>
        <v>0</v>
      </c>
      <c r="F15" s="102">
        <f>IFERROR(INDEX('на отправку (3)'!H:H,MATCH($U15,'на отправку (3)'!$A:$A,0),1),0)</f>
        <v>0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0</v>
      </c>
      <c r="I15" s="102">
        <f>IFERROR(INDEX('на отправку (3)'!K:K,MATCH($U15,'на отправку (3)'!$A:$A,0),1),0)</f>
        <v>0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0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0</v>
      </c>
      <c r="R15" s="102">
        <f>IFERROR(INDEX('на отправку (3)'!T:T,MATCH($U15,'на отправку (3)'!$A:$A,0),1),0)</f>
        <v>0</v>
      </c>
      <c r="T15" s="140">
        <f t="shared" si="0"/>
        <v>0</v>
      </c>
      <c r="U15" s="141" t="str">
        <f t="shared" si="1"/>
        <v>027000№6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0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0</v>
      </c>
      <c r="D16" s="102">
        <f>IFERROR(INDEX('на отправку (3)'!F:F,MATCH($U16,'на отправку (3)'!$A:$A,0),1),0)</f>
        <v>0</v>
      </c>
      <c r="E16" s="102">
        <f>IFERROR(INDEX('на отправку (3)'!G:G,MATCH($U16,'на отправку (3)'!$A:$A,0),1),0)</f>
        <v>0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0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0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0</v>
      </c>
      <c r="L16" s="102">
        <f>IFERROR(INDEX('на отправку (3)'!N:N,MATCH($U16,'на отправку (3)'!$A:$A,0),1),0)</f>
        <v>0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0</v>
      </c>
      <c r="O16" s="102">
        <f>IFERROR(INDEX('на отправку (3)'!Q:Q,MATCH($U16,'на отправку (3)'!$A:$A,0),1),0)</f>
        <v>0</v>
      </c>
      <c r="P16" s="102">
        <f>IFERROR(INDEX('на отправку (3)'!R:R,MATCH($U16,'на отправку (3)'!$A:$A,0),1),0)</f>
        <v>0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0</v>
      </c>
      <c r="U16" s="141" t="str">
        <f t="shared" si="1"/>
        <v>027000№7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0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0</v>
      </c>
      <c r="D17" s="102">
        <f>IFERROR(INDEX('на отправку (3)'!F:F,MATCH($U17,'на отправку (3)'!$A:$A,0),1),0)</f>
        <v>0</v>
      </c>
      <c r="E17" s="102">
        <f>IFERROR(INDEX('на отправку (3)'!G:G,MATCH($U17,'на отправку (3)'!$A:$A,0),1),0)</f>
        <v>0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0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0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0</v>
      </c>
      <c r="O17" s="102">
        <f>IFERROR(INDEX('на отправку (3)'!Q:Q,MATCH($U17,'на отправку (3)'!$A:$A,0),1),0)</f>
        <v>0</v>
      </c>
      <c r="P17" s="102">
        <f>IFERROR(INDEX('на отправку (3)'!R:R,MATCH($U17,'на отправку (3)'!$A:$A,0),1),0)</f>
        <v>0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027000№8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0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0</v>
      </c>
      <c r="D18" s="102">
        <f>IFERROR(INDEX('на отправку (3)'!F:F,MATCH($U18,'на отправку (3)'!$A:$A,0),1),0)</f>
        <v>0</v>
      </c>
      <c r="E18" s="102">
        <f>IFERROR(INDEX('на отправку (3)'!G:G,MATCH($U18,'на отправку (3)'!$A:$A,0),1),0)</f>
        <v>0</v>
      </c>
      <c r="F18" s="102">
        <f>IFERROR(INDEX('на отправку (3)'!H:H,MATCH($U18,'на отправку (3)'!$A:$A,0),1),0)</f>
        <v>0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0</v>
      </c>
      <c r="I18" s="102">
        <f>IFERROR(INDEX('на отправку (3)'!K:K,MATCH($U18,'на отправку (3)'!$A:$A,0),1),0)</f>
        <v>0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0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0</v>
      </c>
      <c r="O18" s="102">
        <f>IFERROR(INDEX('на отправку (3)'!Q:Q,MATCH($U18,'на отправку (3)'!$A:$A,0),1),0)</f>
        <v>0</v>
      </c>
      <c r="P18" s="102">
        <f>IFERROR(INDEX('на отправку (3)'!R:R,MATCH($U18,'на отправку (3)'!$A:$A,0),1),0)</f>
        <v>0</v>
      </c>
      <c r="Q18" s="102">
        <f>IFERROR(INDEX('на отправку (3)'!S:S,MATCH($U18,'на отправку (3)'!$A:$A,0),1),0)</f>
        <v>0</v>
      </c>
      <c r="R18" s="102">
        <f>IFERROR(INDEX('на отправку (3)'!T:T,MATCH($U18,'на отправку (3)'!$A:$A,0),1),0)</f>
        <v>0</v>
      </c>
      <c r="T18" s="140">
        <f t="shared" si="0"/>
        <v>0</v>
      </c>
      <c r="U18" s="141" t="str">
        <f t="shared" si="1"/>
        <v>027000№9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0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0</v>
      </c>
      <c r="D19" s="102">
        <f>IFERROR(INDEX('на отправку (3)'!F:F,MATCH($U19,'на отправку (3)'!$A:$A,0),1),0)</f>
        <v>0</v>
      </c>
      <c r="E19" s="102">
        <f>IFERROR(INDEX('на отправку (3)'!G:G,MATCH($U19,'на отправку (3)'!$A:$A,0),1),0)</f>
        <v>0</v>
      </c>
      <c r="F19" s="102">
        <f>IFERROR(INDEX('на отправку (3)'!H:H,MATCH($U19,'на отправку (3)'!$A:$A,0),1),0)</f>
        <v>0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0</v>
      </c>
      <c r="I19" s="102">
        <f>IFERROR(INDEX('на отправку (3)'!K:K,MATCH($U19,'на отправку (3)'!$A:$A,0),1),0)</f>
        <v>0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0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0</v>
      </c>
      <c r="O19" s="102">
        <f>IFERROR(INDEX('на отправку (3)'!Q:Q,MATCH($U19,'на отправку (3)'!$A:$A,0),1),0)</f>
        <v>0</v>
      </c>
      <c r="P19" s="102">
        <f>IFERROR(INDEX('на отправку (3)'!R:R,MATCH($U19,'на отправку (3)'!$A:$A,0),1),0)</f>
        <v>0</v>
      </c>
      <c r="Q19" s="102">
        <f>IFERROR(INDEX('на отправку (3)'!S:S,MATCH($U19,'на отправку (3)'!$A:$A,0),1),0)</f>
        <v>0</v>
      </c>
      <c r="R19" s="102">
        <f>IFERROR(INDEX('на отправку (3)'!T:T,MATCH($U19,'на отправку (3)'!$A:$A,0),1),0)</f>
        <v>0</v>
      </c>
      <c r="T19" s="140">
        <f t="shared" si="0"/>
        <v>0</v>
      </c>
      <c r="U19" s="141" t="str">
        <f t="shared" si="1"/>
        <v>027000№10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0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0</v>
      </c>
      <c r="D20" s="102">
        <f>IFERROR(INDEX('на отправку (3)'!F:F,MATCH($U20,'на отправку (3)'!$A:$A,0),1),0)</f>
        <v>0</v>
      </c>
      <c r="E20" s="102">
        <f>IFERROR(INDEX('на отправку (3)'!G:G,MATCH($U20,'на отправку (3)'!$A:$A,0),1),0)</f>
        <v>0</v>
      </c>
      <c r="F20" s="102">
        <f>IFERROR(INDEX('на отправку (3)'!H:H,MATCH($U20,'на отправку (3)'!$A:$A,0),1),0)</f>
        <v>0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0</v>
      </c>
      <c r="I20" s="102">
        <f>IFERROR(INDEX('на отправку (3)'!K:K,MATCH($U20,'на отправку (3)'!$A:$A,0),1),0)</f>
        <v>0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0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0</v>
      </c>
      <c r="O20" s="102">
        <f>IFERROR(INDEX('на отправку (3)'!Q:Q,MATCH($U20,'на отправку (3)'!$A:$A,0),1),0)</f>
        <v>0</v>
      </c>
      <c r="P20" s="102">
        <f>IFERROR(INDEX('на отправку (3)'!R:R,MATCH($U20,'на отправку (3)'!$A:$A,0),1),0)</f>
        <v>0</v>
      </c>
      <c r="Q20" s="102">
        <f>IFERROR(INDEX('на отправку (3)'!S:S,MATCH($U20,'на отправку (3)'!$A:$A,0),1),0)</f>
        <v>0</v>
      </c>
      <c r="R20" s="102">
        <f>IFERROR(INDEX('на отправку (3)'!T:T,MATCH($U20,'на отправку (3)'!$A:$A,0),1),0)</f>
        <v>0</v>
      </c>
      <c r="T20" s="140">
        <f t="shared" si="0"/>
        <v>0</v>
      </c>
      <c r="U20" s="141" t="str">
        <f t="shared" si="1"/>
        <v>027000№11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0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0</v>
      </c>
      <c r="D21" s="102">
        <f>IFERROR(INDEX('на отправку (3)'!F:F,MATCH($U21,'на отправку (3)'!$A:$A,0),1),0)</f>
        <v>0</v>
      </c>
      <c r="E21" s="102">
        <f>IFERROR(INDEX('на отправку (3)'!G:G,MATCH($U21,'на отправку (3)'!$A:$A,0),1),0)</f>
        <v>0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0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0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0</v>
      </c>
      <c r="O21" s="102">
        <f>IFERROR(INDEX('на отправку (3)'!Q:Q,MATCH($U21,'на отправку (3)'!$A:$A,0),1),0)</f>
        <v>0</v>
      </c>
      <c r="P21" s="102">
        <f>IFERROR(INDEX('на отправку (3)'!R:R,MATCH($U21,'на отправку (3)'!$A:$A,0),1),0)</f>
        <v>0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027000№12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0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0</v>
      </c>
      <c r="D22" s="102">
        <f>IFERROR(INDEX('на отправку (3)'!F:F,MATCH($U22,'на отправку (3)'!$A:$A,0),1),0)</f>
        <v>0</v>
      </c>
      <c r="E22" s="102">
        <f>IFERROR(INDEX('на отправку (3)'!G:G,MATCH($U22,'на отправку (3)'!$A:$A,0),1),0)</f>
        <v>0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0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0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0</v>
      </c>
      <c r="O22" s="102">
        <f>IFERROR(INDEX('на отправку (3)'!Q:Q,MATCH($U22,'на отправку (3)'!$A:$A,0),1),0)</f>
        <v>0</v>
      </c>
      <c r="P22" s="102">
        <f>IFERROR(INDEX('на отправку (3)'!R:R,MATCH($U22,'на отправку (3)'!$A:$A,0),1),0)</f>
        <v>0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027000№13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0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0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0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0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027000№14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0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5737</v>
      </c>
      <c r="D25" s="102">
        <f>IFERROR(INDEX('на отправку (3)'!F:F,MATCH($U25,'на отправку (3)'!$A:$A,0),1),0)</f>
        <v>6422</v>
      </c>
      <c r="E25" s="102">
        <f>IFERROR(INDEX('на отправку (3)'!G:G,MATCH($U25,'на отправку (3)'!$A:$A,0),1),0)</f>
        <v>0.89333541000000005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0.89333541000000005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027000№15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48</v>
      </c>
      <c r="D26" s="102">
        <f>IFERROR(INDEX('на отправку (3)'!F:F,MATCH($U26,'на отправку (3)'!$A:$A,0),1),0)</f>
        <v>3</v>
      </c>
      <c r="E26" s="102">
        <f>IFERROR(INDEX('на отправку (3)'!G:G,MATCH($U26,'на отправку (3)'!$A:$A,0),1),0)</f>
        <v>16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16</v>
      </c>
      <c r="I26" s="102">
        <f>IFERROR(INDEX('на отправку (3)'!K:K,MATCH($U26,'на отправку (3)'!$A:$A,0),1),0)</f>
        <v>1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1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9</v>
      </c>
      <c r="O26" s="102">
        <f>IFERROR(INDEX('на отправку (3)'!Q:Q,MATCH($U26,'на отправку (3)'!$A:$A,0),1),0)</f>
        <v>53</v>
      </c>
      <c r="P26" s="102">
        <f>IFERROR(INDEX('на отправку (3)'!R:R,MATCH($U26,'на отправку (3)'!$A:$A,0),1),0)</f>
        <v>0.16981132099999999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1</v>
      </c>
      <c r="U26" s="141" t="str">
        <f t="shared" si="1"/>
        <v>027000№16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1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1598</v>
      </c>
      <c r="D27" s="102">
        <f>IFERROR(INDEX('на отправку (3)'!F:F,MATCH($U27,'на отправку (3)'!$A:$A,0),1),0)</f>
        <v>10</v>
      </c>
      <c r="E27" s="102">
        <f>IFERROR(INDEX('на отправку (3)'!G:G,MATCH($U27,'на отправку (3)'!$A:$A,0),1),0)</f>
        <v>159.80000000000001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159.80000000000001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1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322</v>
      </c>
      <c r="O27" s="102">
        <f>IFERROR(INDEX('на отправку (3)'!Q:Q,MATCH($U27,'на отправку (3)'!$A:$A,0),1),0)</f>
        <v>206</v>
      </c>
      <c r="P27" s="102">
        <f>IFERROR(INDEX('на отправку (3)'!R:R,MATCH($U27,'на отправку (3)'!$A:$A,0),1),0)</f>
        <v>1.563106796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027000№17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94</v>
      </c>
      <c r="D28" s="102">
        <f>IFERROR(INDEX('на отправку (3)'!F:F,MATCH($U28,'на отправку (3)'!$A:$A,0),1),0)</f>
        <v>1</v>
      </c>
      <c r="E28" s="102">
        <f>IFERROR(INDEX('на отправку (3)'!G:G,MATCH($U28,'на отправку (3)'!$A:$A,0),1),0)</f>
        <v>94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94</v>
      </c>
      <c r="I28" s="102">
        <f>IFERROR(INDEX('на отправку (3)'!K:K,MATCH($U28,'на отправку (3)'!$A:$A,0),1),0)</f>
        <v>1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1</v>
      </c>
      <c r="L28" s="102">
        <f>IFERROR(INDEX('на отправку (3)'!N:N,MATCH($U28,'на отправку (3)'!$A:$A,0),1),0)</f>
        <v>1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77</v>
      </c>
      <c r="O28" s="102">
        <f>IFERROR(INDEX('на отправку (3)'!Q:Q,MATCH($U28,'на отправку (3)'!$A:$A,0),1),0)</f>
        <v>233</v>
      </c>
      <c r="P28" s="102">
        <f>IFERROR(INDEX('на отправку (3)'!R:R,MATCH($U28,'на отправку (3)'!$A:$A,0),1),0)</f>
        <v>0.33047210300000002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1</v>
      </c>
      <c r="U28" s="141" t="str">
        <f t="shared" si="1"/>
        <v>027000№18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1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457</v>
      </c>
      <c r="D29" s="102">
        <f>IFERROR(INDEX('на отправку (3)'!F:F,MATCH($U29,'на отправку (3)'!$A:$A,0),1),0)</f>
        <v>7</v>
      </c>
      <c r="E29" s="102">
        <f>IFERROR(INDEX('на отправку (3)'!G:G,MATCH($U29,'на отправку (3)'!$A:$A,0),1),0)</f>
        <v>65.285714286000001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65.285714286000001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1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191</v>
      </c>
      <c r="O29" s="102">
        <f>IFERROR(INDEX('на отправку (3)'!Q:Q,MATCH($U29,'на отправку (3)'!$A:$A,0),1),0)</f>
        <v>67</v>
      </c>
      <c r="P29" s="102">
        <f>IFERROR(INDEX('на отправку (3)'!R:R,MATCH($U29,'на отправку (3)'!$A:$A,0),1),0)</f>
        <v>2.8507462690000001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027000№19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125</v>
      </c>
      <c r="D30" s="102">
        <f>IFERROR(INDEX('на отправку (3)'!F:F,MATCH($U30,'на отправку (3)'!$A:$A,0),1),0)</f>
        <v>4</v>
      </c>
      <c r="E30" s="102">
        <f>IFERROR(INDEX('на отправку (3)'!G:G,MATCH($U30,'на отправку (3)'!$A:$A,0),1),0)</f>
        <v>31.25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31.25</v>
      </c>
      <c r="I30" s="102">
        <f>IFERROR(INDEX('на отправку (3)'!K:K,MATCH($U30,'на отправку (3)'!$A:$A,0),1),0)</f>
        <v>1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1</v>
      </c>
      <c r="L30" s="102">
        <f>IFERROR(INDEX('на отправку (3)'!N:N,MATCH($U30,'на отправку (3)'!$A:$A,0),1),0)</f>
        <v>1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20</v>
      </c>
      <c r="O30" s="102">
        <f>IFERROR(INDEX('на отправку (3)'!Q:Q,MATCH($U30,'на отправку (3)'!$A:$A,0),1),0)</f>
        <v>183</v>
      </c>
      <c r="P30" s="102">
        <f>IFERROR(INDEX('на отправку (3)'!R:R,MATCH($U30,'на отправку (3)'!$A:$A,0),1),0)</f>
        <v>0.10928961700000001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1</v>
      </c>
      <c r="U30" s="141" t="str">
        <f t="shared" si="1"/>
        <v>027000№20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1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0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027000№21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0</v>
      </c>
      <c r="D33" s="102">
        <f>IFERROR(INDEX('на отправку (3)'!F:F,MATCH($U33,'на отправку (3)'!$A:$A,0),1),0)</f>
        <v>0</v>
      </c>
      <c r="E33" s="102">
        <f>IFERROR(INDEX('на отправку (3)'!G:G,MATCH($U33,'на отправку (3)'!$A:$A,0),1),0)</f>
        <v>0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0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027000№22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0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0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027000№23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0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0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027000№24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0</v>
      </c>
      <c r="D36" s="102">
        <f>IFERROR(INDEX('на отправку (3)'!F:F,MATCH($U36,'на отправку (3)'!$A:$A,0),1),0)</f>
        <v>0</v>
      </c>
      <c r="E36" s="102">
        <f>IFERROR(INDEX('на отправку (3)'!G:G,MATCH($U36,'на отправку (3)'!$A:$A,0),1),0)</f>
        <v>0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0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027000№25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0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5</v>
      </c>
      <c r="V47" s="96" t="s">
        <v>191</v>
      </c>
      <c r="Y47" s="73">
        <f>SUM(Y10:Y44)</f>
        <v>7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6</v>
      </c>
      <c r="L50" s="73">
        <f>SUMIF(L10:L44,1,L10:L44)</f>
        <v>6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80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2727</v>
      </c>
      <c r="T1" s="96" t="s">
        <v>169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9.5" customHeight="1" x14ac:dyDescent="0.25">
      <c r="A4" s="158" t="s">
        <v>170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118471</v>
      </c>
      <c r="D10" s="102">
        <f>IFERROR(INDEX('на отправку (3)'!F:F,MATCH($U10,'на отправку (3)'!$A:$A,0),1),0)</f>
        <v>398197.4</v>
      </c>
      <c r="E10" s="102">
        <f>IFERROR(INDEX('на отправку (3)'!G:G,MATCH($U10,'на отправку (3)'!$A:$A,0),1),0)</f>
        <v>0.29751826599999998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-1.4772697260000001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0.5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125319</v>
      </c>
      <c r="O10" s="102">
        <f>IFERROR(INDEX('на отправку (3)'!Q:Q,MATCH($U10,'на отправку (3)'!$A:$A,0),1),0)</f>
        <v>414992</v>
      </c>
      <c r="P10" s="102">
        <f>IFERROR(INDEX('на отправку (3)'!R:R,MATCH($U10,'на отправку (3)'!$A:$A,0),1),0)</f>
        <v>0.30197931500000003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027001№1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876</v>
      </c>
      <c r="D11" s="102">
        <f>IFERROR(INDEX('на отправку (3)'!F:F,MATCH($U11,'на отправку (3)'!$A:$A,0),1),0)</f>
        <v>913</v>
      </c>
      <c r="E11" s="102">
        <f>IFERROR(INDEX('на отправку (3)'!G:G,MATCH($U11,'на отправку (3)'!$A:$A,0),1),0)</f>
        <v>0.95947426099999999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89.361586903000003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606</v>
      </c>
      <c r="O11" s="102">
        <f>IFERROR(INDEX('на отправку (3)'!Q:Q,MATCH($U11,'на отправку (3)'!$A:$A,0),1),0)</f>
        <v>1196</v>
      </c>
      <c r="P11" s="102">
        <f>IFERROR(INDEX('на отправку (3)'!R:R,MATCH($U11,'на отправку (3)'!$A:$A,0),1),0)</f>
        <v>0.50668896299999999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027001№2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14</v>
      </c>
      <c r="D12" s="102">
        <f>IFERROR(INDEX('на отправку (3)'!F:F,MATCH($U12,'на отправку (3)'!$A:$A,0),1),0)</f>
        <v>106</v>
      </c>
      <c r="E12" s="102">
        <f>IFERROR(INDEX('на отправку (3)'!G:G,MATCH($U12,'на отправку (3)'!$A:$A,0),1),0)</f>
        <v>0.132075472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-79.363207500000001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32</v>
      </c>
      <c r="O12" s="102">
        <f>IFERROR(INDEX('на отправку (3)'!Q:Q,MATCH($U12,'на отправку (3)'!$A:$A,0),1),0)</f>
        <v>50</v>
      </c>
      <c r="P12" s="102">
        <f>IFERROR(INDEX('на отправку (3)'!R:R,MATCH($U12,'на отправку (3)'!$A:$A,0),1),0)</f>
        <v>0.64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027001№3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1</v>
      </c>
      <c r="D13" s="102">
        <f>IFERROR(INDEX('на отправку (3)'!F:F,MATCH($U13,'на отправку (3)'!$A:$A,0),1),0)</f>
        <v>1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300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</v>
      </c>
      <c r="O13" s="102">
        <f>IFERROR(INDEX('на отправку (3)'!Q:Q,MATCH($U13,'на отправку (3)'!$A:$A,0),1),0)</f>
        <v>4</v>
      </c>
      <c r="P13" s="102">
        <f>IFERROR(INDEX('на отправку (3)'!R:R,MATCH($U13,'на отправку (3)'!$A:$A,0),1),0)</f>
        <v>0.25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027001№4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75</v>
      </c>
      <c r="D14" s="102">
        <f>IFERROR(INDEX('на отправку (3)'!F:F,MATCH($U14,'на отправку (3)'!$A:$A,0),1),0)</f>
        <v>76</v>
      </c>
      <c r="E14" s="102">
        <f>IFERROR(INDEX('на отправку (3)'!G:G,MATCH($U14,'на отправку (3)'!$A:$A,0),1),0)</f>
        <v>0.98684210500000002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530.72082376799995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23</v>
      </c>
      <c r="O14" s="102">
        <f>IFERROR(INDEX('на отправку (3)'!Q:Q,MATCH($U14,'на отправку (3)'!$A:$A,0),1),0)</f>
        <v>147</v>
      </c>
      <c r="P14" s="102">
        <f>IFERROR(INDEX('на отправку (3)'!R:R,MATCH($U14,'на отправку (3)'!$A:$A,0),1),0)</f>
        <v>0.15646258499999999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027001№5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2445</v>
      </c>
      <c r="D15" s="102">
        <f>IFERROR(INDEX('на отправку (3)'!F:F,MATCH($U15,'на отправку (3)'!$A:$A,0),1),0)</f>
        <v>2440</v>
      </c>
      <c r="E15" s="102">
        <f>IFERROR(INDEX('на отправку (3)'!G:G,MATCH($U15,'на отправку (3)'!$A:$A,0),1),0)</f>
        <v>1.00204918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1.00204918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027001№6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608</v>
      </c>
      <c r="D16" s="102">
        <f>IFERROR(INDEX('на отправку (3)'!F:F,MATCH($U16,'на отправку (3)'!$A:$A,0),1),0)</f>
        <v>673</v>
      </c>
      <c r="E16" s="102">
        <f>IFERROR(INDEX('на отправку (3)'!G:G,MATCH($U16,'на отправку (3)'!$A:$A,0),1),0)</f>
        <v>0.90341753300000005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9.2116574589999995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541</v>
      </c>
      <c r="O16" s="102">
        <f>IFERROR(INDEX('на отправку (3)'!Q:Q,MATCH($U16,'на отправку (3)'!$A:$A,0),1),0)</f>
        <v>654</v>
      </c>
      <c r="P16" s="102">
        <f>IFERROR(INDEX('на отправку (3)'!R:R,MATCH($U16,'на отправку (3)'!$A:$A,0),1),0)</f>
        <v>0.827217125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027001№7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211</v>
      </c>
      <c r="D17" s="102">
        <f>IFERROR(INDEX('на отправку (3)'!F:F,MATCH($U17,'на отправку (3)'!$A:$A,0),1),0)</f>
        <v>673</v>
      </c>
      <c r="E17" s="102">
        <f>IFERROR(INDEX('на отправку (3)'!G:G,MATCH($U17,'на отправку (3)'!$A:$A,0),1),0)</f>
        <v>0.31352154500000001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7.3524032430000004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191</v>
      </c>
      <c r="O17" s="102">
        <f>IFERROR(INDEX('на отправку (3)'!Q:Q,MATCH($U17,'на отправку (3)'!$A:$A,0),1),0)</f>
        <v>654</v>
      </c>
      <c r="P17" s="102">
        <f>IFERROR(INDEX('на отправку (3)'!R:R,MATCH($U17,'на отправку (3)'!$A:$A,0),1),0)</f>
        <v>0.29204892999999998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027001№8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3898</v>
      </c>
      <c r="D18" s="102">
        <f>IFERROR(INDEX('на отправку (3)'!F:F,MATCH($U18,'на отправку (3)'!$A:$A,0),1),0)</f>
        <v>913</v>
      </c>
      <c r="E18" s="102">
        <f>IFERROR(INDEX('на отправку (3)'!G:G,MATCH($U18,'на отправку (3)'!$A:$A,0),1),0)</f>
        <v>4.269441402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4.269441402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4515</v>
      </c>
      <c r="O18" s="102">
        <f>IFERROR(INDEX('на отправку (3)'!Q:Q,MATCH($U18,'на отправку (3)'!$A:$A,0),1),0)</f>
        <v>1196</v>
      </c>
      <c r="P18" s="102">
        <f>IFERROR(INDEX('на отправку (3)'!R:R,MATCH($U18,'на отправку (3)'!$A:$A,0),1),0)</f>
        <v>3.775083612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027001№9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37</v>
      </c>
      <c r="D19" s="102">
        <f>IFERROR(INDEX('на отправку (3)'!F:F,MATCH($U19,'на отправку (3)'!$A:$A,0),1),0)</f>
        <v>1</v>
      </c>
      <c r="E19" s="102">
        <f>IFERROR(INDEX('на отправку (3)'!G:G,MATCH($U19,'на отправку (3)'!$A:$A,0),1),0)</f>
        <v>37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37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38</v>
      </c>
      <c r="O19" s="102">
        <f>IFERROR(INDEX('на отправку (3)'!Q:Q,MATCH($U19,'на отправку (3)'!$A:$A,0),1),0)</f>
        <v>4</v>
      </c>
      <c r="P19" s="102">
        <f>IFERROR(INDEX('на отправку (3)'!R:R,MATCH($U19,'на отправку (3)'!$A:$A,0),1),0)</f>
        <v>9.5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027001№10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236</v>
      </c>
      <c r="D20" s="102">
        <f>IFERROR(INDEX('на отправку (3)'!F:F,MATCH($U20,'на отправку (3)'!$A:$A,0),1),0)</f>
        <v>76</v>
      </c>
      <c r="E20" s="102">
        <f>IFERROR(INDEX('на отправку (3)'!G:G,MATCH($U20,'на отправку (3)'!$A:$A,0),1),0)</f>
        <v>3.1052631580000001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3.1052631580000001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235</v>
      </c>
      <c r="O20" s="102">
        <f>IFERROR(INDEX('на отправку (3)'!Q:Q,MATCH($U20,'на отправку (3)'!$A:$A,0),1),0)</f>
        <v>147</v>
      </c>
      <c r="P20" s="102">
        <f>IFERROR(INDEX('на отправку (3)'!R:R,MATCH($U20,'на отправку (3)'!$A:$A,0),1),0)</f>
        <v>1.5986394559999999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027001№11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1338</v>
      </c>
      <c r="D21" s="102">
        <f>IFERROR(INDEX('на отправку (3)'!F:F,MATCH($U21,'на отправку (3)'!$A:$A,0),1),0)</f>
        <v>24493</v>
      </c>
      <c r="E21" s="102">
        <f>IFERROR(INDEX('на отправку (3)'!G:G,MATCH($U21,'на отправку (3)'!$A:$A,0),1),0)</f>
        <v>5.4627852999999997E-2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23.644649283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959</v>
      </c>
      <c r="O21" s="102">
        <f>IFERROR(INDEX('на отправку (3)'!Q:Q,MATCH($U21,'на отправку (3)'!$A:$A,0),1),0)</f>
        <v>21706</v>
      </c>
      <c r="P21" s="102">
        <f>IFERROR(INDEX('на отправку (3)'!R:R,MATCH($U21,'на отправку (3)'!$A:$A,0),1),0)</f>
        <v>4.4181331999999997E-2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027001№12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278</v>
      </c>
      <c r="D22" s="102">
        <f>IFERROR(INDEX('на отправку (3)'!F:F,MATCH($U22,'на отправку (3)'!$A:$A,0),1),0)</f>
        <v>1165</v>
      </c>
      <c r="E22" s="102">
        <f>IFERROR(INDEX('на отправку (3)'!G:G,MATCH($U22,'на отправку (3)'!$A:$A,0),1),0)</f>
        <v>0.23862660899999999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-12.671286225999999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332</v>
      </c>
      <c r="O22" s="102">
        <f>IFERROR(INDEX('на отправку (3)'!Q:Q,MATCH($U22,'на отправку (3)'!$A:$A,0),1),0)</f>
        <v>1215</v>
      </c>
      <c r="P22" s="102">
        <f>IFERROR(INDEX('на отправку (3)'!R:R,MATCH($U22,'на отправку (3)'!$A:$A,0),1),0)</f>
        <v>0.27325102899999998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027001№13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2</v>
      </c>
      <c r="D23" s="102">
        <f>IFERROR(INDEX('на отправку (3)'!F:F,MATCH($U23,'на отправку (3)'!$A:$A,0),1),0)</f>
        <v>2070</v>
      </c>
      <c r="E23" s="102">
        <f>IFERROR(INDEX('на отправку (3)'!G:G,MATCH($U23,'на отправку (3)'!$A:$A,0),1),0)</f>
        <v>9.6618400000000003E-4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1921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027001№14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758</v>
      </c>
      <c r="D25" s="102">
        <f>IFERROR(INDEX('на отправку (3)'!F:F,MATCH($U25,'на отправку (3)'!$A:$A,0),1),0)</f>
        <v>774</v>
      </c>
      <c r="E25" s="102">
        <f>IFERROR(INDEX('на отправку (3)'!G:G,MATCH($U25,'на отправку (3)'!$A:$A,0),1),0)</f>
        <v>0.97932816499999997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0.97932816499999997</v>
      </c>
      <c r="I25" s="102">
        <f>IFERROR(INDEX('на отправку (3)'!K:K,MATCH($U25,'на отправку (3)'!$A:$A,0),1),0)</f>
        <v>0.5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0.5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027001№15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0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4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027001№16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30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63</v>
      </c>
      <c r="O27" s="102">
        <f>IFERROR(INDEX('на отправку (3)'!Q:Q,MATCH($U27,'на отправку (3)'!$A:$A,0),1),0)</f>
        <v>78</v>
      </c>
      <c r="P27" s="102">
        <f>IFERROR(INDEX('на отправку (3)'!R:R,MATCH($U27,'на отправку (3)'!$A:$A,0),1),0)</f>
        <v>0.80769230800000003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027001№17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25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10</v>
      </c>
      <c r="O28" s="102">
        <f>IFERROR(INDEX('на отправку (3)'!Q:Q,MATCH($U28,'на отправку (3)'!$A:$A,0),1),0)</f>
        <v>5</v>
      </c>
      <c r="P28" s="102">
        <f>IFERROR(INDEX('на отправку (3)'!R:R,MATCH($U28,'на отправку (3)'!$A:$A,0),1),0)</f>
        <v>2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027001№18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28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17</v>
      </c>
      <c r="O29" s="102">
        <f>IFERROR(INDEX('на отправку (3)'!Q:Q,MATCH($U29,'на отправку (3)'!$A:$A,0),1),0)</f>
        <v>21</v>
      </c>
      <c r="P29" s="102">
        <f>IFERROR(INDEX('на отправку (3)'!R:R,MATCH($U29,'на отправку (3)'!$A:$A,0),1),0)</f>
        <v>0.80952380999999995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027001№19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4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2</v>
      </c>
      <c r="O30" s="102">
        <f>IFERROR(INDEX('на отправку (3)'!Q:Q,MATCH($U30,'на отправку (3)'!$A:$A,0),1),0)</f>
        <v>11</v>
      </c>
      <c r="P30" s="102">
        <f>IFERROR(INDEX('на отправку (3)'!R:R,MATCH($U30,'на отправку (3)'!$A:$A,0),1),0)</f>
        <v>0.18181818199999999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027001№20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19</v>
      </c>
      <c r="D32" s="102">
        <f>IFERROR(INDEX('на отправку (3)'!F:F,MATCH($U32,'на отправку (3)'!$A:$A,0),1),0)</f>
        <v>43</v>
      </c>
      <c r="E32" s="102">
        <f>IFERROR(INDEX('на отправку (3)'!G:G,MATCH($U32,'на отправку (3)'!$A:$A,0),1),0)</f>
        <v>0.44186046499999998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496.511628347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2</v>
      </c>
      <c r="O32" s="102">
        <f>IFERROR(INDEX('на отправку (3)'!Q:Q,MATCH($U32,'на отправку (3)'!$A:$A,0),1),0)</f>
        <v>27</v>
      </c>
      <c r="P32" s="102">
        <f>IFERROR(INDEX('на отправку (3)'!R:R,MATCH($U32,'на отправку (3)'!$A:$A,0),1),0)</f>
        <v>7.4074074000000004E-2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027001№21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149</v>
      </c>
      <c r="D33" s="102">
        <f>IFERROR(INDEX('на отправку (3)'!F:F,MATCH($U33,'на отправку (3)'!$A:$A,0),1),0)</f>
        <v>237</v>
      </c>
      <c r="E33" s="102">
        <f>IFERROR(INDEX('на отправку (3)'!G:G,MATCH($U33,'на отправку (3)'!$A:$A,0),1),0)</f>
        <v>0.62869198299999995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0.62869198299999995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027001№22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5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027001№23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3</v>
      </c>
      <c r="D35" s="102">
        <f>IFERROR(INDEX('на отправку (3)'!F:F,MATCH($U35,'на отправку (3)'!$A:$A,0),1),0)</f>
        <v>5</v>
      </c>
      <c r="E35" s="102">
        <f>IFERROR(INDEX('на отправку (3)'!G:G,MATCH($U35,'на отправку (3)'!$A:$A,0),1),0)</f>
        <v>0.6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8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027001№24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562</v>
      </c>
      <c r="D36" s="102">
        <f>IFERROR(INDEX('на отправку (3)'!F:F,MATCH($U36,'на отправку (3)'!$A:$A,0),1),0)</f>
        <v>574</v>
      </c>
      <c r="E36" s="102">
        <f>IFERROR(INDEX('на отправку (3)'!G:G,MATCH($U36,'на отправку (3)'!$A:$A,0),1),0)</f>
        <v>0.97909407699999995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0.97909407699999995</v>
      </c>
      <c r="I36" s="102">
        <f>IFERROR(INDEX('на отправку (3)'!K:K,MATCH($U36,'на отправку (3)'!$A:$A,0),1),0)</f>
        <v>1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027001№25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16</v>
      </c>
      <c r="V47" s="96" t="s">
        <v>191</v>
      </c>
      <c r="Y47" s="73">
        <f>SUM(Y10:Y44)</f>
        <v>25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18.5</v>
      </c>
      <c r="L50" s="73">
        <f>SUMIF(L10:L44,1,L10:L44)</f>
        <v>19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Лист81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2728</v>
      </c>
      <c r="T1" s="96" t="s">
        <v>171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9.5" customHeight="1" x14ac:dyDescent="0.25">
      <c r="A4" s="158" t="s">
        <v>172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50436</v>
      </c>
      <c r="D10" s="102">
        <f>IFERROR(INDEX('на отправку (3)'!F:F,MATCH($U10,'на отправку (3)'!$A:$A,0),1),0)</f>
        <v>202627.5</v>
      </c>
      <c r="E10" s="102">
        <f>IFERROR(INDEX('на отправку (3)'!G:G,MATCH($U10,'на отправку (3)'!$A:$A,0),1),0)</f>
        <v>0.24890994599999999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6.2216170990000004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0.5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39166</v>
      </c>
      <c r="O10" s="102">
        <f>IFERROR(INDEX('на отправку (3)'!Q:Q,MATCH($U10,'на отправку (3)'!$A:$A,0),1),0)</f>
        <v>167139.79999999999</v>
      </c>
      <c r="P10" s="102">
        <f>IFERROR(INDEX('на отправку (3)'!R:R,MATCH($U10,'на отправку (3)'!$A:$A,0),1),0)</f>
        <v>0.23433078199999999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027002№1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313</v>
      </c>
      <c r="D11" s="102">
        <f>IFERROR(INDEX('на отправку (3)'!F:F,MATCH($U11,'на отправку (3)'!$A:$A,0),1),0)</f>
        <v>327</v>
      </c>
      <c r="E11" s="102">
        <f>IFERROR(INDEX('на отправку (3)'!G:G,MATCH($U11,'на отправку (3)'!$A:$A,0),1),0)</f>
        <v>0.95718654400000003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110.68508153499999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1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184</v>
      </c>
      <c r="O11" s="102">
        <f>IFERROR(INDEX('на отправку (3)'!Q:Q,MATCH($U11,'на отправку (3)'!$A:$A,0),1),0)</f>
        <v>405</v>
      </c>
      <c r="P11" s="102">
        <f>IFERROR(INDEX('на отправку (3)'!R:R,MATCH($U11,'на отправку (3)'!$A:$A,0),1),0)</f>
        <v>0.45432098799999998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027002№2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26</v>
      </c>
      <c r="D12" s="102">
        <f>IFERROR(INDEX('на отправку (3)'!F:F,MATCH($U12,'на отправку (3)'!$A:$A,0),1),0)</f>
        <v>26</v>
      </c>
      <c r="E12" s="102">
        <f>IFERROR(INDEX('на отправку (3)'!G:G,MATCH($U12,'на отправку (3)'!$A:$A,0),1),0)</f>
        <v>1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7</v>
      </c>
      <c r="O12" s="102">
        <f>IFERROR(INDEX('на отправку (3)'!Q:Q,MATCH($U12,'на отправку (3)'!$A:$A,0),1),0)</f>
        <v>7</v>
      </c>
      <c r="P12" s="102">
        <f>IFERROR(INDEX('на отправку (3)'!R:R,MATCH($U12,'на отправку (3)'!$A:$A,0),1),0)</f>
        <v>1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027002№3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11</v>
      </c>
      <c r="D13" s="102">
        <f>IFERROR(INDEX('на отправку (3)'!F:F,MATCH($U13,'на отправку (3)'!$A:$A,0),1),0)</f>
        <v>12</v>
      </c>
      <c r="E13" s="102">
        <f>IFERROR(INDEX('на отправку (3)'!G:G,MATCH($U13,'на отправку (3)'!$A:$A,0),1),0)</f>
        <v>0.91666666699999999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388.88888906699998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3</v>
      </c>
      <c r="O13" s="102">
        <f>IFERROR(INDEX('на отправку (3)'!Q:Q,MATCH($U13,'на отправку (3)'!$A:$A,0),1),0)</f>
        <v>16</v>
      </c>
      <c r="P13" s="102">
        <f>IFERROR(INDEX('на отправку (3)'!R:R,MATCH($U13,'на отправку (3)'!$A:$A,0),1),0)</f>
        <v>0.1875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027002№4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31</v>
      </c>
      <c r="D14" s="102">
        <f>IFERROR(INDEX('на отправку (3)'!F:F,MATCH($U14,'на отправку (3)'!$A:$A,0),1),0)</f>
        <v>32</v>
      </c>
      <c r="E14" s="102">
        <f>IFERROR(INDEX('на отправку (3)'!G:G,MATCH($U14,'на отправку (3)'!$A:$A,0),1),0)</f>
        <v>0.96875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230.98958314000001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12</v>
      </c>
      <c r="O14" s="102">
        <f>IFERROR(INDEX('на отправку (3)'!Q:Q,MATCH($U14,'на отправку (3)'!$A:$A,0),1),0)</f>
        <v>41</v>
      </c>
      <c r="P14" s="102">
        <f>IFERROR(INDEX('на отправку (3)'!R:R,MATCH($U14,'на отправку (3)'!$A:$A,0),1),0)</f>
        <v>0.29268292699999998</v>
      </c>
      <c r="Q14" s="102">
        <f>IFERROR(INDEX('на отправку (3)'!S:S,MATCH($U14,'на отправку (3)'!$A:$A,0),1),0)</f>
        <v>0.5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027002№5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1891</v>
      </c>
      <c r="D15" s="102">
        <f>IFERROR(INDEX('на отправку (3)'!F:F,MATCH($U15,'на отправку (3)'!$A:$A,0),1),0)</f>
        <v>1890</v>
      </c>
      <c r="E15" s="102">
        <f>IFERROR(INDEX('на отправку (3)'!G:G,MATCH($U15,'на отправку (3)'!$A:$A,0),1),0)</f>
        <v>1.0005291009999999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1.0005291009999999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027002№6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334</v>
      </c>
      <c r="D16" s="102">
        <f>IFERROR(INDEX('на отправку (3)'!F:F,MATCH($U16,'на отправку (3)'!$A:$A,0),1),0)</f>
        <v>412</v>
      </c>
      <c r="E16" s="102">
        <f>IFERROR(INDEX('на отправку (3)'!G:G,MATCH($U16,'на отправку (3)'!$A:$A,0),1),0)</f>
        <v>0.81067961200000005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28.497764298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241</v>
      </c>
      <c r="O16" s="102">
        <f>IFERROR(INDEX('на отправку (3)'!Q:Q,MATCH($U16,'на отправку (3)'!$A:$A,0),1),0)</f>
        <v>382</v>
      </c>
      <c r="P16" s="102">
        <f>IFERROR(INDEX('на отправку (3)'!R:R,MATCH($U16,'на отправку (3)'!$A:$A,0),1),0)</f>
        <v>0.63089005200000003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027002№7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124</v>
      </c>
      <c r="D17" s="102">
        <f>IFERROR(INDEX('на отправку (3)'!F:F,MATCH($U17,'на отправку (3)'!$A:$A,0),1),0)</f>
        <v>412</v>
      </c>
      <c r="E17" s="102">
        <f>IFERROR(INDEX('на отправку (3)'!G:G,MATCH($U17,'на отправку (3)'!$A:$A,0),1),0)</f>
        <v>0.300970874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-40.429599021000001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193</v>
      </c>
      <c r="O17" s="102">
        <f>IFERROR(INDEX('на отправку (3)'!Q:Q,MATCH($U17,'на отправку (3)'!$A:$A,0),1),0)</f>
        <v>382</v>
      </c>
      <c r="P17" s="102">
        <f>IFERROR(INDEX('на отправку (3)'!R:R,MATCH($U17,'на отправку (3)'!$A:$A,0),1),0)</f>
        <v>0.50523560199999995</v>
      </c>
      <c r="Q17" s="102">
        <f>IFERROR(INDEX('на отправку (3)'!S:S,MATCH($U17,'на отправку (3)'!$A:$A,0),1),0)</f>
        <v>0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027002№8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1123</v>
      </c>
      <c r="D18" s="102">
        <f>IFERROR(INDEX('на отправку (3)'!F:F,MATCH($U18,'на отправку (3)'!$A:$A,0),1),0)</f>
        <v>327</v>
      </c>
      <c r="E18" s="102">
        <f>IFERROR(INDEX('на отправку (3)'!G:G,MATCH($U18,'на отправку (3)'!$A:$A,0),1),0)</f>
        <v>3.4342507649999998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3.4342507649999998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931</v>
      </c>
      <c r="O18" s="102">
        <f>IFERROR(INDEX('на отправку (3)'!Q:Q,MATCH($U18,'на отправку (3)'!$A:$A,0),1),0)</f>
        <v>405</v>
      </c>
      <c r="P18" s="102">
        <f>IFERROR(INDEX('на отправку (3)'!R:R,MATCH($U18,'на отправку (3)'!$A:$A,0),1),0)</f>
        <v>2.2987654320000002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027002№9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41</v>
      </c>
      <c r="D19" s="102">
        <f>IFERROR(INDEX('на отправку (3)'!F:F,MATCH($U19,'на отправку (3)'!$A:$A,0),1),0)</f>
        <v>12</v>
      </c>
      <c r="E19" s="102">
        <f>IFERROR(INDEX('на отправку (3)'!G:G,MATCH($U19,'на отправку (3)'!$A:$A,0),1),0)</f>
        <v>3.4166666669999999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3.4166666669999999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29</v>
      </c>
      <c r="O19" s="102">
        <f>IFERROR(INDEX('на отправку (3)'!Q:Q,MATCH($U19,'на отправку (3)'!$A:$A,0),1),0)</f>
        <v>16</v>
      </c>
      <c r="P19" s="102">
        <f>IFERROR(INDEX('на отправку (3)'!R:R,MATCH($U19,'на отправку (3)'!$A:$A,0),1),0)</f>
        <v>1.8125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027002№10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128</v>
      </c>
      <c r="D20" s="102">
        <f>IFERROR(INDEX('на отправку (3)'!F:F,MATCH($U20,'на отправку (3)'!$A:$A,0),1),0)</f>
        <v>32</v>
      </c>
      <c r="E20" s="102">
        <f>IFERROR(INDEX('на отправку (3)'!G:G,MATCH($U20,'на отправку (3)'!$A:$A,0),1),0)</f>
        <v>4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4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88</v>
      </c>
      <c r="O20" s="102">
        <f>IFERROR(INDEX('на отправку (3)'!Q:Q,MATCH($U20,'на отправку (3)'!$A:$A,0),1),0)</f>
        <v>41</v>
      </c>
      <c r="P20" s="102">
        <f>IFERROR(INDEX('на отправку (3)'!R:R,MATCH($U20,'на отправку (3)'!$A:$A,0),1),0)</f>
        <v>2.1463414630000002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027002№11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542</v>
      </c>
      <c r="D21" s="102">
        <f>IFERROR(INDEX('на отправку (3)'!F:F,MATCH($U21,'на отправку (3)'!$A:$A,0),1),0)</f>
        <v>12135</v>
      </c>
      <c r="E21" s="102">
        <f>IFERROR(INDEX('на отправку (3)'!G:G,MATCH($U21,'на отправку (3)'!$A:$A,0),1),0)</f>
        <v>4.4664193999999997E-2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12.630100642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433</v>
      </c>
      <c r="O21" s="102">
        <f>IFERROR(INDEX('на отправку (3)'!Q:Q,MATCH($U21,'на отправку (3)'!$A:$A,0),1),0)</f>
        <v>10919</v>
      </c>
      <c r="P21" s="102">
        <f>IFERROR(INDEX('на отправку (3)'!R:R,MATCH($U21,'на отправку (3)'!$A:$A,0),1),0)</f>
        <v>3.9655646000000003E-2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027002№12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83</v>
      </c>
      <c r="D22" s="102">
        <f>IFERROR(INDEX('на отправку (3)'!F:F,MATCH($U22,'на отправку (3)'!$A:$A,0),1),0)</f>
        <v>328</v>
      </c>
      <c r="E22" s="102">
        <f>IFERROR(INDEX('на отправку (3)'!G:G,MATCH($U22,'на отправку (3)'!$A:$A,0),1),0)</f>
        <v>0.25304877999999997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-8.0317337220000002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93</v>
      </c>
      <c r="O22" s="102">
        <f>IFERROR(INDEX('на отправку (3)'!Q:Q,MATCH($U22,'на отправку (3)'!$A:$A,0),1),0)</f>
        <v>338</v>
      </c>
      <c r="P22" s="102">
        <f>IFERROR(INDEX('на отправку (3)'!R:R,MATCH($U22,'на отправку (3)'!$A:$A,0),1),0)</f>
        <v>0.27514792900000001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027002№13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868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804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1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027002№14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2687</v>
      </c>
      <c r="D25" s="102">
        <f>IFERROR(INDEX('на отправку (3)'!F:F,MATCH($U25,'на отправку (3)'!$A:$A,0),1),0)</f>
        <v>2911</v>
      </c>
      <c r="E25" s="102">
        <f>IFERROR(INDEX('на отправку (3)'!G:G,MATCH($U25,'на отправку (3)'!$A:$A,0),1),0)</f>
        <v>0.92305049800000005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0.92305049800000005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027002№15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1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027002№16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72</v>
      </c>
      <c r="D27" s="102">
        <f>IFERROR(INDEX('на отправку (3)'!F:F,MATCH($U27,'на отправку (3)'!$A:$A,0),1),0)</f>
        <v>1</v>
      </c>
      <c r="E27" s="102">
        <f>IFERROR(INDEX('на отправку (3)'!G:G,MATCH($U27,'на отправку (3)'!$A:$A,0),1),0)</f>
        <v>72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72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1</v>
      </c>
      <c r="O27" s="102">
        <f>IFERROR(INDEX('на отправку (3)'!Q:Q,MATCH($U27,'на отправку (3)'!$A:$A,0),1),0)</f>
        <v>60</v>
      </c>
      <c r="P27" s="102">
        <f>IFERROR(INDEX('на отправку (3)'!R:R,MATCH($U27,'на отправку (3)'!$A:$A,0),1),0)</f>
        <v>1.6666667E-2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027002№17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16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8</v>
      </c>
      <c r="O28" s="102">
        <f>IFERROR(INDEX('на отправку (3)'!Q:Q,MATCH($U28,'на отправку (3)'!$A:$A,0),1),0)</f>
        <v>1</v>
      </c>
      <c r="P28" s="102">
        <f>IFERROR(INDEX('на отправку (3)'!R:R,MATCH($U28,'на отправку (3)'!$A:$A,0),1),0)</f>
        <v>8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027002№18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26</v>
      </c>
      <c r="D29" s="102">
        <f>IFERROR(INDEX('на отправку (3)'!F:F,MATCH($U29,'на отправку (3)'!$A:$A,0),1),0)</f>
        <v>2</v>
      </c>
      <c r="E29" s="102">
        <f>IFERROR(INDEX('на отправку (3)'!G:G,MATCH($U29,'на отправку (3)'!$A:$A,0),1),0)</f>
        <v>13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13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11</v>
      </c>
      <c r="O29" s="102">
        <f>IFERROR(INDEX('на отправку (3)'!Q:Q,MATCH($U29,'на отправку (3)'!$A:$A,0),1),0)</f>
        <v>6</v>
      </c>
      <c r="P29" s="102">
        <f>IFERROR(INDEX('на отправку (3)'!R:R,MATCH($U29,'на отправку (3)'!$A:$A,0),1),0)</f>
        <v>1.8333333329999999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027002№19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2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4</v>
      </c>
      <c r="O30" s="102">
        <f>IFERROR(INDEX('на отправку (3)'!Q:Q,MATCH($U30,'на отправку (3)'!$A:$A,0),1),0)</f>
        <v>1</v>
      </c>
      <c r="P30" s="102">
        <f>IFERROR(INDEX('на отправку (3)'!R:R,MATCH($U30,'на отправку (3)'!$A:$A,0),1),0)</f>
        <v>4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027002№20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3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-100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3</v>
      </c>
      <c r="O32" s="102">
        <f>IFERROR(INDEX('на отправку (3)'!Q:Q,MATCH($U32,'на отправку (3)'!$A:$A,0),1),0)</f>
        <v>3</v>
      </c>
      <c r="P32" s="102">
        <f>IFERROR(INDEX('на отправку (3)'!R:R,MATCH($U32,'на отправку (3)'!$A:$A,0),1),0)</f>
        <v>1</v>
      </c>
      <c r="Q32" s="102">
        <f>IFERROR(INDEX('на отправку (3)'!S:S,MATCH($U32,'на отправку (3)'!$A:$A,0),1),0)</f>
        <v>1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027002№21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87</v>
      </c>
      <c r="D33" s="102">
        <f>IFERROR(INDEX('на отправку (3)'!F:F,MATCH($U33,'на отправку (3)'!$A:$A,0),1),0)</f>
        <v>90</v>
      </c>
      <c r="E33" s="102">
        <f>IFERROR(INDEX('на отправку (3)'!G:G,MATCH($U33,'на отправку (3)'!$A:$A,0),1),0)</f>
        <v>0.96666666700000003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0.96666666700000003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027002№22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027002№23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-100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1</v>
      </c>
      <c r="O35" s="102">
        <f>IFERROR(INDEX('на отправку (3)'!Q:Q,MATCH($U35,'на отправку (3)'!$A:$A,0),1),0)</f>
        <v>1</v>
      </c>
      <c r="P35" s="102">
        <f>IFERROR(INDEX('на отправку (3)'!R:R,MATCH($U35,'на отправку (3)'!$A:$A,0),1),0)</f>
        <v>1</v>
      </c>
      <c r="Q35" s="102">
        <f>IFERROR(INDEX('на отправку (3)'!S:S,MATCH($U35,'на отправку (3)'!$A:$A,0),1),0)</f>
        <v>1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027002№24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112</v>
      </c>
      <c r="D36" s="102">
        <f>IFERROR(INDEX('на отправку (3)'!F:F,MATCH($U36,'на отправку (3)'!$A:$A,0),1),0)</f>
        <v>124</v>
      </c>
      <c r="E36" s="102">
        <f>IFERROR(INDEX('на отправку (3)'!G:G,MATCH($U36,'на отправку (3)'!$A:$A,0),1),0)</f>
        <v>0.90322580600000002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0.90322580600000002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027002№25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15</v>
      </c>
      <c r="V47" s="96" t="s">
        <v>191</v>
      </c>
      <c r="Y47" s="73">
        <f>SUM(Y10:Y44)</f>
        <v>27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20</v>
      </c>
      <c r="L50" s="73">
        <f>SUMIF(L10:L44,1,L10:L44)</f>
        <v>20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Лист82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2729</v>
      </c>
      <c r="T1" s="96" t="s">
        <v>173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22.5" customHeight="1" x14ac:dyDescent="0.25">
      <c r="A4" s="158" t="s">
        <v>2730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242716</v>
      </c>
      <c r="D10" s="102">
        <f>IFERROR(INDEX('на отправку (3)'!F:F,MATCH($U10,'на отправку (3)'!$A:$A,0),1),0)</f>
        <v>999358.4</v>
      </c>
      <c r="E10" s="102">
        <f>IFERROR(INDEX('на отправку (3)'!G:G,MATCH($U10,'на отправку (3)'!$A:$A,0),1),0)</f>
        <v>0.24287182700000001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-0.84960111699999996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 t="str">
        <f>IFERROR(INDEX('на отправку (3)'!O:O,MATCH($U10,'на отправку (3)'!$A:$A,0),1),0)</f>
        <v>В соответствии с распоряжением Правительства Республики Башкортостан от 27.08.2021 № 792-р ГБУЗ РБ Поликлиника № 2 г.Уфа,  ГБУЗ РБ Поликлиника № 38 г.Уфа реорганизованы путем присоединения к ГБУЗ РБ ГКБ № 18 г.Уфа  с передачей прав, обязанностей и имущества с сохранением основных целей деятельности с 1 января 2022 года.</v>
      </c>
      <c r="N10" s="102">
        <f>IFERROR(INDEX('на отправку (3)'!P:P,MATCH($U10,'на отправку (3)'!$A:$A,0),1),0)</f>
        <v>216193</v>
      </c>
      <c r="O10" s="102">
        <f>IFERROR(INDEX('на отправку (3)'!Q:Q,MATCH($U10,'на отправку (3)'!$A:$A,0),1),0)</f>
        <v>882589.9</v>
      </c>
      <c r="P10" s="102">
        <f>IFERROR(INDEX('на отправку (3)'!R:R,MATCH($U10,'на отправку (3)'!$A:$A,0),1),0)</f>
        <v>0.24495295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028000№1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2230</v>
      </c>
      <c r="D11" s="102">
        <f>IFERROR(INDEX('на отправку (3)'!F:F,MATCH($U11,'на отправку (3)'!$A:$A,0),1),0)</f>
        <v>2290</v>
      </c>
      <c r="E11" s="102">
        <f>IFERROR(INDEX('на отправку (3)'!G:G,MATCH($U11,'на отправку (3)'!$A:$A,0),1),0)</f>
        <v>0.97379912700000004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78.784134606999999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1085</v>
      </c>
      <c r="O11" s="102">
        <f>IFERROR(INDEX('на отправку (3)'!Q:Q,MATCH($U11,'на отправку (3)'!$A:$A,0),1),0)</f>
        <v>1992</v>
      </c>
      <c r="P11" s="102">
        <f>IFERROR(INDEX('на отправку (3)'!R:R,MATCH($U11,'на отправку (3)'!$A:$A,0),1),0)</f>
        <v>0.54467871499999998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028000№2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79</v>
      </c>
      <c r="D12" s="102">
        <f>IFERROR(INDEX('на отправку (3)'!F:F,MATCH($U12,'на отправку (3)'!$A:$A,0),1),0)</f>
        <v>86</v>
      </c>
      <c r="E12" s="102">
        <f>IFERROR(INDEX('на отправку (3)'!G:G,MATCH($U12,'на отправку (3)'!$A:$A,0),1),0)</f>
        <v>0.91860465099999999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8.1582896159999994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0.5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124</v>
      </c>
      <c r="O12" s="102">
        <f>IFERROR(INDEX('на отправку (3)'!Q:Q,MATCH($U12,'на отправку (3)'!$A:$A,0),1),0)</f>
        <v>146</v>
      </c>
      <c r="P12" s="102">
        <f>IFERROR(INDEX('на отправку (3)'!R:R,MATCH($U12,'на отправку (3)'!$A:$A,0),1),0)</f>
        <v>0.84931506800000001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028000№3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20</v>
      </c>
      <c r="D13" s="102">
        <f>IFERROR(INDEX('на отправку (3)'!F:F,MATCH($U13,'на отправку (3)'!$A:$A,0),1),0)</f>
        <v>21</v>
      </c>
      <c r="E13" s="102">
        <f>IFERROR(INDEX('на отправку (3)'!G:G,MATCH($U13,'на отправку (3)'!$A:$A,0),1),0)</f>
        <v>0.95238095199999995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884.12697914099999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3</v>
      </c>
      <c r="O13" s="102">
        <f>IFERROR(INDEX('на отправку (3)'!Q:Q,MATCH($U13,'на отправку (3)'!$A:$A,0),1),0)</f>
        <v>31</v>
      </c>
      <c r="P13" s="102">
        <f>IFERROR(INDEX('на отправку (3)'!R:R,MATCH($U13,'на отправку (3)'!$A:$A,0),1),0)</f>
        <v>9.6774193999999994E-2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028000№4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64</v>
      </c>
      <c r="D14" s="102">
        <f>IFERROR(INDEX('на отправку (3)'!F:F,MATCH($U14,'на отправку (3)'!$A:$A,0),1),0)</f>
        <v>86</v>
      </c>
      <c r="E14" s="102">
        <f>IFERROR(INDEX('на отправку (3)'!G:G,MATCH($U14,'на отправку (3)'!$A:$A,0),1),0)</f>
        <v>0.74418604700000002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3129.7673955330001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5</v>
      </c>
      <c r="O14" s="102">
        <f>IFERROR(INDEX('на отправку (3)'!Q:Q,MATCH($U14,'на отправку (3)'!$A:$A,0),1),0)</f>
        <v>217</v>
      </c>
      <c r="P14" s="102">
        <f>IFERROR(INDEX('на отправку (3)'!R:R,MATCH($U14,'на отправку (3)'!$A:$A,0),1),0)</f>
        <v>2.3041474999999999E-2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028000№5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3868</v>
      </c>
      <c r="D15" s="102">
        <f>IFERROR(INDEX('на отправку (3)'!F:F,MATCH($U15,'на отправку (3)'!$A:$A,0),1),0)</f>
        <v>3865</v>
      </c>
      <c r="E15" s="102">
        <f>IFERROR(INDEX('на отправку (3)'!G:G,MATCH($U15,'на отправку (3)'!$A:$A,0),1),0)</f>
        <v>1.000776197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1.000776197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028000№6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1729</v>
      </c>
      <c r="D16" s="102">
        <f>IFERROR(INDEX('на отправку (3)'!F:F,MATCH($U16,'на отправку (3)'!$A:$A,0),1),0)</f>
        <v>2073</v>
      </c>
      <c r="E16" s="102">
        <f>IFERROR(INDEX('на отправку (3)'!G:G,MATCH($U16,'на отправку (3)'!$A:$A,0),1),0)</f>
        <v>0.83405692200000003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3.730407638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1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1346</v>
      </c>
      <c r="O16" s="102">
        <f>IFERROR(INDEX('на отправку (3)'!Q:Q,MATCH($U16,'на отправку (3)'!$A:$A,0),1),0)</f>
        <v>1674</v>
      </c>
      <c r="P16" s="102">
        <f>IFERROR(INDEX('на отправку (3)'!R:R,MATCH($U16,'на отправку (3)'!$A:$A,0),1),0)</f>
        <v>0.80406212700000002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028000№7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630</v>
      </c>
      <c r="D17" s="102">
        <f>IFERROR(INDEX('на отправку (3)'!F:F,MATCH($U17,'на отправку (3)'!$A:$A,0),1),0)</f>
        <v>2073</v>
      </c>
      <c r="E17" s="102">
        <f>IFERROR(INDEX('на отправку (3)'!G:G,MATCH($U17,'на отправку (3)'!$A:$A,0),1),0)</f>
        <v>0.30390738099999998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18.037344531999999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431</v>
      </c>
      <c r="O17" s="102">
        <f>IFERROR(INDEX('на отправку (3)'!Q:Q,MATCH($U17,'на отправку (3)'!$A:$A,0),1),0)</f>
        <v>1674</v>
      </c>
      <c r="P17" s="102">
        <f>IFERROR(INDEX('на отправку (3)'!R:R,MATCH($U17,'на отправку (3)'!$A:$A,0),1),0)</f>
        <v>0.25746714500000001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028000№8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9468</v>
      </c>
      <c r="D18" s="102">
        <f>IFERROR(INDEX('на отправку (3)'!F:F,MATCH($U18,'на отправку (3)'!$A:$A,0),1),0)</f>
        <v>2290</v>
      </c>
      <c r="E18" s="102">
        <f>IFERROR(INDEX('на отправку (3)'!G:G,MATCH($U18,'на отправку (3)'!$A:$A,0),1),0)</f>
        <v>4.1344978169999997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4.1344978169999997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20607</v>
      </c>
      <c r="O18" s="102">
        <f>IFERROR(INDEX('на отправку (3)'!Q:Q,MATCH($U18,'на отправку (3)'!$A:$A,0),1),0)</f>
        <v>1992</v>
      </c>
      <c r="P18" s="102">
        <f>IFERROR(INDEX('на отправку (3)'!R:R,MATCH($U18,'на отправку (3)'!$A:$A,0),1),0)</f>
        <v>10.344879518000001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028000№9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99</v>
      </c>
      <c r="D19" s="102">
        <f>IFERROR(INDEX('на отправку (3)'!F:F,MATCH($U19,'на отправку (3)'!$A:$A,0),1),0)</f>
        <v>21</v>
      </c>
      <c r="E19" s="102">
        <f>IFERROR(INDEX('на отправку (3)'!G:G,MATCH($U19,'на отправку (3)'!$A:$A,0),1),0)</f>
        <v>4.7142857139999998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4.7142857139999998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208</v>
      </c>
      <c r="O19" s="102">
        <f>IFERROR(INDEX('на отправку (3)'!Q:Q,MATCH($U19,'на отправку (3)'!$A:$A,0),1),0)</f>
        <v>31</v>
      </c>
      <c r="P19" s="102">
        <f>IFERROR(INDEX('на отправку (3)'!R:R,MATCH($U19,'на отправку (3)'!$A:$A,0),1),0)</f>
        <v>6.7096774190000001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028000№10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807</v>
      </c>
      <c r="D20" s="102">
        <f>IFERROR(INDEX('на отправку (3)'!F:F,MATCH($U20,'на отправку (3)'!$A:$A,0),1),0)</f>
        <v>86</v>
      </c>
      <c r="E20" s="102">
        <f>IFERROR(INDEX('на отправку (3)'!G:G,MATCH($U20,'на отправку (3)'!$A:$A,0),1),0)</f>
        <v>9.3837209300000008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9.3837209300000008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3309</v>
      </c>
      <c r="O20" s="102">
        <f>IFERROR(INDEX('на отправку (3)'!Q:Q,MATCH($U20,'на отправку (3)'!$A:$A,0),1),0)</f>
        <v>217</v>
      </c>
      <c r="P20" s="102">
        <f>IFERROR(INDEX('на отправку (3)'!R:R,MATCH($U20,'на отправку (3)'!$A:$A,0),1),0)</f>
        <v>15.248847926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028000№11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1937</v>
      </c>
      <c r="D21" s="102">
        <f>IFERROR(INDEX('на отправку (3)'!F:F,MATCH($U21,'на отправку (3)'!$A:$A,0),1),0)</f>
        <v>55905</v>
      </c>
      <c r="E21" s="102">
        <f>IFERROR(INDEX('на отправку (3)'!G:G,MATCH($U21,'на отправку (3)'!$A:$A,0),1),0)</f>
        <v>3.4648063999999999E-2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17.36595221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0.5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1489</v>
      </c>
      <c r="O21" s="102">
        <f>IFERROR(INDEX('на отправку (3)'!Q:Q,MATCH($U21,'на отправку (3)'!$A:$A,0),1),0)</f>
        <v>50438</v>
      </c>
      <c r="P21" s="102">
        <f>IFERROR(INDEX('на отправку (3)'!R:R,MATCH($U21,'на отправку (3)'!$A:$A,0),1),0)</f>
        <v>2.9521393E-2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1</v>
      </c>
      <c r="U21" s="141" t="str">
        <f t="shared" si="1"/>
        <v>028000№12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983</v>
      </c>
      <c r="D22" s="102">
        <f>IFERROR(INDEX('на отправку (3)'!F:F,MATCH($U22,'на отправку (3)'!$A:$A,0),1),0)</f>
        <v>2792</v>
      </c>
      <c r="E22" s="102">
        <f>IFERROR(INDEX('на отправку (3)'!G:G,MATCH($U22,'на отправку (3)'!$A:$A,0),1),0)</f>
        <v>0.352077364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-12.591904467999999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0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576</v>
      </c>
      <c r="O22" s="102">
        <f>IFERROR(INDEX('на отправку (3)'!Q:Q,MATCH($U22,'на отправку (3)'!$A:$A,0),1),0)</f>
        <v>1430</v>
      </c>
      <c r="P22" s="102">
        <f>IFERROR(INDEX('на отправку (3)'!R:R,MATCH($U22,'на отправку (3)'!$A:$A,0),1),0)</f>
        <v>0.40279720299999999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028000№13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3</v>
      </c>
      <c r="D23" s="102">
        <f>IFERROR(INDEX('на отправку (3)'!F:F,MATCH($U23,'на отправку (3)'!$A:$A,0),1),0)</f>
        <v>4751</v>
      </c>
      <c r="E23" s="102">
        <f>IFERROR(INDEX('на отправку (3)'!G:G,MATCH($U23,'на отправку (3)'!$A:$A,0),1),0)</f>
        <v>6.3144600000000003E-4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178.215391936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1</v>
      </c>
      <c r="O23" s="102">
        <f>IFERROR(INDEX('на отправку (3)'!Q:Q,MATCH($U23,'на отправку (3)'!$A:$A,0),1),0)</f>
        <v>4406</v>
      </c>
      <c r="P23" s="102">
        <f>IFERROR(INDEX('на отправку (3)'!R:R,MATCH($U23,'на отправку (3)'!$A:$A,0),1),0)</f>
        <v>2.26963E-4</v>
      </c>
      <c r="Q23" s="102">
        <f>IFERROR(INDEX('на отправку (3)'!S:S,MATCH($U23,'на отправку (3)'!$A:$A,0),1),0)</f>
        <v>0.5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028000№14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0</v>
      </c>
      <c r="D25" s="102">
        <f>IFERROR(INDEX('на отправку (3)'!F:F,MATCH($U25,'на отправку (3)'!$A:$A,0),1),0)</f>
        <v>0</v>
      </c>
      <c r="E25" s="102">
        <f>IFERROR(INDEX('на отправку (3)'!G:G,MATCH($U25,'на отправку (3)'!$A:$A,0),1),0)</f>
        <v>0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0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028000№15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0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0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0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028000№16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0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0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0</v>
      </c>
      <c r="O27" s="102">
        <f>IFERROR(INDEX('на отправку (3)'!Q:Q,MATCH($U27,'на отправку (3)'!$A:$A,0),1),0)</f>
        <v>0</v>
      </c>
      <c r="P27" s="102">
        <f>IFERROR(INDEX('на отправку (3)'!R:R,MATCH($U27,'на отправку (3)'!$A:$A,0),1),0)</f>
        <v>0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028000№17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0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0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0</v>
      </c>
      <c r="O28" s="102">
        <f>IFERROR(INDEX('на отправку (3)'!Q:Q,MATCH($U28,'на отправку (3)'!$A:$A,0),1),0)</f>
        <v>0</v>
      </c>
      <c r="P28" s="102">
        <f>IFERROR(INDEX('на отправку (3)'!R:R,MATCH($U28,'на отправку (3)'!$A:$A,0),1),0)</f>
        <v>0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028000№18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0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0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0</v>
      </c>
      <c r="O29" s="102">
        <f>IFERROR(INDEX('на отправку (3)'!Q:Q,MATCH($U29,'на отправку (3)'!$A:$A,0),1),0)</f>
        <v>0</v>
      </c>
      <c r="P29" s="102">
        <f>IFERROR(INDEX('на отправку (3)'!R:R,MATCH($U29,'на отправку (3)'!$A:$A,0),1),0)</f>
        <v>0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028000№19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0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0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028000№20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17</v>
      </c>
      <c r="D32" s="102">
        <f>IFERROR(INDEX('на отправку (3)'!F:F,MATCH($U32,'на отправку (3)'!$A:$A,0),1),0)</f>
        <v>42</v>
      </c>
      <c r="E32" s="102">
        <f>IFERROR(INDEX('на отправку (3)'!G:G,MATCH($U32,'на отправку (3)'!$A:$A,0),1),0)</f>
        <v>0.40476190499999998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-23.544973542000001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9</v>
      </c>
      <c r="O32" s="102">
        <f>IFERROR(INDEX('на отправку (3)'!Q:Q,MATCH($U32,'на отправку (3)'!$A:$A,0),1),0)</f>
        <v>17</v>
      </c>
      <c r="P32" s="102">
        <f>IFERROR(INDEX('на отправку (3)'!R:R,MATCH($U32,'на отправку (3)'!$A:$A,0),1),0)</f>
        <v>0.52941176499999998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028000№21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103</v>
      </c>
      <c r="D33" s="102">
        <f>IFERROR(INDEX('на отправку (3)'!F:F,MATCH($U33,'на отправку (3)'!$A:$A,0),1),0)</f>
        <v>119</v>
      </c>
      <c r="E33" s="102">
        <f>IFERROR(INDEX('на отправку (3)'!G:G,MATCH($U33,'на отправку (3)'!$A:$A,0),1),0)</f>
        <v>0.86554621799999998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0.86554621799999998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028000№22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1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1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028000№23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8</v>
      </c>
      <c r="D35" s="102">
        <f>IFERROR(INDEX('на отправку (3)'!F:F,MATCH($U35,'на отправку (3)'!$A:$A,0),1),0)</f>
        <v>6</v>
      </c>
      <c r="E35" s="102">
        <f>IFERROR(INDEX('на отправку (3)'!G:G,MATCH($U35,'на отправку (3)'!$A:$A,0),1),0)</f>
        <v>1.3333333329999999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233.33333325000001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1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1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6</v>
      </c>
      <c r="O35" s="102">
        <f>IFERROR(INDEX('на отправку (3)'!Q:Q,MATCH($U35,'на отправку (3)'!$A:$A,0),1),0)</f>
        <v>15</v>
      </c>
      <c r="P35" s="102">
        <f>IFERROR(INDEX('на отправку (3)'!R:R,MATCH($U35,'на отправку (3)'!$A:$A,0),1),0)</f>
        <v>0.4</v>
      </c>
      <c r="Q35" s="102">
        <f>IFERROR(INDEX('на отправку (3)'!S:S,MATCH($U35,'на отправку (3)'!$A:$A,0),1),0)</f>
        <v>0.5</v>
      </c>
      <c r="R35" s="102">
        <f>IFERROR(INDEX('на отправку (3)'!T:T,MATCH($U35,'на отправку (3)'!$A:$A,0),1),0)</f>
        <v>0</v>
      </c>
      <c r="T35" s="140">
        <f t="shared" si="0"/>
        <v>1</v>
      </c>
      <c r="U35" s="141" t="str">
        <f t="shared" si="1"/>
        <v>028000№24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122</v>
      </c>
      <c r="D36" s="102">
        <f>IFERROR(INDEX('на отправку (3)'!F:F,MATCH($U36,'на отправку (3)'!$A:$A,0),1),0)</f>
        <v>126</v>
      </c>
      <c r="E36" s="102">
        <f>IFERROR(INDEX('на отправку (3)'!G:G,MATCH($U36,'на отправку (3)'!$A:$A,0),1),0)</f>
        <v>0.96825396799999996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0.96825396799999996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028000№25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15</v>
      </c>
      <c r="V47" s="96" t="s">
        <v>191</v>
      </c>
      <c r="Y47" s="73">
        <f>SUM(Y10:Y44)</f>
        <v>24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16.5</v>
      </c>
      <c r="L50" s="73">
        <f>SUMIF(L10:L44,1,L10:L44)</f>
        <v>18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Лист83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2731</v>
      </c>
      <c r="T1" s="96" t="s">
        <v>175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7.25" customHeight="1" x14ac:dyDescent="0.25">
      <c r="A4" s="158" t="s">
        <v>176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58317</v>
      </c>
      <c r="D10" s="102">
        <f>IFERROR(INDEX('на отправку (3)'!F:F,MATCH($U10,'на отправку (3)'!$A:$A,0),1),0)</f>
        <v>144463.20000000001</v>
      </c>
      <c r="E10" s="102">
        <f>IFERROR(INDEX('на отправку (3)'!G:G,MATCH($U10,'на отправку (3)'!$A:$A,0),1),0)</f>
        <v>0.403680661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23.904270136000001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47104</v>
      </c>
      <c r="O10" s="102">
        <f>IFERROR(INDEX('на отправку (3)'!Q:Q,MATCH($U10,'на отправку (3)'!$A:$A,0),1),0)</f>
        <v>144579.29999999999</v>
      </c>
      <c r="P10" s="102">
        <f>IFERROR(INDEX('на отправку (3)'!R:R,MATCH($U10,'на отправку (3)'!$A:$A,0),1),0)</f>
        <v>0.325800443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028002№1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330</v>
      </c>
      <c r="D11" s="102">
        <f>IFERROR(INDEX('на отправку (3)'!F:F,MATCH($U11,'на отправку (3)'!$A:$A,0),1),0)</f>
        <v>391</v>
      </c>
      <c r="E11" s="102">
        <f>IFERROR(INDEX('на отправку (3)'!G:G,MATCH($U11,'на отправку (3)'!$A:$A,0),1),0)</f>
        <v>0.84398976999999997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107.71768975000001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193</v>
      </c>
      <c r="O11" s="102">
        <f>IFERROR(INDEX('на отправку (3)'!Q:Q,MATCH($U11,'на отправку (3)'!$A:$A,0),1),0)</f>
        <v>475</v>
      </c>
      <c r="P11" s="102">
        <f>IFERROR(INDEX('на отправку (3)'!R:R,MATCH($U11,'на отправку (3)'!$A:$A,0),1),0)</f>
        <v>0.40631578899999998</v>
      </c>
      <c r="Q11" s="102">
        <f>IFERROR(INDEX('на отправку (3)'!S:S,MATCH($U11,'на отправку (3)'!$A:$A,0),1),0)</f>
        <v>1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028002№2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8</v>
      </c>
      <c r="D12" s="102">
        <f>IFERROR(INDEX('на отправку (3)'!F:F,MATCH($U12,'на отправку (3)'!$A:$A,0),1),0)</f>
        <v>36</v>
      </c>
      <c r="E12" s="102">
        <f>IFERROR(INDEX('на отправку (3)'!G:G,MATCH($U12,'на отправку (3)'!$A:$A,0),1),0)</f>
        <v>0.222222222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-77.777777799999996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5</v>
      </c>
      <c r="O12" s="102">
        <f>IFERROR(INDEX('на отправку (3)'!Q:Q,MATCH($U12,'на отправку (3)'!$A:$A,0),1),0)</f>
        <v>5</v>
      </c>
      <c r="P12" s="102">
        <f>IFERROR(INDEX('на отправку (3)'!R:R,MATCH($U12,'на отправку (3)'!$A:$A,0),1),0)</f>
        <v>1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028002№3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6</v>
      </c>
      <c r="D13" s="102">
        <f>IFERROR(INDEX('на отправку (3)'!F:F,MATCH($U13,'на отправку (3)'!$A:$A,0),1),0)</f>
        <v>7</v>
      </c>
      <c r="E13" s="102">
        <f>IFERROR(INDEX('на отправку (3)'!G:G,MATCH($U13,'на отправку (3)'!$A:$A,0),1),0)</f>
        <v>0.85714285700000004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14.285714266999999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3</v>
      </c>
      <c r="O13" s="102">
        <f>IFERROR(INDEX('на отправку (3)'!Q:Q,MATCH($U13,'на отправку (3)'!$A:$A,0),1),0)</f>
        <v>4</v>
      </c>
      <c r="P13" s="102">
        <f>IFERROR(INDEX('на отправку (3)'!R:R,MATCH($U13,'на отправку (3)'!$A:$A,0),1),0)</f>
        <v>0.75</v>
      </c>
      <c r="Q13" s="102">
        <f>IFERROR(INDEX('на отправку (3)'!S:S,MATCH($U13,'на отправку (3)'!$A:$A,0),1),0)</f>
        <v>0.5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028002№4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14</v>
      </c>
      <c r="D14" s="102">
        <f>IFERROR(INDEX('на отправку (3)'!F:F,MATCH($U14,'на отправку (3)'!$A:$A,0),1),0)</f>
        <v>15</v>
      </c>
      <c r="E14" s="102">
        <f>IFERROR(INDEX('на отправку (3)'!G:G,MATCH($U14,'на отправку (3)'!$A:$A,0),1),0)</f>
        <v>0.93333333299999999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388.205126979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13</v>
      </c>
      <c r="O14" s="102">
        <f>IFERROR(INDEX('на отправку (3)'!Q:Q,MATCH($U14,'на отправку (3)'!$A:$A,0),1),0)</f>
        <v>68</v>
      </c>
      <c r="P14" s="102">
        <f>IFERROR(INDEX('на отправку (3)'!R:R,MATCH($U14,'на отправку (3)'!$A:$A,0),1),0)</f>
        <v>0.19117647099999999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028002№5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1580</v>
      </c>
      <c r="D15" s="102">
        <f>IFERROR(INDEX('на отправку (3)'!F:F,MATCH($U15,'на отправку (3)'!$A:$A,0),1),0)</f>
        <v>1580</v>
      </c>
      <c r="E15" s="102">
        <f>IFERROR(INDEX('на отправку (3)'!G:G,MATCH($U15,'на отправку (3)'!$A:$A,0),1),0)</f>
        <v>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028002№6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363</v>
      </c>
      <c r="D16" s="102">
        <f>IFERROR(INDEX('на отправку (3)'!F:F,MATCH($U16,'на отправку (3)'!$A:$A,0),1),0)</f>
        <v>440</v>
      </c>
      <c r="E16" s="102">
        <f>IFERROR(INDEX('на отправку (3)'!G:G,MATCH($U16,'на отправку (3)'!$A:$A,0),1),0)</f>
        <v>0.82499999999999996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17.994186025000001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258</v>
      </c>
      <c r="O16" s="102">
        <f>IFERROR(INDEX('на отправку (3)'!Q:Q,MATCH($U16,'на отправку (3)'!$A:$A,0),1),0)</f>
        <v>369</v>
      </c>
      <c r="P16" s="102">
        <f>IFERROR(INDEX('на отправку (3)'!R:R,MATCH($U16,'на отправку (3)'!$A:$A,0),1),0)</f>
        <v>0.69918699200000001</v>
      </c>
      <c r="Q16" s="102">
        <f>IFERROR(INDEX('на отправку (3)'!S:S,MATCH($U16,'на отправку (3)'!$A:$A,0),1),0)</f>
        <v>0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028002№7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76</v>
      </c>
      <c r="D17" s="102">
        <f>IFERROR(INDEX('на отправку (3)'!F:F,MATCH($U17,'на отправку (3)'!$A:$A,0),1),0)</f>
        <v>440</v>
      </c>
      <c r="E17" s="102">
        <f>IFERROR(INDEX('на отправку (3)'!G:G,MATCH($U17,'на отправку (3)'!$A:$A,0),1),0)</f>
        <v>0.17272727299999999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-52.435549393000002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134</v>
      </c>
      <c r="O17" s="102">
        <f>IFERROR(INDEX('на отправку (3)'!Q:Q,MATCH($U17,'на отправку (3)'!$A:$A,0),1),0)</f>
        <v>369</v>
      </c>
      <c r="P17" s="102">
        <f>IFERROR(INDEX('на отправку (3)'!R:R,MATCH($U17,'на отправку (3)'!$A:$A,0),1),0)</f>
        <v>0.36314363100000002</v>
      </c>
      <c r="Q17" s="102">
        <f>IFERROR(INDEX('на отправку (3)'!S:S,MATCH($U17,'на отправку (3)'!$A:$A,0),1),0)</f>
        <v>0.5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028002№8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1437</v>
      </c>
      <c r="D18" s="102">
        <f>IFERROR(INDEX('на отправку (3)'!F:F,MATCH($U18,'на отправку (3)'!$A:$A,0),1),0)</f>
        <v>391</v>
      </c>
      <c r="E18" s="102">
        <f>IFERROR(INDEX('на отправку (3)'!G:G,MATCH($U18,'на отправку (3)'!$A:$A,0),1),0)</f>
        <v>3.6751918159999999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3.6751918159999999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1494</v>
      </c>
      <c r="O18" s="102">
        <f>IFERROR(INDEX('на отправку (3)'!Q:Q,MATCH($U18,'на отправку (3)'!$A:$A,0),1),0)</f>
        <v>475</v>
      </c>
      <c r="P18" s="102">
        <f>IFERROR(INDEX('на отправку (3)'!R:R,MATCH($U18,'на отправку (3)'!$A:$A,0),1),0)</f>
        <v>3.1452631580000001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028002№9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37</v>
      </c>
      <c r="D19" s="102">
        <f>IFERROR(INDEX('на отправку (3)'!F:F,MATCH($U19,'на отправку (3)'!$A:$A,0),1),0)</f>
        <v>7</v>
      </c>
      <c r="E19" s="102">
        <f>IFERROR(INDEX('на отправку (3)'!G:G,MATCH($U19,'на отправку (3)'!$A:$A,0),1),0)</f>
        <v>5.2857142860000002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5.2857142860000002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45</v>
      </c>
      <c r="O19" s="102">
        <f>IFERROR(INDEX('на отправку (3)'!Q:Q,MATCH($U19,'на отправку (3)'!$A:$A,0),1),0)</f>
        <v>4</v>
      </c>
      <c r="P19" s="102">
        <f>IFERROR(INDEX('на отправку (3)'!R:R,MATCH($U19,'на отправку (3)'!$A:$A,0),1),0)</f>
        <v>11.25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028002№10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149</v>
      </c>
      <c r="D20" s="102">
        <f>IFERROR(INDEX('на отправку (3)'!F:F,MATCH($U20,'на отправку (3)'!$A:$A,0),1),0)</f>
        <v>15</v>
      </c>
      <c r="E20" s="102">
        <f>IFERROR(INDEX('на отправку (3)'!G:G,MATCH($U20,'на отправку (3)'!$A:$A,0),1),0)</f>
        <v>9.9333333330000002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9.9333333330000002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152</v>
      </c>
      <c r="O20" s="102">
        <f>IFERROR(INDEX('на отправку (3)'!Q:Q,MATCH($U20,'на отправку (3)'!$A:$A,0),1),0)</f>
        <v>68</v>
      </c>
      <c r="P20" s="102">
        <f>IFERROR(INDEX('на отправку (3)'!R:R,MATCH($U20,'на отправку (3)'!$A:$A,0),1),0)</f>
        <v>2.2352941180000001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028002№11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766</v>
      </c>
      <c r="D21" s="102">
        <f>IFERROR(INDEX('на отправку (3)'!F:F,MATCH($U21,'на отправку (3)'!$A:$A,0),1),0)</f>
        <v>14228</v>
      </c>
      <c r="E21" s="102">
        <f>IFERROR(INDEX('на отправку (3)'!G:G,MATCH($U21,'на отправку (3)'!$A:$A,0),1),0)</f>
        <v>5.3837504000000001E-2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93.239297334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346</v>
      </c>
      <c r="O21" s="102">
        <f>IFERROR(INDEX('на отправку (3)'!Q:Q,MATCH($U21,'на отправку (3)'!$A:$A,0),1),0)</f>
        <v>12419</v>
      </c>
      <c r="P21" s="102">
        <f>IFERROR(INDEX('на отправку (3)'!R:R,MATCH($U21,'на отправку (3)'!$A:$A,0),1),0)</f>
        <v>2.7860536000000002E-2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028002№12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126</v>
      </c>
      <c r="D22" s="102">
        <f>IFERROR(INDEX('на отправку (3)'!F:F,MATCH($U22,'на отправку (3)'!$A:$A,0),1),0)</f>
        <v>577</v>
      </c>
      <c r="E22" s="102">
        <f>IFERROR(INDEX('на отправку (3)'!G:G,MATCH($U22,'на отправку (3)'!$A:$A,0),1),0)</f>
        <v>0.21837088399999999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20.508376520999999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54</v>
      </c>
      <c r="O22" s="102">
        <f>IFERROR(INDEX('на отправку (3)'!Q:Q,MATCH($U22,'на отправку (3)'!$A:$A,0),1),0)</f>
        <v>298</v>
      </c>
      <c r="P22" s="102">
        <f>IFERROR(INDEX('на отправку (3)'!R:R,MATCH($U22,'на отправку (3)'!$A:$A,0),1),0)</f>
        <v>0.18120805400000001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028002№13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1193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1087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028002№14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4218</v>
      </c>
      <c r="D25" s="102">
        <f>IFERROR(INDEX('на отправку (3)'!F:F,MATCH($U25,'на отправку (3)'!$A:$A,0),1),0)</f>
        <v>4842</v>
      </c>
      <c r="E25" s="102">
        <f>IFERROR(INDEX('на отправку (3)'!G:G,MATCH($U25,'на отправку (3)'!$A:$A,0),1),0)</f>
        <v>0.87112763299999996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0.87112763299999996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028002№15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4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5</v>
      </c>
      <c r="O26" s="102">
        <f>IFERROR(INDEX('на отправку (3)'!Q:Q,MATCH($U26,'на отправку (3)'!$A:$A,0),1),0)</f>
        <v>12</v>
      </c>
      <c r="P26" s="102">
        <f>IFERROR(INDEX('на отправку (3)'!R:R,MATCH($U26,'на отправку (3)'!$A:$A,0),1),0)</f>
        <v>0.41666666699999999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028002№16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36</v>
      </c>
      <c r="D27" s="102">
        <f>IFERROR(INDEX('на отправку (3)'!F:F,MATCH($U27,'на отправку (3)'!$A:$A,0),1),0)</f>
        <v>6</v>
      </c>
      <c r="E27" s="102">
        <f>IFERROR(INDEX('на отправку (3)'!G:G,MATCH($U27,'на отправку (3)'!$A:$A,0),1),0)</f>
        <v>6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6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5</v>
      </c>
      <c r="O27" s="102">
        <f>IFERROR(INDEX('на отправку (3)'!Q:Q,MATCH($U27,'на отправку (3)'!$A:$A,0),1),0)</f>
        <v>95</v>
      </c>
      <c r="P27" s="102">
        <f>IFERROR(INDEX('на отправку (3)'!R:R,MATCH($U27,'на отправку (3)'!$A:$A,0),1),0)</f>
        <v>5.2631578999999998E-2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028002№17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15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14</v>
      </c>
      <c r="O28" s="102">
        <f>IFERROR(INDEX('на отправку (3)'!Q:Q,MATCH($U28,'на отправку (3)'!$A:$A,0),1),0)</f>
        <v>2</v>
      </c>
      <c r="P28" s="102">
        <f>IFERROR(INDEX('на отправку (3)'!R:R,MATCH($U28,'на отправку (3)'!$A:$A,0),1),0)</f>
        <v>7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028002№18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10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9</v>
      </c>
      <c r="O29" s="102">
        <f>IFERROR(INDEX('на отправку (3)'!Q:Q,MATCH($U29,'на отправку (3)'!$A:$A,0),1),0)</f>
        <v>3</v>
      </c>
      <c r="P29" s="102">
        <f>IFERROR(INDEX('на отправку (3)'!R:R,MATCH($U29,'на отправку (3)'!$A:$A,0),1),0)</f>
        <v>3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028002№19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1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4</v>
      </c>
      <c r="O30" s="102">
        <f>IFERROR(INDEX('на отправку (3)'!Q:Q,MATCH($U30,'на отправку (3)'!$A:$A,0),1),0)</f>
        <v>5</v>
      </c>
      <c r="P30" s="102">
        <f>IFERROR(INDEX('на отправку (3)'!R:R,MATCH($U30,'на отправку (3)'!$A:$A,0),1),0)</f>
        <v>0.8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028002№20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2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028002№21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26</v>
      </c>
      <c r="D33" s="102">
        <f>IFERROR(INDEX('на отправку (3)'!F:F,MATCH($U33,'на отправку (3)'!$A:$A,0),1),0)</f>
        <v>98</v>
      </c>
      <c r="E33" s="102">
        <f>IFERROR(INDEX('на отправку (3)'!G:G,MATCH($U33,'на отправку (3)'!$A:$A,0),1),0)</f>
        <v>0.26530612199999998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0.26530612199999998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028002№22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028002№23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1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4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028002№24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137</v>
      </c>
      <c r="D36" s="102">
        <f>IFERROR(INDEX('на отправку (3)'!F:F,MATCH($U36,'на отправку (3)'!$A:$A,0),1),0)</f>
        <v>158</v>
      </c>
      <c r="E36" s="102">
        <f>IFERROR(INDEX('на отправку (3)'!G:G,MATCH($U36,'на отправку (3)'!$A:$A,0),1),0)</f>
        <v>0.86708860799999998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0.86708860799999998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028002№25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12</v>
      </c>
      <c r="V47" s="96" t="s">
        <v>191</v>
      </c>
      <c r="Y47" s="73">
        <f>SUM(Y10:Y44)</f>
        <v>24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16</v>
      </c>
      <c r="L50" s="73">
        <f>SUMIF(L10:L44,1,L10:L44)</f>
        <v>18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Лист84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2732</v>
      </c>
      <c r="T1" s="96" t="s">
        <v>177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8" customHeight="1" x14ac:dyDescent="0.25">
      <c r="A4" s="158" t="s">
        <v>178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47765</v>
      </c>
      <c r="D10" s="102">
        <f>IFERROR(INDEX('на отправку (3)'!F:F,MATCH($U10,'на отправку (3)'!$A:$A,0),1),0)</f>
        <v>185778.6</v>
      </c>
      <c r="E10" s="102">
        <f>IFERROR(INDEX('на отправку (3)'!G:G,MATCH($U10,'на отправку (3)'!$A:$A,0),1),0)</f>
        <v>0.25710711600000002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-2.5212028150000001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53934</v>
      </c>
      <c r="O10" s="102">
        <f>IFERROR(INDEX('на отправку (3)'!Q:Q,MATCH($U10,'на отправку (3)'!$A:$A,0),1),0)</f>
        <v>204483.7</v>
      </c>
      <c r="P10" s="102">
        <f>IFERROR(INDEX('на отправку (3)'!R:R,MATCH($U10,'на отправку (3)'!$A:$A,0),1),0)</f>
        <v>0.26375696399999998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028004№1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354</v>
      </c>
      <c r="D11" s="102">
        <f>IFERROR(INDEX('на отправку (3)'!F:F,MATCH($U11,'на отправку (3)'!$A:$A,0),1),0)</f>
        <v>376</v>
      </c>
      <c r="E11" s="102">
        <f>IFERROR(INDEX('на отправку (3)'!G:G,MATCH($U11,'на отправку (3)'!$A:$A,0),1),0)</f>
        <v>0.941489362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77.586316838000002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167</v>
      </c>
      <c r="O11" s="102">
        <f>IFERROR(INDEX('на отправку (3)'!Q:Q,MATCH($U11,'на отправку (3)'!$A:$A,0),1),0)</f>
        <v>315</v>
      </c>
      <c r="P11" s="102">
        <f>IFERROR(INDEX('на отправку (3)'!R:R,MATCH($U11,'на отправку (3)'!$A:$A,0),1),0)</f>
        <v>0.53015873000000002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028004№2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15</v>
      </c>
      <c r="D12" s="102">
        <f>IFERROR(INDEX('на отправку (3)'!F:F,MATCH($U12,'на отправку (3)'!$A:$A,0),1),0)</f>
        <v>17</v>
      </c>
      <c r="E12" s="102">
        <f>IFERROR(INDEX('на отправку (3)'!G:G,MATCH($U12,'на отправку (3)'!$A:$A,0),1),0)</f>
        <v>0.88235294099999995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0.5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0</v>
      </c>
      <c r="O12" s="102">
        <f>IFERROR(INDEX('на отправку (3)'!Q:Q,MATCH($U12,'на отправку (3)'!$A:$A,0),1),0)</f>
        <v>0</v>
      </c>
      <c r="P12" s="102">
        <f>IFERROR(INDEX('на отправку (3)'!R:R,MATCH($U12,'на отправку (3)'!$A:$A,0),1),0)</f>
        <v>0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028004№3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10</v>
      </c>
      <c r="D13" s="102">
        <f>IFERROR(INDEX('на отправку (3)'!F:F,MATCH($U13,'на отправку (3)'!$A:$A,0),1),0)</f>
        <v>10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125.00000022499999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4</v>
      </c>
      <c r="O13" s="102">
        <f>IFERROR(INDEX('на отправку (3)'!Q:Q,MATCH($U13,'на отправку (3)'!$A:$A,0),1),0)</f>
        <v>9</v>
      </c>
      <c r="P13" s="102">
        <f>IFERROR(INDEX('на отправку (3)'!R:R,MATCH($U13,'на отправку (3)'!$A:$A,0),1),0)</f>
        <v>0.44444444399999999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028004№4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61</v>
      </c>
      <c r="D14" s="102">
        <f>IFERROR(INDEX('на отправку (3)'!F:F,MATCH($U14,'на отправку (3)'!$A:$A,0),1),0)</f>
        <v>69</v>
      </c>
      <c r="E14" s="102">
        <f>IFERROR(INDEX('на отправку (3)'!G:G,MATCH($U14,'на отправку (3)'!$A:$A,0),1),0)</f>
        <v>0.88405797100000005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253.6231884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18</v>
      </c>
      <c r="O14" s="102">
        <f>IFERROR(INDEX('на отправку (3)'!Q:Q,MATCH($U14,'на отправку (3)'!$A:$A,0),1),0)</f>
        <v>72</v>
      </c>
      <c r="P14" s="102">
        <f>IFERROR(INDEX('на отправку (3)'!R:R,MATCH($U14,'на отправку (3)'!$A:$A,0),1),0)</f>
        <v>0.25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028004№5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901</v>
      </c>
      <c r="D15" s="102">
        <f>IFERROR(INDEX('на отправку (3)'!F:F,MATCH($U15,'на отправку (3)'!$A:$A,0),1),0)</f>
        <v>900</v>
      </c>
      <c r="E15" s="102">
        <f>IFERROR(INDEX('на отправку (3)'!G:G,MATCH($U15,'на отправку (3)'!$A:$A,0),1),0)</f>
        <v>1.0011111109999999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1.0011111109999999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028004№6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352</v>
      </c>
      <c r="D16" s="102">
        <f>IFERROR(INDEX('на отправку (3)'!F:F,MATCH($U16,'на отправку (3)'!$A:$A,0),1),0)</f>
        <v>394</v>
      </c>
      <c r="E16" s="102">
        <f>IFERROR(INDEX('на отправку (3)'!G:G,MATCH($U16,'на отправку (3)'!$A:$A,0),1),0)</f>
        <v>0.89340101500000002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15.727473204000001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237</v>
      </c>
      <c r="O16" s="102">
        <f>IFERROR(INDEX('на отправку (3)'!Q:Q,MATCH($U16,'на отправку (3)'!$A:$A,0),1),0)</f>
        <v>307</v>
      </c>
      <c r="P16" s="102">
        <f>IFERROR(INDEX('на отправку (3)'!R:R,MATCH($U16,'на отправку (3)'!$A:$A,0),1),0)</f>
        <v>0.77198697100000002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028004№7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97</v>
      </c>
      <c r="D17" s="102">
        <f>IFERROR(INDEX('на отправку (3)'!F:F,MATCH($U17,'на отправку (3)'!$A:$A,0),1),0)</f>
        <v>394</v>
      </c>
      <c r="E17" s="102">
        <f>IFERROR(INDEX('на отправку (3)'!G:G,MATCH($U17,'на отправку (3)'!$A:$A,0),1),0)</f>
        <v>0.246192893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-3.1010022799999999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78</v>
      </c>
      <c r="O17" s="102">
        <f>IFERROR(INDEX('на отправку (3)'!Q:Q,MATCH($U17,'на отправку (3)'!$A:$A,0),1),0)</f>
        <v>307</v>
      </c>
      <c r="P17" s="102">
        <f>IFERROR(INDEX('на отправку (3)'!R:R,MATCH($U17,'на отправку (3)'!$A:$A,0),1),0)</f>
        <v>0.254071661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028004№8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1036</v>
      </c>
      <c r="D18" s="102">
        <f>IFERROR(INDEX('на отправку (3)'!F:F,MATCH($U18,'на отправку (3)'!$A:$A,0),1),0)</f>
        <v>376</v>
      </c>
      <c r="E18" s="102">
        <f>IFERROR(INDEX('на отправку (3)'!G:G,MATCH($U18,'на отправку (3)'!$A:$A,0),1),0)</f>
        <v>2.755319149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2.755319149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923</v>
      </c>
      <c r="O18" s="102">
        <f>IFERROR(INDEX('на отправку (3)'!Q:Q,MATCH($U18,'на отправку (3)'!$A:$A,0),1),0)</f>
        <v>315</v>
      </c>
      <c r="P18" s="102">
        <f>IFERROR(INDEX('на отправку (3)'!R:R,MATCH($U18,'на отправку (3)'!$A:$A,0),1),0)</f>
        <v>2.93015873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028004№9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42</v>
      </c>
      <c r="D19" s="102">
        <f>IFERROR(INDEX('на отправку (3)'!F:F,MATCH($U19,'на отправку (3)'!$A:$A,0),1),0)</f>
        <v>10</v>
      </c>
      <c r="E19" s="102">
        <f>IFERROR(INDEX('на отправку (3)'!G:G,MATCH($U19,'на отправку (3)'!$A:$A,0),1),0)</f>
        <v>4.2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4.2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40</v>
      </c>
      <c r="O19" s="102">
        <f>IFERROR(INDEX('на отправку (3)'!Q:Q,MATCH($U19,'на отправку (3)'!$A:$A,0),1),0)</f>
        <v>9</v>
      </c>
      <c r="P19" s="102">
        <f>IFERROR(INDEX('на отправку (3)'!R:R,MATCH($U19,'на отправку (3)'!$A:$A,0),1),0)</f>
        <v>4.4444444440000002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028004№10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144</v>
      </c>
      <c r="D20" s="102">
        <f>IFERROR(INDEX('на отправку (3)'!F:F,MATCH($U20,'на отправку (3)'!$A:$A,0),1),0)</f>
        <v>69</v>
      </c>
      <c r="E20" s="102">
        <f>IFERROR(INDEX('на отправку (3)'!G:G,MATCH($U20,'на отправку (3)'!$A:$A,0),1),0)</f>
        <v>2.0869565219999999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2.0869565219999999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97</v>
      </c>
      <c r="O20" s="102">
        <f>IFERROR(INDEX('на отправку (3)'!Q:Q,MATCH($U20,'на отправку (3)'!$A:$A,0),1),0)</f>
        <v>72</v>
      </c>
      <c r="P20" s="102">
        <f>IFERROR(INDEX('на отправку (3)'!R:R,MATCH($U20,'на отправку (3)'!$A:$A,0),1),0)</f>
        <v>1.3472222220000001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028004№11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630</v>
      </c>
      <c r="D21" s="102">
        <f>IFERROR(INDEX('на отправку (3)'!F:F,MATCH($U21,'на отправку (3)'!$A:$A,0),1),0)</f>
        <v>11100</v>
      </c>
      <c r="E21" s="102">
        <f>IFERROR(INDEX('на отправку (3)'!G:G,MATCH($U21,'на отправку (3)'!$A:$A,0),1),0)</f>
        <v>5.6756756999999998E-2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85.938854857999999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305</v>
      </c>
      <c r="O21" s="102">
        <f>IFERROR(INDEX('на отправку (3)'!Q:Q,MATCH($U21,'на отправку (3)'!$A:$A,0),1),0)</f>
        <v>9992</v>
      </c>
      <c r="P21" s="102">
        <f>IFERROR(INDEX('на отправку (3)'!R:R,MATCH($U21,'на отправку (3)'!$A:$A,0),1),0)</f>
        <v>3.052442E-2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028004№12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125</v>
      </c>
      <c r="D22" s="102">
        <f>IFERROR(INDEX('на отправку (3)'!F:F,MATCH($U22,'на отправку (3)'!$A:$A,0),1),0)</f>
        <v>402</v>
      </c>
      <c r="E22" s="102">
        <f>IFERROR(INDEX('на отправку (3)'!G:G,MATCH($U22,'на отправку (3)'!$A:$A,0),1),0)</f>
        <v>0.31094527399999999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30.231197080000001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0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85</v>
      </c>
      <c r="O22" s="102">
        <f>IFERROR(INDEX('на отправку (3)'!Q:Q,MATCH($U22,'на отправку (3)'!$A:$A,0),1),0)</f>
        <v>356</v>
      </c>
      <c r="P22" s="102">
        <f>IFERROR(INDEX('на отправку (3)'!R:R,MATCH($U22,'на отправку (3)'!$A:$A,0),1),0)</f>
        <v>0.23876404500000001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028004№13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1128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1013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028004№14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2897</v>
      </c>
      <c r="D25" s="102">
        <f>IFERROR(INDEX('на отправку (3)'!F:F,MATCH($U25,'на отправку (3)'!$A:$A,0),1),0)</f>
        <v>3031</v>
      </c>
      <c r="E25" s="102">
        <f>IFERROR(INDEX('на отправку (3)'!G:G,MATCH($U25,'на отправку (3)'!$A:$A,0),1),0)</f>
        <v>0.95579016800000005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0.95579016800000005</v>
      </c>
      <c r="I25" s="102">
        <f>IFERROR(INDEX('на отправку (3)'!K:K,MATCH($U25,'на отправку (3)'!$A:$A,0),1),0)</f>
        <v>0.5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0.5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028004№15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3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2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028004№16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120</v>
      </c>
      <c r="D27" s="102">
        <f>IFERROR(INDEX('на отправку (3)'!F:F,MATCH($U27,'на отправку (3)'!$A:$A,0),1),0)</f>
        <v>5</v>
      </c>
      <c r="E27" s="102">
        <f>IFERROR(INDEX('на отправку (3)'!G:G,MATCH($U27,'на отправку (3)'!$A:$A,0),1),0)</f>
        <v>24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24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6</v>
      </c>
      <c r="O27" s="102">
        <f>IFERROR(INDEX('на отправку (3)'!Q:Q,MATCH($U27,'на отправку (3)'!$A:$A,0),1),0)</f>
        <v>108</v>
      </c>
      <c r="P27" s="102">
        <f>IFERROR(INDEX('на отправку (3)'!R:R,MATCH($U27,'на отправку (3)'!$A:$A,0),1),0)</f>
        <v>5.5555555999999999E-2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028004№17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14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5</v>
      </c>
      <c r="O28" s="102">
        <f>IFERROR(INDEX('на отправку (3)'!Q:Q,MATCH($U28,'на отправку (3)'!$A:$A,0),1),0)</f>
        <v>4</v>
      </c>
      <c r="P28" s="102">
        <f>IFERROR(INDEX('на отправку (3)'!R:R,MATCH($U28,'на отправку (3)'!$A:$A,0),1),0)</f>
        <v>1.25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028004№18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5</v>
      </c>
      <c r="D29" s="102">
        <f>IFERROR(INDEX('на отправку (3)'!F:F,MATCH($U29,'на отправку (3)'!$A:$A,0),1),0)</f>
        <v>1</v>
      </c>
      <c r="E29" s="102">
        <f>IFERROR(INDEX('на отправку (3)'!G:G,MATCH($U29,'на отправку (3)'!$A:$A,0),1),0)</f>
        <v>5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5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1</v>
      </c>
      <c r="O29" s="102">
        <f>IFERROR(INDEX('на отправку (3)'!Q:Q,MATCH($U29,'на отправку (3)'!$A:$A,0),1),0)</f>
        <v>0</v>
      </c>
      <c r="P29" s="102">
        <f>IFERROR(INDEX('на отправку (3)'!R:R,MATCH($U29,'на отправку (3)'!$A:$A,0),1),0)</f>
        <v>0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028004№19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3</v>
      </c>
      <c r="D30" s="102">
        <f>IFERROR(INDEX('на отправку (3)'!F:F,MATCH($U30,'на отправку (3)'!$A:$A,0),1),0)</f>
        <v>2</v>
      </c>
      <c r="E30" s="102">
        <f>IFERROR(INDEX('на отправку (3)'!G:G,MATCH($U30,'на отправку (3)'!$A:$A,0),1),0)</f>
        <v>1.5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1.5</v>
      </c>
      <c r="I30" s="102">
        <f>IFERROR(INDEX('на отправку (3)'!K:K,MATCH($U30,'на отправку (3)'!$A:$A,0),1),0)</f>
        <v>1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1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1</v>
      </c>
      <c r="O30" s="102">
        <f>IFERROR(INDEX('на отправку (3)'!Q:Q,MATCH($U30,'на отправку (3)'!$A:$A,0),1),0)</f>
        <v>1</v>
      </c>
      <c r="P30" s="102">
        <f>IFERROR(INDEX('на отправку (3)'!R:R,MATCH($U30,'на отправку (3)'!$A:$A,0),1),0)</f>
        <v>1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1</v>
      </c>
      <c r="U30" s="141" t="str">
        <f t="shared" si="1"/>
        <v>028004№20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1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-100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2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2</v>
      </c>
      <c r="O32" s="102">
        <f>IFERROR(INDEX('на отправку (3)'!Q:Q,MATCH($U32,'на отправку (3)'!$A:$A,0),1),0)</f>
        <v>2</v>
      </c>
      <c r="P32" s="102">
        <f>IFERROR(INDEX('на отправку (3)'!R:R,MATCH($U32,'на отправку (3)'!$A:$A,0),1),0)</f>
        <v>1</v>
      </c>
      <c r="Q32" s="102">
        <f>IFERROR(INDEX('на отправку (3)'!S:S,MATCH($U32,'на отправку (3)'!$A:$A,0),1),0)</f>
        <v>1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028004№21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67</v>
      </c>
      <c r="D33" s="102">
        <f>IFERROR(INDEX('на отправку (3)'!F:F,MATCH($U33,'на отправку (3)'!$A:$A,0),1),0)</f>
        <v>70</v>
      </c>
      <c r="E33" s="102">
        <f>IFERROR(INDEX('на отправку (3)'!G:G,MATCH($U33,'на отправку (3)'!$A:$A,0),1),0)</f>
        <v>0.95714285700000001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0.95714285700000001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028004№22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1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028004№23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3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-100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1</v>
      </c>
      <c r="O35" s="102">
        <f>IFERROR(INDEX('на отправку (3)'!Q:Q,MATCH($U35,'на отправку (3)'!$A:$A,0),1),0)</f>
        <v>4</v>
      </c>
      <c r="P35" s="102">
        <f>IFERROR(INDEX('на отправку (3)'!R:R,MATCH($U35,'на отправку (3)'!$A:$A,0),1),0)</f>
        <v>0.25</v>
      </c>
      <c r="Q35" s="102">
        <f>IFERROR(INDEX('на отправку (3)'!S:S,MATCH($U35,'на отправку (3)'!$A:$A,0),1),0)</f>
        <v>0.5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028004№24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115</v>
      </c>
      <c r="D36" s="102">
        <f>IFERROR(INDEX('на отправку (3)'!F:F,MATCH($U36,'на отправку (3)'!$A:$A,0),1),0)</f>
        <v>117</v>
      </c>
      <c r="E36" s="102">
        <f>IFERROR(INDEX('на отправку (3)'!G:G,MATCH($U36,'на отправку (3)'!$A:$A,0),1),0)</f>
        <v>0.98290598299999998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0.98290598299999998</v>
      </c>
      <c r="I36" s="102">
        <f>IFERROR(INDEX('на отправку (3)'!K:K,MATCH($U36,'на отправку (3)'!$A:$A,0),1),0)</f>
        <v>1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028004№25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16</v>
      </c>
      <c r="V47" s="96" t="s">
        <v>191</v>
      </c>
      <c r="Y47" s="73">
        <f>SUM(Y10:Y44)</f>
        <v>27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19</v>
      </c>
      <c r="L50" s="73">
        <f>SUMIF(L10:L44,1,L10:L44)</f>
        <v>20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6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2733</v>
      </c>
      <c r="T1" s="96" t="s">
        <v>179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9.5" customHeight="1" x14ac:dyDescent="0.25">
      <c r="A4" s="158" t="s">
        <v>180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151132</v>
      </c>
      <c r="D10" s="102">
        <f>IFERROR(INDEX('на отправку (3)'!F:F,MATCH($U10,'на отправку (3)'!$A:$A,0),1),0)</f>
        <v>528207.9</v>
      </c>
      <c r="E10" s="102">
        <f>IFERROR(INDEX('на отправку (3)'!G:G,MATCH($U10,'на отправку (3)'!$A:$A,0),1),0)</f>
        <v>0.286122188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-1.2165807319999999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0.5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139941</v>
      </c>
      <c r="O10" s="102">
        <f>IFERROR(INDEX('на отправку (3)'!Q:Q,MATCH($U10,'на отправку (3)'!$A:$A,0),1),0)</f>
        <v>483145</v>
      </c>
      <c r="P10" s="102">
        <f>IFERROR(INDEX('на отправку (3)'!R:R,MATCH($U10,'на отправку (3)'!$A:$A,0),1),0)</f>
        <v>0.28964596500000001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029001№1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1201</v>
      </c>
      <c r="D11" s="102">
        <f>IFERROR(INDEX('на отправку (3)'!F:F,MATCH($U11,'на отправку (3)'!$A:$A,0),1),0)</f>
        <v>1260</v>
      </c>
      <c r="E11" s="102">
        <f>IFERROR(INDEX('на отправку (3)'!G:G,MATCH($U11,'на отправку (3)'!$A:$A,0),1),0)</f>
        <v>0.95317460300000001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276.63277612399997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185</v>
      </c>
      <c r="O11" s="102">
        <f>IFERROR(INDEX('на отправку (3)'!Q:Q,MATCH($U11,'на отправку (3)'!$A:$A,0),1),0)</f>
        <v>731</v>
      </c>
      <c r="P11" s="102">
        <f>IFERROR(INDEX('на отправку (3)'!R:R,MATCH($U11,'на отправку (3)'!$A:$A,0),1),0)</f>
        <v>0.25307797500000001</v>
      </c>
      <c r="Q11" s="102">
        <f>IFERROR(INDEX('на отправку (3)'!S:S,MATCH($U11,'на отправку (3)'!$A:$A,0),1),0)</f>
        <v>0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029001№2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4</v>
      </c>
      <c r="D12" s="102">
        <f>IFERROR(INDEX('на отправку (3)'!F:F,MATCH($U12,'на отправку (3)'!$A:$A,0),1),0)</f>
        <v>18</v>
      </c>
      <c r="E12" s="102">
        <f>IFERROR(INDEX('на отправку (3)'!G:G,MATCH($U12,'на отправку (3)'!$A:$A,0),1),0)</f>
        <v>0.222222222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25.925925968000001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3</v>
      </c>
      <c r="O12" s="102">
        <f>IFERROR(INDEX('на отправку (3)'!Q:Q,MATCH($U12,'на отправку (3)'!$A:$A,0),1),0)</f>
        <v>17</v>
      </c>
      <c r="P12" s="102">
        <f>IFERROR(INDEX('на отправку (3)'!R:R,MATCH($U12,'на отправку (3)'!$A:$A,0),1),0)</f>
        <v>0.17647058800000001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029001№3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3</v>
      </c>
      <c r="D13" s="102">
        <f>IFERROR(INDEX('на отправку (3)'!F:F,MATCH($U13,'на отправку (3)'!$A:$A,0),1),0)</f>
        <v>3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0</v>
      </c>
      <c r="O13" s="102">
        <f>IFERROR(INDEX('на отправку (3)'!Q:Q,MATCH($U13,'на отправку (3)'!$A:$A,0),1),0)</f>
        <v>13</v>
      </c>
      <c r="P13" s="102">
        <f>IFERROR(INDEX('на отправку (3)'!R:R,MATCH($U13,'на отправку (3)'!$A:$A,0),1),0)</f>
        <v>0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029001№4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38</v>
      </c>
      <c r="D14" s="102">
        <f>IFERROR(INDEX('на отправку (3)'!F:F,MATCH($U14,'на отправку (3)'!$A:$A,0),1),0)</f>
        <v>49</v>
      </c>
      <c r="E14" s="102">
        <f>IFERROR(INDEX('на отправку (3)'!G:G,MATCH($U14,'на отправку (3)'!$A:$A,0),1),0)</f>
        <v>0.77551020400000004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10989.795906109999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1</v>
      </c>
      <c r="O14" s="102">
        <f>IFERROR(INDEX('на отправку (3)'!Q:Q,MATCH($U14,'на отправку (3)'!$A:$A,0),1),0)</f>
        <v>143</v>
      </c>
      <c r="P14" s="102">
        <f>IFERROR(INDEX('на отправку (3)'!R:R,MATCH($U14,'на отправку (3)'!$A:$A,0),1),0)</f>
        <v>6.9930069999999999E-3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029001№5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3106</v>
      </c>
      <c r="D15" s="102">
        <f>IFERROR(INDEX('на отправку (3)'!F:F,MATCH($U15,'на отправку (3)'!$A:$A,0),1),0)</f>
        <v>3100</v>
      </c>
      <c r="E15" s="102">
        <f>IFERROR(INDEX('на отправку (3)'!G:G,MATCH($U15,'на отправку (3)'!$A:$A,0),1),0)</f>
        <v>1.0019354840000001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1.0019354840000001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029001№6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575</v>
      </c>
      <c r="D16" s="102">
        <f>IFERROR(INDEX('на отправку (3)'!F:F,MATCH($U16,'на отправку (3)'!$A:$A,0),1),0)</f>
        <v>662</v>
      </c>
      <c r="E16" s="102">
        <f>IFERROR(INDEX('на отправку (3)'!G:G,MATCH($U16,'на отправку (3)'!$A:$A,0),1),0)</f>
        <v>0.86858005999999999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15.121325407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504</v>
      </c>
      <c r="O16" s="102">
        <f>IFERROR(INDEX('на отправку (3)'!Q:Q,MATCH($U16,'на отправку (3)'!$A:$A,0),1),0)</f>
        <v>668</v>
      </c>
      <c r="P16" s="102">
        <f>IFERROR(INDEX('на отправку (3)'!R:R,MATCH($U16,'на отправку (3)'!$A:$A,0),1),0)</f>
        <v>0.75449101799999996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029001№7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224</v>
      </c>
      <c r="D17" s="102">
        <f>IFERROR(INDEX('на отправку (3)'!F:F,MATCH($U17,'на отправку (3)'!$A:$A,0),1),0)</f>
        <v>662</v>
      </c>
      <c r="E17" s="102">
        <f>IFERROR(INDEX('на отправку (3)'!G:G,MATCH($U17,'на отправку (3)'!$A:$A,0),1),0)</f>
        <v>0.33836857999999997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-24.656596118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300</v>
      </c>
      <c r="O17" s="102">
        <f>IFERROR(INDEX('на отправку (3)'!Q:Q,MATCH($U17,'на отправку (3)'!$A:$A,0),1),0)</f>
        <v>668</v>
      </c>
      <c r="P17" s="102">
        <f>IFERROR(INDEX('на отправку (3)'!R:R,MATCH($U17,'на отправку (3)'!$A:$A,0),1),0)</f>
        <v>0.449101796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029001№8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4282</v>
      </c>
      <c r="D18" s="102">
        <f>IFERROR(INDEX('на отправку (3)'!F:F,MATCH($U18,'на отправку (3)'!$A:$A,0),1),0)</f>
        <v>1260</v>
      </c>
      <c r="E18" s="102">
        <f>IFERROR(INDEX('на отправку (3)'!G:G,MATCH($U18,'на отправку (3)'!$A:$A,0),1),0)</f>
        <v>3.398412698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3.398412698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4076</v>
      </c>
      <c r="O18" s="102">
        <f>IFERROR(INDEX('на отправку (3)'!Q:Q,MATCH($U18,'на отправку (3)'!$A:$A,0),1),0)</f>
        <v>731</v>
      </c>
      <c r="P18" s="102">
        <f>IFERROR(INDEX('на отправку (3)'!R:R,MATCH($U18,'на отправку (3)'!$A:$A,0),1),0)</f>
        <v>5.5759233930000001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029001№9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54</v>
      </c>
      <c r="D19" s="102">
        <f>IFERROR(INDEX('на отправку (3)'!F:F,MATCH($U19,'на отправку (3)'!$A:$A,0),1),0)</f>
        <v>3</v>
      </c>
      <c r="E19" s="102">
        <f>IFERROR(INDEX('на отправку (3)'!G:G,MATCH($U19,'на отправку (3)'!$A:$A,0),1),0)</f>
        <v>18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18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98</v>
      </c>
      <c r="O19" s="102">
        <f>IFERROR(INDEX('на отправку (3)'!Q:Q,MATCH($U19,'на отправку (3)'!$A:$A,0),1),0)</f>
        <v>13</v>
      </c>
      <c r="P19" s="102">
        <f>IFERROR(INDEX('на отправку (3)'!R:R,MATCH($U19,'на отправку (3)'!$A:$A,0),1),0)</f>
        <v>7.538461538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029001№10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345</v>
      </c>
      <c r="D20" s="102">
        <f>IFERROR(INDEX('на отправку (3)'!F:F,MATCH($U20,'на отправку (3)'!$A:$A,0),1),0)</f>
        <v>49</v>
      </c>
      <c r="E20" s="102">
        <f>IFERROR(INDEX('на отправку (3)'!G:G,MATCH($U20,'на отправку (3)'!$A:$A,0),1),0)</f>
        <v>7.0408163269999999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7.0408163269999999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207</v>
      </c>
      <c r="O20" s="102">
        <f>IFERROR(INDEX('на отправку (3)'!Q:Q,MATCH($U20,'на отправку (3)'!$A:$A,0),1),0)</f>
        <v>143</v>
      </c>
      <c r="P20" s="102">
        <f>IFERROR(INDEX('на отправку (3)'!R:R,MATCH($U20,'на отправку (3)'!$A:$A,0),1),0)</f>
        <v>1.4475524479999999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029001№11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1192</v>
      </c>
      <c r="D21" s="102">
        <f>IFERROR(INDEX('на отправку (3)'!F:F,MATCH($U21,'на отправку (3)'!$A:$A,0),1),0)</f>
        <v>39006</v>
      </c>
      <c r="E21" s="102">
        <f>IFERROR(INDEX('на отправку (3)'!G:G,MATCH($U21,'на отправку (3)'!$A:$A,0),1),0)</f>
        <v>3.0559401E-2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41.787680756999997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0.5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770</v>
      </c>
      <c r="O21" s="102">
        <f>IFERROR(INDEX('на отправку (3)'!Q:Q,MATCH($U21,'на отправку (3)'!$A:$A,0),1),0)</f>
        <v>35726</v>
      </c>
      <c r="P21" s="102">
        <f>IFERROR(INDEX('на отправку (3)'!R:R,MATCH($U21,'на отправку (3)'!$A:$A,0),1),0)</f>
        <v>2.1552931000000001E-2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1</v>
      </c>
      <c r="U21" s="141" t="str">
        <f t="shared" si="1"/>
        <v>029001№12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203</v>
      </c>
      <c r="D22" s="102">
        <f>IFERROR(INDEX('на отправку (3)'!F:F,MATCH($U22,'на отправку (3)'!$A:$A,0),1),0)</f>
        <v>869</v>
      </c>
      <c r="E22" s="102">
        <f>IFERROR(INDEX('на отправку (3)'!G:G,MATCH($U22,'на отправку (3)'!$A:$A,0),1),0)</f>
        <v>0.233601841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-13.725535362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251</v>
      </c>
      <c r="O22" s="102">
        <f>IFERROR(INDEX('на отправку (3)'!Q:Q,MATCH($U22,'на отправку (3)'!$A:$A,0),1),0)</f>
        <v>927</v>
      </c>
      <c r="P22" s="102">
        <f>IFERROR(INDEX('на отправку (3)'!R:R,MATCH($U22,'на отправку (3)'!$A:$A,0),1),0)</f>
        <v>0.270765912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029001№13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4</v>
      </c>
      <c r="D23" s="102">
        <f>IFERROR(INDEX('на отправку (3)'!F:F,MATCH($U23,'на отправку (3)'!$A:$A,0),1),0)</f>
        <v>3156</v>
      </c>
      <c r="E23" s="102">
        <f>IFERROR(INDEX('на отправку (3)'!G:G,MATCH($U23,'на отправку (3)'!$A:$A,0),1),0)</f>
        <v>1.267427E-3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2898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029001№14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5521</v>
      </c>
      <c r="D25" s="102">
        <f>IFERROR(INDEX('на отправку (3)'!F:F,MATCH($U25,'на отправку (3)'!$A:$A,0),1),0)</f>
        <v>5880</v>
      </c>
      <c r="E25" s="102">
        <f>IFERROR(INDEX('на отправку (3)'!G:G,MATCH($U25,'на отправку (3)'!$A:$A,0),1),0)</f>
        <v>0.938945578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0.938945578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0.5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029001№15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11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4</v>
      </c>
      <c r="O26" s="102">
        <f>IFERROR(INDEX('на отправку (3)'!Q:Q,MATCH($U26,'на отправку (3)'!$A:$A,0),1),0)</f>
        <v>13</v>
      </c>
      <c r="P26" s="102">
        <f>IFERROR(INDEX('на отправку (3)'!R:R,MATCH($U26,'на отправку (3)'!$A:$A,0),1),0)</f>
        <v>0.30769230800000003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029001№16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418</v>
      </c>
      <c r="D27" s="102">
        <f>IFERROR(INDEX('на отправку (3)'!F:F,MATCH($U27,'на отправку (3)'!$A:$A,0),1),0)</f>
        <v>1</v>
      </c>
      <c r="E27" s="102">
        <f>IFERROR(INDEX('на отправку (3)'!G:G,MATCH($U27,'на отправку (3)'!$A:$A,0),1),0)</f>
        <v>418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418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1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160</v>
      </c>
      <c r="O27" s="102">
        <f>IFERROR(INDEX('на отправку (3)'!Q:Q,MATCH($U27,'на отправку (3)'!$A:$A,0),1),0)</f>
        <v>19</v>
      </c>
      <c r="P27" s="102">
        <f>IFERROR(INDEX('на отправку (3)'!R:R,MATCH($U27,'на отправку (3)'!$A:$A,0),1),0)</f>
        <v>8.4210526320000003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029001№17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25</v>
      </c>
      <c r="D28" s="102">
        <f>IFERROR(INDEX('на отправку (3)'!F:F,MATCH($U28,'на отправку (3)'!$A:$A,0),1),0)</f>
        <v>1</v>
      </c>
      <c r="E28" s="102">
        <f>IFERROR(INDEX('на отправку (3)'!G:G,MATCH($U28,'на отправку (3)'!$A:$A,0),1),0)</f>
        <v>25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25</v>
      </c>
      <c r="I28" s="102">
        <f>IFERROR(INDEX('на отправку (3)'!K:K,MATCH($U28,'на отправку (3)'!$A:$A,0),1),0)</f>
        <v>1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1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38</v>
      </c>
      <c r="O28" s="102">
        <f>IFERROR(INDEX('на отправку (3)'!Q:Q,MATCH($U28,'на отправку (3)'!$A:$A,0),1),0)</f>
        <v>7</v>
      </c>
      <c r="P28" s="102">
        <f>IFERROR(INDEX('на отправку (3)'!R:R,MATCH($U28,'на отправку (3)'!$A:$A,0),1),0)</f>
        <v>5.4285714289999998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1</v>
      </c>
      <c r="U28" s="141" t="str">
        <f t="shared" si="1"/>
        <v>029001№18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1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22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20</v>
      </c>
      <c r="O29" s="102">
        <f>IFERROR(INDEX('на отправку (3)'!Q:Q,MATCH($U29,'на отправку (3)'!$A:$A,0),1),0)</f>
        <v>4</v>
      </c>
      <c r="P29" s="102">
        <f>IFERROR(INDEX('на отправку (3)'!R:R,MATCH($U29,'на отправку (3)'!$A:$A,0),1),0)</f>
        <v>5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029001№19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20</v>
      </c>
      <c r="D30" s="102">
        <f>IFERROR(INDEX('на отправку (3)'!F:F,MATCH($U30,'на отправку (3)'!$A:$A,0),1),0)</f>
        <v>2</v>
      </c>
      <c r="E30" s="102">
        <f>IFERROR(INDEX('на отправку (3)'!G:G,MATCH($U30,'на отправку (3)'!$A:$A,0),1),0)</f>
        <v>10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10</v>
      </c>
      <c r="I30" s="102">
        <f>IFERROR(INDEX('на отправку (3)'!K:K,MATCH($U30,'на отправку (3)'!$A:$A,0),1),0)</f>
        <v>1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1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25</v>
      </c>
      <c r="O30" s="102">
        <f>IFERROR(INDEX('на отправку (3)'!Q:Q,MATCH($U30,'на отправку (3)'!$A:$A,0),1),0)</f>
        <v>10</v>
      </c>
      <c r="P30" s="102">
        <f>IFERROR(INDEX('на отправку (3)'!R:R,MATCH($U30,'на отправку (3)'!$A:$A,0),1),0)</f>
        <v>2.5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1</v>
      </c>
      <c r="U30" s="141" t="str">
        <f t="shared" si="1"/>
        <v>029001№20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1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25</v>
      </c>
      <c r="D32" s="102">
        <f>IFERROR(INDEX('на отправку (3)'!F:F,MATCH($U32,'на отправку (3)'!$A:$A,0),1),0)</f>
        <v>55</v>
      </c>
      <c r="E32" s="102">
        <f>IFERROR(INDEX('на отправку (3)'!G:G,MATCH($U32,'на отправку (3)'!$A:$A,0),1),0)</f>
        <v>0.45454545499999999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157.57575817700001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9</v>
      </c>
      <c r="O32" s="102">
        <f>IFERROR(INDEX('на отправку (3)'!Q:Q,MATCH($U32,'на отправку (3)'!$A:$A,0),1),0)</f>
        <v>51</v>
      </c>
      <c r="P32" s="102">
        <f>IFERROR(INDEX('на отправку (3)'!R:R,MATCH($U32,'на отправку (3)'!$A:$A,0),1),0)</f>
        <v>0.17647058800000001</v>
      </c>
      <c r="Q32" s="102">
        <f>IFERROR(INDEX('на отправку (3)'!S:S,MATCH($U32,'на отправку (3)'!$A:$A,0),1),0)</f>
        <v>1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029001№21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254</v>
      </c>
      <c r="D33" s="102">
        <f>IFERROR(INDEX('на отправку (3)'!F:F,MATCH($U33,'на отправку (3)'!$A:$A,0),1),0)</f>
        <v>318</v>
      </c>
      <c r="E33" s="102">
        <f>IFERROR(INDEX('на отправку (3)'!G:G,MATCH($U33,'на отправку (3)'!$A:$A,0),1),0)</f>
        <v>0.79874213800000005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0.79874213800000005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029001№22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1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029001№23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4</v>
      </c>
      <c r="D35" s="102">
        <f>IFERROR(INDEX('на отправку (3)'!F:F,MATCH($U35,'на отправку (3)'!$A:$A,0),1),0)</f>
        <v>1</v>
      </c>
      <c r="E35" s="102">
        <f>IFERROR(INDEX('на отправку (3)'!G:G,MATCH($U35,'на отправку (3)'!$A:$A,0),1),0)</f>
        <v>4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0.5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1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4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1</v>
      </c>
      <c r="U35" s="141" t="str">
        <f t="shared" si="1"/>
        <v>029001№24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404</v>
      </c>
      <c r="D36" s="102">
        <f>IFERROR(INDEX('на отправку (3)'!F:F,MATCH($U36,'на отправку (3)'!$A:$A,0),1),0)</f>
        <v>404</v>
      </c>
      <c r="E36" s="102">
        <f>IFERROR(INDEX('на отправку (3)'!G:G,MATCH($U36,'на отправку (3)'!$A:$A,0),1),0)</f>
        <v>1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1</v>
      </c>
      <c r="I36" s="102">
        <f>IFERROR(INDEX('на отправку (3)'!K:K,MATCH($U36,'на отправку (3)'!$A:$A,0),1),0)</f>
        <v>2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029001№25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21</v>
      </c>
      <c r="V47" s="96" t="s">
        <v>191</v>
      </c>
      <c r="Y47" s="73">
        <f>SUM(Y10:Y44)</f>
        <v>28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24.5</v>
      </c>
      <c r="L50" s="73">
        <f>SUMIF(L10:L44,1,L10:L44)</f>
        <v>22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4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85" customWidth="1"/>
    <col min="2" max="2" width="7.140625" style="85" customWidth="1"/>
    <col min="3" max="3" width="13.85546875" style="85" customWidth="1"/>
    <col min="4" max="4" width="13.7109375" style="85" customWidth="1"/>
    <col min="5" max="5" width="11" style="85" customWidth="1"/>
    <col min="6" max="9" width="11.140625" style="85" customWidth="1"/>
    <col min="10" max="10" width="14" style="85" customWidth="1"/>
    <col min="11" max="11" width="14.28515625" style="85" customWidth="1"/>
    <col min="12" max="12" width="11.140625" style="85" customWidth="1"/>
    <col min="13" max="13" width="20" style="85" customWidth="1"/>
    <col min="14" max="15" width="13.28515625" style="85" customWidth="1"/>
    <col min="16" max="17" width="11.140625" style="85" customWidth="1"/>
    <col min="18" max="18" width="20" style="85" customWidth="1"/>
    <col min="19" max="19" width="0.140625" style="85" hidden="1" customWidth="1"/>
    <col min="20" max="20" width="9.140625" style="96"/>
    <col min="21" max="21" width="0" style="85" hidden="1" customWidth="1"/>
    <col min="22" max="16384" width="9.140625" style="85"/>
  </cols>
  <sheetData>
    <row r="1" spans="1:25" x14ac:dyDescent="0.25">
      <c r="A1" s="5" t="s">
        <v>2644</v>
      </c>
      <c r="T1" s="29" t="s">
        <v>35</v>
      </c>
    </row>
    <row r="2" spans="1:25" ht="22.5" customHeight="1" x14ac:dyDescent="0.25">
      <c r="A2" s="157" t="s">
        <v>2759</v>
      </c>
      <c r="B2" s="157" t="s">
        <v>2583</v>
      </c>
      <c r="C2" s="157" t="s">
        <v>2583</v>
      </c>
      <c r="D2" s="157" t="s">
        <v>2583</v>
      </c>
      <c r="E2" s="157" t="s">
        <v>2583</v>
      </c>
      <c r="F2" s="157" t="s">
        <v>2583</v>
      </c>
      <c r="G2" s="157" t="s">
        <v>2583</v>
      </c>
      <c r="H2" s="157" t="s">
        <v>2583</v>
      </c>
      <c r="I2" s="157" t="s">
        <v>2583</v>
      </c>
      <c r="J2" s="157" t="s">
        <v>2583</v>
      </c>
      <c r="K2" s="157" t="s">
        <v>2583</v>
      </c>
      <c r="L2" s="157" t="s">
        <v>2583</v>
      </c>
      <c r="M2" s="157" t="s">
        <v>2583</v>
      </c>
      <c r="N2" s="157" t="s">
        <v>2583</v>
      </c>
      <c r="O2" s="157" t="s">
        <v>2583</v>
      </c>
      <c r="P2" s="157" t="s">
        <v>2583</v>
      </c>
      <c r="Q2" s="157" t="s">
        <v>2583</v>
      </c>
      <c r="R2" s="157" t="s">
        <v>2583</v>
      </c>
      <c r="S2" s="157" t="s">
        <v>2583</v>
      </c>
    </row>
    <row r="3" spans="1:25" ht="20.25" customHeight="1" x14ac:dyDescent="0.25">
      <c r="A3" s="157" t="s">
        <v>0</v>
      </c>
      <c r="B3" s="157" t="s">
        <v>0</v>
      </c>
      <c r="C3" s="157" t="s">
        <v>0</v>
      </c>
      <c r="D3" s="157" t="s">
        <v>0</v>
      </c>
      <c r="E3" s="157" t="s">
        <v>0</v>
      </c>
      <c r="F3" s="157" t="s">
        <v>0</v>
      </c>
      <c r="G3" s="157" t="s">
        <v>0</v>
      </c>
      <c r="H3" s="157" t="s">
        <v>0</v>
      </c>
      <c r="I3" s="157" t="s">
        <v>0</v>
      </c>
      <c r="J3" s="157" t="s">
        <v>0</v>
      </c>
      <c r="K3" s="157" t="s">
        <v>0</v>
      </c>
      <c r="L3" s="157" t="s">
        <v>0</v>
      </c>
      <c r="M3" s="157" t="s">
        <v>0</v>
      </c>
      <c r="N3" s="157" t="s">
        <v>0</v>
      </c>
      <c r="O3" s="157" t="s">
        <v>0</v>
      </c>
      <c r="P3" s="157" t="s">
        <v>0</v>
      </c>
      <c r="Q3" s="157" t="s">
        <v>0</v>
      </c>
      <c r="R3" s="157" t="s">
        <v>0</v>
      </c>
      <c r="S3" s="157" t="s">
        <v>0</v>
      </c>
    </row>
    <row r="4" spans="1:25" ht="3" customHeight="1" x14ac:dyDescent="0.25"/>
    <row r="5" spans="1:25" x14ac:dyDescent="0.25">
      <c r="A5" s="162" t="s">
        <v>2584</v>
      </c>
      <c r="B5" s="162" t="s">
        <v>2585</v>
      </c>
      <c r="C5" s="159" t="s">
        <v>2760</v>
      </c>
      <c r="D5" s="178" t="s">
        <v>2586</v>
      </c>
      <c r="E5" s="178" t="s">
        <v>2586</v>
      </c>
      <c r="F5" s="178" t="s">
        <v>2586</v>
      </c>
      <c r="G5" s="178" t="s">
        <v>2586</v>
      </c>
      <c r="H5" s="178" t="s">
        <v>2586</v>
      </c>
      <c r="I5" s="178" t="s">
        <v>2586</v>
      </c>
      <c r="J5" s="178" t="s">
        <v>2586</v>
      </c>
      <c r="K5" s="178" t="s">
        <v>2586</v>
      </c>
      <c r="L5" s="178" t="s">
        <v>2586</v>
      </c>
      <c r="M5" s="178" t="s">
        <v>2586</v>
      </c>
      <c r="N5" s="159" t="s">
        <v>2761</v>
      </c>
      <c r="O5" s="178" t="s">
        <v>2587</v>
      </c>
      <c r="P5" s="178" t="s">
        <v>2587</v>
      </c>
      <c r="Q5" s="178" t="s">
        <v>2587</v>
      </c>
      <c r="R5" s="179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63"/>
      <c r="B6" s="163"/>
      <c r="C6" s="1" t="s">
        <v>2588</v>
      </c>
      <c r="D6" s="1" t="s">
        <v>2589</v>
      </c>
      <c r="E6" s="1" t="s">
        <v>2590</v>
      </c>
      <c r="F6" s="1" t="s">
        <v>2591</v>
      </c>
      <c r="G6" s="1" t="s">
        <v>2592</v>
      </c>
      <c r="H6" s="1" t="s">
        <v>2593</v>
      </c>
      <c r="I6" s="1" t="s">
        <v>9</v>
      </c>
      <c r="J6" s="1" t="s">
        <v>2594</v>
      </c>
      <c r="K6" s="1" t="s">
        <v>2595</v>
      </c>
      <c r="L6" s="1" t="s">
        <v>2596</v>
      </c>
      <c r="M6" s="1" t="s">
        <v>11</v>
      </c>
      <c r="N6" s="1" t="s">
        <v>2588</v>
      </c>
      <c r="O6" s="1" t="s">
        <v>2589</v>
      </c>
      <c r="P6" s="1" t="s">
        <v>2590</v>
      </c>
      <c r="Q6" s="1" t="s">
        <v>9</v>
      </c>
      <c r="R6" s="95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7"/>
      <c r="B7" s="177"/>
      <c r="C7" s="1" t="s">
        <v>2597</v>
      </c>
      <c r="D7" s="1" t="s">
        <v>2597</v>
      </c>
      <c r="E7" s="1" t="s">
        <v>2598</v>
      </c>
      <c r="F7" s="1" t="s">
        <v>2599</v>
      </c>
      <c r="G7" s="1" t="s">
        <v>2600</v>
      </c>
      <c r="H7" s="1" t="s">
        <v>2601</v>
      </c>
      <c r="I7" s="1" t="s">
        <v>2602</v>
      </c>
      <c r="J7" s="1" t="s">
        <v>2603</v>
      </c>
      <c r="K7" s="1" t="s">
        <v>2603</v>
      </c>
      <c r="L7" s="1" t="s">
        <v>2604</v>
      </c>
      <c r="M7" s="1"/>
      <c r="N7" s="1" t="s">
        <v>2597</v>
      </c>
      <c r="O7" s="1" t="s">
        <v>2597</v>
      </c>
      <c r="P7" s="1" t="s">
        <v>2605</v>
      </c>
      <c r="Q7" s="1" t="s">
        <v>2606</v>
      </c>
      <c r="R7" s="95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2">
        <v>1</v>
      </c>
      <c r="B8" s="2">
        <v>2</v>
      </c>
      <c r="C8" s="2" t="s">
        <v>4</v>
      </c>
      <c r="D8" s="2" t="s">
        <v>2607</v>
      </c>
      <c r="E8" s="2" t="s">
        <v>6</v>
      </c>
      <c r="F8" s="2" t="s">
        <v>286</v>
      </c>
      <c r="G8" s="2" t="s">
        <v>287</v>
      </c>
      <c r="H8" s="2" t="s">
        <v>288</v>
      </c>
      <c r="I8" s="2" t="s">
        <v>289</v>
      </c>
      <c r="J8" s="2" t="s">
        <v>290</v>
      </c>
      <c r="K8" s="2" t="s">
        <v>2608</v>
      </c>
      <c r="L8" s="2" t="s">
        <v>2609</v>
      </c>
      <c r="M8" s="2" t="s">
        <v>2610</v>
      </c>
      <c r="N8" s="2" t="s">
        <v>2611</v>
      </c>
      <c r="O8" s="2" t="s">
        <v>2612</v>
      </c>
      <c r="P8" s="2" t="s">
        <v>2613</v>
      </c>
      <c r="Q8" s="2" t="s">
        <v>2614</v>
      </c>
      <c r="R8" s="2" t="s">
        <v>2615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2616</v>
      </c>
      <c r="C9" s="171" t="s">
        <v>13</v>
      </c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T9" s="143"/>
    </row>
    <row r="10" spans="1:25" ht="26.25" customHeight="1" x14ac:dyDescent="0.25">
      <c r="A10" s="7" t="s">
        <v>293</v>
      </c>
      <c r="B10" s="7" t="s">
        <v>2617</v>
      </c>
      <c r="C10" s="102">
        <f>IFERROR(INDEX('на отправку (3)'!E:E,MATCH($U10,'на отправку (3)'!$A:$A,0),1),0)</f>
        <v>38056</v>
      </c>
      <c r="D10" s="102">
        <f>IFERROR(INDEX('на отправку (3)'!F:F,MATCH($U10,'на отправку (3)'!$A:$A,0),1),0)</f>
        <v>156431.1</v>
      </c>
      <c r="E10" s="102">
        <f>IFERROR(INDEX('на отправку (3)'!G:G,MATCH($U10,'на отправку (3)'!$A:$A,0),1),0)</f>
        <v>0.24327643299999999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-3.9463753119999998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33793</v>
      </c>
      <c r="O10" s="102">
        <f>IFERROR(INDEX('на отправку (3)'!Q:Q,MATCH($U10,'на отправку (3)'!$A:$A,0),1),0)</f>
        <v>133426</v>
      </c>
      <c r="P10" s="102">
        <f>IFERROR(INDEX('на отправку (3)'!R:R,MATCH($U10,'на отправку (3)'!$A:$A,0),1),0)</f>
        <v>0.253271476</v>
      </c>
      <c r="Q10" s="102">
        <f>IFERROR(INDEX('на отправку (3)'!S:S,MATCH($U10,'на отправку (3)'!$A:$A,0),1),0)</f>
        <v>0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021102№1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7" t="s">
        <v>295</v>
      </c>
      <c r="B11" s="7" t="s">
        <v>2</v>
      </c>
      <c r="C11" s="102">
        <f>IFERROR(INDEX('на отправку (3)'!E:E,MATCH($U11,'на отправку (3)'!$A:$A,0),1),0)</f>
        <v>96</v>
      </c>
      <c r="D11" s="102">
        <f>IFERROR(INDEX('на отправку (3)'!F:F,MATCH($U11,'на отправку (3)'!$A:$A,0),1),0)</f>
        <v>112</v>
      </c>
      <c r="E11" s="102">
        <f>IFERROR(INDEX('на отправку (3)'!G:G,MATCH($U11,'на отправку (3)'!$A:$A,0),1),0)</f>
        <v>0.85714285700000004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1131.578940033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1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19</v>
      </c>
      <c r="O11" s="102">
        <f>IFERROR(INDEX('на отправку (3)'!Q:Q,MATCH($U11,'на отправку (3)'!$A:$A,0),1),0)</f>
        <v>273</v>
      </c>
      <c r="P11" s="102">
        <f>IFERROR(INDEX('на отправку (3)'!R:R,MATCH($U11,'на отправку (3)'!$A:$A,0),1),0)</f>
        <v>6.9597069999999997E-2</v>
      </c>
      <c r="Q11" s="102">
        <f>IFERROR(INDEX('на отправку (3)'!S:S,MATCH($U11,'на отправку (3)'!$A:$A,0),1),0)</f>
        <v>0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021102№2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7" t="s">
        <v>297</v>
      </c>
      <c r="B12" s="7" t="s">
        <v>4</v>
      </c>
      <c r="C12" s="102">
        <f>IFERROR(INDEX('на отправку (3)'!E:E,MATCH($U12,'на отправку (3)'!$A:$A,0),1),0)</f>
        <v>2</v>
      </c>
      <c r="D12" s="102">
        <f>IFERROR(INDEX('на отправку (3)'!F:F,MATCH($U12,'на отправку (3)'!$A:$A,0),1),0)</f>
        <v>2</v>
      </c>
      <c r="E12" s="102">
        <f>IFERROR(INDEX('на отправку (3)'!G:G,MATCH($U12,'на отправку (3)'!$A:$A,0),1),0)</f>
        <v>1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21</v>
      </c>
      <c r="O12" s="102">
        <f>IFERROR(INDEX('на отправку (3)'!Q:Q,MATCH($U12,'на отправку (3)'!$A:$A,0),1),0)</f>
        <v>21</v>
      </c>
      <c r="P12" s="102">
        <f>IFERROR(INDEX('на отправку (3)'!R:R,MATCH($U12,'на отправку (3)'!$A:$A,0),1),0)</f>
        <v>1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021102№3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7" t="s">
        <v>299</v>
      </c>
      <c r="B13" s="7" t="s">
        <v>2607</v>
      </c>
      <c r="C13" s="102">
        <f>IFERROR(INDEX('на отправку (3)'!E:E,MATCH($U13,'на отправку (3)'!$A:$A,0),1),0)</f>
        <v>0</v>
      </c>
      <c r="D13" s="102">
        <f>IFERROR(INDEX('на отправку (3)'!F:F,MATCH($U13,'на отправку (3)'!$A:$A,0),1),0)</f>
        <v>0</v>
      </c>
      <c r="E13" s="102">
        <f>IFERROR(INDEX('на отправку (3)'!G:G,MATCH($U13,'на отправку (3)'!$A:$A,0),1),0)</f>
        <v>0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0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2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0</v>
      </c>
      <c r="O13" s="102">
        <f>IFERROR(INDEX('на отправку (3)'!Q:Q,MATCH($U13,'на отправку (3)'!$A:$A,0),1),0)</f>
        <v>2</v>
      </c>
      <c r="P13" s="102">
        <f>IFERROR(INDEX('на отправку (3)'!R:R,MATCH($U13,'на отправку (3)'!$A:$A,0),1),0)</f>
        <v>0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0</v>
      </c>
      <c r="U13" s="141" t="str">
        <f t="shared" si="1"/>
        <v>021102№4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0</v>
      </c>
    </row>
    <row r="14" spans="1:25" ht="36.75" customHeight="1" x14ac:dyDescent="0.25">
      <c r="A14" s="7" t="s">
        <v>301</v>
      </c>
      <c r="B14" s="7" t="s">
        <v>6</v>
      </c>
      <c r="C14" s="102">
        <f>IFERROR(INDEX('на отправку (3)'!E:E,MATCH($U14,'на отправку (3)'!$A:$A,0),1),0)</f>
        <v>18</v>
      </c>
      <c r="D14" s="102">
        <f>IFERROR(INDEX('на отправку (3)'!F:F,MATCH($U14,'на отправку (3)'!$A:$A,0),1),0)</f>
        <v>21</v>
      </c>
      <c r="E14" s="102">
        <f>IFERROR(INDEX('на отправку (3)'!G:G,MATCH($U14,'на отправку (3)'!$A:$A,0),1),0)</f>
        <v>0.85714285700000004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532.14285861799999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8</v>
      </c>
      <c r="O14" s="102">
        <f>IFERROR(INDEX('на отправку (3)'!Q:Q,MATCH($U14,'на отправку (3)'!$A:$A,0),1),0)</f>
        <v>59</v>
      </c>
      <c r="P14" s="102">
        <f>IFERROR(INDEX('на отправку (3)'!R:R,MATCH($U14,'на отправку (3)'!$A:$A,0),1),0)</f>
        <v>0.13559321999999999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021102№5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7" t="s">
        <v>303</v>
      </c>
      <c r="B15" s="7" t="s">
        <v>286</v>
      </c>
      <c r="C15" s="102">
        <f>IFERROR(INDEX('на отправку (3)'!E:E,MATCH($U15,'на отправку (3)'!$A:$A,0),1),0)</f>
        <v>1474</v>
      </c>
      <c r="D15" s="102">
        <f>IFERROR(INDEX('на отправку (3)'!F:F,MATCH($U15,'на отправку (3)'!$A:$A,0),1),0)</f>
        <v>1470</v>
      </c>
      <c r="E15" s="102">
        <f>IFERROR(INDEX('на отправку (3)'!G:G,MATCH($U15,'на отправку (3)'!$A:$A,0),1),0)</f>
        <v>1.0027210879999999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1.0027210879999999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021102№6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7" t="s">
        <v>2618</v>
      </c>
      <c r="B16" s="7" t="s">
        <v>287</v>
      </c>
      <c r="C16" s="102">
        <f>IFERROR(INDEX('на отправку (3)'!E:E,MATCH($U16,'на отправку (3)'!$A:$A,0),1),0)</f>
        <v>135</v>
      </c>
      <c r="D16" s="102">
        <f>IFERROR(INDEX('на отправку (3)'!F:F,MATCH($U16,'на отправку (3)'!$A:$A,0),1),0)</f>
        <v>167</v>
      </c>
      <c r="E16" s="102">
        <f>IFERROR(INDEX('на отправку (3)'!G:G,MATCH($U16,'на отправку (3)'!$A:$A,0),1),0)</f>
        <v>0.80838323400000001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8.0593914909999995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196</v>
      </c>
      <c r="O16" s="102">
        <f>IFERROR(INDEX('на отправку (3)'!Q:Q,MATCH($U16,'на отправку (3)'!$A:$A,0),1),0)</f>
        <v>262</v>
      </c>
      <c r="P16" s="102">
        <f>IFERROR(INDEX('на отправку (3)'!R:R,MATCH($U16,'на отправку (3)'!$A:$A,0),1),0)</f>
        <v>0.74809160299999999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021102№7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7" t="s">
        <v>2619</v>
      </c>
      <c r="B17" s="7" t="s">
        <v>288</v>
      </c>
      <c r="C17" s="102">
        <f>IFERROR(INDEX('на отправку (3)'!E:E,MATCH($U17,'на отправку (3)'!$A:$A,0),1),0)</f>
        <v>77</v>
      </c>
      <c r="D17" s="102">
        <f>IFERROR(INDEX('на отправку (3)'!F:F,MATCH($U17,'на отправку (3)'!$A:$A,0),1),0)</f>
        <v>167</v>
      </c>
      <c r="E17" s="102">
        <f>IFERROR(INDEX('на отправку (3)'!G:G,MATCH($U17,'на отправку (3)'!$A:$A,0),1),0)</f>
        <v>0.46107784400000001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17.283878763000001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103</v>
      </c>
      <c r="O17" s="102">
        <f>IFERROR(INDEX('на отправку (3)'!Q:Q,MATCH($U17,'на отправку (3)'!$A:$A,0),1),0)</f>
        <v>262</v>
      </c>
      <c r="P17" s="102">
        <f>IFERROR(INDEX('на отправку (3)'!R:R,MATCH($U17,'на отправку (3)'!$A:$A,0),1),0)</f>
        <v>0.39312977100000002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021102№8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7" t="s">
        <v>309</v>
      </c>
      <c r="B18" s="7" t="s">
        <v>289</v>
      </c>
      <c r="C18" s="102">
        <f>IFERROR(INDEX('на отправку (3)'!E:E,MATCH($U18,'на отправку (3)'!$A:$A,0),1),0)</f>
        <v>754</v>
      </c>
      <c r="D18" s="102">
        <f>IFERROR(INDEX('на отправку (3)'!F:F,MATCH($U18,'на отправку (3)'!$A:$A,0),1),0)</f>
        <v>112</v>
      </c>
      <c r="E18" s="102">
        <f>IFERROR(INDEX('на отправку (3)'!G:G,MATCH($U18,'на отправку (3)'!$A:$A,0),1),0)</f>
        <v>6.7321428570000004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6.7321428570000004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895</v>
      </c>
      <c r="O18" s="102">
        <f>IFERROR(INDEX('на отправку (3)'!Q:Q,MATCH($U18,'на отправку (3)'!$A:$A,0),1),0)</f>
        <v>273</v>
      </c>
      <c r="P18" s="102">
        <f>IFERROR(INDEX('на отправку (3)'!R:R,MATCH($U18,'на отправку (3)'!$A:$A,0),1),0)</f>
        <v>3.278388278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021102№9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7" t="s">
        <v>311</v>
      </c>
      <c r="B19" s="7" t="s">
        <v>290</v>
      </c>
      <c r="C19" s="102">
        <f>IFERROR(INDEX('на отправку (3)'!E:E,MATCH($U19,'на отправку (3)'!$A:$A,0),1),0)</f>
        <v>12</v>
      </c>
      <c r="D19" s="102">
        <f>IFERROR(INDEX('на отправку (3)'!F:F,MATCH($U19,'на отправку (3)'!$A:$A,0),1),0)</f>
        <v>0</v>
      </c>
      <c r="E19" s="102">
        <f>IFERROR(INDEX('на отправку (3)'!G:G,MATCH($U19,'на отправку (3)'!$A:$A,0),1),0)</f>
        <v>0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0</v>
      </c>
      <c r="I19" s="102">
        <f>IFERROR(INDEX('на отправку (3)'!K:K,MATCH($U19,'на отправку (3)'!$A:$A,0),1),0)</f>
        <v>0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0</v>
      </c>
      <c r="L19" s="102">
        <f>IFERROR(INDEX('на отправку (3)'!N:N,MATCH($U19,'на отправку (3)'!$A:$A,0),1),0)</f>
        <v>2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10</v>
      </c>
      <c r="O19" s="102">
        <f>IFERROR(INDEX('на отправку (3)'!Q:Q,MATCH($U19,'на отправку (3)'!$A:$A,0),1),0)</f>
        <v>2</v>
      </c>
      <c r="P19" s="102">
        <f>IFERROR(INDEX('на отправку (3)'!R:R,MATCH($U19,'на отправку (3)'!$A:$A,0),1),0)</f>
        <v>5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0</v>
      </c>
      <c r="U19" s="141" t="str">
        <f t="shared" si="1"/>
        <v>021102№10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0</v>
      </c>
    </row>
    <row r="20" spans="1:25" ht="36.75" customHeight="1" x14ac:dyDescent="0.25">
      <c r="A20" s="7" t="s">
        <v>313</v>
      </c>
      <c r="B20" s="7" t="s">
        <v>2608</v>
      </c>
      <c r="C20" s="102">
        <f>IFERROR(INDEX('на отправку (3)'!E:E,MATCH($U20,'на отправку (3)'!$A:$A,0),1),0)</f>
        <v>136</v>
      </c>
      <c r="D20" s="102">
        <f>IFERROR(INDEX('на отправку (3)'!F:F,MATCH($U20,'на отправку (3)'!$A:$A,0),1),0)</f>
        <v>21</v>
      </c>
      <c r="E20" s="102">
        <f>IFERROR(INDEX('на отправку (3)'!G:G,MATCH($U20,'на отправку (3)'!$A:$A,0),1),0)</f>
        <v>6.4761904760000002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6.4761904760000002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111</v>
      </c>
      <c r="O20" s="102">
        <f>IFERROR(INDEX('на отправку (3)'!Q:Q,MATCH($U20,'на отправку (3)'!$A:$A,0),1),0)</f>
        <v>59</v>
      </c>
      <c r="P20" s="102">
        <f>IFERROR(INDEX('на отправку (3)'!R:R,MATCH($U20,'на отправку (3)'!$A:$A,0),1),0)</f>
        <v>1.881355932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021102№11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7" t="s">
        <v>315</v>
      </c>
      <c r="B21" s="7" t="s">
        <v>2609</v>
      </c>
      <c r="C21" s="102">
        <f>IFERROR(INDEX('на отправку (3)'!E:E,MATCH($U21,'на отправку (3)'!$A:$A,0),1),0)</f>
        <v>560</v>
      </c>
      <c r="D21" s="102">
        <f>IFERROR(INDEX('на отправку (3)'!F:F,MATCH($U21,'на отправку (3)'!$A:$A,0),1),0)</f>
        <v>9914</v>
      </c>
      <c r="E21" s="102">
        <f>IFERROR(INDEX('на отправку (3)'!G:G,MATCH($U21,'на отправку (3)'!$A:$A,0),1),0)</f>
        <v>5.6485778E-2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25.240212452000002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407</v>
      </c>
      <c r="O21" s="102">
        <f>IFERROR(INDEX('на отправку (3)'!Q:Q,MATCH($U21,'на отправку (3)'!$A:$A,0),1),0)</f>
        <v>9024</v>
      </c>
      <c r="P21" s="102">
        <f>IFERROR(INDEX('на отправку (3)'!R:R,MATCH($U21,'на отправку (3)'!$A:$A,0),1),0)</f>
        <v>4.5101950000000002E-2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021102№12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7" t="s">
        <v>317</v>
      </c>
      <c r="B22" s="7" t="s">
        <v>2610</v>
      </c>
      <c r="C22" s="102">
        <f>IFERROR(INDEX('на отправку (3)'!E:E,MATCH($U22,'на отправку (3)'!$A:$A,0),1),0)</f>
        <v>123</v>
      </c>
      <c r="D22" s="102">
        <f>IFERROR(INDEX('на отправку (3)'!F:F,MATCH($U22,'на отправку (3)'!$A:$A,0),1),0)</f>
        <v>514</v>
      </c>
      <c r="E22" s="102">
        <f>IFERROR(INDEX('на отправку (3)'!G:G,MATCH($U22,'на отправку (3)'!$A:$A,0),1),0)</f>
        <v>0.239299611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-14.990068263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2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143</v>
      </c>
      <c r="O22" s="102">
        <f>IFERROR(INDEX('на отправку (3)'!Q:Q,MATCH($U22,'на отправку (3)'!$A:$A,0),1),0)</f>
        <v>508</v>
      </c>
      <c r="P22" s="102">
        <f>IFERROR(INDEX('на отправку (3)'!R:R,MATCH($U22,'на отправку (3)'!$A:$A,0),1),0)</f>
        <v>0.28149606300000002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021102№13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7" t="s">
        <v>319</v>
      </c>
      <c r="B23" s="7" t="s">
        <v>2611</v>
      </c>
      <c r="C23" s="102">
        <f>IFERROR(INDEX('на отправку (3)'!E:E,MATCH($U23,'на отправку (3)'!$A:$A,0),1),0)</f>
        <v>14</v>
      </c>
      <c r="D23" s="102">
        <f>IFERROR(INDEX('на отправку (3)'!F:F,MATCH($U23,'на отправку (3)'!$A:$A,0),1),0)</f>
        <v>1100</v>
      </c>
      <c r="E23" s="102">
        <f>IFERROR(INDEX('на отправку (3)'!G:G,MATCH($U23,'на отправку (3)'!$A:$A,0),1),0)</f>
        <v>1.2727273000000001E-2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144.109111958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0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5</v>
      </c>
      <c r="O23" s="102">
        <f>IFERROR(INDEX('на отправку (3)'!Q:Q,MATCH($U23,'на отправку (3)'!$A:$A,0),1),0)</f>
        <v>959</v>
      </c>
      <c r="P23" s="102">
        <f>IFERROR(INDEX('на отправку (3)'!R:R,MATCH($U23,'на отправку (3)'!$A:$A,0),1),0)</f>
        <v>5.2137640000000001E-3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021102№14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s="96" customFormat="1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7" t="s">
        <v>323</v>
      </c>
      <c r="B25" s="7" t="s">
        <v>2612</v>
      </c>
      <c r="C25" s="102">
        <f>IFERROR(INDEX('на отправку (3)'!E:E,MATCH($U25,'на отправку (3)'!$A:$A,0),1),0)</f>
        <v>334</v>
      </c>
      <c r="D25" s="102">
        <f>IFERROR(INDEX('на отправку (3)'!F:F,MATCH($U25,'на отправку (3)'!$A:$A,0),1),0)</f>
        <v>350</v>
      </c>
      <c r="E25" s="102">
        <f>IFERROR(INDEX('на отправку (3)'!G:G,MATCH($U25,'на отправку (3)'!$A:$A,0),1),0)</f>
        <v>0.95428571399999995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0.95428571399999995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0.5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021102№15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7" t="s">
        <v>325</v>
      </c>
      <c r="B26" s="7" t="s">
        <v>2613</v>
      </c>
      <c r="C26" s="102">
        <f>IFERROR(INDEX('на отправку (3)'!E:E,MATCH($U26,'на отправку (3)'!$A:$A,0),1),0)</f>
        <v>1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2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021102№16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7" t="s">
        <v>327</v>
      </c>
      <c r="B27" s="7" t="s">
        <v>2614</v>
      </c>
      <c r="C27" s="102">
        <f>IFERROR(INDEX('на отправку (3)'!E:E,MATCH($U27,'на отправку (3)'!$A:$A,0),1),0)</f>
        <v>75</v>
      </c>
      <c r="D27" s="102">
        <f>IFERROR(INDEX('на отправку (3)'!F:F,MATCH($U27,'на отправку (3)'!$A:$A,0),1),0)</f>
        <v>1</v>
      </c>
      <c r="E27" s="102">
        <f>IFERROR(INDEX('на отправку (3)'!G:G,MATCH($U27,'на отправку (3)'!$A:$A,0),1),0)</f>
        <v>75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75</v>
      </c>
      <c r="I27" s="102">
        <f>IFERROR(INDEX('на отправку (3)'!K:K,MATCH($U27,'на отправку (3)'!$A:$A,0),1),0)</f>
        <v>1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1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74</v>
      </c>
      <c r="O27" s="102">
        <f>IFERROR(INDEX('на отправку (3)'!Q:Q,MATCH($U27,'на отправку (3)'!$A:$A,0),1),0)</f>
        <v>51</v>
      </c>
      <c r="P27" s="102">
        <f>IFERROR(INDEX('на отправку (3)'!R:R,MATCH($U27,'на отправку (3)'!$A:$A,0),1),0)</f>
        <v>1.450980392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1</v>
      </c>
      <c r="U27" s="141" t="str">
        <f t="shared" si="1"/>
        <v>021102№17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1</v>
      </c>
    </row>
    <row r="28" spans="1:25" ht="26.25" customHeight="1" x14ac:dyDescent="0.25">
      <c r="A28" s="7" t="s">
        <v>329</v>
      </c>
      <c r="B28" s="7" t="s">
        <v>2615</v>
      </c>
      <c r="C28" s="102">
        <f>IFERROR(INDEX('на отправку (3)'!E:E,MATCH($U28,'на отправку (3)'!$A:$A,0),1),0)</f>
        <v>13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7</v>
      </c>
      <c r="O28" s="102">
        <f>IFERROR(INDEX('на отправку (3)'!Q:Q,MATCH($U28,'на отправку (3)'!$A:$A,0),1),0)</f>
        <v>5</v>
      </c>
      <c r="P28" s="102">
        <f>IFERROR(INDEX('на отправку (3)'!R:R,MATCH($U28,'на отправку (3)'!$A:$A,0),1),0)</f>
        <v>1.4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021102№18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7" t="s">
        <v>331</v>
      </c>
      <c r="B29" s="7" t="s">
        <v>2620</v>
      </c>
      <c r="C29" s="102">
        <f>IFERROR(INDEX('на отправку (3)'!E:E,MATCH($U29,'на отправку (3)'!$A:$A,0),1),0)</f>
        <v>14</v>
      </c>
      <c r="D29" s="102">
        <f>IFERROR(INDEX('на отправку (3)'!F:F,MATCH($U29,'на отправку (3)'!$A:$A,0),1),0)</f>
        <v>1</v>
      </c>
      <c r="E29" s="102">
        <f>IFERROR(INDEX('на отправку (3)'!G:G,MATCH($U29,'на отправку (3)'!$A:$A,0),1),0)</f>
        <v>14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14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13</v>
      </c>
      <c r="O29" s="102">
        <f>IFERROR(INDEX('на отправку (3)'!Q:Q,MATCH($U29,'на отправку (3)'!$A:$A,0),1),0)</f>
        <v>3</v>
      </c>
      <c r="P29" s="102">
        <f>IFERROR(INDEX('на отправку (3)'!R:R,MATCH($U29,'на отправку (3)'!$A:$A,0),1),0)</f>
        <v>4.3333333329999997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021102№19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36.75" customHeight="1" x14ac:dyDescent="0.25">
      <c r="A30" s="7" t="s">
        <v>333</v>
      </c>
      <c r="B30" s="7" t="s">
        <v>2621</v>
      </c>
      <c r="C30" s="102">
        <f>IFERROR(INDEX('на отправку (3)'!E:E,MATCH($U30,'на отправку (3)'!$A:$A,0),1),0)</f>
        <v>3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4</v>
      </c>
      <c r="O30" s="102">
        <f>IFERROR(INDEX('на отправку (3)'!Q:Q,MATCH($U30,'на отправку (3)'!$A:$A,0),1),0)</f>
        <v>2</v>
      </c>
      <c r="P30" s="102">
        <f>IFERROR(INDEX('на отправку (3)'!R:R,MATCH($U30,'на отправку (3)'!$A:$A,0),1),0)</f>
        <v>2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021102№20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s="96" customFormat="1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7" t="s">
        <v>335</v>
      </c>
      <c r="B32" s="7" t="s">
        <v>2622</v>
      </c>
      <c r="C32" s="102">
        <f>IFERROR(INDEX('на отправку (3)'!E:E,MATCH($U32,'на отправку (3)'!$A:$A,0),1),0)</f>
        <v>9</v>
      </c>
      <c r="D32" s="102">
        <f>IFERROR(INDEX('на отправку (3)'!F:F,MATCH($U32,'на отправку (3)'!$A:$A,0),1),0)</f>
        <v>9</v>
      </c>
      <c r="E32" s="102">
        <f>IFERROR(INDEX('на отправку (3)'!G:G,MATCH($U32,'на отправку (3)'!$A:$A,0),1),0)</f>
        <v>1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8</v>
      </c>
      <c r="O32" s="102">
        <f>IFERROR(INDEX('на отправку (3)'!Q:Q,MATCH($U32,'на отправку (3)'!$A:$A,0),1),0)</f>
        <v>8</v>
      </c>
      <c r="P32" s="102">
        <f>IFERROR(INDEX('на отправку (3)'!R:R,MATCH($U32,'на отправку (3)'!$A:$A,0),1),0)</f>
        <v>1</v>
      </c>
      <c r="Q32" s="102">
        <f>IFERROR(INDEX('на отправку (3)'!S:S,MATCH($U32,'на отправку (3)'!$A:$A,0),1),0)</f>
        <v>1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021102№21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7" t="s">
        <v>337</v>
      </c>
      <c r="B33" s="7" t="s">
        <v>2623</v>
      </c>
      <c r="C33" s="102">
        <f>IFERROR(INDEX('на отправку (3)'!E:E,MATCH($U33,'на отправку (3)'!$A:$A,0),1),0)</f>
        <v>50</v>
      </c>
      <c r="D33" s="102">
        <f>IFERROR(INDEX('на отправку (3)'!F:F,MATCH($U33,'на отправку (3)'!$A:$A,0),1),0)</f>
        <v>77</v>
      </c>
      <c r="E33" s="102">
        <f>IFERROR(INDEX('на отправку (3)'!G:G,MATCH($U33,'на отправку (3)'!$A:$A,0),1),0)</f>
        <v>0.64935064899999995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0.64935064899999995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021102№22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7" t="s">
        <v>339</v>
      </c>
      <c r="B34" s="7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1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1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021102№23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1</v>
      </c>
    </row>
    <row r="35" spans="1:26" ht="36.75" customHeight="1" x14ac:dyDescent="0.25">
      <c r="A35" s="7" t="s">
        <v>341</v>
      </c>
      <c r="B35" s="7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1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0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021102№24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7" t="s">
        <v>343</v>
      </c>
      <c r="B36" s="7" t="s">
        <v>2626</v>
      </c>
      <c r="C36" s="102">
        <f>IFERROR(INDEX('на отправку (3)'!E:E,MATCH($U36,'на отправку (3)'!$A:$A,0),1),0)</f>
        <v>154</v>
      </c>
      <c r="D36" s="102">
        <f>IFERROR(INDEX('на отправку (3)'!F:F,MATCH($U36,'на отправку (3)'!$A:$A,0),1),0)</f>
        <v>161</v>
      </c>
      <c r="E36" s="102">
        <f>IFERROR(INDEX('на отправку (3)'!G:G,MATCH($U36,'на отправку (3)'!$A:$A,0),1),0)</f>
        <v>0.95652173900000004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0.95652173900000004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021102№25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7"/>
      <c r="B37" s="7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2628</v>
      </c>
      <c r="B38" s="7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6" t="s">
        <v>2636</v>
      </c>
      <c r="B47" s="176" t="s">
        <v>2636</v>
      </c>
      <c r="C47" s="176" t="s">
        <v>2636</v>
      </c>
      <c r="D47" s="176" t="s">
        <v>2636</v>
      </c>
      <c r="E47" s="176" t="s">
        <v>2636</v>
      </c>
      <c r="F47" s="176" t="s">
        <v>2636</v>
      </c>
      <c r="G47" s="176" t="s">
        <v>2636</v>
      </c>
      <c r="H47" s="176" t="s">
        <v>2636</v>
      </c>
      <c r="I47" s="176" t="s">
        <v>2636</v>
      </c>
      <c r="J47" s="176" t="s">
        <v>2636</v>
      </c>
      <c r="K47" s="176" t="s">
        <v>2636</v>
      </c>
      <c r="L47" s="176" t="s">
        <v>2636</v>
      </c>
      <c r="M47" s="176" t="s">
        <v>2636</v>
      </c>
      <c r="N47" s="176" t="s">
        <v>2636</v>
      </c>
      <c r="O47" s="176" t="s">
        <v>2636</v>
      </c>
      <c r="P47" s="176" t="s">
        <v>2636</v>
      </c>
      <c r="Q47" s="176" t="s">
        <v>2636</v>
      </c>
      <c r="R47" s="176" t="s">
        <v>2636</v>
      </c>
      <c r="S47" s="176" t="s">
        <v>2636</v>
      </c>
      <c r="T47" s="73">
        <f>SUM(T10:T44)</f>
        <v>12</v>
      </c>
      <c r="V47" s="85" t="s">
        <v>191</v>
      </c>
      <c r="Y47" s="73">
        <f>SUM(Y10:Y44)</f>
        <v>27</v>
      </c>
      <c r="Z47" s="85" t="s">
        <v>282</v>
      </c>
    </row>
    <row r="48" spans="1:26" ht="16.5" customHeight="1" x14ac:dyDescent="0.25">
      <c r="A48" s="176" t="s">
        <v>2637</v>
      </c>
      <c r="B48" s="176" t="s">
        <v>2637</v>
      </c>
      <c r="C48" s="176" t="s">
        <v>2637</v>
      </c>
      <c r="D48" s="176" t="s">
        <v>2637</v>
      </c>
      <c r="E48" s="176" t="s">
        <v>2637</v>
      </c>
      <c r="F48" s="176" t="s">
        <v>2637</v>
      </c>
      <c r="G48" s="176" t="s">
        <v>2637</v>
      </c>
      <c r="H48" s="176" t="s">
        <v>2637</v>
      </c>
      <c r="I48" s="176" t="s">
        <v>2637</v>
      </c>
      <c r="J48" s="176" t="s">
        <v>2637</v>
      </c>
      <c r="K48" s="176" t="s">
        <v>2637</v>
      </c>
      <c r="L48" s="176" t="s">
        <v>2637</v>
      </c>
      <c r="M48" s="176" t="s">
        <v>2637</v>
      </c>
      <c r="N48" s="176" t="s">
        <v>2637</v>
      </c>
      <c r="O48" s="176" t="s">
        <v>2637</v>
      </c>
      <c r="P48" s="176" t="s">
        <v>2637</v>
      </c>
      <c r="Q48" s="176" t="s">
        <v>2637</v>
      </c>
      <c r="R48" s="176" t="s">
        <v>2637</v>
      </c>
      <c r="S48" s="176" t="s">
        <v>2637</v>
      </c>
    </row>
    <row r="49" spans="1:19" x14ac:dyDescent="0.25">
      <c r="A49" s="176" t="s">
        <v>2638</v>
      </c>
      <c r="B49" s="176" t="s">
        <v>2638</v>
      </c>
      <c r="C49" s="176" t="s">
        <v>2638</v>
      </c>
      <c r="D49" s="176" t="s">
        <v>2638</v>
      </c>
      <c r="E49" s="176" t="s">
        <v>2638</v>
      </c>
      <c r="F49" s="176" t="s">
        <v>2638</v>
      </c>
      <c r="G49" s="176" t="s">
        <v>2638</v>
      </c>
      <c r="H49" s="176" t="s">
        <v>2638</v>
      </c>
      <c r="I49" s="176" t="s">
        <v>2638</v>
      </c>
      <c r="J49" s="176" t="s">
        <v>2638</v>
      </c>
      <c r="K49" s="176" t="s">
        <v>2638</v>
      </c>
      <c r="L49" s="176" t="s">
        <v>2638</v>
      </c>
      <c r="M49" s="176" t="s">
        <v>2638</v>
      </c>
      <c r="N49" s="176" t="s">
        <v>2638</v>
      </c>
      <c r="O49" s="176" t="s">
        <v>2638</v>
      </c>
      <c r="P49" s="176" t="s">
        <v>2638</v>
      </c>
      <c r="Q49" s="176" t="s">
        <v>2638</v>
      </c>
      <c r="R49" s="176" t="s">
        <v>2638</v>
      </c>
      <c r="S49" s="176" t="s">
        <v>2638</v>
      </c>
    </row>
    <row r="50" spans="1:19" x14ac:dyDescent="0.25">
      <c r="B50" s="85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17.5</v>
      </c>
      <c r="L50" s="73">
        <f>SUMIF(L10:L44,1,L10:L44)</f>
        <v>20</v>
      </c>
      <c r="M50" s="85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5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2734</v>
      </c>
      <c r="T1" s="96" t="s">
        <v>181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20.25" customHeight="1" x14ac:dyDescent="0.25">
      <c r="A4" s="158" t="s">
        <v>2735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142234</v>
      </c>
      <c r="D10" s="102">
        <f>IFERROR(INDEX('на отправку (3)'!F:F,MATCH($U10,'на отправку (3)'!$A:$A,0),1),0)</f>
        <v>594940</v>
      </c>
      <c r="E10" s="102">
        <f>IFERROR(INDEX('на отправку (3)'!G:G,MATCH($U10,'на отправку (3)'!$A:$A,0),1),0)</f>
        <v>0.239072848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-13.100180870999999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151455</v>
      </c>
      <c r="O10" s="102">
        <f>IFERROR(INDEX('на отправку (3)'!Q:Q,MATCH($U10,'на отправку (3)'!$A:$A,0),1),0)</f>
        <v>550518.9</v>
      </c>
      <c r="P10" s="102">
        <f>IFERROR(INDEX('на отправку (3)'!R:R,MATCH($U10,'на отправку (3)'!$A:$A,0),1),0)</f>
        <v>0.27511317099999999</v>
      </c>
      <c r="Q10" s="102">
        <f>IFERROR(INDEX('на отправку (3)'!S:S,MATCH($U10,'на отправку (3)'!$A:$A,0),1),0)</f>
        <v>0.5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029100№1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1105</v>
      </c>
      <c r="D11" s="102">
        <f>IFERROR(INDEX('на отправку (3)'!F:F,MATCH($U11,'на отправку (3)'!$A:$A,0),1),0)</f>
        <v>1140</v>
      </c>
      <c r="E11" s="102">
        <f>IFERROR(INDEX('на отправку (3)'!G:G,MATCH($U11,'на отправку (3)'!$A:$A,0),1),0)</f>
        <v>0.96929824600000003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103.39108209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600</v>
      </c>
      <c r="O11" s="102">
        <f>IFERROR(INDEX('на отправку (3)'!Q:Q,MATCH($U11,'на отправку (3)'!$A:$A,0),1),0)</f>
        <v>1259</v>
      </c>
      <c r="P11" s="102">
        <f>IFERROR(INDEX('на отправку (3)'!R:R,MATCH($U11,'на отправку (3)'!$A:$A,0),1),0)</f>
        <v>0.47656870499999998</v>
      </c>
      <c r="Q11" s="102">
        <f>IFERROR(INDEX('на отправку (3)'!S:S,MATCH($U11,'на отправку (3)'!$A:$A,0),1),0)</f>
        <v>1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029100№2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17</v>
      </c>
      <c r="D12" s="102">
        <f>IFERROR(INDEX('на отправку (3)'!F:F,MATCH($U12,'на отправку (3)'!$A:$A,0),1),0)</f>
        <v>91</v>
      </c>
      <c r="E12" s="102">
        <f>IFERROR(INDEX('на отправку (3)'!G:G,MATCH($U12,'на отправку (3)'!$A:$A,0),1),0)</f>
        <v>0.18681318699999999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-79.217032935000006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0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80</v>
      </c>
      <c r="O12" s="102">
        <f>IFERROR(INDEX('на отправку (3)'!Q:Q,MATCH($U12,'на отправку (3)'!$A:$A,0),1),0)</f>
        <v>89</v>
      </c>
      <c r="P12" s="102">
        <f>IFERROR(INDEX('на отправку (3)'!R:R,MATCH($U12,'на отправку (3)'!$A:$A,0),1),0)</f>
        <v>0.89887640400000002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0</v>
      </c>
      <c r="U12" s="141" t="str">
        <f t="shared" si="1"/>
        <v>029100№3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3</v>
      </c>
      <c r="D13" s="102">
        <f>IFERROR(INDEX('на отправку (3)'!F:F,MATCH($U13,'на отправку (3)'!$A:$A,0),1),0)</f>
        <v>3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900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</v>
      </c>
      <c r="O13" s="102">
        <f>IFERROR(INDEX('на отправку (3)'!Q:Q,MATCH($U13,'на отправку (3)'!$A:$A,0),1),0)</f>
        <v>10</v>
      </c>
      <c r="P13" s="102">
        <f>IFERROR(INDEX('на отправку (3)'!R:R,MATCH($U13,'на отправку (3)'!$A:$A,0),1),0)</f>
        <v>0.1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029100№4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10</v>
      </c>
      <c r="D14" s="102">
        <f>IFERROR(INDEX('на отправку (3)'!F:F,MATCH($U14,'на отправку (3)'!$A:$A,0),1),0)</f>
        <v>18</v>
      </c>
      <c r="E14" s="102">
        <f>IFERROR(INDEX('на отправку (3)'!G:G,MATCH($U14,'на отправку (3)'!$A:$A,0),1),0)</f>
        <v>0.55555555599999995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0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0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0</v>
      </c>
      <c r="O14" s="102">
        <f>IFERROR(INDEX('на отправку (3)'!Q:Q,MATCH($U14,'на отправку (3)'!$A:$A,0),1),0)</f>
        <v>173</v>
      </c>
      <c r="P14" s="102">
        <f>IFERROR(INDEX('на отправку (3)'!R:R,MATCH($U14,'на отправку (3)'!$A:$A,0),1),0)</f>
        <v>0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0</v>
      </c>
      <c r="U14" s="141" t="str">
        <f t="shared" si="1"/>
        <v>029100№5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1683</v>
      </c>
      <c r="D15" s="102">
        <f>IFERROR(INDEX('на отправку (3)'!F:F,MATCH($U15,'на отправку (3)'!$A:$A,0),1),0)</f>
        <v>1680</v>
      </c>
      <c r="E15" s="102">
        <f>IFERROR(INDEX('на отправку (3)'!G:G,MATCH($U15,'на отправку (3)'!$A:$A,0),1),0)</f>
        <v>1.0017857139999999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1.0017857139999999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029100№6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1243</v>
      </c>
      <c r="D16" s="102">
        <f>IFERROR(INDEX('на отправку (3)'!F:F,MATCH($U16,'на отправку (3)'!$A:$A,0),1),0)</f>
        <v>1367</v>
      </c>
      <c r="E16" s="102">
        <f>IFERROR(INDEX('на отправку (3)'!G:G,MATCH($U16,'на отправку (3)'!$A:$A,0),1),0)</f>
        <v>0.90929041700000002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6.0987542699999997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1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1019</v>
      </c>
      <c r="O16" s="102">
        <f>IFERROR(INDEX('на отправку (3)'!Q:Q,MATCH($U16,'на отправку (3)'!$A:$A,0),1),0)</f>
        <v>1189</v>
      </c>
      <c r="P16" s="102">
        <f>IFERROR(INDEX('на отправку (3)'!R:R,MATCH($U16,'на отправку (3)'!$A:$A,0),1),0)</f>
        <v>0.85702270800000002</v>
      </c>
      <c r="Q16" s="102">
        <f>IFERROR(INDEX('на отправку (3)'!S:S,MATCH($U16,'на отправку (3)'!$A:$A,0),1),0)</f>
        <v>1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029100№7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383</v>
      </c>
      <c r="D17" s="102">
        <f>IFERROR(INDEX('на отправку (3)'!F:F,MATCH($U17,'на отправку (3)'!$A:$A,0),1),0)</f>
        <v>1367</v>
      </c>
      <c r="E17" s="102">
        <f>IFERROR(INDEX('на отправку (3)'!G:G,MATCH($U17,'на отправку (3)'!$A:$A,0),1),0)</f>
        <v>0.28017556700000001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-13.021214293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1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383</v>
      </c>
      <c r="O17" s="102">
        <f>IFERROR(INDEX('на отправку (3)'!Q:Q,MATCH($U17,'на отправку (3)'!$A:$A,0),1),0)</f>
        <v>1189</v>
      </c>
      <c r="P17" s="102">
        <f>IFERROR(INDEX('на отправку (3)'!R:R,MATCH($U17,'на отправку (3)'!$A:$A,0),1),0)</f>
        <v>0.32211942799999999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029100№8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6279</v>
      </c>
      <c r="D18" s="102">
        <f>IFERROR(INDEX('на отправку (3)'!F:F,MATCH($U18,'на отправку (3)'!$A:$A,0),1),0)</f>
        <v>1140</v>
      </c>
      <c r="E18" s="102">
        <f>IFERROR(INDEX('на отправку (3)'!G:G,MATCH($U18,'на отправку (3)'!$A:$A,0),1),0)</f>
        <v>5.507894737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5.507894737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6563</v>
      </c>
      <c r="O18" s="102">
        <f>IFERROR(INDEX('на отправку (3)'!Q:Q,MATCH($U18,'на отправку (3)'!$A:$A,0),1),0)</f>
        <v>1259</v>
      </c>
      <c r="P18" s="102">
        <f>IFERROR(INDEX('на отправку (3)'!R:R,MATCH($U18,'на отправку (3)'!$A:$A,0),1),0)</f>
        <v>5.2128673550000002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029100№9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39</v>
      </c>
      <c r="D19" s="102">
        <f>IFERROR(INDEX('на отправку (3)'!F:F,MATCH($U19,'на отправку (3)'!$A:$A,0),1),0)</f>
        <v>3</v>
      </c>
      <c r="E19" s="102">
        <f>IFERROR(INDEX('на отправку (3)'!G:G,MATCH($U19,'на отправку (3)'!$A:$A,0),1),0)</f>
        <v>13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13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24</v>
      </c>
      <c r="O19" s="102">
        <f>IFERROR(INDEX('на отправку (3)'!Q:Q,MATCH($U19,'на отправку (3)'!$A:$A,0),1),0)</f>
        <v>10</v>
      </c>
      <c r="P19" s="102">
        <f>IFERROR(INDEX('на отправку (3)'!R:R,MATCH($U19,'на отправку (3)'!$A:$A,0),1),0)</f>
        <v>2.4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029100№10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192</v>
      </c>
      <c r="D20" s="102">
        <f>IFERROR(INDEX('на отправку (3)'!F:F,MATCH($U20,'на отправку (3)'!$A:$A,0),1),0)</f>
        <v>18</v>
      </c>
      <c r="E20" s="102">
        <f>IFERROR(INDEX('на отправку (3)'!G:G,MATCH($U20,'на отправку (3)'!$A:$A,0),1),0)</f>
        <v>10.666666666999999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10.666666666999999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448</v>
      </c>
      <c r="O20" s="102">
        <f>IFERROR(INDEX('на отправку (3)'!Q:Q,MATCH($U20,'на отправку (3)'!$A:$A,0),1),0)</f>
        <v>173</v>
      </c>
      <c r="P20" s="102">
        <f>IFERROR(INDEX('на отправку (3)'!R:R,MATCH($U20,'на отправку (3)'!$A:$A,0),1),0)</f>
        <v>2.5895953760000001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029100№11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1078</v>
      </c>
      <c r="D21" s="102">
        <f>IFERROR(INDEX('на отправку (3)'!F:F,MATCH($U21,'на отправку (3)'!$A:$A,0),1),0)</f>
        <v>37359</v>
      </c>
      <c r="E21" s="102">
        <f>IFERROR(INDEX('на отправку (3)'!G:G,MATCH($U21,'на отправку (3)'!$A:$A,0),1),0)</f>
        <v>2.8855162E-2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9.5554106549999993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0.5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827</v>
      </c>
      <c r="O21" s="102">
        <f>IFERROR(INDEX('на отправку (3)'!Q:Q,MATCH($U21,'на отправку (3)'!$A:$A,0),1),0)</f>
        <v>31399</v>
      </c>
      <c r="P21" s="102">
        <f>IFERROR(INDEX('на отправку (3)'!R:R,MATCH($U21,'на отправку (3)'!$A:$A,0),1),0)</f>
        <v>2.6338417999999999E-2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1</v>
      </c>
      <c r="U21" s="141" t="str">
        <f t="shared" si="1"/>
        <v>029100№12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0</v>
      </c>
      <c r="D22" s="102">
        <f>IFERROR(INDEX('на отправку (3)'!F:F,MATCH($U22,'на отправку (3)'!$A:$A,0),1),0)</f>
        <v>0</v>
      </c>
      <c r="E22" s="102">
        <f>IFERROR(INDEX('на отправку (3)'!G:G,MATCH($U22,'на отправку (3)'!$A:$A,0),1),0)</f>
        <v>0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0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2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0</v>
      </c>
      <c r="O22" s="102">
        <f>IFERROR(INDEX('на отправку (3)'!Q:Q,MATCH($U22,'на отправку (3)'!$A:$A,0),1),0)</f>
        <v>0</v>
      </c>
      <c r="P22" s="102">
        <f>IFERROR(INDEX('на отправку (3)'!R:R,MATCH($U22,'на отправку (3)'!$A:$A,0),1),0)</f>
        <v>0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029100№13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0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1</v>
      </c>
      <c r="D23" s="102">
        <f>IFERROR(INDEX('на отправку (3)'!F:F,MATCH($U23,'на отправку (3)'!$A:$A,0),1),0)</f>
        <v>4081</v>
      </c>
      <c r="E23" s="102">
        <f>IFERROR(INDEX('на отправку (3)'!G:G,MATCH($U23,'на отправку (3)'!$A:$A,0),1),0)</f>
        <v>2.4503799999999999E-4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-3.2346216270000001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1</v>
      </c>
      <c r="O23" s="102">
        <f>IFERROR(INDEX('на отправку (3)'!Q:Q,MATCH($U23,'на отправку (3)'!$A:$A,0),1),0)</f>
        <v>3949</v>
      </c>
      <c r="P23" s="102">
        <f>IFERROR(INDEX('на отправку (3)'!R:R,MATCH($U23,'на отправку (3)'!$A:$A,0),1),0)</f>
        <v>2.53229E-4</v>
      </c>
      <c r="Q23" s="102">
        <f>IFERROR(INDEX('на отправку (3)'!S:S,MATCH($U23,'на отправку (3)'!$A:$A,0),1),0)</f>
        <v>0.5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029100№14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0</v>
      </c>
      <c r="D25" s="102">
        <f>IFERROR(INDEX('на отправку (3)'!F:F,MATCH($U25,'на отправку (3)'!$A:$A,0),1),0)</f>
        <v>0</v>
      </c>
      <c r="E25" s="102">
        <f>IFERROR(INDEX('на отправку (3)'!G:G,MATCH($U25,'на отправку (3)'!$A:$A,0),1),0)</f>
        <v>0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0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029100№15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0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0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0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029100№16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0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0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0</v>
      </c>
      <c r="O27" s="102">
        <f>IFERROR(INDEX('на отправку (3)'!Q:Q,MATCH($U27,'на отправку (3)'!$A:$A,0),1),0)</f>
        <v>0</v>
      </c>
      <c r="P27" s="102">
        <f>IFERROR(INDEX('на отправку (3)'!R:R,MATCH($U27,'на отправку (3)'!$A:$A,0),1),0)</f>
        <v>0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029100№17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0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0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0</v>
      </c>
      <c r="O28" s="102">
        <f>IFERROR(INDEX('на отправку (3)'!Q:Q,MATCH($U28,'на отправку (3)'!$A:$A,0),1),0)</f>
        <v>0</v>
      </c>
      <c r="P28" s="102">
        <f>IFERROR(INDEX('на отправку (3)'!R:R,MATCH($U28,'на отправку (3)'!$A:$A,0),1),0)</f>
        <v>0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029100№18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0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0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0</v>
      </c>
      <c r="O29" s="102">
        <f>IFERROR(INDEX('на отправку (3)'!Q:Q,MATCH($U29,'на отправку (3)'!$A:$A,0),1),0)</f>
        <v>0</v>
      </c>
      <c r="P29" s="102">
        <f>IFERROR(INDEX('на отправку (3)'!R:R,MATCH($U29,'на отправку (3)'!$A:$A,0),1),0)</f>
        <v>0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029100№19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0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0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029100№20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27</v>
      </c>
      <c r="D32" s="102">
        <f>IFERROR(INDEX('на отправку (3)'!F:F,MATCH($U32,'на отправку (3)'!$A:$A,0),1),0)</f>
        <v>64</v>
      </c>
      <c r="E32" s="102">
        <f>IFERROR(INDEX('на отправку (3)'!G:G,MATCH($U32,'на отправку (3)'!$A:$A,0),1),0)</f>
        <v>0.421875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29.93749987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25</v>
      </c>
      <c r="O32" s="102">
        <f>IFERROR(INDEX('на отправку (3)'!Q:Q,MATCH($U32,'на отправку (3)'!$A:$A,0),1),0)</f>
        <v>77</v>
      </c>
      <c r="P32" s="102">
        <f>IFERROR(INDEX('на отправку (3)'!R:R,MATCH($U32,'на отправку (3)'!$A:$A,0),1),0)</f>
        <v>0.32467532500000001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029100№21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223</v>
      </c>
      <c r="D33" s="102">
        <f>IFERROR(INDEX('на отправку (3)'!F:F,MATCH($U33,'на отправку (3)'!$A:$A,0),1),0)</f>
        <v>427</v>
      </c>
      <c r="E33" s="102">
        <f>IFERROR(INDEX('на отправку (3)'!G:G,MATCH($U33,'на отправку (3)'!$A:$A,0),1),0)</f>
        <v>0.52224824400000003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0.52224824400000003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029100№22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029100№23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1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3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029100№24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682</v>
      </c>
      <c r="D36" s="102">
        <f>IFERROR(INDEX('на отправку (3)'!F:F,MATCH($U36,'на отправку (3)'!$A:$A,0),1),0)</f>
        <v>698</v>
      </c>
      <c r="E36" s="102">
        <f>IFERROR(INDEX('на отправку (3)'!G:G,MATCH($U36,'на отправку (3)'!$A:$A,0),1),0)</f>
        <v>0.977077364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0.977077364</v>
      </c>
      <c r="I36" s="102">
        <f>IFERROR(INDEX('на отправку (3)'!K:K,MATCH($U36,'на отправку (3)'!$A:$A,0),1),0)</f>
        <v>1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029100№25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12</v>
      </c>
      <c r="V47" s="96" t="s">
        <v>191</v>
      </c>
      <c r="Y47" s="73">
        <f>SUM(Y10:Y44)</f>
        <v>21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14</v>
      </c>
      <c r="L50" s="73">
        <f>SUMIF(L10:L44,1,L10:L44)</f>
        <v>16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4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2736</v>
      </c>
      <c r="T1" s="96" t="s">
        <v>183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20.25" customHeight="1" x14ac:dyDescent="0.25">
      <c r="A4" s="158" t="s">
        <v>2737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104968</v>
      </c>
      <c r="D10" s="102">
        <f>IFERROR(INDEX('на отправку (3)'!F:F,MATCH($U10,'на отправку (3)'!$A:$A,0),1),0)</f>
        <v>406162.60000000003</v>
      </c>
      <c r="E10" s="102">
        <f>IFERROR(INDEX('на отправку (3)'!G:G,MATCH($U10,'на отправку (3)'!$A:$A,0),1),0)</f>
        <v>0.258438369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-12.605088488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117807</v>
      </c>
      <c r="O10" s="102">
        <f>IFERROR(INDEX('на отправку (3)'!Q:Q,MATCH($U10,'на отправку (3)'!$A:$A,0),1),0)</f>
        <v>398382.5</v>
      </c>
      <c r="P10" s="102">
        <f>IFERROR(INDEX('на отправку (3)'!R:R,MATCH($U10,'на отправку (3)'!$A:$A,0),1),0)</f>
        <v>0.29571329099999999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029300№1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213</v>
      </c>
      <c r="D11" s="102">
        <f>IFERROR(INDEX('на отправку (3)'!F:F,MATCH($U11,'на отправку (3)'!$A:$A,0),1),0)</f>
        <v>255</v>
      </c>
      <c r="E11" s="102">
        <f>IFERROR(INDEX('на отправку (3)'!G:G,MATCH($U11,'на отправку (3)'!$A:$A,0),1),0)</f>
        <v>0.83529411799999997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109.437716599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136</v>
      </c>
      <c r="O11" s="102">
        <f>IFERROR(INDEX('на отправку (3)'!Q:Q,MATCH($U11,'на отправку (3)'!$A:$A,0),1),0)</f>
        <v>341</v>
      </c>
      <c r="P11" s="102">
        <f>IFERROR(INDEX('на отправку (3)'!R:R,MATCH($U11,'на отправку (3)'!$A:$A,0),1),0)</f>
        <v>0.39882697900000003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029300№2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25</v>
      </c>
      <c r="D12" s="102">
        <f>IFERROR(INDEX('на отправку (3)'!F:F,MATCH($U12,'на отправку (3)'!$A:$A,0),1),0)</f>
        <v>29</v>
      </c>
      <c r="E12" s="102">
        <f>IFERROR(INDEX('на отправку (3)'!G:G,MATCH($U12,'на отправку (3)'!$A:$A,0),1),0)</f>
        <v>0.86206896600000005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0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0.5</v>
      </c>
      <c r="J12" s="102">
        <f>IFERROR(INDEX('на отправку (3)'!L:L,MATCH($U12,'на отправку (3)'!$A:$A,0),1),0)</f>
        <v>1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25</v>
      </c>
      <c r="O12" s="102">
        <f>IFERROR(INDEX('на отправку (3)'!Q:Q,MATCH($U12,'на отправку (3)'!$A:$A,0),1),0)</f>
        <v>29</v>
      </c>
      <c r="P12" s="102">
        <f>IFERROR(INDEX('на отправку (3)'!R:R,MATCH($U12,'на отправку (3)'!$A:$A,0),1),0)</f>
        <v>0.86206896600000005</v>
      </c>
      <c r="Q12" s="102">
        <f>IFERROR(INDEX('на отправку (3)'!S:S,MATCH($U12,'на отправку (3)'!$A:$A,0),1),0)</f>
        <v>0.5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029300№3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2</v>
      </c>
      <c r="D13" s="102">
        <f>IFERROR(INDEX('на отправку (3)'!F:F,MATCH($U13,'на отправку (3)'!$A:$A,0),1),0)</f>
        <v>2</v>
      </c>
      <c r="E13" s="102">
        <f>IFERROR(INDEX('на отправку (3)'!G:G,MATCH($U13,'на отправку (3)'!$A:$A,0),1),0)</f>
        <v>1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800.00000090000003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1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2</v>
      </c>
      <c r="O13" s="102">
        <f>IFERROR(INDEX('на отправку (3)'!Q:Q,MATCH($U13,'на отправку (3)'!$A:$A,0),1),0)</f>
        <v>18</v>
      </c>
      <c r="P13" s="102">
        <f>IFERROR(INDEX('на отправку (3)'!R:R,MATCH($U13,'на отправку (3)'!$A:$A,0),1),0)</f>
        <v>0.111111111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029300№4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24</v>
      </c>
      <c r="D14" s="102">
        <f>IFERROR(INDEX('на отправку (3)'!F:F,MATCH($U14,'на отправку (3)'!$A:$A,0),1),0)</f>
        <v>195</v>
      </c>
      <c r="E14" s="102">
        <f>IFERROR(INDEX('на отправку (3)'!G:G,MATCH($U14,'на отправку (3)'!$A:$A,0),1),0)</f>
        <v>0.123076923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41.538461024999997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22</v>
      </c>
      <c r="O14" s="102">
        <f>IFERROR(INDEX('на отправку (3)'!Q:Q,MATCH($U14,'на отправку (3)'!$A:$A,0),1),0)</f>
        <v>253</v>
      </c>
      <c r="P14" s="102">
        <f>IFERROR(INDEX('на отправку (3)'!R:R,MATCH($U14,'на отправку (3)'!$A:$A,0),1),0)</f>
        <v>8.6956521999999994E-2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029300№5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2160</v>
      </c>
      <c r="D15" s="102">
        <f>IFERROR(INDEX('на отправку (3)'!F:F,MATCH($U15,'на отправку (3)'!$A:$A,0),1),0)</f>
        <v>2160</v>
      </c>
      <c r="E15" s="102">
        <f>IFERROR(INDEX('на отправку (3)'!G:G,MATCH($U15,'на отправку (3)'!$A:$A,0),1),0)</f>
        <v>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0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029300№6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771</v>
      </c>
      <c r="D16" s="102">
        <f>IFERROR(INDEX('на отправку (3)'!F:F,MATCH($U16,'на отправку (3)'!$A:$A,0),1),0)</f>
        <v>814</v>
      </c>
      <c r="E16" s="102">
        <f>IFERROR(INDEX('на отправку (3)'!G:G,MATCH($U16,'на отправку (3)'!$A:$A,0),1),0)</f>
        <v>0.94717444699999997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1.8180831580000001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1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747</v>
      </c>
      <c r="O16" s="102">
        <f>IFERROR(INDEX('на отправку (3)'!Q:Q,MATCH($U16,'на отправку (3)'!$A:$A,0),1),0)</f>
        <v>803</v>
      </c>
      <c r="P16" s="102">
        <f>IFERROR(INDEX('на отправку (3)'!R:R,MATCH($U16,'на отправку (3)'!$A:$A,0),1),0)</f>
        <v>0.93026151899999998</v>
      </c>
      <c r="Q16" s="102">
        <f>IFERROR(INDEX('на отправку (3)'!S:S,MATCH($U16,'на отправку (3)'!$A:$A,0),1),0)</f>
        <v>1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029300№7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278</v>
      </c>
      <c r="D17" s="102">
        <f>IFERROR(INDEX('на отправку (3)'!F:F,MATCH($U17,'на отправку (3)'!$A:$A,0),1),0)</f>
        <v>814</v>
      </c>
      <c r="E17" s="102">
        <f>IFERROR(INDEX('на отправку (3)'!G:G,MATCH($U17,'на отправку (3)'!$A:$A,0),1),0)</f>
        <v>0.34152334200000001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47.442604301000003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186</v>
      </c>
      <c r="O17" s="102">
        <f>IFERROR(INDEX('на отправку (3)'!Q:Q,MATCH($U17,'на отправку (3)'!$A:$A,0),1),0)</f>
        <v>803</v>
      </c>
      <c r="P17" s="102">
        <f>IFERROR(INDEX('на отправку (3)'!R:R,MATCH($U17,'на отправку (3)'!$A:$A,0),1),0)</f>
        <v>0.231631382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029300№8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3020</v>
      </c>
      <c r="D18" s="102">
        <f>IFERROR(INDEX('на отправку (3)'!F:F,MATCH($U18,'на отправку (3)'!$A:$A,0),1),0)</f>
        <v>255</v>
      </c>
      <c r="E18" s="102">
        <f>IFERROR(INDEX('на отправку (3)'!G:G,MATCH($U18,'на отправку (3)'!$A:$A,0),1),0)</f>
        <v>11.843137255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11.843137255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2741</v>
      </c>
      <c r="O18" s="102">
        <f>IFERROR(INDEX('на отправку (3)'!Q:Q,MATCH($U18,'на отправку (3)'!$A:$A,0),1),0)</f>
        <v>341</v>
      </c>
      <c r="P18" s="102">
        <f>IFERROR(INDEX('на отправку (3)'!R:R,MATCH($U18,'на отправку (3)'!$A:$A,0),1),0)</f>
        <v>8.0381231670000002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029300№9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42</v>
      </c>
      <c r="D19" s="102">
        <f>IFERROR(INDEX('на отправку (3)'!F:F,MATCH($U19,'на отправку (3)'!$A:$A,0),1),0)</f>
        <v>2</v>
      </c>
      <c r="E19" s="102">
        <f>IFERROR(INDEX('на отправку (3)'!G:G,MATCH($U19,'на отправку (3)'!$A:$A,0),1),0)</f>
        <v>21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21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48</v>
      </c>
      <c r="O19" s="102">
        <f>IFERROR(INDEX('на отправку (3)'!Q:Q,MATCH($U19,'на отправку (3)'!$A:$A,0),1),0)</f>
        <v>18</v>
      </c>
      <c r="P19" s="102">
        <f>IFERROR(INDEX('на отправку (3)'!R:R,MATCH($U19,'на отправку (3)'!$A:$A,0),1),0)</f>
        <v>2.6666666669999999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029300№10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328</v>
      </c>
      <c r="D20" s="102">
        <f>IFERROR(INDEX('на отправку (3)'!F:F,MATCH($U20,'на отправку (3)'!$A:$A,0),1),0)</f>
        <v>195</v>
      </c>
      <c r="E20" s="102">
        <f>IFERROR(INDEX('на отправку (3)'!G:G,MATCH($U20,'на отправку (3)'!$A:$A,0),1),0)</f>
        <v>1.682051282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1.682051282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0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352</v>
      </c>
      <c r="O20" s="102">
        <f>IFERROR(INDEX('на отправку (3)'!Q:Q,MATCH($U20,'на отправку (3)'!$A:$A,0),1),0)</f>
        <v>253</v>
      </c>
      <c r="P20" s="102">
        <f>IFERROR(INDEX('на отправку (3)'!R:R,MATCH($U20,'на отправку (3)'!$A:$A,0),1),0)</f>
        <v>1.391304348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029300№11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968</v>
      </c>
      <c r="D21" s="102">
        <f>IFERROR(INDEX('на отправку (3)'!F:F,MATCH($U21,'на отправку (3)'!$A:$A,0),1),0)</f>
        <v>30157</v>
      </c>
      <c r="E21" s="102">
        <f>IFERROR(INDEX('на отправку (3)'!G:G,MATCH($U21,'на отправку (3)'!$A:$A,0),1),0)</f>
        <v>3.2098684000000002E-2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15.453734695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0.5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822</v>
      </c>
      <c r="O21" s="102">
        <f>IFERROR(INDEX('на отправку (3)'!Q:Q,MATCH($U21,'на отправку (3)'!$A:$A,0),1),0)</f>
        <v>29566</v>
      </c>
      <c r="P21" s="102">
        <f>IFERROR(INDEX('на отправку (3)'!R:R,MATCH($U21,'на отправку (3)'!$A:$A,0),1),0)</f>
        <v>2.7802205E-2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1</v>
      </c>
      <c r="U21" s="141" t="str">
        <f t="shared" si="1"/>
        <v>029300№12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0</v>
      </c>
      <c r="D22" s="102">
        <f>IFERROR(INDEX('на отправку (3)'!F:F,MATCH($U22,'на отправку (3)'!$A:$A,0),1),0)</f>
        <v>0</v>
      </c>
      <c r="E22" s="102">
        <f>IFERROR(INDEX('на отправку (3)'!G:G,MATCH($U22,'на отправку (3)'!$A:$A,0),1),0)</f>
        <v>0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0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2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0</v>
      </c>
      <c r="O22" s="102">
        <f>IFERROR(INDEX('на отправку (3)'!Q:Q,MATCH($U22,'на отправку (3)'!$A:$A,0),1),0)</f>
        <v>0</v>
      </c>
      <c r="P22" s="102">
        <f>IFERROR(INDEX('на отправку (3)'!R:R,MATCH($U22,'на отправку (3)'!$A:$A,0),1),0)</f>
        <v>0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029300№13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0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2</v>
      </c>
      <c r="D23" s="102">
        <f>IFERROR(INDEX('на отправку (3)'!F:F,MATCH($U23,'на отправку (3)'!$A:$A,0),1),0)</f>
        <v>2417</v>
      </c>
      <c r="E23" s="102">
        <f>IFERROR(INDEX('на отправку (3)'!G:G,MATCH($U23,'на отправку (3)'!$A:$A,0),1),0)</f>
        <v>8.2747199999999999E-4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2174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029300№14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0</v>
      </c>
      <c r="D25" s="102">
        <f>IFERROR(INDEX('на отправку (3)'!F:F,MATCH($U25,'на отправку (3)'!$A:$A,0),1),0)</f>
        <v>0</v>
      </c>
      <c r="E25" s="102">
        <f>IFERROR(INDEX('на отправку (3)'!G:G,MATCH($U25,'на отправку (3)'!$A:$A,0),1),0)</f>
        <v>0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0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029300№15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0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0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0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029300№16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0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0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0</v>
      </c>
      <c r="O27" s="102">
        <f>IFERROR(INDEX('на отправку (3)'!Q:Q,MATCH($U27,'на отправку (3)'!$A:$A,0),1),0)</f>
        <v>0</v>
      </c>
      <c r="P27" s="102">
        <f>IFERROR(INDEX('на отправку (3)'!R:R,MATCH($U27,'на отправку (3)'!$A:$A,0),1),0)</f>
        <v>0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029300№17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0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0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0</v>
      </c>
      <c r="O28" s="102">
        <f>IFERROR(INDEX('на отправку (3)'!Q:Q,MATCH($U28,'на отправку (3)'!$A:$A,0),1),0)</f>
        <v>0</v>
      </c>
      <c r="P28" s="102">
        <f>IFERROR(INDEX('на отправку (3)'!R:R,MATCH($U28,'на отправку (3)'!$A:$A,0),1),0)</f>
        <v>0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029300№18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0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0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0</v>
      </c>
      <c r="O29" s="102">
        <f>IFERROR(INDEX('на отправку (3)'!Q:Q,MATCH($U29,'на отправку (3)'!$A:$A,0),1),0)</f>
        <v>0</v>
      </c>
      <c r="P29" s="102">
        <f>IFERROR(INDEX('на отправку (3)'!R:R,MATCH($U29,'на отправку (3)'!$A:$A,0),1),0)</f>
        <v>0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029300№19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0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0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029300№20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0</v>
      </c>
      <c r="D32" s="102">
        <f>IFERROR(INDEX('на отправку (3)'!F:F,MATCH($U32,'на отправку (3)'!$A:$A,0),1),0)</f>
        <v>0</v>
      </c>
      <c r="E32" s="102">
        <f>IFERROR(INDEX('на отправку (3)'!G:G,MATCH($U32,'на отправку (3)'!$A:$A,0),1),0)</f>
        <v>0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0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0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0</v>
      </c>
      <c r="O32" s="102">
        <f>IFERROR(INDEX('на отправку (3)'!Q:Q,MATCH($U32,'на отправку (3)'!$A:$A,0),1),0)</f>
        <v>0</v>
      </c>
      <c r="P32" s="102">
        <f>IFERROR(INDEX('на отправку (3)'!R:R,MATCH($U32,'на отправку (3)'!$A:$A,0),1),0)</f>
        <v>0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0</v>
      </c>
      <c r="U32" s="141" t="str">
        <f t="shared" si="1"/>
        <v>029300№21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0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0</v>
      </c>
      <c r="D33" s="102">
        <f>IFERROR(INDEX('на отправку (3)'!F:F,MATCH($U33,'на отправку (3)'!$A:$A,0),1),0)</f>
        <v>0</v>
      </c>
      <c r="E33" s="102">
        <f>IFERROR(INDEX('на отправку (3)'!G:G,MATCH($U33,'на отправку (3)'!$A:$A,0),1),0)</f>
        <v>0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0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029300№22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0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5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1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4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029300№23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1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5</v>
      </c>
      <c r="D35" s="102">
        <f>IFERROR(INDEX('на отправку (3)'!F:F,MATCH($U35,'на отправку (3)'!$A:$A,0),1),0)</f>
        <v>17</v>
      </c>
      <c r="E35" s="102">
        <f>IFERROR(INDEX('на отправку (3)'!G:G,MATCH($U35,'на отправку (3)'!$A:$A,0),1),0)</f>
        <v>0.29411764699999998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429.41176036500002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1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1</v>
      </c>
      <c r="O35" s="102">
        <f>IFERROR(INDEX('на отправку (3)'!Q:Q,MATCH($U35,'на отправку (3)'!$A:$A,0),1),0)</f>
        <v>18</v>
      </c>
      <c r="P35" s="102">
        <f>IFERROR(INDEX('на отправку (3)'!R:R,MATCH($U35,'на отправку (3)'!$A:$A,0),1),0)</f>
        <v>5.5555555999999999E-2</v>
      </c>
      <c r="Q35" s="102">
        <f>IFERROR(INDEX('на отправку (3)'!S:S,MATCH($U35,'на отправку (3)'!$A:$A,0),1),0)</f>
        <v>1</v>
      </c>
      <c r="R35" s="102">
        <f>IFERROR(INDEX('на отправку (3)'!T:T,MATCH($U35,'на отправку (3)'!$A:$A,0),1),0)</f>
        <v>0</v>
      </c>
      <c r="T35" s="140">
        <f t="shared" si="0"/>
        <v>1</v>
      </c>
      <c r="U35" s="141" t="str">
        <f t="shared" si="1"/>
        <v>029300№24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0</v>
      </c>
      <c r="D36" s="102">
        <f>IFERROR(INDEX('на отправку (3)'!F:F,MATCH($U36,'на отправку (3)'!$A:$A,0),1),0)</f>
        <v>0</v>
      </c>
      <c r="E36" s="102">
        <f>IFERROR(INDEX('на отправку (3)'!G:G,MATCH($U36,'на отправку (3)'!$A:$A,0),1),0)</f>
        <v>0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0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029300№25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0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13</v>
      </c>
      <c r="V47" s="96" t="s">
        <v>191</v>
      </c>
      <c r="Y47" s="73">
        <f>SUM(Y10:Y44)</f>
        <v>19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14</v>
      </c>
      <c r="L50" s="73">
        <f>SUMIF(L10:L44,1,L10:L44)</f>
        <v>15</v>
      </c>
      <c r="M50" s="96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Лист85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2738</v>
      </c>
      <c r="T1" s="96" t="s">
        <v>185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20.25" customHeight="1" x14ac:dyDescent="0.25">
      <c r="A4" s="96" t="s">
        <v>2739</v>
      </c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101006</v>
      </c>
      <c r="D10" s="102">
        <f>IFERROR(INDEX('на отправку (3)'!F:F,MATCH($U10,'на отправку (3)'!$A:$A,0),1),0)</f>
        <v>442852.10000000003</v>
      </c>
      <c r="E10" s="102">
        <f>IFERROR(INDEX('на отправку (3)'!G:G,MATCH($U10,'на отправку (3)'!$A:$A,0),1),0)</f>
        <v>0.22808066199999999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8.1721662209999995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101371</v>
      </c>
      <c r="O10" s="102">
        <f>IFERROR(INDEX('на отправку (3)'!Q:Q,MATCH($U10,'на отправку (3)'!$A:$A,0),1),0)</f>
        <v>480773.80000000005</v>
      </c>
      <c r="P10" s="102">
        <f>IFERROR(INDEX('на отправку (3)'!R:R,MATCH($U10,'на отправку (3)'!$A:$A,0),1),0)</f>
        <v>0.21084967600000001</v>
      </c>
      <c r="Q10" s="102">
        <f>IFERROR(INDEX('на отправку (3)'!S:S,MATCH($U10,'на отправку (3)'!$A:$A,0),1),0)</f>
        <v>0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029400№1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239</v>
      </c>
      <c r="D11" s="102">
        <f>IFERROR(INDEX('на отправку (3)'!F:F,MATCH($U11,'на отправку (3)'!$A:$A,0),1),0)</f>
        <v>300</v>
      </c>
      <c r="E11" s="102">
        <f>IFERROR(INDEX('на отправку (3)'!G:G,MATCH($U11,'на отправку (3)'!$A:$A,0),1),0)</f>
        <v>0.796666667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344.033592795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0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129</v>
      </c>
      <c r="O11" s="102">
        <f>IFERROR(INDEX('на отправку (3)'!Q:Q,MATCH($U11,'на отправку (3)'!$A:$A,0),1),0)</f>
        <v>719</v>
      </c>
      <c r="P11" s="102">
        <f>IFERROR(INDEX('на отправку (3)'!R:R,MATCH($U11,'на отправку (3)'!$A:$A,0),1),0)</f>
        <v>0.17941585500000001</v>
      </c>
      <c r="Q11" s="102">
        <f>IFERROR(INDEX('на отправку (3)'!S:S,MATCH($U11,'на отправку (3)'!$A:$A,0),1),0)</f>
        <v>0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029400№2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13</v>
      </c>
      <c r="D12" s="102">
        <f>IFERROR(INDEX('на отправку (3)'!F:F,MATCH($U12,'на отправку (3)'!$A:$A,0),1),0)</f>
        <v>15</v>
      </c>
      <c r="E12" s="102">
        <f>IFERROR(INDEX('на отправку (3)'!G:G,MATCH($U12,'на отправку (3)'!$A:$A,0),1),0)</f>
        <v>0.86666666699999995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-8.1333332580000004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0.5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50</v>
      </c>
      <c r="O12" s="102">
        <f>IFERROR(INDEX('на отправку (3)'!Q:Q,MATCH($U12,'на отправку (3)'!$A:$A,0),1),0)</f>
        <v>53</v>
      </c>
      <c r="P12" s="102">
        <f>IFERROR(INDEX('на отправку (3)'!R:R,MATCH($U12,'на отправку (3)'!$A:$A,0),1),0)</f>
        <v>0.94339622599999995</v>
      </c>
      <c r="Q12" s="102">
        <f>IFERROR(INDEX('на отправку (3)'!S:S,MATCH($U12,'на отправку (3)'!$A:$A,0),1),0)</f>
        <v>1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029400№3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3</v>
      </c>
      <c r="D13" s="102">
        <f>IFERROR(INDEX('на отправку (3)'!F:F,MATCH($U13,'на отправку (3)'!$A:$A,0),1),0)</f>
        <v>4</v>
      </c>
      <c r="E13" s="102">
        <f>IFERROR(INDEX('на отправку (3)'!G:G,MATCH($U13,'на отправку (3)'!$A:$A,0),1),0)</f>
        <v>0.75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349.99999910000003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</v>
      </c>
      <c r="O13" s="102">
        <f>IFERROR(INDEX('на отправку (3)'!Q:Q,MATCH($U13,'на отправку (3)'!$A:$A,0),1),0)</f>
        <v>6</v>
      </c>
      <c r="P13" s="102">
        <f>IFERROR(INDEX('на отправку (3)'!R:R,MATCH($U13,'на отправку (3)'!$A:$A,0),1),0)</f>
        <v>0.16666666699999999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029400№4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38</v>
      </c>
      <c r="D14" s="102">
        <f>IFERROR(INDEX('на отправку (3)'!F:F,MATCH($U14,'на отправку (3)'!$A:$A,0),1),0)</f>
        <v>40</v>
      </c>
      <c r="E14" s="102">
        <f>IFERROR(INDEX('на отправку (3)'!G:G,MATCH($U14,'на отправку (3)'!$A:$A,0),1),0)</f>
        <v>0.95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707.49999878899996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2</v>
      </c>
      <c r="O14" s="102">
        <f>IFERROR(INDEX('на отправку (3)'!Q:Q,MATCH($U14,'на отправку (3)'!$A:$A,0),1),0)</f>
        <v>17</v>
      </c>
      <c r="P14" s="102">
        <f>IFERROR(INDEX('на отправку (3)'!R:R,MATCH($U14,'на отправку (3)'!$A:$A,0),1),0)</f>
        <v>0.117647059</v>
      </c>
      <c r="Q14" s="102">
        <f>IFERROR(INDEX('на отправку (3)'!S:S,MATCH($U14,'на отправку (3)'!$A:$A,0),1),0)</f>
        <v>0.5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029400№5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1698</v>
      </c>
      <c r="D15" s="102">
        <f>IFERROR(INDEX('на отправку (3)'!F:F,MATCH($U15,'на отправку (3)'!$A:$A,0),1),0)</f>
        <v>1695</v>
      </c>
      <c r="E15" s="102">
        <f>IFERROR(INDEX('на отправку (3)'!G:G,MATCH($U15,'на отправку (3)'!$A:$A,0),1),0)</f>
        <v>1.0017699120000001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1.0017699120000001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029400№6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1133</v>
      </c>
      <c r="D16" s="102">
        <f>IFERROR(INDEX('на отправку (3)'!F:F,MATCH($U16,'на отправку (3)'!$A:$A,0),1),0)</f>
        <v>1232</v>
      </c>
      <c r="E16" s="102">
        <f>IFERROR(INDEX('на отправку (3)'!G:G,MATCH($U16,'на отправку (3)'!$A:$A,0),1),0)</f>
        <v>0.91964285700000004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9.0039898520000001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734</v>
      </c>
      <c r="O16" s="102">
        <f>IFERROR(INDEX('на отправку (3)'!Q:Q,MATCH($U16,'на отправку (3)'!$A:$A,0),1),0)</f>
        <v>870</v>
      </c>
      <c r="P16" s="102">
        <f>IFERROR(INDEX('на отправку (3)'!R:R,MATCH($U16,'на отправку (3)'!$A:$A,0),1),0)</f>
        <v>0.84367816100000004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029400№7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355</v>
      </c>
      <c r="D17" s="102">
        <f>IFERROR(INDEX('на отправку (3)'!F:F,MATCH($U17,'на отправку (3)'!$A:$A,0),1),0)</f>
        <v>1232</v>
      </c>
      <c r="E17" s="102">
        <f>IFERROR(INDEX('на отправку (3)'!G:G,MATCH($U17,'на отправку (3)'!$A:$A,0),1),0)</f>
        <v>0.288149351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-0.519866775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0.5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1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252</v>
      </c>
      <c r="O17" s="102">
        <f>IFERROR(INDEX('на отправку (3)'!Q:Q,MATCH($U17,'на отправку (3)'!$A:$A,0),1),0)</f>
        <v>870</v>
      </c>
      <c r="P17" s="102">
        <f>IFERROR(INDEX('на отправку (3)'!R:R,MATCH($U17,'на отправку (3)'!$A:$A,0),1),0)</f>
        <v>0.28965517200000002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1</v>
      </c>
      <c r="U17" s="141" t="str">
        <f t="shared" si="1"/>
        <v>029400№8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4174</v>
      </c>
      <c r="D18" s="102">
        <f>IFERROR(INDEX('на отправку (3)'!F:F,MATCH($U18,'на отправку (3)'!$A:$A,0),1),0)</f>
        <v>300</v>
      </c>
      <c r="E18" s="102">
        <f>IFERROR(INDEX('на отправку (3)'!G:G,MATCH($U18,'на отправку (3)'!$A:$A,0),1),0)</f>
        <v>13.913333333000001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13.913333333000001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5240</v>
      </c>
      <c r="O18" s="102">
        <f>IFERROR(INDEX('на отправку (3)'!Q:Q,MATCH($U18,'на отправку (3)'!$A:$A,0),1),0)</f>
        <v>719</v>
      </c>
      <c r="P18" s="102">
        <f>IFERROR(INDEX('на отправку (3)'!R:R,MATCH($U18,'на отправку (3)'!$A:$A,0),1),0)</f>
        <v>7.2878998609999996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029400№9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62</v>
      </c>
      <c r="D19" s="102">
        <f>IFERROR(INDEX('на отправку (3)'!F:F,MATCH($U19,'на отправку (3)'!$A:$A,0),1),0)</f>
        <v>4</v>
      </c>
      <c r="E19" s="102">
        <f>IFERROR(INDEX('на отправку (3)'!G:G,MATCH($U19,'на отправку (3)'!$A:$A,0),1),0)</f>
        <v>15.5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15.5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43</v>
      </c>
      <c r="O19" s="102">
        <f>IFERROR(INDEX('на отправку (3)'!Q:Q,MATCH($U19,'на отправку (3)'!$A:$A,0),1),0)</f>
        <v>6</v>
      </c>
      <c r="P19" s="102">
        <f>IFERROR(INDEX('на отправку (3)'!R:R,MATCH($U19,'на отправку (3)'!$A:$A,0),1),0)</f>
        <v>7.1666666670000003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029400№10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387</v>
      </c>
      <c r="D20" s="102">
        <f>IFERROR(INDEX('на отправку (3)'!F:F,MATCH($U20,'на отправку (3)'!$A:$A,0),1),0)</f>
        <v>40</v>
      </c>
      <c r="E20" s="102">
        <f>IFERROR(INDEX('на отправку (3)'!G:G,MATCH($U20,'на отправку (3)'!$A:$A,0),1),0)</f>
        <v>9.6750000000000007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9.6750000000000007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362</v>
      </c>
      <c r="O20" s="102">
        <f>IFERROR(INDEX('на отправку (3)'!Q:Q,MATCH($U20,'на отправку (3)'!$A:$A,0),1),0)</f>
        <v>17</v>
      </c>
      <c r="P20" s="102">
        <f>IFERROR(INDEX('на отправку (3)'!R:R,MATCH($U20,'на отправку (3)'!$A:$A,0),1),0)</f>
        <v>21.294117647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029400№11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1818</v>
      </c>
      <c r="D21" s="102">
        <f>IFERROR(INDEX('на отправку (3)'!F:F,MATCH($U21,'на отправку (3)'!$A:$A,0),1),0)</f>
        <v>31749</v>
      </c>
      <c r="E21" s="102">
        <f>IFERROR(INDEX('на отправку (3)'!G:G,MATCH($U21,'на отправку (3)'!$A:$A,0),1),0)</f>
        <v>5.7261645999999999E-2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12.886647833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1368</v>
      </c>
      <c r="O21" s="102">
        <f>IFERROR(INDEX('на отправку (3)'!Q:Q,MATCH($U21,'на отправку (3)'!$A:$A,0),1),0)</f>
        <v>26969</v>
      </c>
      <c r="P21" s="102">
        <f>IFERROR(INDEX('на отправку (3)'!R:R,MATCH($U21,'на отправку (3)'!$A:$A,0),1),0)</f>
        <v>5.0724906E-2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029400№12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237</v>
      </c>
      <c r="D22" s="102">
        <f>IFERROR(INDEX('на отправку (3)'!F:F,MATCH($U22,'на отправку (3)'!$A:$A,0),1),0)</f>
        <v>1152</v>
      </c>
      <c r="E22" s="102">
        <f>IFERROR(INDEX('на отправку (3)'!G:G,MATCH($U22,'на отправку (3)'!$A:$A,0),1),0)</f>
        <v>0.20572916699999999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-4.6323269739999997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1</v>
      </c>
      <c r="J22" s="102">
        <f>IFERROR(INDEX('на отправку (3)'!L:L,MATCH($U22,'на отправку (3)'!$A:$A,0),1),0)</f>
        <v>1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236</v>
      </c>
      <c r="O22" s="102">
        <f>IFERROR(INDEX('на отправку (3)'!Q:Q,MATCH($U22,'на отправку (3)'!$A:$A,0),1),0)</f>
        <v>1094</v>
      </c>
      <c r="P22" s="102">
        <f>IFERROR(INDEX('на отправку (3)'!R:R,MATCH($U22,'на отправку (3)'!$A:$A,0),1),0)</f>
        <v>0.21572212099999999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1</v>
      </c>
      <c r="U22" s="141" t="str">
        <f t="shared" si="1"/>
        <v>029400№13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0</v>
      </c>
      <c r="D23" s="102">
        <f>IFERROR(INDEX('на отправку (3)'!F:F,MATCH($U23,'на отправку (3)'!$A:$A,0),1),0)</f>
        <v>3065</v>
      </c>
      <c r="E23" s="102">
        <f>IFERROR(INDEX('на отправку (3)'!G:G,MATCH($U23,'на отправку (3)'!$A:$A,0),1),0)</f>
        <v>0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2690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0</v>
      </c>
      <c r="U23" s="141" t="str">
        <f t="shared" si="1"/>
        <v>029400№14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8434</v>
      </c>
      <c r="D25" s="102">
        <f>IFERROR(INDEX('на отправку (3)'!F:F,MATCH($U25,'на отправку (3)'!$A:$A,0),1),0)</f>
        <v>15581</v>
      </c>
      <c r="E25" s="102">
        <f>IFERROR(INDEX('на отправку (3)'!G:G,MATCH($U25,'на отправку (3)'!$A:$A,0),1),0)</f>
        <v>0.54130030200000001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0.54130030200000001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029400№15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13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10</v>
      </c>
      <c r="O26" s="102">
        <f>IFERROR(INDEX('на отправку (3)'!Q:Q,MATCH($U26,'на отправку (3)'!$A:$A,0),1),0)</f>
        <v>16</v>
      </c>
      <c r="P26" s="102">
        <f>IFERROR(INDEX('на отправку (3)'!R:R,MATCH($U26,'на отправку (3)'!$A:$A,0),1),0)</f>
        <v>0.625</v>
      </c>
      <c r="Q26" s="102">
        <f>IFERROR(INDEX('на отправку (3)'!S:S,MATCH($U26,'на отправку (3)'!$A:$A,0),1),0)</f>
        <v>0.5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029400№16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1045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371</v>
      </c>
      <c r="O27" s="102">
        <f>IFERROR(INDEX('на отправку (3)'!Q:Q,MATCH($U27,'на отправку (3)'!$A:$A,0),1),0)</f>
        <v>171</v>
      </c>
      <c r="P27" s="102">
        <f>IFERROR(INDEX('на отправку (3)'!R:R,MATCH($U27,'на отправку (3)'!$A:$A,0),1),0)</f>
        <v>2.1695906429999998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029400№17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163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80</v>
      </c>
      <c r="O28" s="102">
        <f>IFERROR(INDEX('на отправку (3)'!Q:Q,MATCH($U28,'на отправку (3)'!$A:$A,0),1),0)</f>
        <v>8</v>
      </c>
      <c r="P28" s="102">
        <f>IFERROR(INDEX('на отправку (3)'!R:R,MATCH($U28,'на отправку (3)'!$A:$A,0),1),0)</f>
        <v>10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029400№18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150</v>
      </c>
      <c r="D29" s="102">
        <f>IFERROR(INDEX('на отправку (3)'!F:F,MATCH($U29,'на отправку (3)'!$A:$A,0),1),0)</f>
        <v>1</v>
      </c>
      <c r="E29" s="102">
        <f>IFERROR(INDEX('на отправку (3)'!G:G,MATCH($U29,'на отправку (3)'!$A:$A,0),1),0)</f>
        <v>150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150</v>
      </c>
      <c r="I29" s="102">
        <f>IFERROR(INDEX('на отправку (3)'!K:K,MATCH($U29,'на отправку (3)'!$A:$A,0),1),0)</f>
        <v>2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1</v>
      </c>
      <c r="L29" s="102">
        <f>IFERROR(INDEX('на отправку (3)'!N:N,MATCH($U29,'на отправку (3)'!$A:$A,0),1),0)</f>
        <v>1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93</v>
      </c>
      <c r="O29" s="102">
        <f>IFERROR(INDEX('на отправку (3)'!Q:Q,MATCH($U29,'на отправку (3)'!$A:$A,0),1),0)</f>
        <v>7</v>
      </c>
      <c r="P29" s="102">
        <f>IFERROR(INDEX('на отправку (3)'!R:R,MATCH($U29,'на отправку (3)'!$A:$A,0),1),0)</f>
        <v>13.285714285999999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1</v>
      </c>
      <c r="U29" s="141" t="str">
        <f t="shared" si="1"/>
        <v>029400№19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2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10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8</v>
      </c>
      <c r="O30" s="102">
        <f>IFERROR(INDEX('на отправку (3)'!Q:Q,MATCH($U30,'на отправку (3)'!$A:$A,0),1),0)</f>
        <v>7</v>
      </c>
      <c r="P30" s="102">
        <f>IFERROR(INDEX('на отправку (3)'!R:R,MATCH($U30,'на отправку (3)'!$A:$A,0),1),0)</f>
        <v>1.1428571430000001</v>
      </c>
      <c r="Q30" s="102">
        <f>IFERROR(INDEX('на отправку (3)'!S:S,MATCH($U30,'на отправку (3)'!$A:$A,0),1),0)</f>
        <v>1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029400№20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8</v>
      </c>
      <c r="D32" s="102">
        <f>IFERROR(INDEX('на отправку (3)'!F:F,MATCH($U32,'на отправку (3)'!$A:$A,0),1),0)</f>
        <v>28</v>
      </c>
      <c r="E32" s="102">
        <f>IFERROR(INDEX('на отправку (3)'!G:G,MATCH($U32,'на отправку (3)'!$A:$A,0),1),0)</f>
        <v>0.28571428599999998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6.122449177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0.5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14</v>
      </c>
      <c r="O32" s="102">
        <f>IFERROR(INDEX('на отправку (3)'!Q:Q,MATCH($U32,'на отправку (3)'!$A:$A,0),1),0)</f>
        <v>52</v>
      </c>
      <c r="P32" s="102">
        <f>IFERROR(INDEX('на отправку (3)'!R:R,MATCH($U32,'на отправку (3)'!$A:$A,0),1),0)</f>
        <v>0.26923076899999998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029400№21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102</v>
      </c>
      <c r="D33" s="102">
        <f>IFERROR(INDEX('на отправку (3)'!F:F,MATCH($U33,'на отправку (3)'!$A:$A,0),1),0)</f>
        <v>450</v>
      </c>
      <c r="E33" s="102">
        <f>IFERROR(INDEX('на отправку (3)'!G:G,MATCH($U33,'на отправку (3)'!$A:$A,0),1),0)</f>
        <v>0.22666666699999999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0.22666666699999999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1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029400№22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0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029400№23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6</v>
      </c>
      <c r="D35" s="102">
        <f>IFERROR(INDEX('на отправку (3)'!F:F,MATCH($U35,'на отправку (3)'!$A:$A,0),1),0)</f>
        <v>0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-100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2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2</v>
      </c>
      <c r="O35" s="102">
        <f>IFERROR(INDEX('на отправку (3)'!Q:Q,MATCH($U35,'на отправку (3)'!$A:$A,0),1),0)</f>
        <v>2</v>
      </c>
      <c r="P35" s="102">
        <f>IFERROR(INDEX('на отправку (3)'!R:R,MATCH($U35,'на отправку (3)'!$A:$A,0),1),0)</f>
        <v>1</v>
      </c>
      <c r="Q35" s="102">
        <f>IFERROR(INDEX('на отправку (3)'!S:S,MATCH($U35,'на отправку (3)'!$A:$A,0),1),0)</f>
        <v>0.5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029400№24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0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356</v>
      </c>
      <c r="D36" s="102">
        <f>IFERROR(INDEX('на отправку (3)'!F:F,MATCH($U36,'на отправку (3)'!$A:$A,0),1),0)</f>
        <v>356</v>
      </c>
      <c r="E36" s="102">
        <f>IFERROR(INDEX('на отправку (3)'!G:G,MATCH($U36,'на отправку (3)'!$A:$A,0),1),0)</f>
        <v>1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1</v>
      </c>
      <c r="I36" s="102">
        <f>IFERROR(INDEX('на отправку (3)'!K:K,MATCH($U36,'на отправку (3)'!$A:$A,0),1),0)</f>
        <v>2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2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029400№25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15</v>
      </c>
      <c r="V47" s="96" t="s">
        <v>191</v>
      </c>
      <c r="Y47" s="73">
        <f>SUM(Y10:Y44)</f>
        <v>26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19.5</v>
      </c>
      <c r="L50" s="73">
        <f>SUMIF(L10:L44,1,L10:L44)</f>
        <v>19</v>
      </c>
      <c r="M50" s="96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3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96" customWidth="1"/>
    <col min="2" max="2" width="7.140625" style="96" customWidth="1"/>
    <col min="3" max="3" width="13.85546875" style="96" customWidth="1"/>
    <col min="4" max="4" width="13.7109375" style="96" customWidth="1"/>
    <col min="5" max="5" width="11" style="96" customWidth="1"/>
    <col min="6" max="9" width="11.140625" style="96" customWidth="1"/>
    <col min="10" max="10" width="14" style="96" customWidth="1"/>
    <col min="11" max="11" width="14.28515625" style="96" customWidth="1"/>
    <col min="12" max="12" width="11.140625" style="96" customWidth="1"/>
    <col min="13" max="13" width="20" style="96" customWidth="1"/>
    <col min="14" max="15" width="13.28515625" style="96" customWidth="1"/>
    <col min="16" max="17" width="11.140625" style="96" customWidth="1"/>
    <col min="18" max="18" width="20" style="96" customWidth="1"/>
    <col min="19" max="19" width="0.140625" style="96" hidden="1" customWidth="1"/>
    <col min="20" max="20" width="9.140625" style="96"/>
    <col min="21" max="21" width="0" style="96" hidden="1" customWidth="1"/>
    <col min="22" max="16384" width="9.140625" style="96"/>
  </cols>
  <sheetData>
    <row r="1" spans="1:25" x14ac:dyDescent="0.25">
      <c r="A1" s="105" t="s">
        <v>2740</v>
      </c>
      <c r="T1" s="96" t="s">
        <v>187</v>
      </c>
    </row>
    <row r="2" spans="1:25" ht="22.5" customHeight="1" x14ac:dyDescent="0.25">
      <c r="A2" s="158" t="s">
        <v>2759</v>
      </c>
      <c r="B2" s="158" t="s">
        <v>2583</v>
      </c>
      <c r="C2" s="158" t="s">
        <v>2583</v>
      </c>
      <c r="D2" s="158" t="s">
        <v>2583</v>
      </c>
      <c r="E2" s="158" t="s">
        <v>2583</v>
      </c>
      <c r="F2" s="158" t="s">
        <v>2583</v>
      </c>
      <c r="G2" s="158" t="s">
        <v>2583</v>
      </c>
      <c r="H2" s="158" t="s">
        <v>2583</v>
      </c>
      <c r="I2" s="158" t="s">
        <v>2583</v>
      </c>
      <c r="J2" s="158" t="s">
        <v>2583</v>
      </c>
      <c r="K2" s="158" t="s">
        <v>2583</v>
      </c>
      <c r="L2" s="158" t="s">
        <v>2583</v>
      </c>
      <c r="M2" s="158" t="s">
        <v>2583</v>
      </c>
      <c r="N2" s="158" t="s">
        <v>2583</v>
      </c>
      <c r="O2" s="158" t="s">
        <v>2583</v>
      </c>
      <c r="P2" s="158" t="s">
        <v>2583</v>
      </c>
      <c r="Q2" s="158" t="s">
        <v>2583</v>
      </c>
      <c r="R2" s="158" t="s">
        <v>2583</v>
      </c>
      <c r="S2" s="158" t="s">
        <v>2583</v>
      </c>
    </row>
    <row r="3" spans="1:25" ht="20.25" customHeight="1" x14ac:dyDescent="0.25">
      <c r="A3" s="158" t="s">
        <v>0</v>
      </c>
      <c r="B3" s="158" t="s">
        <v>0</v>
      </c>
      <c r="C3" s="158" t="s">
        <v>0</v>
      </c>
      <c r="D3" s="158" t="s">
        <v>0</v>
      </c>
      <c r="E3" s="158" t="s">
        <v>0</v>
      </c>
      <c r="F3" s="158" t="s">
        <v>0</v>
      </c>
      <c r="G3" s="158" t="s">
        <v>0</v>
      </c>
      <c r="H3" s="158" t="s">
        <v>0</v>
      </c>
      <c r="I3" s="158" t="s">
        <v>0</v>
      </c>
      <c r="J3" s="158" t="s">
        <v>0</v>
      </c>
      <c r="K3" s="158" t="s">
        <v>0</v>
      </c>
      <c r="L3" s="158" t="s">
        <v>0</v>
      </c>
      <c r="M3" s="158" t="s">
        <v>0</v>
      </c>
      <c r="N3" s="158" t="s">
        <v>0</v>
      </c>
      <c r="O3" s="158" t="s">
        <v>0</v>
      </c>
      <c r="P3" s="158" t="s">
        <v>0</v>
      </c>
      <c r="Q3" s="158" t="s">
        <v>0</v>
      </c>
      <c r="R3" s="158" t="s">
        <v>0</v>
      </c>
      <c r="S3" s="158" t="s">
        <v>0</v>
      </c>
    </row>
    <row r="4" spans="1:25" ht="18" customHeight="1" x14ac:dyDescent="0.25">
      <c r="A4" s="96" t="s">
        <v>2741</v>
      </c>
    </row>
    <row r="5" spans="1:25" x14ac:dyDescent="0.25">
      <c r="A5" s="173" t="s">
        <v>2584</v>
      </c>
      <c r="B5" s="173" t="s">
        <v>2585</v>
      </c>
      <c r="C5" s="180" t="s">
        <v>2760</v>
      </c>
      <c r="D5" s="160" t="s">
        <v>2586</v>
      </c>
      <c r="E5" s="160" t="s">
        <v>2586</v>
      </c>
      <c r="F5" s="160" t="s">
        <v>2586</v>
      </c>
      <c r="G5" s="160" t="s">
        <v>2586</v>
      </c>
      <c r="H5" s="160" t="s">
        <v>2586</v>
      </c>
      <c r="I5" s="160" t="s">
        <v>2586</v>
      </c>
      <c r="J5" s="160" t="s">
        <v>2586</v>
      </c>
      <c r="K5" s="160" t="s">
        <v>2586</v>
      </c>
      <c r="L5" s="160" t="s">
        <v>2586</v>
      </c>
      <c r="M5" s="160" t="s">
        <v>2586</v>
      </c>
      <c r="N5" s="180" t="s">
        <v>2761</v>
      </c>
      <c r="O5" s="160" t="s">
        <v>2587</v>
      </c>
      <c r="P5" s="160" t="s">
        <v>2587</v>
      </c>
      <c r="Q5" s="160" t="s">
        <v>2587</v>
      </c>
      <c r="R5" s="161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74"/>
      <c r="B6" s="174"/>
      <c r="C6" s="99" t="s">
        <v>2588</v>
      </c>
      <c r="D6" s="99" t="s">
        <v>2589</v>
      </c>
      <c r="E6" s="99" t="s">
        <v>2590</v>
      </c>
      <c r="F6" s="99" t="s">
        <v>2591</v>
      </c>
      <c r="G6" s="99" t="s">
        <v>2592</v>
      </c>
      <c r="H6" s="99" t="s">
        <v>2593</v>
      </c>
      <c r="I6" s="99" t="s">
        <v>9</v>
      </c>
      <c r="J6" s="99" t="s">
        <v>2594</v>
      </c>
      <c r="K6" s="99" t="s">
        <v>2595</v>
      </c>
      <c r="L6" s="99" t="s">
        <v>2596</v>
      </c>
      <c r="M6" s="99" t="s">
        <v>11</v>
      </c>
      <c r="N6" s="99" t="s">
        <v>2588</v>
      </c>
      <c r="O6" s="99" t="s">
        <v>2589</v>
      </c>
      <c r="P6" s="99" t="s">
        <v>2590</v>
      </c>
      <c r="Q6" s="99" t="s">
        <v>9</v>
      </c>
      <c r="R6" s="97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5"/>
      <c r="B7" s="175"/>
      <c r="C7" s="99" t="s">
        <v>2597</v>
      </c>
      <c r="D7" s="99" t="s">
        <v>2597</v>
      </c>
      <c r="E7" s="99" t="s">
        <v>2598</v>
      </c>
      <c r="F7" s="99" t="s">
        <v>2599</v>
      </c>
      <c r="G7" s="99" t="s">
        <v>2600</v>
      </c>
      <c r="H7" s="99" t="s">
        <v>2601</v>
      </c>
      <c r="I7" s="99" t="s">
        <v>2602</v>
      </c>
      <c r="J7" s="99" t="s">
        <v>2603</v>
      </c>
      <c r="K7" s="99" t="s">
        <v>2603</v>
      </c>
      <c r="L7" s="99" t="s">
        <v>2604</v>
      </c>
      <c r="M7" s="99"/>
      <c r="N7" s="99" t="s">
        <v>2597</v>
      </c>
      <c r="O7" s="99" t="s">
        <v>2597</v>
      </c>
      <c r="P7" s="99" t="s">
        <v>2605</v>
      </c>
      <c r="Q7" s="99" t="s">
        <v>2606</v>
      </c>
      <c r="R7" s="97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100">
        <v>1</v>
      </c>
      <c r="B8" s="100">
        <v>2</v>
      </c>
      <c r="C8" s="100" t="s">
        <v>4</v>
      </c>
      <c r="D8" s="100" t="s">
        <v>2607</v>
      </c>
      <c r="E8" s="100" t="s">
        <v>6</v>
      </c>
      <c r="F8" s="100" t="s">
        <v>286</v>
      </c>
      <c r="G8" s="100" t="s">
        <v>287</v>
      </c>
      <c r="H8" s="100" t="s">
        <v>288</v>
      </c>
      <c r="I8" s="100" t="s">
        <v>289</v>
      </c>
      <c r="J8" s="100" t="s">
        <v>290</v>
      </c>
      <c r="K8" s="100" t="s">
        <v>2608</v>
      </c>
      <c r="L8" s="100" t="s">
        <v>2609</v>
      </c>
      <c r="M8" s="100" t="s">
        <v>2610</v>
      </c>
      <c r="N8" s="100" t="s">
        <v>2611</v>
      </c>
      <c r="O8" s="100" t="s">
        <v>2612</v>
      </c>
      <c r="P8" s="100" t="s">
        <v>2613</v>
      </c>
      <c r="Q8" s="100" t="s">
        <v>2614</v>
      </c>
      <c r="R8" s="100" t="s">
        <v>2615</v>
      </c>
      <c r="T8" s="100">
        <v>19</v>
      </c>
      <c r="U8" s="100"/>
      <c r="V8" s="100">
        <v>20</v>
      </c>
      <c r="W8" s="100">
        <v>21</v>
      </c>
      <c r="X8" s="100">
        <v>22</v>
      </c>
      <c r="Y8" s="100">
        <v>23</v>
      </c>
    </row>
    <row r="9" spans="1:25" x14ac:dyDescent="0.25">
      <c r="A9" s="98"/>
      <c r="B9" s="98" t="s">
        <v>2616</v>
      </c>
      <c r="C9" s="172" t="s">
        <v>13</v>
      </c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T9" s="143"/>
    </row>
    <row r="10" spans="1:25" ht="26.25" customHeight="1" x14ac:dyDescent="0.25">
      <c r="A10" s="98" t="s">
        <v>293</v>
      </c>
      <c r="B10" s="98" t="s">
        <v>2617</v>
      </c>
      <c r="C10" s="102">
        <f>IFERROR(INDEX('на отправку (3)'!E:E,MATCH($U10,'на отправку (3)'!$A:$A,0),1),0)</f>
        <v>193129</v>
      </c>
      <c r="D10" s="102">
        <f>IFERROR(INDEX('на отправку (3)'!F:F,MATCH($U10,'на отправку (3)'!$A:$A,0),1),0)</f>
        <v>903794.20000000007</v>
      </c>
      <c r="E10" s="102">
        <f>IFERROR(INDEX('на отправку (3)'!G:G,MATCH($U10,'на отправку (3)'!$A:$A,0),1),0)</f>
        <v>0.213686921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0.87528235600000004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0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0</v>
      </c>
      <c r="L10" s="102">
        <f>IFERROR(INDEX('на отправку (3)'!N:N,MATCH($U10,'на отправку (3)'!$A:$A,0),1),0)</f>
        <v>1</v>
      </c>
      <c r="M10" s="102" t="str">
        <f>IFERROR(INDEX('на отправку (3)'!O:O,MATCH($U10,'на отправку (3)'!$A:$A,0),1),0)</f>
        <v>В соответствии с распоряжением Правительства Республики Башкортостан  от 06.08.2021 № 717-р ГБУЗ РБ Поликлиника № 51 г.Уфа и   ГБУЗ РБ Поликлиника № 50 г.Уфа  реорганизованы в форме присоединения первого ко второму с передачей прав, обязанностей и имущества и сохранением целей деятельности с 1 января 2022 года.</v>
      </c>
      <c r="N10" s="102">
        <f>IFERROR(INDEX('на отправку (3)'!P:P,MATCH($U10,'на отправку (3)'!$A:$A,0),1),0)</f>
        <v>190330</v>
      </c>
      <c r="O10" s="102">
        <f>IFERROR(INDEX('на отправку (3)'!Q:Q,MATCH($U10,'на отправку (3)'!$A:$A,0),1),0)</f>
        <v>898491.70000000007</v>
      </c>
      <c r="P10" s="102">
        <f>IFERROR(INDEX('на отправку (3)'!R:R,MATCH($U10,'на отправку (3)'!$A:$A,0),1),0)</f>
        <v>0.211832786</v>
      </c>
      <c r="Q10" s="102">
        <f>IFERROR(INDEX('на отправку (3)'!S:S,MATCH($U10,'на отправку (3)'!$A:$A,0),1),0)</f>
        <v>0.5</v>
      </c>
      <c r="R10" s="102">
        <f>IFERROR(INDEX('на отправку (3)'!T:T,MATCH($U10,'на отправку (3)'!$A:$A,0),1),0)</f>
        <v>0</v>
      </c>
      <c r="T10" s="140">
        <f>IF(I10&gt;0,1,0)</f>
        <v>0</v>
      </c>
      <c r="U10" s="141" t="str">
        <f>CONCATENATE($T$1,"№",B10)</f>
        <v>029700№1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98" t="s">
        <v>295</v>
      </c>
      <c r="B11" s="98" t="s">
        <v>2</v>
      </c>
      <c r="C11" s="102">
        <f>IFERROR(INDEX('на отправку (3)'!E:E,MATCH($U11,'на отправку (3)'!$A:$A,0),1),0)</f>
        <v>872</v>
      </c>
      <c r="D11" s="102">
        <f>IFERROR(INDEX('на отправку (3)'!F:F,MATCH($U11,'на отправку (3)'!$A:$A,0),1),0)</f>
        <v>906</v>
      </c>
      <c r="E11" s="102">
        <f>IFERROR(INDEX('на отправку (3)'!G:G,MATCH($U11,'на отправку (3)'!$A:$A,0),1),0)</f>
        <v>0.96247240599999995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120.990285746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814</v>
      </c>
      <c r="O11" s="102">
        <f>IFERROR(INDEX('на отправку (3)'!Q:Q,MATCH($U11,'на отправку (3)'!$A:$A,0),1),0)</f>
        <v>1869</v>
      </c>
      <c r="P11" s="102">
        <f>IFERROR(INDEX('на отправку (3)'!R:R,MATCH($U11,'на отправку (3)'!$A:$A,0),1),0)</f>
        <v>0.43552701999999999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029700№2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98" t="s">
        <v>297</v>
      </c>
      <c r="B12" s="98" t="s">
        <v>4</v>
      </c>
      <c r="C12" s="102">
        <f>IFERROR(INDEX('на отправку (3)'!E:E,MATCH($U12,'на отправку (3)'!$A:$A,0),1),0)</f>
        <v>18</v>
      </c>
      <c r="D12" s="102">
        <f>IFERROR(INDEX('на отправку (3)'!F:F,MATCH($U12,'на отправку (3)'!$A:$A,0),1),0)</f>
        <v>25</v>
      </c>
      <c r="E12" s="102">
        <f>IFERROR(INDEX('на отправку (3)'!G:G,MATCH($U12,'на отправку (3)'!$A:$A,0),1),0)</f>
        <v>0.72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295.99999960399998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1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2</v>
      </c>
      <c r="O12" s="102">
        <f>IFERROR(INDEX('на отправку (3)'!Q:Q,MATCH($U12,'на отправку (3)'!$A:$A,0),1),0)</f>
        <v>11</v>
      </c>
      <c r="P12" s="102">
        <f>IFERROR(INDEX('на отправку (3)'!R:R,MATCH($U12,'на отправку (3)'!$A:$A,0),1),0)</f>
        <v>0.18181818199999999</v>
      </c>
      <c r="Q12" s="102">
        <f>IFERROR(INDEX('на отправку (3)'!S:S,MATCH($U12,'на отправку (3)'!$A:$A,0),1),0)</f>
        <v>0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029700№3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98" t="s">
        <v>299</v>
      </c>
      <c r="B13" s="98" t="s">
        <v>2607</v>
      </c>
      <c r="C13" s="102">
        <f>IFERROR(INDEX('на отправку (3)'!E:E,MATCH($U13,'на отправку (3)'!$A:$A,0),1),0)</f>
        <v>2</v>
      </c>
      <c r="D13" s="102">
        <f>IFERROR(INDEX('на отправку (3)'!F:F,MATCH($U13,'на отправку (3)'!$A:$A,0),1),0)</f>
        <v>3</v>
      </c>
      <c r="E13" s="102">
        <f>IFERROR(INDEX('на отправку (3)'!G:G,MATCH($U13,'на отправку (3)'!$A:$A,0),1),0)</f>
        <v>0.66666666699999999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466.66666609999999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1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4</v>
      </c>
      <c r="O13" s="102">
        <f>IFERROR(INDEX('на отправку (3)'!Q:Q,MATCH($U13,'на отправку (3)'!$A:$A,0),1),0)</f>
        <v>34</v>
      </c>
      <c r="P13" s="102">
        <f>IFERROR(INDEX('на отправку (3)'!R:R,MATCH($U13,'на отправку (3)'!$A:$A,0),1),0)</f>
        <v>0.117647059</v>
      </c>
      <c r="Q13" s="102">
        <f>IFERROR(INDEX('на отправку (3)'!S:S,MATCH($U13,'на отправку (3)'!$A:$A,0),1),0)</f>
        <v>1</v>
      </c>
      <c r="R13" s="102">
        <f>IFERROR(INDEX('на отправку (3)'!T:T,MATCH($U13,'на отправку (3)'!$A:$A,0),1),0)</f>
        <v>0</v>
      </c>
      <c r="T13" s="140">
        <f t="shared" si="0"/>
        <v>1</v>
      </c>
      <c r="U13" s="141" t="str">
        <f t="shared" si="1"/>
        <v>029700№4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98" t="s">
        <v>301</v>
      </c>
      <c r="B14" s="98" t="s">
        <v>6</v>
      </c>
      <c r="C14" s="102">
        <f>IFERROR(INDEX('на отправку (3)'!E:E,MATCH($U14,'на отправку (3)'!$A:$A,0),1),0)</f>
        <v>16</v>
      </c>
      <c r="D14" s="102">
        <f>IFERROR(INDEX('на отправку (3)'!F:F,MATCH($U14,'на отправку (3)'!$A:$A,0),1),0)</f>
        <v>28</v>
      </c>
      <c r="E14" s="102">
        <f>IFERROR(INDEX('на отправку (3)'!G:G,MATCH($U14,'на отправку (3)'!$A:$A,0),1),0)</f>
        <v>0.571428571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2738.095262456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0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3</v>
      </c>
      <c r="O14" s="102">
        <f>IFERROR(INDEX('на отправку (3)'!Q:Q,MATCH($U14,'на отправку (3)'!$A:$A,0),1),0)</f>
        <v>149</v>
      </c>
      <c r="P14" s="102">
        <f>IFERROR(INDEX('на отправку (3)'!R:R,MATCH($U14,'на отправку (3)'!$A:$A,0),1),0)</f>
        <v>2.0134228000000001E-2</v>
      </c>
      <c r="Q14" s="102">
        <f>IFERROR(INDEX('на отправку (3)'!S:S,MATCH($U14,'на отправку (3)'!$A:$A,0),1),0)</f>
        <v>0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029700№5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98" t="s">
        <v>303</v>
      </c>
      <c r="B15" s="98" t="s">
        <v>286</v>
      </c>
      <c r="C15" s="102">
        <f>IFERROR(INDEX('на отправку (3)'!E:E,MATCH($U15,'на отправку (3)'!$A:$A,0),1),0)</f>
        <v>3566</v>
      </c>
      <c r="D15" s="102">
        <f>IFERROR(INDEX('на отправку (3)'!F:F,MATCH($U15,'на отправку (3)'!$A:$A,0),1),0)</f>
        <v>3560</v>
      </c>
      <c r="E15" s="102">
        <f>IFERROR(INDEX('на отправку (3)'!G:G,MATCH($U15,'на отправку (3)'!$A:$A,0),1),0)</f>
        <v>1.001685393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1.001685393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029700№6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98" t="s">
        <v>2618</v>
      </c>
      <c r="B16" s="98" t="s">
        <v>287</v>
      </c>
      <c r="C16" s="102">
        <f>IFERROR(INDEX('на отправку (3)'!E:E,MATCH($U16,'на отправку (3)'!$A:$A,0),1),0)</f>
        <v>1994</v>
      </c>
      <c r="D16" s="102">
        <f>IFERROR(INDEX('на отправку (3)'!F:F,MATCH($U16,'на отправку (3)'!$A:$A,0),1),0)</f>
        <v>2136</v>
      </c>
      <c r="E16" s="102">
        <f>IFERROR(INDEX('на отправку (3)'!G:G,MATCH($U16,'на отправку (3)'!$A:$A,0),1),0)</f>
        <v>0.93352059899999995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5.2867365279999996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1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1713</v>
      </c>
      <c r="O16" s="102">
        <f>IFERROR(INDEX('на отправку (3)'!Q:Q,MATCH($U16,'на отправку (3)'!$A:$A,0),1),0)</f>
        <v>1932</v>
      </c>
      <c r="P16" s="102">
        <f>IFERROR(INDEX('на отправку (3)'!R:R,MATCH($U16,'на отправку (3)'!$A:$A,0),1),0)</f>
        <v>0.88664596299999998</v>
      </c>
      <c r="Q16" s="102">
        <f>IFERROR(INDEX('на отправку (3)'!S:S,MATCH($U16,'на отправку (3)'!$A:$A,0),1),0)</f>
        <v>1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029700№7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98" t="s">
        <v>2619</v>
      </c>
      <c r="B17" s="98" t="s">
        <v>288</v>
      </c>
      <c r="C17" s="102">
        <f>IFERROR(INDEX('на отправку (3)'!E:E,MATCH($U17,'на отправку (3)'!$A:$A,0),1),0)</f>
        <v>837</v>
      </c>
      <c r="D17" s="102">
        <f>IFERROR(INDEX('на отправку (3)'!F:F,MATCH($U17,'на отправку (3)'!$A:$A,0),1),0)</f>
        <v>2136</v>
      </c>
      <c r="E17" s="102">
        <f>IFERROR(INDEX('на отправку (3)'!G:G,MATCH($U17,'на отправку (3)'!$A:$A,0),1),0)</f>
        <v>0.39185393299999999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1.755618007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744</v>
      </c>
      <c r="O17" s="102">
        <f>IFERROR(INDEX('на отправку (3)'!Q:Q,MATCH($U17,'на отправку (3)'!$A:$A,0),1),0)</f>
        <v>1932</v>
      </c>
      <c r="P17" s="102">
        <f>IFERROR(INDEX('на отправку (3)'!R:R,MATCH($U17,'на отправку (3)'!$A:$A,0),1),0)</f>
        <v>0.38509316799999999</v>
      </c>
      <c r="Q17" s="102">
        <f>IFERROR(INDEX('на отправку (3)'!S:S,MATCH($U17,'на отправку (3)'!$A:$A,0),1),0)</f>
        <v>0.5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029700№8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98" t="s">
        <v>309</v>
      </c>
      <c r="B18" s="98" t="s">
        <v>289</v>
      </c>
      <c r="C18" s="102">
        <f>IFERROR(INDEX('на отправку (3)'!E:E,MATCH($U18,'на отправку (3)'!$A:$A,0),1),0)</f>
        <v>6731</v>
      </c>
      <c r="D18" s="102">
        <f>IFERROR(INDEX('на отправку (3)'!F:F,MATCH($U18,'на отправку (3)'!$A:$A,0),1),0)</f>
        <v>906</v>
      </c>
      <c r="E18" s="102">
        <f>IFERROR(INDEX('на отправку (3)'!G:G,MATCH($U18,'на отправку (3)'!$A:$A,0),1),0)</f>
        <v>7.4293598230000004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7.4293598230000004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1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9467</v>
      </c>
      <c r="O18" s="102">
        <f>IFERROR(INDEX('на отправку (3)'!Q:Q,MATCH($U18,'на отправку (3)'!$A:$A,0),1),0)</f>
        <v>1869</v>
      </c>
      <c r="P18" s="102">
        <f>IFERROR(INDEX('на отправку (3)'!R:R,MATCH($U18,'на отправку (3)'!$A:$A,0),1),0)</f>
        <v>5.0652755479999998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029700№9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98" t="s">
        <v>311</v>
      </c>
      <c r="B19" s="98" t="s">
        <v>290</v>
      </c>
      <c r="C19" s="102">
        <f>IFERROR(INDEX('на отправку (3)'!E:E,MATCH($U19,'на отправку (3)'!$A:$A,0),1),0)</f>
        <v>79</v>
      </c>
      <c r="D19" s="102">
        <f>IFERROR(INDEX('на отправку (3)'!F:F,MATCH($U19,'на отправку (3)'!$A:$A,0),1),0)</f>
        <v>3</v>
      </c>
      <c r="E19" s="102">
        <f>IFERROR(INDEX('на отправку (3)'!G:G,MATCH($U19,'на отправку (3)'!$A:$A,0),1),0)</f>
        <v>26.333333332999999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26.333333332999999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82</v>
      </c>
      <c r="O19" s="102">
        <f>IFERROR(INDEX('на отправку (3)'!Q:Q,MATCH($U19,'на отправку (3)'!$A:$A,0),1),0)</f>
        <v>34</v>
      </c>
      <c r="P19" s="102">
        <f>IFERROR(INDEX('на отправку (3)'!R:R,MATCH($U19,'на отправку (3)'!$A:$A,0),1),0)</f>
        <v>2.411764706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029700№10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98" t="s">
        <v>313</v>
      </c>
      <c r="B20" s="98" t="s">
        <v>2608</v>
      </c>
      <c r="C20" s="102">
        <f>IFERROR(INDEX('на отправку (3)'!E:E,MATCH($U20,'на отправку (3)'!$A:$A,0),1),0)</f>
        <v>1007</v>
      </c>
      <c r="D20" s="102">
        <f>IFERROR(INDEX('на отправку (3)'!F:F,MATCH($U20,'на отправку (3)'!$A:$A,0),1),0)</f>
        <v>28</v>
      </c>
      <c r="E20" s="102">
        <f>IFERROR(INDEX('на отправку (3)'!G:G,MATCH($U20,'на отправку (3)'!$A:$A,0),1),0)</f>
        <v>35.964285713999999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35.964285713999999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1115</v>
      </c>
      <c r="O20" s="102">
        <f>IFERROR(INDEX('на отправку (3)'!Q:Q,MATCH($U20,'на отправку (3)'!$A:$A,0),1),0)</f>
        <v>149</v>
      </c>
      <c r="P20" s="102">
        <f>IFERROR(INDEX('на отправку (3)'!R:R,MATCH($U20,'на отправку (3)'!$A:$A,0),1),0)</f>
        <v>7.4832214769999998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029700№11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98" t="s">
        <v>315</v>
      </c>
      <c r="B21" s="98" t="s">
        <v>2609</v>
      </c>
      <c r="C21" s="102">
        <f>IFERROR(INDEX('на отправку (3)'!E:E,MATCH($U21,'на отправку (3)'!$A:$A,0),1),0)</f>
        <v>1549</v>
      </c>
      <c r="D21" s="102">
        <f>IFERROR(INDEX('на отправку (3)'!F:F,MATCH($U21,'на отправку (3)'!$A:$A,0),1),0)</f>
        <v>60100</v>
      </c>
      <c r="E21" s="102">
        <f>IFERROR(INDEX('на отправку (3)'!G:G,MATCH($U21,'на отправку (3)'!$A:$A,0),1),0)</f>
        <v>2.5773709999999998E-2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30.747137952999999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0.5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1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1077</v>
      </c>
      <c r="O21" s="102">
        <f>IFERROR(INDEX('на отправку (3)'!Q:Q,MATCH($U21,'на отправку (3)'!$A:$A,0),1),0)</f>
        <v>54635</v>
      </c>
      <c r="P21" s="102">
        <f>IFERROR(INDEX('на отправку (3)'!R:R,MATCH($U21,'на отправку (3)'!$A:$A,0),1),0)</f>
        <v>1.9712638000000001E-2</v>
      </c>
      <c r="Q21" s="102">
        <f>IFERROR(INDEX('на отправку (3)'!S:S,MATCH($U21,'на отправку (3)'!$A:$A,0),1),0)</f>
        <v>0.5</v>
      </c>
      <c r="R21" s="102">
        <f>IFERROR(INDEX('на отправку (3)'!T:T,MATCH($U21,'на отправку (3)'!$A:$A,0),1),0)</f>
        <v>0</v>
      </c>
      <c r="T21" s="140">
        <f t="shared" si="0"/>
        <v>1</v>
      </c>
      <c r="U21" s="141" t="str">
        <f t="shared" si="1"/>
        <v>029700№12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98" t="s">
        <v>317</v>
      </c>
      <c r="B22" s="98" t="s">
        <v>2610</v>
      </c>
      <c r="C22" s="102">
        <f>IFERROR(INDEX('на отправку (3)'!E:E,MATCH($U22,'на отправку (3)'!$A:$A,0),1),0)</f>
        <v>0</v>
      </c>
      <c r="D22" s="102">
        <f>IFERROR(INDEX('на отправку (3)'!F:F,MATCH($U22,'на отправку (3)'!$A:$A,0),1),0)</f>
        <v>0</v>
      </c>
      <c r="E22" s="102">
        <f>IFERROR(INDEX('на отправку (3)'!G:G,MATCH($U22,'на отправку (3)'!$A:$A,0),1),0)</f>
        <v>0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0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1</v>
      </c>
      <c r="L22" s="102">
        <f>IFERROR(INDEX('на отправку (3)'!N:N,MATCH($U22,'на отправку (3)'!$A:$A,0),1),0)</f>
        <v>2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0</v>
      </c>
      <c r="O22" s="102">
        <f>IFERROR(INDEX('на отправку (3)'!Q:Q,MATCH($U22,'на отправку (3)'!$A:$A,0),1),0)</f>
        <v>0</v>
      </c>
      <c r="P22" s="102">
        <f>IFERROR(INDEX('на отправку (3)'!R:R,MATCH($U22,'на отправку (3)'!$A:$A,0),1),0)</f>
        <v>0</v>
      </c>
      <c r="Q22" s="102">
        <f>IFERROR(INDEX('на отправку (3)'!S:S,MATCH($U22,'на отправку (3)'!$A:$A,0),1),0)</f>
        <v>0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029700№13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0</v>
      </c>
    </row>
    <row r="23" spans="1:25" ht="36.75" customHeight="1" x14ac:dyDescent="0.25">
      <c r="A23" s="98" t="s">
        <v>319</v>
      </c>
      <c r="B23" s="98" t="s">
        <v>2611</v>
      </c>
      <c r="C23" s="102">
        <f>IFERROR(INDEX('на отправку (3)'!E:E,MATCH($U23,'на отправку (3)'!$A:$A,0),1),0)</f>
        <v>9</v>
      </c>
      <c r="D23" s="102">
        <f>IFERROR(INDEX('на отправку (3)'!F:F,MATCH($U23,'на отправку (3)'!$A:$A,0),1),0)</f>
        <v>4535</v>
      </c>
      <c r="E23" s="102">
        <f>IFERROR(INDEX('на отправку (3)'!G:G,MATCH($U23,'на отправку (3)'!$A:$A,0),1),0)</f>
        <v>1.9845639999999999E-3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4575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029700№14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98" t="s">
        <v>323</v>
      </c>
      <c r="B25" s="98" t="s">
        <v>2612</v>
      </c>
      <c r="C25" s="102">
        <f>IFERROR(INDEX('на отправку (3)'!E:E,MATCH($U25,'на отправку (3)'!$A:$A,0),1),0)</f>
        <v>0</v>
      </c>
      <c r="D25" s="102">
        <f>IFERROR(INDEX('на отправку (3)'!F:F,MATCH($U25,'на отправку (3)'!$A:$A,0),1),0)</f>
        <v>0</v>
      </c>
      <c r="E25" s="102">
        <f>IFERROR(INDEX('на отправку (3)'!G:G,MATCH($U25,'на отправку (3)'!$A:$A,0),1),0)</f>
        <v>0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0</v>
      </c>
      <c r="I25" s="102">
        <f>IFERROR(INDEX('на отправку (3)'!K:K,MATCH($U25,'на отправку (3)'!$A:$A,0),1),0)</f>
        <v>0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0</v>
      </c>
      <c r="L25" s="102">
        <f>IFERROR(INDEX('на отправку (3)'!N:N,MATCH($U25,'на отправку (3)'!$A:$A,0),1),0)</f>
        <v>0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0</v>
      </c>
      <c r="R25" s="102">
        <f>IFERROR(INDEX('на отправку (3)'!T:T,MATCH($U25,'на отправку (3)'!$A:$A,0),1),0)</f>
        <v>0</v>
      </c>
      <c r="T25" s="140">
        <f t="shared" si="0"/>
        <v>0</v>
      </c>
      <c r="U25" s="141" t="str">
        <f t="shared" si="1"/>
        <v>029700№15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0</v>
      </c>
    </row>
    <row r="26" spans="1:25" ht="36.75" customHeight="1" x14ac:dyDescent="0.25">
      <c r="A26" s="98" t="s">
        <v>325</v>
      </c>
      <c r="B26" s="98" t="s">
        <v>2613</v>
      </c>
      <c r="C26" s="102">
        <f>IFERROR(INDEX('на отправку (3)'!E:E,MATCH($U26,'на отправку (3)'!$A:$A,0),1),0)</f>
        <v>0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0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0</v>
      </c>
      <c r="O26" s="102">
        <f>IFERROR(INDEX('на отправку (3)'!Q:Q,MATCH($U26,'на отправку (3)'!$A:$A,0),1),0)</f>
        <v>0</v>
      </c>
      <c r="P26" s="102">
        <f>IFERROR(INDEX('на отправку (3)'!R:R,MATCH($U26,'на отправку (3)'!$A:$A,0),1),0)</f>
        <v>0</v>
      </c>
      <c r="Q26" s="102">
        <f>IFERROR(INDEX('на отправку (3)'!S:S,MATCH($U26,'на отправку (3)'!$A:$A,0),1),0)</f>
        <v>0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029700№16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98" t="s">
        <v>327</v>
      </c>
      <c r="B27" s="98" t="s">
        <v>2614</v>
      </c>
      <c r="C27" s="102">
        <f>IFERROR(INDEX('на отправку (3)'!E:E,MATCH($U27,'на отправку (3)'!$A:$A,0),1),0)</f>
        <v>0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0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0</v>
      </c>
      <c r="O27" s="102">
        <f>IFERROR(INDEX('на отправку (3)'!Q:Q,MATCH($U27,'на отправку (3)'!$A:$A,0),1),0)</f>
        <v>0</v>
      </c>
      <c r="P27" s="102">
        <f>IFERROR(INDEX('на отправку (3)'!R:R,MATCH($U27,'на отправку (3)'!$A:$A,0),1),0)</f>
        <v>0</v>
      </c>
      <c r="Q27" s="102">
        <f>IFERROR(INDEX('на отправку (3)'!S:S,MATCH($U27,'на отправку (3)'!$A:$A,0),1),0)</f>
        <v>0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029700№17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98" t="s">
        <v>329</v>
      </c>
      <c r="B28" s="98" t="s">
        <v>2615</v>
      </c>
      <c r="C28" s="102">
        <f>IFERROR(INDEX('на отправку (3)'!E:E,MATCH($U28,'на отправку (3)'!$A:$A,0),1),0)</f>
        <v>0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0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0</v>
      </c>
      <c r="O28" s="102">
        <f>IFERROR(INDEX('на отправку (3)'!Q:Q,MATCH($U28,'на отправку (3)'!$A:$A,0),1),0)</f>
        <v>0</v>
      </c>
      <c r="P28" s="102">
        <f>IFERROR(INDEX('на отправку (3)'!R:R,MATCH($U28,'на отправку (3)'!$A:$A,0),1),0)</f>
        <v>0</v>
      </c>
      <c r="Q28" s="102">
        <f>IFERROR(INDEX('на отправку (3)'!S:S,MATCH($U28,'на отправку (3)'!$A:$A,0),1),0)</f>
        <v>0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029700№18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98" t="s">
        <v>331</v>
      </c>
      <c r="B29" s="98" t="s">
        <v>2620</v>
      </c>
      <c r="C29" s="102">
        <f>IFERROR(INDEX('на отправку (3)'!E:E,MATCH($U29,'на отправку (3)'!$A:$A,0),1),0)</f>
        <v>0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0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0</v>
      </c>
      <c r="O29" s="102">
        <f>IFERROR(INDEX('на отправку (3)'!Q:Q,MATCH($U29,'на отправку (3)'!$A:$A,0),1),0)</f>
        <v>0</v>
      </c>
      <c r="P29" s="102">
        <f>IFERROR(INDEX('на отправку (3)'!R:R,MATCH($U29,'на отправку (3)'!$A:$A,0),1),0)</f>
        <v>0</v>
      </c>
      <c r="Q29" s="102">
        <f>IFERROR(INDEX('на отправку (3)'!S:S,MATCH($U29,'на отправку (3)'!$A:$A,0),1),0)</f>
        <v>0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029700№19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98" t="s">
        <v>333</v>
      </c>
      <c r="B30" s="98" t="s">
        <v>2621</v>
      </c>
      <c r="C30" s="102">
        <f>IFERROR(INDEX('на отправку (3)'!E:E,MATCH($U30,'на отправку (3)'!$A:$A,0),1),0)</f>
        <v>0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0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0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029700№20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98" t="s">
        <v>335</v>
      </c>
      <c r="B32" s="98" t="s">
        <v>2622</v>
      </c>
      <c r="C32" s="102">
        <f>IFERROR(INDEX('на отправку (3)'!E:E,MATCH($U32,'на отправку (3)'!$A:$A,0),1),0)</f>
        <v>5</v>
      </c>
      <c r="D32" s="102">
        <f>IFERROR(INDEX('на отправку (3)'!F:F,MATCH($U32,'на отправку (3)'!$A:$A,0),1),0)</f>
        <v>12</v>
      </c>
      <c r="E32" s="102">
        <f>IFERROR(INDEX('на отправку (3)'!G:G,MATCH($U32,'на отправку (3)'!$A:$A,0),1),0)</f>
        <v>0.41666666699999999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-16.666666599999999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0.5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1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17</v>
      </c>
      <c r="O32" s="102">
        <f>IFERROR(INDEX('на отправку (3)'!Q:Q,MATCH($U32,'на отправку (3)'!$A:$A,0),1),0)</f>
        <v>34</v>
      </c>
      <c r="P32" s="102">
        <f>IFERROR(INDEX('на отправку (3)'!R:R,MATCH($U32,'на отправку (3)'!$A:$A,0),1),0)</f>
        <v>0.5</v>
      </c>
      <c r="Q32" s="102">
        <f>IFERROR(INDEX('на отправку (3)'!S:S,MATCH($U32,'на отправку (3)'!$A:$A,0),1),0)</f>
        <v>0.5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029700№21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98" t="s">
        <v>337</v>
      </c>
      <c r="B33" s="98" t="s">
        <v>2623</v>
      </c>
      <c r="C33" s="102">
        <f>IFERROR(INDEX('на отправку (3)'!E:E,MATCH($U33,'на отправку (3)'!$A:$A,0),1),0)</f>
        <v>253</v>
      </c>
      <c r="D33" s="102">
        <f>IFERROR(INDEX('на отправку (3)'!F:F,MATCH($U33,'на отправку (3)'!$A:$A,0),1),0)</f>
        <v>538</v>
      </c>
      <c r="E33" s="102">
        <f>IFERROR(INDEX('на отправку (3)'!G:G,MATCH($U33,'на отправку (3)'!$A:$A,0),1),0)</f>
        <v>0.47026022299999998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0.47026022299999998</v>
      </c>
      <c r="I33" s="102">
        <f>IFERROR(INDEX('на отправку (3)'!K:K,MATCH($U33,'на отправку (3)'!$A:$A,0),1),0)</f>
        <v>0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0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0</v>
      </c>
      <c r="U33" s="141" t="str">
        <f t="shared" si="1"/>
        <v>029700№22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98" t="s">
        <v>339</v>
      </c>
      <c r="B34" s="98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1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-100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1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2</v>
      </c>
      <c r="O34" s="102">
        <f>IFERROR(INDEX('на отправку (3)'!Q:Q,MATCH($U34,'на отправку (3)'!$A:$A,0),1),0)</f>
        <v>18</v>
      </c>
      <c r="P34" s="102">
        <f>IFERROR(INDEX('на отправку (3)'!R:R,MATCH($U34,'на отправку (3)'!$A:$A,0),1),0)</f>
        <v>0.111111111</v>
      </c>
      <c r="Q34" s="102">
        <f>IFERROR(INDEX('на отправку (3)'!S:S,MATCH($U34,'на отправку (3)'!$A:$A,0),1),0)</f>
        <v>0.5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029700№23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1</v>
      </c>
    </row>
    <row r="35" spans="1:26" ht="36.75" customHeight="1" x14ac:dyDescent="0.25">
      <c r="A35" s="98" t="s">
        <v>341</v>
      </c>
      <c r="B35" s="98" t="s">
        <v>2625</v>
      </c>
      <c r="C35" s="102">
        <f>IFERROR(INDEX('на отправку (3)'!E:E,MATCH($U35,'на отправку (3)'!$A:$A,0),1),0)</f>
        <v>8</v>
      </c>
      <c r="D35" s="102">
        <f>IFERROR(INDEX('на отправку (3)'!F:F,MATCH($U35,'на отправку (3)'!$A:$A,0),1),0)</f>
        <v>9</v>
      </c>
      <c r="E35" s="102">
        <f>IFERROR(INDEX('на отправку (3)'!G:G,MATCH($U35,'на отправку (3)'!$A:$A,0),1),0)</f>
        <v>0.88888888899999996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714.81481559600002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1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12</v>
      </c>
      <c r="O35" s="102">
        <f>IFERROR(INDEX('на отправку (3)'!Q:Q,MATCH($U35,'на отправку (3)'!$A:$A,0),1),0)</f>
        <v>110</v>
      </c>
      <c r="P35" s="102">
        <f>IFERROR(INDEX('на отправку (3)'!R:R,MATCH($U35,'на отправку (3)'!$A:$A,0),1),0)</f>
        <v>0.109090909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1</v>
      </c>
      <c r="U35" s="141" t="str">
        <f t="shared" si="1"/>
        <v>029700№24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98" t="s">
        <v>343</v>
      </c>
      <c r="B36" s="98" t="s">
        <v>2626</v>
      </c>
      <c r="C36" s="102">
        <f>IFERROR(INDEX('на отправку (3)'!E:E,MATCH($U36,'на отправку (3)'!$A:$A,0),1),0)</f>
        <v>662</v>
      </c>
      <c r="D36" s="102">
        <f>IFERROR(INDEX('на отправку (3)'!F:F,MATCH($U36,'на отправку (3)'!$A:$A,0),1),0)</f>
        <v>665</v>
      </c>
      <c r="E36" s="102">
        <f>IFERROR(INDEX('на отправку (3)'!G:G,MATCH($U36,'на отправку (3)'!$A:$A,0),1),0)</f>
        <v>0.99548872200000005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0.99548872200000005</v>
      </c>
      <c r="I36" s="102">
        <f>IFERROR(INDEX('на отправку (3)'!K:K,MATCH($U36,'на отправку (3)'!$A:$A,0),1),0)</f>
        <v>1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1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1</v>
      </c>
      <c r="R36" s="102">
        <f>IFERROR(INDEX('на отправку (3)'!T:T,MATCH($U36,'на отправку (3)'!$A:$A,0),1),0)</f>
        <v>0</v>
      </c>
      <c r="T36" s="144">
        <f t="shared" si="0"/>
        <v>1</v>
      </c>
      <c r="U36" s="141" t="str">
        <f t="shared" si="1"/>
        <v>029700№25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98"/>
      <c r="B37" s="98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98" t="s">
        <v>2628</v>
      </c>
      <c r="B38" s="98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98"/>
      <c r="B39" s="98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98"/>
      <c r="B40" s="98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98"/>
      <c r="B41" s="98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98"/>
      <c r="B42" s="98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98"/>
      <c r="B43" s="98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98"/>
      <c r="B44" s="98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99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64" t="s">
        <v>2636</v>
      </c>
      <c r="B47" s="164" t="s">
        <v>2636</v>
      </c>
      <c r="C47" s="164" t="s">
        <v>2636</v>
      </c>
      <c r="D47" s="164" t="s">
        <v>2636</v>
      </c>
      <c r="E47" s="164" t="s">
        <v>2636</v>
      </c>
      <c r="F47" s="164" t="s">
        <v>2636</v>
      </c>
      <c r="G47" s="164" t="s">
        <v>2636</v>
      </c>
      <c r="H47" s="164" t="s">
        <v>2636</v>
      </c>
      <c r="I47" s="164" t="s">
        <v>2636</v>
      </c>
      <c r="J47" s="164" t="s">
        <v>2636</v>
      </c>
      <c r="K47" s="164" t="s">
        <v>2636</v>
      </c>
      <c r="L47" s="164" t="s">
        <v>2636</v>
      </c>
      <c r="M47" s="164" t="s">
        <v>2636</v>
      </c>
      <c r="N47" s="164" t="s">
        <v>2636</v>
      </c>
      <c r="O47" s="164" t="s">
        <v>2636</v>
      </c>
      <c r="P47" s="164" t="s">
        <v>2636</v>
      </c>
      <c r="Q47" s="164" t="s">
        <v>2636</v>
      </c>
      <c r="R47" s="164" t="s">
        <v>2636</v>
      </c>
      <c r="S47" s="164" t="s">
        <v>2636</v>
      </c>
      <c r="T47" s="73">
        <f>SUM(T10:T44)</f>
        <v>14</v>
      </c>
      <c r="V47" s="96" t="s">
        <v>191</v>
      </c>
      <c r="Y47" s="73">
        <f>SUM(Y10:Y44)</f>
        <v>23</v>
      </c>
      <c r="Z47" s="96" t="s">
        <v>282</v>
      </c>
    </row>
    <row r="48" spans="1:26" ht="16.5" customHeight="1" x14ac:dyDescent="0.25">
      <c r="A48" s="164" t="s">
        <v>2637</v>
      </c>
      <c r="B48" s="164" t="s">
        <v>2637</v>
      </c>
      <c r="C48" s="164" t="s">
        <v>2637</v>
      </c>
      <c r="D48" s="164" t="s">
        <v>2637</v>
      </c>
      <c r="E48" s="164" t="s">
        <v>2637</v>
      </c>
      <c r="F48" s="164" t="s">
        <v>2637</v>
      </c>
      <c r="G48" s="164" t="s">
        <v>2637</v>
      </c>
      <c r="H48" s="164" t="s">
        <v>2637</v>
      </c>
      <c r="I48" s="164" t="s">
        <v>2637</v>
      </c>
      <c r="J48" s="164" t="s">
        <v>2637</v>
      </c>
      <c r="K48" s="164" t="s">
        <v>2637</v>
      </c>
      <c r="L48" s="164" t="s">
        <v>2637</v>
      </c>
      <c r="M48" s="164" t="s">
        <v>2637</v>
      </c>
      <c r="N48" s="164" t="s">
        <v>2637</v>
      </c>
      <c r="O48" s="164" t="s">
        <v>2637</v>
      </c>
      <c r="P48" s="164" t="s">
        <v>2637</v>
      </c>
      <c r="Q48" s="164" t="s">
        <v>2637</v>
      </c>
      <c r="R48" s="164" t="s">
        <v>2637</v>
      </c>
      <c r="S48" s="164" t="s">
        <v>2637</v>
      </c>
    </row>
    <row r="49" spans="1:19" x14ac:dyDescent="0.25">
      <c r="A49" s="164" t="s">
        <v>2638</v>
      </c>
      <c r="B49" s="164" t="s">
        <v>2638</v>
      </c>
      <c r="C49" s="164" t="s">
        <v>2638</v>
      </c>
      <c r="D49" s="164" t="s">
        <v>2638</v>
      </c>
      <c r="E49" s="164" t="s">
        <v>2638</v>
      </c>
      <c r="F49" s="164" t="s">
        <v>2638</v>
      </c>
      <c r="G49" s="164" t="s">
        <v>2638</v>
      </c>
      <c r="H49" s="164" t="s">
        <v>2638</v>
      </c>
      <c r="I49" s="164" t="s">
        <v>2638</v>
      </c>
      <c r="J49" s="164" t="s">
        <v>2638</v>
      </c>
      <c r="K49" s="164" t="s">
        <v>2638</v>
      </c>
      <c r="L49" s="164" t="s">
        <v>2638</v>
      </c>
      <c r="M49" s="164" t="s">
        <v>2638</v>
      </c>
      <c r="N49" s="164" t="s">
        <v>2638</v>
      </c>
      <c r="O49" s="164" t="s">
        <v>2638</v>
      </c>
      <c r="P49" s="164" t="s">
        <v>2638</v>
      </c>
      <c r="Q49" s="164" t="s">
        <v>2638</v>
      </c>
      <c r="R49" s="164" t="s">
        <v>2638</v>
      </c>
      <c r="S49" s="164" t="s">
        <v>2638</v>
      </c>
    </row>
    <row r="50" spans="1:19" x14ac:dyDescent="0.25">
      <c r="B50" s="96" t="s">
        <v>24</v>
      </c>
      <c r="I50" s="107">
        <f>T_РЕЗ3+T_РЕЗ4+T_РЕЗ5+T_РЕЗ6+T_РЕЗ7+T_РЕЗ8+T_РЕЗ9+T_РЕЗ10+T_РЕЗ11+T_РЕЗ12+T_РЕЗ13+T_РЕЗ14+I22+T_РЕЗ17+T_РЕЗ19+T_РЕЗ20+T_РЕЗ21+T_РЕЗ22+I29+T_РЕЗ24+T_РЕЗ26+T_РЕЗ27+T_РЕЗ28+I35+I36</f>
        <v>15.5</v>
      </c>
      <c r="L50" s="73">
        <f>SUMIF(L10:L44,1,L10:L44)</f>
        <v>18</v>
      </c>
      <c r="M50" s="96" t="s">
        <v>190</v>
      </c>
    </row>
  </sheetData>
  <mergeCells count="15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T5:T7"/>
    <mergeCell ref="C37:R37"/>
    <mergeCell ref="A47:S47"/>
    <mergeCell ref="A48:S48"/>
    <mergeCell ref="C31:R31"/>
  </mergeCells>
  <pageMargins left="0.7" right="0.7" top="0.75" bottom="0.75" header="0.3" footer="0.3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5"/>
  <dimension ref="A1:Z50"/>
  <sheetViews>
    <sheetView showGridLines="0" topLeftCell="B1" workbookViewId="0">
      <selection activeCell="Y7" sqref="Y7"/>
    </sheetView>
  </sheetViews>
  <sheetFormatPr defaultColWidth="9.140625" defaultRowHeight="15" x14ac:dyDescent="0.25"/>
  <cols>
    <col min="1" max="1" width="44.5703125" style="85" customWidth="1"/>
    <col min="2" max="2" width="7.140625" style="85" customWidth="1"/>
    <col min="3" max="3" width="13.85546875" style="85" customWidth="1"/>
    <col min="4" max="4" width="13.7109375" style="85" customWidth="1"/>
    <col min="5" max="5" width="11" style="85" customWidth="1"/>
    <col min="6" max="9" width="11.140625" style="85" customWidth="1"/>
    <col min="10" max="10" width="14" style="85" customWidth="1"/>
    <col min="11" max="11" width="14.28515625" style="85" customWidth="1"/>
    <col min="12" max="12" width="11.140625" style="85" customWidth="1"/>
    <col min="13" max="13" width="20" style="85" customWidth="1"/>
    <col min="14" max="15" width="13.28515625" style="85" customWidth="1"/>
    <col min="16" max="17" width="11.140625" style="85" customWidth="1"/>
    <col min="18" max="18" width="20" style="85" customWidth="1"/>
    <col min="19" max="19" width="0.140625" style="85" hidden="1" customWidth="1"/>
    <col min="20" max="20" width="9.140625" style="96"/>
    <col min="21" max="21" width="0" style="85" hidden="1" customWidth="1"/>
    <col min="22" max="16384" width="9.140625" style="85"/>
  </cols>
  <sheetData>
    <row r="1" spans="1:25" x14ac:dyDescent="0.25">
      <c r="A1" s="5" t="s">
        <v>2645</v>
      </c>
      <c r="T1" s="96" t="s">
        <v>37</v>
      </c>
    </row>
    <row r="2" spans="1:25" ht="22.5" customHeight="1" x14ac:dyDescent="0.25">
      <c r="A2" s="157" t="s">
        <v>2759</v>
      </c>
      <c r="B2" s="157" t="s">
        <v>2583</v>
      </c>
      <c r="C2" s="157" t="s">
        <v>2583</v>
      </c>
      <c r="D2" s="157" t="s">
        <v>2583</v>
      </c>
      <c r="E2" s="157" t="s">
        <v>2583</v>
      </c>
      <c r="F2" s="157" t="s">
        <v>2583</v>
      </c>
      <c r="G2" s="157" t="s">
        <v>2583</v>
      </c>
      <c r="H2" s="157" t="s">
        <v>2583</v>
      </c>
      <c r="I2" s="157" t="s">
        <v>2583</v>
      </c>
      <c r="J2" s="157" t="s">
        <v>2583</v>
      </c>
      <c r="K2" s="157" t="s">
        <v>2583</v>
      </c>
      <c r="L2" s="157" t="s">
        <v>2583</v>
      </c>
      <c r="M2" s="157" t="s">
        <v>2583</v>
      </c>
      <c r="N2" s="157" t="s">
        <v>2583</v>
      </c>
      <c r="O2" s="157" t="s">
        <v>2583</v>
      </c>
      <c r="P2" s="157" t="s">
        <v>2583</v>
      </c>
      <c r="Q2" s="157" t="s">
        <v>2583</v>
      </c>
      <c r="R2" s="157" t="s">
        <v>2583</v>
      </c>
      <c r="S2" s="157" t="s">
        <v>2583</v>
      </c>
    </row>
    <row r="3" spans="1:25" ht="20.25" customHeight="1" x14ac:dyDescent="0.25">
      <c r="A3" s="157" t="s">
        <v>0</v>
      </c>
      <c r="B3" s="157" t="s">
        <v>0</v>
      </c>
      <c r="C3" s="157" t="s">
        <v>0</v>
      </c>
      <c r="D3" s="157" t="s">
        <v>0</v>
      </c>
      <c r="E3" s="157" t="s">
        <v>0</v>
      </c>
      <c r="F3" s="157" t="s">
        <v>0</v>
      </c>
      <c r="G3" s="157" t="s">
        <v>0</v>
      </c>
      <c r="H3" s="157" t="s">
        <v>0</v>
      </c>
      <c r="I3" s="157" t="s">
        <v>0</v>
      </c>
      <c r="J3" s="157" t="s">
        <v>0</v>
      </c>
      <c r="K3" s="157" t="s">
        <v>0</v>
      </c>
      <c r="L3" s="157" t="s">
        <v>0</v>
      </c>
      <c r="M3" s="157" t="s">
        <v>0</v>
      </c>
      <c r="N3" s="157" t="s">
        <v>0</v>
      </c>
      <c r="O3" s="157" t="s">
        <v>0</v>
      </c>
      <c r="P3" s="157" t="s">
        <v>0</v>
      </c>
      <c r="Q3" s="157" t="s">
        <v>0</v>
      </c>
      <c r="R3" s="157" t="s">
        <v>0</v>
      </c>
      <c r="S3" s="157" t="s">
        <v>0</v>
      </c>
    </row>
    <row r="4" spans="1:25" ht="21.75" customHeight="1" x14ac:dyDescent="0.25">
      <c r="A4" s="157" t="s">
        <v>38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</row>
    <row r="5" spans="1:25" x14ac:dyDescent="0.25">
      <c r="A5" s="162" t="s">
        <v>2584</v>
      </c>
      <c r="B5" s="162" t="s">
        <v>2585</v>
      </c>
      <c r="C5" s="159" t="s">
        <v>2760</v>
      </c>
      <c r="D5" s="178" t="s">
        <v>2586</v>
      </c>
      <c r="E5" s="178" t="s">
        <v>2586</v>
      </c>
      <c r="F5" s="178" t="s">
        <v>2586</v>
      </c>
      <c r="G5" s="178" t="s">
        <v>2586</v>
      </c>
      <c r="H5" s="178" t="s">
        <v>2586</v>
      </c>
      <c r="I5" s="178" t="s">
        <v>2586</v>
      </c>
      <c r="J5" s="178" t="s">
        <v>2586</v>
      </c>
      <c r="K5" s="178" t="s">
        <v>2586</v>
      </c>
      <c r="L5" s="178" t="s">
        <v>2586</v>
      </c>
      <c r="M5" s="178" t="s">
        <v>2586</v>
      </c>
      <c r="N5" s="159" t="s">
        <v>2761</v>
      </c>
      <c r="O5" s="178" t="s">
        <v>2587</v>
      </c>
      <c r="P5" s="178" t="s">
        <v>2587</v>
      </c>
      <c r="Q5" s="178" t="s">
        <v>2587</v>
      </c>
      <c r="R5" s="179" t="s">
        <v>2587</v>
      </c>
      <c r="T5" s="162" t="s">
        <v>191</v>
      </c>
      <c r="V5" s="165" t="s">
        <v>2758</v>
      </c>
      <c r="W5" s="166"/>
      <c r="X5" s="166"/>
      <c r="Y5" s="167"/>
    </row>
    <row r="6" spans="1:25" ht="103.5" customHeight="1" x14ac:dyDescent="0.25">
      <c r="A6" s="163"/>
      <c r="B6" s="163"/>
      <c r="C6" s="1" t="s">
        <v>2588</v>
      </c>
      <c r="D6" s="1" t="s">
        <v>2589</v>
      </c>
      <c r="E6" s="1" t="s">
        <v>2590</v>
      </c>
      <c r="F6" s="1" t="s">
        <v>2591</v>
      </c>
      <c r="G6" s="1" t="s">
        <v>2592</v>
      </c>
      <c r="H6" s="1" t="s">
        <v>2593</v>
      </c>
      <c r="I6" s="1" t="s">
        <v>9</v>
      </c>
      <c r="J6" s="1" t="s">
        <v>2594</v>
      </c>
      <c r="K6" s="1" t="s">
        <v>2595</v>
      </c>
      <c r="L6" s="1" t="s">
        <v>2596</v>
      </c>
      <c r="M6" s="1" t="s">
        <v>11</v>
      </c>
      <c r="N6" s="1" t="s">
        <v>2588</v>
      </c>
      <c r="O6" s="1" t="s">
        <v>2589</v>
      </c>
      <c r="P6" s="1" t="s">
        <v>2590</v>
      </c>
      <c r="Q6" s="1" t="s">
        <v>9</v>
      </c>
      <c r="R6" s="95" t="s">
        <v>11</v>
      </c>
      <c r="T6" s="163"/>
      <c r="V6" s="168"/>
      <c r="W6" s="169"/>
      <c r="X6" s="169"/>
      <c r="Y6" s="170"/>
    </row>
    <row r="7" spans="1:25" ht="86.25" customHeight="1" x14ac:dyDescent="0.25">
      <c r="A7" s="177"/>
      <c r="B7" s="177"/>
      <c r="C7" s="1" t="s">
        <v>2597</v>
      </c>
      <c r="D7" s="1" t="s">
        <v>2597</v>
      </c>
      <c r="E7" s="1" t="s">
        <v>2598</v>
      </c>
      <c r="F7" s="1" t="s">
        <v>2599</v>
      </c>
      <c r="G7" s="1" t="s">
        <v>2600</v>
      </c>
      <c r="H7" s="1" t="s">
        <v>2601</v>
      </c>
      <c r="I7" s="1" t="s">
        <v>2602</v>
      </c>
      <c r="J7" s="1" t="s">
        <v>2603</v>
      </c>
      <c r="K7" s="1" t="s">
        <v>2603</v>
      </c>
      <c r="L7" s="1" t="s">
        <v>2604</v>
      </c>
      <c r="M7" s="1"/>
      <c r="N7" s="1" t="s">
        <v>2597</v>
      </c>
      <c r="O7" s="1" t="s">
        <v>2597</v>
      </c>
      <c r="P7" s="1" t="s">
        <v>2605</v>
      </c>
      <c r="Q7" s="1" t="s">
        <v>2606</v>
      </c>
      <c r="R7" s="95"/>
      <c r="T7" s="163"/>
      <c r="V7" s="2" t="s">
        <v>2763</v>
      </c>
      <c r="W7" s="2" t="s">
        <v>2764</v>
      </c>
      <c r="X7" s="2" t="s">
        <v>2762</v>
      </c>
      <c r="Y7" s="2" t="s">
        <v>2755</v>
      </c>
    </row>
    <row r="8" spans="1:25" x14ac:dyDescent="0.25">
      <c r="A8" s="2">
        <v>1</v>
      </c>
      <c r="B8" s="2">
        <v>2</v>
      </c>
      <c r="C8" s="2" t="s">
        <v>4</v>
      </c>
      <c r="D8" s="2" t="s">
        <v>2607</v>
      </c>
      <c r="E8" s="2" t="s">
        <v>6</v>
      </c>
      <c r="F8" s="2" t="s">
        <v>286</v>
      </c>
      <c r="G8" s="2" t="s">
        <v>287</v>
      </c>
      <c r="H8" s="2" t="s">
        <v>288</v>
      </c>
      <c r="I8" s="2" t="s">
        <v>289</v>
      </c>
      <c r="J8" s="2" t="s">
        <v>290</v>
      </c>
      <c r="K8" s="2" t="s">
        <v>2608</v>
      </c>
      <c r="L8" s="2" t="s">
        <v>2609</v>
      </c>
      <c r="M8" s="2" t="s">
        <v>2610</v>
      </c>
      <c r="N8" s="2" t="s">
        <v>2611</v>
      </c>
      <c r="O8" s="2" t="s">
        <v>2612</v>
      </c>
      <c r="P8" s="2" t="s">
        <v>2613</v>
      </c>
      <c r="Q8" s="2" t="s">
        <v>2614</v>
      </c>
      <c r="R8" s="2" t="s">
        <v>2615</v>
      </c>
      <c r="T8" s="2">
        <v>19</v>
      </c>
      <c r="U8" s="2"/>
      <c r="V8" s="2">
        <v>20</v>
      </c>
      <c r="W8" s="2">
        <v>21</v>
      </c>
      <c r="X8" s="2">
        <v>22</v>
      </c>
      <c r="Y8" s="2">
        <v>23</v>
      </c>
    </row>
    <row r="9" spans="1:25" x14ac:dyDescent="0.25">
      <c r="A9" s="7"/>
      <c r="B9" s="7" t="s">
        <v>2616</v>
      </c>
      <c r="C9" s="171" t="s">
        <v>13</v>
      </c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T9" s="143"/>
    </row>
    <row r="10" spans="1:25" ht="26.25" customHeight="1" x14ac:dyDescent="0.25">
      <c r="A10" s="7" t="s">
        <v>293</v>
      </c>
      <c r="B10" s="7" t="s">
        <v>2617</v>
      </c>
      <c r="C10" s="102">
        <f>IFERROR(INDEX('на отправку (3)'!E:E,MATCH($U10,'на отправку (3)'!$A:$A,0),1),0)</f>
        <v>128481</v>
      </c>
      <c r="D10" s="102">
        <f>IFERROR(INDEX('на отправку (3)'!F:F,MATCH($U10,'на отправку (3)'!$A:$A,0),1),0)</f>
        <v>399705</v>
      </c>
      <c r="E10" s="102">
        <f>IFERROR(INDEX('на отправку (3)'!G:G,MATCH($U10,'на отправку (3)'!$A:$A,0),1),0)</f>
        <v>0.32143956200000001</v>
      </c>
      <c r="F10" s="102" t="str">
        <f>IFERROR(INDEX('на отправку (3)'!H:H,MATCH($U10,'на отправку (3)'!$A:$A,0),1),0)</f>
        <v>x</v>
      </c>
      <c r="G10" s="102">
        <f>IFERROR(INDEX('на отправку (3)'!I:I,MATCH($U10,'на отправку (3)'!$A:$A,0),1),0)</f>
        <v>15.661813650999999</v>
      </c>
      <c r="H10" s="102" t="str">
        <f>IFERROR(INDEX('на отправку (3)'!J:J,MATCH($U10,'на отправку (3)'!$A:$A,0),1),0)</f>
        <v>x</v>
      </c>
      <c r="I10" s="102">
        <f>IFERROR(INDEX('на отправку (3)'!K:K,MATCH($U10,'на отправку (3)'!$A:$A,0),1),0)</f>
        <v>1</v>
      </c>
      <c r="J10" s="102">
        <f>IFERROR(INDEX('на отправку (3)'!L:L,MATCH($U10,'на отправку (3)'!$A:$A,0),1),0)</f>
        <v>0</v>
      </c>
      <c r="K10" s="102">
        <f>IFERROR(INDEX('на отправку (3)'!M:M,MATCH($U10,'на отправку (3)'!$A:$A,0),1),0)</f>
        <v>1</v>
      </c>
      <c r="L10" s="102">
        <f>IFERROR(INDEX('на отправку (3)'!N:N,MATCH($U10,'на отправку (3)'!$A:$A,0),1),0)</f>
        <v>1</v>
      </c>
      <c r="M10" s="102">
        <f>IFERROR(INDEX('на отправку (3)'!O:O,MATCH($U10,'на отправку (3)'!$A:$A,0),1),0)</f>
        <v>0</v>
      </c>
      <c r="N10" s="102">
        <f>IFERROR(INDEX('на отправку (3)'!P:P,MATCH($U10,'на отправку (3)'!$A:$A,0),1),0)</f>
        <v>116434</v>
      </c>
      <c r="O10" s="102">
        <f>IFERROR(INDEX('на отправку (3)'!Q:Q,MATCH($U10,'на отправку (3)'!$A:$A,0),1),0)</f>
        <v>418958</v>
      </c>
      <c r="P10" s="102">
        <f>IFERROR(INDEX('на отправку (3)'!R:R,MATCH($U10,'на отправку (3)'!$A:$A,0),1),0)</f>
        <v>0.277913299</v>
      </c>
      <c r="Q10" s="102">
        <f>IFERROR(INDEX('на отправку (3)'!S:S,MATCH($U10,'на отправку (3)'!$A:$A,0),1),0)</f>
        <v>1</v>
      </c>
      <c r="R10" s="102">
        <f>IFERROR(INDEX('на отправку (3)'!T:T,MATCH($U10,'на отправку (3)'!$A:$A,0),1),0)</f>
        <v>0</v>
      </c>
      <c r="T10" s="140">
        <f>IF(I10&gt;0,1,0)</f>
        <v>1</v>
      </c>
      <c r="U10" s="141" t="str">
        <f>CONCATENATE($T$1,"№",B10)</f>
        <v>021104№1</v>
      </c>
      <c r="V10" s="142">
        <f>IFERROR(INDEX('на отправку (3)'!AI:AI,MATCH($U10,'на отправку (3)'!$A:$A,0),1),0)</f>
        <v>0.26994277300000002</v>
      </c>
      <c r="W10" s="142">
        <f>IFERROR(INDEX('на отправку (3)'!AJ:AJ,MATCH($U10,'на отправку (3)'!$A:$A,0),1),0)</f>
        <v>0.87050933799999997</v>
      </c>
      <c r="X10" s="142">
        <v>1</v>
      </c>
      <c r="Y10" s="142">
        <f>IF(L10=1,X10,0)</f>
        <v>1</v>
      </c>
    </row>
    <row r="11" spans="1:25" ht="43.5" customHeight="1" x14ac:dyDescent="0.25">
      <c r="A11" s="7" t="s">
        <v>295</v>
      </c>
      <c r="B11" s="7" t="s">
        <v>2</v>
      </c>
      <c r="C11" s="102">
        <f>IFERROR(INDEX('на отправку (3)'!E:E,MATCH($U11,'на отправку (3)'!$A:$A,0),1),0)</f>
        <v>844</v>
      </c>
      <c r="D11" s="102">
        <f>IFERROR(INDEX('на отправку (3)'!F:F,MATCH($U11,'на отправку (3)'!$A:$A,0),1),0)</f>
        <v>872</v>
      </c>
      <c r="E11" s="102">
        <f>IFERROR(INDEX('на отправку (3)'!G:G,MATCH($U11,'на отправку (3)'!$A:$A,0),1),0)</f>
        <v>0.96788990799999997</v>
      </c>
      <c r="F11" s="102" t="str">
        <f>IFERROR(INDEX('на отправку (3)'!H:H,MATCH($U11,'на отправку (3)'!$A:$A,0),1),0)</f>
        <v>x</v>
      </c>
      <c r="G11" s="102">
        <f>IFERROR(INDEX('на отправку (3)'!I:I,MATCH($U11,'на отправку (3)'!$A:$A,0),1),0)</f>
        <v>21.213928562</v>
      </c>
      <c r="H11" s="102" t="str">
        <f>IFERROR(INDEX('на отправку (3)'!J:J,MATCH($U11,'на отправку (3)'!$A:$A,0),1),0)</f>
        <v>x</v>
      </c>
      <c r="I11" s="102">
        <f>IFERROR(INDEX('на отправку (3)'!K:K,MATCH($U11,'на отправку (3)'!$A:$A,0),1),0)</f>
        <v>2</v>
      </c>
      <c r="J11" s="102">
        <f>IFERROR(INDEX('на отправку (3)'!L:L,MATCH($U11,'на отправку (3)'!$A:$A,0),1),0)</f>
        <v>0</v>
      </c>
      <c r="K11" s="102">
        <f>IFERROR(INDEX('на отправку (3)'!M:M,MATCH($U11,'на отправку (3)'!$A:$A,0),1),0)</f>
        <v>1</v>
      </c>
      <c r="L11" s="102">
        <f>IFERROR(INDEX('на отправку (3)'!N:N,MATCH($U11,'на отправку (3)'!$A:$A,0),1),0)</f>
        <v>1</v>
      </c>
      <c r="M11" s="102">
        <f>IFERROR(INDEX('на отправку (3)'!O:O,MATCH($U11,'на отправку (3)'!$A:$A,0),1),0)</f>
        <v>0</v>
      </c>
      <c r="N11" s="102">
        <f>IFERROR(INDEX('на отправку (3)'!P:P,MATCH($U11,'на отправку (3)'!$A:$A,0),1),0)</f>
        <v>1169</v>
      </c>
      <c r="O11" s="102">
        <f>IFERROR(INDEX('на отправку (3)'!Q:Q,MATCH($U11,'на отправку (3)'!$A:$A,0),1),0)</f>
        <v>1464</v>
      </c>
      <c r="P11" s="102">
        <f>IFERROR(INDEX('на отправку (3)'!R:R,MATCH($U11,'на отправку (3)'!$A:$A,0),1),0)</f>
        <v>0.79849726799999998</v>
      </c>
      <c r="Q11" s="102">
        <f>IFERROR(INDEX('на отправку (3)'!S:S,MATCH($U11,'на отправку (3)'!$A:$A,0),1),0)</f>
        <v>2</v>
      </c>
      <c r="R11" s="102">
        <f>IFERROR(INDEX('на отправку (3)'!T:T,MATCH($U11,'на отправку (3)'!$A:$A,0),1),0)</f>
        <v>0</v>
      </c>
      <c r="T11" s="140">
        <f t="shared" ref="T11:T36" si="0">IF(I11&gt;0,1,0)</f>
        <v>1</v>
      </c>
      <c r="U11" s="141" t="str">
        <f t="shared" ref="U11:U36" si="1">CONCATENATE($T$1,"№",B11)</f>
        <v>021104№2</v>
      </c>
      <c r="V11" s="142">
        <f>IFERROR(INDEX('на отправку (3)'!AI:AI,MATCH($U11,'на отправку (3)'!$A:$A,0),1),0)</f>
        <v>0.94268468299999997</v>
      </c>
      <c r="W11" s="142">
        <f>IFERROR(INDEX('на отправку (3)'!AJ:AJ,MATCH($U11,'на отправку (3)'!$A:$A,0),1),0)</f>
        <v>0.994897959</v>
      </c>
      <c r="X11" s="142">
        <v>2</v>
      </c>
      <c r="Y11" s="142">
        <f>IF(L11=1,X11,0)</f>
        <v>2</v>
      </c>
    </row>
    <row r="12" spans="1:25" ht="46.5" customHeight="1" x14ac:dyDescent="0.25">
      <c r="A12" s="7" t="s">
        <v>297</v>
      </c>
      <c r="B12" s="7" t="s">
        <v>4</v>
      </c>
      <c r="C12" s="102">
        <f>IFERROR(INDEX('на отправку (3)'!E:E,MATCH($U12,'на отправку (3)'!$A:$A,0),1),0)</f>
        <v>17</v>
      </c>
      <c r="D12" s="102">
        <f>IFERROR(INDEX('на отправку (3)'!F:F,MATCH($U12,'на отправку (3)'!$A:$A,0),1),0)</f>
        <v>19</v>
      </c>
      <c r="E12" s="102">
        <f>IFERROR(INDEX('на отправку (3)'!G:G,MATCH($U12,'на отправку (3)'!$A:$A,0),1),0)</f>
        <v>0.89473684200000003</v>
      </c>
      <c r="F12" s="102" t="str">
        <f>IFERROR(INDEX('на отправку (3)'!H:H,MATCH($U12,'на отправку (3)'!$A:$A,0),1),0)</f>
        <v>x</v>
      </c>
      <c r="G12" s="102">
        <f>IFERROR(INDEX('на отправку (3)'!I:I,MATCH($U12,'на отправку (3)'!$A:$A,0),1),0)</f>
        <v>-0.765550222</v>
      </c>
      <c r="H12" s="102" t="str">
        <f>IFERROR(INDEX('на отправку (3)'!J:J,MATCH($U12,'на отправку (3)'!$A:$A,0),1),0)</f>
        <v>x</v>
      </c>
      <c r="I12" s="102">
        <f>IFERROR(INDEX('на отправку (3)'!K:K,MATCH($U12,'на отправку (3)'!$A:$A,0),1),0)</f>
        <v>0.5</v>
      </c>
      <c r="J12" s="102">
        <f>IFERROR(INDEX('на отправку (3)'!L:L,MATCH($U12,'на отправку (3)'!$A:$A,0),1),0)</f>
        <v>0</v>
      </c>
      <c r="K12" s="102">
        <f>IFERROR(INDEX('на отправку (3)'!M:M,MATCH($U12,'на отправку (3)'!$A:$A,0),1),0)</f>
        <v>1</v>
      </c>
      <c r="L12" s="102">
        <f>IFERROR(INDEX('на отправку (3)'!N:N,MATCH($U12,'на отправку (3)'!$A:$A,0),1),0)</f>
        <v>1</v>
      </c>
      <c r="M12" s="102">
        <f>IFERROR(INDEX('на отправку (3)'!O:O,MATCH($U12,'на отправку (3)'!$A:$A,0),1),0)</f>
        <v>0</v>
      </c>
      <c r="N12" s="102">
        <f>IFERROR(INDEX('на отправку (3)'!P:P,MATCH($U12,'на отправку (3)'!$A:$A,0),1),0)</f>
        <v>55</v>
      </c>
      <c r="O12" s="102">
        <f>IFERROR(INDEX('на отправку (3)'!Q:Q,MATCH($U12,'на отправку (3)'!$A:$A,0),1),0)</f>
        <v>61</v>
      </c>
      <c r="P12" s="102">
        <f>IFERROR(INDEX('на отправку (3)'!R:R,MATCH($U12,'на отправку (3)'!$A:$A,0),1),0)</f>
        <v>0.90163934400000001</v>
      </c>
      <c r="Q12" s="102">
        <f>IFERROR(INDEX('на отправку (3)'!S:S,MATCH($U12,'на отправку (3)'!$A:$A,0),1),0)</f>
        <v>0.5</v>
      </c>
      <c r="R12" s="102">
        <f>IFERROR(INDEX('на отправку (3)'!T:T,MATCH($U12,'на отправку (3)'!$A:$A,0),1),0)</f>
        <v>0</v>
      </c>
      <c r="T12" s="140">
        <f t="shared" si="0"/>
        <v>1</v>
      </c>
      <c r="U12" s="141" t="str">
        <f t="shared" si="1"/>
        <v>021104№3</v>
      </c>
      <c r="V12" s="142">
        <f>IFERROR(INDEX('на отправку (3)'!AI:AI,MATCH($U12,'на отправку (3)'!$A:$A,0),1),0)</f>
        <v>0.630237826</v>
      </c>
      <c r="W12" s="142">
        <f>IFERROR(INDEX('на отправку (3)'!AJ:AJ,MATCH($U12,'на отправку (3)'!$A:$A,0),1),0)</f>
        <v>1</v>
      </c>
      <c r="X12" s="142">
        <v>1</v>
      </c>
      <c r="Y12" s="142">
        <f t="shared" ref="Y12:Y36" si="2">IF(L12=1,X12,0)</f>
        <v>1</v>
      </c>
    </row>
    <row r="13" spans="1:25" ht="36.75" customHeight="1" x14ac:dyDescent="0.25">
      <c r="A13" s="7" t="s">
        <v>299</v>
      </c>
      <c r="B13" s="7" t="s">
        <v>2607</v>
      </c>
      <c r="C13" s="102">
        <f>IFERROR(INDEX('на отправку (3)'!E:E,MATCH($U13,'на отправку (3)'!$A:$A,0),1),0)</f>
        <v>0</v>
      </c>
      <c r="D13" s="102">
        <f>IFERROR(INDEX('на отправку (3)'!F:F,MATCH($U13,'на отправку (3)'!$A:$A,0),1),0)</f>
        <v>4</v>
      </c>
      <c r="E13" s="102">
        <f>IFERROR(INDEX('на отправку (3)'!G:G,MATCH($U13,'на отправку (3)'!$A:$A,0),1),0)</f>
        <v>0</v>
      </c>
      <c r="F13" s="102" t="str">
        <f>IFERROR(INDEX('на отправку (3)'!H:H,MATCH($U13,'на отправку (3)'!$A:$A,0),1),0)</f>
        <v>x</v>
      </c>
      <c r="G13" s="102">
        <f>IFERROR(INDEX('на отправку (3)'!I:I,MATCH($U13,'на отправку (3)'!$A:$A,0),1),0)</f>
        <v>-100</v>
      </c>
      <c r="H13" s="102" t="str">
        <f>IFERROR(INDEX('на отправку (3)'!J:J,MATCH($U13,'на отправку (3)'!$A:$A,0),1),0)</f>
        <v>x</v>
      </c>
      <c r="I13" s="102">
        <f>IFERROR(INDEX('на отправку (3)'!K:K,MATCH($U13,'на отправку (3)'!$A:$A,0),1),0)</f>
        <v>0</v>
      </c>
      <c r="J13" s="102">
        <f>IFERROR(INDEX('на отправку (3)'!L:L,MATCH($U13,'на отправку (3)'!$A:$A,0),1),0)</f>
        <v>0</v>
      </c>
      <c r="K13" s="102">
        <f>IFERROR(INDEX('на отправку (3)'!M:M,MATCH($U13,'на отправку (3)'!$A:$A,0),1),0)</f>
        <v>0</v>
      </c>
      <c r="L13" s="102">
        <f>IFERROR(INDEX('на отправку (3)'!N:N,MATCH($U13,'на отправку (3)'!$A:$A,0),1),0)</f>
        <v>1</v>
      </c>
      <c r="M13" s="102">
        <f>IFERROR(INDEX('на отправку (3)'!O:O,MATCH($U13,'на отправку (3)'!$A:$A,0),1),0)</f>
        <v>0</v>
      </c>
      <c r="N13" s="102">
        <f>IFERROR(INDEX('на отправку (3)'!P:P,MATCH($U13,'на отправку (3)'!$A:$A,0),1),0)</f>
        <v>1</v>
      </c>
      <c r="O13" s="102">
        <f>IFERROR(INDEX('на отправку (3)'!Q:Q,MATCH($U13,'на отправку (3)'!$A:$A,0),1),0)</f>
        <v>9</v>
      </c>
      <c r="P13" s="102">
        <f>IFERROR(INDEX('на отправку (3)'!R:R,MATCH($U13,'на отправку (3)'!$A:$A,0),1),0)</f>
        <v>0.111111111</v>
      </c>
      <c r="Q13" s="102">
        <f>IFERROR(INDEX('на отправку (3)'!S:S,MATCH($U13,'на отправку (3)'!$A:$A,0),1),0)</f>
        <v>0</v>
      </c>
      <c r="R13" s="102">
        <f>IFERROR(INDEX('на отправку (3)'!T:T,MATCH($U13,'на отправку (3)'!$A:$A,0),1),0)</f>
        <v>0</v>
      </c>
      <c r="T13" s="140">
        <f t="shared" si="0"/>
        <v>0</v>
      </c>
      <c r="U13" s="141" t="str">
        <f t="shared" si="1"/>
        <v>021104№4</v>
      </c>
      <c r="V13" s="142">
        <f>IFERROR(INDEX('на отправку (3)'!AI:AI,MATCH($U13,'на отправку (3)'!$A:$A,0),1),0)</f>
        <v>0.88328075699999997</v>
      </c>
      <c r="W13" s="142">
        <f>IFERROR(INDEX('на отправку (3)'!AJ:AJ,MATCH($U13,'на отправку (3)'!$A:$A,0),1),0)</f>
        <v>1</v>
      </c>
      <c r="X13" s="142">
        <v>1</v>
      </c>
      <c r="Y13" s="142">
        <f t="shared" si="2"/>
        <v>1</v>
      </c>
    </row>
    <row r="14" spans="1:25" ht="36.75" customHeight="1" x14ac:dyDescent="0.25">
      <c r="A14" s="7" t="s">
        <v>301</v>
      </c>
      <c r="B14" s="7" t="s">
        <v>6</v>
      </c>
      <c r="C14" s="102">
        <f>IFERROR(INDEX('на отправку (3)'!E:E,MATCH($U14,'на отправку (3)'!$A:$A,0),1),0)</f>
        <v>28</v>
      </c>
      <c r="D14" s="102">
        <f>IFERROR(INDEX('на отправку (3)'!F:F,MATCH($U14,'на отправку (3)'!$A:$A,0),1),0)</f>
        <v>32</v>
      </c>
      <c r="E14" s="102">
        <f>IFERROR(INDEX('на отправку (3)'!G:G,MATCH($U14,'на отправку (3)'!$A:$A,0),1),0)</f>
        <v>0.875</v>
      </c>
      <c r="F14" s="102" t="str">
        <f>IFERROR(INDEX('на отправку (3)'!H:H,MATCH($U14,'на отправку (3)'!$A:$A,0),1),0)</f>
        <v>x</v>
      </c>
      <c r="G14" s="102">
        <f>IFERROR(INDEX('на отправку (3)'!I:I,MATCH($U14,'на отправку (3)'!$A:$A,0),1),0)</f>
        <v>548.95833176500003</v>
      </c>
      <c r="H14" s="102" t="str">
        <f>IFERROR(INDEX('на отправку (3)'!J:J,MATCH($U14,'на отправку (3)'!$A:$A,0),1),0)</f>
        <v>x</v>
      </c>
      <c r="I14" s="102">
        <f>IFERROR(INDEX('на отправку (3)'!K:K,MATCH($U14,'на отправку (3)'!$A:$A,0),1),0)</f>
        <v>1</v>
      </c>
      <c r="J14" s="102">
        <f>IFERROR(INDEX('на отправку (3)'!L:L,MATCH($U14,'на отправку (3)'!$A:$A,0),1),0)</f>
        <v>0</v>
      </c>
      <c r="K14" s="102">
        <f>IFERROR(INDEX('на отправку (3)'!M:M,MATCH($U14,'на отправку (3)'!$A:$A,0),1),0)</f>
        <v>1</v>
      </c>
      <c r="L14" s="102">
        <f>IFERROR(INDEX('на отправку (3)'!N:N,MATCH($U14,'на отправку (3)'!$A:$A,0),1),0)</f>
        <v>1</v>
      </c>
      <c r="M14" s="102">
        <f>IFERROR(INDEX('на отправку (3)'!O:O,MATCH($U14,'на отправку (3)'!$A:$A,0),1),0)</f>
        <v>0</v>
      </c>
      <c r="N14" s="102">
        <f>IFERROR(INDEX('на отправку (3)'!P:P,MATCH($U14,'на отправку (3)'!$A:$A,0),1),0)</f>
        <v>12</v>
      </c>
      <c r="O14" s="102">
        <f>IFERROR(INDEX('на отправку (3)'!Q:Q,MATCH($U14,'на отправку (3)'!$A:$A,0),1),0)</f>
        <v>89</v>
      </c>
      <c r="P14" s="102">
        <f>IFERROR(INDEX('на отправку (3)'!R:R,MATCH($U14,'на отправку (3)'!$A:$A,0),1),0)</f>
        <v>0.13483146100000001</v>
      </c>
      <c r="Q14" s="102">
        <f>IFERROR(INDEX('на отправку (3)'!S:S,MATCH($U14,'на отправку (3)'!$A:$A,0),1),0)</f>
        <v>1</v>
      </c>
      <c r="R14" s="102">
        <f>IFERROR(INDEX('на отправку (3)'!T:T,MATCH($U14,'на отправку (3)'!$A:$A,0),1),0)</f>
        <v>0</v>
      </c>
      <c r="T14" s="140">
        <f t="shared" si="0"/>
        <v>1</v>
      </c>
      <c r="U14" s="141" t="str">
        <f t="shared" si="1"/>
        <v>021104№5</v>
      </c>
      <c r="V14" s="142">
        <f>IFERROR(INDEX('на отправку (3)'!AI:AI,MATCH($U14,'на отправку (3)'!$A:$A,0),1),0)</f>
        <v>0.78056112200000005</v>
      </c>
      <c r="W14" s="142">
        <f>IFERROR(INDEX('на отправку (3)'!AJ:AJ,MATCH($U14,'на отправку (3)'!$A:$A,0),1),0)</f>
        <v>1</v>
      </c>
      <c r="X14" s="142">
        <v>1</v>
      </c>
      <c r="Y14" s="142">
        <f t="shared" si="2"/>
        <v>1</v>
      </c>
    </row>
    <row r="15" spans="1:25" ht="26.25" customHeight="1" x14ac:dyDescent="0.25">
      <c r="A15" s="7" t="s">
        <v>303</v>
      </c>
      <c r="B15" s="7" t="s">
        <v>286</v>
      </c>
      <c r="C15" s="102">
        <f>IFERROR(INDEX('на отправку (3)'!E:E,MATCH($U15,'на отправку (3)'!$A:$A,0),1),0)</f>
        <v>3959</v>
      </c>
      <c r="D15" s="102">
        <f>IFERROR(INDEX('на отправку (3)'!F:F,MATCH($U15,'на отправку (3)'!$A:$A,0),1),0)</f>
        <v>3950</v>
      </c>
      <c r="E15" s="102">
        <f>IFERROR(INDEX('на отправку (3)'!G:G,MATCH($U15,'на отправку (3)'!$A:$A,0),1),0)</f>
        <v>1.0022784810000001</v>
      </c>
      <c r="F15" s="102">
        <f>IFERROR(INDEX('на отправку (3)'!H:H,MATCH($U15,'на отправку (3)'!$A:$A,0),1),0)</f>
        <v>1</v>
      </c>
      <c r="G15" s="102" t="str">
        <f>IFERROR(INDEX('на отправку (3)'!I:I,MATCH($U15,'на отправку (3)'!$A:$A,0),1),0)</f>
        <v>x</v>
      </c>
      <c r="H15" s="102">
        <f>IFERROR(INDEX('на отправку (3)'!J:J,MATCH($U15,'на отправку (3)'!$A:$A,0),1),0)</f>
        <v>1.0022784810000001</v>
      </c>
      <c r="I15" s="102">
        <f>IFERROR(INDEX('на отправку (3)'!K:K,MATCH($U15,'на отправку (3)'!$A:$A,0),1),0)</f>
        <v>2</v>
      </c>
      <c r="J15" s="102">
        <f>IFERROR(INDEX('на отправку (3)'!L:L,MATCH($U15,'на отправку (3)'!$A:$A,0),1),0)</f>
        <v>0</v>
      </c>
      <c r="K15" s="102">
        <f>IFERROR(INDEX('на отправку (3)'!M:M,MATCH($U15,'на отправку (3)'!$A:$A,0),1),0)</f>
        <v>1</v>
      </c>
      <c r="L15" s="102">
        <f>IFERROR(INDEX('на отправку (3)'!N:N,MATCH($U15,'на отправку (3)'!$A:$A,0),1),0)</f>
        <v>1</v>
      </c>
      <c r="M15" s="102">
        <f>IFERROR(INDEX('на отправку (3)'!O:O,MATCH($U15,'на отправку (3)'!$A:$A,0),1),0)</f>
        <v>0</v>
      </c>
      <c r="N15" s="102">
        <f>IFERROR(INDEX('на отправку (3)'!P:P,MATCH($U15,'на отправку (3)'!$A:$A,0),1),0)</f>
        <v>0</v>
      </c>
      <c r="O15" s="102">
        <f>IFERROR(INDEX('на отправку (3)'!Q:Q,MATCH($U15,'на отправку (3)'!$A:$A,0),1),0)</f>
        <v>0</v>
      </c>
      <c r="P15" s="102">
        <f>IFERROR(INDEX('на отправку (3)'!R:R,MATCH($U15,'на отправку (3)'!$A:$A,0),1),0)</f>
        <v>0</v>
      </c>
      <c r="Q15" s="102">
        <f>IFERROR(INDEX('на отправку (3)'!S:S,MATCH($U15,'на отправку (3)'!$A:$A,0),1),0)</f>
        <v>2</v>
      </c>
      <c r="R15" s="102">
        <f>IFERROR(INDEX('на отправку (3)'!T:T,MATCH($U15,'на отправку (3)'!$A:$A,0),1),0)</f>
        <v>0</v>
      </c>
      <c r="T15" s="140">
        <f t="shared" si="0"/>
        <v>1</v>
      </c>
      <c r="U15" s="141" t="str">
        <f t="shared" si="1"/>
        <v>021104№6</v>
      </c>
      <c r="V15" s="142">
        <f>IFERROR(INDEX('на отправку (3)'!AI:AI,MATCH($U15,'на отправку (3)'!$A:$A,0),1),0)</f>
        <v>1.0014544569999999</v>
      </c>
      <c r="W15" s="142">
        <f>IFERROR(INDEX('на отправку (3)'!AJ:AJ,MATCH($U15,'на отправку (3)'!$A:$A,0),1),0)</f>
        <v>0</v>
      </c>
      <c r="X15" s="142">
        <v>2</v>
      </c>
      <c r="Y15" s="142">
        <f t="shared" si="2"/>
        <v>2</v>
      </c>
    </row>
    <row r="16" spans="1:25" ht="36.75" customHeight="1" x14ac:dyDescent="0.25">
      <c r="A16" s="7" t="s">
        <v>2618</v>
      </c>
      <c r="B16" s="7" t="s">
        <v>287</v>
      </c>
      <c r="C16" s="102">
        <f>IFERROR(INDEX('на отправку (3)'!E:E,MATCH($U16,'на отправку (3)'!$A:$A,0),1),0)</f>
        <v>760</v>
      </c>
      <c r="D16" s="102">
        <f>IFERROR(INDEX('на отправку (3)'!F:F,MATCH($U16,'на отправку (3)'!$A:$A,0),1),0)</f>
        <v>842</v>
      </c>
      <c r="E16" s="102">
        <f>IFERROR(INDEX('на отправку (3)'!G:G,MATCH($U16,'на отправку (3)'!$A:$A,0),1),0)</f>
        <v>0.90261282700000001</v>
      </c>
      <c r="F16" s="102" t="str">
        <f>IFERROR(INDEX('на отправку (3)'!H:H,MATCH($U16,'на отправку (3)'!$A:$A,0),1),0)</f>
        <v>x</v>
      </c>
      <c r="G16" s="102">
        <f>IFERROR(INDEX('на отправку (3)'!I:I,MATCH($U16,'на отправку (3)'!$A:$A,0),1),0)</f>
        <v>9.7173299950000001</v>
      </c>
      <c r="H16" s="102" t="str">
        <f>IFERROR(INDEX('на отправку (3)'!J:J,MATCH($U16,'на отправку (3)'!$A:$A,0),1),0)</f>
        <v>x</v>
      </c>
      <c r="I16" s="102">
        <f>IFERROR(INDEX('на отправку (3)'!K:K,MATCH($U16,'на отправку (3)'!$A:$A,0),1),0)</f>
        <v>2</v>
      </c>
      <c r="J16" s="102">
        <f>IFERROR(INDEX('на отправку (3)'!L:L,MATCH($U16,'на отправку (3)'!$A:$A,0),1),0)</f>
        <v>0</v>
      </c>
      <c r="K16" s="102">
        <f>IFERROR(INDEX('на отправку (3)'!M:M,MATCH($U16,'на отправку (3)'!$A:$A,0),1),0)</f>
        <v>1</v>
      </c>
      <c r="L16" s="102">
        <f>IFERROR(INDEX('на отправку (3)'!N:N,MATCH($U16,'на отправку (3)'!$A:$A,0),1),0)</f>
        <v>1</v>
      </c>
      <c r="M16" s="102">
        <f>IFERROR(INDEX('на отправку (3)'!O:O,MATCH($U16,'на отправку (3)'!$A:$A,0),1),0)</f>
        <v>0</v>
      </c>
      <c r="N16" s="102">
        <f>IFERROR(INDEX('на отправку (3)'!P:P,MATCH($U16,'на отправку (3)'!$A:$A,0),1),0)</f>
        <v>733</v>
      </c>
      <c r="O16" s="102">
        <f>IFERROR(INDEX('на отправку (3)'!Q:Q,MATCH($U16,'на отправку (3)'!$A:$A,0),1),0)</f>
        <v>891</v>
      </c>
      <c r="P16" s="102">
        <f>IFERROR(INDEX('на отправку (3)'!R:R,MATCH($U16,'на отправку (3)'!$A:$A,0),1),0)</f>
        <v>0.82267115599999996</v>
      </c>
      <c r="Q16" s="102">
        <f>IFERROR(INDEX('на отправку (3)'!S:S,MATCH($U16,'на отправку (3)'!$A:$A,0),1),0)</f>
        <v>2</v>
      </c>
      <c r="R16" s="102">
        <f>IFERROR(INDEX('на отправку (3)'!T:T,MATCH($U16,'на отправку (3)'!$A:$A,0),1),0)</f>
        <v>0</v>
      </c>
      <c r="T16" s="140">
        <f t="shared" si="0"/>
        <v>1</v>
      </c>
      <c r="U16" s="141" t="str">
        <f t="shared" si="1"/>
        <v>021104№7</v>
      </c>
      <c r="V16" s="142">
        <f>IFERROR(INDEX('на отправку (3)'!AI:AI,MATCH($U16,'на отправку (3)'!$A:$A,0),1),0)</f>
        <v>0.78831324000000003</v>
      </c>
      <c r="W16" s="142">
        <f>IFERROR(INDEX('на отправку (3)'!AJ:AJ,MATCH($U16,'на отправку (3)'!$A:$A,0),1),0)</f>
        <v>0.964028777</v>
      </c>
      <c r="X16" s="142">
        <v>2</v>
      </c>
      <c r="Y16" s="142">
        <f t="shared" si="2"/>
        <v>2</v>
      </c>
    </row>
    <row r="17" spans="1:25" ht="36.75" customHeight="1" x14ac:dyDescent="0.25">
      <c r="A17" s="7" t="s">
        <v>2619</v>
      </c>
      <c r="B17" s="7" t="s">
        <v>288</v>
      </c>
      <c r="C17" s="102">
        <f>IFERROR(INDEX('на отправку (3)'!E:E,MATCH($U17,'на отправку (3)'!$A:$A,0),1),0)</f>
        <v>377</v>
      </c>
      <c r="D17" s="102">
        <f>IFERROR(INDEX('на отправку (3)'!F:F,MATCH($U17,'на отправку (3)'!$A:$A,0),1),0)</f>
        <v>842</v>
      </c>
      <c r="E17" s="102">
        <f>IFERROR(INDEX('на отправку (3)'!G:G,MATCH($U17,'на отправку (3)'!$A:$A,0),1),0)</f>
        <v>0.44774346799999998</v>
      </c>
      <c r="F17" s="102" t="str">
        <f>IFERROR(INDEX('на отправку (3)'!H:H,MATCH($U17,'на отправку (3)'!$A:$A,0),1),0)</f>
        <v>x</v>
      </c>
      <c r="G17" s="102">
        <f>IFERROR(INDEX('на отправку (3)'!I:I,MATCH($U17,'на отправку (3)'!$A:$A,0),1),0)</f>
        <v>14.637767112000001</v>
      </c>
      <c r="H17" s="102" t="str">
        <f>IFERROR(INDEX('на отправку (3)'!J:J,MATCH($U17,'на отправку (3)'!$A:$A,0),1),0)</f>
        <v>x</v>
      </c>
      <c r="I17" s="102">
        <f>IFERROR(INDEX('на отправку (3)'!K:K,MATCH($U17,'на отправку (3)'!$A:$A,0),1),0)</f>
        <v>0</v>
      </c>
      <c r="J17" s="102">
        <f>IFERROR(INDEX('на отправку (3)'!L:L,MATCH($U17,'на отправку (3)'!$A:$A,0),1),0)</f>
        <v>0</v>
      </c>
      <c r="K17" s="102">
        <f>IFERROR(INDEX('на отправку (3)'!M:M,MATCH($U17,'на отправку (3)'!$A:$A,0),1),0)</f>
        <v>0</v>
      </c>
      <c r="L17" s="102">
        <f>IFERROR(INDEX('на отправку (3)'!N:N,MATCH($U17,'на отправку (3)'!$A:$A,0),1),0)</f>
        <v>1</v>
      </c>
      <c r="M17" s="102">
        <f>IFERROR(INDEX('на отправку (3)'!O:O,MATCH($U17,'на отправку (3)'!$A:$A,0),1),0)</f>
        <v>0</v>
      </c>
      <c r="N17" s="102">
        <f>IFERROR(INDEX('на отправку (3)'!P:P,MATCH($U17,'на отправку (3)'!$A:$A,0),1),0)</f>
        <v>348</v>
      </c>
      <c r="O17" s="102">
        <f>IFERROR(INDEX('на отправку (3)'!Q:Q,MATCH($U17,'на отправку (3)'!$A:$A,0),1),0)</f>
        <v>891</v>
      </c>
      <c r="P17" s="102">
        <f>IFERROR(INDEX('на отправку (3)'!R:R,MATCH($U17,'на отправку (3)'!$A:$A,0),1),0)</f>
        <v>0.39057239100000002</v>
      </c>
      <c r="Q17" s="102">
        <f>IFERROR(INDEX('на отправку (3)'!S:S,MATCH($U17,'на отправку (3)'!$A:$A,0),1),0)</f>
        <v>1</v>
      </c>
      <c r="R17" s="102">
        <f>IFERROR(INDEX('на отправку (3)'!T:T,MATCH($U17,'на отправку (3)'!$A:$A,0),1),0)</f>
        <v>0</v>
      </c>
      <c r="T17" s="140">
        <f t="shared" si="0"/>
        <v>0</v>
      </c>
      <c r="U17" s="141" t="str">
        <f t="shared" si="1"/>
        <v>021104№8</v>
      </c>
      <c r="V17" s="142">
        <f>IFERROR(INDEX('на отправку (3)'!AI:AI,MATCH($U17,'на отправку (3)'!$A:$A,0),1),0)</f>
        <v>0.38070670899999998</v>
      </c>
      <c r="W17" s="142">
        <f>IFERROR(INDEX('на отправку (3)'!AJ:AJ,MATCH($U17,'на отправку (3)'!$A:$A,0),1),0)</f>
        <v>1.9047618999999998E-2</v>
      </c>
      <c r="X17" s="142">
        <v>1</v>
      </c>
      <c r="Y17" s="142">
        <f t="shared" si="2"/>
        <v>1</v>
      </c>
    </row>
    <row r="18" spans="1:25" ht="36.75" customHeight="1" x14ac:dyDescent="0.25">
      <c r="A18" s="7" t="s">
        <v>309</v>
      </c>
      <c r="B18" s="7" t="s">
        <v>289</v>
      </c>
      <c r="C18" s="102">
        <f>IFERROR(INDEX('на отправку (3)'!E:E,MATCH($U18,'на отправку (3)'!$A:$A,0),1),0)</f>
        <v>3603</v>
      </c>
      <c r="D18" s="102">
        <f>IFERROR(INDEX('на отправку (3)'!F:F,MATCH($U18,'на отправку (3)'!$A:$A,0),1),0)</f>
        <v>872</v>
      </c>
      <c r="E18" s="102">
        <f>IFERROR(INDEX('на отправку (3)'!G:G,MATCH($U18,'на отправку (3)'!$A:$A,0),1),0)</f>
        <v>4.1318807340000001</v>
      </c>
      <c r="F18" s="102">
        <f>IFERROR(INDEX('на отправку (3)'!H:H,MATCH($U18,'на отправку (3)'!$A:$A,0),1),0)</f>
        <v>1</v>
      </c>
      <c r="G18" s="102" t="str">
        <f>IFERROR(INDEX('на отправку (3)'!I:I,MATCH($U18,'на отправку (3)'!$A:$A,0),1),0)</f>
        <v>x</v>
      </c>
      <c r="H18" s="102">
        <f>IFERROR(INDEX('на отправку (3)'!J:J,MATCH($U18,'на отправку (3)'!$A:$A,0),1),0)</f>
        <v>4.1318807340000001</v>
      </c>
      <c r="I18" s="102">
        <f>IFERROR(INDEX('на отправку (3)'!K:K,MATCH($U18,'на отправку (3)'!$A:$A,0),1),0)</f>
        <v>1</v>
      </c>
      <c r="J18" s="102">
        <f>IFERROR(INDEX('на отправку (3)'!L:L,MATCH($U18,'на отправку (3)'!$A:$A,0),1),0)</f>
        <v>0</v>
      </c>
      <c r="K18" s="102">
        <f>IFERROR(INDEX('на отправку (3)'!M:M,MATCH($U18,'на отправку (3)'!$A:$A,0),1),0)</f>
        <v>0</v>
      </c>
      <c r="L18" s="102">
        <f>IFERROR(INDEX('на отправку (3)'!N:N,MATCH($U18,'на отправку (3)'!$A:$A,0),1),0)</f>
        <v>1</v>
      </c>
      <c r="M18" s="102">
        <f>IFERROR(INDEX('на отправку (3)'!O:O,MATCH($U18,'на отправку (3)'!$A:$A,0),1),0)</f>
        <v>0</v>
      </c>
      <c r="N18" s="102">
        <f>IFERROR(INDEX('на отправку (3)'!P:P,MATCH($U18,'на отправку (3)'!$A:$A,0),1),0)</f>
        <v>5880</v>
      </c>
      <c r="O18" s="102">
        <f>IFERROR(INDEX('на отправку (3)'!Q:Q,MATCH($U18,'на отправку (3)'!$A:$A,0),1),0)</f>
        <v>1464</v>
      </c>
      <c r="P18" s="102">
        <f>IFERROR(INDEX('на отправку (3)'!R:R,MATCH($U18,'на отправку (3)'!$A:$A,0),1),0)</f>
        <v>4.0163934430000001</v>
      </c>
      <c r="Q18" s="102">
        <f>IFERROR(INDEX('на отправку (3)'!S:S,MATCH($U18,'на отправку (3)'!$A:$A,0),1),0)</f>
        <v>1</v>
      </c>
      <c r="R18" s="102">
        <f>IFERROR(INDEX('на отправку (3)'!T:T,MATCH($U18,'на отправку (3)'!$A:$A,0),1),0)</f>
        <v>0</v>
      </c>
      <c r="T18" s="140">
        <f t="shared" si="0"/>
        <v>1</v>
      </c>
      <c r="U18" s="141" t="str">
        <f t="shared" si="1"/>
        <v>021104№9</v>
      </c>
      <c r="V18" s="142">
        <f>IFERROR(INDEX('на отправку (3)'!AI:AI,MATCH($U18,'на отправку (3)'!$A:$A,0),1),0)</f>
        <v>6.5856960899999999</v>
      </c>
      <c r="W18" s="142">
        <f>IFERROR(INDEX('на отправку (3)'!AJ:AJ,MATCH($U18,'на отправку (3)'!$A:$A,0),1),0)</f>
        <v>0</v>
      </c>
      <c r="X18" s="142">
        <v>1</v>
      </c>
      <c r="Y18" s="142">
        <f t="shared" si="2"/>
        <v>1</v>
      </c>
    </row>
    <row r="19" spans="1:25" ht="36.75" customHeight="1" x14ac:dyDescent="0.25">
      <c r="A19" s="7" t="s">
        <v>311</v>
      </c>
      <c r="B19" s="7" t="s">
        <v>290</v>
      </c>
      <c r="C19" s="102">
        <f>IFERROR(INDEX('на отправку (3)'!E:E,MATCH($U19,'на отправку (3)'!$A:$A,0),1),0)</f>
        <v>47</v>
      </c>
      <c r="D19" s="102">
        <f>IFERROR(INDEX('на отправку (3)'!F:F,MATCH($U19,'на отправку (3)'!$A:$A,0),1),0)</f>
        <v>4</v>
      </c>
      <c r="E19" s="102">
        <f>IFERROR(INDEX('на отправку (3)'!G:G,MATCH($U19,'на отправку (3)'!$A:$A,0),1),0)</f>
        <v>11.75</v>
      </c>
      <c r="F19" s="102">
        <f>IFERROR(INDEX('на отправку (3)'!H:H,MATCH($U19,'на отправку (3)'!$A:$A,0),1),0)</f>
        <v>1</v>
      </c>
      <c r="G19" s="102" t="str">
        <f>IFERROR(INDEX('на отправку (3)'!I:I,MATCH($U19,'на отправку (3)'!$A:$A,0),1),0)</f>
        <v>x</v>
      </c>
      <c r="H19" s="102">
        <f>IFERROR(INDEX('на отправку (3)'!J:J,MATCH($U19,'на отправку (3)'!$A:$A,0),1),0)</f>
        <v>11.75</v>
      </c>
      <c r="I19" s="102">
        <f>IFERROR(INDEX('на отправку (3)'!K:K,MATCH($U19,'на отправку (3)'!$A:$A,0),1),0)</f>
        <v>1</v>
      </c>
      <c r="J19" s="102">
        <f>IFERROR(INDEX('на отправку (3)'!L:L,MATCH($U19,'на отправку (3)'!$A:$A,0),1),0)</f>
        <v>0</v>
      </c>
      <c r="K19" s="102">
        <f>IFERROR(INDEX('на отправку (3)'!M:M,MATCH($U19,'на отправку (3)'!$A:$A,0),1),0)</f>
        <v>1</v>
      </c>
      <c r="L19" s="102">
        <f>IFERROR(INDEX('на отправку (3)'!N:N,MATCH($U19,'на отправку (3)'!$A:$A,0),1),0)</f>
        <v>1</v>
      </c>
      <c r="M19" s="102">
        <f>IFERROR(INDEX('на отправку (3)'!O:O,MATCH($U19,'на отправку (3)'!$A:$A,0),1),0)</f>
        <v>0</v>
      </c>
      <c r="N19" s="102">
        <f>IFERROR(INDEX('на отправку (3)'!P:P,MATCH($U19,'на отправку (3)'!$A:$A,0),1),0)</f>
        <v>47</v>
      </c>
      <c r="O19" s="102">
        <f>IFERROR(INDEX('на отправку (3)'!Q:Q,MATCH($U19,'на отправку (3)'!$A:$A,0),1),0)</f>
        <v>9</v>
      </c>
      <c r="P19" s="102">
        <f>IFERROR(INDEX('на отправку (3)'!R:R,MATCH($U19,'на отправку (3)'!$A:$A,0),1),0)</f>
        <v>5.2222222220000001</v>
      </c>
      <c r="Q19" s="102">
        <f>IFERROR(INDEX('на отправку (3)'!S:S,MATCH($U19,'на отправку (3)'!$A:$A,0),1),0)</f>
        <v>1</v>
      </c>
      <c r="R19" s="102">
        <f>IFERROR(INDEX('на отправку (3)'!T:T,MATCH($U19,'на отправку (3)'!$A:$A,0),1),0)</f>
        <v>0</v>
      </c>
      <c r="T19" s="140">
        <f t="shared" si="0"/>
        <v>1</v>
      </c>
      <c r="U19" s="141" t="str">
        <f t="shared" si="1"/>
        <v>021104№10</v>
      </c>
      <c r="V19" s="142">
        <f>IFERROR(INDEX('на отправку (3)'!AI:AI,MATCH($U19,'на отправку (3)'!$A:$A,0),1),0)</f>
        <v>8.2854889590000003</v>
      </c>
      <c r="W19" s="142">
        <f>IFERROR(INDEX('на отправку (3)'!AJ:AJ,MATCH($U19,'на отправку (3)'!$A:$A,0),1),0)</f>
        <v>0</v>
      </c>
      <c r="X19" s="142">
        <v>1</v>
      </c>
      <c r="Y19" s="142">
        <f t="shared" si="2"/>
        <v>1</v>
      </c>
    </row>
    <row r="20" spans="1:25" ht="36.75" customHeight="1" x14ac:dyDescent="0.25">
      <c r="A20" s="7" t="s">
        <v>313</v>
      </c>
      <c r="B20" s="7" t="s">
        <v>2608</v>
      </c>
      <c r="C20" s="102">
        <f>IFERROR(INDEX('на отправку (3)'!E:E,MATCH($U20,'на отправку (3)'!$A:$A,0),1),0)</f>
        <v>378</v>
      </c>
      <c r="D20" s="102">
        <f>IFERROR(INDEX('на отправку (3)'!F:F,MATCH($U20,'на отправку (3)'!$A:$A,0),1),0)</f>
        <v>32</v>
      </c>
      <c r="E20" s="102">
        <f>IFERROR(INDEX('на отправку (3)'!G:G,MATCH($U20,'на отправку (3)'!$A:$A,0),1),0)</f>
        <v>11.8125</v>
      </c>
      <c r="F20" s="102">
        <f>IFERROR(INDEX('на отправку (3)'!H:H,MATCH($U20,'на отправку (3)'!$A:$A,0),1),0)</f>
        <v>1</v>
      </c>
      <c r="G20" s="102" t="str">
        <f>IFERROR(INDEX('на отправку (3)'!I:I,MATCH($U20,'на отправку (3)'!$A:$A,0),1),0)</f>
        <v>x</v>
      </c>
      <c r="H20" s="102">
        <f>IFERROR(INDEX('на отправку (3)'!J:J,MATCH($U20,'на отправку (3)'!$A:$A,0),1),0)</f>
        <v>11.8125</v>
      </c>
      <c r="I20" s="102">
        <f>IFERROR(INDEX('на отправку (3)'!K:K,MATCH($U20,'на отправку (3)'!$A:$A,0),1),0)</f>
        <v>2</v>
      </c>
      <c r="J20" s="102">
        <f>IFERROR(INDEX('на отправку (3)'!L:L,MATCH($U20,'на отправку (3)'!$A:$A,0),1),0)</f>
        <v>0</v>
      </c>
      <c r="K20" s="102">
        <f>IFERROR(INDEX('на отправку (3)'!M:M,MATCH($U20,'на отправку (3)'!$A:$A,0),1),0)</f>
        <v>1</v>
      </c>
      <c r="L20" s="102">
        <f>IFERROR(INDEX('на отправку (3)'!N:N,MATCH($U20,'на отправку (3)'!$A:$A,0),1),0)</f>
        <v>1</v>
      </c>
      <c r="M20" s="102">
        <f>IFERROR(INDEX('на отправку (3)'!O:O,MATCH($U20,'на отправку (3)'!$A:$A,0),1),0)</f>
        <v>0</v>
      </c>
      <c r="N20" s="102">
        <f>IFERROR(INDEX('на отправку (3)'!P:P,MATCH($U20,'на отправку (3)'!$A:$A,0),1),0)</f>
        <v>241</v>
      </c>
      <c r="O20" s="102">
        <f>IFERROR(INDEX('на отправку (3)'!Q:Q,MATCH($U20,'на отправку (3)'!$A:$A,0),1),0)</f>
        <v>89</v>
      </c>
      <c r="P20" s="102">
        <f>IFERROR(INDEX('на отправку (3)'!R:R,MATCH($U20,'на отправку (3)'!$A:$A,0),1),0)</f>
        <v>2.7078651690000002</v>
      </c>
      <c r="Q20" s="102">
        <f>IFERROR(INDEX('на отправку (3)'!S:S,MATCH($U20,'на отправку (3)'!$A:$A,0),1),0)</f>
        <v>2</v>
      </c>
      <c r="R20" s="102">
        <f>IFERROR(INDEX('на отправку (3)'!T:T,MATCH($U20,'на отправку (3)'!$A:$A,0),1),0)</f>
        <v>0</v>
      </c>
      <c r="T20" s="140">
        <f t="shared" si="0"/>
        <v>1</v>
      </c>
      <c r="U20" s="141" t="str">
        <f t="shared" si="1"/>
        <v>021104№11</v>
      </c>
      <c r="V20" s="142">
        <f>IFERROR(INDEX('на отправку (3)'!AI:AI,MATCH($U20,'на отправку (3)'!$A:$A,0),1),0)</f>
        <v>8.5951903810000001</v>
      </c>
      <c r="W20" s="142">
        <f>IFERROR(INDEX('на отправку (3)'!AJ:AJ,MATCH($U20,'на отправку (3)'!$A:$A,0),1),0)</f>
        <v>0</v>
      </c>
      <c r="X20" s="142">
        <v>2</v>
      </c>
      <c r="Y20" s="142">
        <f t="shared" si="2"/>
        <v>2</v>
      </c>
    </row>
    <row r="21" spans="1:25" ht="36.75" customHeight="1" x14ac:dyDescent="0.25">
      <c r="A21" s="7" t="s">
        <v>315</v>
      </c>
      <c r="B21" s="7" t="s">
        <v>2609</v>
      </c>
      <c r="C21" s="102">
        <f>IFERROR(INDEX('на отправку (3)'!E:E,MATCH($U21,'на отправку (3)'!$A:$A,0),1),0)</f>
        <v>1427</v>
      </c>
      <c r="D21" s="102">
        <f>IFERROR(INDEX('на отправку (3)'!F:F,MATCH($U21,'на отправку (3)'!$A:$A,0),1),0)</f>
        <v>30588</v>
      </c>
      <c r="E21" s="102">
        <f>IFERROR(INDEX('на отправку (3)'!G:G,MATCH($U21,'на отправку (3)'!$A:$A,0),1),0)</f>
        <v>4.6652282000000003E-2</v>
      </c>
      <c r="F21" s="102" t="str">
        <f>IFERROR(INDEX('на отправку (3)'!H:H,MATCH($U21,'на отправку (3)'!$A:$A,0),1),0)</f>
        <v>x</v>
      </c>
      <c r="G21" s="102">
        <f>IFERROR(INDEX('на отправку (3)'!I:I,MATCH($U21,'на отправку (3)'!$A:$A,0),1),0)</f>
        <v>18.78289667</v>
      </c>
      <c r="H21" s="102" t="str">
        <f>IFERROR(INDEX('на отправку (3)'!J:J,MATCH($U21,'на отправку (3)'!$A:$A,0),1),0)</f>
        <v>x</v>
      </c>
      <c r="I21" s="102">
        <f>IFERROR(INDEX('на отправку (3)'!K:K,MATCH($U21,'на отправку (3)'!$A:$A,0),1),0)</f>
        <v>0</v>
      </c>
      <c r="J21" s="102">
        <f>IFERROR(INDEX('на отправку (3)'!L:L,MATCH($U21,'на отправку (3)'!$A:$A,0),1),0)</f>
        <v>0</v>
      </c>
      <c r="K21" s="102">
        <f>IFERROR(INDEX('на отправку (3)'!M:M,MATCH($U21,'на отправку (3)'!$A:$A,0),1),0)</f>
        <v>0</v>
      </c>
      <c r="L21" s="102">
        <f>IFERROR(INDEX('на отправку (3)'!N:N,MATCH($U21,'на отправку (3)'!$A:$A,0),1),0)</f>
        <v>1</v>
      </c>
      <c r="M21" s="102">
        <f>IFERROR(INDEX('на отправку (3)'!O:O,MATCH($U21,'на отправку (3)'!$A:$A,0),1),0)</f>
        <v>0</v>
      </c>
      <c r="N21" s="102">
        <f>IFERROR(INDEX('на отправку (3)'!P:P,MATCH($U21,'на отправку (3)'!$A:$A,0),1),0)</f>
        <v>1086</v>
      </c>
      <c r="O21" s="102">
        <f>IFERROR(INDEX('на отправку (3)'!Q:Q,MATCH($U21,'на отправку (3)'!$A:$A,0),1),0)</f>
        <v>27651</v>
      </c>
      <c r="P21" s="102">
        <f>IFERROR(INDEX('на отправку (3)'!R:R,MATCH($U21,'на отправку (3)'!$A:$A,0),1),0)</f>
        <v>3.9275251999999997E-2</v>
      </c>
      <c r="Q21" s="102">
        <f>IFERROR(INDEX('на отправку (3)'!S:S,MATCH($U21,'на отправку (3)'!$A:$A,0),1),0)</f>
        <v>0</v>
      </c>
      <c r="R21" s="102">
        <f>IFERROR(INDEX('на отправку (3)'!T:T,MATCH($U21,'на отправку (3)'!$A:$A,0),1),0)</f>
        <v>0</v>
      </c>
      <c r="T21" s="140">
        <f t="shared" si="0"/>
        <v>0</v>
      </c>
      <c r="U21" s="141" t="str">
        <f t="shared" si="1"/>
        <v>021104№12</v>
      </c>
      <c r="V21" s="142">
        <f>IFERROR(INDEX('на отправку (3)'!AI:AI,MATCH($U21,'на отправку (3)'!$A:$A,0),1),0)</f>
        <v>4.0696577999999997E-2</v>
      </c>
      <c r="W21" s="142">
        <f>IFERROR(INDEX('на отправку (3)'!AJ:AJ,MATCH($U21,'на отправку (3)'!$A:$A,0),1),0)</f>
        <v>5.6550419999999999E-3</v>
      </c>
      <c r="X21" s="142">
        <v>1</v>
      </c>
      <c r="Y21" s="142">
        <f t="shared" si="2"/>
        <v>1</v>
      </c>
    </row>
    <row r="22" spans="1:25" ht="36.75" customHeight="1" x14ac:dyDescent="0.25">
      <c r="A22" s="7" t="s">
        <v>317</v>
      </c>
      <c r="B22" s="7" t="s">
        <v>2610</v>
      </c>
      <c r="C22" s="102">
        <f>IFERROR(INDEX('на отправку (3)'!E:E,MATCH($U22,'на отправку (3)'!$A:$A,0),1),0)</f>
        <v>405</v>
      </c>
      <c r="D22" s="102">
        <f>IFERROR(INDEX('на отправку (3)'!F:F,MATCH($U22,'на отправку (3)'!$A:$A,0),1),0)</f>
        <v>1302</v>
      </c>
      <c r="E22" s="102">
        <f>IFERROR(INDEX('на отправку (3)'!G:G,MATCH($U22,'на отправку (3)'!$A:$A,0),1),0)</f>
        <v>0.311059908</v>
      </c>
      <c r="F22" s="102" t="str">
        <f>IFERROR(INDEX('на отправку (3)'!H:H,MATCH($U22,'на отправку (3)'!$A:$A,0),1),0)</f>
        <v>x</v>
      </c>
      <c r="G22" s="102">
        <f>IFERROR(INDEX('на отправку (3)'!I:I,MATCH($U22,'на отправку (3)'!$A:$A,0),1),0)</f>
        <v>8.039891677</v>
      </c>
      <c r="H22" s="102" t="str">
        <f>IFERROR(INDEX('на отправку (3)'!J:J,MATCH($U22,'на отправку (3)'!$A:$A,0),1),0)</f>
        <v>x</v>
      </c>
      <c r="I22" s="102">
        <f>IFERROR(INDEX('на отправку (3)'!K:K,MATCH($U22,'на отправку (3)'!$A:$A,0),1),0)</f>
        <v>0</v>
      </c>
      <c r="J22" s="102">
        <f>IFERROR(INDEX('на отправку (3)'!L:L,MATCH($U22,'на отправку (3)'!$A:$A,0),1),0)</f>
        <v>0</v>
      </c>
      <c r="K22" s="102">
        <f>IFERROR(INDEX('на отправку (3)'!M:M,MATCH($U22,'на отправку (3)'!$A:$A,0),1),0)</f>
        <v>0</v>
      </c>
      <c r="L22" s="102">
        <f>IFERROR(INDEX('на отправку (3)'!N:N,MATCH($U22,'на отправку (3)'!$A:$A,0),1),0)</f>
        <v>1</v>
      </c>
      <c r="M22" s="102">
        <f>IFERROR(INDEX('на отправку (3)'!O:O,MATCH($U22,'на отправку (3)'!$A:$A,0),1),0)</f>
        <v>0</v>
      </c>
      <c r="N22" s="102">
        <f>IFERROR(INDEX('на отправку (3)'!P:P,MATCH($U22,'на отправку (3)'!$A:$A,0),1),0)</f>
        <v>393</v>
      </c>
      <c r="O22" s="102">
        <f>IFERROR(INDEX('на отправку (3)'!Q:Q,MATCH($U22,'на отправку (3)'!$A:$A,0),1),0)</f>
        <v>1365</v>
      </c>
      <c r="P22" s="102">
        <f>IFERROR(INDEX('на отправку (3)'!R:R,MATCH($U22,'на отправку (3)'!$A:$A,0),1),0)</f>
        <v>0.28791208800000001</v>
      </c>
      <c r="Q22" s="102">
        <f>IFERROR(INDEX('на отправку (3)'!S:S,MATCH($U22,'на отправку (3)'!$A:$A,0),1),0)</f>
        <v>1</v>
      </c>
      <c r="R22" s="102">
        <f>IFERROR(INDEX('на отправку (3)'!T:T,MATCH($U22,'на отправку (3)'!$A:$A,0),1),0)</f>
        <v>0</v>
      </c>
      <c r="T22" s="140">
        <f t="shared" si="0"/>
        <v>0</v>
      </c>
      <c r="U22" s="141" t="str">
        <f t="shared" si="1"/>
        <v>021104№13</v>
      </c>
      <c r="V22" s="142">
        <f>IFERROR(INDEX('на отправку (3)'!AI:AI,MATCH($U22,'на отправку (3)'!$A:$A,0),1),0)</f>
        <v>0.30394431599999999</v>
      </c>
      <c r="W22" s="142">
        <f>IFERROR(INDEX('на отправку (3)'!AJ:AJ,MATCH($U22,'на отправку (3)'!$A:$A,0),1),0)</f>
        <v>0.11</v>
      </c>
      <c r="X22" s="142">
        <v>2</v>
      </c>
      <c r="Y22" s="142">
        <f t="shared" si="2"/>
        <v>2</v>
      </c>
    </row>
    <row r="23" spans="1:25" ht="36.75" customHeight="1" x14ac:dyDescent="0.25">
      <c r="A23" s="7" t="s">
        <v>319</v>
      </c>
      <c r="B23" s="7" t="s">
        <v>2611</v>
      </c>
      <c r="C23" s="102">
        <f>IFERROR(INDEX('на отправку (3)'!E:E,MATCH($U23,'на отправку (3)'!$A:$A,0),1),0)</f>
        <v>5</v>
      </c>
      <c r="D23" s="102">
        <f>IFERROR(INDEX('на отправку (3)'!F:F,MATCH($U23,'на отправку (3)'!$A:$A,0),1),0)</f>
        <v>3269</v>
      </c>
      <c r="E23" s="102">
        <f>IFERROR(INDEX('на отправку (3)'!G:G,MATCH($U23,'на отправку (3)'!$A:$A,0),1),0)</f>
        <v>1.5295199999999999E-3</v>
      </c>
      <c r="F23" s="102" t="str">
        <f>IFERROR(INDEX('на отправку (3)'!H:H,MATCH($U23,'на отправку (3)'!$A:$A,0),1),0)</f>
        <v>x</v>
      </c>
      <c r="G23" s="102">
        <f>IFERROR(INDEX('на отправку (3)'!I:I,MATCH($U23,'на отправку (3)'!$A:$A,0),1),0)</f>
        <v>0</v>
      </c>
      <c r="H23" s="102" t="str">
        <f>IFERROR(INDEX('на отправку (3)'!J:J,MATCH($U23,'на отправку (3)'!$A:$A,0),1),0)</f>
        <v>x</v>
      </c>
      <c r="I23" s="102">
        <f>IFERROR(INDEX('на отправку (3)'!K:K,MATCH($U23,'на отправку (3)'!$A:$A,0),1),0)</f>
        <v>0.5</v>
      </c>
      <c r="J23" s="102">
        <f>IFERROR(INDEX('на отправку (3)'!L:L,MATCH($U23,'на отправку (3)'!$A:$A,0),1),0)</f>
        <v>0</v>
      </c>
      <c r="K23" s="102">
        <f>IFERROR(INDEX('на отправку (3)'!M:M,MATCH($U23,'на отправку (3)'!$A:$A,0),1),0)</f>
        <v>1</v>
      </c>
      <c r="L23" s="102">
        <f>IFERROR(INDEX('на отправку (3)'!N:N,MATCH($U23,'на отправку (3)'!$A:$A,0),1),0)</f>
        <v>1</v>
      </c>
      <c r="M23" s="102">
        <f>IFERROR(INDEX('на отправку (3)'!O:O,MATCH($U23,'на отправку (3)'!$A:$A,0),1),0)</f>
        <v>0</v>
      </c>
      <c r="N23" s="102">
        <f>IFERROR(INDEX('на отправку (3)'!P:P,MATCH($U23,'на отправку (3)'!$A:$A,0),1),0)</f>
        <v>0</v>
      </c>
      <c r="O23" s="102">
        <f>IFERROR(INDEX('на отправку (3)'!Q:Q,MATCH($U23,'на отправку (3)'!$A:$A,0),1),0)</f>
        <v>3021</v>
      </c>
      <c r="P23" s="102">
        <f>IFERROR(INDEX('на отправку (3)'!R:R,MATCH($U23,'на отправку (3)'!$A:$A,0),1),0)</f>
        <v>0</v>
      </c>
      <c r="Q23" s="102">
        <f>IFERROR(INDEX('на отправку (3)'!S:S,MATCH($U23,'на отправку (3)'!$A:$A,0),1),0)</f>
        <v>0</v>
      </c>
      <c r="R23" s="102">
        <f>IFERROR(INDEX('на отправку (3)'!T:T,MATCH($U23,'на отправку (3)'!$A:$A,0),1),0)</f>
        <v>0</v>
      </c>
      <c r="T23" s="140">
        <f t="shared" si="0"/>
        <v>1</v>
      </c>
      <c r="U23" s="141" t="str">
        <f t="shared" si="1"/>
        <v>021104№14</v>
      </c>
      <c r="V23" s="142">
        <f>IFERROR(INDEX('на отправку (3)'!AI:AI,MATCH($U23,'на отправку (3)'!$A:$A,0),1),0)</f>
        <v>4.1435990000000004E-3</v>
      </c>
      <c r="W23" s="142">
        <f>IFERROR(INDEX('на отправку (3)'!AJ:AJ,MATCH($U23,'на отправку (3)'!$A:$A,0),1),0)</f>
        <v>0</v>
      </c>
      <c r="X23" s="142">
        <v>1</v>
      </c>
      <c r="Y23" s="142">
        <f t="shared" si="2"/>
        <v>1</v>
      </c>
    </row>
    <row r="24" spans="1:25" s="96" customFormat="1" ht="15" customHeight="1" x14ac:dyDescent="0.25">
      <c r="A24" s="109"/>
      <c r="B24" s="109" t="s">
        <v>2616</v>
      </c>
      <c r="C24" s="171" t="s">
        <v>14</v>
      </c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T24" s="142"/>
      <c r="U24" s="141"/>
      <c r="V24" s="142"/>
      <c r="W24" s="142"/>
      <c r="X24" s="142"/>
      <c r="Y24" s="142"/>
    </row>
    <row r="25" spans="1:25" ht="15.75" customHeight="1" x14ac:dyDescent="0.25">
      <c r="A25" s="7" t="s">
        <v>323</v>
      </c>
      <c r="B25" s="7" t="s">
        <v>2612</v>
      </c>
      <c r="C25" s="102">
        <f>IFERROR(INDEX('на отправку (3)'!E:E,MATCH($U25,'на отправку (3)'!$A:$A,0),1),0)</f>
        <v>5950</v>
      </c>
      <c r="D25" s="102">
        <f>IFERROR(INDEX('на отправку (3)'!F:F,MATCH($U25,'на отправку (3)'!$A:$A,0),1),0)</f>
        <v>5950</v>
      </c>
      <c r="E25" s="102">
        <f>IFERROR(INDEX('на отправку (3)'!G:G,MATCH($U25,'на отправку (3)'!$A:$A,0),1),0)</f>
        <v>1</v>
      </c>
      <c r="F25" s="102">
        <f>IFERROR(INDEX('на отправку (3)'!H:H,MATCH($U25,'на отправку (3)'!$A:$A,0),1),0)</f>
        <v>1</v>
      </c>
      <c r="G25" s="102" t="str">
        <f>IFERROR(INDEX('на отправку (3)'!I:I,MATCH($U25,'на отправку (3)'!$A:$A,0),1),0)</f>
        <v>x</v>
      </c>
      <c r="H25" s="102">
        <f>IFERROR(INDEX('на отправку (3)'!J:J,MATCH($U25,'на отправку (3)'!$A:$A,0),1),0)</f>
        <v>1</v>
      </c>
      <c r="I25" s="102">
        <f>IFERROR(INDEX('на отправку (3)'!K:K,MATCH($U25,'на отправку (3)'!$A:$A,0),1),0)</f>
        <v>1</v>
      </c>
      <c r="J25" s="102">
        <f>IFERROR(INDEX('на отправку (3)'!L:L,MATCH($U25,'на отправку (3)'!$A:$A,0),1),0)</f>
        <v>0</v>
      </c>
      <c r="K25" s="102">
        <f>IFERROR(INDEX('на отправку (3)'!M:M,MATCH($U25,'на отправку (3)'!$A:$A,0),1),0)</f>
        <v>1</v>
      </c>
      <c r="L25" s="102">
        <f>IFERROR(INDEX('на отправку (3)'!N:N,MATCH($U25,'на отправку (3)'!$A:$A,0),1),0)</f>
        <v>1</v>
      </c>
      <c r="M25" s="102">
        <f>IFERROR(INDEX('на отправку (3)'!O:O,MATCH($U25,'на отправку (3)'!$A:$A,0),1),0)</f>
        <v>0</v>
      </c>
      <c r="N25" s="102">
        <f>IFERROR(INDEX('на отправку (3)'!P:P,MATCH($U25,'на отправку (3)'!$A:$A,0),1),0)</f>
        <v>0</v>
      </c>
      <c r="O25" s="102">
        <f>IFERROR(INDEX('на отправку (3)'!Q:Q,MATCH($U25,'на отправку (3)'!$A:$A,0),1),0)</f>
        <v>0</v>
      </c>
      <c r="P25" s="102">
        <f>IFERROR(INDEX('на отправку (3)'!R:R,MATCH($U25,'на отправку (3)'!$A:$A,0),1),0)</f>
        <v>0</v>
      </c>
      <c r="Q25" s="102">
        <f>IFERROR(INDEX('на отправку (3)'!S:S,MATCH($U25,'на отправку (3)'!$A:$A,0),1),0)</f>
        <v>1</v>
      </c>
      <c r="R25" s="102">
        <f>IFERROR(INDEX('на отправку (3)'!T:T,MATCH($U25,'на отправку (3)'!$A:$A,0),1),0)</f>
        <v>0</v>
      </c>
      <c r="T25" s="140">
        <f t="shared" si="0"/>
        <v>1</v>
      </c>
      <c r="U25" s="141" t="str">
        <f t="shared" si="1"/>
        <v>021104№15</v>
      </c>
      <c r="V25" s="142">
        <f>IFERROR(INDEX('на отправку (3)'!AI:AI,MATCH($U25,'на отправку (3)'!$A:$A,0),1),0)</f>
        <v>0.955452521</v>
      </c>
      <c r="W25" s="142">
        <f>IFERROR(INDEX('на отправку (3)'!AJ:AJ,MATCH($U25,'на отправку (3)'!$A:$A,0),1),0)</f>
        <v>0</v>
      </c>
      <c r="X25" s="142">
        <v>1</v>
      </c>
      <c r="Y25" s="142">
        <f t="shared" si="2"/>
        <v>1</v>
      </c>
    </row>
    <row r="26" spans="1:25" ht="36.75" customHeight="1" x14ac:dyDescent="0.25">
      <c r="A26" s="7" t="s">
        <v>325</v>
      </c>
      <c r="B26" s="7" t="s">
        <v>2613</v>
      </c>
      <c r="C26" s="102">
        <f>IFERROR(INDEX('на отправку (3)'!E:E,MATCH($U26,'на отправку (3)'!$A:$A,0),1),0)</f>
        <v>4</v>
      </c>
      <c r="D26" s="102">
        <f>IFERROR(INDEX('на отправку (3)'!F:F,MATCH($U26,'на отправку (3)'!$A:$A,0),1),0)</f>
        <v>0</v>
      </c>
      <c r="E26" s="102">
        <f>IFERROR(INDEX('на отправку (3)'!G:G,MATCH($U26,'на отправку (3)'!$A:$A,0),1),0)</f>
        <v>0</v>
      </c>
      <c r="F26" s="102">
        <f>IFERROR(INDEX('на отправку (3)'!H:H,MATCH($U26,'на отправку (3)'!$A:$A,0),1),0)</f>
        <v>1</v>
      </c>
      <c r="G26" s="102" t="str">
        <f>IFERROR(INDEX('на отправку (3)'!I:I,MATCH($U26,'на отправку (3)'!$A:$A,0),1),0)</f>
        <v>x</v>
      </c>
      <c r="H26" s="102">
        <f>IFERROR(INDEX('на отправку (3)'!J:J,MATCH($U26,'на отправку (3)'!$A:$A,0),1),0)</f>
        <v>0</v>
      </c>
      <c r="I26" s="102">
        <f>IFERROR(INDEX('на отправку (3)'!K:K,MATCH($U26,'на отправку (3)'!$A:$A,0),1),0)</f>
        <v>0</v>
      </c>
      <c r="J26" s="102">
        <f>IFERROR(INDEX('на отправку (3)'!L:L,MATCH($U26,'на отправку (3)'!$A:$A,0),1),0)</f>
        <v>0</v>
      </c>
      <c r="K26" s="102">
        <f>IFERROR(INDEX('на отправку (3)'!M:M,MATCH($U26,'на отправку (3)'!$A:$A,0),1),0)</f>
        <v>0</v>
      </c>
      <c r="L26" s="102">
        <f>IFERROR(INDEX('на отправку (3)'!N:N,MATCH($U26,'на отправку (3)'!$A:$A,0),1),0)</f>
        <v>2</v>
      </c>
      <c r="M26" s="102">
        <f>IFERROR(INDEX('на отправку (3)'!O:O,MATCH($U26,'на отправку (3)'!$A:$A,0),1),0)</f>
        <v>0</v>
      </c>
      <c r="N26" s="102">
        <f>IFERROR(INDEX('на отправку (3)'!P:P,MATCH($U26,'на отправку (3)'!$A:$A,0),1),0)</f>
        <v>13</v>
      </c>
      <c r="O26" s="102">
        <f>IFERROR(INDEX('на отправку (3)'!Q:Q,MATCH($U26,'на отправку (3)'!$A:$A,0),1),0)</f>
        <v>1</v>
      </c>
      <c r="P26" s="102">
        <f>IFERROR(INDEX('на отправку (3)'!R:R,MATCH($U26,'на отправку (3)'!$A:$A,0),1),0)</f>
        <v>13</v>
      </c>
      <c r="Q26" s="102">
        <f>IFERROR(INDEX('на отправку (3)'!S:S,MATCH($U26,'на отправку (3)'!$A:$A,0),1),0)</f>
        <v>1</v>
      </c>
      <c r="R26" s="102">
        <f>IFERROR(INDEX('на отправку (3)'!T:T,MATCH($U26,'на отправку (3)'!$A:$A,0),1),0)</f>
        <v>0</v>
      </c>
      <c r="T26" s="140">
        <f t="shared" si="0"/>
        <v>0</v>
      </c>
      <c r="U26" s="141" t="str">
        <f t="shared" si="1"/>
        <v>021104№16</v>
      </c>
      <c r="V26" s="142">
        <f>IFERROR(INDEX('на отправку (3)'!AI:AI,MATCH($U26,'на отправку (3)'!$A:$A,0),1),0)</f>
        <v>27.65</v>
      </c>
      <c r="W26" s="142">
        <f>IFERROR(INDEX('на отправку (3)'!AJ:AJ,MATCH($U26,'на отправку (3)'!$A:$A,0),1),0)</f>
        <v>0</v>
      </c>
      <c r="X26" s="142">
        <v>1</v>
      </c>
      <c r="Y26" s="142">
        <f t="shared" si="2"/>
        <v>0</v>
      </c>
    </row>
    <row r="27" spans="1:25" ht="36.75" customHeight="1" x14ac:dyDescent="0.25">
      <c r="A27" s="7" t="s">
        <v>327</v>
      </c>
      <c r="B27" s="7" t="s">
        <v>2614</v>
      </c>
      <c r="C27" s="102">
        <f>IFERROR(INDEX('на отправку (3)'!E:E,MATCH($U27,'на отправку (3)'!$A:$A,0),1),0)</f>
        <v>887</v>
      </c>
      <c r="D27" s="102">
        <f>IFERROR(INDEX('на отправку (3)'!F:F,MATCH($U27,'на отправку (3)'!$A:$A,0),1),0)</f>
        <v>0</v>
      </c>
      <c r="E27" s="102">
        <f>IFERROR(INDEX('на отправку (3)'!G:G,MATCH($U27,'на отправку (3)'!$A:$A,0),1),0)</f>
        <v>0</v>
      </c>
      <c r="F27" s="102">
        <f>IFERROR(INDEX('на отправку (3)'!H:H,MATCH($U27,'на отправку (3)'!$A:$A,0),1),0)</f>
        <v>1</v>
      </c>
      <c r="G27" s="102" t="str">
        <f>IFERROR(INDEX('на отправку (3)'!I:I,MATCH($U27,'на отправку (3)'!$A:$A,0),1),0)</f>
        <v>x</v>
      </c>
      <c r="H27" s="102">
        <f>IFERROR(INDEX('на отправку (3)'!J:J,MATCH($U27,'на отправку (3)'!$A:$A,0),1),0)</f>
        <v>0</v>
      </c>
      <c r="I27" s="102">
        <f>IFERROR(INDEX('на отправку (3)'!K:K,MATCH($U27,'на отправку (3)'!$A:$A,0),1),0)</f>
        <v>0</v>
      </c>
      <c r="J27" s="102">
        <f>IFERROR(INDEX('на отправку (3)'!L:L,MATCH($U27,'на отправку (3)'!$A:$A,0),1),0)</f>
        <v>0</v>
      </c>
      <c r="K27" s="102">
        <f>IFERROR(INDEX('на отправку (3)'!M:M,MATCH($U27,'на отправку (3)'!$A:$A,0),1),0)</f>
        <v>0</v>
      </c>
      <c r="L27" s="102">
        <f>IFERROR(INDEX('на отправку (3)'!N:N,MATCH($U27,'на отправку (3)'!$A:$A,0),1),0)</f>
        <v>2</v>
      </c>
      <c r="M27" s="102">
        <f>IFERROR(INDEX('на отправку (3)'!O:O,MATCH($U27,'на отправку (3)'!$A:$A,0),1),0)</f>
        <v>0</v>
      </c>
      <c r="N27" s="102">
        <f>IFERROR(INDEX('на отправку (3)'!P:P,MATCH($U27,'на отправку (3)'!$A:$A,0),1),0)</f>
        <v>266</v>
      </c>
      <c r="O27" s="102">
        <f>IFERROR(INDEX('на отправку (3)'!Q:Q,MATCH($U27,'на отправку (3)'!$A:$A,0),1),0)</f>
        <v>59</v>
      </c>
      <c r="P27" s="102">
        <f>IFERROR(INDEX('на отправку (3)'!R:R,MATCH($U27,'на отправку (3)'!$A:$A,0),1),0)</f>
        <v>4.5084745760000002</v>
      </c>
      <c r="Q27" s="102">
        <f>IFERROR(INDEX('на отправку (3)'!S:S,MATCH($U27,'на отправку (3)'!$A:$A,0),1),0)</f>
        <v>1</v>
      </c>
      <c r="R27" s="102">
        <f>IFERROR(INDEX('на отправку (3)'!T:T,MATCH($U27,'на отправку (3)'!$A:$A,0),1),0)</f>
        <v>0</v>
      </c>
      <c r="T27" s="140">
        <f t="shared" si="0"/>
        <v>0</v>
      </c>
      <c r="U27" s="141" t="str">
        <f t="shared" si="1"/>
        <v>021104№17</v>
      </c>
      <c r="V27" s="142">
        <f>IFERROR(INDEX('на отправку (3)'!AI:AI,MATCH($U27,'на отправку (3)'!$A:$A,0),1),0)</f>
        <v>77.588235294</v>
      </c>
      <c r="W27" s="142">
        <f>IFERROR(INDEX('на отправку (3)'!AJ:AJ,MATCH($U27,'на отправку (3)'!$A:$A,0),1),0)</f>
        <v>0</v>
      </c>
      <c r="X27" s="142">
        <v>1</v>
      </c>
      <c r="Y27" s="142">
        <f t="shared" si="2"/>
        <v>0</v>
      </c>
    </row>
    <row r="28" spans="1:25" ht="26.25" customHeight="1" x14ac:dyDescent="0.25">
      <c r="A28" s="7" t="s">
        <v>329</v>
      </c>
      <c r="B28" s="7" t="s">
        <v>2615</v>
      </c>
      <c r="C28" s="102">
        <f>IFERROR(INDEX('на отправку (3)'!E:E,MATCH($U28,'на отправку (3)'!$A:$A,0),1),0)</f>
        <v>52</v>
      </c>
      <c r="D28" s="102">
        <f>IFERROR(INDEX('на отправку (3)'!F:F,MATCH($U28,'на отправку (3)'!$A:$A,0),1),0)</f>
        <v>0</v>
      </c>
      <c r="E28" s="102">
        <f>IFERROR(INDEX('на отправку (3)'!G:G,MATCH($U28,'на отправку (3)'!$A:$A,0),1),0)</f>
        <v>0</v>
      </c>
      <c r="F28" s="102">
        <f>IFERROR(INDEX('на отправку (3)'!H:H,MATCH($U28,'на отправку (3)'!$A:$A,0),1),0)</f>
        <v>1</v>
      </c>
      <c r="G28" s="102" t="str">
        <f>IFERROR(INDEX('на отправку (3)'!I:I,MATCH($U28,'на отправку (3)'!$A:$A,0),1),0)</f>
        <v>x</v>
      </c>
      <c r="H28" s="102">
        <f>IFERROR(INDEX('на отправку (3)'!J:J,MATCH($U28,'на отправку (3)'!$A:$A,0),1),0)</f>
        <v>0</v>
      </c>
      <c r="I28" s="102">
        <f>IFERROR(INDEX('на отправку (3)'!K:K,MATCH($U28,'на отправку (3)'!$A:$A,0),1),0)</f>
        <v>0</v>
      </c>
      <c r="J28" s="102">
        <f>IFERROR(INDEX('на отправку (3)'!L:L,MATCH($U28,'на отправку (3)'!$A:$A,0),1),0)</f>
        <v>0</v>
      </c>
      <c r="K28" s="102">
        <f>IFERROR(INDEX('на отправку (3)'!M:M,MATCH($U28,'на отправку (3)'!$A:$A,0),1),0)</f>
        <v>0</v>
      </c>
      <c r="L28" s="102">
        <f>IFERROR(INDEX('на отправку (3)'!N:N,MATCH($U28,'на отправку (3)'!$A:$A,0),1),0)</f>
        <v>2</v>
      </c>
      <c r="M28" s="102">
        <f>IFERROR(INDEX('на отправку (3)'!O:O,MATCH($U28,'на отправку (3)'!$A:$A,0),1),0)</f>
        <v>0</v>
      </c>
      <c r="N28" s="102">
        <f>IFERROR(INDEX('на отправку (3)'!P:P,MATCH($U28,'на отправку (3)'!$A:$A,0),1),0)</f>
        <v>49</v>
      </c>
      <c r="O28" s="102">
        <f>IFERROR(INDEX('на отправку (3)'!Q:Q,MATCH($U28,'на отправку (3)'!$A:$A,0),1),0)</f>
        <v>1</v>
      </c>
      <c r="P28" s="102">
        <f>IFERROR(INDEX('на отправку (3)'!R:R,MATCH($U28,'на отправку (3)'!$A:$A,0),1),0)</f>
        <v>49</v>
      </c>
      <c r="Q28" s="102">
        <f>IFERROR(INDEX('на отправку (3)'!S:S,MATCH($U28,'на отправку (3)'!$A:$A,0),1),0)</f>
        <v>1</v>
      </c>
      <c r="R28" s="102">
        <f>IFERROR(INDEX('на отправку (3)'!T:T,MATCH($U28,'на отправку (3)'!$A:$A,0),1),0)</f>
        <v>0</v>
      </c>
      <c r="T28" s="140">
        <f t="shared" si="0"/>
        <v>0</v>
      </c>
      <c r="U28" s="141" t="str">
        <f t="shared" si="1"/>
        <v>021104№18</v>
      </c>
      <c r="V28" s="142">
        <f>IFERROR(INDEX('на отправку (3)'!AI:AI,MATCH($U28,'на отправку (3)'!$A:$A,0),1),0)</f>
        <v>48.1875</v>
      </c>
      <c r="W28" s="142">
        <f>IFERROR(INDEX('на отправку (3)'!AJ:AJ,MATCH($U28,'на отправку (3)'!$A:$A,0),1),0)</f>
        <v>0</v>
      </c>
      <c r="X28" s="142">
        <v>1</v>
      </c>
      <c r="Y28" s="142">
        <f t="shared" si="2"/>
        <v>0</v>
      </c>
    </row>
    <row r="29" spans="1:25" ht="26.25" customHeight="1" x14ac:dyDescent="0.25">
      <c r="A29" s="7" t="s">
        <v>331</v>
      </c>
      <c r="B29" s="7" t="s">
        <v>2620</v>
      </c>
      <c r="C29" s="102">
        <f>IFERROR(INDEX('на отправку (3)'!E:E,MATCH($U29,'на отправку (3)'!$A:$A,0),1),0)</f>
        <v>312</v>
      </c>
      <c r="D29" s="102">
        <f>IFERROR(INDEX('на отправку (3)'!F:F,MATCH($U29,'на отправку (3)'!$A:$A,0),1),0)</f>
        <v>0</v>
      </c>
      <c r="E29" s="102">
        <f>IFERROR(INDEX('на отправку (3)'!G:G,MATCH($U29,'на отправку (3)'!$A:$A,0),1),0)</f>
        <v>0</v>
      </c>
      <c r="F29" s="102">
        <f>IFERROR(INDEX('на отправку (3)'!H:H,MATCH($U29,'на отправку (3)'!$A:$A,0),1),0)</f>
        <v>1</v>
      </c>
      <c r="G29" s="102" t="str">
        <f>IFERROR(INDEX('на отправку (3)'!I:I,MATCH($U29,'на отправку (3)'!$A:$A,0),1),0)</f>
        <v>x</v>
      </c>
      <c r="H29" s="102">
        <f>IFERROR(INDEX('на отправку (3)'!J:J,MATCH($U29,'на отправку (3)'!$A:$A,0),1),0)</f>
        <v>0</v>
      </c>
      <c r="I29" s="102">
        <f>IFERROR(INDEX('на отправку (3)'!K:K,MATCH($U29,'на отправку (3)'!$A:$A,0),1),0)</f>
        <v>0</v>
      </c>
      <c r="J29" s="102">
        <f>IFERROR(INDEX('на отправку (3)'!L:L,MATCH($U29,'на отправку (3)'!$A:$A,0),1),0)</f>
        <v>0</v>
      </c>
      <c r="K29" s="102">
        <f>IFERROR(INDEX('на отправку (3)'!M:M,MATCH($U29,'на отправку (3)'!$A:$A,0),1),0)</f>
        <v>0</v>
      </c>
      <c r="L29" s="102">
        <f>IFERROR(INDEX('на отправку (3)'!N:N,MATCH($U29,'на отправку (3)'!$A:$A,0),1),0)</f>
        <v>2</v>
      </c>
      <c r="M29" s="102">
        <f>IFERROR(INDEX('на отправку (3)'!O:O,MATCH($U29,'на отправку (3)'!$A:$A,0),1),0)</f>
        <v>0</v>
      </c>
      <c r="N29" s="102">
        <f>IFERROR(INDEX('на отправку (3)'!P:P,MATCH($U29,'на отправку (3)'!$A:$A,0),1),0)</f>
        <v>33</v>
      </c>
      <c r="O29" s="102">
        <f>IFERROR(INDEX('на отправку (3)'!Q:Q,MATCH($U29,'на отправку (3)'!$A:$A,0),1),0)</f>
        <v>29</v>
      </c>
      <c r="P29" s="102">
        <f>IFERROR(INDEX('на отправку (3)'!R:R,MATCH($U29,'на отправку (3)'!$A:$A,0),1),0)</f>
        <v>1.137931034</v>
      </c>
      <c r="Q29" s="102">
        <f>IFERROR(INDEX('на отправку (3)'!S:S,MATCH($U29,'на отправку (3)'!$A:$A,0),1),0)</f>
        <v>2</v>
      </c>
      <c r="R29" s="102">
        <f>IFERROR(INDEX('на отправку (3)'!T:T,MATCH($U29,'на отправку (3)'!$A:$A,0),1),0)</f>
        <v>0</v>
      </c>
      <c r="T29" s="140">
        <f t="shared" si="0"/>
        <v>0</v>
      </c>
      <c r="U29" s="141" t="str">
        <f t="shared" si="1"/>
        <v>021104№19</v>
      </c>
      <c r="V29" s="142">
        <f>IFERROR(INDEX('на отправку (3)'!AI:AI,MATCH($U29,'на отправку (3)'!$A:$A,0),1),0)</f>
        <v>45.237288135999997</v>
      </c>
      <c r="W29" s="142">
        <f>IFERROR(INDEX('на отправку (3)'!AJ:AJ,MATCH($U29,'на отправку (3)'!$A:$A,0),1),0)</f>
        <v>0</v>
      </c>
      <c r="X29" s="142">
        <v>2</v>
      </c>
      <c r="Y29" s="142">
        <f t="shared" si="2"/>
        <v>0</v>
      </c>
    </row>
    <row r="30" spans="1:25" ht="36.75" customHeight="1" x14ac:dyDescent="0.25">
      <c r="A30" s="7" t="s">
        <v>333</v>
      </c>
      <c r="B30" s="7" t="s">
        <v>2621</v>
      </c>
      <c r="C30" s="102">
        <f>IFERROR(INDEX('на отправку (3)'!E:E,MATCH($U30,'на отправку (3)'!$A:$A,0),1),0)</f>
        <v>13</v>
      </c>
      <c r="D30" s="102">
        <f>IFERROR(INDEX('на отправку (3)'!F:F,MATCH($U30,'на отправку (3)'!$A:$A,0),1),0)</f>
        <v>0</v>
      </c>
      <c r="E30" s="102">
        <f>IFERROR(INDEX('на отправку (3)'!G:G,MATCH($U30,'на отправку (3)'!$A:$A,0),1),0)</f>
        <v>0</v>
      </c>
      <c r="F30" s="102">
        <f>IFERROR(INDEX('на отправку (3)'!H:H,MATCH($U30,'на отправку (3)'!$A:$A,0),1),0)</f>
        <v>1</v>
      </c>
      <c r="G30" s="102" t="str">
        <f>IFERROR(INDEX('на отправку (3)'!I:I,MATCH($U30,'на отправку (3)'!$A:$A,0),1),0)</f>
        <v>x</v>
      </c>
      <c r="H30" s="102">
        <f>IFERROR(INDEX('на отправку (3)'!J:J,MATCH($U30,'на отправку (3)'!$A:$A,0),1),0)</f>
        <v>0</v>
      </c>
      <c r="I30" s="102">
        <f>IFERROR(INDEX('на отправку (3)'!K:K,MATCH($U30,'на отправку (3)'!$A:$A,0),1),0)</f>
        <v>0</v>
      </c>
      <c r="J30" s="102">
        <f>IFERROR(INDEX('на отправку (3)'!L:L,MATCH($U30,'на отправку (3)'!$A:$A,0),1),0)</f>
        <v>0</v>
      </c>
      <c r="K30" s="102">
        <f>IFERROR(INDEX('на отправку (3)'!M:M,MATCH($U30,'на отправку (3)'!$A:$A,0),1),0)</f>
        <v>0</v>
      </c>
      <c r="L30" s="102">
        <f>IFERROR(INDEX('на отправку (3)'!N:N,MATCH($U30,'на отправку (3)'!$A:$A,0),1),0)</f>
        <v>2</v>
      </c>
      <c r="M30" s="102">
        <f>IFERROR(INDEX('на отправку (3)'!O:O,MATCH($U30,'на отправку (3)'!$A:$A,0),1),0)</f>
        <v>0</v>
      </c>
      <c r="N30" s="102">
        <f>IFERROR(INDEX('на отправку (3)'!P:P,MATCH($U30,'на отправку (3)'!$A:$A,0),1),0)</f>
        <v>11</v>
      </c>
      <c r="O30" s="102">
        <f>IFERROR(INDEX('на отправку (3)'!Q:Q,MATCH($U30,'на отправку (3)'!$A:$A,0),1),0)</f>
        <v>0</v>
      </c>
      <c r="P30" s="102">
        <f>IFERROR(INDEX('на отправку (3)'!R:R,MATCH($U30,'на отправку (3)'!$A:$A,0),1),0)</f>
        <v>0</v>
      </c>
      <c r="Q30" s="102">
        <f>IFERROR(INDEX('на отправку (3)'!S:S,MATCH($U30,'на отправку (3)'!$A:$A,0),1),0)</f>
        <v>0</v>
      </c>
      <c r="R30" s="102">
        <f>IFERROR(INDEX('на отправку (3)'!T:T,MATCH($U30,'на отправку (3)'!$A:$A,0),1),0)</f>
        <v>0</v>
      </c>
      <c r="T30" s="140">
        <f t="shared" si="0"/>
        <v>0</v>
      </c>
      <c r="U30" s="141" t="str">
        <f t="shared" si="1"/>
        <v>021104№20</v>
      </c>
      <c r="V30" s="142">
        <f>IFERROR(INDEX('на отправку (3)'!AI:AI,MATCH($U30,'на отправку (3)'!$A:$A,0),1),0)</f>
        <v>12.756097561000001</v>
      </c>
      <c r="W30" s="142">
        <f>IFERROR(INDEX('на отправку (3)'!AJ:AJ,MATCH($U30,'на отправку (3)'!$A:$A,0),1),0)</f>
        <v>0</v>
      </c>
      <c r="X30" s="142">
        <v>1</v>
      </c>
      <c r="Y30" s="142">
        <f t="shared" si="2"/>
        <v>0</v>
      </c>
    </row>
    <row r="31" spans="1:25" s="96" customFormat="1" ht="15" customHeight="1" x14ac:dyDescent="0.25">
      <c r="A31" s="109"/>
      <c r="B31" s="109"/>
      <c r="C31" s="171" t="s">
        <v>15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T31" s="142"/>
      <c r="U31" s="141"/>
      <c r="V31" s="142"/>
      <c r="W31" s="142"/>
      <c r="X31" s="142"/>
      <c r="Y31" s="142"/>
    </row>
    <row r="32" spans="1:25" ht="26.25" customHeight="1" x14ac:dyDescent="0.25">
      <c r="A32" s="7" t="s">
        <v>335</v>
      </c>
      <c r="B32" s="7" t="s">
        <v>2622</v>
      </c>
      <c r="C32" s="102">
        <f>IFERROR(INDEX('на отправку (3)'!E:E,MATCH($U32,'на отправку (3)'!$A:$A,0),1),0)</f>
        <v>25</v>
      </c>
      <c r="D32" s="102">
        <f>IFERROR(INDEX('на отправку (3)'!F:F,MATCH($U32,'на отправку (3)'!$A:$A,0),1),0)</f>
        <v>68</v>
      </c>
      <c r="E32" s="102">
        <f>IFERROR(INDEX('на отправку (3)'!G:G,MATCH($U32,'на отправку (3)'!$A:$A,0),1),0)</f>
        <v>0.367647059</v>
      </c>
      <c r="F32" s="102" t="str">
        <f>IFERROR(INDEX('на отправку (3)'!H:H,MATCH($U32,'на отправку (3)'!$A:$A,0),1),0)</f>
        <v>x</v>
      </c>
      <c r="G32" s="102">
        <f>IFERROR(INDEX('на отправку (3)'!I:I,MATCH($U32,'на отправку (3)'!$A:$A,0),1),0)</f>
        <v>115.992647109</v>
      </c>
      <c r="H32" s="102" t="str">
        <f>IFERROR(INDEX('на отправку (3)'!J:J,MATCH($U32,'на отправку (3)'!$A:$A,0),1),0)</f>
        <v>x</v>
      </c>
      <c r="I32" s="102">
        <f>IFERROR(INDEX('на отправку (3)'!K:K,MATCH($U32,'на отправку (3)'!$A:$A,0),1),0)</f>
        <v>1</v>
      </c>
      <c r="J32" s="102">
        <f>IFERROR(INDEX('на отправку (3)'!L:L,MATCH($U32,'на отправку (3)'!$A:$A,0),1),0)</f>
        <v>0</v>
      </c>
      <c r="K32" s="102">
        <f>IFERROR(INDEX('на отправку (3)'!M:M,MATCH($U32,'на отправку (3)'!$A:$A,0),1),0)</f>
        <v>0</v>
      </c>
      <c r="L32" s="102">
        <f>IFERROR(INDEX('на отправку (3)'!N:N,MATCH($U32,'на отправку (3)'!$A:$A,0),1),0)</f>
        <v>1</v>
      </c>
      <c r="M32" s="102">
        <f>IFERROR(INDEX('на отправку (3)'!O:O,MATCH($U32,'на отправку (3)'!$A:$A,0),1),0)</f>
        <v>0</v>
      </c>
      <c r="N32" s="102">
        <f>IFERROR(INDEX('на отправку (3)'!P:P,MATCH($U32,'на отправку (3)'!$A:$A,0),1),0)</f>
        <v>16</v>
      </c>
      <c r="O32" s="102">
        <f>IFERROR(INDEX('на отправку (3)'!Q:Q,MATCH($U32,'на отправку (3)'!$A:$A,0),1),0)</f>
        <v>94</v>
      </c>
      <c r="P32" s="102">
        <f>IFERROR(INDEX('на отправку (3)'!R:R,MATCH($U32,'на отправку (3)'!$A:$A,0),1),0)</f>
        <v>0.17021276599999999</v>
      </c>
      <c r="Q32" s="102">
        <f>IFERROR(INDEX('на отправку (3)'!S:S,MATCH($U32,'на отправку (3)'!$A:$A,0),1),0)</f>
        <v>0</v>
      </c>
      <c r="R32" s="102">
        <f>IFERROR(INDEX('на отправку (3)'!T:T,MATCH($U32,'на отправку (3)'!$A:$A,0),1),0)</f>
        <v>0</v>
      </c>
      <c r="T32" s="140">
        <f t="shared" si="0"/>
        <v>1</v>
      </c>
      <c r="U32" s="141" t="str">
        <f t="shared" si="1"/>
        <v>021104№21</v>
      </c>
      <c r="V32" s="142">
        <f>IFERROR(INDEX('на отправку (3)'!AI:AI,MATCH($U32,'на отправку (3)'!$A:$A,0),1),0)</f>
        <v>0.40586932399999998</v>
      </c>
      <c r="W32" s="142">
        <f>IFERROR(INDEX('на отправку (3)'!AJ:AJ,MATCH($U32,'на отправку (3)'!$A:$A,0),1),0)</f>
        <v>1</v>
      </c>
      <c r="X32" s="142">
        <v>1</v>
      </c>
      <c r="Y32" s="142">
        <f t="shared" si="2"/>
        <v>1</v>
      </c>
    </row>
    <row r="33" spans="1:26" ht="26.25" customHeight="1" x14ac:dyDescent="0.25">
      <c r="A33" s="7" t="s">
        <v>337</v>
      </c>
      <c r="B33" s="7" t="s">
        <v>2623</v>
      </c>
      <c r="C33" s="102">
        <f>IFERROR(INDEX('на отправку (3)'!E:E,MATCH($U33,'на отправку (3)'!$A:$A,0),1),0)</f>
        <v>236</v>
      </c>
      <c r="D33" s="102">
        <f>IFERROR(INDEX('на отправку (3)'!F:F,MATCH($U33,'на отправку (3)'!$A:$A,0),1),0)</f>
        <v>275</v>
      </c>
      <c r="E33" s="102">
        <f>IFERROR(INDEX('на отправку (3)'!G:G,MATCH($U33,'на отправку (3)'!$A:$A,0),1),0)</f>
        <v>0.85818181800000004</v>
      </c>
      <c r="F33" s="102">
        <f>IFERROR(INDEX('на отправку (3)'!H:H,MATCH($U33,'на отправку (3)'!$A:$A,0),1),0)</f>
        <v>1</v>
      </c>
      <c r="G33" s="102" t="str">
        <f>IFERROR(INDEX('на отправку (3)'!I:I,MATCH($U33,'на отправку (3)'!$A:$A,0),1),0)</f>
        <v>x</v>
      </c>
      <c r="H33" s="102">
        <f>IFERROR(INDEX('на отправку (3)'!J:J,MATCH($U33,'на отправку (3)'!$A:$A,0),1),0)</f>
        <v>0.85818181800000004</v>
      </c>
      <c r="I33" s="102">
        <f>IFERROR(INDEX('на отправку (3)'!K:K,MATCH($U33,'на отправку (3)'!$A:$A,0),1),0)</f>
        <v>0.5</v>
      </c>
      <c r="J33" s="102">
        <f>IFERROR(INDEX('на отправку (3)'!L:L,MATCH($U33,'на отправку (3)'!$A:$A,0),1),0)</f>
        <v>0</v>
      </c>
      <c r="K33" s="102">
        <f>IFERROR(INDEX('на отправку (3)'!M:M,MATCH($U33,'на отправку (3)'!$A:$A,0),1),0)</f>
        <v>1</v>
      </c>
      <c r="L33" s="102">
        <f>IFERROR(INDEX('на отправку (3)'!N:N,MATCH($U33,'на отправку (3)'!$A:$A,0),1),0)</f>
        <v>1</v>
      </c>
      <c r="M33" s="102">
        <f>IFERROR(INDEX('на отправку (3)'!O:O,MATCH($U33,'на отправку (3)'!$A:$A,0),1),0)</f>
        <v>0</v>
      </c>
      <c r="N33" s="102">
        <f>IFERROR(INDEX('на отправку (3)'!P:P,MATCH($U33,'на отправку (3)'!$A:$A,0),1),0)</f>
        <v>0</v>
      </c>
      <c r="O33" s="102">
        <f>IFERROR(INDEX('на отправку (3)'!Q:Q,MATCH($U33,'на отправку (3)'!$A:$A,0),1),0)</f>
        <v>0</v>
      </c>
      <c r="P33" s="102">
        <f>IFERROR(INDEX('на отправку (3)'!R:R,MATCH($U33,'на отправку (3)'!$A:$A,0),1),0)</f>
        <v>0</v>
      </c>
      <c r="Q33" s="102">
        <f>IFERROR(INDEX('на отправку (3)'!S:S,MATCH($U33,'на отправку (3)'!$A:$A,0),1),0)</f>
        <v>0</v>
      </c>
      <c r="R33" s="102">
        <f>IFERROR(INDEX('на отправку (3)'!T:T,MATCH($U33,'на отправку (3)'!$A:$A,0),1),0)</f>
        <v>0</v>
      </c>
      <c r="T33" s="140">
        <f t="shared" si="0"/>
        <v>1</v>
      </c>
      <c r="U33" s="141" t="str">
        <f t="shared" si="1"/>
        <v>021104№22</v>
      </c>
      <c r="V33" s="142">
        <f>IFERROR(INDEX('на отправку (3)'!AI:AI,MATCH($U33,'на отправку (3)'!$A:$A,0),1),0)</f>
        <v>0.59924209900000003</v>
      </c>
      <c r="W33" s="142">
        <f>IFERROR(INDEX('на отправку (3)'!AJ:AJ,MATCH($U33,'на отправку (3)'!$A:$A,0),1),0)</f>
        <v>0</v>
      </c>
      <c r="X33" s="142">
        <v>1</v>
      </c>
      <c r="Y33" s="142">
        <f t="shared" si="2"/>
        <v>1</v>
      </c>
    </row>
    <row r="34" spans="1:26" ht="26.25" customHeight="1" x14ac:dyDescent="0.25">
      <c r="A34" s="7" t="s">
        <v>339</v>
      </c>
      <c r="B34" s="7" t="s">
        <v>2624</v>
      </c>
      <c r="C34" s="102">
        <f>IFERROR(INDEX('на отправку (3)'!E:E,MATCH($U34,'на отправку (3)'!$A:$A,0),1),0)</f>
        <v>0</v>
      </c>
      <c r="D34" s="102">
        <f>IFERROR(INDEX('на отправку (3)'!F:F,MATCH($U34,'на отправку (3)'!$A:$A,0),1),0)</f>
        <v>0</v>
      </c>
      <c r="E34" s="102">
        <f>IFERROR(INDEX('на отправку (3)'!G:G,MATCH($U34,'на отправку (3)'!$A:$A,0),1),0)</f>
        <v>0</v>
      </c>
      <c r="F34" s="102" t="str">
        <f>IFERROR(INDEX('на отправку (3)'!H:H,MATCH($U34,'на отправку (3)'!$A:$A,0),1),0)</f>
        <v>x</v>
      </c>
      <c r="G34" s="102">
        <f>IFERROR(INDEX('на отправку (3)'!I:I,MATCH($U34,'на отправку (3)'!$A:$A,0),1),0)</f>
        <v>0</v>
      </c>
      <c r="H34" s="102" t="str">
        <f>IFERROR(INDEX('на отправку (3)'!J:J,MATCH($U34,'на отправку (3)'!$A:$A,0),1),0)</f>
        <v>x</v>
      </c>
      <c r="I34" s="102">
        <f>IFERROR(INDEX('на отправку (3)'!K:K,MATCH($U34,'на отправку (3)'!$A:$A,0),1),0)</f>
        <v>0</v>
      </c>
      <c r="J34" s="102">
        <f>IFERROR(INDEX('на отправку (3)'!L:L,MATCH($U34,'на отправку (3)'!$A:$A,0),1),0)</f>
        <v>0</v>
      </c>
      <c r="K34" s="102">
        <f>IFERROR(INDEX('на отправку (3)'!M:M,MATCH($U34,'на отправку (3)'!$A:$A,0),1),0)</f>
        <v>0</v>
      </c>
      <c r="L34" s="102">
        <f>IFERROR(INDEX('на отправку (3)'!N:N,MATCH($U34,'на отправку (3)'!$A:$A,0),1),0)</f>
        <v>2</v>
      </c>
      <c r="M34" s="102">
        <f>IFERROR(INDEX('на отправку (3)'!O:O,MATCH($U34,'на отправку (3)'!$A:$A,0),1),0)</f>
        <v>0</v>
      </c>
      <c r="N34" s="102">
        <f>IFERROR(INDEX('на отправку (3)'!P:P,MATCH($U34,'на отправку (3)'!$A:$A,0),1),0)</f>
        <v>0</v>
      </c>
      <c r="O34" s="102">
        <f>IFERROR(INDEX('на отправку (3)'!Q:Q,MATCH($U34,'на отправку (3)'!$A:$A,0),1),0)</f>
        <v>1</v>
      </c>
      <c r="P34" s="102">
        <f>IFERROR(INDEX('на отправку (3)'!R:R,MATCH($U34,'на отправку (3)'!$A:$A,0),1),0)</f>
        <v>0</v>
      </c>
      <c r="Q34" s="102">
        <f>IFERROR(INDEX('на отправку (3)'!S:S,MATCH($U34,'на отправку (3)'!$A:$A,0),1),0)</f>
        <v>0</v>
      </c>
      <c r="R34" s="102">
        <f>IFERROR(INDEX('на отправку (3)'!T:T,MATCH($U34,'на отправку (3)'!$A:$A,0),1),0)</f>
        <v>0</v>
      </c>
      <c r="T34" s="140">
        <f t="shared" si="0"/>
        <v>0</v>
      </c>
      <c r="U34" s="141" t="str">
        <f t="shared" si="1"/>
        <v>021104№23</v>
      </c>
      <c r="V34" s="142">
        <f>IFERROR(INDEX('на отправку (3)'!AI:AI,MATCH($U34,'на отправку (3)'!$A:$A,0),1),0)</f>
        <v>0.46666666699999998</v>
      </c>
      <c r="W34" s="142">
        <f>IFERROR(INDEX('на отправку (3)'!AJ:AJ,MATCH($U34,'на отправку (3)'!$A:$A,0),1),0)</f>
        <v>6</v>
      </c>
      <c r="X34" s="142">
        <v>1</v>
      </c>
      <c r="Y34" s="142">
        <f t="shared" si="2"/>
        <v>0</v>
      </c>
    </row>
    <row r="35" spans="1:26" ht="36.75" customHeight="1" x14ac:dyDescent="0.25">
      <c r="A35" s="7" t="s">
        <v>341</v>
      </c>
      <c r="B35" s="7" t="s">
        <v>2625</v>
      </c>
      <c r="C35" s="102">
        <f>IFERROR(INDEX('на отправку (3)'!E:E,MATCH($U35,'на отправку (3)'!$A:$A,0),1),0)</f>
        <v>0</v>
      </c>
      <c r="D35" s="102">
        <f>IFERROR(INDEX('на отправку (3)'!F:F,MATCH($U35,'на отправку (3)'!$A:$A,0),1),0)</f>
        <v>1</v>
      </c>
      <c r="E35" s="102">
        <f>IFERROR(INDEX('на отправку (3)'!G:G,MATCH($U35,'на отправку (3)'!$A:$A,0),1),0)</f>
        <v>0</v>
      </c>
      <c r="F35" s="102" t="str">
        <f>IFERROR(INDEX('на отправку (3)'!H:H,MATCH($U35,'на отправку (3)'!$A:$A,0),1),0)</f>
        <v>x</v>
      </c>
      <c r="G35" s="102">
        <f>IFERROR(INDEX('на отправку (3)'!I:I,MATCH($U35,'на отправку (3)'!$A:$A,0),1),0)</f>
        <v>0</v>
      </c>
      <c r="H35" s="102" t="str">
        <f>IFERROR(INDEX('на отправку (3)'!J:J,MATCH($U35,'на отправку (3)'!$A:$A,0),1),0)</f>
        <v>x</v>
      </c>
      <c r="I35" s="102">
        <f>IFERROR(INDEX('на отправку (3)'!K:K,MATCH($U35,'на отправку (3)'!$A:$A,0),1),0)</f>
        <v>0</v>
      </c>
      <c r="J35" s="102">
        <f>IFERROR(INDEX('на отправку (3)'!L:L,MATCH($U35,'на отправку (3)'!$A:$A,0),1),0)</f>
        <v>0</v>
      </c>
      <c r="K35" s="102">
        <f>IFERROR(INDEX('на отправку (3)'!M:M,MATCH($U35,'на отправку (3)'!$A:$A,0),1),0)</f>
        <v>0</v>
      </c>
      <c r="L35" s="102">
        <f>IFERROR(INDEX('на отправку (3)'!N:N,MATCH($U35,'на отправку (3)'!$A:$A,0),1),0)</f>
        <v>1</v>
      </c>
      <c r="M35" s="102">
        <f>IFERROR(INDEX('на отправку (3)'!O:O,MATCH($U35,'на отправку (3)'!$A:$A,0),1),0)</f>
        <v>0</v>
      </c>
      <c r="N35" s="102">
        <f>IFERROR(INDEX('на отправку (3)'!P:P,MATCH($U35,'на отправку (3)'!$A:$A,0),1),0)</f>
        <v>0</v>
      </c>
      <c r="O35" s="102">
        <f>IFERROR(INDEX('на отправку (3)'!Q:Q,MATCH($U35,'на отправку (3)'!$A:$A,0),1),0)</f>
        <v>5</v>
      </c>
      <c r="P35" s="102">
        <f>IFERROR(INDEX('на отправку (3)'!R:R,MATCH($U35,'на отправку (3)'!$A:$A,0),1),0)</f>
        <v>0</v>
      </c>
      <c r="Q35" s="102">
        <f>IFERROR(INDEX('на отправку (3)'!S:S,MATCH($U35,'на отправку (3)'!$A:$A,0),1),0)</f>
        <v>0</v>
      </c>
      <c r="R35" s="102">
        <f>IFERROR(INDEX('на отправку (3)'!T:T,MATCH($U35,'на отправку (3)'!$A:$A,0),1),0)</f>
        <v>0</v>
      </c>
      <c r="T35" s="140">
        <f t="shared" si="0"/>
        <v>0</v>
      </c>
      <c r="U35" s="141" t="str">
        <f t="shared" si="1"/>
        <v>021104№24</v>
      </c>
      <c r="V35" s="142">
        <f>IFERROR(INDEX('на отправку (3)'!AI:AI,MATCH($U35,'на отправку (3)'!$A:$A,0),1),0)</f>
        <v>0.91379310300000005</v>
      </c>
      <c r="W35" s="142">
        <f>IFERROR(INDEX('на отправку (3)'!AJ:AJ,MATCH($U35,'на отправку (3)'!$A:$A,0),1),0)</f>
        <v>10</v>
      </c>
      <c r="X35" s="142">
        <v>1</v>
      </c>
      <c r="Y35" s="142">
        <f t="shared" si="2"/>
        <v>1</v>
      </c>
    </row>
    <row r="36" spans="1:26" ht="26.25" customHeight="1" x14ac:dyDescent="0.25">
      <c r="A36" s="7" t="s">
        <v>343</v>
      </c>
      <c r="B36" s="7" t="s">
        <v>2626</v>
      </c>
      <c r="C36" s="102">
        <f>IFERROR(INDEX('на отправку (3)'!E:E,MATCH($U36,'на отправку (3)'!$A:$A,0),1),0)</f>
        <v>306</v>
      </c>
      <c r="D36" s="102">
        <f>IFERROR(INDEX('на отправку (3)'!F:F,MATCH($U36,'на отправку (3)'!$A:$A,0),1),0)</f>
        <v>344</v>
      </c>
      <c r="E36" s="102">
        <f>IFERROR(INDEX('на отправку (3)'!G:G,MATCH($U36,'на отправку (3)'!$A:$A,0),1),0)</f>
        <v>0.88953488400000003</v>
      </c>
      <c r="F36" s="102">
        <f>IFERROR(INDEX('на отправку (3)'!H:H,MATCH($U36,'на отправку (3)'!$A:$A,0),1),0)</f>
        <v>1</v>
      </c>
      <c r="G36" s="102" t="str">
        <f>IFERROR(INDEX('на отправку (3)'!I:I,MATCH($U36,'на отправку (3)'!$A:$A,0),1),0)</f>
        <v>x</v>
      </c>
      <c r="H36" s="102">
        <f>IFERROR(INDEX('на отправку (3)'!J:J,MATCH($U36,'на отправку (3)'!$A:$A,0),1),0)</f>
        <v>0.88953488400000003</v>
      </c>
      <c r="I36" s="102">
        <f>IFERROR(INDEX('на отправку (3)'!K:K,MATCH($U36,'на отправку (3)'!$A:$A,0),1),0)</f>
        <v>0</v>
      </c>
      <c r="J36" s="102">
        <f>IFERROR(INDEX('на отправку (3)'!L:L,MATCH($U36,'на отправку (3)'!$A:$A,0),1),0)</f>
        <v>0</v>
      </c>
      <c r="K36" s="102">
        <f>IFERROR(INDEX('на отправку (3)'!M:M,MATCH($U36,'на отправку (3)'!$A:$A,0),1),0)</f>
        <v>0</v>
      </c>
      <c r="L36" s="102">
        <f>IFERROR(INDEX('на отправку (3)'!N:N,MATCH($U36,'на отправку (3)'!$A:$A,0),1),0)</f>
        <v>1</v>
      </c>
      <c r="M36" s="102">
        <f>IFERROR(INDEX('на отправку (3)'!O:O,MATCH($U36,'на отправку (3)'!$A:$A,0),1),0)</f>
        <v>0</v>
      </c>
      <c r="N36" s="102">
        <f>IFERROR(INDEX('на отправку (3)'!P:P,MATCH($U36,'на отправку (3)'!$A:$A,0),1),0)</f>
        <v>0</v>
      </c>
      <c r="O36" s="102">
        <f>IFERROR(INDEX('на отправку (3)'!Q:Q,MATCH($U36,'на отправку (3)'!$A:$A,0),1),0)</f>
        <v>0</v>
      </c>
      <c r="P36" s="102">
        <f>IFERROR(INDEX('на отправку (3)'!R:R,MATCH($U36,'на отправку (3)'!$A:$A,0),1),0)</f>
        <v>0</v>
      </c>
      <c r="Q36" s="102">
        <f>IFERROR(INDEX('на отправку (3)'!S:S,MATCH($U36,'на отправку (3)'!$A:$A,0),1),0)</f>
        <v>0</v>
      </c>
      <c r="R36" s="102">
        <f>IFERROR(INDEX('на отправку (3)'!T:T,MATCH($U36,'на отправку (3)'!$A:$A,0),1),0)</f>
        <v>0</v>
      </c>
      <c r="T36" s="144">
        <f t="shared" si="0"/>
        <v>0</v>
      </c>
      <c r="U36" s="141" t="str">
        <f t="shared" si="1"/>
        <v>021104№25</v>
      </c>
      <c r="V36" s="145">
        <f>IFERROR(INDEX('на отправку (3)'!AI:AI,MATCH($U36,'на отправку (3)'!$A:$A,0),1),0)</f>
        <v>0.97028108999999996</v>
      </c>
      <c r="W36" s="145">
        <f>IFERROR(INDEX('на отправку (3)'!AJ:AJ,MATCH($U36,'на отправку (3)'!$A:$A,0),1),0)</f>
        <v>0</v>
      </c>
      <c r="X36" s="145">
        <v>2</v>
      </c>
      <c r="Y36" s="145">
        <f t="shared" si="2"/>
        <v>2</v>
      </c>
    </row>
    <row r="37" spans="1:26" ht="15" customHeight="1" x14ac:dyDescent="0.25">
      <c r="A37" s="7"/>
      <c r="B37" s="7"/>
      <c r="C37" s="172" t="s">
        <v>2627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T37" s="9"/>
      <c r="U37" s="9"/>
      <c r="V37" s="9"/>
      <c r="W37" s="9"/>
      <c r="X37" s="9"/>
      <c r="Y37" s="9"/>
    </row>
    <row r="38" spans="1:26" ht="15.75" customHeight="1" x14ac:dyDescent="0.25">
      <c r="A38" s="7" t="s">
        <v>2628</v>
      </c>
      <c r="B38" s="7" t="s">
        <v>2629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3">
        <v>0</v>
      </c>
      <c r="J38" s="102">
        <v>0</v>
      </c>
      <c r="K38" s="102">
        <v>0</v>
      </c>
      <c r="L38" s="102">
        <v>0</v>
      </c>
      <c r="M38" s="110"/>
      <c r="N38" s="102">
        <v>0</v>
      </c>
      <c r="O38" s="102">
        <v>0</v>
      </c>
      <c r="P38" s="102">
        <v>0</v>
      </c>
      <c r="Q38" s="103">
        <v>0</v>
      </c>
      <c r="R38" s="110"/>
      <c r="T38" s="9"/>
      <c r="U38" s="9"/>
      <c r="V38" s="9"/>
      <c r="W38" s="9"/>
      <c r="X38" s="9"/>
      <c r="Y38" s="9"/>
    </row>
    <row r="39" spans="1:26" ht="15.75" customHeight="1" x14ac:dyDescent="0.25">
      <c r="A39" s="7"/>
      <c r="B39" s="7" t="s">
        <v>2630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3">
        <v>0</v>
      </c>
      <c r="J39" s="102">
        <v>0</v>
      </c>
      <c r="K39" s="102">
        <v>0</v>
      </c>
      <c r="L39" s="102">
        <v>0</v>
      </c>
      <c r="M39" s="110"/>
      <c r="N39" s="102">
        <v>0</v>
      </c>
      <c r="O39" s="102">
        <v>0</v>
      </c>
      <c r="P39" s="102">
        <v>0</v>
      </c>
      <c r="Q39" s="103">
        <v>0</v>
      </c>
      <c r="R39" s="110"/>
      <c r="T39" s="9"/>
      <c r="U39" s="9"/>
      <c r="V39" s="9"/>
      <c r="W39" s="9"/>
      <c r="X39" s="9"/>
      <c r="Y39" s="9"/>
    </row>
    <row r="40" spans="1:26" ht="15.75" customHeight="1" x14ac:dyDescent="0.25">
      <c r="A40" s="7"/>
      <c r="B40" s="7" t="s">
        <v>2631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3">
        <v>0</v>
      </c>
      <c r="J40" s="102">
        <v>0</v>
      </c>
      <c r="K40" s="102">
        <v>0</v>
      </c>
      <c r="L40" s="102">
        <v>0</v>
      </c>
      <c r="M40" s="110"/>
      <c r="N40" s="102">
        <v>0</v>
      </c>
      <c r="O40" s="102">
        <v>0</v>
      </c>
      <c r="P40" s="102">
        <v>0</v>
      </c>
      <c r="Q40" s="103">
        <v>0</v>
      </c>
      <c r="R40" s="110"/>
      <c r="T40" s="9"/>
      <c r="U40" s="9"/>
      <c r="V40" s="9"/>
      <c r="W40" s="9"/>
      <c r="X40" s="9"/>
      <c r="Y40" s="9"/>
    </row>
    <row r="41" spans="1:26" ht="15.75" customHeight="1" x14ac:dyDescent="0.25">
      <c r="A41" s="7"/>
      <c r="B41" s="7" t="s">
        <v>2632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3">
        <v>0</v>
      </c>
      <c r="J41" s="102">
        <v>0</v>
      </c>
      <c r="K41" s="102">
        <v>0</v>
      </c>
      <c r="L41" s="102">
        <v>0</v>
      </c>
      <c r="M41" s="110"/>
      <c r="N41" s="102">
        <v>0</v>
      </c>
      <c r="O41" s="102">
        <v>0</v>
      </c>
      <c r="P41" s="102">
        <v>0</v>
      </c>
      <c r="Q41" s="103">
        <v>0</v>
      </c>
      <c r="R41" s="110"/>
      <c r="T41" s="9"/>
      <c r="U41" s="9"/>
      <c r="V41" s="9"/>
      <c r="W41" s="9"/>
      <c r="X41" s="9"/>
      <c r="Y41" s="9"/>
    </row>
    <row r="42" spans="1:26" ht="15.75" customHeight="1" x14ac:dyDescent="0.25">
      <c r="A42" s="7"/>
      <c r="B42" s="7" t="s">
        <v>2633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3">
        <v>0</v>
      </c>
      <c r="J42" s="102">
        <v>0</v>
      </c>
      <c r="K42" s="102">
        <v>0</v>
      </c>
      <c r="L42" s="102">
        <v>0</v>
      </c>
      <c r="M42" s="110"/>
      <c r="N42" s="102">
        <v>0</v>
      </c>
      <c r="O42" s="102">
        <v>0</v>
      </c>
      <c r="P42" s="102">
        <v>0</v>
      </c>
      <c r="Q42" s="103">
        <v>0</v>
      </c>
      <c r="R42" s="110"/>
      <c r="T42" s="9"/>
      <c r="U42" s="9"/>
      <c r="V42" s="9"/>
      <c r="W42" s="9"/>
      <c r="X42" s="9"/>
      <c r="Y42" s="9"/>
    </row>
    <row r="43" spans="1:26" ht="15.75" customHeight="1" x14ac:dyDescent="0.25">
      <c r="A43" s="7"/>
      <c r="B43" s="7" t="s">
        <v>2634</v>
      </c>
      <c r="C43" s="102">
        <v>0</v>
      </c>
      <c r="D43" s="102">
        <v>0</v>
      </c>
      <c r="E43" s="102">
        <v>0</v>
      </c>
      <c r="F43" s="102">
        <v>0</v>
      </c>
      <c r="G43" s="102">
        <v>0</v>
      </c>
      <c r="H43" s="102">
        <v>0</v>
      </c>
      <c r="I43" s="103">
        <v>0</v>
      </c>
      <c r="J43" s="102">
        <v>0</v>
      </c>
      <c r="K43" s="102">
        <v>0</v>
      </c>
      <c r="L43" s="102">
        <v>0</v>
      </c>
      <c r="M43" s="110"/>
      <c r="N43" s="102">
        <v>0</v>
      </c>
      <c r="O43" s="102">
        <v>0</v>
      </c>
      <c r="P43" s="102">
        <v>0</v>
      </c>
      <c r="Q43" s="103">
        <v>0</v>
      </c>
      <c r="R43" s="110"/>
      <c r="T43" s="9"/>
      <c r="U43" s="9"/>
      <c r="V43" s="9"/>
      <c r="W43" s="9"/>
      <c r="X43" s="9"/>
      <c r="Y43" s="9"/>
    </row>
    <row r="44" spans="1:26" ht="15.75" customHeight="1" x14ac:dyDescent="0.25">
      <c r="A44" s="7"/>
      <c r="B44" s="7" t="s">
        <v>2635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3">
        <v>0</v>
      </c>
      <c r="J44" s="102">
        <v>0</v>
      </c>
      <c r="K44" s="102">
        <v>0</v>
      </c>
      <c r="L44" s="102">
        <v>0</v>
      </c>
      <c r="M44" s="110"/>
      <c r="N44" s="102">
        <v>0</v>
      </c>
      <c r="O44" s="102">
        <v>0</v>
      </c>
      <c r="P44" s="102">
        <v>0</v>
      </c>
      <c r="Q44" s="103">
        <v>0</v>
      </c>
      <c r="R44" s="110"/>
      <c r="T44" s="9"/>
      <c r="U44" s="9"/>
      <c r="V44" s="9"/>
      <c r="W44" s="9"/>
      <c r="X44" s="9"/>
      <c r="Y44" s="9"/>
    </row>
    <row r="45" spans="1:26" ht="0.75" customHeight="1" x14ac:dyDescent="0.25">
      <c r="A45" s="1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4"/>
      <c r="T45" s="9"/>
      <c r="U45" s="9"/>
      <c r="V45" s="9"/>
      <c r="W45" s="9"/>
      <c r="X45" s="9"/>
      <c r="Y45" s="9"/>
    </row>
    <row r="46" spans="1:26" ht="0.75" customHeight="1" x14ac:dyDescent="0.25"/>
    <row r="47" spans="1:26" ht="34.5" customHeight="1" x14ac:dyDescent="0.25">
      <c r="A47" s="176" t="s">
        <v>2636</v>
      </c>
      <c r="B47" s="176" t="s">
        <v>2636</v>
      </c>
      <c r="C47" s="176" t="s">
        <v>2636</v>
      </c>
      <c r="D47" s="176" t="s">
        <v>2636</v>
      </c>
      <c r="E47" s="176" t="s">
        <v>2636</v>
      </c>
      <c r="F47" s="176" t="s">
        <v>2636</v>
      </c>
      <c r="G47" s="176" t="s">
        <v>2636</v>
      </c>
      <c r="H47" s="176" t="s">
        <v>2636</v>
      </c>
      <c r="I47" s="176" t="s">
        <v>2636</v>
      </c>
      <c r="J47" s="176" t="s">
        <v>2636</v>
      </c>
      <c r="K47" s="176" t="s">
        <v>2636</v>
      </c>
      <c r="L47" s="176" t="s">
        <v>2636</v>
      </c>
      <c r="M47" s="176" t="s">
        <v>2636</v>
      </c>
      <c r="N47" s="176" t="s">
        <v>2636</v>
      </c>
      <c r="O47" s="176" t="s">
        <v>2636</v>
      </c>
      <c r="P47" s="176" t="s">
        <v>2636</v>
      </c>
      <c r="Q47" s="176" t="s">
        <v>2636</v>
      </c>
      <c r="R47" s="176" t="s">
        <v>2636</v>
      </c>
      <c r="S47" s="176" t="s">
        <v>2636</v>
      </c>
      <c r="T47" s="73">
        <f>SUM(T10:T44)</f>
        <v>13</v>
      </c>
      <c r="V47" s="85" t="s">
        <v>191</v>
      </c>
      <c r="Y47" s="73">
        <f>SUM(Y10:Y44)</f>
        <v>25</v>
      </c>
      <c r="Z47" s="85" t="s">
        <v>282</v>
      </c>
    </row>
    <row r="48" spans="1:26" ht="16.5" customHeight="1" x14ac:dyDescent="0.25">
      <c r="A48" s="176" t="s">
        <v>2637</v>
      </c>
      <c r="B48" s="176" t="s">
        <v>2637</v>
      </c>
      <c r="C48" s="176" t="s">
        <v>2637</v>
      </c>
      <c r="D48" s="176" t="s">
        <v>2637</v>
      </c>
      <c r="E48" s="176" t="s">
        <v>2637</v>
      </c>
      <c r="F48" s="176" t="s">
        <v>2637</v>
      </c>
      <c r="G48" s="176" t="s">
        <v>2637</v>
      </c>
      <c r="H48" s="176" t="s">
        <v>2637</v>
      </c>
      <c r="I48" s="176" t="s">
        <v>2637</v>
      </c>
      <c r="J48" s="176" t="s">
        <v>2637</v>
      </c>
      <c r="K48" s="176" t="s">
        <v>2637</v>
      </c>
      <c r="L48" s="176" t="s">
        <v>2637</v>
      </c>
      <c r="M48" s="176" t="s">
        <v>2637</v>
      </c>
      <c r="N48" s="176" t="s">
        <v>2637</v>
      </c>
      <c r="O48" s="176" t="s">
        <v>2637</v>
      </c>
      <c r="P48" s="176" t="s">
        <v>2637</v>
      </c>
      <c r="Q48" s="176" t="s">
        <v>2637</v>
      </c>
      <c r="R48" s="176" t="s">
        <v>2637</v>
      </c>
      <c r="S48" s="176" t="s">
        <v>2637</v>
      </c>
    </row>
    <row r="49" spans="1:19" x14ac:dyDescent="0.25">
      <c r="A49" s="176" t="s">
        <v>2638</v>
      </c>
      <c r="B49" s="176" t="s">
        <v>2638</v>
      </c>
      <c r="C49" s="176" t="s">
        <v>2638</v>
      </c>
      <c r="D49" s="176" t="s">
        <v>2638</v>
      </c>
      <c r="E49" s="176" t="s">
        <v>2638</v>
      </c>
      <c r="F49" s="176" t="s">
        <v>2638</v>
      </c>
      <c r="G49" s="176" t="s">
        <v>2638</v>
      </c>
      <c r="H49" s="176" t="s">
        <v>2638</v>
      </c>
      <c r="I49" s="176" t="s">
        <v>2638</v>
      </c>
      <c r="J49" s="176" t="s">
        <v>2638</v>
      </c>
      <c r="K49" s="176" t="s">
        <v>2638</v>
      </c>
      <c r="L49" s="176" t="s">
        <v>2638</v>
      </c>
      <c r="M49" s="176" t="s">
        <v>2638</v>
      </c>
      <c r="N49" s="176" t="s">
        <v>2638</v>
      </c>
      <c r="O49" s="176" t="s">
        <v>2638</v>
      </c>
      <c r="P49" s="176" t="s">
        <v>2638</v>
      </c>
      <c r="Q49" s="176" t="s">
        <v>2638</v>
      </c>
      <c r="R49" s="176" t="s">
        <v>2638</v>
      </c>
      <c r="S49" s="176" t="s">
        <v>2638</v>
      </c>
    </row>
    <row r="50" spans="1:19" x14ac:dyDescent="0.25">
      <c r="B50" s="85" t="s">
        <v>24</v>
      </c>
      <c r="I50" s="108">
        <f>T_РЕЗ3+T_РЕЗ4+T_РЕЗ5+T_РЕЗ6+T_РЕЗ7+T_РЕЗ8+T_РЕЗ9+T_РЕЗ10+T_РЕЗ11+T_РЕЗ12+T_РЕЗ13+T_РЕЗ14+I22+T_РЕЗ17+T_РЕЗ19+T_РЕЗ20+T_РЕЗ21+T_РЕЗ22+I29+T_РЕЗ24+T_РЕЗ26+T_РЕЗ27+T_РЕЗ28+I35+I36</f>
        <v>15.5</v>
      </c>
      <c r="L50" s="73">
        <f>SUMIF(L10:L44,1,L10:L44)</f>
        <v>19</v>
      </c>
      <c r="M50" s="85" t="s">
        <v>190</v>
      </c>
    </row>
  </sheetData>
  <mergeCells count="16">
    <mergeCell ref="V5:Y6"/>
    <mergeCell ref="A49:S49"/>
    <mergeCell ref="A2:S2"/>
    <mergeCell ref="A3:S3"/>
    <mergeCell ref="A5:A7"/>
    <mergeCell ref="B5:B7"/>
    <mergeCell ref="C5:M5"/>
    <mergeCell ref="N5:R5"/>
    <mergeCell ref="C9:R9"/>
    <mergeCell ref="C24:R24"/>
    <mergeCell ref="A4:S4"/>
    <mergeCell ref="T5:T7"/>
    <mergeCell ref="C37:R37"/>
    <mergeCell ref="A47:S47"/>
    <mergeCell ref="A48:S48"/>
    <mergeCell ref="C31:R31"/>
  </mergeCells>
  <pageMargins left="0.7" right="0.7" top="0.75" bottom="0.75" header="0.3" footer="0.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83</vt:i4>
      </vt:variant>
      <vt:variant>
        <vt:lpstr>Именованные диапазоны</vt:lpstr>
      </vt:variant>
      <vt:variant>
        <vt:i4>11503</vt:i4>
      </vt:variant>
    </vt:vector>
  </HeadingPairs>
  <TitlesOfParts>
    <vt:vector size="11586" baseType="lpstr">
      <vt:lpstr>на отправку (3)</vt:lpstr>
      <vt:lpstr>СВОД за 9 мес.</vt:lpstr>
      <vt:lpstr>УФИЦ РАН</vt:lpstr>
      <vt:lpstr>ГБУЗ РБ Миякинская ЦРБ</vt:lpstr>
      <vt:lpstr>ГБУЗ РБ Давлекановская ЦРБ</vt:lpstr>
      <vt:lpstr>ГБУЗ РБ Раевская ЦРБ</vt:lpstr>
      <vt:lpstr>ГБУЗ РБ ДП № 3 г.Уфа</vt:lpstr>
      <vt:lpstr>ГБУЗ РБ Мраковская ЦРБ</vt:lpstr>
      <vt:lpstr>ГБУЗ РБ Мелеузовская ЦРБ</vt:lpstr>
      <vt:lpstr>ГБУЗ РБ Исянгуловская ЦРБ</vt:lpstr>
      <vt:lpstr>ГБУЗ РБ ДП № 2 г.Уфа</vt:lpstr>
      <vt:lpstr>ГБУЗ РБ ГБ г.Кумертау</vt:lpstr>
      <vt:lpstr>ГБУЗ РБ ДП № 5 г.Уфа</vt:lpstr>
      <vt:lpstr>ГБУЗ РБ ДП № 6 г.Уфа</vt:lpstr>
      <vt:lpstr>ГБУЗ РБ ГДКБ № 17 г.Уфа</vt:lpstr>
      <vt:lpstr>ГБУЗ РБ ГБ г.Нефтекамск</vt:lpstr>
      <vt:lpstr>ГБУЗ РБ Краснокамская ЦРБ</vt:lpstr>
      <vt:lpstr>ГБУЗ РБ Калтасинская ЦРБ</vt:lpstr>
      <vt:lpstr>ГБУЗ РБ ГБ № 1 г.Октябрьский</vt:lpstr>
      <vt:lpstr>ООО "Медсервис" г. Салават</vt:lpstr>
      <vt:lpstr>ГБУЗ РБ Федоровская ЦРБ</vt:lpstr>
      <vt:lpstr>ГБУЗ РБ ГБ г.Салават</vt:lpstr>
      <vt:lpstr>ГБУЗ РБ Акъярская ЦРБ</vt:lpstr>
      <vt:lpstr>ГБУЗ РБ ЦГБ г.Сибай</vt:lpstr>
      <vt:lpstr>ГБУЗ РБ ГКБ № 1 г.Стерлитамак</vt:lpstr>
      <vt:lpstr>ЧУЗ "РЖД-Медицина"г.Стерлитамак</vt:lpstr>
      <vt:lpstr>ГБУЗ РБ Красноусольская ЦРБ</vt:lpstr>
      <vt:lpstr>ГБУЗ РБ Стерлибашевская ЦРБ</vt:lpstr>
      <vt:lpstr>ГБУЗ РБ Толбазинская ЦРБ</vt:lpstr>
      <vt:lpstr>ГБУЗ РБ ДБ г.Стерлитамак</vt:lpstr>
      <vt:lpstr>ГБУЗ РБ Туймазинская ЦРБ</vt:lpstr>
      <vt:lpstr>ГБУЗ РБ Шаранская ЦРБ</vt:lpstr>
      <vt:lpstr>ГБУЗ РБ ГКБ № 8 г.Уфа</vt:lpstr>
      <vt:lpstr>ГБУЗ РБ Учалинская ЦГБ</vt:lpstr>
      <vt:lpstr>ГБУЗ РБ Чишминская ЦРБ</vt:lpstr>
      <vt:lpstr>ГБУЗ РБ Баймакская ЦГБ</vt:lpstr>
      <vt:lpstr>ГБУЗ РБ Буздякская ЦРБ</vt:lpstr>
      <vt:lpstr>ГБУЗ РБ Языковская ЦРБ</vt:lpstr>
      <vt:lpstr>ГБУЗ РБ Зилаирская ЦРБ</vt:lpstr>
      <vt:lpstr>ГБУЗ РБ Верхне-Татыш. ЦРБ</vt:lpstr>
      <vt:lpstr>ГБУЗ РБ Балтачевская ЦРБ</vt:lpstr>
      <vt:lpstr>ГБУЗ РБ Янаульская ЦРБ</vt:lpstr>
      <vt:lpstr>ЧУЗ"КБ"РЖД-Медицина" г.Уфа</vt:lpstr>
      <vt:lpstr>ГБУЗ РБ Иглинская ЦРБ</vt:lpstr>
      <vt:lpstr>ГБУЗ РБ Благовещенская ЦРБ</vt:lpstr>
      <vt:lpstr>ГБУЗ РБ Нуримановская ЦРБ</vt:lpstr>
      <vt:lpstr>ГБУЗ РБ Архангельская ЦРБ</vt:lpstr>
      <vt:lpstr>ГБУЗ РБ Кармаскалинская ЦРБ</vt:lpstr>
      <vt:lpstr>ГБУЗ РБ Кушнаренковская ЦРБ</vt:lpstr>
      <vt:lpstr>ГБУЗ РБ ГКБ № 13 г.Уфа</vt:lpstr>
      <vt:lpstr>ГБУЗ РБ КБСМП г.Уфа</vt:lpstr>
      <vt:lpstr>ГБУЗ РБ ГКБ № 21 г.Уфа</vt:lpstr>
      <vt:lpstr>ФГБОУ ВО БГМУ МЗ РФ</vt:lpstr>
      <vt:lpstr>ГБУЗ РБ Белебеевская ЦРБ</vt:lpstr>
      <vt:lpstr>ГБУЗ РБ Бижбулякская ЦРБ</vt:lpstr>
      <vt:lpstr>ГБУЗ РБ Ермекеевская ЦРБ</vt:lpstr>
      <vt:lpstr>ГБУЗ РБ ГКБ № 5 г.Уфа</vt:lpstr>
      <vt:lpstr>ГБУЗ РБ Аскаровская ЦРБ</vt:lpstr>
      <vt:lpstr>ГБУЗ РБ Бурзянская ЦРБ</vt:lpstr>
      <vt:lpstr>ГБУЗ РБ Белорецкая ЦРКБ</vt:lpstr>
      <vt:lpstr>ФГБУЗ МСЧ №142 ФМБА России</vt:lpstr>
      <vt:lpstr>ГБУЗ РБ ГБ № 9 г.Уфа</vt:lpstr>
      <vt:lpstr>ГБУЗ РБ Бирская ЦРБ</vt:lpstr>
      <vt:lpstr>ГБУЗ РБ Мишкинская ЦРБ</vt:lpstr>
      <vt:lpstr>ГБУЗ РБ Караидельская ЦРБ</vt:lpstr>
      <vt:lpstr>ГБУЗ РБ Аскинская ЦРБ</vt:lpstr>
      <vt:lpstr>ГБУЗ РБ Бураевская ЦРБ</vt:lpstr>
      <vt:lpstr>ГБУЗ РБ Месягутовская ЦРБ</vt:lpstr>
      <vt:lpstr>ГБУЗ РБ Большеустьикинская ЦРБ</vt:lpstr>
      <vt:lpstr>ГБУЗ РБ Малоязовская ЦРБ</vt:lpstr>
      <vt:lpstr>ГБУЗ РБ Кигинская ЦРБ</vt:lpstr>
      <vt:lpstr>ГБУЗ РБ Белокатайская ЦРБ</vt:lpstr>
      <vt:lpstr>ГБУЗ РБ ДП № 4 г.Уфа</vt:lpstr>
      <vt:lpstr>ГБУЗ РБ Дюртюлинская ЦРБ</vt:lpstr>
      <vt:lpstr>ГБУЗ РБ Чекмагушевская ЦРБ</vt:lpstr>
      <vt:lpstr>ГБУЗ РБ ГКБ № 18 г.Уфа</vt:lpstr>
      <vt:lpstr>ГБУЗ РБ Верхнеяркеевская ЦРБ</vt:lpstr>
      <vt:lpstr>ГБУЗ РБ Бакалинская ЦРБ</vt:lpstr>
      <vt:lpstr>ГБУЗ РБ Ишимбайская ЦРБ</vt:lpstr>
      <vt:lpstr>ГБУЗ РБ Поликлиника № 43 г.Уфа</vt:lpstr>
      <vt:lpstr>ГБУЗ РБ ПОликлиника № 46 г.Уфа</vt:lpstr>
      <vt:lpstr>ГБУЗ РБ ГКБ Демского р-на г.Уфы</vt:lpstr>
      <vt:lpstr>ГБУЗ РБ Поликлиника № 50 г.Уфа</vt:lpstr>
      <vt:lpstr>'ГБУЗ РБ Акъярская ЦРБ'!T_ПР1</vt:lpstr>
      <vt:lpstr>'ГБУЗ РБ Архангельская ЦРБ'!T_ПР1</vt:lpstr>
      <vt:lpstr>'ГБУЗ РБ Аскаровская ЦРБ'!T_ПР1</vt:lpstr>
      <vt:lpstr>'ГБУЗ РБ Аскинская ЦРБ'!T_ПР1</vt:lpstr>
      <vt:lpstr>'ГБУЗ РБ Баймакская ЦГБ'!T_ПР1</vt:lpstr>
      <vt:lpstr>'ГБУЗ РБ Бакалинская ЦРБ'!T_ПР1</vt:lpstr>
      <vt:lpstr>'ГБУЗ РБ Балтачевская ЦРБ'!T_ПР1</vt:lpstr>
      <vt:lpstr>'ГБУЗ РБ Белебеевская ЦРБ'!T_ПР1</vt:lpstr>
      <vt:lpstr>'ГБУЗ РБ Белокатайская ЦРБ'!T_ПР1</vt:lpstr>
      <vt:lpstr>'ГБУЗ РБ Белорецкая ЦРКБ'!T_ПР1</vt:lpstr>
      <vt:lpstr>'ГБУЗ РБ Бижбулякская ЦРБ'!T_ПР1</vt:lpstr>
      <vt:lpstr>'ГБУЗ РБ Бирская ЦРБ'!T_ПР1</vt:lpstr>
      <vt:lpstr>'ГБУЗ РБ Благовещенская ЦРБ'!T_ПР1</vt:lpstr>
      <vt:lpstr>'ГБУЗ РБ Большеустьикинская ЦРБ'!T_ПР1</vt:lpstr>
      <vt:lpstr>'ГБУЗ РБ Буздякская ЦРБ'!T_ПР1</vt:lpstr>
      <vt:lpstr>'ГБУЗ РБ Бураевская ЦРБ'!T_ПР1</vt:lpstr>
      <vt:lpstr>'ГБУЗ РБ Бурзянская ЦРБ'!T_ПР1</vt:lpstr>
      <vt:lpstr>'ГБУЗ РБ Верхне-Татыш. ЦРБ'!T_ПР1</vt:lpstr>
      <vt:lpstr>'ГБУЗ РБ Верхнеяркеевская ЦРБ'!T_ПР1</vt:lpstr>
      <vt:lpstr>'ГБУЗ РБ ГБ № 1 г.Октябрьский'!T_ПР1</vt:lpstr>
      <vt:lpstr>'ГБУЗ РБ ГБ № 9 г.Уфа'!T_ПР1</vt:lpstr>
      <vt:lpstr>'ГБУЗ РБ ГБ г.Кумертау'!T_ПР1</vt:lpstr>
      <vt:lpstr>'ГБУЗ РБ ГБ г.Нефтекамск'!T_ПР1</vt:lpstr>
      <vt:lpstr>'ГБУЗ РБ ГБ г.Салават'!T_ПР1</vt:lpstr>
      <vt:lpstr>'ГБУЗ РБ ГДКБ № 17 г.Уфа'!T_ПР1</vt:lpstr>
      <vt:lpstr>'ГБУЗ РБ ГКБ № 1 г.Стерлитамак'!T_ПР1</vt:lpstr>
      <vt:lpstr>'ГБУЗ РБ ГКБ № 13 г.Уфа'!T_ПР1</vt:lpstr>
      <vt:lpstr>'ГБУЗ РБ ГКБ № 18 г.Уфа'!T_ПР1</vt:lpstr>
      <vt:lpstr>'ГБУЗ РБ ГКБ № 21 г.Уфа'!T_ПР1</vt:lpstr>
      <vt:lpstr>'ГБУЗ РБ ГКБ № 5 г.Уфа'!T_ПР1</vt:lpstr>
      <vt:lpstr>'ГБУЗ РБ ГКБ № 8 г.Уфа'!T_ПР1</vt:lpstr>
      <vt:lpstr>'ГБУЗ РБ ГКБ Демского р-на г.Уфы'!T_ПР1</vt:lpstr>
      <vt:lpstr>'ГБУЗ РБ Давлекановская ЦРБ'!T_ПР1</vt:lpstr>
      <vt:lpstr>'ГБУЗ РБ ДБ г.Стерлитамак'!T_ПР1</vt:lpstr>
      <vt:lpstr>'ГБУЗ РБ ДП № 2 г.Уфа'!T_ПР1</vt:lpstr>
      <vt:lpstr>'ГБУЗ РБ ДП № 3 г.Уфа'!T_ПР1</vt:lpstr>
      <vt:lpstr>'ГБУЗ РБ ДП № 4 г.Уфа'!T_ПР1</vt:lpstr>
      <vt:lpstr>'ГБУЗ РБ ДП № 5 г.Уфа'!T_ПР1</vt:lpstr>
      <vt:lpstr>'ГБУЗ РБ ДП № 6 г.Уфа'!T_ПР1</vt:lpstr>
      <vt:lpstr>'ГБУЗ РБ Дюртюлинская ЦРБ'!T_ПР1</vt:lpstr>
      <vt:lpstr>'ГБУЗ РБ Ермекеевская ЦРБ'!T_ПР1</vt:lpstr>
      <vt:lpstr>'ГБУЗ РБ Зилаирская ЦРБ'!T_ПР1</vt:lpstr>
      <vt:lpstr>'ГБУЗ РБ Иглинская ЦРБ'!T_ПР1</vt:lpstr>
      <vt:lpstr>'ГБУЗ РБ Исянгуловская ЦРБ'!T_ПР1</vt:lpstr>
      <vt:lpstr>'ГБУЗ РБ Ишимбайская ЦРБ'!T_ПР1</vt:lpstr>
      <vt:lpstr>'ГБУЗ РБ Калтасинская ЦРБ'!T_ПР1</vt:lpstr>
      <vt:lpstr>'ГБУЗ РБ Караидельская ЦРБ'!T_ПР1</vt:lpstr>
      <vt:lpstr>'ГБУЗ РБ Кармаскалинская ЦРБ'!T_ПР1</vt:lpstr>
      <vt:lpstr>'ГБУЗ РБ КБСМП г.Уфа'!T_ПР1</vt:lpstr>
      <vt:lpstr>'ГБУЗ РБ Кигинская ЦРБ'!T_ПР1</vt:lpstr>
      <vt:lpstr>'ГБУЗ РБ Краснокамская ЦРБ'!T_ПР1</vt:lpstr>
      <vt:lpstr>'ГБУЗ РБ Красноусольская ЦРБ'!T_ПР1</vt:lpstr>
      <vt:lpstr>'ГБУЗ РБ Кушнаренковская ЦРБ'!T_ПР1</vt:lpstr>
      <vt:lpstr>'ГБУЗ РБ Малоязовская ЦРБ'!T_ПР1</vt:lpstr>
      <vt:lpstr>'ГБУЗ РБ Мелеузовская ЦРБ'!T_ПР1</vt:lpstr>
      <vt:lpstr>'ГБУЗ РБ Месягутовская ЦРБ'!T_ПР1</vt:lpstr>
      <vt:lpstr>'ГБУЗ РБ Мишкинская ЦРБ'!T_ПР1</vt:lpstr>
      <vt:lpstr>'ГБУЗ РБ Миякинская ЦРБ'!T_ПР1</vt:lpstr>
      <vt:lpstr>'ГБУЗ РБ Мраковская ЦРБ'!T_ПР1</vt:lpstr>
      <vt:lpstr>'ГБУЗ РБ Нуримановская ЦРБ'!T_ПР1</vt:lpstr>
      <vt:lpstr>'ГБУЗ РБ Поликлиника № 43 г.Уфа'!T_ПР1</vt:lpstr>
      <vt:lpstr>'ГБУЗ РБ ПОликлиника № 46 г.Уфа'!T_ПР1</vt:lpstr>
      <vt:lpstr>'ГБУЗ РБ Поликлиника № 50 г.Уфа'!T_ПР1</vt:lpstr>
      <vt:lpstr>'ГБУЗ РБ Раевская ЦРБ'!T_ПР1</vt:lpstr>
      <vt:lpstr>'ГБУЗ РБ Стерлибашевская ЦРБ'!T_ПР1</vt:lpstr>
      <vt:lpstr>'ГБУЗ РБ Толбазинская ЦРБ'!T_ПР1</vt:lpstr>
      <vt:lpstr>'ГБУЗ РБ Туймазинская ЦРБ'!T_ПР1</vt:lpstr>
      <vt:lpstr>'ГБУЗ РБ Учалинская ЦГБ'!T_ПР1</vt:lpstr>
      <vt:lpstr>'ГБУЗ РБ Федоровская ЦРБ'!T_ПР1</vt:lpstr>
      <vt:lpstr>'ГБУЗ РБ ЦГБ г.Сибай'!T_ПР1</vt:lpstr>
      <vt:lpstr>'ГБУЗ РБ Чекмагушевская ЦРБ'!T_ПР1</vt:lpstr>
      <vt:lpstr>'ГБУЗ РБ Чишминская ЦРБ'!T_ПР1</vt:lpstr>
      <vt:lpstr>'ГБУЗ РБ Шаранская ЦРБ'!T_ПР1</vt:lpstr>
      <vt:lpstr>'ГБУЗ РБ Языковская ЦРБ'!T_ПР1</vt:lpstr>
      <vt:lpstr>'ГБУЗ РБ Янаульская ЦРБ'!T_ПР1</vt:lpstr>
      <vt:lpstr>'ООО "Медсервис" г. Салават'!T_ПР1</vt:lpstr>
      <vt:lpstr>'УФИЦ РАН'!T_ПР1</vt:lpstr>
      <vt:lpstr>'ФГБОУ ВО БГМУ МЗ РФ'!T_ПР1</vt:lpstr>
      <vt:lpstr>'ФГБУЗ МСЧ №142 ФМБА России'!T_ПР1</vt:lpstr>
      <vt:lpstr>'ЧУЗ "РЖД-Медицина"г.Стерлитамак'!T_ПР1</vt:lpstr>
      <vt:lpstr>'ЧУЗ"КБ"РЖД-Медицина" г.Уфа'!T_ПР1</vt:lpstr>
      <vt:lpstr>'ГБУЗ РБ Акъярская ЦРБ'!T_ПР10</vt:lpstr>
      <vt:lpstr>'ГБУЗ РБ Архангельская ЦРБ'!T_ПР10</vt:lpstr>
      <vt:lpstr>'ГБУЗ РБ Аскаровская ЦРБ'!T_ПР10</vt:lpstr>
      <vt:lpstr>'ГБУЗ РБ Аскинская ЦРБ'!T_ПР10</vt:lpstr>
      <vt:lpstr>'ГБУЗ РБ Баймакская ЦГБ'!T_ПР10</vt:lpstr>
      <vt:lpstr>'ГБУЗ РБ Бакалинская ЦРБ'!T_ПР10</vt:lpstr>
      <vt:lpstr>'ГБУЗ РБ Балтачевская ЦРБ'!T_ПР10</vt:lpstr>
      <vt:lpstr>'ГБУЗ РБ Белебеевская ЦРБ'!T_ПР10</vt:lpstr>
      <vt:lpstr>'ГБУЗ РБ Белокатайская ЦРБ'!T_ПР10</vt:lpstr>
      <vt:lpstr>'ГБУЗ РБ Белорецкая ЦРКБ'!T_ПР10</vt:lpstr>
      <vt:lpstr>'ГБУЗ РБ Бижбулякская ЦРБ'!T_ПР10</vt:lpstr>
      <vt:lpstr>'ГБУЗ РБ Бирская ЦРБ'!T_ПР10</vt:lpstr>
      <vt:lpstr>'ГБУЗ РБ Благовещенская ЦРБ'!T_ПР10</vt:lpstr>
      <vt:lpstr>'ГБУЗ РБ Большеустьикинская ЦРБ'!T_ПР10</vt:lpstr>
      <vt:lpstr>'ГБУЗ РБ Буздякская ЦРБ'!T_ПР10</vt:lpstr>
      <vt:lpstr>'ГБУЗ РБ Бураевская ЦРБ'!T_ПР10</vt:lpstr>
      <vt:lpstr>'ГБУЗ РБ Бурзянская ЦРБ'!T_ПР10</vt:lpstr>
      <vt:lpstr>'ГБУЗ РБ Верхне-Татыш. ЦРБ'!T_ПР10</vt:lpstr>
      <vt:lpstr>'ГБУЗ РБ Верхнеяркеевская ЦРБ'!T_ПР10</vt:lpstr>
      <vt:lpstr>'ГБУЗ РБ ГБ № 1 г.Октябрьский'!T_ПР10</vt:lpstr>
      <vt:lpstr>'ГБУЗ РБ ГБ № 9 г.Уфа'!T_ПР10</vt:lpstr>
      <vt:lpstr>'ГБУЗ РБ ГБ г.Кумертау'!T_ПР10</vt:lpstr>
      <vt:lpstr>'ГБУЗ РБ ГБ г.Нефтекамск'!T_ПР10</vt:lpstr>
      <vt:lpstr>'ГБУЗ РБ ГБ г.Салават'!T_ПР10</vt:lpstr>
      <vt:lpstr>'ГБУЗ РБ ГДКБ № 17 г.Уфа'!T_ПР10</vt:lpstr>
      <vt:lpstr>'ГБУЗ РБ ГКБ № 1 г.Стерлитамак'!T_ПР10</vt:lpstr>
      <vt:lpstr>'ГБУЗ РБ ГКБ № 13 г.Уфа'!T_ПР10</vt:lpstr>
      <vt:lpstr>'ГБУЗ РБ ГКБ № 18 г.Уфа'!T_ПР10</vt:lpstr>
      <vt:lpstr>'ГБУЗ РБ ГКБ № 21 г.Уфа'!T_ПР10</vt:lpstr>
      <vt:lpstr>'ГБУЗ РБ ГКБ № 5 г.Уфа'!T_ПР10</vt:lpstr>
      <vt:lpstr>'ГБУЗ РБ ГКБ № 8 г.Уфа'!T_ПР10</vt:lpstr>
      <vt:lpstr>'ГБУЗ РБ ГКБ Демского р-на г.Уфы'!T_ПР10</vt:lpstr>
      <vt:lpstr>'ГБУЗ РБ Давлекановская ЦРБ'!T_ПР10</vt:lpstr>
      <vt:lpstr>'ГБУЗ РБ ДБ г.Стерлитамак'!T_ПР10</vt:lpstr>
      <vt:lpstr>'ГБУЗ РБ ДП № 2 г.Уфа'!T_ПР10</vt:lpstr>
      <vt:lpstr>'ГБУЗ РБ ДП № 3 г.Уфа'!T_ПР10</vt:lpstr>
      <vt:lpstr>'ГБУЗ РБ ДП № 4 г.Уфа'!T_ПР10</vt:lpstr>
      <vt:lpstr>'ГБУЗ РБ ДП № 5 г.Уфа'!T_ПР10</vt:lpstr>
      <vt:lpstr>'ГБУЗ РБ ДП № 6 г.Уфа'!T_ПР10</vt:lpstr>
      <vt:lpstr>'ГБУЗ РБ Дюртюлинская ЦРБ'!T_ПР10</vt:lpstr>
      <vt:lpstr>'ГБУЗ РБ Ермекеевская ЦРБ'!T_ПР10</vt:lpstr>
      <vt:lpstr>'ГБУЗ РБ Зилаирская ЦРБ'!T_ПР10</vt:lpstr>
      <vt:lpstr>'ГБУЗ РБ Иглинская ЦРБ'!T_ПР10</vt:lpstr>
      <vt:lpstr>'ГБУЗ РБ Исянгуловская ЦРБ'!T_ПР10</vt:lpstr>
      <vt:lpstr>'ГБУЗ РБ Ишимбайская ЦРБ'!T_ПР10</vt:lpstr>
      <vt:lpstr>'ГБУЗ РБ Калтасинская ЦРБ'!T_ПР10</vt:lpstr>
      <vt:lpstr>'ГБУЗ РБ Караидельская ЦРБ'!T_ПР10</vt:lpstr>
      <vt:lpstr>'ГБУЗ РБ Кармаскалинская ЦРБ'!T_ПР10</vt:lpstr>
      <vt:lpstr>'ГБУЗ РБ КБСМП г.Уфа'!T_ПР10</vt:lpstr>
      <vt:lpstr>'ГБУЗ РБ Кигинская ЦРБ'!T_ПР10</vt:lpstr>
      <vt:lpstr>'ГБУЗ РБ Краснокамская ЦРБ'!T_ПР10</vt:lpstr>
      <vt:lpstr>'ГБУЗ РБ Красноусольская ЦРБ'!T_ПР10</vt:lpstr>
      <vt:lpstr>'ГБУЗ РБ Кушнаренковская ЦРБ'!T_ПР10</vt:lpstr>
      <vt:lpstr>'ГБУЗ РБ Малоязовская ЦРБ'!T_ПР10</vt:lpstr>
      <vt:lpstr>'ГБУЗ РБ Мелеузовская ЦРБ'!T_ПР10</vt:lpstr>
      <vt:lpstr>'ГБУЗ РБ Месягутовская ЦРБ'!T_ПР10</vt:lpstr>
      <vt:lpstr>'ГБУЗ РБ Мишкинская ЦРБ'!T_ПР10</vt:lpstr>
      <vt:lpstr>'ГБУЗ РБ Миякинская ЦРБ'!T_ПР10</vt:lpstr>
      <vt:lpstr>'ГБУЗ РБ Мраковская ЦРБ'!T_ПР10</vt:lpstr>
      <vt:lpstr>'ГБУЗ РБ Нуримановская ЦРБ'!T_ПР10</vt:lpstr>
      <vt:lpstr>'ГБУЗ РБ Поликлиника № 43 г.Уфа'!T_ПР10</vt:lpstr>
      <vt:lpstr>'ГБУЗ РБ ПОликлиника № 46 г.Уфа'!T_ПР10</vt:lpstr>
      <vt:lpstr>'ГБУЗ РБ Поликлиника № 50 г.Уфа'!T_ПР10</vt:lpstr>
      <vt:lpstr>'ГБУЗ РБ Раевская ЦРБ'!T_ПР10</vt:lpstr>
      <vt:lpstr>'ГБУЗ РБ Стерлибашевская ЦРБ'!T_ПР10</vt:lpstr>
      <vt:lpstr>'ГБУЗ РБ Толбазинская ЦРБ'!T_ПР10</vt:lpstr>
      <vt:lpstr>'ГБУЗ РБ Туймазинская ЦРБ'!T_ПР10</vt:lpstr>
      <vt:lpstr>'ГБУЗ РБ Учалинская ЦГБ'!T_ПР10</vt:lpstr>
      <vt:lpstr>'ГБУЗ РБ Федоровская ЦРБ'!T_ПР10</vt:lpstr>
      <vt:lpstr>'ГБУЗ РБ ЦГБ г.Сибай'!T_ПР10</vt:lpstr>
      <vt:lpstr>'ГБУЗ РБ Чекмагушевская ЦРБ'!T_ПР10</vt:lpstr>
      <vt:lpstr>'ГБУЗ РБ Чишминская ЦРБ'!T_ПР10</vt:lpstr>
      <vt:lpstr>'ГБУЗ РБ Шаранская ЦРБ'!T_ПР10</vt:lpstr>
      <vt:lpstr>'ГБУЗ РБ Языковская ЦРБ'!T_ПР10</vt:lpstr>
      <vt:lpstr>'ГБУЗ РБ Янаульская ЦРБ'!T_ПР10</vt:lpstr>
      <vt:lpstr>'ООО "Медсервис" г. Салават'!T_ПР10</vt:lpstr>
      <vt:lpstr>'УФИЦ РАН'!T_ПР10</vt:lpstr>
      <vt:lpstr>'ФГБОУ ВО БГМУ МЗ РФ'!T_ПР10</vt:lpstr>
      <vt:lpstr>'ФГБУЗ МСЧ №142 ФМБА России'!T_ПР10</vt:lpstr>
      <vt:lpstr>'ЧУЗ "РЖД-Медицина"г.Стерлитамак'!T_ПР10</vt:lpstr>
      <vt:lpstr>'ЧУЗ"КБ"РЖД-Медицина" г.Уфа'!T_ПР10</vt:lpstr>
      <vt:lpstr>'ГБУЗ РБ Акъярская ЦРБ'!T_ПР11</vt:lpstr>
      <vt:lpstr>'ГБУЗ РБ Архангельская ЦРБ'!T_ПР11</vt:lpstr>
      <vt:lpstr>'ГБУЗ РБ Аскаровская ЦРБ'!T_ПР11</vt:lpstr>
      <vt:lpstr>'ГБУЗ РБ Аскинская ЦРБ'!T_ПР11</vt:lpstr>
      <vt:lpstr>'ГБУЗ РБ Баймакская ЦГБ'!T_ПР11</vt:lpstr>
      <vt:lpstr>'ГБУЗ РБ Бакалинская ЦРБ'!T_ПР11</vt:lpstr>
      <vt:lpstr>'ГБУЗ РБ Балтачевская ЦРБ'!T_ПР11</vt:lpstr>
      <vt:lpstr>'ГБУЗ РБ Белебеевская ЦРБ'!T_ПР11</vt:lpstr>
      <vt:lpstr>'ГБУЗ РБ Белокатайская ЦРБ'!T_ПР11</vt:lpstr>
      <vt:lpstr>'ГБУЗ РБ Белорецкая ЦРКБ'!T_ПР11</vt:lpstr>
      <vt:lpstr>'ГБУЗ РБ Бижбулякская ЦРБ'!T_ПР11</vt:lpstr>
      <vt:lpstr>'ГБУЗ РБ Бирская ЦРБ'!T_ПР11</vt:lpstr>
      <vt:lpstr>'ГБУЗ РБ Благовещенская ЦРБ'!T_ПР11</vt:lpstr>
      <vt:lpstr>'ГБУЗ РБ Большеустьикинская ЦРБ'!T_ПР11</vt:lpstr>
      <vt:lpstr>'ГБУЗ РБ Буздякская ЦРБ'!T_ПР11</vt:lpstr>
      <vt:lpstr>'ГБУЗ РБ Бураевская ЦРБ'!T_ПР11</vt:lpstr>
      <vt:lpstr>'ГБУЗ РБ Бурзянская ЦРБ'!T_ПР11</vt:lpstr>
      <vt:lpstr>'ГБУЗ РБ Верхне-Татыш. ЦРБ'!T_ПР11</vt:lpstr>
      <vt:lpstr>'ГБУЗ РБ Верхнеяркеевская ЦРБ'!T_ПР11</vt:lpstr>
      <vt:lpstr>'ГБУЗ РБ ГБ № 1 г.Октябрьский'!T_ПР11</vt:lpstr>
      <vt:lpstr>'ГБУЗ РБ ГБ № 9 г.Уфа'!T_ПР11</vt:lpstr>
      <vt:lpstr>'ГБУЗ РБ ГБ г.Кумертау'!T_ПР11</vt:lpstr>
      <vt:lpstr>'ГБУЗ РБ ГБ г.Нефтекамск'!T_ПР11</vt:lpstr>
      <vt:lpstr>'ГБУЗ РБ ГБ г.Салават'!T_ПР11</vt:lpstr>
      <vt:lpstr>'ГБУЗ РБ ГДКБ № 17 г.Уфа'!T_ПР11</vt:lpstr>
      <vt:lpstr>'ГБУЗ РБ ГКБ № 1 г.Стерлитамак'!T_ПР11</vt:lpstr>
      <vt:lpstr>'ГБУЗ РБ ГКБ № 13 г.Уфа'!T_ПР11</vt:lpstr>
      <vt:lpstr>'ГБУЗ РБ ГКБ № 18 г.Уфа'!T_ПР11</vt:lpstr>
      <vt:lpstr>'ГБУЗ РБ ГКБ № 21 г.Уфа'!T_ПР11</vt:lpstr>
      <vt:lpstr>'ГБУЗ РБ ГКБ № 5 г.Уфа'!T_ПР11</vt:lpstr>
      <vt:lpstr>'ГБУЗ РБ ГКБ № 8 г.Уфа'!T_ПР11</vt:lpstr>
      <vt:lpstr>'ГБУЗ РБ ГКБ Демского р-на г.Уфы'!T_ПР11</vt:lpstr>
      <vt:lpstr>'ГБУЗ РБ Давлекановская ЦРБ'!T_ПР11</vt:lpstr>
      <vt:lpstr>'ГБУЗ РБ ДБ г.Стерлитамак'!T_ПР11</vt:lpstr>
      <vt:lpstr>'ГБУЗ РБ ДП № 2 г.Уфа'!T_ПР11</vt:lpstr>
      <vt:lpstr>'ГБУЗ РБ ДП № 3 г.Уфа'!T_ПР11</vt:lpstr>
      <vt:lpstr>'ГБУЗ РБ ДП № 4 г.Уфа'!T_ПР11</vt:lpstr>
      <vt:lpstr>'ГБУЗ РБ ДП № 5 г.Уфа'!T_ПР11</vt:lpstr>
      <vt:lpstr>'ГБУЗ РБ ДП № 6 г.Уфа'!T_ПР11</vt:lpstr>
      <vt:lpstr>'ГБУЗ РБ Дюртюлинская ЦРБ'!T_ПР11</vt:lpstr>
      <vt:lpstr>'ГБУЗ РБ Ермекеевская ЦРБ'!T_ПР11</vt:lpstr>
      <vt:lpstr>'ГБУЗ РБ Зилаирская ЦРБ'!T_ПР11</vt:lpstr>
      <vt:lpstr>'ГБУЗ РБ Иглинская ЦРБ'!T_ПР11</vt:lpstr>
      <vt:lpstr>'ГБУЗ РБ Исянгуловская ЦРБ'!T_ПР11</vt:lpstr>
      <vt:lpstr>'ГБУЗ РБ Ишимбайская ЦРБ'!T_ПР11</vt:lpstr>
      <vt:lpstr>'ГБУЗ РБ Калтасинская ЦРБ'!T_ПР11</vt:lpstr>
      <vt:lpstr>'ГБУЗ РБ Караидельская ЦРБ'!T_ПР11</vt:lpstr>
      <vt:lpstr>'ГБУЗ РБ Кармаскалинская ЦРБ'!T_ПР11</vt:lpstr>
      <vt:lpstr>'ГБУЗ РБ КБСМП г.Уфа'!T_ПР11</vt:lpstr>
      <vt:lpstr>'ГБУЗ РБ Кигинская ЦРБ'!T_ПР11</vt:lpstr>
      <vt:lpstr>'ГБУЗ РБ Краснокамская ЦРБ'!T_ПР11</vt:lpstr>
      <vt:lpstr>'ГБУЗ РБ Красноусольская ЦРБ'!T_ПР11</vt:lpstr>
      <vt:lpstr>'ГБУЗ РБ Кушнаренковская ЦРБ'!T_ПР11</vt:lpstr>
      <vt:lpstr>'ГБУЗ РБ Малоязовская ЦРБ'!T_ПР11</vt:lpstr>
      <vt:lpstr>'ГБУЗ РБ Мелеузовская ЦРБ'!T_ПР11</vt:lpstr>
      <vt:lpstr>'ГБУЗ РБ Месягутовская ЦРБ'!T_ПР11</vt:lpstr>
      <vt:lpstr>'ГБУЗ РБ Мишкинская ЦРБ'!T_ПР11</vt:lpstr>
      <vt:lpstr>'ГБУЗ РБ Миякинская ЦРБ'!T_ПР11</vt:lpstr>
      <vt:lpstr>'ГБУЗ РБ Мраковская ЦРБ'!T_ПР11</vt:lpstr>
      <vt:lpstr>'ГБУЗ РБ Нуримановская ЦРБ'!T_ПР11</vt:lpstr>
      <vt:lpstr>'ГБУЗ РБ Поликлиника № 43 г.Уфа'!T_ПР11</vt:lpstr>
      <vt:lpstr>'ГБУЗ РБ ПОликлиника № 46 г.Уфа'!T_ПР11</vt:lpstr>
      <vt:lpstr>'ГБУЗ РБ Поликлиника № 50 г.Уфа'!T_ПР11</vt:lpstr>
      <vt:lpstr>'ГБУЗ РБ Раевская ЦРБ'!T_ПР11</vt:lpstr>
      <vt:lpstr>'ГБУЗ РБ Стерлибашевская ЦРБ'!T_ПР11</vt:lpstr>
      <vt:lpstr>'ГБУЗ РБ Толбазинская ЦРБ'!T_ПР11</vt:lpstr>
      <vt:lpstr>'ГБУЗ РБ Туймазинская ЦРБ'!T_ПР11</vt:lpstr>
      <vt:lpstr>'ГБУЗ РБ Учалинская ЦГБ'!T_ПР11</vt:lpstr>
      <vt:lpstr>'ГБУЗ РБ Федоровская ЦРБ'!T_ПР11</vt:lpstr>
      <vt:lpstr>'ГБУЗ РБ ЦГБ г.Сибай'!T_ПР11</vt:lpstr>
      <vt:lpstr>'ГБУЗ РБ Чекмагушевская ЦРБ'!T_ПР11</vt:lpstr>
      <vt:lpstr>'ГБУЗ РБ Чишминская ЦРБ'!T_ПР11</vt:lpstr>
      <vt:lpstr>'ГБУЗ РБ Шаранская ЦРБ'!T_ПР11</vt:lpstr>
      <vt:lpstr>'ГБУЗ РБ Языковская ЦРБ'!T_ПР11</vt:lpstr>
      <vt:lpstr>'ГБУЗ РБ Янаульская ЦРБ'!T_ПР11</vt:lpstr>
      <vt:lpstr>'ООО "Медсервис" г. Салават'!T_ПР11</vt:lpstr>
      <vt:lpstr>'УФИЦ РАН'!T_ПР11</vt:lpstr>
      <vt:lpstr>'ФГБОУ ВО БГМУ МЗ РФ'!T_ПР11</vt:lpstr>
      <vt:lpstr>'ФГБУЗ МСЧ №142 ФМБА России'!T_ПР11</vt:lpstr>
      <vt:lpstr>'ЧУЗ "РЖД-Медицина"г.Стерлитамак'!T_ПР11</vt:lpstr>
      <vt:lpstr>'ЧУЗ"КБ"РЖД-Медицина" г.Уфа'!T_ПР11</vt:lpstr>
      <vt:lpstr>'ГБУЗ РБ Акъярская ЦРБ'!T_ПР12</vt:lpstr>
      <vt:lpstr>'ГБУЗ РБ Архангельская ЦРБ'!T_ПР12</vt:lpstr>
      <vt:lpstr>'ГБУЗ РБ Аскаровская ЦРБ'!T_ПР12</vt:lpstr>
      <vt:lpstr>'ГБУЗ РБ Аскинская ЦРБ'!T_ПР12</vt:lpstr>
      <vt:lpstr>'ГБУЗ РБ Баймакская ЦГБ'!T_ПР12</vt:lpstr>
      <vt:lpstr>'ГБУЗ РБ Бакалинская ЦРБ'!T_ПР12</vt:lpstr>
      <vt:lpstr>'ГБУЗ РБ Балтачевская ЦРБ'!T_ПР12</vt:lpstr>
      <vt:lpstr>'ГБУЗ РБ Белебеевская ЦРБ'!T_ПР12</vt:lpstr>
      <vt:lpstr>'ГБУЗ РБ Белокатайская ЦРБ'!T_ПР12</vt:lpstr>
      <vt:lpstr>'ГБУЗ РБ Белорецкая ЦРКБ'!T_ПР12</vt:lpstr>
      <vt:lpstr>'ГБУЗ РБ Бижбулякская ЦРБ'!T_ПР12</vt:lpstr>
      <vt:lpstr>'ГБУЗ РБ Бирская ЦРБ'!T_ПР12</vt:lpstr>
      <vt:lpstr>'ГБУЗ РБ Благовещенская ЦРБ'!T_ПР12</vt:lpstr>
      <vt:lpstr>'ГБУЗ РБ Большеустьикинская ЦРБ'!T_ПР12</vt:lpstr>
      <vt:lpstr>'ГБУЗ РБ Буздякская ЦРБ'!T_ПР12</vt:lpstr>
      <vt:lpstr>'ГБУЗ РБ Бураевская ЦРБ'!T_ПР12</vt:lpstr>
      <vt:lpstr>'ГБУЗ РБ Бурзянская ЦРБ'!T_ПР12</vt:lpstr>
      <vt:lpstr>'ГБУЗ РБ Верхне-Татыш. ЦРБ'!T_ПР12</vt:lpstr>
      <vt:lpstr>'ГБУЗ РБ Верхнеяркеевская ЦРБ'!T_ПР12</vt:lpstr>
      <vt:lpstr>'ГБУЗ РБ ГБ № 1 г.Октябрьский'!T_ПР12</vt:lpstr>
      <vt:lpstr>'ГБУЗ РБ ГБ № 9 г.Уфа'!T_ПР12</vt:lpstr>
      <vt:lpstr>'ГБУЗ РБ ГБ г.Кумертау'!T_ПР12</vt:lpstr>
      <vt:lpstr>'ГБУЗ РБ ГБ г.Нефтекамск'!T_ПР12</vt:lpstr>
      <vt:lpstr>'ГБУЗ РБ ГБ г.Салават'!T_ПР12</vt:lpstr>
      <vt:lpstr>'ГБУЗ РБ ГДКБ № 17 г.Уфа'!T_ПР12</vt:lpstr>
      <vt:lpstr>'ГБУЗ РБ ГКБ № 1 г.Стерлитамак'!T_ПР12</vt:lpstr>
      <vt:lpstr>'ГБУЗ РБ ГКБ № 13 г.Уфа'!T_ПР12</vt:lpstr>
      <vt:lpstr>'ГБУЗ РБ ГКБ № 18 г.Уфа'!T_ПР12</vt:lpstr>
      <vt:lpstr>'ГБУЗ РБ ГКБ № 21 г.Уфа'!T_ПР12</vt:lpstr>
      <vt:lpstr>'ГБУЗ РБ ГКБ № 5 г.Уфа'!T_ПР12</vt:lpstr>
      <vt:lpstr>'ГБУЗ РБ ГКБ № 8 г.Уфа'!T_ПР12</vt:lpstr>
      <vt:lpstr>'ГБУЗ РБ ГКБ Демского р-на г.Уфы'!T_ПР12</vt:lpstr>
      <vt:lpstr>'ГБУЗ РБ Давлекановская ЦРБ'!T_ПР12</vt:lpstr>
      <vt:lpstr>'ГБУЗ РБ ДБ г.Стерлитамак'!T_ПР12</vt:lpstr>
      <vt:lpstr>'ГБУЗ РБ ДП № 2 г.Уфа'!T_ПР12</vt:lpstr>
      <vt:lpstr>'ГБУЗ РБ ДП № 3 г.Уфа'!T_ПР12</vt:lpstr>
      <vt:lpstr>'ГБУЗ РБ ДП № 4 г.Уфа'!T_ПР12</vt:lpstr>
      <vt:lpstr>'ГБУЗ РБ ДП № 5 г.Уфа'!T_ПР12</vt:lpstr>
      <vt:lpstr>'ГБУЗ РБ ДП № 6 г.Уфа'!T_ПР12</vt:lpstr>
      <vt:lpstr>'ГБУЗ РБ Дюртюлинская ЦРБ'!T_ПР12</vt:lpstr>
      <vt:lpstr>'ГБУЗ РБ Ермекеевская ЦРБ'!T_ПР12</vt:lpstr>
      <vt:lpstr>'ГБУЗ РБ Зилаирская ЦРБ'!T_ПР12</vt:lpstr>
      <vt:lpstr>'ГБУЗ РБ Иглинская ЦРБ'!T_ПР12</vt:lpstr>
      <vt:lpstr>'ГБУЗ РБ Исянгуловская ЦРБ'!T_ПР12</vt:lpstr>
      <vt:lpstr>'ГБУЗ РБ Ишимбайская ЦРБ'!T_ПР12</vt:lpstr>
      <vt:lpstr>'ГБУЗ РБ Калтасинская ЦРБ'!T_ПР12</vt:lpstr>
      <vt:lpstr>'ГБУЗ РБ Караидельская ЦРБ'!T_ПР12</vt:lpstr>
      <vt:lpstr>'ГБУЗ РБ Кармаскалинская ЦРБ'!T_ПР12</vt:lpstr>
      <vt:lpstr>'ГБУЗ РБ КБСМП г.Уфа'!T_ПР12</vt:lpstr>
      <vt:lpstr>'ГБУЗ РБ Кигинская ЦРБ'!T_ПР12</vt:lpstr>
      <vt:lpstr>'ГБУЗ РБ Краснокамская ЦРБ'!T_ПР12</vt:lpstr>
      <vt:lpstr>'ГБУЗ РБ Красноусольская ЦРБ'!T_ПР12</vt:lpstr>
      <vt:lpstr>'ГБУЗ РБ Кушнаренковская ЦРБ'!T_ПР12</vt:lpstr>
      <vt:lpstr>'ГБУЗ РБ Малоязовская ЦРБ'!T_ПР12</vt:lpstr>
      <vt:lpstr>'ГБУЗ РБ Мелеузовская ЦРБ'!T_ПР12</vt:lpstr>
      <vt:lpstr>'ГБУЗ РБ Месягутовская ЦРБ'!T_ПР12</vt:lpstr>
      <vt:lpstr>'ГБУЗ РБ Мишкинская ЦРБ'!T_ПР12</vt:lpstr>
      <vt:lpstr>'ГБУЗ РБ Миякинская ЦРБ'!T_ПР12</vt:lpstr>
      <vt:lpstr>'ГБУЗ РБ Мраковская ЦРБ'!T_ПР12</vt:lpstr>
      <vt:lpstr>'ГБУЗ РБ Нуримановская ЦРБ'!T_ПР12</vt:lpstr>
      <vt:lpstr>'ГБУЗ РБ Поликлиника № 43 г.Уфа'!T_ПР12</vt:lpstr>
      <vt:lpstr>'ГБУЗ РБ ПОликлиника № 46 г.Уфа'!T_ПР12</vt:lpstr>
      <vt:lpstr>'ГБУЗ РБ Поликлиника № 50 г.Уфа'!T_ПР12</vt:lpstr>
      <vt:lpstr>'ГБУЗ РБ Раевская ЦРБ'!T_ПР12</vt:lpstr>
      <vt:lpstr>'ГБУЗ РБ Стерлибашевская ЦРБ'!T_ПР12</vt:lpstr>
      <vt:lpstr>'ГБУЗ РБ Толбазинская ЦРБ'!T_ПР12</vt:lpstr>
      <vt:lpstr>'ГБУЗ РБ Туймазинская ЦРБ'!T_ПР12</vt:lpstr>
      <vt:lpstr>'ГБУЗ РБ Учалинская ЦГБ'!T_ПР12</vt:lpstr>
      <vt:lpstr>'ГБУЗ РБ Федоровская ЦРБ'!T_ПР12</vt:lpstr>
      <vt:lpstr>'ГБУЗ РБ ЦГБ г.Сибай'!T_ПР12</vt:lpstr>
      <vt:lpstr>'ГБУЗ РБ Чекмагушевская ЦРБ'!T_ПР12</vt:lpstr>
      <vt:lpstr>'ГБУЗ РБ Чишминская ЦРБ'!T_ПР12</vt:lpstr>
      <vt:lpstr>'ГБУЗ РБ Шаранская ЦРБ'!T_ПР12</vt:lpstr>
      <vt:lpstr>'ГБУЗ РБ Языковская ЦРБ'!T_ПР12</vt:lpstr>
      <vt:lpstr>'ГБУЗ РБ Янаульская ЦРБ'!T_ПР12</vt:lpstr>
      <vt:lpstr>'ООО "Медсервис" г. Салават'!T_ПР12</vt:lpstr>
      <vt:lpstr>'УФИЦ РАН'!T_ПР12</vt:lpstr>
      <vt:lpstr>'ФГБОУ ВО БГМУ МЗ РФ'!T_ПР12</vt:lpstr>
      <vt:lpstr>'ФГБУЗ МСЧ №142 ФМБА России'!T_ПР12</vt:lpstr>
      <vt:lpstr>'ЧУЗ "РЖД-Медицина"г.Стерлитамак'!T_ПР12</vt:lpstr>
      <vt:lpstr>'ЧУЗ"КБ"РЖД-Медицина" г.Уфа'!T_ПР12</vt:lpstr>
      <vt:lpstr>'ГБУЗ РБ Акъярская ЦРБ'!T_ПР13</vt:lpstr>
      <vt:lpstr>'ГБУЗ РБ Архангельская ЦРБ'!T_ПР13</vt:lpstr>
      <vt:lpstr>'ГБУЗ РБ Аскаровская ЦРБ'!T_ПР13</vt:lpstr>
      <vt:lpstr>'ГБУЗ РБ Аскинская ЦРБ'!T_ПР13</vt:lpstr>
      <vt:lpstr>'ГБУЗ РБ Баймакская ЦГБ'!T_ПР13</vt:lpstr>
      <vt:lpstr>'ГБУЗ РБ Бакалинская ЦРБ'!T_ПР13</vt:lpstr>
      <vt:lpstr>'ГБУЗ РБ Балтачевская ЦРБ'!T_ПР13</vt:lpstr>
      <vt:lpstr>'ГБУЗ РБ Белебеевская ЦРБ'!T_ПР13</vt:lpstr>
      <vt:lpstr>'ГБУЗ РБ Белокатайская ЦРБ'!T_ПР13</vt:lpstr>
      <vt:lpstr>'ГБУЗ РБ Белорецкая ЦРКБ'!T_ПР13</vt:lpstr>
      <vt:lpstr>'ГБУЗ РБ Бижбулякская ЦРБ'!T_ПР13</vt:lpstr>
      <vt:lpstr>'ГБУЗ РБ Бирская ЦРБ'!T_ПР13</vt:lpstr>
      <vt:lpstr>'ГБУЗ РБ Благовещенская ЦРБ'!T_ПР13</vt:lpstr>
      <vt:lpstr>'ГБУЗ РБ Большеустьикинская ЦРБ'!T_ПР13</vt:lpstr>
      <vt:lpstr>'ГБУЗ РБ Буздякская ЦРБ'!T_ПР13</vt:lpstr>
      <vt:lpstr>'ГБУЗ РБ Бураевская ЦРБ'!T_ПР13</vt:lpstr>
      <vt:lpstr>'ГБУЗ РБ Бурзянская ЦРБ'!T_ПР13</vt:lpstr>
      <vt:lpstr>'ГБУЗ РБ Верхне-Татыш. ЦРБ'!T_ПР13</vt:lpstr>
      <vt:lpstr>'ГБУЗ РБ Верхнеяркеевская ЦРБ'!T_ПР13</vt:lpstr>
      <vt:lpstr>'ГБУЗ РБ ГБ № 1 г.Октябрьский'!T_ПР13</vt:lpstr>
      <vt:lpstr>'ГБУЗ РБ ГБ № 9 г.Уфа'!T_ПР13</vt:lpstr>
      <vt:lpstr>'ГБУЗ РБ ГБ г.Кумертау'!T_ПР13</vt:lpstr>
      <vt:lpstr>'ГБУЗ РБ ГБ г.Нефтекамск'!T_ПР13</vt:lpstr>
      <vt:lpstr>'ГБУЗ РБ ГБ г.Салават'!T_ПР13</vt:lpstr>
      <vt:lpstr>'ГБУЗ РБ ГДКБ № 17 г.Уфа'!T_ПР13</vt:lpstr>
      <vt:lpstr>'ГБУЗ РБ ГКБ № 1 г.Стерлитамак'!T_ПР13</vt:lpstr>
      <vt:lpstr>'ГБУЗ РБ ГКБ № 13 г.Уфа'!T_ПР13</vt:lpstr>
      <vt:lpstr>'ГБУЗ РБ ГКБ № 18 г.Уфа'!T_ПР13</vt:lpstr>
      <vt:lpstr>'ГБУЗ РБ ГКБ № 21 г.Уфа'!T_ПР13</vt:lpstr>
      <vt:lpstr>'ГБУЗ РБ ГКБ № 5 г.Уфа'!T_ПР13</vt:lpstr>
      <vt:lpstr>'ГБУЗ РБ ГКБ № 8 г.Уфа'!T_ПР13</vt:lpstr>
      <vt:lpstr>'ГБУЗ РБ ГКБ Демского р-на г.Уфы'!T_ПР13</vt:lpstr>
      <vt:lpstr>'ГБУЗ РБ Давлекановская ЦРБ'!T_ПР13</vt:lpstr>
      <vt:lpstr>'ГБУЗ РБ ДБ г.Стерлитамак'!T_ПР13</vt:lpstr>
      <vt:lpstr>'ГБУЗ РБ ДП № 2 г.Уфа'!T_ПР13</vt:lpstr>
      <vt:lpstr>'ГБУЗ РБ ДП № 3 г.Уфа'!T_ПР13</vt:lpstr>
      <vt:lpstr>'ГБУЗ РБ ДП № 4 г.Уфа'!T_ПР13</vt:lpstr>
      <vt:lpstr>'ГБУЗ РБ ДП № 5 г.Уфа'!T_ПР13</vt:lpstr>
      <vt:lpstr>'ГБУЗ РБ ДП № 6 г.Уфа'!T_ПР13</vt:lpstr>
      <vt:lpstr>'ГБУЗ РБ Дюртюлинская ЦРБ'!T_ПР13</vt:lpstr>
      <vt:lpstr>'ГБУЗ РБ Ермекеевская ЦРБ'!T_ПР13</vt:lpstr>
      <vt:lpstr>'ГБУЗ РБ Зилаирская ЦРБ'!T_ПР13</vt:lpstr>
      <vt:lpstr>'ГБУЗ РБ Иглинская ЦРБ'!T_ПР13</vt:lpstr>
      <vt:lpstr>'ГБУЗ РБ Исянгуловская ЦРБ'!T_ПР13</vt:lpstr>
      <vt:lpstr>'ГБУЗ РБ Ишимбайская ЦРБ'!T_ПР13</vt:lpstr>
      <vt:lpstr>'ГБУЗ РБ Калтасинская ЦРБ'!T_ПР13</vt:lpstr>
      <vt:lpstr>'ГБУЗ РБ Караидельская ЦРБ'!T_ПР13</vt:lpstr>
      <vt:lpstr>'ГБУЗ РБ Кармаскалинская ЦРБ'!T_ПР13</vt:lpstr>
      <vt:lpstr>'ГБУЗ РБ КБСМП г.Уфа'!T_ПР13</vt:lpstr>
      <vt:lpstr>'ГБУЗ РБ Кигинская ЦРБ'!T_ПР13</vt:lpstr>
      <vt:lpstr>'ГБУЗ РБ Краснокамская ЦРБ'!T_ПР13</vt:lpstr>
      <vt:lpstr>'ГБУЗ РБ Красноусольская ЦРБ'!T_ПР13</vt:lpstr>
      <vt:lpstr>'ГБУЗ РБ Кушнаренковская ЦРБ'!T_ПР13</vt:lpstr>
      <vt:lpstr>'ГБУЗ РБ Малоязовская ЦРБ'!T_ПР13</vt:lpstr>
      <vt:lpstr>'ГБУЗ РБ Мелеузовская ЦРБ'!T_ПР13</vt:lpstr>
      <vt:lpstr>'ГБУЗ РБ Месягутовская ЦРБ'!T_ПР13</vt:lpstr>
      <vt:lpstr>'ГБУЗ РБ Мишкинская ЦРБ'!T_ПР13</vt:lpstr>
      <vt:lpstr>'ГБУЗ РБ Миякинская ЦРБ'!T_ПР13</vt:lpstr>
      <vt:lpstr>'ГБУЗ РБ Мраковская ЦРБ'!T_ПР13</vt:lpstr>
      <vt:lpstr>'ГБУЗ РБ Нуримановская ЦРБ'!T_ПР13</vt:lpstr>
      <vt:lpstr>'ГБУЗ РБ Поликлиника № 43 г.Уфа'!T_ПР13</vt:lpstr>
      <vt:lpstr>'ГБУЗ РБ ПОликлиника № 46 г.Уфа'!T_ПР13</vt:lpstr>
      <vt:lpstr>'ГБУЗ РБ Поликлиника № 50 г.Уфа'!T_ПР13</vt:lpstr>
      <vt:lpstr>'ГБУЗ РБ Раевская ЦРБ'!T_ПР13</vt:lpstr>
      <vt:lpstr>'ГБУЗ РБ Стерлибашевская ЦРБ'!T_ПР13</vt:lpstr>
      <vt:lpstr>'ГБУЗ РБ Толбазинская ЦРБ'!T_ПР13</vt:lpstr>
      <vt:lpstr>'ГБУЗ РБ Туймазинская ЦРБ'!T_ПР13</vt:lpstr>
      <vt:lpstr>'ГБУЗ РБ Учалинская ЦГБ'!T_ПР13</vt:lpstr>
      <vt:lpstr>'ГБУЗ РБ Федоровская ЦРБ'!T_ПР13</vt:lpstr>
      <vt:lpstr>'ГБУЗ РБ ЦГБ г.Сибай'!T_ПР13</vt:lpstr>
      <vt:lpstr>'ГБУЗ РБ Чекмагушевская ЦРБ'!T_ПР13</vt:lpstr>
      <vt:lpstr>'ГБУЗ РБ Чишминская ЦРБ'!T_ПР13</vt:lpstr>
      <vt:lpstr>'ГБУЗ РБ Шаранская ЦРБ'!T_ПР13</vt:lpstr>
      <vt:lpstr>'ГБУЗ РБ Языковская ЦРБ'!T_ПР13</vt:lpstr>
      <vt:lpstr>'ГБУЗ РБ Янаульская ЦРБ'!T_ПР13</vt:lpstr>
      <vt:lpstr>'ООО "Медсервис" г. Салават'!T_ПР13</vt:lpstr>
      <vt:lpstr>'УФИЦ РАН'!T_ПР13</vt:lpstr>
      <vt:lpstr>'ФГБОУ ВО БГМУ МЗ РФ'!T_ПР13</vt:lpstr>
      <vt:lpstr>'ФГБУЗ МСЧ №142 ФМБА России'!T_ПР13</vt:lpstr>
      <vt:lpstr>'ЧУЗ "РЖД-Медицина"г.Стерлитамак'!T_ПР13</vt:lpstr>
      <vt:lpstr>'ЧУЗ"КБ"РЖД-Медицина" г.Уфа'!T_ПР13</vt:lpstr>
      <vt:lpstr>'ГБУЗ РБ Акъярская ЦРБ'!T_ПР14</vt:lpstr>
      <vt:lpstr>'ГБУЗ РБ Архангельская ЦРБ'!T_ПР14</vt:lpstr>
      <vt:lpstr>'ГБУЗ РБ Аскаровская ЦРБ'!T_ПР14</vt:lpstr>
      <vt:lpstr>'ГБУЗ РБ Аскинская ЦРБ'!T_ПР14</vt:lpstr>
      <vt:lpstr>'ГБУЗ РБ Баймакская ЦГБ'!T_ПР14</vt:lpstr>
      <vt:lpstr>'ГБУЗ РБ Бакалинская ЦРБ'!T_ПР14</vt:lpstr>
      <vt:lpstr>'ГБУЗ РБ Балтачевская ЦРБ'!T_ПР14</vt:lpstr>
      <vt:lpstr>'ГБУЗ РБ Белебеевская ЦРБ'!T_ПР14</vt:lpstr>
      <vt:lpstr>'ГБУЗ РБ Белокатайская ЦРБ'!T_ПР14</vt:lpstr>
      <vt:lpstr>'ГБУЗ РБ Белорецкая ЦРКБ'!T_ПР14</vt:lpstr>
      <vt:lpstr>'ГБУЗ РБ Бижбулякская ЦРБ'!T_ПР14</vt:lpstr>
      <vt:lpstr>'ГБУЗ РБ Бирская ЦРБ'!T_ПР14</vt:lpstr>
      <vt:lpstr>'ГБУЗ РБ Благовещенская ЦРБ'!T_ПР14</vt:lpstr>
      <vt:lpstr>'ГБУЗ РБ Большеустьикинская ЦРБ'!T_ПР14</vt:lpstr>
      <vt:lpstr>'ГБУЗ РБ Буздякская ЦРБ'!T_ПР14</vt:lpstr>
      <vt:lpstr>'ГБУЗ РБ Бураевская ЦРБ'!T_ПР14</vt:lpstr>
      <vt:lpstr>'ГБУЗ РБ Бурзянская ЦРБ'!T_ПР14</vt:lpstr>
      <vt:lpstr>'ГБУЗ РБ Верхне-Татыш. ЦРБ'!T_ПР14</vt:lpstr>
      <vt:lpstr>'ГБУЗ РБ Верхнеяркеевская ЦРБ'!T_ПР14</vt:lpstr>
      <vt:lpstr>'ГБУЗ РБ ГБ № 1 г.Октябрьский'!T_ПР14</vt:lpstr>
      <vt:lpstr>'ГБУЗ РБ ГБ № 9 г.Уфа'!T_ПР14</vt:lpstr>
      <vt:lpstr>'ГБУЗ РБ ГБ г.Кумертау'!T_ПР14</vt:lpstr>
      <vt:lpstr>'ГБУЗ РБ ГБ г.Нефтекамск'!T_ПР14</vt:lpstr>
      <vt:lpstr>'ГБУЗ РБ ГБ г.Салават'!T_ПР14</vt:lpstr>
      <vt:lpstr>'ГБУЗ РБ ГДКБ № 17 г.Уфа'!T_ПР14</vt:lpstr>
      <vt:lpstr>'ГБУЗ РБ ГКБ № 1 г.Стерлитамак'!T_ПР14</vt:lpstr>
      <vt:lpstr>'ГБУЗ РБ ГКБ № 13 г.Уфа'!T_ПР14</vt:lpstr>
      <vt:lpstr>'ГБУЗ РБ ГКБ № 18 г.Уфа'!T_ПР14</vt:lpstr>
      <vt:lpstr>'ГБУЗ РБ ГКБ № 21 г.Уфа'!T_ПР14</vt:lpstr>
      <vt:lpstr>'ГБУЗ РБ ГКБ № 5 г.Уфа'!T_ПР14</vt:lpstr>
      <vt:lpstr>'ГБУЗ РБ ГКБ № 8 г.Уфа'!T_ПР14</vt:lpstr>
      <vt:lpstr>'ГБУЗ РБ ГКБ Демского р-на г.Уфы'!T_ПР14</vt:lpstr>
      <vt:lpstr>'ГБУЗ РБ Давлекановская ЦРБ'!T_ПР14</vt:lpstr>
      <vt:lpstr>'ГБУЗ РБ ДБ г.Стерлитамак'!T_ПР14</vt:lpstr>
      <vt:lpstr>'ГБУЗ РБ ДП № 2 г.Уфа'!T_ПР14</vt:lpstr>
      <vt:lpstr>'ГБУЗ РБ ДП № 3 г.Уфа'!T_ПР14</vt:lpstr>
      <vt:lpstr>'ГБУЗ РБ ДП № 4 г.Уфа'!T_ПР14</vt:lpstr>
      <vt:lpstr>'ГБУЗ РБ ДП № 5 г.Уфа'!T_ПР14</vt:lpstr>
      <vt:lpstr>'ГБУЗ РБ ДП № 6 г.Уфа'!T_ПР14</vt:lpstr>
      <vt:lpstr>'ГБУЗ РБ Дюртюлинская ЦРБ'!T_ПР14</vt:lpstr>
      <vt:lpstr>'ГБУЗ РБ Ермекеевская ЦРБ'!T_ПР14</vt:lpstr>
      <vt:lpstr>'ГБУЗ РБ Зилаирская ЦРБ'!T_ПР14</vt:lpstr>
      <vt:lpstr>'ГБУЗ РБ Иглинская ЦРБ'!T_ПР14</vt:lpstr>
      <vt:lpstr>'ГБУЗ РБ Исянгуловская ЦРБ'!T_ПР14</vt:lpstr>
      <vt:lpstr>'ГБУЗ РБ Ишимбайская ЦРБ'!T_ПР14</vt:lpstr>
      <vt:lpstr>'ГБУЗ РБ Калтасинская ЦРБ'!T_ПР14</vt:lpstr>
      <vt:lpstr>'ГБУЗ РБ Караидельская ЦРБ'!T_ПР14</vt:lpstr>
      <vt:lpstr>'ГБУЗ РБ Кармаскалинская ЦРБ'!T_ПР14</vt:lpstr>
      <vt:lpstr>'ГБУЗ РБ КБСМП г.Уфа'!T_ПР14</vt:lpstr>
      <vt:lpstr>'ГБУЗ РБ Кигинская ЦРБ'!T_ПР14</vt:lpstr>
      <vt:lpstr>'ГБУЗ РБ Краснокамская ЦРБ'!T_ПР14</vt:lpstr>
      <vt:lpstr>'ГБУЗ РБ Красноусольская ЦРБ'!T_ПР14</vt:lpstr>
      <vt:lpstr>'ГБУЗ РБ Кушнаренковская ЦРБ'!T_ПР14</vt:lpstr>
      <vt:lpstr>'ГБУЗ РБ Малоязовская ЦРБ'!T_ПР14</vt:lpstr>
      <vt:lpstr>'ГБУЗ РБ Мелеузовская ЦРБ'!T_ПР14</vt:lpstr>
      <vt:lpstr>'ГБУЗ РБ Месягутовская ЦРБ'!T_ПР14</vt:lpstr>
      <vt:lpstr>'ГБУЗ РБ Мишкинская ЦРБ'!T_ПР14</vt:lpstr>
      <vt:lpstr>'ГБУЗ РБ Миякинская ЦРБ'!T_ПР14</vt:lpstr>
      <vt:lpstr>'ГБУЗ РБ Мраковская ЦРБ'!T_ПР14</vt:lpstr>
      <vt:lpstr>'ГБУЗ РБ Нуримановская ЦРБ'!T_ПР14</vt:lpstr>
      <vt:lpstr>'ГБУЗ РБ Поликлиника № 43 г.Уфа'!T_ПР14</vt:lpstr>
      <vt:lpstr>'ГБУЗ РБ ПОликлиника № 46 г.Уфа'!T_ПР14</vt:lpstr>
      <vt:lpstr>'ГБУЗ РБ Поликлиника № 50 г.Уфа'!T_ПР14</vt:lpstr>
      <vt:lpstr>'ГБУЗ РБ Раевская ЦРБ'!T_ПР14</vt:lpstr>
      <vt:lpstr>'ГБУЗ РБ Стерлибашевская ЦРБ'!T_ПР14</vt:lpstr>
      <vt:lpstr>'ГБУЗ РБ Толбазинская ЦРБ'!T_ПР14</vt:lpstr>
      <vt:lpstr>'ГБУЗ РБ Туймазинская ЦРБ'!T_ПР14</vt:lpstr>
      <vt:lpstr>'ГБУЗ РБ Учалинская ЦГБ'!T_ПР14</vt:lpstr>
      <vt:lpstr>'ГБУЗ РБ Федоровская ЦРБ'!T_ПР14</vt:lpstr>
      <vt:lpstr>'ГБУЗ РБ ЦГБ г.Сибай'!T_ПР14</vt:lpstr>
      <vt:lpstr>'ГБУЗ РБ Чекмагушевская ЦРБ'!T_ПР14</vt:lpstr>
      <vt:lpstr>'ГБУЗ РБ Чишминская ЦРБ'!T_ПР14</vt:lpstr>
      <vt:lpstr>'ГБУЗ РБ Шаранская ЦРБ'!T_ПР14</vt:lpstr>
      <vt:lpstr>'ГБУЗ РБ Языковская ЦРБ'!T_ПР14</vt:lpstr>
      <vt:lpstr>'ГБУЗ РБ Янаульская ЦРБ'!T_ПР14</vt:lpstr>
      <vt:lpstr>'ООО "Медсервис" г. Салават'!T_ПР14</vt:lpstr>
      <vt:lpstr>'УФИЦ РАН'!T_ПР14</vt:lpstr>
      <vt:lpstr>'ФГБОУ ВО БГМУ МЗ РФ'!T_ПР14</vt:lpstr>
      <vt:lpstr>'ФГБУЗ МСЧ №142 ФМБА России'!T_ПР14</vt:lpstr>
      <vt:lpstr>'ЧУЗ "РЖД-Медицина"г.Стерлитамак'!T_ПР14</vt:lpstr>
      <vt:lpstr>'ЧУЗ"КБ"РЖД-Медицина" г.Уфа'!T_ПР14</vt:lpstr>
      <vt:lpstr>'ГБУЗ РБ Акъярская ЦРБ'!T_ПР17</vt:lpstr>
      <vt:lpstr>'ГБУЗ РБ Архангельская ЦРБ'!T_ПР17</vt:lpstr>
      <vt:lpstr>'ГБУЗ РБ Аскаровская ЦРБ'!T_ПР17</vt:lpstr>
      <vt:lpstr>'ГБУЗ РБ Аскинская ЦРБ'!T_ПР17</vt:lpstr>
      <vt:lpstr>'ГБУЗ РБ Баймакская ЦГБ'!T_ПР17</vt:lpstr>
      <vt:lpstr>'ГБУЗ РБ Бакалинская ЦРБ'!T_ПР17</vt:lpstr>
      <vt:lpstr>'ГБУЗ РБ Балтачевская ЦРБ'!T_ПР17</vt:lpstr>
      <vt:lpstr>'ГБУЗ РБ Белебеевская ЦРБ'!T_ПР17</vt:lpstr>
      <vt:lpstr>'ГБУЗ РБ Белокатайская ЦРБ'!T_ПР17</vt:lpstr>
      <vt:lpstr>'ГБУЗ РБ Белорецкая ЦРКБ'!T_ПР17</vt:lpstr>
      <vt:lpstr>'ГБУЗ РБ Бижбулякская ЦРБ'!T_ПР17</vt:lpstr>
      <vt:lpstr>'ГБУЗ РБ Бирская ЦРБ'!T_ПР17</vt:lpstr>
      <vt:lpstr>'ГБУЗ РБ Благовещенская ЦРБ'!T_ПР17</vt:lpstr>
      <vt:lpstr>'ГБУЗ РБ Большеустьикинская ЦРБ'!T_ПР17</vt:lpstr>
      <vt:lpstr>'ГБУЗ РБ Буздякская ЦРБ'!T_ПР17</vt:lpstr>
      <vt:lpstr>'ГБУЗ РБ Бураевская ЦРБ'!T_ПР17</vt:lpstr>
      <vt:lpstr>'ГБУЗ РБ Бурзянская ЦРБ'!T_ПР17</vt:lpstr>
      <vt:lpstr>'ГБУЗ РБ Верхне-Татыш. ЦРБ'!T_ПР17</vt:lpstr>
      <vt:lpstr>'ГБУЗ РБ Верхнеяркеевская ЦРБ'!T_ПР17</vt:lpstr>
      <vt:lpstr>'ГБУЗ РБ ГБ № 1 г.Октябрьский'!T_ПР17</vt:lpstr>
      <vt:lpstr>'ГБУЗ РБ ГБ № 9 г.Уфа'!T_ПР17</vt:lpstr>
      <vt:lpstr>'ГБУЗ РБ ГБ г.Кумертау'!T_ПР17</vt:lpstr>
      <vt:lpstr>'ГБУЗ РБ ГБ г.Нефтекамск'!T_ПР17</vt:lpstr>
      <vt:lpstr>'ГБУЗ РБ ГБ г.Салават'!T_ПР17</vt:lpstr>
      <vt:lpstr>'ГБУЗ РБ ГДКБ № 17 г.Уфа'!T_ПР17</vt:lpstr>
      <vt:lpstr>'ГБУЗ РБ ГКБ № 1 г.Стерлитамак'!T_ПР17</vt:lpstr>
      <vt:lpstr>'ГБУЗ РБ ГКБ № 13 г.Уфа'!T_ПР17</vt:lpstr>
      <vt:lpstr>'ГБУЗ РБ ГКБ № 18 г.Уфа'!T_ПР17</vt:lpstr>
      <vt:lpstr>'ГБУЗ РБ ГКБ № 21 г.Уфа'!T_ПР17</vt:lpstr>
      <vt:lpstr>'ГБУЗ РБ ГКБ № 5 г.Уфа'!T_ПР17</vt:lpstr>
      <vt:lpstr>'ГБУЗ РБ ГКБ № 8 г.Уфа'!T_ПР17</vt:lpstr>
      <vt:lpstr>'ГБУЗ РБ ГКБ Демского р-на г.Уфы'!T_ПР17</vt:lpstr>
      <vt:lpstr>'ГБУЗ РБ Давлекановская ЦРБ'!T_ПР17</vt:lpstr>
      <vt:lpstr>'ГБУЗ РБ ДБ г.Стерлитамак'!T_ПР17</vt:lpstr>
      <vt:lpstr>'ГБУЗ РБ ДП № 2 г.Уфа'!T_ПР17</vt:lpstr>
      <vt:lpstr>'ГБУЗ РБ ДП № 3 г.Уфа'!T_ПР17</vt:lpstr>
      <vt:lpstr>'ГБУЗ РБ ДП № 4 г.Уфа'!T_ПР17</vt:lpstr>
      <vt:lpstr>'ГБУЗ РБ ДП № 5 г.Уфа'!T_ПР17</vt:lpstr>
      <vt:lpstr>'ГБУЗ РБ ДП № 6 г.Уфа'!T_ПР17</vt:lpstr>
      <vt:lpstr>'ГБУЗ РБ Дюртюлинская ЦРБ'!T_ПР17</vt:lpstr>
      <vt:lpstr>'ГБУЗ РБ Ермекеевская ЦРБ'!T_ПР17</vt:lpstr>
      <vt:lpstr>'ГБУЗ РБ Зилаирская ЦРБ'!T_ПР17</vt:lpstr>
      <vt:lpstr>'ГБУЗ РБ Иглинская ЦРБ'!T_ПР17</vt:lpstr>
      <vt:lpstr>'ГБУЗ РБ Исянгуловская ЦРБ'!T_ПР17</vt:lpstr>
      <vt:lpstr>'ГБУЗ РБ Ишимбайская ЦРБ'!T_ПР17</vt:lpstr>
      <vt:lpstr>'ГБУЗ РБ Калтасинская ЦРБ'!T_ПР17</vt:lpstr>
      <vt:lpstr>'ГБУЗ РБ Караидельская ЦРБ'!T_ПР17</vt:lpstr>
      <vt:lpstr>'ГБУЗ РБ Кармаскалинская ЦРБ'!T_ПР17</vt:lpstr>
      <vt:lpstr>'ГБУЗ РБ КБСМП г.Уфа'!T_ПР17</vt:lpstr>
      <vt:lpstr>'ГБУЗ РБ Кигинская ЦРБ'!T_ПР17</vt:lpstr>
      <vt:lpstr>'ГБУЗ РБ Краснокамская ЦРБ'!T_ПР17</vt:lpstr>
      <vt:lpstr>'ГБУЗ РБ Красноусольская ЦРБ'!T_ПР17</vt:lpstr>
      <vt:lpstr>'ГБУЗ РБ Кушнаренковская ЦРБ'!T_ПР17</vt:lpstr>
      <vt:lpstr>'ГБУЗ РБ Малоязовская ЦРБ'!T_ПР17</vt:lpstr>
      <vt:lpstr>'ГБУЗ РБ Мелеузовская ЦРБ'!T_ПР17</vt:lpstr>
      <vt:lpstr>'ГБУЗ РБ Месягутовская ЦРБ'!T_ПР17</vt:lpstr>
      <vt:lpstr>'ГБУЗ РБ Мишкинская ЦРБ'!T_ПР17</vt:lpstr>
      <vt:lpstr>'ГБУЗ РБ Миякинская ЦРБ'!T_ПР17</vt:lpstr>
      <vt:lpstr>'ГБУЗ РБ Мраковская ЦРБ'!T_ПР17</vt:lpstr>
      <vt:lpstr>'ГБУЗ РБ Нуримановская ЦРБ'!T_ПР17</vt:lpstr>
      <vt:lpstr>'ГБУЗ РБ Поликлиника № 43 г.Уфа'!T_ПР17</vt:lpstr>
      <vt:lpstr>'ГБУЗ РБ ПОликлиника № 46 г.Уфа'!T_ПР17</vt:lpstr>
      <vt:lpstr>'ГБУЗ РБ Поликлиника № 50 г.Уфа'!T_ПР17</vt:lpstr>
      <vt:lpstr>'ГБУЗ РБ Раевская ЦРБ'!T_ПР17</vt:lpstr>
      <vt:lpstr>'ГБУЗ РБ Стерлибашевская ЦРБ'!T_ПР17</vt:lpstr>
      <vt:lpstr>'ГБУЗ РБ Толбазинская ЦРБ'!T_ПР17</vt:lpstr>
      <vt:lpstr>'ГБУЗ РБ Туймазинская ЦРБ'!T_ПР17</vt:lpstr>
      <vt:lpstr>'ГБУЗ РБ Учалинская ЦГБ'!T_ПР17</vt:lpstr>
      <vt:lpstr>'ГБУЗ РБ Федоровская ЦРБ'!T_ПР17</vt:lpstr>
      <vt:lpstr>'ГБУЗ РБ ЦГБ г.Сибай'!T_ПР17</vt:lpstr>
      <vt:lpstr>'ГБУЗ РБ Чекмагушевская ЦРБ'!T_ПР17</vt:lpstr>
      <vt:lpstr>'ГБУЗ РБ Чишминская ЦРБ'!T_ПР17</vt:lpstr>
      <vt:lpstr>'ГБУЗ РБ Шаранская ЦРБ'!T_ПР17</vt:lpstr>
      <vt:lpstr>'ГБУЗ РБ Языковская ЦРБ'!T_ПР17</vt:lpstr>
      <vt:lpstr>'ГБУЗ РБ Янаульская ЦРБ'!T_ПР17</vt:lpstr>
      <vt:lpstr>'ООО "Медсервис" г. Салават'!T_ПР17</vt:lpstr>
      <vt:lpstr>'УФИЦ РАН'!T_ПР17</vt:lpstr>
      <vt:lpstr>'ФГБОУ ВО БГМУ МЗ РФ'!T_ПР17</vt:lpstr>
      <vt:lpstr>'ФГБУЗ МСЧ №142 ФМБА России'!T_ПР17</vt:lpstr>
      <vt:lpstr>'ЧУЗ "РЖД-Медицина"г.Стерлитамак'!T_ПР17</vt:lpstr>
      <vt:lpstr>'ЧУЗ"КБ"РЖД-Медицина" г.Уфа'!T_ПР17</vt:lpstr>
      <vt:lpstr>'ГБУЗ РБ Акъярская ЦРБ'!T_ПР19</vt:lpstr>
      <vt:lpstr>'ГБУЗ РБ Архангельская ЦРБ'!T_ПР19</vt:lpstr>
      <vt:lpstr>'ГБУЗ РБ Аскаровская ЦРБ'!T_ПР19</vt:lpstr>
      <vt:lpstr>'ГБУЗ РБ Аскинская ЦРБ'!T_ПР19</vt:lpstr>
      <vt:lpstr>'ГБУЗ РБ Баймакская ЦГБ'!T_ПР19</vt:lpstr>
      <vt:lpstr>'ГБУЗ РБ Бакалинская ЦРБ'!T_ПР19</vt:lpstr>
      <vt:lpstr>'ГБУЗ РБ Балтачевская ЦРБ'!T_ПР19</vt:lpstr>
      <vt:lpstr>'ГБУЗ РБ Белебеевская ЦРБ'!T_ПР19</vt:lpstr>
      <vt:lpstr>'ГБУЗ РБ Белокатайская ЦРБ'!T_ПР19</vt:lpstr>
      <vt:lpstr>'ГБУЗ РБ Белорецкая ЦРКБ'!T_ПР19</vt:lpstr>
      <vt:lpstr>'ГБУЗ РБ Бижбулякская ЦРБ'!T_ПР19</vt:lpstr>
      <vt:lpstr>'ГБУЗ РБ Бирская ЦРБ'!T_ПР19</vt:lpstr>
      <vt:lpstr>'ГБУЗ РБ Благовещенская ЦРБ'!T_ПР19</vt:lpstr>
      <vt:lpstr>'ГБУЗ РБ Большеустьикинская ЦРБ'!T_ПР19</vt:lpstr>
      <vt:lpstr>'ГБУЗ РБ Буздякская ЦРБ'!T_ПР19</vt:lpstr>
      <vt:lpstr>'ГБУЗ РБ Бураевская ЦРБ'!T_ПР19</vt:lpstr>
      <vt:lpstr>'ГБУЗ РБ Бурзянская ЦРБ'!T_ПР19</vt:lpstr>
      <vt:lpstr>'ГБУЗ РБ Верхне-Татыш. ЦРБ'!T_ПР19</vt:lpstr>
      <vt:lpstr>'ГБУЗ РБ Верхнеяркеевская ЦРБ'!T_ПР19</vt:lpstr>
      <vt:lpstr>'ГБУЗ РБ ГБ № 1 г.Октябрьский'!T_ПР19</vt:lpstr>
      <vt:lpstr>'ГБУЗ РБ ГБ № 9 г.Уфа'!T_ПР19</vt:lpstr>
      <vt:lpstr>'ГБУЗ РБ ГБ г.Кумертау'!T_ПР19</vt:lpstr>
      <vt:lpstr>'ГБУЗ РБ ГБ г.Нефтекамск'!T_ПР19</vt:lpstr>
      <vt:lpstr>'ГБУЗ РБ ГБ г.Салават'!T_ПР19</vt:lpstr>
      <vt:lpstr>'ГБУЗ РБ ГДКБ № 17 г.Уфа'!T_ПР19</vt:lpstr>
      <vt:lpstr>'ГБУЗ РБ ГКБ № 1 г.Стерлитамак'!T_ПР19</vt:lpstr>
      <vt:lpstr>'ГБУЗ РБ ГКБ № 13 г.Уфа'!T_ПР19</vt:lpstr>
      <vt:lpstr>'ГБУЗ РБ ГКБ № 18 г.Уфа'!T_ПР19</vt:lpstr>
      <vt:lpstr>'ГБУЗ РБ ГКБ № 21 г.Уфа'!T_ПР19</vt:lpstr>
      <vt:lpstr>'ГБУЗ РБ ГКБ № 5 г.Уфа'!T_ПР19</vt:lpstr>
      <vt:lpstr>'ГБУЗ РБ ГКБ № 8 г.Уфа'!T_ПР19</vt:lpstr>
      <vt:lpstr>'ГБУЗ РБ ГКБ Демского р-на г.Уфы'!T_ПР19</vt:lpstr>
      <vt:lpstr>'ГБУЗ РБ Давлекановская ЦРБ'!T_ПР19</vt:lpstr>
      <vt:lpstr>'ГБУЗ РБ ДБ г.Стерлитамак'!T_ПР19</vt:lpstr>
      <vt:lpstr>'ГБУЗ РБ ДП № 2 г.Уфа'!T_ПР19</vt:lpstr>
      <vt:lpstr>'ГБУЗ РБ ДП № 3 г.Уфа'!T_ПР19</vt:lpstr>
      <vt:lpstr>'ГБУЗ РБ ДП № 4 г.Уфа'!T_ПР19</vt:lpstr>
      <vt:lpstr>'ГБУЗ РБ ДП № 5 г.Уфа'!T_ПР19</vt:lpstr>
      <vt:lpstr>'ГБУЗ РБ ДП № 6 г.Уфа'!T_ПР19</vt:lpstr>
      <vt:lpstr>'ГБУЗ РБ Дюртюлинская ЦРБ'!T_ПР19</vt:lpstr>
      <vt:lpstr>'ГБУЗ РБ Ермекеевская ЦРБ'!T_ПР19</vt:lpstr>
      <vt:lpstr>'ГБУЗ РБ Зилаирская ЦРБ'!T_ПР19</vt:lpstr>
      <vt:lpstr>'ГБУЗ РБ Иглинская ЦРБ'!T_ПР19</vt:lpstr>
      <vt:lpstr>'ГБУЗ РБ Исянгуловская ЦРБ'!T_ПР19</vt:lpstr>
      <vt:lpstr>'ГБУЗ РБ Ишимбайская ЦРБ'!T_ПР19</vt:lpstr>
      <vt:lpstr>'ГБУЗ РБ Калтасинская ЦРБ'!T_ПР19</vt:lpstr>
      <vt:lpstr>'ГБУЗ РБ Караидельская ЦРБ'!T_ПР19</vt:lpstr>
      <vt:lpstr>'ГБУЗ РБ Кармаскалинская ЦРБ'!T_ПР19</vt:lpstr>
      <vt:lpstr>'ГБУЗ РБ КБСМП г.Уфа'!T_ПР19</vt:lpstr>
      <vt:lpstr>'ГБУЗ РБ Кигинская ЦРБ'!T_ПР19</vt:lpstr>
      <vt:lpstr>'ГБУЗ РБ Краснокамская ЦРБ'!T_ПР19</vt:lpstr>
      <vt:lpstr>'ГБУЗ РБ Красноусольская ЦРБ'!T_ПР19</vt:lpstr>
      <vt:lpstr>'ГБУЗ РБ Кушнаренковская ЦРБ'!T_ПР19</vt:lpstr>
      <vt:lpstr>'ГБУЗ РБ Малоязовская ЦРБ'!T_ПР19</vt:lpstr>
      <vt:lpstr>'ГБУЗ РБ Мелеузовская ЦРБ'!T_ПР19</vt:lpstr>
      <vt:lpstr>'ГБУЗ РБ Месягутовская ЦРБ'!T_ПР19</vt:lpstr>
      <vt:lpstr>'ГБУЗ РБ Мишкинская ЦРБ'!T_ПР19</vt:lpstr>
      <vt:lpstr>'ГБУЗ РБ Миякинская ЦРБ'!T_ПР19</vt:lpstr>
      <vt:lpstr>'ГБУЗ РБ Мраковская ЦРБ'!T_ПР19</vt:lpstr>
      <vt:lpstr>'ГБУЗ РБ Нуримановская ЦРБ'!T_ПР19</vt:lpstr>
      <vt:lpstr>'ГБУЗ РБ Поликлиника № 43 г.Уфа'!T_ПР19</vt:lpstr>
      <vt:lpstr>'ГБУЗ РБ ПОликлиника № 46 г.Уфа'!T_ПР19</vt:lpstr>
      <vt:lpstr>'ГБУЗ РБ Поликлиника № 50 г.Уфа'!T_ПР19</vt:lpstr>
      <vt:lpstr>'ГБУЗ РБ Раевская ЦРБ'!T_ПР19</vt:lpstr>
      <vt:lpstr>'ГБУЗ РБ Стерлибашевская ЦРБ'!T_ПР19</vt:lpstr>
      <vt:lpstr>'ГБУЗ РБ Толбазинская ЦРБ'!T_ПР19</vt:lpstr>
      <vt:lpstr>'ГБУЗ РБ Туймазинская ЦРБ'!T_ПР19</vt:lpstr>
      <vt:lpstr>'ГБУЗ РБ Учалинская ЦГБ'!T_ПР19</vt:lpstr>
      <vt:lpstr>'ГБУЗ РБ Федоровская ЦРБ'!T_ПР19</vt:lpstr>
      <vt:lpstr>'ГБУЗ РБ ЦГБ г.Сибай'!T_ПР19</vt:lpstr>
      <vt:lpstr>'ГБУЗ РБ Чекмагушевская ЦРБ'!T_ПР19</vt:lpstr>
      <vt:lpstr>'ГБУЗ РБ Чишминская ЦРБ'!T_ПР19</vt:lpstr>
      <vt:lpstr>'ГБУЗ РБ Шаранская ЦРБ'!T_ПР19</vt:lpstr>
      <vt:lpstr>'ГБУЗ РБ Языковская ЦРБ'!T_ПР19</vt:lpstr>
      <vt:lpstr>'ГБУЗ РБ Янаульская ЦРБ'!T_ПР19</vt:lpstr>
      <vt:lpstr>'ООО "Медсервис" г. Салават'!T_ПР19</vt:lpstr>
      <vt:lpstr>'УФИЦ РАН'!T_ПР19</vt:lpstr>
      <vt:lpstr>'ФГБОУ ВО БГМУ МЗ РФ'!T_ПР19</vt:lpstr>
      <vt:lpstr>'ФГБУЗ МСЧ №142 ФМБА России'!T_ПР19</vt:lpstr>
      <vt:lpstr>'ЧУЗ "РЖД-Медицина"г.Стерлитамак'!T_ПР19</vt:lpstr>
      <vt:lpstr>'ЧУЗ"КБ"РЖД-Медицина" г.Уфа'!T_ПР19</vt:lpstr>
      <vt:lpstr>'ГБУЗ РБ Акъярская ЦРБ'!T_ПР2</vt:lpstr>
      <vt:lpstr>'ГБУЗ РБ Архангельская ЦРБ'!T_ПР2</vt:lpstr>
      <vt:lpstr>'ГБУЗ РБ Аскаровская ЦРБ'!T_ПР2</vt:lpstr>
      <vt:lpstr>'ГБУЗ РБ Аскинская ЦРБ'!T_ПР2</vt:lpstr>
      <vt:lpstr>'ГБУЗ РБ Баймакская ЦГБ'!T_ПР2</vt:lpstr>
      <vt:lpstr>'ГБУЗ РБ Бакалинская ЦРБ'!T_ПР2</vt:lpstr>
      <vt:lpstr>'ГБУЗ РБ Балтачевская ЦРБ'!T_ПР2</vt:lpstr>
      <vt:lpstr>'ГБУЗ РБ Белебеевская ЦРБ'!T_ПР2</vt:lpstr>
      <vt:lpstr>'ГБУЗ РБ Белокатайская ЦРБ'!T_ПР2</vt:lpstr>
      <vt:lpstr>'ГБУЗ РБ Белорецкая ЦРКБ'!T_ПР2</vt:lpstr>
      <vt:lpstr>'ГБУЗ РБ Бижбулякская ЦРБ'!T_ПР2</vt:lpstr>
      <vt:lpstr>'ГБУЗ РБ Бирская ЦРБ'!T_ПР2</vt:lpstr>
      <vt:lpstr>'ГБУЗ РБ Благовещенская ЦРБ'!T_ПР2</vt:lpstr>
      <vt:lpstr>'ГБУЗ РБ Большеустьикинская ЦРБ'!T_ПР2</vt:lpstr>
      <vt:lpstr>'ГБУЗ РБ Буздякская ЦРБ'!T_ПР2</vt:lpstr>
      <vt:lpstr>'ГБУЗ РБ Бураевская ЦРБ'!T_ПР2</vt:lpstr>
      <vt:lpstr>'ГБУЗ РБ Бурзянская ЦРБ'!T_ПР2</vt:lpstr>
      <vt:lpstr>'ГБУЗ РБ Верхне-Татыш. ЦРБ'!T_ПР2</vt:lpstr>
      <vt:lpstr>'ГБУЗ РБ Верхнеяркеевская ЦРБ'!T_ПР2</vt:lpstr>
      <vt:lpstr>'ГБУЗ РБ ГБ № 1 г.Октябрьский'!T_ПР2</vt:lpstr>
      <vt:lpstr>'ГБУЗ РБ ГБ № 9 г.Уфа'!T_ПР2</vt:lpstr>
      <vt:lpstr>'ГБУЗ РБ ГБ г.Кумертау'!T_ПР2</vt:lpstr>
      <vt:lpstr>'ГБУЗ РБ ГБ г.Нефтекамск'!T_ПР2</vt:lpstr>
      <vt:lpstr>'ГБУЗ РБ ГБ г.Салават'!T_ПР2</vt:lpstr>
      <vt:lpstr>'ГБУЗ РБ ГДКБ № 17 г.Уфа'!T_ПР2</vt:lpstr>
      <vt:lpstr>'ГБУЗ РБ ГКБ № 1 г.Стерлитамак'!T_ПР2</vt:lpstr>
      <vt:lpstr>'ГБУЗ РБ ГКБ № 13 г.Уфа'!T_ПР2</vt:lpstr>
      <vt:lpstr>'ГБУЗ РБ ГКБ № 18 г.Уфа'!T_ПР2</vt:lpstr>
      <vt:lpstr>'ГБУЗ РБ ГКБ № 21 г.Уфа'!T_ПР2</vt:lpstr>
      <vt:lpstr>'ГБУЗ РБ ГКБ № 5 г.Уфа'!T_ПР2</vt:lpstr>
      <vt:lpstr>'ГБУЗ РБ ГКБ № 8 г.Уфа'!T_ПР2</vt:lpstr>
      <vt:lpstr>'ГБУЗ РБ ГКБ Демского р-на г.Уфы'!T_ПР2</vt:lpstr>
      <vt:lpstr>'ГБУЗ РБ Давлекановская ЦРБ'!T_ПР2</vt:lpstr>
      <vt:lpstr>'ГБУЗ РБ ДБ г.Стерлитамак'!T_ПР2</vt:lpstr>
      <vt:lpstr>'ГБУЗ РБ ДП № 2 г.Уфа'!T_ПР2</vt:lpstr>
      <vt:lpstr>'ГБУЗ РБ ДП № 3 г.Уфа'!T_ПР2</vt:lpstr>
      <vt:lpstr>'ГБУЗ РБ ДП № 4 г.Уфа'!T_ПР2</vt:lpstr>
      <vt:lpstr>'ГБУЗ РБ ДП № 5 г.Уфа'!T_ПР2</vt:lpstr>
      <vt:lpstr>'ГБУЗ РБ ДП № 6 г.Уфа'!T_ПР2</vt:lpstr>
      <vt:lpstr>'ГБУЗ РБ Дюртюлинская ЦРБ'!T_ПР2</vt:lpstr>
      <vt:lpstr>'ГБУЗ РБ Ермекеевская ЦРБ'!T_ПР2</vt:lpstr>
      <vt:lpstr>'ГБУЗ РБ Зилаирская ЦРБ'!T_ПР2</vt:lpstr>
      <vt:lpstr>'ГБУЗ РБ Иглинская ЦРБ'!T_ПР2</vt:lpstr>
      <vt:lpstr>'ГБУЗ РБ Исянгуловская ЦРБ'!T_ПР2</vt:lpstr>
      <vt:lpstr>'ГБУЗ РБ Ишимбайская ЦРБ'!T_ПР2</vt:lpstr>
      <vt:lpstr>'ГБУЗ РБ Калтасинская ЦРБ'!T_ПР2</vt:lpstr>
      <vt:lpstr>'ГБУЗ РБ Караидельская ЦРБ'!T_ПР2</vt:lpstr>
      <vt:lpstr>'ГБУЗ РБ Кармаскалинская ЦРБ'!T_ПР2</vt:lpstr>
      <vt:lpstr>'ГБУЗ РБ КБСМП г.Уфа'!T_ПР2</vt:lpstr>
      <vt:lpstr>'ГБУЗ РБ Кигинская ЦРБ'!T_ПР2</vt:lpstr>
      <vt:lpstr>'ГБУЗ РБ Краснокамская ЦРБ'!T_ПР2</vt:lpstr>
      <vt:lpstr>'ГБУЗ РБ Красноусольская ЦРБ'!T_ПР2</vt:lpstr>
      <vt:lpstr>'ГБУЗ РБ Кушнаренковская ЦРБ'!T_ПР2</vt:lpstr>
      <vt:lpstr>'ГБУЗ РБ Малоязовская ЦРБ'!T_ПР2</vt:lpstr>
      <vt:lpstr>'ГБУЗ РБ Мелеузовская ЦРБ'!T_ПР2</vt:lpstr>
      <vt:lpstr>'ГБУЗ РБ Месягутовская ЦРБ'!T_ПР2</vt:lpstr>
      <vt:lpstr>'ГБУЗ РБ Мишкинская ЦРБ'!T_ПР2</vt:lpstr>
      <vt:lpstr>'ГБУЗ РБ Миякинская ЦРБ'!T_ПР2</vt:lpstr>
      <vt:lpstr>'ГБУЗ РБ Мраковская ЦРБ'!T_ПР2</vt:lpstr>
      <vt:lpstr>'ГБУЗ РБ Нуримановская ЦРБ'!T_ПР2</vt:lpstr>
      <vt:lpstr>'ГБУЗ РБ Поликлиника № 43 г.Уфа'!T_ПР2</vt:lpstr>
      <vt:lpstr>'ГБУЗ РБ ПОликлиника № 46 г.Уфа'!T_ПР2</vt:lpstr>
      <vt:lpstr>'ГБУЗ РБ Поликлиника № 50 г.Уфа'!T_ПР2</vt:lpstr>
      <vt:lpstr>'ГБУЗ РБ Раевская ЦРБ'!T_ПР2</vt:lpstr>
      <vt:lpstr>'ГБУЗ РБ Стерлибашевская ЦРБ'!T_ПР2</vt:lpstr>
      <vt:lpstr>'ГБУЗ РБ Толбазинская ЦРБ'!T_ПР2</vt:lpstr>
      <vt:lpstr>'ГБУЗ РБ Туймазинская ЦРБ'!T_ПР2</vt:lpstr>
      <vt:lpstr>'ГБУЗ РБ Учалинская ЦГБ'!T_ПР2</vt:lpstr>
      <vt:lpstr>'ГБУЗ РБ Федоровская ЦРБ'!T_ПР2</vt:lpstr>
      <vt:lpstr>'ГБУЗ РБ ЦГБ г.Сибай'!T_ПР2</vt:lpstr>
      <vt:lpstr>'ГБУЗ РБ Чекмагушевская ЦРБ'!T_ПР2</vt:lpstr>
      <vt:lpstr>'ГБУЗ РБ Чишминская ЦРБ'!T_ПР2</vt:lpstr>
      <vt:lpstr>'ГБУЗ РБ Шаранская ЦРБ'!T_ПР2</vt:lpstr>
      <vt:lpstr>'ГБУЗ РБ Языковская ЦРБ'!T_ПР2</vt:lpstr>
      <vt:lpstr>'ГБУЗ РБ Янаульская ЦРБ'!T_ПР2</vt:lpstr>
      <vt:lpstr>'ООО "Медсервис" г. Салават'!T_ПР2</vt:lpstr>
      <vt:lpstr>'УФИЦ РАН'!T_ПР2</vt:lpstr>
      <vt:lpstr>'ФГБОУ ВО БГМУ МЗ РФ'!T_ПР2</vt:lpstr>
      <vt:lpstr>'ФГБУЗ МСЧ №142 ФМБА России'!T_ПР2</vt:lpstr>
      <vt:lpstr>'ЧУЗ "РЖД-Медицина"г.Стерлитамак'!T_ПР2</vt:lpstr>
      <vt:lpstr>'ЧУЗ"КБ"РЖД-Медицина" г.Уфа'!T_ПР2</vt:lpstr>
      <vt:lpstr>'ГБУЗ РБ Акъярская ЦРБ'!T_ПР20</vt:lpstr>
      <vt:lpstr>'ГБУЗ РБ Архангельская ЦРБ'!T_ПР20</vt:lpstr>
      <vt:lpstr>'ГБУЗ РБ Аскаровская ЦРБ'!T_ПР20</vt:lpstr>
      <vt:lpstr>'ГБУЗ РБ Аскинская ЦРБ'!T_ПР20</vt:lpstr>
      <vt:lpstr>'ГБУЗ РБ Баймакская ЦГБ'!T_ПР20</vt:lpstr>
      <vt:lpstr>'ГБУЗ РБ Бакалинская ЦРБ'!T_ПР20</vt:lpstr>
      <vt:lpstr>'ГБУЗ РБ Балтачевская ЦРБ'!T_ПР20</vt:lpstr>
      <vt:lpstr>'ГБУЗ РБ Белебеевская ЦРБ'!T_ПР20</vt:lpstr>
      <vt:lpstr>'ГБУЗ РБ Белокатайская ЦРБ'!T_ПР20</vt:lpstr>
      <vt:lpstr>'ГБУЗ РБ Белорецкая ЦРКБ'!T_ПР20</vt:lpstr>
      <vt:lpstr>'ГБУЗ РБ Бижбулякская ЦРБ'!T_ПР20</vt:lpstr>
      <vt:lpstr>'ГБУЗ РБ Бирская ЦРБ'!T_ПР20</vt:lpstr>
      <vt:lpstr>'ГБУЗ РБ Благовещенская ЦРБ'!T_ПР20</vt:lpstr>
      <vt:lpstr>'ГБУЗ РБ Большеустьикинская ЦРБ'!T_ПР20</vt:lpstr>
      <vt:lpstr>'ГБУЗ РБ Буздякская ЦРБ'!T_ПР20</vt:lpstr>
      <vt:lpstr>'ГБУЗ РБ Бураевская ЦРБ'!T_ПР20</vt:lpstr>
      <vt:lpstr>'ГБУЗ РБ Бурзянская ЦРБ'!T_ПР20</vt:lpstr>
      <vt:lpstr>'ГБУЗ РБ Верхне-Татыш. ЦРБ'!T_ПР20</vt:lpstr>
      <vt:lpstr>'ГБУЗ РБ Верхнеяркеевская ЦРБ'!T_ПР20</vt:lpstr>
      <vt:lpstr>'ГБУЗ РБ ГБ № 1 г.Октябрьский'!T_ПР20</vt:lpstr>
      <vt:lpstr>'ГБУЗ РБ ГБ № 9 г.Уфа'!T_ПР20</vt:lpstr>
      <vt:lpstr>'ГБУЗ РБ ГБ г.Кумертау'!T_ПР20</vt:lpstr>
      <vt:lpstr>'ГБУЗ РБ ГБ г.Нефтекамск'!T_ПР20</vt:lpstr>
      <vt:lpstr>'ГБУЗ РБ ГБ г.Салават'!T_ПР20</vt:lpstr>
      <vt:lpstr>'ГБУЗ РБ ГДКБ № 17 г.Уфа'!T_ПР20</vt:lpstr>
      <vt:lpstr>'ГБУЗ РБ ГКБ № 1 г.Стерлитамак'!T_ПР20</vt:lpstr>
      <vt:lpstr>'ГБУЗ РБ ГКБ № 13 г.Уфа'!T_ПР20</vt:lpstr>
      <vt:lpstr>'ГБУЗ РБ ГКБ № 18 г.Уфа'!T_ПР20</vt:lpstr>
      <vt:lpstr>'ГБУЗ РБ ГКБ № 21 г.Уфа'!T_ПР20</vt:lpstr>
      <vt:lpstr>'ГБУЗ РБ ГКБ № 5 г.Уфа'!T_ПР20</vt:lpstr>
      <vt:lpstr>'ГБУЗ РБ ГКБ № 8 г.Уфа'!T_ПР20</vt:lpstr>
      <vt:lpstr>'ГБУЗ РБ ГКБ Демского р-на г.Уфы'!T_ПР20</vt:lpstr>
      <vt:lpstr>'ГБУЗ РБ Давлекановская ЦРБ'!T_ПР20</vt:lpstr>
      <vt:lpstr>'ГБУЗ РБ ДБ г.Стерлитамак'!T_ПР20</vt:lpstr>
      <vt:lpstr>'ГБУЗ РБ ДП № 2 г.Уфа'!T_ПР20</vt:lpstr>
      <vt:lpstr>'ГБУЗ РБ ДП № 3 г.Уфа'!T_ПР20</vt:lpstr>
      <vt:lpstr>'ГБУЗ РБ ДП № 4 г.Уфа'!T_ПР20</vt:lpstr>
      <vt:lpstr>'ГБУЗ РБ ДП № 5 г.Уфа'!T_ПР20</vt:lpstr>
      <vt:lpstr>'ГБУЗ РБ ДП № 6 г.Уфа'!T_ПР20</vt:lpstr>
      <vt:lpstr>'ГБУЗ РБ Дюртюлинская ЦРБ'!T_ПР20</vt:lpstr>
      <vt:lpstr>'ГБУЗ РБ Ермекеевская ЦРБ'!T_ПР20</vt:lpstr>
      <vt:lpstr>'ГБУЗ РБ Зилаирская ЦРБ'!T_ПР20</vt:lpstr>
      <vt:lpstr>'ГБУЗ РБ Иглинская ЦРБ'!T_ПР20</vt:lpstr>
      <vt:lpstr>'ГБУЗ РБ Исянгуловская ЦРБ'!T_ПР20</vt:lpstr>
      <vt:lpstr>'ГБУЗ РБ Ишимбайская ЦРБ'!T_ПР20</vt:lpstr>
      <vt:lpstr>'ГБУЗ РБ Калтасинская ЦРБ'!T_ПР20</vt:lpstr>
      <vt:lpstr>'ГБУЗ РБ Караидельская ЦРБ'!T_ПР20</vt:lpstr>
      <vt:lpstr>'ГБУЗ РБ Кармаскалинская ЦРБ'!T_ПР20</vt:lpstr>
      <vt:lpstr>'ГБУЗ РБ КБСМП г.Уфа'!T_ПР20</vt:lpstr>
      <vt:lpstr>'ГБУЗ РБ Кигинская ЦРБ'!T_ПР20</vt:lpstr>
      <vt:lpstr>'ГБУЗ РБ Краснокамская ЦРБ'!T_ПР20</vt:lpstr>
      <vt:lpstr>'ГБУЗ РБ Красноусольская ЦРБ'!T_ПР20</vt:lpstr>
      <vt:lpstr>'ГБУЗ РБ Кушнаренковская ЦРБ'!T_ПР20</vt:lpstr>
      <vt:lpstr>'ГБУЗ РБ Малоязовская ЦРБ'!T_ПР20</vt:lpstr>
      <vt:lpstr>'ГБУЗ РБ Мелеузовская ЦРБ'!T_ПР20</vt:lpstr>
      <vt:lpstr>'ГБУЗ РБ Месягутовская ЦРБ'!T_ПР20</vt:lpstr>
      <vt:lpstr>'ГБУЗ РБ Мишкинская ЦРБ'!T_ПР20</vt:lpstr>
      <vt:lpstr>'ГБУЗ РБ Миякинская ЦРБ'!T_ПР20</vt:lpstr>
      <vt:lpstr>'ГБУЗ РБ Мраковская ЦРБ'!T_ПР20</vt:lpstr>
      <vt:lpstr>'ГБУЗ РБ Нуримановская ЦРБ'!T_ПР20</vt:lpstr>
      <vt:lpstr>'ГБУЗ РБ Поликлиника № 43 г.Уфа'!T_ПР20</vt:lpstr>
      <vt:lpstr>'ГБУЗ РБ ПОликлиника № 46 г.Уфа'!T_ПР20</vt:lpstr>
      <vt:lpstr>'ГБУЗ РБ Поликлиника № 50 г.Уфа'!T_ПР20</vt:lpstr>
      <vt:lpstr>'ГБУЗ РБ Раевская ЦРБ'!T_ПР20</vt:lpstr>
      <vt:lpstr>'ГБУЗ РБ Стерлибашевская ЦРБ'!T_ПР20</vt:lpstr>
      <vt:lpstr>'ГБУЗ РБ Толбазинская ЦРБ'!T_ПР20</vt:lpstr>
      <vt:lpstr>'ГБУЗ РБ Туймазинская ЦРБ'!T_ПР20</vt:lpstr>
      <vt:lpstr>'ГБУЗ РБ Учалинская ЦГБ'!T_ПР20</vt:lpstr>
      <vt:lpstr>'ГБУЗ РБ Федоровская ЦРБ'!T_ПР20</vt:lpstr>
      <vt:lpstr>'ГБУЗ РБ ЦГБ г.Сибай'!T_ПР20</vt:lpstr>
      <vt:lpstr>'ГБУЗ РБ Чекмагушевская ЦРБ'!T_ПР20</vt:lpstr>
      <vt:lpstr>'ГБУЗ РБ Чишминская ЦРБ'!T_ПР20</vt:lpstr>
      <vt:lpstr>'ГБУЗ РБ Шаранская ЦРБ'!T_ПР20</vt:lpstr>
      <vt:lpstr>'ГБУЗ РБ Языковская ЦРБ'!T_ПР20</vt:lpstr>
      <vt:lpstr>'ГБУЗ РБ Янаульская ЦРБ'!T_ПР20</vt:lpstr>
      <vt:lpstr>'ООО "Медсервис" г. Салават'!T_ПР20</vt:lpstr>
      <vt:lpstr>'УФИЦ РАН'!T_ПР20</vt:lpstr>
      <vt:lpstr>'ФГБОУ ВО БГМУ МЗ РФ'!T_ПР20</vt:lpstr>
      <vt:lpstr>'ФГБУЗ МСЧ №142 ФМБА России'!T_ПР20</vt:lpstr>
      <vt:lpstr>'ЧУЗ "РЖД-Медицина"г.Стерлитамак'!T_ПР20</vt:lpstr>
      <vt:lpstr>'ЧУЗ"КБ"РЖД-Медицина" г.Уфа'!T_ПР20</vt:lpstr>
      <vt:lpstr>'ГБУЗ РБ Акъярская ЦРБ'!T_ПР21</vt:lpstr>
      <vt:lpstr>'ГБУЗ РБ Архангельская ЦРБ'!T_ПР21</vt:lpstr>
      <vt:lpstr>'ГБУЗ РБ Аскаровская ЦРБ'!T_ПР21</vt:lpstr>
      <vt:lpstr>'ГБУЗ РБ Аскинская ЦРБ'!T_ПР21</vt:lpstr>
      <vt:lpstr>'ГБУЗ РБ Баймакская ЦГБ'!T_ПР21</vt:lpstr>
      <vt:lpstr>'ГБУЗ РБ Бакалинская ЦРБ'!T_ПР21</vt:lpstr>
      <vt:lpstr>'ГБУЗ РБ Балтачевская ЦРБ'!T_ПР21</vt:lpstr>
      <vt:lpstr>'ГБУЗ РБ Белебеевская ЦРБ'!T_ПР21</vt:lpstr>
      <vt:lpstr>'ГБУЗ РБ Белокатайская ЦРБ'!T_ПР21</vt:lpstr>
      <vt:lpstr>'ГБУЗ РБ Белорецкая ЦРКБ'!T_ПР21</vt:lpstr>
      <vt:lpstr>'ГБУЗ РБ Бижбулякская ЦРБ'!T_ПР21</vt:lpstr>
      <vt:lpstr>'ГБУЗ РБ Бирская ЦРБ'!T_ПР21</vt:lpstr>
      <vt:lpstr>'ГБУЗ РБ Благовещенская ЦРБ'!T_ПР21</vt:lpstr>
      <vt:lpstr>'ГБУЗ РБ Большеустьикинская ЦРБ'!T_ПР21</vt:lpstr>
      <vt:lpstr>'ГБУЗ РБ Буздякская ЦРБ'!T_ПР21</vt:lpstr>
      <vt:lpstr>'ГБУЗ РБ Бураевская ЦРБ'!T_ПР21</vt:lpstr>
      <vt:lpstr>'ГБУЗ РБ Бурзянская ЦРБ'!T_ПР21</vt:lpstr>
      <vt:lpstr>'ГБУЗ РБ Верхне-Татыш. ЦРБ'!T_ПР21</vt:lpstr>
      <vt:lpstr>'ГБУЗ РБ Верхнеяркеевская ЦРБ'!T_ПР21</vt:lpstr>
      <vt:lpstr>'ГБУЗ РБ ГБ № 1 г.Октябрьский'!T_ПР21</vt:lpstr>
      <vt:lpstr>'ГБУЗ РБ ГБ № 9 г.Уфа'!T_ПР21</vt:lpstr>
      <vt:lpstr>'ГБУЗ РБ ГБ г.Кумертау'!T_ПР21</vt:lpstr>
      <vt:lpstr>'ГБУЗ РБ ГБ г.Нефтекамск'!T_ПР21</vt:lpstr>
      <vt:lpstr>'ГБУЗ РБ ГБ г.Салават'!T_ПР21</vt:lpstr>
      <vt:lpstr>'ГБУЗ РБ ГДКБ № 17 г.Уфа'!T_ПР21</vt:lpstr>
      <vt:lpstr>'ГБУЗ РБ ГКБ № 1 г.Стерлитамак'!T_ПР21</vt:lpstr>
      <vt:lpstr>'ГБУЗ РБ ГКБ № 13 г.Уфа'!T_ПР21</vt:lpstr>
      <vt:lpstr>'ГБУЗ РБ ГКБ № 18 г.Уфа'!T_ПР21</vt:lpstr>
      <vt:lpstr>'ГБУЗ РБ ГКБ № 21 г.Уфа'!T_ПР21</vt:lpstr>
      <vt:lpstr>'ГБУЗ РБ ГКБ № 5 г.Уфа'!T_ПР21</vt:lpstr>
      <vt:lpstr>'ГБУЗ РБ ГКБ № 8 г.Уфа'!T_ПР21</vt:lpstr>
      <vt:lpstr>'ГБУЗ РБ ГКБ Демского р-на г.Уфы'!T_ПР21</vt:lpstr>
      <vt:lpstr>'ГБУЗ РБ Давлекановская ЦРБ'!T_ПР21</vt:lpstr>
      <vt:lpstr>'ГБУЗ РБ ДБ г.Стерлитамак'!T_ПР21</vt:lpstr>
      <vt:lpstr>'ГБУЗ РБ ДП № 2 г.Уфа'!T_ПР21</vt:lpstr>
      <vt:lpstr>'ГБУЗ РБ ДП № 3 г.Уфа'!T_ПР21</vt:lpstr>
      <vt:lpstr>'ГБУЗ РБ ДП № 4 г.Уфа'!T_ПР21</vt:lpstr>
      <vt:lpstr>'ГБУЗ РБ ДП № 5 г.Уфа'!T_ПР21</vt:lpstr>
      <vt:lpstr>'ГБУЗ РБ ДП № 6 г.Уфа'!T_ПР21</vt:lpstr>
      <vt:lpstr>'ГБУЗ РБ Дюртюлинская ЦРБ'!T_ПР21</vt:lpstr>
      <vt:lpstr>'ГБУЗ РБ Ермекеевская ЦРБ'!T_ПР21</vt:lpstr>
      <vt:lpstr>'ГБУЗ РБ Зилаирская ЦРБ'!T_ПР21</vt:lpstr>
      <vt:lpstr>'ГБУЗ РБ Иглинская ЦРБ'!T_ПР21</vt:lpstr>
      <vt:lpstr>'ГБУЗ РБ Исянгуловская ЦРБ'!T_ПР21</vt:lpstr>
      <vt:lpstr>'ГБУЗ РБ Ишимбайская ЦРБ'!T_ПР21</vt:lpstr>
      <vt:lpstr>'ГБУЗ РБ Калтасинская ЦРБ'!T_ПР21</vt:lpstr>
      <vt:lpstr>'ГБУЗ РБ Караидельская ЦРБ'!T_ПР21</vt:lpstr>
      <vt:lpstr>'ГБУЗ РБ Кармаскалинская ЦРБ'!T_ПР21</vt:lpstr>
      <vt:lpstr>'ГБУЗ РБ КБСМП г.Уфа'!T_ПР21</vt:lpstr>
      <vt:lpstr>'ГБУЗ РБ Кигинская ЦРБ'!T_ПР21</vt:lpstr>
      <vt:lpstr>'ГБУЗ РБ Краснокамская ЦРБ'!T_ПР21</vt:lpstr>
      <vt:lpstr>'ГБУЗ РБ Красноусольская ЦРБ'!T_ПР21</vt:lpstr>
      <vt:lpstr>'ГБУЗ РБ Кушнаренковская ЦРБ'!T_ПР21</vt:lpstr>
      <vt:lpstr>'ГБУЗ РБ Малоязовская ЦРБ'!T_ПР21</vt:lpstr>
      <vt:lpstr>'ГБУЗ РБ Мелеузовская ЦРБ'!T_ПР21</vt:lpstr>
      <vt:lpstr>'ГБУЗ РБ Месягутовская ЦРБ'!T_ПР21</vt:lpstr>
      <vt:lpstr>'ГБУЗ РБ Мишкинская ЦРБ'!T_ПР21</vt:lpstr>
      <vt:lpstr>'ГБУЗ РБ Миякинская ЦРБ'!T_ПР21</vt:lpstr>
      <vt:lpstr>'ГБУЗ РБ Мраковская ЦРБ'!T_ПР21</vt:lpstr>
      <vt:lpstr>'ГБУЗ РБ Нуримановская ЦРБ'!T_ПР21</vt:lpstr>
      <vt:lpstr>'ГБУЗ РБ Поликлиника № 43 г.Уфа'!T_ПР21</vt:lpstr>
      <vt:lpstr>'ГБУЗ РБ ПОликлиника № 46 г.Уфа'!T_ПР21</vt:lpstr>
      <vt:lpstr>'ГБУЗ РБ Поликлиника № 50 г.Уфа'!T_ПР21</vt:lpstr>
      <vt:lpstr>'ГБУЗ РБ Раевская ЦРБ'!T_ПР21</vt:lpstr>
      <vt:lpstr>'ГБУЗ РБ Стерлибашевская ЦРБ'!T_ПР21</vt:lpstr>
      <vt:lpstr>'ГБУЗ РБ Толбазинская ЦРБ'!T_ПР21</vt:lpstr>
      <vt:lpstr>'ГБУЗ РБ Туймазинская ЦРБ'!T_ПР21</vt:lpstr>
      <vt:lpstr>'ГБУЗ РБ Учалинская ЦГБ'!T_ПР21</vt:lpstr>
      <vt:lpstr>'ГБУЗ РБ Федоровская ЦРБ'!T_ПР21</vt:lpstr>
      <vt:lpstr>'ГБУЗ РБ ЦГБ г.Сибай'!T_ПР21</vt:lpstr>
      <vt:lpstr>'ГБУЗ РБ Чекмагушевская ЦРБ'!T_ПР21</vt:lpstr>
      <vt:lpstr>'ГБУЗ РБ Чишминская ЦРБ'!T_ПР21</vt:lpstr>
      <vt:lpstr>'ГБУЗ РБ Шаранская ЦРБ'!T_ПР21</vt:lpstr>
      <vt:lpstr>'ГБУЗ РБ Языковская ЦРБ'!T_ПР21</vt:lpstr>
      <vt:lpstr>'ГБУЗ РБ Янаульская ЦРБ'!T_ПР21</vt:lpstr>
      <vt:lpstr>'ООО "Медсервис" г. Салават'!T_ПР21</vt:lpstr>
      <vt:lpstr>'УФИЦ РАН'!T_ПР21</vt:lpstr>
      <vt:lpstr>'ФГБОУ ВО БГМУ МЗ РФ'!T_ПР21</vt:lpstr>
      <vt:lpstr>'ФГБУЗ МСЧ №142 ФМБА России'!T_ПР21</vt:lpstr>
      <vt:lpstr>'ЧУЗ "РЖД-Медицина"г.Стерлитамак'!T_ПР21</vt:lpstr>
      <vt:lpstr>'ЧУЗ"КБ"РЖД-Медицина" г.Уфа'!T_ПР21</vt:lpstr>
      <vt:lpstr>'ГБУЗ РБ Акъярская ЦРБ'!T_ПР22</vt:lpstr>
      <vt:lpstr>'ГБУЗ РБ Архангельская ЦРБ'!T_ПР22</vt:lpstr>
      <vt:lpstr>'ГБУЗ РБ Аскаровская ЦРБ'!T_ПР22</vt:lpstr>
      <vt:lpstr>'ГБУЗ РБ Аскинская ЦРБ'!T_ПР22</vt:lpstr>
      <vt:lpstr>'ГБУЗ РБ Баймакская ЦГБ'!T_ПР22</vt:lpstr>
      <vt:lpstr>'ГБУЗ РБ Бакалинская ЦРБ'!T_ПР22</vt:lpstr>
      <vt:lpstr>'ГБУЗ РБ Балтачевская ЦРБ'!T_ПР22</vt:lpstr>
      <vt:lpstr>'ГБУЗ РБ Белебеевская ЦРБ'!T_ПР22</vt:lpstr>
      <vt:lpstr>'ГБУЗ РБ Белокатайская ЦРБ'!T_ПР22</vt:lpstr>
      <vt:lpstr>'ГБУЗ РБ Белорецкая ЦРКБ'!T_ПР22</vt:lpstr>
      <vt:lpstr>'ГБУЗ РБ Бижбулякская ЦРБ'!T_ПР22</vt:lpstr>
      <vt:lpstr>'ГБУЗ РБ Бирская ЦРБ'!T_ПР22</vt:lpstr>
      <vt:lpstr>'ГБУЗ РБ Благовещенская ЦРБ'!T_ПР22</vt:lpstr>
      <vt:lpstr>'ГБУЗ РБ Большеустьикинская ЦРБ'!T_ПР22</vt:lpstr>
      <vt:lpstr>'ГБУЗ РБ Буздякская ЦРБ'!T_ПР22</vt:lpstr>
      <vt:lpstr>'ГБУЗ РБ Бураевская ЦРБ'!T_ПР22</vt:lpstr>
      <vt:lpstr>'ГБУЗ РБ Бурзянская ЦРБ'!T_ПР22</vt:lpstr>
      <vt:lpstr>'ГБУЗ РБ Верхне-Татыш. ЦРБ'!T_ПР22</vt:lpstr>
      <vt:lpstr>'ГБУЗ РБ Верхнеяркеевская ЦРБ'!T_ПР22</vt:lpstr>
      <vt:lpstr>'ГБУЗ РБ ГБ № 1 г.Октябрьский'!T_ПР22</vt:lpstr>
      <vt:lpstr>'ГБУЗ РБ ГБ № 9 г.Уфа'!T_ПР22</vt:lpstr>
      <vt:lpstr>'ГБУЗ РБ ГБ г.Кумертау'!T_ПР22</vt:lpstr>
      <vt:lpstr>'ГБУЗ РБ ГБ г.Нефтекамск'!T_ПР22</vt:lpstr>
      <vt:lpstr>'ГБУЗ РБ ГБ г.Салават'!T_ПР22</vt:lpstr>
      <vt:lpstr>'ГБУЗ РБ ГДКБ № 17 г.Уфа'!T_ПР22</vt:lpstr>
      <vt:lpstr>'ГБУЗ РБ ГКБ № 1 г.Стерлитамак'!T_ПР22</vt:lpstr>
      <vt:lpstr>'ГБУЗ РБ ГКБ № 13 г.Уфа'!T_ПР22</vt:lpstr>
      <vt:lpstr>'ГБУЗ РБ ГКБ № 18 г.Уфа'!T_ПР22</vt:lpstr>
      <vt:lpstr>'ГБУЗ РБ ГКБ № 21 г.Уфа'!T_ПР22</vt:lpstr>
      <vt:lpstr>'ГБУЗ РБ ГКБ № 5 г.Уфа'!T_ПР22</vt:lpstr>
      <vt:lpstr>'ГБУЗ РБ ГКБ № 8 г.Уфа'!T_ПР22</vt:lpstr>
      <vt:lpstr>'ГБУЗ РБ ГКБ Демского р-на г.Уфы'!T_ПР22</vt:lpstr>
      <vt:lpstr>'ГБУЗ РБ Давлекановская ЦРБ'!T_ПР22</vt:lpstr>
      <vt:lpstr>'ГБУЗ РБ ДБ г.Стерлитамак'!T_ПР22</vt:lpstr>
      <vt:lpstr>'ГБУЗ РБ ДП № 2 г.Уфа'!T_ПР22</vt:lpstr>
      <vt:lpstr>'ГБУЗ РБ ДП № 3 г.Уфа'!T_ПР22</vt:lpstr>
      <vt:lpstr>'ГБУЗ РБ ДП № 4 г.Уфа'!T_ПР22</vt:lpstr>
      <vt:lpstr>'ГБУЗ РБ ДП № 5 г.Уфа'!T_ПР22</vt:lpstr>
      <vt:lpstr>'ГБУЗ РБ ДП № 6 г.Уфа'!T_ПР22</vt:lpstr>
      <vt:lpstr>'ГБУЗ РБ Дюртюлинская ЦРБ'!T_ПР22</vt:lpstr>
      <vt:lpstr>'ГБУЗ РБ Ермекеевская ЦРБ'!T_ПР22</vt:lpstr>
      <vt:lpstr>'ГБУЗ РБ Зилаирская ЦРБ'!T_ПР22</vt:lpstr>
      <vt:lpstr>'ГБУЗ РБ Иглинская ЦРБ'!T_ПР22</vt:lpstr>
      <vt:lpstr>'ГБУЗ РБ Исянгуловская ЦРБ'!T_ПР22</vt:lpstr>
      <vt:lpstr>'ГБУЗ РБ Ишимбайская ЦРБ'!T_ПР22</vt:lpstr>
      <vt:lpstr>'ГБУЗ РБ Калтасинская ЦРБ'!T_ПР22</vt:lpstr>
      <vt:lpstr>'ГБУЗ РБ Караидельская ЦРБ'!T_ПР22</vt:lpstr>
      <vt:lpstr>'ГБУЗ РБ Кармаскалинская ЦРБ'!T_ПР22</vt:lpstr>
      <vt:lpstr>'ГБУЗ РБ КБСМП г.Уфа'!T_ПР22</vt:lpstr>
      <vt:lpstr>'ГБУЗ РБ Кигинская ЦРБ'!T_ПР22</vt:lpstr>
      <vt:lpstr>'ГБУЗ РБ Краснокамская ЦРБ'!T_ПР22</vt:lpstr>
      <vt:lpstr>'ГБУЗ РБ Красноусольская ЦРБ'!T_ПР22</vt:lpstr>
      <vt:lpstr>'ГБУЗ РБ Кушнаренковская ЦРБ'!T_ПР22</vt:lpstr>
      <vt:lpstr>'ГБУЗ РБ Малоязовская ЦРБ'!T_ПР22</vt:lpstr>
      <vt:lpstr>'ГБУЗ РБ Мелеузовская ЦРБ'!T_ПР22</vt:lpstr>
      <vt:lpstr>'ГБУЗ РБ Месягутовская ЦРБ'!T_ПР22</vt:lpstr>
      <vt:lpstr>'ГБУЗ РБ Мишкинская ЦРБ'!T_ПР22</vt:lpstr>
      <vt:lpstr>'ГБУЗ РБ Миякинская ЦРБ'!T_ПР22</vt:lpstr>
      <vt:lpstr>'ГБУЗ РБ Мраковская ЦРБ'!T_ПР22</vt:lpstr>
      <vt:lpstr>'ГБУЗ РБ Нуримановская ЦРБ'!T_ПР22</vt:lpstr>
      <vt:lpstr>'ГБУЗ РБ Поликлиника № 43 г.Уфа'!T_ПР22</vt:lpstr>
      <vt:lpstr>'ГБУЗ РБ ПОликлиника № 46 г.Уфа'!T_ПР22</vt:lpstr>
      <vt:lpstr>'ГБУЗ РБ Поликлиника № 50 г.Уфа'!T_ПР22</vt:lpstr>
      <vt:lpstr>'ГБУЗ РБ Раевская ЦРБ'!T_ПР22</vt:lpstr>
      <vt:lpstr>'ГБУЗ РБ Стерлибашевская ЦРБ'!T_ПР22</vt:lpstr>
      <vt:lpstr>'ГБУЗ РБ Толбазинская ЦРБ'!T_ПР22</vt:lpstr>
      <vt:lpstr>'ГБУЗ РБ Туймазинская ЦРБ'!T_ПР22</vt:lpstr>
      <vt:lpstr>'ГБУЗ РБ Учалинская ЦГБ'!T_ПР22</vt:lpstr>
      <vt:lpstr>'ГБУЗ РБ Федоровская ЦРБ'!T_ПР22</vt:lpstr>
      <vt:lpstr>'ГБУЗ РБ ЦГБ г.Сибай'!T_ПР22</vt:lpstr>
      <vt:lpstr>'ГБУЗ РБ Чекмагушевская ЦРБ'!T_ПР22</vt:lpstr>
      <vt:lpstr>'ГБУЗ РБ Чишминская ЦРБ'!T_ПР22</vt:lpstr>
      <vt:lpstr>'ГБУЗ РБ Шаранская ЦРБ'!T_ПР22</vt:lpstr>
      <vt:lpstr>'ГБУЗ РБ Языковская ЦРБ'!T_ПР22</vt:lpstr>
      <vt:lpstr>'ГБУЗ РБ Янаульская ЦРБ'!T_ПР22</vt:lpstr>
      <vt:lpstr>'ООО "Медсервис" г. Салават'!T_ПР22</vt:lpstr>
      <vt:lpstr>'УФИЦ РАН'!T_ПР22</vt:lpstr>
      <vt:lpstr>'ФГБОУ ВО БГМУ МЗ РФ'!T_ПР22</vt:lpstr>
      <vt:lpstr>'ФГБУЗ МСЧ №142 ФМБА России'!T_ПР22</vt:lpstr>
      <vt:lpstr>'ЧУЗ "РЖД-Медицина"г.Стерлитамак'!T_ПР22</vt:lpstr>
      <vt:lpstr>'ЧУЗ"КБ"РЖД-Медицина" г.Уфа'!T_ПР22</vt:lpstr>
      <vt:lpstr>'ГБУЗ РБ Акъярская ЦРБ'!T_ПР24</vt:lpstr>
      <vt:lpstr>'ГБУЗ РБ Архангельская ЦРБ'!T_ПР24</vt:lpstr>
      <vt:lpstr>'ГБУЗ РБ Аскаровская ЦРБ'!T_ПР24</vt:lpstr>
      <vt:lpstr>'ГБУЗ РБ Аскинская ЦРБ'!T_ПР24</vt:lpstr>
      <vt:lpstr>'ГБУЗ РБ Баймакская ЦГБ'!T_ПР24</vt:lpstr>
      <vt:lpstr>'ГБУЗ РБ Бакалинская ЦРБ'!T_ПР24</vt:lpstr>
      <vt:lpstr>'ГБУЗ РБ Балтачевская ЦРБ'!T_ПР24</vt:lpstr>
      <vt:lpstr>'ГБУЗ РБ Белебеевская ЦРБ'!T_ПР24</vt:lpstr>
      <vt:lpstr>'ГБУЗ РБ Белокатайская ЦРБ'!T_ПР24</vt:lpstr>
      <vt:lpstr>'ГБУЗ РБ Белорецкая ЦРКБ'!T_ПР24</vt:lpstr>
      <vt:lpstr>'ГБУЗ РБ Бижбулякская ЦРБ'!T_ПР24</vt:lpstr>
      <vt:lpstr>'ГБУЗ РБ Бирская ЦРБ'!T_ПР24</vt:lpstr>
      <vt:lpstr>'ГБУЗ РБ Благовещенская ЦРБ'!T_ПР24</vt:lpstr>
      <vt:lpstr>'ГБУЗ РБ Большеустьикинская ЦРБ'!T_ПР24</vt:lpstr>
      <vt:lpstr>'ГБУЗ РБ Буздякская ЦРБ'!T_ПР24</vt:lpstr>
      <vt:lpstr>'ГБУЗ РБ Бураевская ЦРБ'!T_ПР24</vt:lpstr>
      <vt:lpstr>'ГБУЗ РБ Бурзянская ЦРБ'!T_ПР24</vt:lpstr>
      <vt:lpstr>'ГБУЗ РБ Верхне-Татыш. ЦРБ'!T_ПР24</vt:lpstr>
      <vt:lpstr>'ГБУЗ РБ Верхнеяркеевская ЦРБ'!T_ПР24</vt:lpstr>
      <vt:lpstr>'ГБУЗ РБ ГБ № 1 г.Октябрьский'!T_ПР24</vt:lpstr>
      <vt:lpstr>'ГБУЗ РБ ГБ № 9 г.Уфа'!T_ПР24</vt:lpstr>
      <vt:lpstr>'ГБУЗ РБ ГБ г.Кумертау'!T_ПР24</vt:lpstr>
      <vt:lpstr>'ГБУЗ РБ ГБ г.Нефтекамск'!T_ПР24</vt:lpstr>
      <vt:lpstr>'ГБУЗ РБ ГБ г.Салават'!T_ПР24</vt:lpstr>
      <vt:lpstr>'ГБУЗ РБ ГДКБ № 17 г.Уфа'!T_ПР24</vt:lpstr>
      <vt:lpstr>'ГБУЗ РБ ГКБ № 1 г.Стерлитамак'!T_ПР24</vt:lpstr>
      <vt:lpstr>'ГБУЗ РБ ГКБ № 13 г.Уфа'!T_ПР24</vt:lpstr>
      <vt:lpstr>'ГБУЗ РБ ГКБ № 18 г.Уфа'!T_ПР24</vt:lpstr>
      <vt:lpstr>'ГБУЗ РБ ГКБ № 21 г.Уфа'!T_ПР24</vt:lpstr>
      <vt:lpstr>'ГБУЗ РБ ГКБ № 5 г.Уфа'!T_ПР24</vt:lpstr>
      <vt:lpstr>'ГБУЗ РБ ГКБ № 8 г.Уфа'!T_ПР24</vt:lpstr>
      <vt:lpstr>'ГБУЗ РБ ГКБ Демского р-на г.Уфы'!T_ПР24</vt:lpstr>
      <vt:lpstr>'ГБУЗ РБ Давлекановская ЦРБ'!T_ПР24</vt:lpstr>
      <vt:lpstr>'ГБУЗ РБ ДБ г.Стерлитамак'!T_ПР24</vt:lpstr>
      <vt:lpstr>'ГБУЗ РБ ДП № 2 г.Уфа'!T_ПР24</vt:lpstr>
      <vt:lpstr>'ГБУЗ РБ ДП № 3 г.Уфа'!T_ПР24</vt:lpstr>
      <vt:lpstr>'ГБУЗ РБ ДП № 4 г.Уфа'!T_ПР24</vt:lpstr>
      <vt:lpstr>'ГБУЗ РБ ДП № 5 г.Уфа'!T_ПР24</vt:lpstr>
      <vt:lpstr>'ГБУЗ РБ ДП № 6 г.Уфа'!T_ПР24</vt:lpstr>
      <vt:lpstr>'ГБУЗ РБ Дюртюлинская ЦРБ'!T_ПР24</vt:lpstr>
      <vt:lpstr>'ГБУЗ РБ Ермекеевская ЦРБ'!T_ПР24</vt:lpstr>
      <vt:lpstr>'ГБУЗ РБ Зилаирская ЦРБ'!T_ПР24</vt:lpstr>
      <vt:lpstr>'ГБУЗ РБ Иглинская ЦРБ'!T_ПР24</vt:lpstr>
      <vt:lpstr>'ГБУЗ РБ Исянгуловская ЦРБ'!T_ПР24</vt:lpstr>
      <vt:lpstr>'ГБУЗ РБ Ишимбайская ЦРБ'!T_ПР24</vt:lpstr>
      <vt:lpstr>'ГБУЗ РБ Калтасинская ЦРБ'!T_ПР24</vt:lpstr>
      <vt:lpstr>'ГБУЗ РБ Караидельская ЦРБ'!T_ПР24</vt:lpstr>
      <vt:lpstr>'ГБУЗ РБ Кармаскалинская ЦРБ'!T_ПР24</vt:lpstr>
      <vt:lpstr>'ГБУЗ РБ КБСМП г.Уфа'!T_ПР24</vt:lpstr>
      <vt:lpstr>'ГБУЗ РБ Кигинская ЦРБ'!T_ПР24</vt:lpstr>
      <vt:lpstr>'ГБУЗ РБ Краснокамская ЦРБ'!T_ПР24</vt:lpstr>
      <vt:lpstr>'ГБУЗ РБ Красноусольская ЦРБ'!T_ПР24</vt:lpstr>
      <vt:lpstr>'ГБУЗ РБ Кушнаренковская ЦРБ'!T_ПР24</vt:lpstr>
      <vt:lpstr>'ГБУЗ РБ Малоязовская ЦРБ'!T_ПР24</vt:lpstr>
      <vt:lpstr>'ГБУЗ РБ Мелеузовская ЦРБ'!T_ПР24</vt:lpstr>
      <vt:lpstr>'ГБУЗ РБ Месягутовская ЦРБ'!T_ПР24</vt:lpstr>
      <vt:lpstr>'ГБУЗ РБ Мишкинская ЦРБ'!T_ПР24</vt:lpstr>
      <vt:lpstr>'ГБУЗ РБ Миякинская ЦРБ'!T_ПР24</vt:lpstr>
      <vt:lpstr>'ГБУЗ РБ Мраковская ЦРБ'!T_ПР24</vt:lpstr>
      <vt:lpstr>'ГБУЗ РБ Нуримановская ЦРБ'!T_ПР24</vt:lpstr>
      <vt:lpstr>'ГБУЗ РБ Поликлиника № 43 г.Уфа'!T_ПР24</vt:lpstr>
      <vt:lpstr>'ГБУЗ РБ ПОликлиника № 46 г.Уфа'!T_ПР24</vt:lpstr>
      <vt:lpstr>'ГБУЗ РБ Поликлиника № 50 г.Уфа'!T_ПР24</vt:lpstr>
      <vt:lpstr>'ГБУЗ РБ Раевская ЦРБ'!T_ПР24</vt:lpstr>
      <vt:lpstr>'ГБУЗ РБ Стерлибашевская ЦРБ'!T_ПР24</vt:lpstr>
      <vt:lpstr>'ГБУЗ РБ Толбазинская ЦРБ'!T_ПР24</vt:lpstr>
      <vt:lpstr>'ГБУЗ РБ Туймазинская ЦРБ'!T_ПР24</vt:lpstr>
      <vt:lpstr>'ГБУЗ РБ Учалинская ЦГБ'!T_ПР24</vt:lpstr>
      <vt:lpstr>'ГБУЗ РБ Федоровская ЦРБ'!T_ПР24</vt:lpstr>
      <vt:lpstr>'ГБУЗ РБ ЦГБ г.Сибай'!T_ПР24</vt:lpstr>
      <vt:lpstr>'ГБУЗ РБ Чекмагушевская ЦРБ'!T_ПР24</vt:lpstr>
      <vt:lpstr>'ГБУЗ РБ Чишминская ЦРБ'!T_ПР24</vt:lpstr>
      <vt:lpstr>'ГБУЗ РБ Шаранская ЦРБ'!T_ПР24</vt:lpstr>
      <vt:lpstr>'ГБУЗ РБ Языковская ЦРБ'!T_ПР24</vt:lpstr>
      <vt:lpstr>'ГБУЗ РБ Янаульская ЦРБ'!T_ПР24</vt:lpstr>
      <vt:lpstr>'ООО "Медсервис" г. Салават'!T_ПР24</vt:lpstr>
      <vt:lpstr>'УФИЦ РАН'!T_ПР24</vt:lpstr>
      <vt:lpstr>'ФГБОУ ВО БГМУ МЗ РФ'!T_ПР24</vt:lpstr>
      <vt:lpstr>'ФГБУЗ МСЧ №142 ФМБА России'!T_ПР24</vt:lpstr>
      <vt:lpstr>'ЧУЗ "РЖД-Медицина"г.Стерлитамак'!T_ПР24</vt:lpstr>
      <vt:lpstr>'ЧУЗ"КБ"РЖД-Медицина" г.Уфа'!T_ПР24</vt:lpstr>
      <vt:lpstr>'ГБУЗ РБ Акъярская ЦРБ'!T_ПР26</vt:lpstr>
      <vt:lpstr>'ГБУЗ РБ Архангельская ЦРБ'!T_ПР26</vt:lpstr>
      <vt:lpstr>'ГБУЗ РБ Аскаровская ЦРБ'!T_ПР26</vt:lpstr>
      <vt:lpstr>'ГБУЗ РБ Аскинская ЦРБ'!T_ПР26</vt:lpstr>
      <vt:lpstr>'ГБУЗ РБ Баймакская ЦГБ'!T_ПР26</vt:lpstr>
      <vt:lpstr>'ГБУЗ РБ Бакалинская ЦРБ'!T_ПР26</vt:lpstr>
      <vt:lpstr>'ГБУЗ РБ Балтачевская ЦРБ'!T_ПР26</vt:lpstr>
      <vt:lpstr>'ГБУЗ РБ Белебеевская ЦРБ'!T_ПР26</vt:lpstr>
      <vt:lpstr>'ГБУЗ РБ Белокатайская ЦРБ'!T_ПР26</vt:lpstr>
      <vt:lpstr>'ГБУЗ РБ Белорецкая ЦРКБ'!T_ПР26</vt:lpstr>
      <vt:lpstr>'ГБУЗ РБ Бижбулякская ЦРБ'!T_ПР26</vt:lpstr>
      <vt:lpstr>'ГБУЗ РБ Бирская ЦРБ'!T_ПР26</vt:lpstr>
      <vt:lpstr>'ГБУЗ РБ Благовещенская ЦРБ'!T_ПР26</vt:lpstr>
      <vt:lpstr>'ГБУЗ РБ Большеустьикинская ЦРБ'!T_ПР26</vt:lpstr>
      <vt:lpstr>'ГБУЗ РБ Буздякская ЦРБ'!T_ПР26</vt:lpstr>
      <vt:lpstr>'ГБУЗ РБ Бураевская ЦРБ'!T_ПР26</vt:lpstr>
      <vt:lpstr>'ГБУЗ РБ Бурзянская ЦРБ'!T_ПР26</vt:lpstr>
      <vt:lpstr>'ГБУЗ РБ Верхне-Татыш. ЦРБ'!T_ПР26</vt:lpstr>
      <vt:lpstr>'ГБУЗ РБ Верхнеяркеевская ЦРБ'!T_ПР26</vt:lpstr>
      <vt:lpstr>'ГБУЗ РБ ГБ № 1 г.Октябрьский'!T_ПР26</vt:lpstr>
      <vt:lpstr>'ГБУЗ РБ ГБ № 9 г.Уфа'!T_ПР26</vt:lpstr>
      <vt:lpstr>'ГБУЗ РБ ГБ г.Кумертау'!T_ПР26</vt:lpstr>
      <vt:lpstr>'ГБУЗ РБ ГБ г.Нефтекамск'!T_ПР26</vt:lpstr>
      <vt:lpstr>'ГБУЗ РБ ГБ г.Салават'!T_ПР26</vt:lpstr>
      <vt:lpstr>'ГБУЗ РБ ГДКБ № 17 г.Уфа'!T_ПР26</vt:lpstr>
      <vt:lpstr>'ГБУЗ РБ ГКБ № 1 г.Стерлитамак'!T_ПР26</vt:lpstr>
      <vt:lpstr>'ГБУЗ РБ ГКБ № 13 г.Уфа'!T_ПР26</vt:lpstr>
      <vt:lpstr>'ГБУЗ РБ ГКБ № 18 г.Уфа'!T_ПР26</vt:lpstr>
      <vt:lpstr>'ГБУЗ РБ ГКБ № 21 г.Уфа'!T_ПР26</vt:lpstr>
      <vt:lpstr>'ГБУЗ РБ ГКБ № 5 г.Уфа'!T_ПР26</vt:lpstr>
      <vt:lpstr>'ГБУЗ РБ ГКБ № 8 г.Уфа'!T_ПР26</vt:lpstr>
      <vt:lpstr>'ГБУЗ РБ ГКБ Демского р-на г.Уфы'!T_ПР26</vt:lpstr>
      <vt:lpstr>'ГБУЗ РБ Давлекановская ЦРБ'!T_ПР26</vt:lpstr>
      <vt:lpstr>'ГБУЗ РБ ДБ г.Стерлитамак'!T_ПР26</vt:lpstr>
      <vt:lpstr>'ГБУЗ РБ ДП № 2 г.Уфа'!T_ПР26</vt:lpstr>
      <vt:lpstr>'ГБУЗ РБ ДП № 3 г.Уфа'!T_ПР26</vt:lpstr>
      <vt:lpstr>'ГБУЗ РБ ДП № 4 г.Уфа'!T_ПР26</vt:lpstr>
      <vt:lpstr>'ГБУЗ РБ ДП № 5 г.Уфа'!T_ПР26</vt:lpstr>
      <vt:lpstr>'ГБУЗ РБ ДП № 6 г.Уфа'!T_ПР26</vt:lpstr>
      <vt:lpstr>'ГБУЗ РБ Дюртюлинская ЦРБ'!T_ПР26</vt:lpstr>
      <vt:lpstr>'ГБУЗ РБ Ермекеевская ЦРБ'!T_ПР26</vt:lpstr>
      <vt:lpstr>'ГБУЗ РБ Зилаирская ЦРБ'!T_ПР26</vt:lpstr>
      <vt:lpstr>'ГБУЗ РБ Иглинская ЦРБ'!T_ПР26</vt:lpstr>
      <vt:lpstr>'ГБУЗ РБ Исянгуловская ЦРБ'!T_ПР26</vt:lpstr>
      <vt:lpstr>'ГБУЗ РБ Ишимбайская ЦРБ'!T_ПР26</vt:lpstr>
      <vt:lpstr>'ГБУЗ РБ Калтасинская ЦРБ'!T_ПР26</vt:lpstr>
      <vt:lpstr>'ГБУЗ РБ Караидельская ЦРБ'!T_ПР26</vt:lpstr>
      <vt:lpstr>'ГБУЗ РБ Кармаскалинская ЦРБ'!T_ПР26</vt:lpstr>
      <vt:lpstr>'ГБУЗ РБ КБСМП г.Уфа'!T_ПР26</vt:lpstr>
      <vt:lpstr>'ГБУЗ РБ Кигинская ЦРБ'!T_ПР26</vt:lpstr>
      <vt:lpstr>'ГБУЗ РБ Краснокамская ЦРБ'!T_ПР26</vt:lpstr>
      <vt:lpstr>'ГБУЗ РБ Красноусольская ЦРБ'!T_ПР26</vt:lpstr>
      <vt:lpstr>'ГБУЗ РБ Кушнаренковская ЦРБ'!T_ПР26</vt:lpstr>
      <vt:lpstr>'ГБУЗ РБ Малоязовская ЦРБ'!T_ПР26</vt:lpstr>
      <vt:lpstr>'ГБУЗ РБ Мелеузовская ЦРБ'!T_ПР26</vt:lpstr>
      <vt:lpstr>'ГБУЗ РБ Месягутовская ЦРБ'!T_ПР26</vt:lpstr>
      <vt:lpstr>'ГБУЗ РБ Мишкинская ЦРБ'!T_ПР26</vt:lpstr>
      <vt:lpstr>'ГБУЗ РБ Миякинская ЦРБ'!T_ПР26</vt:lpstr>
      <vt:lpstr>'ГБУЗ РБ Мраковская ЦРБ'!T_ПР26</vt:lpstr>
      <vt:lpstr>'ГБУЗ РБ Нуримановская ЦРБ'!T_ПР26</vt:lpstr>
      <vt:lpstr>'ГБУЗ РБ Поликлиника № 43 г.Уфа'!T_ПР26</vt:lpstr>
      <vt:lpstr>'ГБУЗ РБ ПОликлиника № 46 г.Уфа'!T_ПР26</vt:lpstr>
      <vt:lpstr>'ГБУЗ РБ Поликлиника № 50 г.Уфа'!T_ПР26</vt:lpstr>
      <vt:lpstr>'ГБУЗ РБ Раевская ЦРБ'!T_ПР26</vt:lpstr>
      <vt:lpstr>'ГБУЗ РБ Стерлибашевская ЦРБ'!T_ПР26</vt:lpstr>
      <vt:lpstr>'ГБУЗ РБ Толбазинская ЦРБ'!T_ПР26</vt:lpstr>
      <vt:lpstr>'ГБУЗ РБ Туймазинская ЦРБ'!T_ПР26</vt:lpstr>
      <vt:lpstr>'ГБУЗ РБ Учалинская ЦГБ'!T_ПР26</vt:lpstr>
      <vt:lpstr>'ГБУЗ РБ Федоровская ЦРБ'!T_ПР26</vt:lpstr>
      <vt:lpstr>'ГБУЗ РБ ЦГБ г.Сибай'!T_ПР26</vt:lpstr>
      <vt:lpstr>'ГБУЗ РБ Чекмагушевская ЦРБ'!T_ПР26</vt:lpstr>
      <vt:lpstr>'ГБУЗ РБ Чишминская ЦРБ'!T_ПР26</vt:lpstr>
      <vt:lpstr>'ГБУЗ РБ Шаранская ЦРБ'!T_ПР26</vt:lpstr>
      <vt:lpstr>'ГБУЗ РБ Языковская ЦРБ'!T_ПР26</vt:lpstr>
      <vt:lpstr>'ГБУЗ РБ Янаульская ЦРБ'!T_ПР26</vt:lpstr>
      <vt:lpstr>'ООО "Медсервис" г. Салават'!T_ПР26</vt:lpstr>
      <vt:lpstr>'УФИЦ РАН'!T_ПР26</vt:lpstr>
      <vt:lpstr>'ФГБОУ ВО БГМУ МЗ РФ'!T_ПР26</vt:lpstr>
      <vt:lpstr>'ФГБУЗ МСЧ №142 ФМБА России'!T_ПР26</vt:lpstr>
      <vt:lpstr>'ЧУЗ "РЖД-Медицина"г.Стерлитамак'!T_ПР26</vt:lpstr>
      <vt:lpstr>'ЧУЗ"КБ"РЖД-Медицина" г.Уфа'!T_ПР26</vt:lpstr>
      <vt:lpstr>'ГБУЗ РБ Акъярская ЦРБ'!T_ПР27</vt:lpstr>
      <vt:lpstr>'ГБУЗ РБ Архангельская ЦРБ'!T_ПР27</vt:lpstr>
      <vt:lpstr>'ГБУЗ РБ Аскаровская ЦРБ'!T_ПР27</vt:lpstr>
      <vt:lpstr>'ГБУЗ РБ Аскинская ЦРБ'!T_ПР27</vt:lpstr>
      <vt:lpstr>'ГБУЗ РБ Баймакская ЦГБ'!T_ПР27</vt:lpstr>
      <vt:lpstr>'ГБУЗ РБ Бакалинская ЦРБ'!T_ПР27</vt:lpstr>
      <vt:lpstr>'ГБУЗ РБ Балтачевская ЦРБ'!T_ПР27</vt:lpstr>
      <vt:lpstr>'ГБУЗ РБ Белебеевская ЦРБ'!T_ПР27</vt:lpstr>
      <vt:lpstr>'ГБУЗ РБ Белокатайская ЦРБ'!T_ПР27</vt:lpstr>
      <vt:lpstr>'ГБУЗ РБ Белорецкая ЦРКБ'!T_ПР27</vt:lpstr>
      <vt:lpstr>'ГБУЗ РБ Бижбулякская ЦРБ'!T_ПР27</vt:lpstr>
      <vt:lpstr>'ГБУЗ РБ Бирская ЦРБ'!T_ПР27</vt:lpstr>
      <vt:lpstr>'ГБУЗ РБ Благовещенская ЦРБ'!T_ПР27</vt:lpstr>
      <vt:lpstr>'ГБУЗ РБ Большеустьикинская ЦРБ'!T_ПР27</vt:lpstr>
      <vt:lpstr>'ГБУЗ РБ Буздякская ЦРБ'!T_ПР27</vt:lpstr>
      <vt:lpstr>'ГБУЗ РБ Бураевская ЦРБ'!T_ПР27</vt:lpstr>
      <vt:lpstr>'ГБУЗ РБ Бурзянская ЦРБ'!T_ПР27</vt:lpstr>
      <vt:lpstr>'ГБУЗ РБ Верхне-Татыш. ЦРБ'!T_ПР27</vt:lpstr>
      <vt:lpstr>'ГБУЗ РБ Верхнеяркеевская ЦРБ'!T_ПР27</vt:lpstr>
      <vt:lpstr>'ГБУЗ РБ ГБ № 1 г.Октябрьский'!T_ПР27</vt:lpstr>
      <vt:lpstr>'ГБУЗ РБ ГБ № 9 г.Уфа'!T_ПР27</vt:lpstr>
      <vt:lpstr>'ГБУЗ РБ ГБ г.Кумертау'!T_ПР27</vt:lpstr>
      <vt:lpstr>'ГБУЗ РБ ГБ г.Нефтекамск'!T_ПР27</vt:lpstr>
      <vt:lpstr>'ГБУЗ РБ ГБ г.Салават'!T_ПР27</vt:lpstr>
      <vt:lpstr>'ГБУЗ РБ ГДКБ № 17 г.Уфа'!T_ПР27</vt:lpstr>
      <vt:lpstr>'ГБУЗ РБ ГКБ № 1 г.Стерлитамак'!T_ПР27</vt:lpstr>
      <vt:lpstr>'ГБУЗ РБ ГКБ № 13 г.Уфа'!T_ПР27</vt:lpstr>
      <vt:lpstr>'ГБУЗ РБ ГКБ № 18 г.Уфа'!T_ПР27</vt:lpstr>
      <vt:lpstr>'ГБУЗ РБ ГКБ № 21 г.Уфа'!T_ПР27</vt:lpstr>
      <vt:lpstr>'ГБУЗ РБ ГКБ № 5 г.Уфа'!T_ПР27</vt:lpstr>
      <vt:lpstr>'ГБУЗ РБ ГКБ № 8 г.Уфа'!T_ПР27</vt:lpstr>
      <vt:lpstr>'ГБУЗ РБ ГКБ Демского р-на г.Уфы'!T_ПР27</vt:lpstr>
      <vt:lpstr>'ГБУЗ РБ Давлекановская ЦРБ'!T_ПР27</vt:lpstr>
      <vt:lpstr>'ГБУЗ РБ ДБ г.Стерлитамак'!T_ПР27</vt:lpstr>
      <vt:lpstr>'ГБУЗ РБ ДП № 2 г.Уфа'!T_ПР27</vt:lpstr>
      <vt:lpstr>'ГБУЗ РБ ДП № 3 г.Уфа'!T_ПР27</vt:lpstr>
      <vt:lpstr>'ГБУЗ РБ ДП № 4 г.Уфа'!T_ПР27</vt:lpstr>
      <vt:lpstr>'ГБУЗ РБ ДП № 5 г.Уфа'!T_ПР27</vt:lpstr>
      <vt:lpstr>'ГБУЗ РБ ДП № 6 г.Уфа'!T_ПР27</vt:lpstr>
      <vt:lpstr>'ГБУЗ РБ Дюртюлинская ЦРБ'!T_ПР27</vt:lpstr>
      <vt:lpstr>'ГБУЗ РБ Ермекеевская ЦРБ'!T_ПР27</vt:lpstr>
      <vt:lpstr>'ГБУЗ РБ Зилаирская ЦРБ'!T_ПР27</vt:lpstr>
      <vt:lpstr>'ГБУЗ РБ Иглинская ЦРБ'!T_ПР27</vt:lpstr>
      <vt:lpstr>'ГБУЗ РБ Исянгуловская ЦРБ'!T_ПР27</vt:lpstr>
      <vt:lpstr>'ГБУЗ РБ Ишимбайская ЦРБ'!T_ПР27</vt:lpstr>
      <vt:lpstr>'ГБУЗ РБ Калтасинская ЦРБ'!T_ПР27</vt:lpstr>
      <vt:lpstr>'ГБУЗ РБ Караидельская ЦРБ'!T_ПР27</vt:lpstr>
      <vt:lpstr>'ГБУЗ РБ Кармаскалинская ЦРБ'!T_ПР27</vt:lpstr>
      <vt:lpstr>'ГБУЗ РБ КБСМП г.Уфа'!T_ПР27</vt:lpstr>
      <vt:lpstr>'ГБУЗ РБ Кигинская ЦРБ'!T_ПР27</vt:lpstr>
      <vt:lpstr>'ГБУЗ РБ Краснокамская ЦРБ'!T_ПР27</vt:lpstr>
      <vt:lpstr>'ГБУЗ РБ Красноусольская ЦРБ'!T_ПР27</vt:lpstr>
      <vt:lpstr>'ГБУЗ РБ Кушнаренковская ЦРБ'!T_ПР27</vt:lpstr>
      <vt:lpstr>'ГБУЗ РБ Малоязовская ЦРБ'!T_ПР27</vt:lpstr>
      <vt:lpstr>'ГБУЗ РБ Мелеузовская ЦРБ'!T_ПР27</vt:lpstr>
      <vt:lpstr>'ГБУЗ РБ Месягутовская ЦРБ'!T_ПР27</vt:lpstr>
      <vt:lpstr>'ГБУЗ РБ Мишкинская ЦРБ'!T_ПР27</vt:lpstr>
      <vt:lpstr>'ГБУЗ РБ Миякинская ЦРБ'!T_ПР27</vt:lpstr>
      <vt:lpstr>'ГБУЗ РБ Мраковская ЦРБ'!T_ПР27</vt:lpstr>
      <vt:lpstr>'ГБУЗ РБ Нуримановская ЦРБ'!T_ПР27</vt:lpstr>
      <vt:lpstr>'ГБУЗ РБ Поликлиника № 43 г.Уфа'!T_ПР27</vt:lpstr>
      <vt:lpstr>'ГБУЗ РБ ПОликлиника № 46 г.Уфа'!T_ПР27</vt:lpstr>
      <vt:lpstr>'ГБУЗ РБ Поликлиника № 50 г.Уфа'!T_ПР27</vt:lpstr>
      <vt:lpstr>'ГБУЗ РБ Раевская ЦРБ'!T_ПР27</vt:lpstr>
      <vt:lpstr>'ГБУЗ РБ Стерлибашевская ЦРБ'!T_ПР27</vt:lpstr>
      <vt:lpstr>'ГБУЗ РБ Толбазинская ЦРБ'!T_ПР27</vt:lpstr>
      <vt:lpstr>'ГБУЗ РБ Туймазинская ЦРБ'!T_ПР27</vt:lpstr>
      <vt:lpstr>'ГБУЗ РБ Учалинская ЦГБ'!T_ПР27</vt:lpstr>
      <vt:lpstr>'ГБУЗ РБ Федоровская ЦРБ'!T_ПР27</vt:lpstr>
      <vt:lpstr>'ГБУЗ РБ ЦГБ г.Сибай'!T_ПР27</vt:lpstr>
      <vt:lpstr>'ГБУЗ РБ Чекмагушевская ЦРБ'!T_ПР27</vt:lpstr>
      <vt:lpstr>'ГБУЗ РБ Чишминская ЦРБ'!T_ПР27</vt:lpstr>
      <vt:lpstr>'ГБУЗ РБ Шаранская ЦРБ'!T_ПР27</vt:lpstr>
      <vt:lpstr>'ГБУЗ РБ Языковская ЦРБ'!T_ПР27</vt:lpstr>
      <vt:lpstr>'ГБУЗ РБ Янаульская ЦРБ'!T_ПР27</vt:lpstr>
      <vt:lpstr>'ООО "Медсервис" г. Салават'!T_ПР27</vt:lpstr>
      <vt:lpstr>'УФИЦ РАН'!T_ПР27</vt:lpstr>
      <vt:lpstr>'ФГБОУ ВО БГМУ МЗ РФ'!T_ПР27</vt:lpstr>
      <vt:lpstr>'ФГБУЗ МСЧ №142 ФМБА России'!T_ПР27</vt:lpstr>
      <vt:lpstr>'ЧУЗ "РЖД-Медицина"г.Стерлитамак'!T_ПР27</vt:lpstr>
      <vt:lpstr>'ЧУЗ"КБ"РЖД-Медицина" г.Уфа'!T_ПР27</vt:lpstr>
      <vt:lpstr>'ГБУЗ РБ Акъярская ЦРБ'!T_ПР28</vt:lpstr>
      <vt:lpstr>'ГБУЗ РБ Архангельская ЦРБ'!T_ПР28</vt:lpstr>
      <vt:lpstr>'ГБУЗ РБ Аскаровская ЦРБ'!T_ПР28</vt:lpstr>
      <vt:lpstr>'ГБУЗ РБ Аскинская ЦРБ'!T_ПР28</vt:lpstr>
      <vt:lpstr>'ГБУЗ РБ Баймакская ЦГБ'!T_ПР28</vt:lpstr>
      <vt:lpstr>'ГБУЗ РБ Бакалинская ЦРБ'!T_ПР28</vt:lpstr>
      <vt:lpstr>'ГБУЗ РБ Балтачевская ЦРБ'!T_ПР28</vt:lpstr>
      <vt:lpstr>'ГБУЗ РБ Белебеевская ЦРБ'!T_ПР28</vt:lpstr>
      <vt:lpstr>'ГБУЗ РБ Белокатайская ЦРБ'!T_ПР28</vt:lpstr>
      <vt:lpstr>'ГБУЗ РБ Белорецкая ЦРКБ'!T_ПР28</vt:lpstr>
      <vt:lpstr>'ГБУЗ РБ Бижбулякская ЦРБ'!T_ПР28</vt:lpstr>
      <vt:lpstr>'ГБУЗ РБ Бирская ЦРБ'!T_ПР28</vt:lpstr>
      <vt:lpstr>'ГБУЗ РБ Благовещенская ЦРБ'!T_ПР28</vt:lpstr>
      <vt:lpstr>'ГБУЗ РБ Большеустьикинская ЦРБ'!T_ПР28</vt:lpstr>
      <vt:lpstr>'ГБУЗ РБ Буздякская ЦРБ'!T_ПР28</vt:lpstr>
      <vt:lpstr>'ГБУЗ РБ Бураевская ЦРБ'!T_ПР28</vt:lpstr>
      <vt:lpstr>'ГБУЗ РБ Бурзянская ЦРБ'!T_ПР28</vt:lpstr>
      <vt:lpstr>'ГБУЗ РБ Верхне-Татыш. ЦРБ'!T_ПР28</vt:lpstr>
      <vt:lpstr>'ГБУЗ РБ Верхнеяркеевская ЦРБ'!T_ПР28</vt:lpstr>
      <vt:lpstr>'ГБУЗ РБ ГБ № 1 г.Октябрьский'!T_ПР28</vt:lpstr>
      <vt:lpstr>'ГБУЗ РБ ГБ № 9 г.Уфа'!T_ПР28</vt:lpstr>
      <vt:lpstr>'ГБУЗ РБ ГБ г.Кумертау'!T_ПР28</vt:lpstr>
      <vt:lpstr>'ГБУЗ РБ ГБ г.Нефтекамск'!T_ПР28</vt:lpstr>
      <vt:lpstr>'ГБУЗ РБ ГБ г.Салават'!T_ПР28</vt:lpstr>
      <vt:lpstr>'ГБУЗ РБ ГДКБ № 17 г.Уфа'!T_ПР28</vt:lpstr>
      <vt:lpstr>'ГБУЗ РБ ГКБ № 1 г.Стерлитамак'!T_ПР28</vt:lpstr>
      <vt:lpstr>'ГБУЗ РБ ГКБ № 13 г.Уфа'!T_ПР28</vt:lpstr>
      <vt:lpstr>'ГБУЗ РБ ГКБ № 18 г.Уфа'!T_ПР28</vt:lpstr>
      <vt:lpstr>'ГБУЗ РБ ГКБ № 21 г.Уфа'!T_ПР28</vt:lpstr>
      <vt:lpstr>'ГБУЗ РБ ГКБ № 5 г.Уфа'!T_ПР28</vt:lpstr>
      <vt:lpstr>'ГБУЗ РБ ГКБ № 8 г.Уфа'!T_ПР28</vt:lpstr>
      <vt:lpstr>'ГБУЗ РБ ГКБ Демского р-на г.Уфы'!T_ПР28</vt:lpstr>
      <vt:lpstr>'ГБУЗ РБ Давлекановская ЦРБ'!T_ПР28</vt:lpstr>
      <vt:lpstr>'ГБУЗ РБ ДБ г.Стерлитамак'!T_ПР28</vt:lpstr>
      <vt:lpstr>'ГБУЗ РБ ДП № 2 г.Уфа'!T_ПР28</vt:lpstr>
      <vt:lpstr>'ГБУЗ РБ ДП № 3 г.Уфа'!T_ПР28</vt:lpstr>
      <vt:lpstr>'ГБУЗ РБ ДП № 4 г.Уфа'!T_ПР28</vt:lpstr>
      <vt:lpstr>'ГБУЗ РБ ДП № 5 г.Уфа'!T_ПР28</vt:lpstr>
      <vt:lpstr>'ГБУЗ РБ ДП № 6 г.Уфа'!T_ПР28</vt:lpstr>
      <vt:lpstr>'ГБУЗ РБ Дюртюлинская ЦРБ'!T_ПР28</vt:lpstr>
      <vt:lpstr>'ГБУЗ РБ Ермекеевская ЦРБ'!T_ПР28</vt:lpstr>
      <vt:lpstr>'ГБУЗ РБ Зилаирская ЦРБ'!T_ПР28</vt:lpstr>
      <vt:lpstr>'ГБУЗ РБ Иглинская ЦРБ'!T_ПР28</vt:lpstr>
      <vt:lpstr>'ГБУЗ РБ Исянгуловская ЦРБ'!T_ПР28</vt:lpstr>
      <vt:lpstr>'ГБУЗ РБ Ишимбайская ЦРБ'!T_ПР28</vt:lpstr>
      <vt:lpstr>'ГБУЗ РБ Калтасинская ЦРБ'!T_ПР28</vt:lpstr>
      <vt:lpstr>'ГБУЗ РБ Караидельская ЦРБ'!T_ПР28</vt:lpstr>
      <vt:lpstr>'ГБУЗ РБ Кармаскалинская ЦРБ'!T_ПР28</vt:lpstr>
      <vt:lpstr>'ГБУЗ РБ КБСМП г.Уфа'!T_ПР28</vt:lpstr>
      <vt:lpstr>'ГБУЗ РБ Кигинская ЦРБ'!T_ПР28</vt:lpstr>
      <vt:lpstr>'ГБУЗ РБ Краснокамская ЦРБ'!T_ПР28</vt:lpstr>
      <vt:lpstr>'ГБУЗ РБ Красноусольская ЦРБ'!T_ПР28</vt:lpstr>
      <vt:lpstr>'ГБУЗ РБ Кушнаренковская ЦРБ'!T_ПР28</vt:lpstr>
      <vt:lpstr>'ГБУЗ РБ Малоязовская ЦРБ'!T_ПР28</vt:lpstr>
      <vt:lpstr>'ГБУЗ РБ Мелеузовская ЦРБ'!T_ПР28</vt:lpstr>
      <vt:lpstr>'ГБУЗ РБ Месягутовская ЦРБ'!T_ПР28</vt:lpstr>
      <vt:lpstr>'ГБУЗ РБ Мишкинская ЦРБ'!T_ПР28</vt:lpstr>
      <vt:lpstr>'ГБУЗ РБ Миякинская ЦРБ'!T_ПР28</vt:lpstr>
      <vt:lpstr>'ГБУЗ РБ Мраковская ЦРБ'!T_ПР28</vt:lpstr>
      <vt:lpstr>'ГБУЗ РБ Нуримановская ЦРБ'!T_ПР28</vt:lpstr>
      <vt:lpstr>'ГБУЗ РБ Поликлиника № 43 г.Уфа'!T_ПР28</vt:lpstr>
      <vt:lpstr>'ГБУЗ РБ ПОликлиника № 46 г.Уфа'!T_ПР28</vt:lpstr>
      <vt:lpstr>'ГБУЗ РБ Поликлиника № 50 г.Уфа'!T_ПР28</vt:lpstr>
      <vt:lpstr>'ГБУЗ РБ Раевская ЦРБ'!T_ПР28</vt:lpstr>
      <vt:lpstr>'ГБУЗ РБ Стерлибашевская ЦРБ'!T_ПР28</vt:lpstr>
      <vt:lpstr>'ГБУЗ РБ Толбазинская ЦРБ'!T_ПР28</vt:lpstr>
      <vt:lpstr>'ГБУЗ РБ Туймазинская ЦРБ'!T_ПР28</vt:lpstr>
      <vt:lpstr>'ГБУЗ РБ Учалинская ЦГБ'!T_ПР28</vt:lpstr>
      <vt:lpstr>'ГБУЗ РБ Федоровская ЦРБ'!T_ПР28</vt:lpstr>
      <vt:lpstr>'ГБУЗ РБ ЦГБ г.Сибай'!T_ПР28</vt:lpstr>
      <vt:lpstr>'ГБУЗ РБ Чекмагушевская ЦРБ'!T_ПР28</vt:lpstr>
      <vt:lpstr>'ГБУЗ РБ Чишминская ЦРБ'!T_ПР28</vt:lpstr>
      <vt:lpstr>'ГБУЗ РБ Шаранская ЦРБ'!T_ПР28</vt:lpstr>
      <vt:lpstr>'ГБУЗ РБ Языковская ЦРБ'!T_ПР28</vt:lpstr>
      <vt:lpstr>'ГБУЗ РБ Янаульская ЦРБ'!T_ПР28</vt:lpstr>
      <vt:lpstr>'ООО "Медсервис" г. Салават'!T_ПР28</vt:lpstr>
      <vt:lpstr>'УФИЦ РАН'!T_ПР28</vt:lpstr>
      <vt:lpstr>'ФГБОУ ВО БГМУ МЗ РФ'!T_ПР28</vt:lpstr>
      <vt:lpstr>'ФГБУЗ МСЧ №142 ФМБА России'!T_ПР28</vt:lpstr>
      <vt:lpstr>'ЧУЗ "РЖД-Медицина"г.Стерлитамак'!T_ПР28</vt:lpstr>
      <vt:lpstr>'ЧУЗ"КБ"РЖД-Медицина" г.Уфа'!T_ПР28</vt:lpstr>
      <vt:lpstr>'ГБУЗ РБ Акъярская ЦРБ'!T_ПР3</vt:lpstr>
      <vt:lpstr>'ГБУЗ РБ Архангельская ЦРБ'!T_ПР3</vt:lpstr>
      <vt:lpstr>'ГБУЗ РБ Аскаровская ЦРБ'!T_ПР3</vt:lpstr>
      <vt:lpstr>'ГБУЗ РБ Аскинская ЦРБ'!T_ПР3</vt:lpstr>
      <vt:lpstr>'ГБУЗ РБ Баймакская ЦГБ'!T_ПР3</vt:lpstr>
      <vt:lpstr>'ГБУЗ РБ Бакалинская ЦРБ'!T_ПР3</vt:lpstr>
      <vt:lpstr>'ГБУЗ РБ Балтачевская ЦРБ'!T_ПР3</vt:lpstr>
      <vt:lpstr>'ГБУЗ РБ Белебеевская ЦРБ'!T_ПР3</vt:lpstr>
      <vt:lpstr>'ГБУЗ РБ Белокатайская ЦРБ'!T_ПР3</vt:lpstr>
      <vt:lpstr>'ГБУЗ РБ Белорецкая ЦРКБ'!T_ПР3</vt:lpstr>
      <vt:lpstr>'ГБУЗ РБ Бижбулякская ЦРБ'!T_ПР3</vt:lpstr>
      <vt:lpstr>'ГБУЗ РБ Бирская ЦРБ'!T_ПР3</vt:lpstr>
      <vt:lpstr>'ГБУЗ РБ Благовещенская ЦРБ'!T_ПР3</vt:lpstr>
      <vt:lpstr>'ГБУЗ РБ Большеустьикинская ЦРБ'!T_ПР3</vt:lpstr>
      <vt:lpstr>'ГБУЗ РБ Буздякская ЦРБ'!T_ПР3</vt:lpstr>
      <vt:lpstr>'ГБУЗ РБ Бураевская ЦРБ'!T_ПР3</vt:lpstr>
      <vt:lpstr>'ГБУЗ РБ Бурзянская ЦРБ'!T_ПР3</vt:lpstr>
      <vt:lpstr>'ГБУЗ РБ Верхне-Татыш. ЦРБ'!T_ПР3</vt:lpstr>
      <vt:lpstr>'ГБУЗ РБ Верхнеяркеевская ЦРБ'!T_ПР3</vt:lpstr>
      <vt:lpstr>'ГБУЗ РБ ГБ № 1 г.Октябрьский'!T_ПР3</vt:lpstr>
      <vt:lpstr>'ГБУЗ РБ ГБ № 9 г.Уфа'!T_ПР3</vt:lpstr>
      <vt:lpstr>'ГБУЗ РБ ГБ г.Кумертау'!T_ПР3</vt:lpstr>
      <vt:lpstr>'ГБУЗ РБ ГБ г.Нефтекамск'!T_ПР3</vt:lpstr>
      <vt:lpstr>'ГБУЗ РБ ГБ г.Салават'!T_ПР3</vt:lpstr>
      <vt:lpstr>'ГБУЗ РБ ГДКБ № 17 г.Уфа'!T_ПР3</vt:lpstr>
      <vt:lpstr>'ГБУЗ РБ ГКБ № 1 г.Стерлитамак'!T_ПР3</vt:lpstr>
      <vt:lpstr>'ГБУЗ РБ ГКБ № 13 г.Уфа'!T_ПР3</vt:lpstr>
      <vt:lpstr>'ГБУЗ РБ ГКБ № 18 г.Уфа'!T_ПР3</vt:lpstr>
      <vt:lpstr>'ГБУЗ РБ ГКБ № 21 г.Уфа'!T_ПР3</vt:lpstr>
      <vt:lpstr>'ГБУЗ РБ ГКБ № 5 г.Уфа'!T_ПР3</vt:lpstr>
      <vt:lpstr>'ГБУЗ РБ ГКБ № 8 г.Уфа'!T_ПР3</vt:lpstr>
      <vt:lpstr>'ГБУЗ РБ ГКБ Демского р-на г.Уфы'!T_ПР3</vt:lpstr>
      <vt:lpstr>'ГБУЗ РБ Давлекановская ЦРБ'!T_ПР3</vt:lpstr>
      <vt:lpstr>'ГБУЗ РБ ДБ г.Стерлитамак'!T_ПР3</vt:lpstr>
      <vt:lpstr>'ГБУЗ РБ ДП № 2 г.Уфа'!T_ПР3</vt:lpstr>
      <vt:lpstr>'ГБУЗ РБ ДП № 3 г.Уфа'!T_ПР3</vt:lpstr>
      <vt:lpstr>'ГБУЗ РБ ДП № 4 г.Уфа'!T_ПР3</vt:lpstr>
      <vt:lpstr>'ГБУЗ РБ ДП № 5 г.Уфа'!T_ПР3</vt:lpstr>
      <vt:lpstr>'ГБУЗ РБ ДП № 6 г.Уфа'!T_ПР3</vt:lpstr>
      <vt:lpstr>'ГБУЗ РБ Дюртюлинская ЦРБ'!T_ПР3</vt:lpstr>
      <vt:lpstr>'ГБУЗ РБ Ермекеевская ЦРБ'!T_ПР3</vt:lpstr>
      <vt:lpstr>'ГБУЗ РБ Зилаирская ЦРБ'!T_ПР3</vt:lpstr>
      <vt:lpstr>'ГБУЗ РБ Иглинская ЦРБ'!T_ПР3</vt:lpstr>
      <vt:lpstr>'ГБУЗ РБ Исянгуловская ЦРБ'!T_ПР3</vt:lpstr>
      <vt:lpstr>'ГБУЗ РБ Ишимбайская ЦРБ'!T_ПР3</vt:lpstr>
      <vt:lpstr>'ГБУЗ РБ Калтасинская ЦРБ'!T_ПР3</vt:lpstr>
      <vt:lpstr>'ГБУЗ РБ Караидельская ЦРБ'!T_ПР3</vt:lpstr>
      <vt:lpstr>'ГБУЗ РБ Кармаскалинская ЦРБ'!T_ПР3</vt:lpstr>
      <vt:lpstr>'ГБУЗ РБ КБСМП г.Уфа'!T_ПР3</vt:lpstr>
      <vt:lpstr>'ГБУЗ РБ Кигинская ЦРБ'!T_ПР3</vt:lpstr>
      <vt:lpstr>'ГБУЗ РБ Краснокамская ЦРБ'!T_ПР3</vt:lpstr>
      <vt:lpstr>'ГБУЗ РБ Красноусольская ЦРБ'!T_ПР3</vt:lpstr>
      <vt:lpstr>'ГБУЗ РБ Кушнаренковская ЦРБ'!T_ПР3</vt:lpstr>
      <vt:lpstr>'ГБУЗ РБ Малоязовская ЦРБ'!T_ПР3</vt:lpstr>
      <vt:lpstr>'ГБУЗ РБ Мелеузовская ЦРБ'!T_ПР3</vt:lpstr>
      <vt:lpstr>'ГБУЗ РБ Месягутовская ЦРБ'!T_ПР3</vt:lpstr>
      <vt:lpstr>'ГБУЗ РБ Мишкинская ЦРБ'!T_ПР3</vt:lpstr>
      <vt:lpstr>'ГБУЗ РБ Миякинская ЦРБ'!T_ПР3</vt:lpstr>
      <vt:lpstr>'ГБУЗ РБ Мраковская ЦРБ'!T_ПР3</vt:lpstr>
      <vt:lpstr>'ГБУЗ РБ Нуримановская ЦРБ'!T_ПР3</vt:lpstr>
      <vt:lpstr>'ГБУЗ РБ Поликлиника № 43 г.Уфа'!T_ПР3</vt:lpstr>
      <vt:lpstr>'ГБУЗ РБ ПОликлиника № 46 г.Уфа'!T_ПР3</vt:lpstr>
      <vt:lpstr>'ГБУЗ РБ Поликлиника № 50 г.Уфа'!T_ПР3</vt:lpstr>
      <vt:lpstr>'ГБУЗ РБ Раевская ЦРБ'!T_ПР3</vt:lpstr>
      <vt:lpstr>'ГБУЗ РБ Стерлибашевская ЦРБ'!T_ПР3</vt:lpstr>
      <vt:lpstr>'ГБУЗ РБ Толбазинская ЦРБ'!T_ПР3</vt:lpstr>
      <vt:lpstr>'ГБУЗ РБ Туймазинская ЦРБ'!T_ПР3</vt:lpstr>
      <vt:lpstr>'ГБУЗ РБ Учалинская ЦГБ'!T_ПР3</vt:lpstr>
      <vt:lpstr>'ГБУЗ РБ Федоровская ЦРБ'!T_ПР3</vt:lpstr>
      <vt:lpstr>'ГБУЗ РБ ЦГБ г.Сибай'!T_ПР3</vt:lpstr>
      <vt:lpstr>'ГБУЗ РБ Чекмагушевская ЦРБ'!T_ПР3</vt:lpstr>
      <vt:lpstr>'ГБУЗ РБ Чишминская ЦРБ'!T_ПР3</vt:lpstr>
      <vt:lpstr>'ГБУЗ РБ Шаранская ЦРБ'!T_ПР3</vt:lpstr>
      <vt:lpstr>'ГБУЗ РБ Языковская ЦРБ'!T_ПР3</vt:lpstr>
      <vt:lpstr>'ГБУЗ РБ Янаульская ЦРБ'!T_ПР3</vt:lpstr>
      <vt:lpstr>'ООО "Медсервис" г. Салават'!T_ПР3</vt:lpstr>
      <vt:lpstr>'УФИЦ РАН'!T_ПР3</vt:lpstr>
      <vt:lpstr>'ФГБОУ ВО БГМУ МЗ РФ'!T_ПР3</vt:lpstr>
      <vt:lpstr>'ФГБУЗ МСЧ №142 ФМБА России'!T_ПР3</vt:lpstr>
      <vt:lpstr>'ЧУЗ "РЖД-Медицина"г.Стерлитамак'!T_ПР3</vt:lpstr>
      <vt:lpstr>'ЧУЗ"КБ"РЖД-Медицина" г.Уфа'!T_ПР3</vt:lpstr>
      <vt:lpstr>'ГБУЗ РБ Акъярская ЦРБ'!T_ПР4</vt:lpstr>
      <vt:lpstr>'ГБУЗ РБ Архангельская ЦРБ'!T_ПР4</vt:lpstr>
      <vt:lpstr>'ГБУЗ РБ Аскаровская ЦРБ'!T_ПР4</vt:lpstr>
      <vt:lpstr>'ГБУЗ РБ Аскинская ЦРБ'!T_ПР4</vt:lpstr>
      <vt:lpstr>'ГБУЗ РБ Баймакская ЦГБ'!T_ПР4</vt:lpstr>
      <vt:lpstr>'ГБУЗ РБ Бакалинская ЦРБ'!T_ПР4</vt:lpstr>
      <vt:lpstr>'ГБУЗ РБ Балтачевская ЦРБ'!T_ПР4</vt:lpstr>
      <vt:lpstr>'ГБУЗ РБ Белебеевская ЦРБ'!T_ПР4</vt:lpstr>
      <vt:lpstr>'ГБУЗ РБ Белокатайская ЦРБ'!T_ПР4</vt:lpstr>
      <vt:lpstr>'ГБУЗ РБ Белорецкая ЦРКБ'!T_ПР4</vt:lpstr>
      <vt:lpstr>'ГБУЗ РБ Бижбулякская ЦРБ'!T_ПР4</vt:lpstr>
      <vt:lpstr>'ГБУЗ РБ Бирская ЦРБ'!T_ПР4</vt:lpstr>
      <vt:lpstr>'ГБУЗ РБ Благовещенская ЦРБ'!T_ПР4</vt:lpstr>
      <vt:lpstr>'ГБУЗ РБ Большеустьикинская ЦРБ'!T_ПР4</vt:lpstr>
      <vt:lpstr>'ГБУЗ РБ Буздякская ЦРБ'!T_ПР4</vt:lpstr>
      <vt:lpstr>'ГБУЗ РБ Бураевская ЦРБ'!T_ПР4</vt:lpstr>
      <vt:lpstr>'ГБУЗ РБ Бурзянская ЦРБ'!T_ПР4</vt:lpstr>
      <vt:lpstr>'ГБУЗ РБ Верхне-Татыш. ЦРБ'!T_ПР4</vt:lpstr>
      <vt:lpstr>'ГБУЗ РБ Верхнеяркеевская ЦРБ'!T_ПР4</vt:lpstr>
      <vt:lpstr>'ГБУЗ РБ ГБ № 1 г.Октябрьский'!T_ПР4</vt:lpstr>
      <vt:lpstr>'ГБУЗ РБ ГБ № 9 г.Уфа'!T_ПР4</vt:lpstr>
      <vt:lpstr>'ГБУЗ РБ ГБ г.Кумертау'!T_ПР4</vt:lpstr>
      <vt:lpstr>'ГБУЗ РБ ГБ г.Нефтекамск'!T_ПР4</vt:lpstr>
      <vt:lpstr>'ГБУЗ РБ ГБ г.Салават'!T_ПР4</vt:lpstr>
      <vt:lpstr>'ГБУЗ РБ ГДКБ № 17 г.Уфа'!T_ПР4</vt:lpstr>
      <vt:lpstr>'ГБУЗ РБ ГКБ № 1 г.Стерлитамак'!T_ПР4</vt:lpstr>
      <vt:lpstr>'ГБУЗ РБ ГКБ № 13 г.Уфа'!T_ПР4</vt:lpstr>
      <vt:lpstr>'ГБУЗ РБ ГКБ № 18 г.Уфа'!T_ПР4</vt:lpstr>
      <vt:lpstr>'ГБУЗ РБ ГКБ № 21 г.Уфа'!T_ПР4</vt:lpstr>
      <vt:lpstr>'ГБУЗ РБ ГКБ № 5 г.Уфа'!T_ПР4</vt:lpstr>
      <vt:lpstr>'ГБУЗ РБ ГКБ № 8 г.Уфа'!T_ПР4</vt:lpstr>
      <vt:lpstr>'ГБУЗ РБ ГКБ Демского р-на г.Уфы'!T_ПР4</vt:lpstr>
      <vt:lpstr>'ГБУЗ РБ Давлекановская ЦРБ'!T_ПР4</vt:lpstr>
      <vt:lpstr>'ГБУЗ РБ ДБ г.Стерлитамак'!T_ПР4</vt:lpstr>
      <vt:lpstr>'ГБУЗ РБ ДП № 2 г.Уфа'!T_ПР4</vt:lpstr>
      <vt:lpstr>'ГБУЗ РБ ДП № 3 г.Уфа'!T_ПР4</vt:lpstr>
      <vt:lpstr>'ГБУЗ РБ ДП № 4 г.Уфа'!T_ПР4</vt:lpstr>
      <vt:lpstr>'ГБУЗ РБ ДП № 5 г.Уфа'!T_ПР4</vt:lpstr>
      <vt:lpstr>'ГБУЗ РБ ДП № 6 г.Уфа'!T_ПР4</vt:lpstr>
      <vt:lpstr>'ГБУЗ РБ Дюртюлинская ЦРБ'!T_ПР4</vt:lpstr>
      <vt:lpstr>'ГБУЗ РБ Ермекеевская ЦРБ'!T_ПР4</vt:lpstr>
      <vt:lpstr>'ГБУЗ РБ Зилаирская ЦРБ'!T_ПР4</vt:lpstr>
      <vt:lpstr>'ГБУЗ РБ Иглинская ЦРБ'!T_ПР4</vt:lpstr>
      <vt:lpstr>'ГБУЗ РБ Исянгуловская ЦРБ'!T_ПР4</vt:lpstr>
      <vt:lpstr>'ГБУЗ РБ Ишимбайская ЦРБ'!T_ПР4</vt:lpstr>
      <vt:lpstr>'ГБУЗ РБ Калтасинская ЦРБ'!T_ПР4</vt:lpstr>
      <vt:lpstr>'ГБУЗ РБ Караидельская ЦРБ'!T_ПР4</vt:lpstr>
      <vt:lpstr>'ГБУЗ РБ Кармаскалинская ЦРБ'!T_ПР4</vt:lpstr>
      <vt:lpstr>'ГБУЗ РБ КБСМП г.Уфа'!T_ПР4</vt:lpstr>
      <vt:lpstr>'ГБУЗ РБ Кигинская ЦРБ'!T_ПР4</vt:lpstr>
      <vt:lpstr>'ГБУЗ РБ Краснокамская ЦРБ'!T_ПР4</vt:lpstr>
      <vt:lpstr>'ГБУЗ РБ Красноусольская ЦРБ'!T_ПР4</vt:lpstr>
      <vt:lpstr>'ГБУЗ РБ Кушнаренковская ЦРБ'!T_ПР4</vt:lpstr>
      <vt:lpstr>'ГБУЗ РБ Малоязовская ЦРБ'!T_ПР4</vt:lpstr>
      <vt:lpstr>'ГБУЗ РБ Мелеузовская ЦРБ'!T_ПР4</vt:lpstr>
      <vt:lpstr>'ГБУЗ РБ Месягутовская ЦРБ'!T_ПР4</vt:lpstr>
      <vt:lpstr>'ГБУЗ РБ Мишкинская ЦРБ'!T_ПР4</vt:lpstr>
      <vt:lpstr>'ГБУЗ РБ Миякинская ЦРБ'!T_ПР4</vt:lpstr>
      <vt:lpstr>'ГБУЗ РБ Мраковская ЦРБ'!T_ПР4</vt:lpstr>
      <vt:lpstr>'ГБУЗ РБ Нуримановская ЦРБ'!T_ПР4</vt:lpstr>
      <vt:lpstr>'ГБУЗ РБ Поликлиника № 43 г.Уфа'!T_ПР4</vt:lpstr>
      <vt:lpstr>'ГБУЗ РБ ПОликлиника № 46 г.Уфа'!T_ПР4</vt:lpstr>
      <vt:lpstr>'ГБУЗ РБ Поликлиника № 50 г.Уфа'!T_ПР4</vt:lpstr>
      <vt:lpstr>'ГБУЗ РБ Раевская ЦРБ'!T_ПР4</vt:lpstr>
      <vt:lpstr>'ГБУЗ РБ Стерлибашевская ЦРБ'!T_ПР4</vt:lpstr>
      <vt:lpstr>'ГБУЗ РБ Толбазинская ЦРБ'!T_ПР4</vt:lpstr>
      <vt:lpstr>'ГБУЗ РБ Туймазинская ЦРБ'!T_ПР4</vt:lpstr>
      <vt:lpstr>'ГБУЗ РБ Учалинская ЦГБ'!T_ПР4</vt:lpstr>
      <vt:lpstr>'ГБУЗ РБ Федоровская ЦРБ'!T_ПР4</vt:lpstr>
      <vt:lpstr>'ГБУЗ РБ ЦГБ г.Сибай'!T_ПР4</vt:lpstr>
      <vt:lpstr>'ГБУЗ РБ Чекмагушевская ЦРБ'!T_ПР4</vt:lpstr>
      <vt:lpstr>'ГБУЗ РБ Чишминская ЦРБ'!T_ПР4</vt:lpstr>
      <vt:lpstr>'ГБУЗ РБ Шаранская ЦРБ'!T_ПР4</vt:lpstr>
      <vt:lpstr>'ГБУЗ РБ Языковская ЦРБ'!T_ПР4</vt:lpstr>
      <vt:lpstr>'ГБУЗ РБ Янаульская ЦРБ'!T_ПР4</vt:lpstr>
      <vt:lpstr>'ООО "Медсервис" г. Салават'!T_ПР4</vt:lpstr>
      <vt:lpstr>'УФИЦ РАН'!T_ПР4</vt:lpstr>
      <vt:lpstr>'ФГБОУ ВО БГМУ МЗ РФ'!T_ПР4</vt:lpstr>
      <vt:lpstr>'ФГБУЗ МСЧ №142 ФМБА России'!T_ПР4</vt:lpstr>
      <vt:lpstr>'ЧУЗ "РЖД-Медицина"г.Стерлитамак'!T_ПР4</vt:lpstr>
      <vt:lpstr>'ЧУЗ"КБ"РЖД-Медицина" г.Уфа'!T_ПР4</vt:lpstr>
      <vt:lpstr>'ГБУЗ РБ Акъярская ЦРБ'!T_ПР5</vt:lpstr>
      <vt:lpstr>'ГБУЗ РБ Архангельская ЦРБ'!T_ПР5</vt:lpstr>
      <vt:lpstr>'ГБУЗ РБ Аскаровская ЦРБ'!T_ПР5</vt:lpstr>
      <vt:lpstr>'ГБУЗ РБ Аскинская ЦРБ'!T_ПР5</vt:lpstr>
      <vt:lpstr>'ГБУЗ РБ Баймакская ЦГБ'!T_ПР5</vt:lpstr>
      <vt:lpstr>'ГБУЗ РБ Бакалинская ЦРБ'!T_ПР5</vt:lpstr>
      <vt:lpstr>'ГБУЗ РБ Балтачевская ЦРБ'!T_ПР5</vt:lpstr>
      <vt:lpstr>'ГБУЗ РБ Белебеевская ЦРБ'!T_ПР5</vt:lpstr>
      <vt:lpstr>'ГБУЗ РБ Белокатайская ЦРБ'!T_ПР5</vt:lpstr>
      <vt:lpstr>'ГБУЗ РБ Белорецкая ЦРКБ'!T_ПР5</vt:lpstr>
      <vt:lpstr>'ГБУЗ РБ Бижбулякская ЦРБ'!T_ПР5</vt:lpstr>
      <vt:lpstr>'ГБУЗ РБ Бирская ЦРБ'!T_ПР5</vt:lpstr>
      <vt:lpstr>'ГБУЗ РБ Благовещенская ЦРБ'!T_ПР5</vt:lpstr>
      <vt:lpstr>'ГБУЗ РБ Большеустьикинская ЦРБ'!T_ПР5</vt:lpstr>
      <vt:lpstr>'ГБУЗ РБ Буздякская ЦРБ'!T_ПР5</vt:lpstr>
      <vt:lpstr>'ГБУЗ РБ Бураевская ЦРБ'!T_ПР5</vt:lpstr>
      <vt:lpstr>'ГБУЗ РБ Бурзянская ЦРБ'!T_ПР5</vt:lpstr>
      <vt:lpstr>'ГБУЗ РБ Верхне-Татыш. ЦРБ'!T_ПР5</vt:lpstr>
      <vt:lpstr>'ГБУЗ РБ Верхнеяркеевская ЦРБ'!T_ПР5</vt:lpstr>
      <vt:lpstr>'ГБУЗ РБ ГБ № 1 г.Октябрьский'!T_ПР5</vt:lpstr>
      <vt:lpstr>'ГБУЗ РБ ГБ № 9 г.Уфа'!T_ПР5</vt:lpstr>
      <vt:lpstr>'ГБУЗ РБ ГБ г.Кумертау'!T_ПР5</vt:lpstr>
      <vt:lpstr>'ГБУЗ РБ ГБ г.Нефтекамск'!T_ПР5</vt:lpstr>
      <vt:lpstr>'ГБУЗ РБ ГБ г.Салават'!T_ПР5</vt:lpstr>
      <vt:lpstr>'ГБУЗ РБ ГДКБ № 17 г.Уфа'!T_ПР5</vt:lpstr>
      <vt:lpstr>'ГБУЗ РБ ГКБ № 1 г.Стерлитамак'!T_ПР5</vt:lpstr>
      <vt:lpstr>'ГБУЗ РБ ГКБ № 13 г.Уфа'!T_ПР5</vt:lpstr>
      <vt:lpstr>'ГБУЗ РБ ГКБ № 18 г.Уфа'!T_ПР5</vt:lpstr>
      <vt:lpstr>'ГБУЗ РБ ГКБ № 21 г.Уфа'!T_ПР5</vt:lpstr>
      <vt:lpstr>'ГБУЗ РБ ГКБ № 5 г.Уфа'!T_ПР5</vt:lpstr>
      <vt:lpstr>'ГБУЗ РБ ГКБ № 8 г.Уфа'!T_ПР5</vt:lpstr>
      <vt:lpstr>'ГБУЗ РБ ГКБ Демского р-на г.Уфы'!T_ПР5</vt:lpstr>
      <vt:lpstr>'ГБУЗ РБ Давлекановская ЦРБ'!T_ПР5</vt:lpstr>
      <vt:lpstr>'ГБУЗ РБ ДБ г.Стерлитамак'!T_ПР5</vt:lpstr>
      <vt:lpstr>'ГБУЗ РБ ДП № 2 г.Уфа'!T_ПР5</vt:lpstr>
      <vt:lpstr>'ГБУЗ РБ ДП № 3 г.Уфа'!T_ПР5</vt:lpstr>
      <vt:lpstr>'ГБУЗ РБ ДП № 4 г.Уфа'!T_ПР5</vt:lpstr>
      <vt:lpstr>'ГБУЗ РБ ДП № 5 г.Уфа'!T_ПР5</vt:lpstr>
      <vt:lpstr>'ГБУЗ РБ ДП № 6 г.Уфа'!T_ПР5</vt:lpstr>
      <vt:lpstr>'ГБУЗ РБ Дюртюлинская ЦРБ'!T_ПР5</vt:lpstr>
      <vt:lpstr>'ГБУЗ РБ Ермекеевская ЦРБ'!T_ПР5</vt:lpstr>
      <vt:lpstr>'ГБУЗ РБ Зилаирская ЦРБ'!T_ПР5</vt:lpstr>
      <vt:lpstr>'ГБУЗ РБ Иглинская ЦРБ'!T_ПР5</vt:lpstr>
      <vt:lpstr>'ГБУЗ РБ Исянгуловская ЦРБ'!T_ПР5</vt:lpstr>
      <vt:lpstr>'ГБУЗ РБ Ишимбайская ЦРБ'!T_ПР5</vt:lpstr>
      <vt:lpstr>'ГБУЗ РБ Калтасинская ЦРБ'!T_ПР5</vt:lpstr>
      <vt:lpstr>'ГБУЗ РБ Караидельская ЦРБ'!T_ПР5</vt:lpstr>
      <vt:lpstr>'ГБУЗ РБ Кармаскалинская ЦРБ'!T_ПР5</vt:lpstr>
      <vt:lpstr>'ГБУЗ РБ КБСМП г.Уфа'!T_ПР5</vt:lpstr>
      <vt:lpstr>'ГБУЗ РБ Кигинская ЦРБ'!T_ПР5</vt:lpstr>
      <vt:lpstr>'ГБУЗ РБ Краснокамская ЦРБ'!T_ПР5</vt:lpstr>
      <vt:lpstr>'ГБУЗ РБ Красноусольская ЦРБ'!T_ПР5</vt:lpstr>
      <vt:lpstr>'ГБУЗ РБ Кушнаренковская ЦРБ'!T_ПР5</vt:lpstr>
      <vt:lpstr>'ГБУЗ РБ Малоязовская ЦРБ'!T_ПР5</vt:lpstr>
      <vt:lpstr>'ГБУЗ РБ Мелеузовская ЦРБ'!T_ПР5</vt:lpstr>
      <vt:lpstr>'ГБУЗ РБ Месягутовская ЦРБ'!T_ПР5</vt:lpstr>
      <vt:lpstr>'ГБУЗ РБ Мишкинская ЦРБ'!T_ПР5</vt:lpstr>
      <vt:lpstr>'ГБУЗ РБ Миякинская ЦРБ'!T_ПР5</vt:lpstr>
      <vt:lpstr>'ГБУЗ РБ Мраковская ЦРБ'!T_ПР5</vt:lpstr>
      <vt:lpstr>'ГБУЗ РБ Нуримановская ЦРБ'!T_ПР5</vt:lpstr>
      <vt:lpstr>'ГБУЗ РБ Поликлиника № 43 г.Уфа'!T_ПР5</vt:lpstr>
      <vt:lpstr>'ГБУЗ РБ ПОликлиника № 46 г.Уфа'!T_ПР5</vt:lpstr>
      <vt:lpstr>'ГБУЗ РБ Поликлиника № 50 г.Уфа'!T_ПР5</vt:lpstr>
      <vt:lpstr>'ГБУЗ РБ Раевская ЦРБ'!T_ПР5</vt:lpstr>
      <vt:lpstr>'ГБУЗ РБ Стерлибашевская ЦРБ'!T_ПР5</vt:lpstr>
      <vt:lpstr>'ГБУЗ РБ Толбазинская ЦРБ'!T_ПР5</vt:lpstr>
      <vt:lpstr>'ГБУЗ РБ Туймазинская ЦРБ'!T_ПР5</vt:lpstr>
      <vt:lpstr>'ГБУЗ РБ Учалинская ЦГБ'!T_ПР5</vt:lpstr>
      <vt:lpstr>'ГБУЗ РБ Федоровская ЦРБ'!T_ПР5</vt:lpstr>
      <vt:lpstr>'ГБУЗ РБ ЦГБ г.Сибай'!T_ПР5</vt:lpstr>
      <vt:lpstr>'ГБУЗ РБ Чекмагушевская ЦРБ'!T_ПР5</vt:lpstr>
      <vt:lpstr>'ГБУЗ РБ Чишминская ЦРБ'!T_ПР5</vt:lpstr>
      <vt:lpstr>'ГБУЗ РБ Шаранская ЦРБ'!T_ПР5</vt:lpstr>
      <vt:lpstr>'ГБУЗ РБ Языковская ЦРБ'!T_ПР5</vt:lpstr>
      <vt:lpstr>'ГБУЗ РБ Янаульская ЦРБ'!T_ПР5</vt:lpstr>
      <vt:lpstr>'ООО "Медсервис" г. Салават'!T_ПР5</vt:lpstr>
      <vt:lpstr>'УФИЦ РАН'!T_ПР5</vt:lpstr>
      <vt:lpstr>'ФГБОУ ВО БГМУ МЗ РФ'!T_ПР5</vt:lpstr>
      <vt:lpstr>'ФГБУЗ МСЧ №142 ФМБА России'!T_ПР5</vt:lpstr>
      <vt:lpstr>'ЧУЗ "РЖД-Медицина"г.Стерлитамак'!T_ПР5</vt:lpstr>
      <vt:lpstr>'ЧУЗ"КБ"РЖД-Медицина" г.Уфа'!T_ПР5</vt:lpstr>
      <vt:lpstr>'ГБУЗ РБ Акъярская ЦРБ'!T_ПР6</vt:lpstr>
      <vt:lpstr>'ГБУЗ РБ Архангельская ЦРБ'!T_ПР6</vt:lpstr>
      <vt:lpstr>'ГБУЗ РБ Аскаровская ЦРБ'!T_ПР6</vt:lpstr>
      <vt:lpstr>'ГБУЗ РБ Аскинская ЦРБ'!T_ПР6</vt:lpstr>
      <vt:lpstr>'ГБУЗ РБ Баймакская ЦГБ'!T_ПР6</vt:lpstr>
      <vt:lpstr>'ГБУЗ РБ Бакалинская ЦРБ'!T_ПР6</vt:lpstr>
      <vt:lpstr>'ГБУЗ РБ Балтачевская ЦРБ'!T_ПР6</vt:lpstr>
      <vt:lpstr>'ГБУЗ РБ Белебеевская ЦРБ'!T_ПР6</vt:lpstr>
      <vt:lpstr>'ГБУЗ РБ Белокатайская ЦРБ'!T_ПР6</vt:lpstr>
      <vt:lpstr>'ГБУЗ РБ Белорецкая ЦРКБ'!T_ПР6</vt:lpstr>
      <vt:lpstr>'ГБУЗ РБ Бижбулякская ЦРБ'!T_ПР6</vt:lpstr>
      <vt:lpstr>'ГБУЗ РБ Бирская ЦРБ'!T_ПР6</vt:lpstr>
      <vt:lpstr>'ГБУЗ РБ Благовещенская ЦРБ'!T_ПР6</vt:lpstr>
      <vt:lpstr>'ГБУЗ РБ Большеустьикинская ЦРБ'!T_ПР6</vt:lpstr>
      <vt:lpstr>'ГБУЗ РБ Буздякская ЦРБ'!T_ПР6</vt:lpstr>
      <vt:lpstr>'ГБУЗ РБ Бураевская ЦРБ'!T_ПР6</vt:lpstr>
      <vt:lpstr>'ГБУЗ РБ Бурзянская ЦРБ'!T_ПР6</vt:lpstr>
      <vt:lpstr>'ГБУЗ РБ Верхне-Татыш. ЦРБ'!T_ПР6</vt:lpstr>
      <vt:lpstr>'ГБУЗ РБ Верхнеяркеевская ЦРБ'!T_ПР6</vt:lpstr>
      <vt:lpstr>'ГБУЗ РБ ГБ № 1 г.Октябрьский'!T_ПР6</vt:lpstr>
      <vt:lpstr>'ГБУЗ РБ ГБ № 9 г.Уфа'!T_ПР6</vt:lpstr>
      <vt:lpstr>'ГБУЗ РБ ГБ г.Кумертау'!T_ПР6</vt:lpstr>
      <vt:lpstr>'ГБУЗ РБ ГБ г.Нефтекамск'!T_ПР6</vt:lpstr>
      <vt:lpstr>'ГБУЗ РБ ГБ г.Салават'!T_ПР6</vt:lpstr>
      <vt:lpstr>'ГБУЗ РБ ГДКБ № 17 г.Уфа'!T_ПР6</vt:lpstr>
      <vt:lpstr>'ГБУЗ РБ ГКБ № 1 г.Стерлитамак'!T_ПР6</vt:lpstr>
      <vt:lpstr>'ГБУЗ РБ ГКБ № 13 г.Уфа'!T_ПР6</vt:lpstr>
      <vt:lpstr>'ГБУЗ РБ ГКБ № 18 г.Уфа'!T_ПР6</vt:lpstr>
      <vt:lpstr>'ГБУЗ РБ ГКБ № 21 г.Уфа'!T_ПР6</vt:lpstr>
      <vt:lpstr>'ГБУЗ РБ ГКБ № 5 г.Уфа'!T_ПР6</vt:lpstr>
      <vt:lpstr>'ГБУЗ РБ ГКБ № 8 г.Уфа'!T_ПР6</vt:lpstr>
      <vt:lpstr>'ГБУЗ РБ ГКБ Демского р-на г.Уфы'!T_ПР6</vt:lpstr>
      <vt:lpstr>'ГБУЗ РБ Давлекановская ЦРБ'!T_ПР6</vt:lpstr>
      <vt:lpstr>'ГБУЗ РБ ДБ г.Стерлитамак'!T_ПР6</vt:lpstr>
      <vt:lpstr>'ГБУЗ РБ ДП № 2 г.Уфа'!T_ПР6</vt:lpstr>
      <vt:lpstr>'ГБУЗ РБ ДП № 3 г.Уфа'!T_ПР6</vt:lpstr>
      <vt:lpstr>'ГБУЗ РБ ДП № 4 г.Уфа'!T_ПР6</vt:lpstr>
      <vt:lpstr>'ГБУЗ РБ ДП № 5 г.Уфа'!T_ПР6</vt:lpstr>
      <vt:lpstr>'ГБУЗ РБ ДП № 6 г.Уфа'!T_ПР6</vt:lpstr>
      <vt:lpstr>'ГБУЗ РБ Дюртюлинская ЦРБ'!T_ПР6</vt:lpstr>
      <vt:lpstr>'ГБУЗ РБ Ермекеевская ЦРБ'!T_ПР6</vt:lpstr>
      <vt:lpstr>'ГБУЗ РБ Зилаирская ЦРБ'!T_ПР6</vt:lpstr>
      <vt:lpstr>'ГБУЗ РБ Иглинская ЦРБ'!T_ПР6</vt:lpstr>
      <vt:lpstr>'ГБУЗ РБ Исянгуловская ЦРБ'!T_ПР6</vt:lpstr>
      <vt:lpstr>'ГБУЗ РБ Ишимбайская ЦРБ'!T_ПР6</vt:lpstr>
      <vt:lpstr>'ГБУЗ РБ Калтасинская ЦРБ'!T_ПР6</vt:lpstr>
      <vt:lpstr>'ГБУЗ РБ Караидельская ЦРБ'!T_ПР6</vt:lpstr>
      <vt:lpstr>'ГБУЗ РБ Кармаскалинская ЦРБ'!T_ПР6</vt:lpstr>
      <vt:lpstr>'ГБУЗ РБ КБСМП г.Уфа'!T_ПР6</vt:lpstr>
      <vt:lpstr>'ГБУЗ РБ Кигинская ЦРБ'!T_ПР6</vt:lpstr>
      <vt:lpstr>'ГБУЗ РБ Краснокамская ЦРБ'!T_ПР6</vt:lpstr>
      <vt:lpstr>'ГБУЗ РБ Красноусольская ЦРБ'!T_ПР6</vt:lpstr>
      <vt:lpstr>'ГБУЗ РБ Кушнаренковская ЦРБ'!T_ПР6</vt:lpstr>
      <vt:lpstr>'ГБУЗ РБ Малоязовская ЦРБ'!T_ПР6</vt:lpstr>
      <vt:lpstr>'ГБУЗ РБ Мелеузовская ЦРБ'!T_ПР6</vt:lpstr>
      <vt:lpstr>'ГБУЗ РБ Месягутовская ЦРБ'!T_ПР6</vt:lpstr>
      <vt:lpstr>'ГБУЗ РБ Мишкинская ЦРБ'!T_ПР6</vt:lpstr>
      <vt:lpstr>'ГБУЗ РБ Миякинская ЦРБ'!T_ПР6</vt:lpstr>
      <vt:lpstr>'ГБУЗ РБ Мраковская ЦРБ'!T_ПР6</vt:lpstr>
      <vt:lpstr>'ГБУЗ РБ Нуримановская ЦРБ'!T_ПР6</vt:lpstr>
      <vt:lpstr>'ГБУЗ РБ Поликлиника № 43 г.Уфа'!T_ПР6</vt:lpstr>
      <vt:lpstr>'ГБУЗ РБ ПОликлиника № 46 г.Уфа'!T_ПР6</vt:lpstr>
      <vt:lpstr>'ГБУЗ РБ Поликлиника № 50 г.Уфа'!T_ПР6</vt:lpstr>
      <vt:lpstr>'ГБУЗ РБ Раевская ЦРБ'!T_ПР6</vt:lpstr>
      <vt:lpstr>'ГБУЗ РБ Стерлибашевская ЦРБ'!T_ПР6</vt:lpstr>
      <vt:lpstr>'ГБУЗ РБ Толбазинская ЦРБ'!T_ПР6</vt:lpstr>
      <vt:lpstr>'ГБУЗ РБ Туймазинская ЦРБ'!T_ПР6</vt:lpstr>
      <vt:lpstr>'ГБУЗ РБ Учалинская ЦГБ'!T_ПР6</vt:lpstr>
      <vt:lpstr>'ГБУЗ РБ Федоровская ЦРБ'!T_ПР6</vt:lpstr>
      <vt:lpstr>'ГБУЗ РБ ЦГБ г.Сибай'!T_ПР6</vt:lpstr>
      <vt:lpstr>'ГБУЗ РБ Чекмагушевская ЦРБ'!T_ПР6</vt:lpstr>
      <vt:lpstr>'ГБУЗ РБ Чишминская ЦРБ'!T_ПР6</vt:lpstr>
      <vt:lpstr>'ГБУЗ РБ Шаранская ЦРБ'!T_ПР6</vt:lpstr>
      <vt:lpstr>'ГБУЗ РБ Языковская ЦРБ'!T_ПР6</vt:lpstr>
      <vt:lpstr>'ГБУЗ РБ Янаульская ЦРБ'!T_ПР6</vt:lpstr>
      <vt:lpstr>'ООО "Медсервис" г. Салават'!T_ПР6</vt:lpstr>
      <vt:lpstr>'УФИЦ РАН'!T_ПР6</vt:lpstr>
      <vt:lpstr>'ФГБОУ ВО БГМУ МЗ РФ'!T_ПР6</vt:lpstr>
      <vt:lpstr>'ФГБУЗ МСЧ №142 ФМБА России'!T_ПР6</vt:lpstr>
      <vt:lpstr>'ЧУЗ "РЖД-Медицина"г.Стерлитамак'!T_ПР6</vt:lpstr>
      <vt:lpstr>'ЧУЗ"КБ"РЖД-Медицина" г.Уфа'!T_ПР6</vt:lpstr>
      <vt:lpstr>'ГБУЗ РБ Акъярская ЦРБ'!T_ПР7</vt:lpstr>
      <vt:lpstr>'ГБУЗ РБ Архангельская ЦРБ'!T_ПР7</vt:lpstr>
      <vt:lpstr>'ГБУЗ РБ Аскаровская ЦРБ'!T_ПР7</vt:lpstr>
      <vt:lpstr>'ГБУЗ РБ Аскинская ЦРБ'!T_ПР7</vt:lpstr>
      <vt:lpstr>'ГБУЗ РБ Баймакская ЦГБ'!T_ПР7</vt:lpstr>
      <vt:lpstr>'ГБУЗ РБ Бакалинская ЦРБ'!T_ПР7</vt:lpstr>
      <vt:lpstr>'ГБУЗ РБ Балтачевская ЦРБ'!T_ПР7</vt:lpstr>
      <vt:lpstr>'ГБУЗ РБ Белебеевская ЦРБ'!T_ПР7</vt:lpstr>
      <vt:lpstr>'ГБУЗ РБ Белокатайская ЦРБ'!T_ПР7</vt:lpstr>
      <vt:lpstr>'ГБУЗ РБ Белорецкая ЦРКБ'!T_ПР7</vt:lpstr>
      <vt:lpstr>'ГБУЗ РБ Бижбулякская ЦРБ'!T_ПР7</vt:lpstr>
      <vt:lpstr>'ГБУЗ РБ Бирская ЦРБ'!T_ПР7</vt:lpstr>
      <vt:lpstr>'ГБУЗ РБ Благовещенская ЦРБ'!T_ПР7</vt:lpstr>
      <vt:lpstr>'ГБУЗ РБ Большеустьикинская ЦРБ'!T_ПР7</vt:lpstr>
      <vt:lpstr>'ГБУЗ РБ Буздякская ЦРБ'!T_ПР7</vt:lpstr>
      <vt:lpstr>'ГБУЗ РБ Бураевская ЦРБ'!T_ПР7</vt:lpstr>
      <vt:lpstr>'ГБУЗ РБ Бурзянская ЦРБ'!T_ПР7</vt:lpstr>
      <vt:lpstr>'ГБУЗ РБ Верхне-Татыш. ЦРБ'!T_ПР7</vt:lpstr>
      <vt:lpstr>'ГБУЗ РБ Верхнеяркеевская ЦРБ'!T_ПР7</vt:lpstr>
      <vt:lpstr>'ГБУЗ РБ ГБ № 1 г.Октябрьский'!T_ПР7</vt:lpstr>
      <vt:lpstr>'ГБУЗ РБ ГБ № 9 г.Уфа'!T_ПР7</vt:lpstr>
      <vt:lpstr>'ГБУЗ РБ ГБ г.Кумертау'!T_ПР7</vt:lpstr>
      <vt:lpstr>'ГБУЗ РБ ГБ г.Нефтекамск'!T_ПР7</vt:lpstr>
      <vt:lpstr>'ГБУЗ РБ ГБ г.Салават'!T_ПР7</vt:lpstr>
      <vt:lpstr>'ГБУЗ РБ ГДКБ № 17 г.Уфа'!T_ПР7</vt:lpstr>
      <vt:lpstr>'ГБУЗ РБ ГКБ № 1 г.Стерлитамак'!T_ПР7</vt:lpstr>
      <vt:lpstr>'ГБУЗ РБ ГКБ № 13 г.Уфа'!T_ПР7</vt:lpstr>
      <vt:lpstr>'ГБУЗ РБ ГКБ № 18 г.Уфа'!T_ПР7</vt:lpstr>
      <vt:lpstr>'ГБУЗ РБ ГКБ № 21 г.Уфа'!T_ПР7</vt:lpstr>
      <vt:lpstr>'ГБУЗ РБ ГКБ № 5 г.Уфа'!T_ПР7</vt:lpstr>
      <vt:lpstr>'ГБУЗ РБ ГКБ № 8 г.Уфа'!T_ПР7</vt:lpstr>
      <vt:lpstr>'ГБУЗ РБ ГКБ Демского р-на г.Уфы'!T_ПР7</vt:lpstr>
      <vt:lpstr>'ГБУЗ РБ Давлекановская ЦРБ'!T_ПР7</vt:lpstr>
      <vt:lpstr>'ГБУЗ РБ ДБ г.Стерлитамак'!T_ПР7</vt:lpstr>
      <vt:lpstr>'ГБУЗ РБ ДП № 2 г.Уфа'!T_ПР7</vt:lpstr>
      <vt:lpstr>'ГБУЗ РБ ДП № 3 г.Уфа'!T_ПР7</vt:lpstr>
      <vt:lpstr>'ГБУЗ РБ ДП № 4 г.Уфа'!T_ПР7</vt:lpstr>
      <vt:lpstr>'ГБУЗ РБ ДП № 5 г.Уфа'!T_ПР7</vt:lpstr>
      <vt:lpstr>'ГБУЗ РБ ДП № 6 г.Уфа'!T_ПР7</vt:lpstr>
      <vt:lpstr>'ГБУЗ РБ Дюртюлинская ЦРБ'!T_ПР7</vt:lpstr>
      <vt:lpstr>'ГБУЗ РБ Ермекеевская ЦРБ'!T_ПР7</vt:lpstr>
      <vt:lpstr>'ГБУЗ РБ Зилаирская ЦРБ'!T_ПР7</vt:lpstr>
      <vt:lpstr>'ГБУЗ РБ Иглинская ЦРБ'!T_ПР7</vt:lpstr>
      <vt:lpstr>'ГБУЗ РБ Исянгуловская ЦРБ'!T_ПР7</vt:lpstr>
      <vt:lpstr>'ГБУЗ РБ Ишимбайская ЦРБ'!T_ПР7</vt:lpstr>
      <vt:lpstr>'ГБУЗ РБ Калтасинская ЦРБ'!T_ПР7</vt:lpstr>
      <vt:lpstr>'ГБУЗ РБ Караидельская ЦРБ'!T_ПР7</vt:lpstr>
      <vt:lpstr>'ГБУЗ РБ Кармаскалинская ЦРБ'!T_ПР7</vt:lpstr>
      <vt:lpstr>'ГБУЗ РБ КБСМП г.Уфа'!T_ПР7</vt:lpstr>
      <vt:lpstr>'ГБУЗ РБ Кигинская ЦРБ'!T_ПР7</vt:lpstr>
      <vt:lpstr>'ГБУЗ РБ Краснокамская ЦРБ'!T_ПР7</vt:lpstr>
      <vt:lpstr>'ГБУЗ РБ Красноусольская ЦРБ'!T_ПР7</vt:lpstr>
      <vt:lpstr>'ГБУЗ РБ Кушнаренковская ЦРБ'!T_ПР7</vt:lpstr>
      <vt:lpstr>'ГБУЗ РБ Малоязовская ЦРБ'!T_ПР7</vt:lpstr>
      <vt:lpstr>'ГБУЗ РБ Мелеузовская ЦРБ'!T_ПР7</vt:lpstr>
      <vt:lpstr>'ГБУЗ РБ Месягутовская ЦРБ'!T_ПР7</vt:lpstr>
      <vt:lpstr>'ГБУЗ РБ Мишкинская ЦРБ'!T_ПР7</vt:lpstr>
      <vt:lpstr>'ГБУЗ РБ Миякинская ЦРБ'!T_ПР7</vt:lpstr>
      <vt:lpstr>'ГБУЗ РБ Мраковская ЦРБ'!T_ПР7</vt:lpstr>
      <vt:lpstr>'ГБУЗ РБ Нуримановская ЦРБ'!T_ПР7</vt:lpstr>
      <vt:lpstr>'ГБУЗ РБ Поликлиника № 43 г.Уфа'!T_ПР7</vt:lpstr>
      <vt:lpstr>'ГБУЗ РБ ПОликлиника № 46 г.Уфа'!T_ПР7</vt:lpstr>
      <vt:lpstr>'ГБУЗ РБ Поликлиника № 50 г.Уфа'!T_ПР7</vt:lpstr>
      <vt:lpstr>'ГБУЗ РБ Раевская ЦРБ'!T_ПР7</vt:lpstr>
      <vt:lpstr>'ГБУЗ РБ Стерлибашевская ЦРБ'!T_ПР7</vt:lpstr>
      <vt:lpstr>'ГБУЗ РБ Толбазинская ЦРБ'!T_ПР7</vt:lpstr>
      <vt:lpstr>'ГБУЗ РБ Туймазинская ЦРБ'!T_ПР7</vt:lpstr>
      <vt:lpstr>'ГБУЗ РБ Учалинская ЦГБ'!T_ПР7</vt:lpstr>
      <vt:lpstr>'ГБУЗ РБ Федоровская ЦРБ'!T_ПР7</vt:lpstr>
      <vt:lpstr>'ГБУЗ РБ ЦГБ г.Сибай'!T_ПР7</vt:lpstr>
      <vt:lpstr>'ГБУЗ РБ Чекмагушевская ЦРБ'!T_ПР7</vt:lpstr>
      <vt:lpstr>'ГБУЗ РБ Чишминская ЦРБ'!T_ПР7</vt:lpstr>
      <vt:lpstr>'ГБУЗ РБ Шаранская ЦРБ'!T_ПР7</vt:lpstr>
      <vt:lpstr>'ГБУЗ РБ Языковская ЦРБ'!T_ПР7</vt:lpstr>
      <vt:lpstr>'ГБУЗ РБ Янаульская ЦРБ'!T_ПР7</vt:lpstr>
      <vt:lpstr>'ООО "Медсервис" г. Салават'!T_ПР7</vt:lpstr>
      <vt:lpstr>'УФИЦ РАН'!T_ПР7</vt:lpstr>
      <vt:lpstr>'ФГБОУ ВО БГМУ МЗ РФ'!T_ПР7</vt:lpstr>
      <vt:lpstr>'ФГБУЗ МСЧ №142 ФМБА России'!T_ПР7</vt:lpstr>
      <vt:lpstr>'ЧУЗ "РЖД-Медицина"г.Стерлитамак'!T_ПР7</vt:lpstr>
      <vt:lpstr>'ЧУЗ"КБ"РЖД-Медицина" г.Уфа'!T_ПР7</vt:lpstr>
      <vt:lpstr>'ГБУЗ РБ Акъярская ЦРБ'!T_ПР8</vt:lpstr>
      <vt:lpstr>'ГБУЗ РБ Архангельская ЦРБ'!T_ПР8</vt:lpstr>
      <vt:lpstr>'ГБУЗ РБ Аскаровская ЦРБ'!T_ПР8</vt:lpstr>
      <vt:lpstr>'ГБУЗ РБ Аскинская ЦРБ'!T_ПР8</vt:lpstr>
      <vt:lpstr>'ГБУЗ РБ Баймакская ЦГБ'!T_ПР8</vt:lpstr>
      <vt:lpstr>'ГБУЗ РБ Бакалинская ЦРБ'!T_ПР8</vt:lpstr>
      <vt:lpstr>'ГБУЗ РБ Балтачевская ЦРБ'!T_ПР8</vt:lpstr>
      <vt:lpstr>'ГБУЗ РБ Белебеевская ЦРБ'!T_ПР8</vt:lpstr>
      <vt:lpstr>'ГБУЗ РБ Белокатайская ЦРБ'!T_ПР8</vt:lpstr>
      <vt:lpstr>'ГБУЗ РБ Белорецкая ЦРКБ'!T_ПР8</vt:lpstr>
      <vt:lpstr>'ГБУЗ РБ Бижбулякская ЦРБ'!T_ПР8</vt:lpstr>
      <vt:lpstr>'ГБУЗ РБ Бирская ЦРБ'!T_ПР8</vt:lpstr>
      <vt:lpstr>'ГБУЗ РБ Благовещенская ЦРБ'!T_ПР8</vt:lpstr>
      <vt:lpstr>'ГБУЗ РБ Большеустьикинская ЦРБ'!T_ПР8</vt:lpstr>
      <vt:lpstr>'ГБУЗ РБ Буздякская ЦРБ'!T_ПР8</vt:lpstr>
      <vt:lpstr>'ГБУЗ РБ Бураевская ЦРБ'!T_ПР8</vt:lpstr>
      <vt:lpstr>'ГБУЗ РБ Бурзянская ЦРБ'!T_ПР8</vt:lpstr>
      <vt:lpstr>'ГБУЗ РБ Верхне-Татыш. ЦРБ'!T_ПР8</vt:lpstr>
      <vt:lpstr>'ГБУЗ РБ Верхнеяркеевская ЦРБ'!T_ПР8</vt:lpstr>
      <vt:lpstr>'ГБУЗ РБ ГБ № 1 г.Октябрьский'!T_ПР8</vt:lpstr>
      <vt:lpstr>'ГБУЗ РБ ГБ № 9 г.Уфа'!T_ПР8</vt:lpstr>
      <vt:lpstr>'ГБУЗ РБ ГБ г.Кумертау'!T_ПР8</vt:lpstr>
      <vt:lpstr>'ГБУЗ РБ ГБ г.Нефтекамск'!T_ПР8</vt:lpstr>
      <vt:lpstr>'ГБУЗ РБ ГБ г.Салават'!T_ПР8</vt:lpstr>
      <vt:lpstr>'ГБУЗ РБ ГДКБ № 17 г.Уфа'!T_ПР8</vt:lpstr>
      <vt:lpstr>'ГБУЗ РБ ГКБ № 1 г.Стерлитамак'!T_ПР8</vt:lpstr>
      <vt:lpstr>'ГБУЗ РБ ГКБ № 13 г.Уфа'!T_ПР8</vt:lpstr>
      <vt:lpstr>'ГБУЗ РБ ГКБ № 18 г.Уфа'!T_ПР8</vt:lpstr>
      <vt:lpstr>'ГБУЗ РБ ГКБ № 21 г.Уфа'!T_ПР8</vt:lpstr>
      <vt:lpstr>'ГБУЗ РБ ГКБ № 5 г.Уфа'!T_ПР8</vt:lpstr>
      <vt:lpstr>'ГБУЗ РБ ГКБ № 8 г.Уфа'!T_ПР8</vt:lpstr>
      <vt:lpstr>'ГБУЗ РБ ГКБ Демского р-на г.Уфы'!T_ПР8</vt:lpstr>
      <vt:lpstr>'ГБУЗ РБ Давлекановская ЦРБ'!T_ПР8</vt:lpstr>
      <vt:lpstr>'ГБУЗ РБ ДБ г.Стерлитамак'!T_ПР8</vt:lpstr>
      <vt:lpstr>'ГБУЗ РБ ДП № 2 г.Уфа'!T_ПР8</vt:lpstr>
      <vt:lpstr>'ГБУЗ РБ ДП № 3 г.Уфа'!T_ПР8</vt:lpstr>
      <vt:lpstr>'ГБУЗ РБ ДП № 4 г.Уфа'!T_ПР8</vt:lpstr>
      <vt:lpstr>'ГБУЗ РБ ДП № 5 г.Уфа'!T_ПР8</vt:lpstr>
      <vt:lpstr>'ГБУЗ РБ ДП № 6 г.Уфа'!T_ПР8</vt:lpstr>
      <vt:lpstr>'ГБУЗ РБ Дюртюлинская ЦРБ'!T_ПР8</vt:lpstr>
      <vt:lpstr>'ГБУЗ РБ Ермекеевская ЦРБ'!T_ПР8</vt:lpstr>
      <vt:lpstr>'ГБУЗ РБ Зилаирская ЦРБ'!T_ПР8</vt:lpstr>
      <vt:lpstr>'ГБУЗ РБ Иглинская ЦРБ'!T_ПР8</vt:lpstr>
      <vt:lpstr>'ГБУЗ РБ Исянгуловская ЦРБ'!T_ПР8</vt:lpstr>
      <vt:lpstr>'ГБУЗ РБ Ишимбайская ЦРБ'!T_ПР8</vt:lpstr>
      <vt:lpstr>'ГБУЗ РБ Калтасинская ЦРБ'!T_ПР8</vt:lpstr>
      <vt:lpstr>'ГБУЗ РБ Караидельская ЦРБ'!T_ПР8</vt:lpstr>
      <vt:lpstr>'ГБУЗ РБ Кармаскалинская ЦРБ'!T_ПР8</vt:lpstr>
      <vt:lpstr>'ГБУЗ РБ КБСМП г.Уфа'!T_ПР8</vt:lpstr>
      <vt:lpstr>'ГБУЗ РБ Кигинская ЦРБ'!T_ПР8</vt:lpstr>
      <vt:lpstr>'ГБУЗ РБ Краснокамская ЦРБ'!T_ПР8</vt:lpstr>
      <vt:lpstr>'ГБУЗ РБ Красноусольская ЦРБ'!T_ПР8</vt:lpstr>
      <vt:lpstr>'ГБУЗ РБ Кушнаренковская ЦРБ'!T_ПР8</vt:lpstr>
      <vt:lpstr>'ГБУЗ РБ Малоязовская ЦРБ'!T_ПР8</vt:lpstr>
      <vt:lpstr>'ГБУЗ РБ Мелеузовская ЦРБ'!T_ПР8</vt:lpstr>
      <vt:lpstr>'ГБУЗ РБ Месягутовская ЦРБ'!T_ПР8</vt:lpstr>
      <vt:lpstr>'ГБУЗ РБ Мишкинская ЦРБ'!T_ПР8</vt:lpstr>
      <vt:lpstr>'ГБУЗ РБ Миякинская ЦРБ'!T_ПР8</vt:lpstr>
      <vt:lpstr>'ГБУЗ РБ Мраковская ЦРБ'!T_ПР8</vt:lpstr>
      <vt:lpstr>'ГБУЗ РБ Нуримановская ЦРБ'!T_ПР8</vt:lpstr>
      <vt:lpstr>'ГБУЗ РБ Поликлиника № 43 г.Уфа'!T_ПР8</vt:lpstr>
      <vt:lpstr>'ГБУЗ РБ ПОликлиника № 46 г.Уфа'!T_ПР8</vt:lpstr>
      <vt:lpstr>'ГБУЗ РБ Поликлиника № 50 г.Уфа'!T_ПР8</vt:lpstr>
      <vt:lpstr>'ГБУЗ РБ Раевская ЦРБ'!T_ПР8</vt:lpstr>
      <vt:lpstr>'ГБУЗ РБ Стерлибашевская ЦРБ'!T_ПР8</vt:lpstr>
      <vt:lpstr>'ГБУЗ РБ Толбазинская ЦРБ'!T_ПР8</vt:lpstr>
      <vt:lpstr>'ГБУЗ РБ Туймазинская ЦРБ'!T_ПР8</vt:lpstr>
      <vt:lpstr>'ГБУЗ РБ Учалинская ЦГБ'!T_ПР8</vt:lpstr>
      <vt:lpstr>'ГБУЗ РБ Федоровская ЦРБ'!T_ПР8</vt:lpstr>
      <vt:lpstr>'ГБУЗ РБ ЦГБ г.Сибай'!T_ПР8</vt:lpstr>
      <vt:lpstr>'ГБУЗ РБ Чекмагушевская ЦРБ'!T_ПР8</vt:lpstr>
      <vt:lpstr>'ГБУЗ РБ Чишминская ЦРБ'!T_ПР8</vt:lpstr>
      <vt:lpstr>'ГБУЗ РБ Шаранская ЦРБ'!T_ПР8</vt:lpstr>
      <vt:lpstr>'ГБУЗ РБ Языковская ЦРБ'!T_ПР8</vt:lpstr>
      <vt:lpstr>'ГБУЗ РБ Янаульская ЦРБ'!T_ПР8</vt:lpstr>
      <vt:lpstr>'ООО "Медсервис" г. Салават'!T_ПР8</vt:lpstr>
      <vt:lpstr>'УФИЦ РАН'!T_ПР8</vt:lpstr>
      <vt:lpstr>'ФГБОУ ВО БГМУ МЗ РФ'!T_ПР8</vt:lpstr>
      <vt:lpstr>'ФГБУЗ МСЧ №142 ФМБА России'!T_ПР8</vt:lpstr>
      <vt:lpstr>'ЧУЗ "РЖД-Медицина"г.Стерлитамак'!T_ПР8</vt:lpstr>
      <vt:lpstr>'ЧУЗ"КБ"РЖД-Медицина" г.Уфа'!T_ПР8</vt:lpstr>
      <vt:lpstr>'ГБУЗ РБ Акъярская ЦРБ'!T_ПР9</vt:lpstr>
      <vt:lpstr>'ГБУЗ РБ Архангельская ЦРБ'!T_ПР9</vt:lpstr>
      <vt:lpstr>'ГБУЗ РБ Аскаровская ЦРБ'!T_ПР9</vt:lpstr>
      <vt:lpstr>'ГБУЗ РБ Аскинская ЦРБ'!T_ПР9</vt:lpstr>
      <vt:lpstr>'ГБУЗ РБ Баймакская ЦГБ'!T_ПР9</vt:lpstr>
      <vt:lpstr>'ГБУЗ РБ Бакалинская ЦРБ'!T_ПР9</vt:lpstr>
      <vt:lpstr>'ГБУЗ РБ Балтачевская ЦРБ'!T_ПР9</vt:lpstr>
      <vt:lpstr>'ГБУЗ РБ Белебеевская ЦРБ'!T_ПР9</vt:lpstr>
      <vt:lpstr>'ГБУЗ РБ Белокатайская ЦРБ'!T_ПР9</vt:lpstr>
      <vt:lpstr>'ГБУЗ РБ Белорецкая ЦРКБ'!T_ПР9</vt:lpstr>
      <vt:lpstr>'ГБУЗ РБ Бижбулякская ЦРБ'!T_ПР9</vt:lpstr>
      <vt:lpstr>'ГБУЗ РБ Бирская ЦРБ'!T_ПР9</vt:lpstr>
      <vt:lpstr>'ГБУЗ РБ Благовещенская ЦРБ'!T_ПР9</vt:lpstr>
      <vt:lpstr>'ГБУЗ РБ Большеустьикинская ЦРБ'!T_ПР9</vt:lpstr>
      <vt:lpstr>'ГБУЗ РБ Буздякская ЦРБ'!T_ПР9</vt:lpstr>
      <vt:lpstr>'ГБУЗ РБ Бураевская ЦРБ'!T_ПР9</vt:lpstr>
      <vt:lpstr>'ГБУЗ РБ Бурзянская ЦРБ'!T_ПР9</vt:lpstr>
      <vt:lpstr>'ГБУЗ РБ Верхне-Татыш. ЦРБ'!T_ПР9</vt:lpstr>
      <vt:lpstr>'ГБУЗ РБ Верхнеяркеевская ЦРБ'!T_ПР9</vt:lpstr>
      <vt:lpstr>'ГБУЗ РБ ГБ № 1 г.Октябрьский'!T_ПР9</vt:lpstr>
      <vt:lpstr>'ГБУЗ РБ ГБ № 9 г.Уфа'!T_ПР9</vt:lpstr>
      <vt:lpstr>'ГБУЗ РБ ГБ г.Кумертау'!T_ПР9</vt:lpstr>
      <vt:lpstr>'ГБУЗ РБ ГБ г.Нефтекамск'!T_ПР9</vt:lpstr>
      <vt:lpstr>'ГБУЗ РБ ГБ г.Салават'!T_ПР9</vt:lpstr>
      <vt:lpstr>'ГБУЗ РБ ГДКБ № 17 г.Уфа'!T_ПР9</vt:lpstr>
      <vt:lpstr>'ГБУЗ РБ ГКБ № 1 г.Стерлитамак'!T_ПР9</vt:lpstr>
      <vt:lpstr>'ГБУЗ РБ ГКБ № 13 г.Уфа'!T_ПР9</vt:lpstr>
      <vt:lpstr>'ГБУЗ РБ ГКБ № 18 г.Уфа'!T_ПР9</vt:lpstr>
      <vt:lpstr>'ГБУЗ РБ ГКБ № 21 г.Уфа'!T_ПР9</vt:lpstr>
      <vt:lpstr>'ГБУЗ РБ ГКБ № 5 г.Уфа'!T_ПР9</vt:lpstr>
      <vt:lpstr>'ГБУЗ РБ ГКБ № 8 г.Уфа'!T_ПР9</vt:lpstr>
      <vt:lpstr>'ГБУЗ РБ ГКБ Демского р-на г.Уфы'!T_ПР9</vt:lpstr>
      <vt:lpstr>'ГБУЗ РБ Давлекановская ЦРБ'!T_ПР9</vt:lpstr>
      <vt:lpstr>'ГБУЗ РБ ДБ г.Стерлитамак'!T_ПР9</vt:lpstr>
      <vt:lpstr>'ГБУЗ РБ ДП № 2 г.Уфа'!T_ПР9</vt:lpstr>
      <vt:lpstr>'ГБУЗ РБ ДП № 3 г.Уфа'!T_ПР9</vt:lpstr>
      <vt:lpstr>'ГБУЗ РБ ДП № 4 г.Уфа'!T_ПР9</vt:lpstr>
      <vt:lpstr>'ГБУЗ РБ ДП № 5 г.Уфа'!T_ПР9</vt:lpstr>
      <vt:lpstr>'ГБУЗ РБ ДП № 6 г.Уфа'!T_ПР9</vt:lpstr>
      <vt:lpstr>'ГБУЗ РБ Дюртюлинская ЦРБ'!T_ПР9</vt:lpstr>
      <vt:lpstr>'ГБУЗ РБ Ермекеевская ЦРБ'!T_ПР9</vt:lpstr>
      <vt:lpstr>'ГБУЗ РБ Зилаирская ЦРБ'!T_ПР9</vt:lpstr>
      <vt:lpstr>'ГБУЗ РБ Иглинская ЦРБ'!T_ПР9</vt:lpstr>
      <vt:lpstr>'ГБУЗ РБ Исянгуловская ЦРБ'!T_ПР9</vt:lpstr>
      <vt:lpstr>'ГБУЗ РБ Ишимбайская ЦРБ'!T_ПР9</vt:lpstr>
      <vt:lpstr>'ГБУЗ РБ Калтасинская ЦРБ'!T_ПР9</vt:lpstr>
      <vt:lpstr>'ГБУЗ РБ Караидельская ЦРБ'!T_ПР9</vt:lpstr>
      <vt:lpstr>'ГБУЗ РБ Кармаскалинская ЦРБ'!T_ПР9</vt:lpstr>
      <vt:lpstr>'ГБУЗ РБ КБСМП г.Уфа'!T_ПР9</vt:lpstr>
      <vt:lpstr>'ГБУЗ РБ Кигинская ЦРБ'!T_ПР9</vt:lpstr>
      <vt:lpstr>'ГБУЗ РБ Краснокамская ЦРБ'!T_ПР9</vt:lpstr>
      <vt:lpstr>'ГБУЗ РБ Красноусольская ЦРБ'!T_ПР9</vt:lpstr>
      <vt:lpstr>'ГБУЗ РБ Кушнаренковская ЦРБ'!T_ПР9</vt:lpstr>
      <vt:lpstr>'ГБУЗ РБ Малоязовская ЦРБ'!T_ПР9</vt:lpstr>
      <vt:lpstr>'ГБУЗ РБ Мелеузовская ЦРБ'!T_ПР9</vt:lpstr>
      <vt:lpstr>'ГБУЗ РБ Месягутовская ЦРБ'!T_ПР9</vt:lpstr>
      <vt:lpstr>'ГБУЗ РБ Мишкинская ЦРБ'!T_ПР9</vt:lpstr>
      <vt:lpstr>'ГБУЗ РБ Миякинская ЦРБ'!T_ПР9</vt:lpstr>
      <vt:lpstr>'ГБУЗ РБ Мраковская ЦРБ'!T_ПР9</vt:lpstr>
      <vt:lpstr>'ГБУЗ РБ Нуримановская ЦРБ'!T_ПР9</vt:lpstr>
      <vt:lpstr>'ГБУЗ РБ Поликлиника № 43 г.Уфа'!T_ПР9</vt:lpstr>
      <vt:lpstr>'ГБУЗ РБ ПОликлиника № 46 г.Уфа'!T_ПР9</vt:lpstr>
      <vt:lpstr>'ГБУЗ РБ Поликлиника № 50 г.Уфа'!T_ПР9</vt:lpstr>
      <vt:lpstr>'ГБУЗ РБ Раевская ЦРБ'!T_ПР9</vt:lpstr>
      <vt:lpstr>'ГБУЗ РБ Стерлибашевская ЦРБ'!T_ПР9</vt:lpstr>
      <vt:lpstr>'ГБУЗ РБ Толбазинская ЦРБ'!T_ПР9</vt:lpstr>
      <vt:lpstr>'ГБУЗ РБ Туймазинская ЦРБ'!T_ПР9</vt:lpstr>
      <vt:lpstr>'ГБУЗ РБ Учалинская ЦГБ'!T_ПР9</vt:lpstr>
      <vt:lpstr>'ГБУЗ РБ Федоровская ЦРБ'!T_ПР9</vt:lpstr>
      <vt:lpstr>'ГБУЗ РБ ЦГБ г.Сибай'!T_ПР9</vt:lpstr>
      <vt:lpstr>'ГБУЗ РБ Чекмагушевская ЦРБ'!T_ПР9</vt:lpstr>
      <vt:lpstr>'ГБУЗ РБ Чишминская ЦРБ'!T_ПР9</vt:lpstr>
      <vt:lpstr>'ГБУЗ РБ Шаранская ЦРБ'!T_ПР9</vt:lpstr>
      <vt:lpstr>'ГБУЗ РБ Языковская ЦРБ'!T_ПР9</vt:lpstr>
      <vt:lpstr>'ГБУЗ РБ Янаульская ЦРБ'!T_ПР9</vt:lpstr>
      <vt:lpstr>'ООО "Медсервис" г. Салават'!T_ПР9</vt:lpstr>
      <vt:lpstr>'УФИЦ РАН'!T_ПР9</vt:lpstr>
      <vt:lpstr>'ФГБОУ ВО БГМУ МЗ РФ'!T_ПР9</vt:lpstr>
      <vt:lpstr>'ФГБУЗ МСЧ №142 ФМБА России'!T_ПР9</vt:lpstr>
      <vt:lpstr>'ЧУЗ "РЖД-Медицина"г.Стерлитамак'!T_ПР9</vt:lpstr>
      <vt:lpstr>'ЧУЗ"КБ"РЖД-Медицина" г.Уфа'!T_ПР9</vt:lpstr>
      <vt:lpstr>'ГБУЗ РБ Акъярская ЦРБ'!T_РЕЗ1</vt:lpstr>
      <vt:lpstr>'ГБУЗ РБ Архангельская ЦРБ'!T_РЕЗ1</vt:lpstr>
      <vt:lpstr>'ГБУЗ РБ Аскаровская ЦРБ'!T_РЕЗ1</vt:lpstr>
      <vt:lpstr>'ГБУЗ РБ Аскинская ЦРБ'!T_РЕЗ1</vt:lpstr>
      <vt:lpstr>'ГБУЗ РБ Баймакская ЦГБ'!T_РЕЗ1</vt:lpstr>
      <vt:lpstr>'ГБУЗ РБ Бакалинская ЦРБ'!T_РЕЗ1</vt:lpstr>
      <vt:lpstr>'ГБУЗ РБ Балтачевская ЦРБ'!T_РЕЗ1</vt:lpstr>
      <vt:lpstr>'ГБУЗ РБ Белебеевская ЦРБ'!T_РЕЗ1</vt:lpstr>
      <vt:lpstr>'ГБУЗ РБ Белокатайская ЦРБ'!T_РЕЗ1</vt:lpstr>
      <vt:lpstr>'ГБУЗ РБ Белорецкая ЦРКБ'!T_РЕЗ1</vt:lpstr>
      <vt:lpstr>'ГБУЗ РБ Бижбулякская ЦРБ'!T_РЕЗ1</vt:lpstr>
      <vt:lpstr>'ГБУЗ РБ Бирская ЦРБ'!T_РЕЗ1</vt:lpstr>
      <vt:lpstr>'ГБУЗ РБ Благовещенская ЦРБ'!T_РЕЗ1</vt:lpstr>
      <vt:lpstr>'ГБУЗ РБ Большеустьикинская ЦРБ'!T_РЕЗ1</vt:lpstr>
      <vt:lpstr>'ГБУЗ РБ Буздякская ЦРБ'!T_РЕЗ1</vt:lpstr>
      <vt:lpstr>'ГБУЗ РБ Бураевская ЦРБ'!T_РЕЗ1</vt:lpstr>
      <vt:lpstr>'ГБУЗ РБ Бурзянская ЦРБ'!T_РЕЗ1</vt:lpstr>
      <vt:lpstr>'ГБУЗ РБ Верхне-Татыш. ЦРБ'!T_РЕЗ1</vt:lpstr>
      <vt:lpstr>'ГБУЗ РБ Верхнеяркеевская ЦРБ'!T_РЕЗ1</vt:lpstr>
      <vt:lpstr>'ГБУЗ РБ ГБ № 1 г.Октябрьский'!T_РЕЗ1</vt:lpstr>
      <vt:lpstr>'ГБУЗ РБ ГБ № 9 г.Уфа'!T_РЕЗ1</vt:lpstr>
      <vt:lpstr>'ГБУЗ РБ ГБ г.Кумертау'!T_РЕЗ1</vt:lpstr>
      <vt:lpstr>'ГБУЗ РБ ГБ г.Нефтекамск'!T_РЕЗ1</vt:lpstr>
      <vt:lpstr>'ГБУЗ РБ ГБ г.Салават'!T_РЕЗ1</vt:lpstr>
      <vt:lpstr>'ГБУЗ РБ ГДКБ № 17 г.Уфа'!T_РЕЗ1</vt:lpstr>
      <vt:lpstr>'ГБУЗ РБ ГКБ № 1 г.Стерлитамак'!T_РЕЗ1</vt:lpstr>
      <vt:lpstr>'ГБУЗ РБ ГКБ № 13 г.Уфа'!T_РЕЗ1</vt:lpstr>
      <vt:lpstr>'ГБУЗ РБ ГКБ № 18 г.Уфа'!T_РЕЗ1</vt:lpstr>
      <vt:lpstr>'ГБУЗ РБ ГКБ № 21 г.Уфа'!T_РЕЗ1</vt:lpstr>
      <vt:lpstr>'ГБУЗ РБ ГКБ № 5 г.Уфа'!T_РЕЗ1</vt:lpstr>
      <vt:lpstr>'ГБУЗ РБ ГКБ № 8 г.Уфа'!T_РЕЗ1</vt:lpstr>
      <vt:lpstr>'ГБУЗ РБ ГКБ Демского р-на г.Уфы'!T_РЕЗ1</vt:lpstr>
      <vt:lpstr>'ГБУЗ РБ Давлекановская ЦРБ'!T_РЕЗ1</vt:lpstr>
      <vt:lpstr>'ГБУЗ РБ ДБ г.Стерлитамак'!T_РЕЗ1</vt:lpstr>
      <vt:lpstr>'ГБУЗ РБ ДП № 2 г.Уфа'!T_РЕЗ1</vt:lpstr>
      <vt:lpstr>'ГБУЗ РБ ДП № 3 г.Уфа'!T_РЕЗ1</vt:lpstr>
      <vt:lpstr>'ГБУЗ РБ ДП № 4 г.Уфа'!T_РЕЗ1</vt:lpstr>
      <vt:lpstr>'ГБУЗ РБ ДП № 5 г.Уфа'!T_РЕЗ1</vt:lpstr>
      <vt:lpstr>'ГБУЗ РБ ДП № 6 г.Уфа'!T_РЕЗ1</vt:lpstr>
      <vt:lpstr>'ГБУЗ РБ Дюртюлинская ЦРБ'!T_РЕЗ1</vt:lpstr>
      <vt:lpstr>'ГБУЗ РБ Ермекеевская ЦРБ'!T_РЕЗ1</vt:lpstr>
      <vt:lpstr>'ГБУЗ РБ Зилаирская ЦРБ'!T_РЕЗ1</vt:lpstr>
      <vt:lpstr>'ГБУЗ РБ Иглинская ЦРБ'!T_РЕЗ1</vt:lpstr>
      <vt:lpstr>'ГБУЗ РБ Исянгуловская ЦРБ'!T_РЕЗ1</vt:lpstr>
      <vt:lpstr>'ГБУЗ РБ Ишимбайская ЦРБ'!T_РЕЗ1</vt:lpstr>
      <vt:lpstr>'ГБУЗ РБ Калтасинская ЦРБ'!T_РЕЗ1</vt:lpstr>
      <vt:lpstr>'ГБУЗ РБ Караидельская ЦРБ'!T_РЕЗ1</vt:lpstr>
      <vt:lpstr>'ГБУЗ РБ Кармаскалинская ЦРБ'!T_РЕЗ1</vt:lpstr>
      <vt:lpstr>'ГБУЗ РБ КБСМП г.Уфа'!T_РЕЗ1</vt:lpstr>
      <vt:lpstr>'ГБУЗ РБ Кигинская ЦРБ'!T_РЕЗ1</vt:lpstr>
      <vt:lpstr>'ГБУЗ РБ Краснокамская ЦРБ'!T_РЕЗ1</vt:lpstr>
      <vt:lpstr>'ГБУЗ РБ Красноусольская ЦРБ'!T_РЕЗ1</vt:lpstr>
      <vt:lpstr>'ГБУЗ РБ Кушнаренковская ЦРБ'!T_РЕЗ1</vt:lpstr>
      <vt:lpstr>'ГБУЗ РБ Малоязовская ЦРБ'!T_РЕЗ1</vt:lpstr>
      <vt:lpstr>'ГБУЗ РБ Мелеузовская ЦРБ'!T_РЕЗ1</vt:lpstr>
      <vt:lpstr>'ГБУЗ РБ Месягутовская ЦРБ'!T_РЕЗ1</vt:lpstr>
      <vt:lpstr>'ГБУЗ РБ Мишкинская ЦРБ'!T_РЕЗ1</vt:lpstr>
      <vt:lpstr>'ГБУЗ РБ Миякинская ЦРБ'!T_РЕЗ1</vt:lpstr>
      <vt:lpstr>'ГБУЗ РБ Мраковская ЦРБ'!T_РЕЗ1</vt:lpstr>
      <vt:lpstr>'ГБУЗ РБ Нуримановская ЦРБ'!T_РЕЗ1</vt:lpstr>
      <vt:lpstr>'ГБУЗ РБ Поликлиника № 43 г.Уфа'!T_РЕЗ1</vt:lpstr>
      <vt:lpstr>'ГБУЗ РБ ПОликлиника № 46 г.Уфа'!T_РЕЗ1</vt:lpstr>
      <vt:lpstr>'ГБУЗ РБ Поликлиника № 50 г.Уфа'!T_РЕЗ1</vt:lpstr>
      <vt:lpstr>'ГБУЗ РБ Раевская ЦРБ'!T_РЕЗ1</vt:lpstr>
      <vt:lpstr>'ГБУЗ РБ Стерлибашевская ЦРБ'!T_РЕЗ1</vt:lpstr>
      <vt:lpstr>'ГБУЗ РБ Толбазинская ЦРБ'!T_РЕЗ1</vt:lpstr>
      <vt:lpstr>'ГБУЗ РБ Туймазинская ЦРБ'!T_РЕЗ1</vt:lpstr>
      <vt:lpstr>'ГБУЗ РБ Учалинская ЦГБ'!T_РЕЗ1</vt:lpstr>
      <vt:lpstr>'ГБУЗ РБ Федоровская ЦРБ'!T_РЕЗ1</vt:lpstr>
      <vt:lpstr>'ГБУЗ РБ ЦГБ г.Сибай'!T_РЕЗ1</vt:lpstr>
      <vt:lpstr>'ГБУЗ РБ Чекмагушевская ЦРБ'!T_РЕЗ1</vt:lpstr>
      <vt:lpstr>'ГБУЗ РБ Чишминская ЦРБ'!T_РЕЗ1</vt:lpstr>
      <vt:lpstr>'ГБУЗ РБ Шаранская ЦРБ'!T_РЕЗ1</vt:lpstr>
      <vt:lpstr>'ГБУЗ РБ Языковская ЦРБ'!T_РЕЗ1</vt:lpstr>
      <vt:lpstr>'ГБУЗ РБ Янаульская ЦРБ'!T_РЕЗ1</vt:lpstr>
      <vt:lpstr>'ООО "Медсервис" г. Салават'!T_РЕЗ1</vt:lpstr>
      <vt:lpstr>'УФИЦ РАН'!T_РЕЗ1</vt:lpstr>
      <vt:lpstr>'ФГБОУ ВО БГМУ МЗ РФ'!T_РЕЗ1</vt:lpstr>
      <vt:lpstr>'ФГБУЗ МСЧ №142 ФМБА России'!T_РЕЗ1</vt:lpstr>
      <vt:lpstr>'ЧУЗ "РЖД-Медицина"г.Стерлитамак'!T_РЕЗ1</vt:lpstr>
      <vt:lpstr>'ЧУЗ"КБ"РЖД-Медицина" г.Уфа'!T_РЕЗ1</vt:lpstr>
      <vt:lpstr>'ГБУЗ РБ Акъярская ЦРБ'!T_РЕЗ10</vt:lpstr>
      <vt:lpstr>'ГБУЗ РБ Архангельская ЦРБ'!T_РЕЗ10</vt:lpstr>
      <vt:lpstr>'ГБУЗ РБ Аскаровская ЦРБ'!T_РЕЗ10</vt:lpstr>
      <vt:lpstr>'ГБУЗ РБ Аскинская ЦРБ'!T_РЕЗ10</vt:lpstr>
      <vt:lpstr>'ГБУЗ РБ Баймакская ЦГБ'!T_РЕЗ10</vt:lpstr>
      <vt:lpstr>'ГБУЗ РБ Бакалинская ЦРБ'!T_РЕЗ10</vt:lpstr>
      <vt:lpstr>'ГБУЗ РБ Балтачевская ЦРБ'!T_РЕЗ10</vt:lpstr>
      <vt:lpstr>'ГБУЗ РБ Белебеевская ЦРБ'!T_РЕЗ10</vt:lpstr>
      <vt:lpstr>'ГБУЗ РБ Белокатайская ЦРБ'!T_РЕЗ10</vt:lpstr>
      <vt:lpstr>'ГБУЗ РБ Белорецкая ЦРКБ'!T_РЕЗ10</vt:lpstr>
      <vt:lpstr>'ГБУЗ РБ Бижбулякская ЦРБ'!T_РЕЗ10</vt:lpstr>
      <vt:lpstr>'ГБУЗ РБ Бирская ЦРБ'!T_РЕЗ10</vt:lpstr>
      <vt:lpstr>'ГБУЗ РБ Благовещенская ЦРБ'!T_РЕЗ10</vt:lpstr>
      <vt:lpstr>'ГБУЗ РБ Большеустьикинская ЦРБ'!T_РЕЗ10</vt:lpstr>
      <vt:lpstr>'ГБУЗ РБ Буздякская ЦРБ'!T_РЕЗ10</vt:lpstr>
      <vt:lpstr>'ГБУЗ РБ Бураевская ЦРБ'!T_РЕЗ10</vt:lpstr>
      <vt:lpstr>'ГБУЗ РБ Бурзянская ЦРБ'!T_РЕЗ10</vt:lpstr>
      <vt:lpstr>'ГБУЗ РБ Верхне-Татыш. ЦРБ'!T_РЕЗ10</vt:lpstr>
      <vt:lpstr>'ГБУЗ РБ Верхнеяркеевская ЦРБ'!T_РЕЗ10</vt:lpstr>
      <vt:lpstr>'ГБУЗ РБ ГБ № 1 г.Октябрьский'!T_РЕЗ10</vt:lpstr>
      <vt:lpstr>'ГБУЗ РБ ГБ № 9 г.Уфа'!T_РЕЗ10</vt:lpstr>
      <vt:lpstr>'ГБУЗ РБ ГБ г.Кумертау'!T_РЕЗ10</vt:lpstr>
      <vt:lpstr>'ГБУЗ РБ ГБ г.Нефтекамск'!T_РЕЗ10</vt:lpstr>
      <vt:lpstr>'ГБУЗ РБ ГБ г.Салават'!T_РЕЗ10</vt:lpstr>
      <vt:lpstr>'ГБУЗ РБ ГДКБ № 17 г.Уфа'!T_РЕЗ10</vt:lpstr>
      <vt:lpstr>'ГБУЗ РБ ГКБ № 1 г.Стерлитамак'!T_РЕЗ10</vt:lpstr>
      <vt:lpstr>'ГБУЗ РБ ГКБ № 13 г.Уфа'!T_РЕЗ10</vt:lpstr>
      <vt:lpstr>'ГБУЗ РБ ГКБ № 18 г.Уфа'!T_РЕЗ10</vt:lpstr>
      <vt:lpstr>'ГБУЗ РБ ГКБ № 21 г.Уфа'!T_РЕЗ10</vt:lpstr>
      <vt:lpstr>'ГБУЗ РБ ГКБ № 5 г.Уфа'!T_РЕЗ10</vt:lpstr>
      <vt:lpstr>'ГБУЗ РБ ГКБ № 8 г.Уфа'!T_РЕЗ10</vt:lpstr>
      <vt:lpstr>'ГБУЗ РБ ГКБ Демского р-на г.Уфы'!T_РЕЗ10</vt:lpstr>
      <vt:lpstr>'ГБУЗ РБ Давлекановская ЦРБ'!T_РЕЗ10</vt:lpstr>
      <vt:lpstr>'ГБУЗ РБ ДБ г.Стерлитамак'!T_РЕЗ10</vt:lpstr>
      <vt:lpstr>'ГБУЗ РБ ДП № 2 г.Уфа'!T_РЕЗ10</vt:lpstr>
      <vt:lpstr>'ГБУЗ РБ ДП № 3 г.Уфа'!T_РЕЗ10</vt:lpstr>
      <vt:lpstr>'ГБУЗ РБ ДП № 4 г.Уфа'!T_РЕЗ10</vt:lpstr>
      <vt:lpstr>'ГБУЗ РБ ДП № 5 г.Уфа'!T_РЕЗ10</vt:lpstr>
      <vt:lpstr>'ГБУЗ РБ ДП № 6 г.Уфа'!T_РЕЗ10</vt:lpstr>
      <vt:lpstr>'ГБУЗ РБ Дюртюлинская ЦРБ'!T_РЕЗ10</vt:lpstr>
      <vt:lpstr>'ГБУЗ РБ Ермекеевская ЦРБ'!T_РЕЗ10</vt:lpstr>
      <vt:lpstr>'ГБУЗ РБ Зилаирская ЦРБ'!T_РЕЗ10</vt:lpstr>
      <vt:lpstr>'ГБУЗ РБ Иглинская ЦРБ'!T_РЕЗ10</vt:lpstr>
      <vt:lpstr>'ГБУЗ РБ Исянгуловская ЦРБ'!T_РЕЗ10</vt:lpstr>
      <vt:lpstr>'ГБУЗ РБ Ишимбайская ЦРБ'!T_РЕЗ10</vt:lpstr>
      <vt:lpstr>'ГБУЗ РБ Калтасинская ЦРБ'!T_РЕЗ10</vt:lpstr>
      <vt:lpstr>'ГБУЗ РБ Караидельская ЦРБ'!T_РЕЗ10</vt:lpstr>
      <vt:lpstr>'ГБУЗ РБ Кармаскалинская ЦРБ'!T_РЕЗ10</vt:lpstr>
      <vt:lpstr>'ГБУЗ РБ КБСМП г.Уфа'!T_РЕЗ10</vt:lpstr>
      <vt:lpstr>'ГБУЗ РБ Кигинская ЦРБ'!T_РЕЗ10</vt:lpstr>
      <vt:lpstr>'ГБУЗ РБ Краснокамская ЦРБ'!T_РЕЗ10</vt:lpstr>
      <vt:lpstr>'ГБУЗ РБ Красноусольская ЦРБ'!T_РЕЗ10</vt:lpstr>
      <vt:lpstr>'ГБУЗ РБ Кушнаренковская ЦРБ'!T_РЕЗ10</vt:lpstr>
      <vt:lpstr>'ГБУЗ РБ Малоязовская ЦРБ'!T_РЕЗ10</vt:lpstr>
      <vt:lpstr>'ГБУЗ РБ Мелеузовская ЦРБ'!T_РЕЗ10</vt:lpstr>
      <vt:lpstr>'ГБУЗ РБ Месягутовская ЦРБ'!T_РЕЗ10</vt:lpstr>
      <vt:lpstr>'ГБУЗ РБ Мишкинская ЦРБ'!T_РЕЗ10</vt:lpstr>
      <vt:lpstr>'ГБУЗ РБ Миякинская ЦРБ'!T_РЕЗ10</vt:lpstr>
      <vt:lpstr>'ГБУЗ РБ Мраковская ЦРБ'!T_РЕЗ10</vt:lpstr>
      <vt:lpstr>'ГБУЗ РБ Нуримановская ЦРБ'!T_РЕЗ10</vt:lpstr>
      <vt:lpstr>'ГБУЗ РБ Поликлиника № 43 г.Уфа'!T_РЕЗ10</vt:lpstr>
      <vt:lpstr>'ГБУЗ РБ ПОликлиника № 46 г.Уфа'!T_РЕЗ10</vt:lpstr>
      <vt:lpstr>'ГБУЗ РБ Поликлиника № 50 г.Уфа'!T_РЕЗ10</vt:lpstr>
      <vt:lpstr>'ГБУЗ РБ Раевская ЦРБ'!T_РЕЗ10</vt:lpstr>
      <vt:lpstr>'ГБУЗ РБ Стерлибашевская ЦРБ'!T_РЕЗ10</vt:lpstr>
      <vt:lpstr>'ГБУЗ РБ Толбазинская ЦРБ'!T_РЕЗ10</vt:lpstr>
      <vt:lpstr>'ГБУЗ РБ Туймазинская ЦРБ'!T_РЕЗ10</vt:lpstr>
      <vt:lpstr>'ГБУЗ РБ Учалинская ЦГБ'!T_РЕЗ10</vt:lpstr>
      <vt:lpstr>'ГБУЗ РБ Федоровская ЦРБ'!T_РЕЗ10</vt:lpstr>
      <vt:lpstr>'ГБУЗ РБ ЦГБ г.Сибай'!T_РЕЗ10</vt:lpstr>
      <vt:lpstr>'ГБУЗ РБ Чекмагушевская ЦРБ'!T_РЕЗ10</vt:lpstr>
      <vt:lpstr>'ГБУЗ РБ Чишминская ЦРБ'!T_РЕЗ10</vt:lpstr>
      <vt:lpstr>'ГБУЗ РБ Шаранская ЦРБ'!T_РЕЗ10</vt:lpstr>
      <vt:lpstr>'ГБУЗ РБ Языковская ЦРБ'!T_РЕЗ10</vt:lpstr>
      <vt:lpstr>'ГБУЗ РБ Янаульская ЦРБ'!T_РЕЗ10</vt:lpstr>
      <vt:lpstr>'ООО "Медсервис" г. Салават'!T_РЕЗ10</vt:lpstr>
      <vt:lpstr>'УФИЦ РАН'!T_РЕЗ10</vt:lpstr>
      <vt:lpstr>'ФГБОУ ВО БГМУ МЗ РФ'!T_РЕЗ10</vt:lpstr>
      <vt:lpstr>'ФГБУЗ МСЧ №142 ФМБА России'!T_РЕЗ10</vt:lpstr>
      <vt:lpstr>'ЧУЗ "РЖД-Медицина"г.Стерлитамак'!T_РЕЗ10</vt:lpstr>
      <vt:lpstr>'ЧУЗ"КБ"РЖД-Медицина" г.Уфа'!T_РЕЗ10</vt:lpstr>
      <vt:lpstr>'ГБУЗ РБ Акъярская ЦРБ'!T_РЕЗ11</vt:lpstr>
      <vt:lpstr>'ГБУЗ РБ Архангельская ЦРБ'!T_РЕЗ11</vt:lpstr>
      <vt:lpstr>'ГБУЗ РБ Аскаровская ЦРБ'!T_РЕЗ11</vt:lpstr>
      <vt:lpstr>'ГБУЗ РБ Аскинская ЦРБ'!T_РЕЗ11</vt:lpstr>
      <vt:lpstr>'ГБУЗ РБ Баймакская ЦГБ'!T_РЕЗ11</vt:lpstr>
      <vt:lpstr>'ГБУЗ РБ Бакалинская ЦРБ'!T_РЕЗ11</vt:lpstr>
      <vt:lpstr>'ГБУЗ РБ Балтачевская ЦРБ'!T_РЕЗ11</vt:lpstr>
      <vt:lpstr>'ГБУЗ РБ Белебеевская ЦРБ'!T_РЕЗ11</vt:lpstr>
      <vt:lpstr>'ГБУЗ РБ Белокатайская ЦРБ'!T_РЕЗ11</vt:lpstr>
      <vt:lpstr>'ГБУЗ РБ Белорецкая ЦРКБ'!T_РЕЗ11</vt:lpstr>
      <vt:lpstr>'ГБУЗ РБ Бижбулякская ЦРБ'!T_РЕЗ11</vt:lpstr>
      <vt:lpstr>'ГБУЗ РБ Бирская ЦРБ'!T_РЕЗ11</vt:lpstr>
      <vt:lpstr>'ГБУЗ РБ Благовещенская ЦРБ'!T_РЕЗ11</vt:lpstr>
      <vt:lpstr>'ГБУЗ РБ Большеустьикинская ЦРБ'!T_РЕЗ11</vt:lpstr>
      <vt:lpstr>'ГБУЗ РБ Буздякская ЦРБ'!T_РЕЗ11</vt:lpstr>
      <vt:lpstr>'ГБУЗ РБ Бураевская ЦРБ'!T_РЕЗ11</vt:lpstr>
      <vt:lpstr>'ГБУЗ РБ Бурзянская ЦРБ'!T_РЕЗ11</vt:lpstr>
      <vt:lpstr>'ГБУЗ РБ Верхне-Татыш. ЦРБ'!T_РЕЗ11</vt:lpstr>
      <vt:lpstr>'ГБУЗ РБ Верхнеяркеевская ЦРБ'!T_РЕЗ11</vt:lpstr>
      <vt:lpstr>'ГБУЗ РБ ГБ № 1 г.Октябрьский'!T_РЕЗ11</vt:lpstr>
      <vt:lpstr>'ГБУЗ РБ ГБ № 9 г.Уфа'!T_РЕЗ11</vt:lpstr>
      <vt:lpstr>'ГБУЗ РБ ГБ г.Кумертау'!T_РЕЗ11</vt:lpstr>
      <vt:lpstr>'ГБУЗ РБ ГБ г.Нефтекамск'!T_РЕЗ11</vt:lpstr>
      <vt:lpstr>'ГБУЗ РБ ГБ г.Салават'!T_РЕЗ11</vt:lpstr>
      <vt:lpstr>'ГБУЗ РБ ГДКБ № 17 г.Уфа'!T_РЕЗ11</vt:lpstr>
      <vt:lpstr>'ГБУЗ РБ ГКБ № 1 г.Стерлитамак'!T_РЕЗ11</vt:lpstr>
      <vt:lpstr>'ГБУЗ РБ ГКБ № 13 г.Уфа'!T_РЕЗ11</vt:lpstr>
      <vt:lpstr>'ГБУЗ РБ ГКБ № 18 г.Уфа'!T_РЕЗ11</vt:lpstr>
      <vt:lpstr>'ГБУЗ РБ ГКБ № 21 г.Уфа'!T_РЕЗ11</vt:lpstr>
      <vt:lpstr>'ГБУЗ РБ ГКБ № 5 г.Уфа'!T_РЕЗ11</vt:lpstr>
      <vt:lpstr>'ГБУЗ РБ ГКБ № 8 г.Уфа'!T_РЕЗ11</vt:lpstr>
      <vt:lpstr>'ГБУЗ РБ ГКБ Демского р-на г.Уфы'!T_РЕЗ11</vt:lpstr>
      <vt:lpstr>'ГБУЗ РБ Давлекановская ЦРБ'!T_РЕЗ11</vt:lpstr>
      <vt:lpstr>'ГБУЗ РБ ДБ г.Стерлитамак'!T_РЕЗ11</vt:lpstr>
      <vt:lpstr>'ГБУЗ РБ ДП № 2 г.Уфа'!T_РЕЗ11</vt:lpstr>
      <vt:lpstr>'ГБУЗ РБ ДП № 3 г.Уфа'!T_РЕЗ11</vt:lpstr>
      <vt:lpstr>'ГБУЗ РБ ДП № 4 г.Уфа'!T_РЕЗ11</vt:lpstr>
      <vt:lpstr>'ГБУЗ РБ ДП № 5 г.Уфа'!T_РЕЗ11</vt:lpstr>
      <vt:lpstr>'ГБУЗ РБ ДП № 6 г.Уфа'!T_РЕЗ11</vt:lpstr>
      <vt:lpstr>'ГБУЗ РБ Дюртюлинская ЦРБ'!T_РЕЗ11</vt:lpstr>
      <vt:lpstr>'ГБУЗ РБ Ермекеевская ЦРБ'!T_РЕЗ11</vt:lpstr>
      <vt:lpstr>'ГБУЗ РБ Зилаирская ЦРБ'!T_РЕЗ11</vt:lpstr>
      <vt:lpstr>'ГБУЗ РБ Иглинская ЦРБ'!T_РЕЗ11</vt:lpstr>
      <vt:lpstr>'ГБУЗ РБ Исянгуловская ЦРБ'!T_РЕЗ11</vt:lpstr>
      <vt:lpstr>'ГБУЗ РБ Ишимбайская ЦРБ'!T_РЕЗ11</vt:lpstr>
      <vt:lpstr>'ГБУЗ РБ Калтасинская ЦРБ'!T_РЕЗ11</vt:lpstr>
      <vt:lpstr>'ГБУЗ РБ Караидельская ЦРБ'!T_РЕЗ11</vt:lpstr>
      <vt:lpstr>'ГБУЗ РБ Кармаскалинская ЦРБ'!T_РЕЗ11</vt:lpstr>
      <vt:lpstr>'ГБУЗ РБ КБСМП г.Уфа'!T_РЕЗ11</vt:lpstr>
      <vt:lpstr>'ГБУЗ РБ Кигинская ЦРБ'!T_РЕЗ11</vt:lpstr>
      <vt:lpstr>'ГБУЗ РБ Краснокамская ЦРБ'!T_РЕЗ11</vt:lpstr>
      <vt:lpstr>'ГБУЗ РБ Красноусольская ЦРБ'!T_РЕЗ11</vt:lpstr>
      <vt:lpstr>'ГБУЗ РБ Кушнаренковская ЦРБ'!T_РЕЗ11</vt:lpstr>
      <vt:lpstr>'ГБУЗ РБ Малоязовская ЦРБ'!T_РЕЗ11</vt:lpstr>
      <vt:lpstr>'ГБУЗ РБ Мелеузовская ЦРБ'!T_РЕЗ11</vt:lpstr>
      <vt:lpstr>'ГБУЗ РБ Месягутовская ЦРБ'!T_РЕЗ11</vt:lpstr>
      <vt:lpstr>'ГБУЗ РБ Мишкинская ЦРБ'!T_РЕЗ11</vt:lpstr>
      <vt:lpstr>'ГБУЗ РБ Миякинская ЦРБ'!T_РЕЗ11</vt:lpstr>
      <vt:lpstr>'ГБУЗ РБ Мраковская ЦРБ'!T_РЕЗ11</vt:lpstr>
      <vt:lpstr>'ГБУЗ РБ Нуримановская ЦРБ'!T_РЕЗ11</vt:lpstr>
      <vt:lpstr>'ГБУЗ РБ Поликлиника № 43 г.Уфа'!T_РЕЗ11</vt:lpstr>
      <vt:lpstr>'ГБУЗ РБ ПОликлиника № 46 г.Уфа'!T_РЕЗ11</vt:lpstr>
      <vt:lpstr>'ГБУЗ РБ Поликлиника № 50 г.Уфа'!T_РЕЗ11</vt:lpstr>
      <vt:lpstr>'ГБУЗ РБ Раевская ЦРБ'!T_РЕЗ11</vt:lpstr>
      <vt:lpstr>'ГБУЗ РБ Стерлибашевская ЦРБ'!T_РЕЗ11</vt:lpstr>
      <vt:lpstr>'ГБУЗ РБ Толбазинская ЦРБ'!T_РЕЗ11</vt:lpstr>
      <vt:lpstr>'ГБУЗ РБ Туймазинская ЦРБ'!T_РЕЗ11</vt:lpstr>
      <vt:lpstr>'ГБУЗ РБ Учалинская ЦГБ'!T_РЕЗ11</vt:lpstr>
      <vt:lpstr>'ГБУЗ РБ Федоровская ЦРБ'!T_РЕЗ11</vt:lpstr>
      <vt:lpstr>'ГБУЗ РБ ЦГБ г.Сибай'!T_РЕЗ11</vt:lpstr>
      <vt:lpstr>'ГБУЗ РБ Чекмагушевская ЦРБ'!T_РЕЗ11</vt:lpstr>
      <vt:lpstr>'ГБУЗ РБ Чишминская ЦРБ'!T_РЕЗ11</vt:lpstr>
      <vt:lpstr>'ГБУЗ РБ Шаранская ЦРБ'!T_РЕЗ11</vt:lpstr>
      <vt:lpstr>'ГБУЗ РБ Языковская ЦРБ'!T_РЕЗ11</vt:lpstr>
      <vt:lpstr>'ГБУЗ РБ Янаульская ЦРБ'!T_РЕЗ11</vt:lpstr>
      <vt:lpstr>'ООО "Медсервис" г. Салават'!T_РЕЗ11</vt:lpstr>
      <vt:lpstr>'УФИЦ РАН'!T_РЕЗ11</vt:lpstr>
      <vt:lpstr>'ФГБОУ ВО БГМУ МЗ РФ'!T_РЕЗ11</vt:lpstr>
      <vt:lpstr>'ФГБУЗ МСЧ №142 ФМБА России'!T_РЕЗ11</vt:lpstr>
      <vt:lpstr>'ЧУЗ "РЖД-Медицина"г.Стерлитамак'!T_РЕЗ11</vt:lpstr>
      <vt:lpstr>'ЧУЗ"КБ"РЖД-Медицина" г.Уфа'!T_РЕЗ11</vt:lpstr>
      <vt:lpstr>'ГБУЗ РБ Акъярская ЦРБ'!T_РЕЗ12</vt:lpstr>
      <vt:lpstr>'ГБУЗ РБ Архангельская ЦРБ'!T_РЕЗ12</vt:lpstr>
      <vt:lpstr>'ГБУЗ РБ Аскаровская ЦРБ'!T_РЕЗ12</vt:lpstr>
      <vt:lpstr>'ГБУЗ РБ Аскинская ЦРБ'!T_РЕЗ12</vt:lpstr>
      <vt:lpstr>'ГБУЗ РБ Баймакская ЦГБ'!T_РЕЗ12</vt:lpstr>
      <vt:lpstr>'ГБУЗ РБ Бакалинская ЦРБ'!T_РЕЗ12</vt:lpstr>
      <vt:lpstr>'ГБУЗ РБ Балтачевская ЦРБ'!T_РЕЗ12</vt:lpstr>
      <vt:lpstr>'ГБУЗ РБ Белебеевская ЦРБ'!T_РЕЗ12</vt:lpstr>
      <vt:lpstr>'ГБУЗ РБ Белокатайская ЦРБ'!T_РЕЗ12</vt:lpstr>
      <vt:lpstr>'ГБУЗ РБ Белорецкая ЦРКБ'!T_РЕЗ12</vt:lpstr>
      <vt:lpstr>'ГБУЗ РБ Бижбулякская ЦРБ'!T_РЕЗ12</vt:lpstr>
      <vt:lpstr>'ГБУЗ РБ Бирская ЦРБ'!T_РЕЗ12</vt:lpstr>
      <vt:lpstr>'ГБУЗ РБ Благовещенская ЦРБ'!T_РЕЗ12</vt:lpstr>
      <vt:lpstr>'ГБУЗ РБ Большеустьикинская ЦРБ'!T_РЕЗ12</vt:lpstr>
      <vt:lpstr>'ГБУЗ РБ Буздякская ЦРБ'!T_РЕЗ12</vt:lpstr>
      <vt:lpstr>'ГБУЗ РБ Бураевская ЦРБ'!T_РЕЗ12</vt:lpstr>
      <vt:lpstr>'ГБУЗ РБ Бурзянская ЦРБ'!T_РЕЗ12</vt:lpstr>
      <vt:lpstr>'ГБУЗ РБ Верхне-Татыш. ЦРБ'!T_РЕЗ12</vt:lpstr>
      <vt:lpstr>'ГБУЗ РБ Верхнеяркеевская ЦРБ'!T_РЕЗ12</vt:lpstr>
      <vt:lpstr>'ГБУЗ РБ ГБ № 1 г.Октябрьский'!T_РЕЗ12</vt:lpstr>
      <vt:lpstr>'ГБУЗ РБ ГБ № 9 г.Уфа'!T_РЕЗ12</vt:lpstr>
      <vt:lpstr>'ГБУЗ РБ ГБ г.Кумертау'!T_РЕЗ12</vt:lpstr>
      <vt:lpstr>'ГБУЗ РБ ГБ г.Нефтекамск'!T_РЕЗ12</vt:lpstr>
      <vt:lpstr>'ГБУЗ РБ ГБ г.Салават'!T_РЕЗ12</vt:lpstr>
      <vt:lpstr>'ГБУЗ РБ ГДКБ № 17 г.Уфа'!T_РЕЗ12</vt:lpstr>
      <vt:lpstr>'ГБУЗ РБ ГКБ № 1 г.Стерлитамак'!T_РЕЗ12</vt:lpstr>
      <vt:lpstr>'ГБУЗ РБ ГКБ № 13 г.Уфа'!T_РЕЗ12</vt:lpstr>
      <vt:lpstr>'ГБУЗ РБ ГКБ № 18 г.Уфа'!T_РЕЗ12</vt:lpstr>
      <vt:lpstr>'ГБУЗ РБ ГКБ № 21 г.Уфа'!T_РЕЗ12</vt:lpstr>
      <vt:lpstr>'ГБУЗ РБ ГКБ № 5 г.Уфа'!T_РЕЗ12</vt:lpstr>
      <vt:lpstr>'ГБУЗ РБ ГКБ № 8 г.Уфа'!T_РЕЗ12</vt:lpstr>
      <vt:lpstr>'ГБУЗ РБ ГКБ Демского р-на г.Уфы'!T_РЕЗ12</vt:lpstr>
      <vt:lpstr>'ГБУЗ РБ Давлекановская ЦРБ'!T_РЕЗ12</vt:lpstr>
      <vt:lpstr>'ГБУЗ РБ ДБ г.Стерлитамак'!T_РЕЗ12</vt:lpstr>
      <vt:lpstr>'ГБУЗ РБ ДП № 2 г.Уфа'!T_РЕЗ12</vt:lpstr>
      <vt:lpstr>'ГБУЗ РБ ДП № 3 г.Уфа'!T_РЕЗ12</vt:lpstr>
      <vt:lpstr>'ГБУЗ РБ ДП № 4 г.Уфа'!T_РЕЗ12</vt:lpstr>
      <vt:lpstr>'ГБУЗ РБ ДП № 5 г.Уфа'!T_РЕЗ12</vt:lpstr>
      <vt:lpstr>'ГБУЗ РБ ДП № 6 г.Уфа'!T_РЕЗ12</vt:lpstr>
      <vt:lpstr>'ГБУЗ РБ Дюртюлинская ЦРБ'!T_РЕЗ12</vt:lpstr>
      <vt:lpstr>'ГБУЗ РБ Ермекеевская ЦРБ'!T_РЕЗ12</vt:lpstr>
      <vt:lpstr>'ГБУЗ РБ Зилаирская ЦРБ'!T_РЕЗ12</vt:lpstr>
      <vt:lpstr>'ГБУЗ РБ Иглинская ЦРБ'!T_РЕЗ12</vt:lpstr>
      <vt:lpstr>'ГБУЗ РБ Исянгуловская ЦРБ'!T_РЕЗ12</vt:lpstr>
      <vt:lpstr>'ГБУЗ РБ Ишимбайская ЦРБ'!T_РЕЗ12</vt:lpstr>
      <vt:lpstr>'ГБУЗ РБ Калтасинская ЦРБ'!T_РЕЗ12</vt:lpstr>
      <vt:lpstr>'ГБУЗ РБ Караидельская ЦРБ'!T_РЕЗ12</vt:lpstr>
      <vt:lpstr>'ГБУЗ РБ Кармаскалинская ЦРБ'!T_РЕЗ12</vt:lpstr>
      <vt:lpstr>'ГБУЗ РБ КБСМП г.Уфа'!T_РЕЗ12</vt:lpstr>
      <vt:lpstr>'ГБУЗ РБ Кигинская ЦРБ'!T_РЕЗ12</vt:lpstr>
      <vt:lpstr>'ГБУЗ РБ Краснокамская ЦРБ'!T_РЕЗ12</vt:lpstr>
      <vt:lpstr>'ГБУЗ РБ Красноусольская ЦРБ'!T_РЕЗ12</vt:lpstr>
      <vt:lpstr>'ГБУЗ РБ Кушнаренковская ЦРБ'!T_РЕЗ12</vt:lpstr>
      <vt:lpstr>'ГБУЗ РБ Малоязовская ЦРБ'!T_РЕЗ12</vt:lpstr>
      <vt:lpstr>'ГБУЗ РБ Мелеузовская ЦРБ'!T_РЕЗ12</vt:lpstr>
      <vt:lpstr>'ГБУЗ РБ Месягутовская ЦРБ'!T_РЕЗ12</vt:lpstr>
      <vt:lpstr>'ГБУЗ РБ Мишкинская ЦРБ'!T_РЕЗ12</vt:lpstr>
      <vt:lpstr>'ГБУЗ РБ Миякинская ЦРБ'!T_РЕЗ12</vt:lpstr>
      <vt:lpstr>'ГБУЗ РБ Мраковская ЦРБ'!T_РЕЗ12</vt:lpstr>
      <vt:lpstr>'ГБУЗ РБ Нуримановская ЦРБ'!T_РЕЗ12</vt:lpstr>
      <vt:lpstr>'ГБУЗ РБ Поликлиника № 43 г.Уфа'!T_РЕЗ12</vt:lpstr>
      <vt:lpstr>'ГБУЗ РБ ПОликлиника № 46 г.Уфа'!T_РЕЗ12</vt:lpstr>
      <vt:lpstr>'ГБУЗ РБ Поликлиника № 50 г.Уфа'!T_РЕЗ12</vt:lpstr>
      <vt:lpstr>'ГБУЗ РБ Раевская ЦРБ'!T_РЕЗ12</vt:lpstr>
      <vt:lpstr>'ГБУЗ РБ Стерлибашевская ЦРБ'!T_РЕЗ12</vt:lpstr>
      <vt:lpstr>'ГБУЗ РБ Толбазинская ЦРБ'!T_РЕЗ12</vt:lpstr>
      <vt:lpstr>'ГБУЗ РБ Туймазинская ЦРБ'!T_РЕЗ12</vt:lpstr>
      <vt:lpstr>'ГБУЗ РБ Учалинская ЦГБ'!T_РЕЗ12</vt:lpstr>
      <vt:lpstr>'ГБУЗ РБ Федоровская ЦРБ'!T_РЕЗ12</vt:lpstr>
      <vt:lpstr>'ГБУЗ РБ ЦГБ г.Сибай'!T_РЕЗ12</vt:lpstr>
      <vt:lpstr>'ГБУЗ РБ Чекмагушевская ЦРБ'!T_РЕЗ12</vt:lpstr>
      <vt:lpstr>'ГБУЗ РБ Чишминская ЦРБ'!T_РЕЗ12</vt:lpstr>
      <vt:lpstr>'ГБУЗ РБ Шаранская ЦРБ'!T_РЕЗ12</vt:lpstr>
      <vt:lpstr>'ГБУЗ РБ Языковская ЦРБ'!T_РЕЗ12</vt:lpstr>
      <vt:lpstr>'ГБУЗ РБ Янаульская ЦРБ'!T_РЕЗ12</vt:lpstr>
      <vt:lpstr>'ООО "Медсервис" г. Салават'!T_РЕЗ12</vt:lpstr>
      <vt:lpstr>'УФИЦ РАН'!T_РЕЗ12</vt:lpstr>
      <vt:lpstr>'ФГБОУ ВО БГМУ МЗ РФ'!T_РЕЗ12</vt:lpstr>
      <vt:lpstr>'ФГБУЗ МСЧ №142 ФМБА России'!T_РЕЗ12</vt:lpstr>
      <vt:lpstr>'ЧУЗ "РЖД-Медицина"г.Стерлитамак'!T_РЕЗ12</vt:lpstr>
      <vt:lpstr>'ЧУЗ"КБ"РЖД-Медицина" г.Уфа'!T_РЕЗ12</vt:lpstr>
      <vt:lpstr>'ГБУЗ РБ Акъярская ЦРБ'!T_РЕЗ13</vt:lpstr>
      <vt:lpstr>'ГБУЗ РБ Архангельская ЦРБ'!T_РЕЗ13</vt:lpstr>
      <vt:lpstr>'ГБУЗ РБ Аскаровская ЦРБ'!T_РЕЗ13</vt:lpstr>
      <vt:lpstr>'ГБУЗ РБ Аскинская ЦРБ'!T_РЕЗ13</vt:lpstr>
      <vt:lpstr>'ГБУЗ РБ Баймакская ЦГБ'!T_РЕЗ13</vt:lpstr>
      <vt:lpstr>'ГБУЗ РБ Бакалинская ЦРБ'!T_РЕЗ13</vt:lpstr>
      <vt:lpstr>'ГБУЗ РБ Балтачевская ЦРБ'!T_РЕЗ13</vt:lpstr>
      <vt:lpstr>'ГБУЗ РБ Белебеевская ЦРБ'!T_РЕЗ13</vt:lpstr>
      <vt:lpstr>'ГБУЗ РБ Белокатайская ЦРБ'!T_РЕЗ13</vt:lpstr>
      <vt:lpstr>'ГБУЗ РБ Белорецкая ЦРКБ'!T_РЕЗ13</vt:lpstr>
      <vt:lpstr>'ГБУЗ РБ Бижбулякская ЦРБ'!T_РЕЗ13</vt:lpstr>
      <vt:lpstr>'ГБУЗ РБ Бирская ЦРБ'!T_РЕЗ13</vt:lpstr>
      <vt:lpstr>'ГБУЗ РБ Благовещенская ЦРБ'!T_РЕЗ13</vt:lpstr>
      <vt:lpstr>'ГБУЗ РБ Большеустьикинская ЦРБ'!T_РЕЗ13</vt:lpstr>
      <vt:lpstr>'ГБУЗ РБ Буздякская ЦРБ'!T_РЕЗ13</vt:lpstr>
      <vt:lpstr>'ГБУЗ РБ Бураевская ЦРБ'!T_РЕЗ13</vt:lpstr>
      <vt:lpstr>'ГБУЗ РБ Бурзянская ЦРБ'!T_РЕЗ13</vt:lpstr>
      <vt:lpstr>'ГБУЗ РБ Верхне-Татыш. ЦРБ'!T_РЕЗ13</vt:lpstr>
      <vt:lpstr>'ГБУЗ РБ Верхнеяркеевская ЦРБ'!T_РЕЗ13</vt:lpstr>
      <vt:lpstr>'ГБУЗ РБ ГБ № 1 г.Октябрьский'!T_РЕЗ13</vt:lpstr>
      <vt:lpstr>'ГБУЗ РБ ГБ № 9 г.Уфа'!T_РЕЗ13</vt:lpstr>
      <vt:lpstr>'ГБУЗ РБ ГБ г.Кумертау'!T_РЕЗ13</vt:lpstr>
      <vt:lpstr>'ГБУЗ РБ ГБ г.Нефтекамск'!T_РЕЗ13</vt:lpstr>
      <vt:lpstr>'ГБУЗ РБ ГБ г.Салават'!T_РЕЗ13</vt:lpstr>
      <vt:lpstr>'ГБУЗ РБ ГДКБ № 17 г.Уфа'!T_РЕЗ13</vt:lpstr>
      <vt:lpstr>'ГБУЗ РБ ГКБ № 1 г.Стерлитамак'!T_РЕЗ13</vt:lpstr>
      <vt:lpstr>'ГБУЗ РБ ГКБ № 13 г.Уфа'!T_РЕЗ13</vt:lpstr>
      <vt:lpstr>'ГБУЗ РБ ГКБ № 18 г.Уфа'!T_РЕЗ13</vt:lpstr>
      <vt:lpstr>'ГБУЗ РБ ГКБ № 21 г.Уфа'!T_РЕЗ13</vt:lpstr>
      <vt:lpstr>'ГБУЗ РБ ГКБ № 5 г.Уфа'!T_РЕЗ13</vt:lpstr>
      <vt:lpstr>'ГБУЗ РБ ГКБ № 8 г.Уфа'!T_РЕЗ13</vt:lpstr>
      <vt:lpstr>'ГБУЗ РБ ГКБ Демского р-на г.Уфы'!T_РЕЗ13</vt:lpstr>
      <vt:lpstr>'ГБУЗ РБ Давлекановская ЦРБ'!T_РЕЗ13</vt:lpstr>
      <vt:lpstr>'ГБУЗ РБ ДБ г.Стерлитамак'!T_РЕЗ13</vt:lpstr>
      <vt:lpstr>'ГБУЗ РБ ДП № 2 г.Уфа'!T_РЕЗ13</vt:lpstr>
      <vt:lpstr>'ГБУЗ РБ ДП № 3 г.Уфа'!T_РЕЗ13</vt:lpstr>
      <vt:lpstr>'ГБУЗ РБ ДП № 4 г.Уфа'!T_РЕЗ13</vt:lpstr>
      <vt:lpstr>'ГБУЗ РБ ДП № 5 г.Уфа'!T_РЕЗ13</vt:lpstr>
      <vt:lpstr>'ГБУЗ РБ ДП № 6 г.Уфа'!T_РЕЗ13</vt:lpstr>
      <vt:lpstr>'ГБУЗ РБ Дюртюлинская ЦРБ'!T_РЕЗ13</vt:lpstr>
      <vt:lpstr>'ГБУЗ РБ Ермекеевская ЦРБ'!T_РЕЗ13</vt:lpstr>
      <vt:lpstr>'ГБУЗ РБ Зилаирская ЦРБ'!T_РЕЗ13</vt:lpstr>
      <vt:lpstr>'ГБУЗ РБ Иглинская ЦРБ'!T_РЕЗ13</vt:lpstr>
      <vt:lpstr>'ГБУЗ РБ Исянгуловская ЦРБ'!T_РЕЗ13</vt:lpstr>
      <vt:lpstr>'ГБУЗ РБ Ишимбайская ЦРБ'!T_РЕЗ13</vt:lpstr>
      <vt:lpstr>'ГБУЗ РБ Калтасинская ЦРБ'!T_РЕЗ13</vt:lpstr>
      <vt:lpstr>'ГБУЗ РБ Караидельская ЦРБ'!T_РЕЗ13</vt:lpstr>
      <vt:lpstr>'ГБУЗ РБ Кармаскалинская ЦРБ'!T_РЕЗ13</vt:lpstr>
      <vt:lpstr>'ГБУЗ РБ КБСМП г.Уфа'!T_РЕЗ13</vt:lpstr>
      <vt:lpstr>'ГБУЗ РБ Кигинская ЦРБ'!T_РЕЗ13</vt:lpstr>
      <vt:lpstr>'ГБУЗ РБ Краснокамская ЦРБ'!T_РЕЗ13</vt:lpstr>
      <vt:lpstr>'ГБУЗ РБ Красноусольская ЦРБ'!T_РЕЗ13</vt:lpstr>
      <vt:lpstr>'ГБУЗ РБ Кушнаренковская ЦРБ'!T_РЕЗ13</vt:lpstr>
      <vt:lpstr>'ГБУЗ РБ Малоязовская ЦРБ'!T_РЕЗ13</vt:lpstr>
      <vt:lpstr>'ГБУЗ РБ Мелеузовская ЦРБ'!T_РЕЗ13</vt:lpstr>
      <vt:lpstr>'ГБУЗ РБ Месягутовская ЦРБ'!T_РЕЗ13</vt:lpstr>
      <vt:lpstr>'ГБУЗ РБ Мишкинская ЦРБ'!T_РЕЗ13</vt:lpstr>
      <vt:lpstr>'ГБУЗ РБ Миякинская ЦРБ'!T_РЕЗ13</vt:lpstr>
      <vt:lpstr>'ГБУЗ РБ Мраковская ЦРБ'!T_РЕЗ13</vt:lpstr>
      <vt:lpstr>'ГБУЗ РБ Нуримановская ЦРБ'!T_РЕЗ13</vt:lpstr>
      <vt:lpstr>'ГБУЗ РБ Поликлиника № 43 г.Уфа'!T_РЕЗ13</vt:lpstr>
      <vt:lpstr>'ГБУЗ РБ ПОликлиника № 46 г.Уфа'!T_РЕЗ13</vt:lpstr>
      <vt:lpstr>'ГБУЗ РБ Поликлиника № 50 г.Уфа'!T_РЕЗ13</vt:lpstr>
      <vt:lpstr>'ГБУЗ РБ Раевская ЦРБ'!T_РЕЗ13</vt:lpstr>
      <vt:lpstr>'ГБУЗ РБ Стерлибашевская ЦРБ'!T_РЕЗ13</vt:lpstr>
      <vt:lpstr>'ГБУЗ РБ Толбазинская ЦРБ'!T_РЕЗ13</vt:lpstr>
      <vt:lpstr>'ГБУЗ РБ Туймазинская ЦРБ'!T_РЕЗ13</vt:lpstr>
      <vt:lpstr>'ГБУЗ РБ Учалинская ЦГБ'!T_РЕЗ13</vt:lpstr>
      <vt:lpstr>'ГБУЗ РБ Федоровская ЦРБ'!T_РЕЗ13</vt:lpstr>
      <vt:lpstr>'ГБУЗ РБ ЦГБ г.Сибай'!T_РЕЗ13</vt:lpstr>
      <vt:lpstr>'ГБУЗ РБ Чекмагушевская ЦРБ'!T_РЕЗ13</vt:lpstr>
      <vt:lpstr>'ГБУЗ РБ Чишминская ЦРБ'!T_РЕЗ13</vt:lpstr>
      <vt:lpstr>'ГБУЗ РБ Шаранская ЦРБ'!T_РЕЗ13</vt:lpstr>
      <vt:lpstr>'ГБУЗ РБ Языковская ЦРБ'!T_РЕЗ13</vt:lpstr>
      <vt:lpstr>'ГБУЗ РБ Янаульская ЦРБ'!T_РЕЗ13</vt:lpstr>
      <vt:lpstr>'ООО "Медсервис" г. Салават'!T_РЕЗ13</vt:lpstr>
      <vt:lpstr>'УФИЦ РАН'!T_РЕЗ13</vt:lpstr>
      <vt:lpstr>'ФГБОУ ВО БГМУ МЗ РФ'!T_РЕЗ13</vt:lpstr>
      <vt:lpstr>'ФГБУЗ МСЧ №142 ФМБА России'!T_РЕЗ13</vt:lpstr>
      <vt:lpstr>'ЧУЗ "РЖД-Медицина"г.Стерлитамак'!T_РЕЗ13</vt:lpstr>
      <vt:lpstr>'ЧУЗ"КБ"РЖД-Медицина" г.Уфа'!T_РЕЗ13</vt:lpstr>
      <vt:lpstr>'ГБУЗ РБ Акъярская ЦРБ'!T_РЕЗ14</vt:lpstr>
      <vt:lpstr>'ГБУЗ РБ Архангельская ЦРБ'!T_РЕЗ14</vt:lpstr>
      <vt:lpstr>'ГБУЗ РБ Аскаровская ЦРБ'!T_РЕЗ14</vt:lpstr>
      <vt:lpstr>'ГБУЗ РБ Аскинская ЦРБ'!T_РЕЗ14</vt:lpstr>
      <vt:lpstr>'ГБУЗ РБ Баймакская ЦГБ'!T_РЕЗ14</vt:lpstr>
      <vt:lpstr>'ГБУЗ РБ Бакалинская ЦРБ'!T_РЕЗ14</vt:lpstr>
      <vt:lpstr>'ГБУЗ РБ Балтачевская ЦРБ'!T_РЕЗ14</vt:lpstr>
      <vt:lpstr>'ГБУЗ РБ Белебеевская ЦРБ'!T_РЕЗ14</vt:lpstr>
      <vt:lpstr>'ГБУЗ РБ Белокатайская ЦРБ'!T_РЕЗ14</vt:lpstr>
      <vt:lpstr>'ГБУЗ РБ Белорецкая ЦРКБ'!T_РЕЗ14</vt:lpstr>
      <vt:lpstr>'ГБУЗ РБ Бижбулякская ЦРБ'!T_РЕЗ14</vt:lpstr>
      <vt:lpstr>'ГБУЗ РБ Бирская ЦРБ'!T_РЕЗ14</vt:lpstr>
      <vt:lpstr>'ГБУЗ РБ Благовещенская ЦРБ'!T_РЕЗ14</vt:lpstr>
      <vt:lpstr>'ГБУЗ РБ Большеустьикинская ЦРБ'!T_РЕЗ14</vt:lpstr>
      <vt:lpstr>'ГБУЗ РБ Буздякская ЦРБ'!T_РЕЗ14</vt:lpstr>
      <vt:lpstr>'ГБУЗ РБ Бураевская ЦРБ'!T_РЕЗ14</vt:lpstr>
      <vt:lpstr>'ГБУЗ РБ Бурзянская ЦРБ'!T_РЕЗ14</vt:lpstr>
      <vt:lpstr>'ГБУЗ РБ Верхне-Татыш. ЦРБ'!T_РЕЗ14</vt:lpstr>
      <vt:lpstr>'ГБУЗ РБ Верхнеяркеевская ЦРБ'!T_РЕЗ14</vt:lpstr>
      <vt:lpstr>'ГБУЗ РБ ГБ № 1 г.Октябрьский'!T_РЕЗ14</vt:lpstr>
      <vt:lpstr>'ГБУЗ РБ ГБ № 9 г.Уфа'!T_РЕЗ14</vt:lpstr>
      <vt:lpstr>'ГБУЗ РБ ГБ г.Кумертау'!T_РЕЗ14</vt:lpstr>
      <vt:lpstr>'ГБУЗ РБ ГБ г.Нефтекамск'!T_РЕЗ14</vt:lpstr>
      <vt:lpstr>'ГБУЗ РБ ГБ г.Салават'!T_РЕЗ14</vt:lpstr>
      <vt:lpstr>'ГБУЗ РБ ГДКБ № 17 г.Уфа'!T_РЕЗ14</vt:lpstr>
      <vt:lpstr>'ГБУЗ РБ ГКБ № 1 г.Стерлитамак'!T_РЕЗ14</vt:lpstr>
      <vt:lpstr>'ГБУЗ РБ ГКБ № 13 г.Уфа'!T_РЕЗ14</vt:lpstr>
      <vt:lpstr>'ГБУЗ РБ ГКБ № 18 г.Уфа'!T_РЕЗ14</vt:lpstr>
      <vt:lpstr>'ГБУЗ РБ ГКБ № 21 г.Уфа'!T_РЕЗ14</vt:lpstr>
      <vt:lpstr>'ГБУЗ РБ ГКБ № 5 г.Уфа'!T_РЕЗ14</vt:lpstr>
      <vt:lpstr>'ГБУЗ РБ ГКБ № 8 г.Уфа'!T_РЕЗ14</vt:lpstr>
      <vt:lpstr>'ГБУЗ РБ ГКБ Демского р-на г.Уфы'!T_РЕЗ14</vt:lpstr>
      <vt:lpstr>'ГБУЗ РБ Давлекановская ЦРБ'!T_РЕЗ14</vt:lpstr>
      <vt:lpstr>'ГБУЗ РБ ДБ г.Стерлитамак'!T_РЕЗ14</vt:lpstr>
      <vt:lpstr>'ГБУЗ РБ ДП № 2 г.Уфа'!T_РЕЗ14</vt:lpstr>
      <vt:lpstr>'ГБУЗ РБ ДП № 3 г.Уфа'!T_РЕЗ14</vt:lpstr>
      <vt:lpstr>'ГБУЗ РБ ДП № 4 г.Уфа'!T_РЕЗ14</vt:lpstr>
      <vt:lpstr>'ГБУЗ РБ ДП № 5 г.Уфа'!T_РЕЗ14</vt:lpstr>
      <vt:lpstr>'ГБУЗ РБ ДП № 6 г.Уфа'!T_РЕЗ14</vt:lpstr>
      <vt:lpstr>'ГБУЗ РБ Дюртюлинская ЦРБ'!T_РЕЗ14</vt:lpstr>
      <vt:lpstr>'ГБУЗ РБ Ермекеевская ЦРБ'!T_РЕЗ14</vt:lpstr>
      <vt:lpstr>'ГБУЗ РБ Зилаирская ЦРБ'!T_РЕЗ14</vt:lpstr>
      <vt:lpstr>'ГБУЗ РБ Иглинская ЦРБ'!T_РЕЗ14</vt:lpstr>
      <vt:lpstr>'ГБУЗ РБ Исянгуловская ЦРБ'!T_РЕЗ14</vt:lpstr>
      <vt:lpstr>'ГБУЗ РБ Ишимбайская ЦРБ'!T_РЕЗ14</vt:lpstr>
      <vt:lpstr>'ГБУЗ РБ Калтасинская ЦРБ'!T_РЕЗ14</vt:lpstr>
      <vt:lpstr>'ГБУЗ РБ Караидельская ЦРБ'!T_РЕЗ14</vt:lpstr>
      <vt:lpstr>'ГБУЗ РБ Кармаскалинская ЦРБ'!T_РЕЗ14</vt:lpstr>
      <vt:lpstr>'ГБУЗ РБ КБСМП г.Уфа'!T_РЕЗ14</vt:lpstr>
      <vt:lpstr>'ГБУЗ РБ Кигинская ЦРБ'!T_РЕЗ14</vt:lpstr>
      <vt:lpstr>'ГБУЗ РБ Краснокамская ЦРБ'!T_РЕЗ14</vt:lpstr>
      <vt:lpstr>'ГБУЗ РБ Красноусольская ЦРБ'!T_РЕЗ14</vt:lpstr>
      <vt:lpstr>'ГБУЗ РБ Кушнаренковская ЦРБ'!T_РЕЗ14</vt:lpstr>
      <vt:lpstr>'ГБУЗ РБ Малоязовская ЦРБ'!T_РЕЗ14</vt:lpstr>
      <vt:lpstr>'ГБУЗ РБ Мелеузовская ЦРБ'!T_РЕЗ14</vt:lpstr>
      <vt:lpstr>'ГБУЗ РБ Месягутовская ЦРБ'!T_РЕЗ14</vt:lpstr>
      <vt:lpstr>'ГБУЗ РБ Мишкинская ЦРБ'!T_РЕЗ14</vt:lpstr>
      <vt:lpstr>'ГБУЗ РБ Миякинская ЦРБ'!T_РЕЗ14</vt:lpstr>
      <vt:lpstr>'ГБУЗ РБ Мраковская ЦРБ'!T_РЕЗ14</vt:lpstr>
      <vt:lpstr>'ГБУЗ РБ Нуримановская ЦРБ'!T_РЕЗ14</vt:lpstr>
      <vt:lpstr>'ГБУЗ РБ Поликлиника № 43 г.Уфа'!T_РЕЗ14</vt:lpstr>
      <vt:lpstr>'ГБУЗ РБ ПОликлиника № 46 г.Уфа'!T_РЕЗ14</vt:lpstr>
      <vt:lpstr>'ГБУЗ РБ Поликлиника № 50 г.Уфа'!T_РЕЗ14</vt:lpstr>
      <vt:lpstr>'ГБУЗ РБ Раевская ЦРБ'!T_РЕЗ14</vt:lpstr>
      <vt:lpstr>'ГБУЗ РБ Стерлибашевская ЦРБ'!T_РЕЗ14</vt:lpstr>
      <vt:lpstr>'ГБУЗ РБ Толбазинская ЦРБ'!T_РЕЗ14</vt:lpstr>
      <vt:lpstr>'ГБУЗ РБ Туймазинская ЦРБ'!T_РЕЗ14</vt:lpstr>
      <vt:lpstr>'ГБУЗ РБ Учалинская ЦГБ'!T_РЕЗ14</vt:lpstr>
      <vt:lpstr>'ГБУЗ РБ Федоровская ЦРБ'!T_РЕЗ14</vt:lpstr>
      <vt:lpstr>'ГБУЗ РБ ЦГБ г.Сибай'!T_РЕЗ14</vt:lpstr>
      <vt:lpstr>'ГБУЗ РБ Чекмагушевская ЦРБ'!T_РЕЗ14</vt:lpstr>
      <vt:lpstr>'ГБУЗ РБ Чишминская ЦРБ'!T_РЕЗ14</vt:lpstr>
      <vt:lpstr>'ГБУЗ РБ Шаранская ЦРБ'!T_РЕЗ14</vt:lpstr>
      <vt:lpstr>'ГБУЗ РБ Языковская ЦРБ'!T_РЕЗ14</vt:lpstr>
      <vt:lpstr>'ГБУЗ РБ Янаульская ЦРБ'!T_РЕЗ14</vt:lpstr>
      <vt:lpstr>'ООО "Медсервис" г. Салават'!T_РЕЗ14</vt:lpstr>
      <vt:lpstr>'УФИЦ РАН'!T_РЕЗ14</vt:lpstr>
      <vt:lpstr>'ФГБОУ ВО БГМУ МЗ РФ'!T_РЕЗ14</vt:lpstr>
      <vt:lpstr>'ФГБУЗ МСЧ №142 ФМБА России'!T_РЕЗ14</vt:lpstr>
      <vt:lpstr>'ЧУЗ "РЖД-Медицина"г.Стерлитамак'!T_РЕЗ14</vt:lpstr>
      <vt:lpstr>'ЧУЗ"КБ"РЖД-Медицина" г.Уфа'!T_РЕЗ14</vt:lpstr>
      <vt:lpstr>'ГБУЗ РБ Акъярская ЦРБ'!T_РЕЗ17</vt:lpstr>
      <vt:lpstr>'ГБУЗ РБ Архангельская ЦРБ'!T_РЕЗ17</vt:lpstr>
      <vt:lpstr>'ГБУЗ РБ Аскаровская ЦРБ'!T_РЕЗ17</vt:lpstr>
      <vt:lpstr>'ГБУЗ РБ Аскинская ЦРБ'!T_РЕЗ17</vt:lpstr>
      <vt:lpstr>'ГБУЗ РБ Баймакская ЦГБ'!T_РЕЗ17</vt:lpstr>
      <vt:lpstr>'ГБУЗ РБ Бакалинская ЦРБ'!T_РЕЗ17</vt:lpstr>
      <vt:lpstr>'ГБУЗ РБ Балтачевская ЦРБ'!T_РЕЗ17</vt:lpstr>
      <vt:lpstr>'ГБУЗ РБ Белебеевская ЦРБ'!T_РЕЗ17</vt:lpstr>
      <vt:lpstr>'ГБУЗ РБ Белокатайская ЦРБ'!T_РЕЗ17</vt:lpstr>
      <vt:lpstr>'ГБУЗ РБ Белорецкая ЦРКБ'!T_РЕЗ17</vt:lpstr>
      <vt:lpstr>'ГБУЗ РБ Бижбулякская ЦРБ'!T_РЕЗ17</vt:lpstr>
      <vt:lpstr>'ГБУЗ РБ Бирская ЦРБ'!T_РЕЗ17</vt:lpstr>
      <vt:lpstr>'ГБУЗ РБ Благовещенская ЦРБ'!T_РЕЗ17</vt:lpstr>
      <vt:lpstr>'ГБУЗ РБ Большеустьикинская ЦРБ'!T_РЕЗ17</vt:lpstr>
      <vt:lpstr>'ГБУЗ РБ Буздякская ЦРБ'!T_РЕЗ17</vt:lpstr>
      <vt:lpstr>'ГБУЗ РБ Бураевская ЦРБ'!T_РЕЗ17</vt:lpstr>
      <vt:lpstr>'ГБУЗ РБ Бурзянская ЦРБ'!T_РЕЗ17</vt:lpstr>
      <vt:lpstr>'ГБУЗ РБ Верхне-Татыш. ЦРБ'!T_РЕЗ17</vt:lpstr>
      <vt:lpstr>'ГБУЗ РБ Верхнеяркеевская ЦРБ'!T_РЕЗ17</vt:lpstr>
      <vt:lpstr>'ГБУЗ РБ ГБ № 1 г.Октябрьский'!T_РЕЗ17</vt:lpstr>
      <vt:lpstr>'ГБУЗ РБ ГБ № 9 г.Уфа'!T_РЕЗ17</vt:lpstr>
      <vt:lpstr>'ГБУЗ РБ ГБ г.Кумертау'!T_РЕЗ17</vt:lpstr>
      <vt:lpstr>'ГБУЗ РБ ГБ г.Нефтекамск'!T_РЕЗ17</vt:lpstr>
      <vt:lpstr>'ГБУЗ РБ ГБ г.Салават'!T_РЕЗ17</vt:lpstr>
      <vt:lpstr>'ГБУЗ РБ ГДКБ № 17 г.Уфа'!T_РЕЗ17</vt:lpstr>
      <vt:lpstr>'ГБУЗ РБ ГКБ № 1 г.Стерлитамак'!T_РЕЗ17</vt:lpstr>
      <vt:lpstr>'ГБУЗ РБ ГКБ № 13 г.Уфа'!T_РЕЗ17</vt:lpstr>
      <vt:lpstr>'ГБУЗ РБ ГКБ № 18 г.Уфа'!T_РЕЗ17</vt:lpstr>
      <vt:lpstr>'ГБУЗ РБ ГКБ № 21 г.Уфа'!T_РЕЗ17</vt:lpstr>
      <vt:lpstr>'ГБУЗ РБ ГКБ № 5 г.Уфа'!T_РЕЗ17</vt:lpstr>
      <vt:lpstr>'ГБУЗ РБ ГКБ № 8 г.Уфа'!T_РЕЗ17</vt:lpstr>
      <vt:lpstr>'ГБУЗ РБ ГКБ Демского р-на г.Уфы'!T_РЕЗ17</vt:lpstr>
      <vt:lpstr>'ГБУЗ РБ Давлекановская ЦРБ'!T_РЕЗ17</vt:lpstr>
      <vt:lpstr>'ГБУЗ РБ ДБ г.Стерлитамак'!T_РЕЗ17</vt:lpstr>
      <vt:lpstr>'ГБУЗ РБ ДП № 2 г.Уфа'!T_РЕЗ17</vt:lpstr>
      <vt:lpstr>'ГБУЗ РБ ДП № 3 г.Уфа'!T_РЕЗ17</vt:lpstr>
      <vt:lpstr>'ГБУЗ РБ ДП № 4 г.Уфа'!T_РЕЗ17</vt:lpstr>
      <vt:lpstr>'ГБУЗ РБ ДП № 5 г.Уфа'!T_РЕЗ17</vt:lpstr>
      <vt:lpstr>'ГБУЗ РБ ДП № 6 г.Уфа'!T_РЕЗ17</vt:lpstr>
      <vt:lpstr>'ГБУЗ РБ Дюртюлинская ЦРБ'!T_РЕЗ17</vt:lpstr>
      <vt:lpstr>'ГБУЗ РБ Ермекеевская ЦРБ'!T_РЕЗ17</vt:lpstr>
      <vt:lpstr>'ГБУЗ РБ Зилаирская ЦРБ'!T_РЕЗ17</vt:lpstr>
      <vt:lpstr>'ГБУЗ РБ Иглинская ЦРБ'!T_РЕЗ17</vt:lpstr>
      <vt:lpstr>'ГБУЗ РБ Исянгуловская ЦРБ'!T_РЕЗ17</vt:lpstr>
      <vt:lpstr>'ГБУЗ РБ Ишимбайская ЦРБ'!T_РЕЗ17</vt:lpstr>
      <vt:lpstr>'ГБУЗ РБ Калтасинская ЦРБ'!T_РЕЗ17</vt:lpstr>
      <vt:lpstr>'ГБУЗ РБ Караидельская ЦРБ'!T_РЕЗ17</vt:lpstr>
      <vt:lpstr>'ГБУЗ РБ Кармаскалинская ЦРБ'!T_РЕЗ17</vt:lpstr>
      <vt:lpstr>'ГБУЗ РБ КБСМП г.Уфа'!T_РЕЗ17</vt:lpstr>
      <vt:lpstr>'ГБУЗ РБ Кигинская ЦРБ'!T_РЕЗ17</vt:lpstr>
      <vt:lpstr>'ГБУЗ РБ Краснокамская ЦРБ'!T_РЕЗ17</vt:lpstr>
      <vt:lpstr>'ГБУЗ РБ Красноусольская ЦРБ'!T_РЕЗ17</vt:lpstr>
      <vt:lpstr>'ГБУЗ РБ Кушнаренковская ЦРБ'!T_РЕЗ17</vt:lpstr>
      <vt:lpstr>'ГБУЗ РБ Малоязовская ЦРБ'!T_РЕЗ17</vt:lpstr>
      <vt:lpstr>'ГБУЗ РБ Мелеузовская ЦРБ'!T_РЕЗ17</vt:lpstr>
      <vt:lpstr>'ГБУЗ РБ Месягутовская ЦРБ'!T_РЕЗ17</vt:lpstr>
      <vt:lpstr>'ГБУЗ РБ Мишкинская ЦРБ'!T_РЕЗ17</vt:lpstr>
      <vt:lpstr>'ГБУЗ РБ Миякинская ЦРБ'!T_РЕЗ17</vt:lpstr>
      <vt:lpstr>'ГБУЗ РБ Мраковская ЦРБ'!T_РЕЗ17</vt:lpstr>
      <vt:lpstr>'ГБУЗ РБ Нуримановская ЦРБ'!T_РЕЗ17</vt:lpstr>
      <vt:lpstr>'ГБУЗ РБ Поликлиника № 43 г.Уфа'!T_РЕЗ17</vt:lpstr>
      <vt:lpstr>'ГБУЗ РБ ПОликлиника № 46 г.Уфа'!T_РЕЗ17</vt:lpstr>
      <vt:lpstr>'ГБУЗ РБ Поликлиника № 50 г.Уфа'!T_РЕЗ17</vt:lpstr>
      <vt:lpstr>'ГБУЗ РБ Раевская ЦРБ'!T_РЕЗ17</vt:lpstr>
      <vt:lpstr>'ГБУЗ РБ Стерлибашевская ЦРБ'!T_РЕЗ17</vt:lpstr>
      <vt:lpstr>'ГБУЗ РБ Толбазинская ЦРБ'!T_РЕЗ17</vt:lpstr>
      <vt:lpstr>'ГБУЗ РБ Туймазинская ЦРБ'!T_РЕЗ17</vt:lpstr>
      <vt:lpstr>'ГБУЗ РБ Учалинская ЦГБ'!T_РЕЗ17</vt:lpstr>
      <vt:lpstr>'ГБУЗ РБ Федоровская ЦРБ'!T_РЕЗ17</vt:lpstr>
      <vt:lpstr>'ГБУЗ РБ ЦГБ г.Сибай'!T_РЕЗ17</vt:lpstr>
      <vt:lpstr>'ГБУЗ РБ Чекмагушевская ЦРБ'!T_РЕЗ17</vt:lpstr>
      <vt:lpstr>'ГБУЗ РБ Чишминская ЦРБ'!T_РЕЗ17</vt:lpstr>
      <vt:lpstr>'ГБУЗ РБ Шаранская ЦРБ'!T_РЕЗ17</vt:lpstr>
      <vt:lpstr>'ГБУЗ РБ Языковская ЦРБ'!T_РЕЗ17</vt:lpstr>
      <vt:lpstr>'ГБУЗ РБ Янаульская ЦРБ'!T_РЕЗ17</vt:lpstr>
      <vt:lpstr>'ООО "Медсервис" г. Салават'!T_РЕЗ17</vt:lpstr>
      <vt:lpstr>'УФИЦ РАН'!T_РЕЗ17</vt:lpstr>
      <vt:lpstr>'ФГБОУ ВО БГМУ МЗ РФ'!T_РЕЗ17</vt:lpstr>
      <vt:lpstr>'ФГБУЗ МСЧ №142 ФМБА России'!T_РЕЗ17</vt:lpstr>
      <vt:lpstr>'ЧУЗ "РЖД-Медицина"г.Стерлитамак'!T_РЕЗ17</vt:lpstr>
      <vt:lpstr>'ЧУЗ"КБ"РЖД-Медицина" г.Уфа'!T_РЕЗ17</vt:lpstr>
      <vt:lpstr>'ГБУЗ РБ Акъярская ЦРБ'!T_РЕЗ19</vt:lpstr>
      <vt:lpstr>'ГБУЗ РБ Архангельская ЦРБ'!T_РЕЗ19</vt:lpstr>
      <vt:lpstr>'ГБУЗ РБ Аскаровская ЦРБ'!T_РЕЗ19</vt:lpstr>
      <vt:lpstr>'ГБУЗ РБ Аскинская ЦРБ'!T_РЕЗ19</vt:lpstr>
      <vt:lpstr>'ГБУЗ РБ Баймакская ЦГБ'!T_РЕЗ19</vt:lpstr>
      <vt:lpstr>'ГБУЗ РБ Бакалинская ЦРБ'!T_РЕЗ19</vt:lpstr>
      <vt:lpstr>'ГБУЗ РБ Балтачевская ЦРБ'!T_РЕЗ19</vt:lpstr>
      <vt:lpstr>'ГБУЗ РБ Белебеевская ЦРБ'!T_РЕЗ19</vt:lpstr>
      <vt:lpstr>'ГБУЗ РБ Белокатайская ЦРБ'!T_РЕЗ19</vt:lpstr>
      <vt:lpstr>'ГБУЗ РБ Белорецкая ЦРКБ'!T_РЕЗ19</vt:lpstr>
      <vt:lpstr>'ГБУЗ РБ Бижбулякская ЦРБ'!T_РЕЗ19</vt:lpstr>
      <vt:lpstr>'ГБУЗ РБ Бирская ЦРБ'!T_РЕЗ19</vt:lpstr>
      <vt:lpstr>'ГБУЗ РБ Благовещенская ЦРБ'!T_РЕЗ19</vt:lpstr>
      <vt:lpstr>'ГБУЗ РБ Большеустьикинская ЦРБ'!T_РЕЗ19</vt:lpstr>
      <vt:lpstr>'ГБУЗ РБ Буздякская ЦРБ'!T_РЕЗ19</vt:lpstr>
      <vt:lpstr>'ГБУЗ РБ Бураевская ЦРБ'!T_РЕЗ19</vt:lpstr>
      <vt:lpstr>'ГБУЗ РБ Бурзянская ЦРБ'!T_РЕЗ19</vt:lpstr>
      <vt:lpstr>'ГБУЗ РБ Верхне-Татыш. ЦРБ'!T_РЕЗ19</vt:lpstr>
      <vt:lpstr>'ГБУЗ РБ Верхнеяркеевская ЦРБ'!T_РЕЗ19</vt:lpstr>
      <vt:lpstr>'ГБУЗ РБ ГБ № 1 г.Октябрьский'!T_РЕЗ19</vt:lpstr>
      <vt:lpstr>'ГБУЗ РБ ГБ № 9 г.Уфа'!T_РЕЗ19</vt:lpstr>
      <vt:lpstr>'ГБУЗ РБ ГБ г.Кумертау'!T_РЕЗ19</vt:lpstr>
      <vt:lpstr>'ГБУЗ РБ ГБ г.Нефтекамск'!T_РЕЗ19</vt:lpstr>
      <vt:lpstr>'ГБУЗ РБ ГБ г.Салават'!T_РЕЗ19</vt:lpstr>
      <vt:lpstr>'ГБУЗ РБ ГДКБ № 17 г.Уфа'!T_РЕЗ19</vt:lpstr>
      <vt:lpstr>'ГБУЗ РБ ГКБ № 1 г.Стерлитамак'!T_РЕЗ19</vt:lpstr>
      <vt:lpstr>'ГБУЗ РБ ГКБ № 13 г.Уфа'!T_РЕЗ19</vt:lpstr>
      <vt:lpstr>'ГБУЗ РБ ГКБ № 18 г.Уфа'!T_РЕЗ19</vt:lpstr>
      <vt:lpstr>'ГБУЗ РБ ГКБ № 21 г.Уфа'!T_РЕЗ19</vt:lpstr>
      <vt:lpstr>'ГБУЗ РБ ГКБ № 5 г.Уфа'!T_РЕЗ19</vt:lpstr>
      <vt:lpstr>'ГБУЗ РБ ГКБ № 8 г.Уфа'!T_РЕЗ19</vt:lpstr>
      <vt:lpstr>'ГБУЗ РБ ГКБ Демского р-на г.Уфы'!T_РЕЗ19</vt:lpstr>
      <vt:lpstr>'ГБУЗ РБ Давлекановская ЦРБ'!T_РЕЗ19</vt:lpstr>
      <vt:lpstr>'ГБУЗ РБ ДБ г.Стерлитамак'!T_РЕЗ19</vt:lpstr>
      <vt:lpstr>'ГБУЗ РБ ДП № 2 г.Уфа'!T_РЕЗ19</vt:lpstr>
      <vt:lpstr>'ГБУЗ РБ ДП № 3 г.Уфа'!T_РЕЗ19</vt:lpstr>
      <vt:lpstr>'ГБУЗ РБ ДП № 4 г.Уфа'!T_РЕЗ19</vt:lpstr>
      <vt:lpstr>'ГБУЗ РБ ДП № 5 г.Уфа'!T_РЕЗ19</vt:lpstr>
      <vt:lpstr>'ГБУЗ РБ ДП № 6 г.Уфа'!T_РЕЗ19</vt:lpstr>
      <vt:lpstr>'ГБУЗ РБ Дюртюлинская ЦРБ'!T_РЕЗ19</vt:lpstr>
      <vt:lpstr>'ГБУЗ РБ Ермекеевская ЦРБ'!T_РЕЗ19</vt:lpstr>
      <vt:lpstr>'ГБУЗ РБ Зилаирская ЦРБ'!T_РЕЗ19</vt:lpstr>
      <vt:lpstr>'ГБУЗ РБ Иглинская ЦРБ'!T_РЕЗ19</vt:lpstr>
      <vt:lpstr>'ГБУЗ РБ Исянгуловская ЦРБ'!T_РЕЗ19</vt:lpstr>
      <vt:lpstr>'ГБУЗ РБ Ишимбайская ЦРБ'!T_РЕЗ19</vt:lpstr>
      <vt:lpstr>'ГБУЗ РБ Калтасинская ЦРБ'!T_РЕЗ19</vt:lpstr>
      <vt:lpstr>'ГБУЗ РБ Караидельская ЦРБ'!T_РЕЗ19</vt:lpstr>
      <vt:lpstr>'ГБУЗ РБ Кармаскалинская ЦРБ'!T_РЕЗ19</vt:lpstr>
      <vt:lpstr>'ГБУЗ РБ КБСМП г.Уфа'!T_РЕЗ19</vt:lpstr>
      <vt:lpstr>'ГБУЗ РБ Кигинская ЦРБ'!T_РЕЗ19</vt:lpstr>
      <vt:lpstr>'ГБУЗ РБ Краснокамская ЦРБ'!T_РЕЗ19</vt:lpstr>
      <vt:lpstr>'ГБУЗ РБ Красноусольская ЦРБ'!T_РЕЗ19</vt:lpstr>
      <vt:lpstr>'ГБУЗ РБ Кушнаренковская ЦРБ'!T_РЕЗ19</vt:lpstr>
      <vt:lpstr>'ГБУЗ РБ Малоязовская ЦРБ'!T_РЕЗ19</vt:lpstr>
      <vt:lpstr>'ГБУЗ РБ Мелеузовская ЦРБ'!T_РЕЗ19</vt:lpstr>
      <vt:lpstr>'ГБУЗ РБ Месягутовская ЦРБ'!T_РЕЗ19</vt:lpstr>
      <vt:lpstr>'ГБУЗ РБ Мишкинская ЦРБ'!T_РЕЗ19</vt:lpstr>
      <vt:lpstr>'ГБУЗ РБ Миякинская ЦРБ'!T_РЕЗ19</vt:lpstr>
      <vt:lpstr>'ГБУЗ РБ Мраковская ЦРБ'!T_РЕЗ19</vt:lpstr>
      <vt:lpstr>'ГБУЗ РБ Нуримановская ЦРБ'!T_РЕЗ19</vt:lpstr>
      <vt:lpstr>'ГБУЗ РБ Поликлиника № 43 г.Уфа'!T_РЕЗ19</vt:lpstr>
      <vt:lpstr>'ГБУЗ РБ ПОликлиника № 46 г.Уфа'!T_РЕЗ19</vt:lpstr>
      <vt:lpstr>'ГБУЗ РБ Поликлиника № 50 г.Уфа'!T_РЕЗ19</vt:lpstr>
      <vt:lpstr>'ГБУЗ РБ Раевская ЦРБ'!T_РЕЗ19</vt:lpstr>
      <vt:lpstr>'ГБУЗ РБ Стерлибашевская ЦРБ'!T_РЕЗ19</vt:lpstr>
      <vt:lpstr>'ГБУЗ РБ Толбазинская ЦРБ'!T_РЕЗ19</vt:lpstr>
      <vt:lpstr>'ГБУЗ РБ Туймазинская ЦРБ'!T_РЕЗ19</vt:lpstr>
      <vt:lpstr>'ГБУЗ РБ Учалинская ЦГБ'!T_РЕЗ19</vt:lpstr>
      <vt:lpstr>'ГБУЗ РБ Федоровская ЦРБ'!T_РЕЗ19</vt:lpstr>
      <vt:lpstr>'ГБУЗ РБ ЦГБ г.Сибай'!T_РЕЗ19</vt:lpstr>
      <vt:lpstr>'ГБУЗ РБ Чекмагушевская ЦРБ'!T_РЕЗ19</vt:lpstr>
      <vt:lpstr>'ГБУЗ РБ Чишминская ЦРБ'!T_РЕЗ19</vt:lpstr>
      <vt:lpstr>'ГБУЗ РБ Шаранская ЦРБ'!T_РЕЗ19</vt:lpstr>
      <vt:lpstr>'ГБУЗ РБ Языковская ЦРБ'!T_РЕЗ19</vt:lpstr>
      <vt:lpstr>'ГБУЗ РБ Янаульская ЦРБ'!T_РЕЗ19</vt:lpstr>
      <vt:lpstr>'ООО "Медсервис" г. Салават'!T_РЕЗ19</vt:lpstr>
      <vt:lpstr>'УФИЦ РАН'!T_РЕЗ19</vt:lpstr>
      <vt:lpstr>'ФГБОУ ВО БГМУ МЗ РФ'!T_РЕЗ19</vt:lpstr>
      <vt:lpstr>'ФГБУЗ МСЧ №142 ФМБА России'!T_РЕЗ19</vt:lpstr>
      <vt:lpstr>'ЧУЗ "РЖД-Медицина"г.Стерлитамак'!T_РЕЗ19</vt:lpstr>
      <vt:lpstr>'ЧУЗ"КБ"РЖД-Медицина" г.Уфа'!T_РЕЗ19</vt:lpstr>
      <vt:lpstr>'ГБУЗ РБ Акъярская ЦРБ'!T_РЕЗ2</vt:lpstr>
      <vt:lpstr>'ГБУЗ РБ Архангельская ЦРБ'!T_РЕЗ2</vt:lpstr>
      <vt:lpstr>'ГБУЗ РБ Аскаровская ЦРБ'!T_РЕЗ2</vt:lpstr>
      <vt:lpstr>'ГБУЗ РБ Аскинская ЦРБ'!T_РЕЗ2</vt:lpstr>
      <vt:lpstr>'ГБУЗ РБ Баймакская ЦГБ'!T_РЕЗ2</vt:lpstr>
      <vt:lpstr>'ГБУЗ РБ Бакалинская ЦРБ'!T_РЕЗ2</vt:lpstr>
      <vt:lpstr>'ГБУЗ РБ Балтачевская ЦРБ'!T_РЕЗ2</vt:lpstr>
      <vt:lpstr>'ГБУЗ РБ Белебеевская ЦРБ'!T_РЕЗ2</vt:lpstr>
      <vt:lpstr>'ГБУЗ РБ Белокатайская ЦРБ'!T_РЕЗ2</vt:lpstr>
      <vt:lpstr>'ГБУЗ РБ Белорецкая ЦРКБ'!T_РЕЗ2</vt:lpstr>
      <vt:lpstr>'ГБУЗ РБ Бижбулякская ЦРБ'!T_РЕЗ2</vt:lpstr>
      <vt:lpstr>'ГБУЗ РБ Бирская ЦРБ'!T_РЕЗ2</vt:lpstr>
      <vt:lpstr>'ГБУЗ РБ Благовещенская ЦРБ'!T_РЕЗ2</vt:lpstr>
      <vt:lpstr>'ГБУЗ РБ Большеустьикинская ЦРБ'!T_РЕЗ2</vt:lpstr>
      <vt:lpstr>'ГБУЗ РБ Буздякская ЦРБ'!T_РЕЗ2</vt:lpstr>
      <vt:lpstr>'ГБУЗ РБ Бураевская ЦРБ'!T_РЕЗ2</vt:lpstr>
      <vt:lpstr>'ГБУЗ РБ Бурзянская ЦРБ'!T_РЕЗ2</vt:lpstr>
      <vt:lpstr>'ГБУЗ РБ Верхне-Татыш. ЦРБ'!T_РЕЗ2</vt:lpstr>
      <vt:lpstr>'ГБУЗ РБ Верхнеяркеевская ЦРБ'!T_РЕЗ2</vt:lpstr>
      <vt:lpstr>'ГБУЗ РБ ГБ № 1 г.Октябрьский'!T_РЕЗ2</vt:lpstr>
      <vt:lpstr>'ГБУЗ РБ ГБ № 9 г.Уфа'!T_РЕЗ2</vt:lpstr>
      <vt:lpstr>'ГБУЗ РБ ГБ г.Кумертау'!T_РЕЗ2</vt:lpstr>
      <vt:lpstr>'ГБУЗ РБ ГБ г.Нефтекамск'!T_РЕЗ2</vt:lpstr>
      <vt:lpstr>'ГБУЗ РБ ГБ г.Салават'!T_РЕЗ2</vt:lpstr>
      <vt:lpstr>'ГБУЗ РБ ГДКБ № 17 г.Уфа'!T_РЕЗ2</vt:lpstr>
      <vt:lpstr>'ГБУЗ РБ ГКБ № 1 г.Стерлитамак'!T_РЕЗ2</vt:lpstr>
      <vt:lpstr>'ГБУЗ РБ ГКБ № 13 г.Уфа'!T_РЕЗ2</vt:lpstr>
      <vt:lpstr>'ГБУЗ РБ ГКБ № 18 г.Уфа'!T_РЕЗ2</vt:lpstr>
      <vt:lpstr>'ГБУЗ РБ ГКБ № 21 г.Уфа'!T_РЕЗ2</vt:lpstr>
      <vt:lpstr>'ГБУЗ РБ ГКБ № 5 г.Уфа'!T_РЕЗ2</vt:lpstr>
      <vt:lpstr>'ГБУЗ РБ ГКБ № 8 г.Уфа'!T_РЕЗ2</vt:lpstr>
      <vt:lpstr>'ГБУЗ РБ ГКБ Демского р-на г.Уфы'!T_РЕЗ2</vt:lpstr>
      <vt:lpstr>'ГБУЗ РБ Давлекановская ЦРБ'!T_РЕЗ2</vt:lpstr>
      <vt:lpstr>'ГБУЗ РБ ДБ г.Стерлитамак'!T_РЕЗ2</vt:lpstr>
      <vt:lpstr>'ГБУЗ РБ ДП № 2 г.Уфа'!T_РЕЗ2</vt:lpstr>
      <vt:lpstr>'ГБУЗ РБ ДП № 3 г.Уфа'!T_РЕЗ2</vt:lpstr>
      <vt:lpstr>'ГБУЗ РБ ДП № 4 г.Уфа'!T_РЕЗ2</vt:lpstr>
      <vt:lpstr>'ГБУЗ РБ ДП № 5 г.Уфа'!T_РЕЗ2</vt:lpstr>
      <vt:lpstr>'ГБУЗ РБ ДП № 6 г.Уфа'!T_РЕЗ2</vt:lpstr>
      <vt:lpstr>'ГБУЗ РБ Дюртюлинская ЦРБ'!T_РЕЗ2</vt:lpstr>
      <vt:lpstr>'ГБУЗ РБ Ермекеевская ЦРБ'!T_РЕЗ2</vt:lpstr>
      <vt:lpstr>'ГБУЗ РБ Зилаирская ЦРБ'!T_РЕЗ2</vt:lpstr>
      <vt:lpstr>'ГБУЗ РБ Иглинская ЦРБ'!T_РЕЗ2</vt:lpstr>
      <vt:lpstr>'ГБУЗ РБ Исянгуловская ЦРБ'!T_РЕЗ2</vt:lpstr>
      <vt:lpstr>'ГБУЗ РБ Ишимбайская ЦРБ'!T_РЕЗ2</vt:lpstr>
      <vt:lpstr>'ГБУЗ РБ Калтасинская ЦРБ'!T_РЕЗ2</vt:lpstr>
      <vt:lpstr>'ГБУЗ РБ Караидельская ЦРБ'!T_РЕЗ2</vt:lpstr>
      <vt:lpstr>'ГБУЗ РБ Кармаскалинская ЦРБ'!T_РЕЗ2</vt:lpstr>
      <vt:lpstr>'ГБУЗ РБ КБСМП г.Уфа'!T_РЕЗ2</vt:lpstr>
      <vt:lpstr>'ГБУЗ РБ Кигинская ЦРБ'!T_РЕЗ2</vt:lpstr>
      <vt:lpstr>'ГБУЗ РБ Краснокамская ЦРБ'!T_РЕЗ2</vt:lpstr>
      <vt:lpstr>'ГБУЗ РБ Красноусольская ЦРБ'!T_РЕЗ2</vt:lpstr>
      <vt:lpstr>'ГБУЗ РБ Кушнаренковская ЦРБ'!T_РЕЗ2</vt:lpstr>
      <vt:lpstr>'ГБУЗ РБ Малоязовская ЦРБ'!T_РЕЗ2</vt:lpstr>
      <vt:lpstr>'ГБУЗ РБ Мелеузовская ЦРБ'!T_РЕЗ2</vt:lpstr>
      <vt:lpstr>'ГБУЗ РБ Месягутовская ЦРБ'!T_РЕЗ2</vt:lpstr>
      <vt:lpstr>'ГБУЗ РБ Мишкинская ЦРБ'!T_РЕЗ2</vt:lpstr>
      <vt:lpstr>'ГБУЗ РБ Миякинская ЦРБ'!T_РЕЗ2</vt:lpstr>
      <vt:lpstr>'ГБУЗ РБ Мраковская ЦРБ'!T_РЕЗ2</vt:lpstr>
      <vt:lpstr>'ГБУЗ РБ Нуримановская ЦРБ'!T_РЕЗ2</vt:lpstr>
      <vt:lpstr>'ГБУЗ РБ Поликлиника № 43 г.Уфа'!T_РЕЗ2</vt:lpstr>
      <vt:lpstr>'ГБУЗ РБ ПОликлиника № 46 г.Уфа'!T_РЕЗ2</vt:lpstr>
      <vt:lpstr>'ГБУЗ РБ Поликлиника № 50 г.Уфа'!T_РЕЗ2</vt:lpstr>
      <vt:lpstr>'ГБУЗ РБ Раевская ЦРБ'!T_РЕЗ2</vt:lpstr>
      <vt:lpstr>'ГБУЗ РБ Стерлибашевская ЦРБ'!T_РЕЗ2</vt:lpstr>
      <vt:lpstr>'ГБУЗ РБ Толбазинская ЦРБ'!T_РЕЗ2</vt:lpstr>
      <vt:lpstr>'ГБУЗ РБ Туймазинская ЦРБ'!T_РЕЗ2</vt:lpstr>
      <vt:lpstr>'ГБУЗ РБ Учалинская ЦГБ'!T_РЕЗ2</vt:lpstr>
      <vt:lpstr>'ГБУЗ РБ Федоровская ЦРБ'!T_РЕЗ2</vt:lpstr>
      <vt:lpstr>'ГБУЗ РБ ЦГБ г.Сибай'!T_РЕЗ2</vt:lpstr>
      <vt:lpstr>'ГБУЗ РБ Чекмагушевская ЦРБ'!T_РЕЗ2</vt:lpstr>
      <vt:lpstr>'ГБУЗ РБ Чишминская ЦРБ'!T_РЕЗ2</vt:lpstr>
      <vt:lpstr>'ГБУЗ РБ Шаранская ЦРБ'!T_РЕЗ2</vt:lpstr>
      <vt:lpstr>'ГБУЗ РБ Языковская ЦРБ'!T_РЕЗ2</vt:lpstr>
      <vt:lpstr>'ГБУЗ РБ Янаульская ЦРБ'!T_РЕЗ2</vt:lpstr>
      <vt:lpstr>'ООО "Медсервис" г. Салават'!T_РЕЗ2</vt:lpstr>
      <vt:lpstr>'УФИЦ РАН'!T_РЕЗ2</vt:lpstr>
      <vt:lpstr>'ФГБОУ ВО БГМУ МЗ РФ'!T_РЕЗ2</vt:lpstr>
      <vt:lpstr>'ФГБУЗ МСЧ №142 ФМБА России'!T_РЕЗ2</vt:lpstr>
      <vt:lpstr>'ЧУЗ "РЖД-Медицина"г.Стерлитамак'!T_РЕЗ2</vt:lpstr>
      <vt:lpstr>'ЧУЗ"КБ"РЖД-Медицина" г.Уфа'!T_РЕЗ2</vt:lpstr>
      <vt:lpstr>'ГБУЗ РБ Акъярская ЦРБ'!T_РЕЗ20</vt:lpstr>
      <vt:lpstr>'ГБУЗ РБ Архангельская ЦРБ'!T_РЕЗ20</vt:lpstr>
      <vt:lpstr>'ГБУЗ РБ Аскаровская ЦРБ'!T_РЕЗ20</vt:lpstr>
      <vt:lpstr>'ГБУЗ РБ Аскинская ЦРБ'!T_РЕЗ20</vt:lpstr>
      <vt:lpstr>'ГБУЗ РБ Баймакская ЦГБ'!T_РЕЗ20</vt:lpstr>
      <vt:lpstr>'ГБУЗ РБ Бакалинская ЦРБ'!T_РЕЗ20</vt:lpstr>
      <vt:lpstr>'ГБУЗ РБ Балтачевская ЦРБ'!T_РЕЗ20</vt:lpstr>
      <vt:lpstr>'ГБУЗ РБ Белебеевская ЦРБ'!T_РЕЗ20</vt:lpstr>
      <vt:lpstr>'ГБУЗ РБ Белокатайская ЦРБ'!T_РЕЗ20</vt:lpstr>
      <vt:lpstr>'ГБУЗ РБ Белорецкая ЦРКБ'!T_РЕЗ20</vt:lpstr>
      <vt:lpstr>'ГБУЗ РБ Бижбулякская ЦРБ'!T_РЕЗ20</vt:lpstr>
      <vt:lpstr>'ГБУЗ РБ Бирская ЦРБ'!T_РЕЗ20</vt:lpstr>
      <vt:lpstr>'ГБУЗ РБ Благовещенская ЦРБ'!T_РЕЗ20</vt:lpstr>
      <vt:lpstr>'ГБУЗ РБ Большеустьикинская ЦРБ'!T_РЕЗ20</vt:lpstr>
      <vt:lpstr>'ГБУЗ РБ Буздякская ЦРБ'!T_РЕЗ20</vt:lpstr>
      <vt:lpstr>'ГБУЗ РБ Бураевская ЦРБ'!T_РЕЗ20</vt:lpstr>
      <vt:lpstr>'ГБУЗ РБ Бурзянская ЦРБ'!T_РЕЗ20</vt:lpstr>
      <vt:lpstr>'ГБУЗ РБ Верхне-Татыш. ЦРБ'!T_РЕЗ20</vt:lpstr>
      <vt:lpstr>'ГБУЗ РБ Верхнеяркеевская ЦРБ'!T_РЕЗ20</vt:lpstr>
      <vt:lpstr>'ГБУЗ РБ ГБ № 1 г.Октябрьский'!T_РЕЗ20</vt:lpstr>
      <vt:lpstr>'ГБУЗ РБ ГБ № 9 г.Уфа'!T_РЕЗ20</vt:lpstr>
      <vt:lpstr>'ГБУЗ РБ ГБ г.Кумертау'!T_РЕЗ20</vt:lpstr>
      <vt:lpstr>'ГБУЗ РБ ГБ г.Нефтекамск'!T_РЕЗ20</vt:lpstr>
      <vt:lpstr>'ГБУЗ РБ ГБ г.Салават'!T_РЕЗ20</vt:lpstr>
      <vt:lpstr>'ГБУЗ РБ ГДКБ № 17 г.Уфа'!T_РЕЗ20</vt:lpstr>
      <vt:lpstr>'ГБУЗ РБ ГКБ № 1 г.Стерлитамак'!T_РЕЗ20</vt:lpstr>
      <vt:lpstr>'ГБУЗ РБ ГКБ № 13 г.Уфа'!T_РЕЗ20</vt:lpstr>
      <vt:lpstr>'ГБУЗ РБ ГКБ № 18 г.Уфа'!T_РЕЗ20</vt:lpstr>
      <vt:lpstr>'ГБУЗ РБ ГКБ № 21 г.Уфа'!T_РЕЗ20</vt:lpstr>
      <vt:lpstr>'ГБУЗ РБ ГКБ № 5 г.Уфа'!T_РЕЗ20</vt:lpstr>
      <vt:lpstr>'ГБУЗ РБ ГКБ № 8 г.Уфа'!T_РЕЗ20</vt:lpstr>
      <vt:lpstr>'ГБУЗ РБ ГКБ Демского р-на г.Уфы'!T_РЕЗ20</vt:lpstr>
      <vt:lpstr>'ГБУЗ РБ Давлекановская ЦРБ'!T_РЕЗ20</vt:lpstr>
      <vt:lpstr>'ГБУЗ РБ ДБ г.Стерлитамак'!T_РЕЗ20</vt:lpstr>
      <vt:lpstr>'ГБУЗ РБ ДП № 2 г.Уфа'!T_РЕЗ20</vt:lpstr>
      <vt:lpstr>'ГБУЗ РБ ДП № 3 г.Уфа'!T_РЕЗ20</vt:lpstr>
      <vt:lpstr>'ГБУЗ РБ ДП № 4 г.Уфа'!T_РЕЗ20</vt:lpstr>
      <vt:lpstr>'ГБУЗ РБ ДП № 5 г.Уфа'!T_РЕЗ20</vt:lpstr>
      <vt:lpstr>'ГБУЗ РБ ДП № 6 г.Уфа'!T_РЕЗ20</vt:lpstr>
      <vt:lpstr>'ГБУЗ РБ Дюртюлинская ЦРБ'!T_РЕЗ20</vt:lpstr>
      <vt:lpstr>'ГБУЗ РБ Ермекеевская ЦРБ'!T_РЕЗ20</vt:lpstr>
      <vt:lpstr>'ГБУЗ РБ Зилаирская ЦРБ'!T_РЕЗ20</vt:lpstr>
      <vt:lpstr>'ГБУЗ РБ Иглинская ЦРБ'!T_РЕЗ20</vt:lpstr>
      <vt:lpstr>'ГБУЗ РБ Исянгуловская ЦРБ'!T_РЕЗ20</vt:lpstr>
      <vt:lpstr>'ГБУЗ РБ Ишимбайская ЦРБ'!T_РЕЗ20</vt:lpstr>
      <vt:lpstr>'ГБУЗ РБ Калтасинская ЦРБ'!T_РЕЗ20</vt:lpstr>
      <vt:lpstr>'ГБУЗ РБ Караидельская ЦРБ'!T_РЕЗ20</vt:lpstr>
      <vt:lpstr>'ГБУЗ РБ Кармаскалинская ЦРБ'!T_РЕЗ20</vt:lpstr>
      <vt:lpstr>'ГБУЗ РБ КБСМП г.Уфа'!T_РЕЗ20</vt:lpstr>
      <vt:lpstr>'ГБУЗ РБ Кигинская ЦРБ'!T_РЕЗ20</vt:lpstr>
      <vt:lpstr>'ГБУЗ РБ Краснокамская ЦРБ'!T_РЕЗ20</vt:lpstr>
      <vt:lpstr>'ГБУЗ РБ Красноусольская ЦРБ'!T_РЕЗ20</vt:lpstr>
      <vt:lpstr>'ГБУЗ РБ Кушнаренковская ЦРБ'!T_РЕЗ20</vt:lpstr>
      <vt:lpstr>'ГБУЗ РБ Малоязовская ЦРБ'!T_РЕЗ20</vt:lpstr>
      <vt:lpstr>'ГБУЗ РБ Мелеузовская ЦРБ'!T_РЕЗ20</vt:lpstr>
      <vt:lpstr>'ГБУЗ РБ Месягутовская ЦРБ'!T_РЕЗ20</vt:lpstr>
      <vt:lpstr>'ГБУЗ РБ Мишкинская ЦРБ'!T_РЕЗ20</vt:lpstr>
      <vt:lpstr>'ГБУЗ РБ Миякинская ЦРБ'!T_РЕЗ20</vt:lpstr>
      <vt:lpstr>'ГБУЗ РБ Мраковская ЦРБ'!T_РЕЗ20</vt:lpstr>
      <vt:lpstr>'ГБУЗ РБ Нуримановская ЦРБ'!T_РЕЗ20</vt:lpstr>
      <vt:lpstr>'ГБУЗ РБ Поликлиника № 43 г.Уфа'!T_РЕЗ20</vt:lpstr>
      <vt:lpstr>'ГБУЗ РБ ПОликлиника № 46 г.Уфа'!T_РЕЗ20</vt:lpstr>
      <vt:lpstr>'ГБУЗ РБ Поликлиника № 50 г.Уфа'!T_РЕЗ20</vt:lpstr>
      <vt:lpstr>'ГБУЗ РБ Раевская ЦРБ'!T_РЕЗ20</vt:lpstr>
      <vt:lpstr>'ГБУЗ РБ Стерлибашевская ЦРБ'!T_РЕЗ20</vt:lpstr>
      <vt:lpstr>'ГБУЗ РБ Толбазинская ЦРБ'!T_РЕЗ20</vt:lpstr>
      <vt:lpstr>'ГБУЗ РБ Туймазинская ЦРБ'!T_РЕЗ20</vt:lpstr>
      <vt:lpstr>'ГБУЗ РБ Учалинская ЦГБ'!T_РЕЗ20</vt:lpstr>
      <vt:lpstr>'ГБУЗ РБ Федоровская ЦРБ'!T_РЕЗ20</vt:lpstr>
      <vt:lpstr>'ГБУЗ РБ ЦГБ г.Сибай'!T_РЕЗ20</vt:lpstr>
      <vt:lpstr>'ГБУЗ РБ Чекмагушевская ЦРБ'!T_РЕЗ20</vt:lpstr>
      <vt:lpstr>'ГБУЗ РБ Чишминская ЦРБ'!T_РЕЗ20</vt:lpstr>
      <vt:lpstr>'ГБУЗ РБ Шаранская ЦРБ'!T_РЕЗ20</vt:lpstr>
      <vt:lpstr>'ГБУЗ РБ Языковская ЦРБ'!T_РЕЗ20</vt:lpstr>
      <vt:lpstr>'ГБУЗ РБ Янаульская ЦРБ'!T_РЕЗ20</vt:lpstr>
      <vt:lpstr>'ООО "Медсервис" г. Салават'!T_РЕЗ20</vt:lpstr>
      <vt:lpstr>'УФИЦ РАН'!T_РЕЗ20</vt:lpstr>
      <vt:lpstr>'ФГБОУ ВО БГМУ МЗ РФ'!T_РЕЗ20</vt:lpstr>
      <vt:lpstr>'ФГБУЗ МСЧ №142 ФМБА России'!T_РЕЗ20</vt:lpstr>
      <vt:lpstr>'ЧУЗ "РЖД-Медицина"г.Стерлитамак'!T_РЕЗ20</vt:lpstr>
      <vt:lpstr>'ЧУЗ"КБ"РЖД-Медицина" г.Уфа'!T_РЕЗ20</vt:lpstr>
      <vt:lpstr>'ГБУЗ РБ Акъярская ЦРБ'!T_РЕЗ21</vt:lpstr>
      <vt:lpstr>'ГБУЗ РБ Архангельская ЦРБ'!T_РЕЗ21</vt:lpstr>
      <vt:lpstr>'ГБУЗ РБ Аскаровская ЦРБ'!T_РЕЗ21</vt:lpstr>
      <vt:lpstr>'ГБУЗ РБ Аскинская ЦРБ'!T_РЕЗ21</vt:lpstr>
      <vt:lpstr>'ГБУЗ РБ Баймакская ЦГБ'!T_РЕЗ21</vt:lpstr>
      <vt:lpstr>'ГБУЗ РБ Бакалинская ЦРБ'!T_РЕЗ21</vt:lpstr>
      <vt:lpstr>'ГБУЗ РБ Балтачевская ЦРБ'!T_РЕЗ21</vt:lpstr>
      <vt:lpstr>'ГБУЗ РБ Белебеевская ЦРБ'!T_РЕЗ21</vt:lpstr>
      <vt:lpstr>'ГБУЗ РБ Белокатайская ЦРБ'!T_РЕЗ21</vt:lpstr>
      <vt:lpstr>'ГБУЗ РБ Белорецкая ЦРКБ'!T_РЕЗ21</vt:lpstr>
      <vt:lpstr>'ГБУЗ РБ Бижбулякская ЦРБ'!T_РЕЗ21</vt:lpstr>
      <vt:lpstr>'ГБУЗ РБ Бирская ЦРБ'!T_РЕЗ21</vt:lpstr>
      <vt:lpstr>'ГБУЗ РБ Благовещенская ЦРБ'!T_РЕЗ21</vt:lpstr>
      <vt:lpstr>'ГБУЗ РБ Большеустьикинская ЦРБ'!T_РЕЗ21</vt:lpstr>
      <vt:lpstr>'ГБУЗ РБ Буздякская ЦРБ'!T_РЕЗ21</vt:lpstr>
      <vt:lpstr>'ГБУЗ РБ Бураевская ЦРБ'!T_РЕЗ21</vt:lpstr>
      <vt:lpstr>'ГБУЗ РБ Бурзянская ЦРБ'!T_РЕЗ21</vt:lpstr>
      <vt:lpstr>'ГБУЗ РБ Верхне-Татыш. ЦРБ'!T_РЕЗ21</vt:lpstr>
      <vt:lpstr>'ГБУЗ РБ Верхнеяркеевская ЦРБ'!T_РЕЗ21</vt:lpstr>
      <vt:lpstr>'ГБУЗ РБ ГБ № 1 г.Октябрьский'!T_РЕЗ21</vt:lpstr>
      <vt:lpstr>'ГБУЗ РБ ГБ № 9 г.Уфа'!T_РЕЗ21</vt:lpstr>
      <vt:lpstr>'ГБУЗ РБ ГБ г.Кумертау'!T_РЕЗ21</vt:lpstr>
      <vt:lpstr>'ГБУЗ РБ ГБ г.Нефтекамск'!T_РЕЗ21</vt:lpstr>
      <vt:lpstr>'ГБУЗ РБ ГБ г.Салават'!T_РЕЗ21</vt:lpstr>
      <vt:lpstr>'ГБУЗ РБ ГДКБ № 17 г.Уфа'!T_РЕЗ21</vt:lpstr>
      <vt:lpstr>'ГБУЗ РБ ГКБ № 1 г.Стерлитамак'!T_РЕЗ21</vt:lpstr>
      <vt:lpstr>'ГБУЗ РБ ГКБ № 13 г.Уфа'!T_РЕЗ21</vt:lpstr>
      <vt:lpstr>'ГБУЗ РБ ГКБ № 18 г.Уфа'!T_РЕЗ21</vt:lpstr>
      <vt:lpstr>'ГБУЗ РБ ГКБ № 21 г.Уфа'!T_РЕЗ21</vt:lpstr>
      <vt:lpstr>'ГБУЗ РБ ГКБ № 5 г.Уфа'!T_РЕЗ21</vt:lpstr>
      <vt:lpstr>'ГБУЗ РБ ГКБ № 8 г.Уфа'!T_РЕЗ21</vt:lpstr>
      <vt:lpstr>'ГБУЗ РБ ГКБ Демского р-на г.Уфы'!T_РЕЗ21</vt:lpstr>
      <vt:lpstr>'ГБУЗ РБ Давлекановская ЦРБ'!T_РЕЗ21</vt:lpstr>
      <vt:lpstr>'ГБУЗ РБ ДБ г.Стерлитамак'!T_РЕЗ21</vt:lpstr>
      <vt:lpstr>'ГБУЗ РБ ДП № 2 г.Уфа'!T_РЕЗ21</vt:lpstr>
      <vt:lpstr>'ГБУЗ РБ ДП № 3 г.Уфа'!T_РЕЗ21</vt:lpstr>
      <vt:lpstr>'ГБУЗ РБ ДП № 4 г.Уфа'!T_РЕЗ21</vt:lpstr>
      <vt:lpstr>'ГБУЗ РБ ДП № 5 г.Уфа'!T_РЕЗ21</vt:lpstr>
      <vt:lpstr>'ГБУЗ РБ ДП № 6 г.Уфа'!T_РЕЗ21</vt:lpstr>
      <vt:lpstr>'ГБУЗ РБ Дюртюлинская ЦРБ'!T_РЕЗ21</vt:lpstr>
      <vt:lpstr>'ГБУЗ РБ Ермекеевская ЦРБ'!T_РЕЗ21</vt:lpstr>
      <vt:lpstr>'ГБУЗ РБ Зилаирская ЦРБ'!T_РЕЗ21</vt:lpstr>
      <vt:lpstr>'ГБУЗ РБ Иглинская ЦРБ'!T_РЕЗ21</vt:lpstr>
      <vt:lpstr>'ГБУЗ РБ Исянгуловская ЦРБ'!T_РЕЗ21</vt:lpstr>
      <vt:lpstr>'ГБУЗ РБ Ишимбайская ЦРБ'!T_РЕЗ21</vt:lpstr>
      <vt:lpstr>'ГБУЗ РБ Калтасинская ЦРБ'!T_РЕЗ21</vt:lpstr>
      <vt:lpstr>'ГБУЗ РБ Караидельская ЦРБ'!T_РЕЗ21</vt:lpstr>
      <vt:lpstr>'ГБУЗ РБ Кармаскалинская ЦРБ'!T_РЕЗ21</vt:lpstr>
      <vt:lpstr>'ГБУЗ РБ КБСМП г.Уфа'!T_РЕЗ21</vt:lpstr>
      <vt:lpstr>'ГБУЗ РБ Кигинская ЦРБ'!T_РЕЗ21</vt:lpstr>
      <vt:lpstr>'ГБУЗ РБ Краснокамская ЦРБ'!T_РЕЗ21</vt:lpstr>
      <vt:lpstr>'ГБУЗ РБ Красноусольская ЦРБ'!T_РЕЗ21</vt:lpstr>
      <vt:lpstr>'ГБУЗ РБ Кушнаренковская ЦРБ'!T_РЕЗ21</vt:lpstr>
      <vt:lpstr>'ГБУЗ РБ Малоязовская ЦРБ'!T_РЕЗ21</vt:lpstr>
      <vt:lpstr>'ГБУЗ РБ Мелеузовская ЦРБ'!T_РЕЗ21</vt:lpstr>
      <vt:lpstr>'ГБУЗ РБ Месягутовская ЦРБ'!T_РЕЗ21</vt:lpstr>
      <vt:lpstr>'ГБУЗ РБ Мишкинская ЦРБ'!T_РЕЗ21</vt:lpstr>
      <vt:lpstr>'ГБУЗ РБ Миякинская ЦРБ'!T_РЕЗ21</vt:lpstr>
      <vt:lpstr>'ГБУЗ РБ Мраковская ЦРБ'!T_РЕЗ21</vt:lpstr>
      <vt:lpstr>'ГБУЗ РБ Нуримановская ЦРБ'!T_РЕЗ21</vt:lpstr>
      <vt:lpstr>'ГБУЗ РБ Поликлиника № 43 г.Уфа'!T_РЕЗ21</vt:lpstr>
      <vt:lpstr>'ГБУЗ РБ ПОликлиника № 46 г.Уфа'!T_РЕЗ21</vt:lpstr>
      <vt:lpstr>'ГБУЗ РБ Поликлиника № 50 г.Уфа'!T_РЕЗ21</vt:lpstr>
      <vt:lpstr>'ГБУЗ РБ Раевская ЦРБ'!T_РЕЗ21</vt:lpstr>
      <vt:lpstr>'ГБУЗ РБ Стерлибашевская ЦРБ'!T_РЕЗ21</vt:lpstr>
      <vt:lpstr>'ГБУЗ РБ Толбазинская ЦРБ'!T_РЕЗ21</vt:lpstr>
      <vt:lpstr>'ГБУЗ РБ Туймазинская ЦРБ'!T_РЕЗ21</vt:lpstr>
      <vt:lpstr>'ГБУЗ РБ Учалинская ЦГБ'!T_РЕЗ21</vt:lpstr>
      <vt:lpstr>'ГБУЗ РБ Федоровская ЦРБ'!T_РЕЗ21</vt:lpstr>
      <vt:lpstr>'ГБУЗ РБ ЦГБ г.Сибай'!T_РЕЗ21</vt:lpstr>
      <vt:lpstr>'ГБУЗ РБ Чекмагушевская ЦРБ'!T_РЕЗ21</vt:lpstr>
      <vt:lpstr>'ГБУЗ РБ Чишминская ЦРБ'!T_РЕЗ21</vt:lpstr>
      <vt:lpstr>'ГБУЗ РБ Шаранская ЦРБ'!T_РЕЗ21</vt:lpstr>
      <vt:lpstr>'ГБУЗ РБ Языковская ЦРБ'!T_РЕЗ21</vt:lpstr>
      <vt:lpstr>'ГБУЗ РБ Янаульская ЦРБ'!T_РЕЗ21</vt:lpstr>
      <vt:lpstr>'ООО "Медсервис" г. Салават'!T_РЕЗ21</vt:lpstr>
      <vt:lpstr>'УФИЦ РАН'!T_РЕЗ21</vt:lpstr>
      <vt:lpstr>'ФГБОУ ВО БГМУ МЗ РФ'!T_РЕЗ21</vt:lpstr>
      <vt:lpstr>'ФГБУЗ МСЧ №142 ФМБА России'!T_РЕЗ21</vt:lpstr>
      <vt:lpstr>'ЧУЗ "РЖД-Медицина"г.Стерлитамак'!T_РЕЗ21</vt:lpstr>
      <vt:lpstr>'ЧУЗ"КБ"РЖД-Медицина" г.Уфа'!T_РЕЗ21</vt:lpstr>
      <vt:lpstr>'ГБУЗ РБ Акъярская ЦРБ'!T_РЕЗ22</vt:lpstr>
      <vt:lpstr>'ГБУЗ РБ Архангельская ЦРБ'!T_РЕЗ22</vt:lpstr>
      <vt:lpstr>'ГБУЗ РБ Аскаровская ЦРБ'!T_РЕЗ22</vt:lpstr>
      <vt:lpstr>'ГБУЗ РБ Аскинская ЦРБ'!T_РЕЗ22</vt:lpstr>
      <vt:lpstr>'ГБУЗ РБ Баймакская ЦГБ'!T_РЕЗ22</vt:lpstr>
      <vt:lpstr>'ГБУЗ РБ Бакалинская ЦРБ'!T_РЕЗ22</vt:lpstr>
      <vt:lpstr>'ГБУЗ РБ Балтачевская ЦРБ'!T_РЕЗ22</vt:lpstr>
      <vt:lpstr>'ГБУЗ РБ Белебеевская ЦРБ'!T_РЕЗ22</vt:lpstr>
      <vt:lpstr>'ГБУЗ РБ Белокатайская ЦРБ'!T_РЕЗ22</vt:lpstr>
      <vt:lpstr>'ГБУЗ РБ Белорецкая ЦРКБ'!T_РЕЗ22</vt:lpstr>
      <vt:lpstr>'ГБУЗ РБ Бижбулякская ЦРБ'!T_РЕЗ22</vt:lpstr>
      <vt:lpstr>'ГБУЗ РБ Бирская ЦРБ'!T_РЕЗ22</vt:lpstr>
      <vt:lpstr>'ГБУЗ РБ Благовещенская ЦРБ'!T_РЕЗ22</vt:lpstr>
      <vt:lpstr>'ГБУЗ РБ Большеустьикинская ЦРБ'!T_РЕЗ22</vt:lpstr>
      <vt:lpstr>'ГБУЗ РБ Буздякская ЦРБ'!T_РЕЗ22</vt:lpstr>
      <vt:lpstr>'ГБУЗ РБ Бураевская ЦРБ'!T_РЕЗ22</vt:lpstr>
      <vt:lpstr>'ГБУЗ РБ Бурзянская ЦРБ'!T_РЕЗ22</vt:lpstr>
      <vt:lpstr>'ГБУЗ РБ Верхне-Татыш. ЦРБ'!T_РЕЗ22</vt:lpstr>
      <vt:lpstr>'ГБУЗ РБ Верхнеяркеевская ЦРБ'!T_РЕЗ22</vt:lpstr>
      <vt:lpstr>'ГБУЗ РБ ГБ № 1 г.Октябрьский'!T_РЕЗ22</vt:lpstr>
      <vt:lpstr>'ГБУЗ РБ ГБ № 9 г.Уфа'!T_РЕЗ22</vt:lpstr>
      <vt:lpstr>'ГБУЗ РБ ГБ г.Кумертау'!T_РЕЗ22</vt:lpstr>
      <vt:lpstr>'ГБУЗ РБ ГБ г.Нефтекамск'!T_РЕЗ22</vt:lpstr>
      <vt:lpstr>'ГБУЗ РБ ГБ г.Салават'!T_РЕЗ22</vt:lpstr>
      <vt:lpstr>'ГБУЗ РБ ГДКБ № 17 г.Уфа'!T_РЕЗ22</vt:lpstr>
      <vt:lpstr>'ГБУЗ РБ ГКБ № 1 г.Стерлитамак'!T_РЕЗ22</vt:lpstr>
      <vt:lpstr>'ГБУЗ РБ ГКБ № 13 г.Уфа'!T_РЕЗ22</vt:lpstr>
      <vt:lpstr>'ГБУЗ РБ ГКБ № 18 г.Уфа'!T_РЕЗ22</vt:lpstr>
      <vt:lpstr>'ГБУЗ РБ ГКБ № 21 г.Уфа'!T_РЕЗ22</vt:lpstr>
      <vt:lpstr>'ГБУЗ РБ ГКБ № 5 г.Уфа'!T_РЕЗ22</vt:lpstr>
      <vt:lpstr>'ГБУЗ РБ ГКБ № 8 г.Уфа'!T_РЕЗ22</vt:lpstr>
      <vt:lpstr>'ГБУЗ РБ ГКБ Демского р-на г.Уфы'!T_РЕЗ22</vt:lpstr>
      <vt:lpstr>'ГБУЗ РБ Давлекановская ЦРБ'!T_РЕЗ22</vt:lpstr>
      <vt:lpstr>'ГБУЗ РБ ДБ г.Стерлитамак'!T_РЕЗ22</vt:lpstr>
      <vt:lpstr>'ГБУЗ РБ ДП № 2 г.Уфа'!T_РЕЗ22</vt:lpstr>
      <vt:lpstr>'ГБУЗ РБ ДП № 3 г.Уфа'!T_РЕЗ22</vt:lpstr>
      <vt:lpstr>'ГБУЗ РБ ДП № 4 г.Уфа'!T_РЕЗ22</vt:lpstr>
      <vt:lpstr>'ГБУЗ РБ ДП № 5 г.Уфа'!T_РЕЗ22</vt:lpstr>
      <vt:lpstr>'ГБУЗ РБ ДП № 6 г.Уфа'!T_РЕЗ22</vt:lpstr>
      <vt:lpstr>'ГБУЗ РБ Дюртюлинская ЦРБ'!T_РЕЗ22</vt:lpstr>
      <vt:lpstr>'ГБУЗ РБ Ермекеевская ЦРБ'!T_РЕЗ22</vt:lpstr>
      <vt:lpstr>'ГБУЗ РБ Зилаирская ЦРБ'!T_РЕЗ22</vt:lpstr>
      <vt:lpstr>'ГБУЗ РБ Иглинская ЦРБ'!T_РЕЗ22</vt:lpstr>
      <vt:lpstr>'ГБУЗ РБ Исянгуловская ЦРБ'!T_РЕЗ22</vt:lpstr>
      <vt:lpstr>'ГБУЗ РБ Ишимбайская ЦРБ'!T_РЕЗ22</vt:lpstr>
      <vt:lpstr>'ГБУЗ РБ Калтасинская ЦРБ'!T_РЕЗ22</vt:lpstr>
      <vt:lpstr>'ГБУЗ РБ Караидельская ЦРБ'!T_РЕЗ22</vt:lpstr>
      <vt:lpstr>'ГБУЗ РБ Кармаскалинская ЦРБ'!T_РЕЗ22</vt:lpstr>
      <vt:lpstr>'ГБУЗ РБ КБСМП г.Уфа'!T_РЕЗ22</vt:lpstr>
      <vt:lpstr>'ГБУЗ РБ Кигинская ЦРБ'!T_РЕЗ22</vt:lpstr>
      <vt:lpstr>'ГБУЗ РБ Краснокамская ЦРБ'!T_РЕЗ22</vt:lpstr>
      <vt:lpstr>'ГБУЗ РБ Красноусольская ЦРБ'!T_РЕЗ22</vt:lpstr>
      <vt:lpstr>'ГБУЗ РБ Кушнаренковская ЦРБ'!T_РЕЗ22</vt:lpstr>
      <vt:lpstr>'ГБУЗ РБ Малоязовская ЦРБ'!T_РЕЗ22</vt:lpstr>
      <vt:lpstr>'ГБУЗ РБ Мелеузовская ЦРБ'!T_РЕЗ22</vt:lpstr>
      <vt:lpstr>'ГБУЗ РБ Месягутовская ЦРБ'!T_РЕЗ22</vt:lpstr>
      <vt:lpstr>'ГБУЗ РБ Мишкинская ЦРБ'!T_РЕЗ22</vt:lpstr>
      <vt:lpstr>'ГБУЗ РБ Миякинская ЦРБ'!T_РЕЗ22</vt:lpstr>
      <vt:lpstr>'ГБУЗ РБ Мраковская ЦРБ'!T_РЕЗ22</vt:lpstr>
      <vt:lpstr>'ГБУЗ РБ Нуримановская ЦРБ'!T_РЕЗ22</vt:lpstr>
      <vt:lpstr>'ГБУЗ РБ Поликлиника № 43 г.Уфа'!T_РЕЗ22</vt:lpstr>
      <vt:lpstr>'ГБУЗ РБ ПОликлиника № 46 г.Уфа'!T_РЕЗ22</vt:lpstr>
      <vt:lpstr>'ГБУЗ РБ Поликлиника № 50 г.Уфа'!T_РЕЗ22</vt:lpstr>
      <vt:lpstr>'ГБУЗ РБ Раевская ЦРБ'!T_РЕЗ22</vt:lpstr>
      <vt:lpstr>'ГБУЗ РБ Стерлибашевская ЦРБ'!T_РЕЗ22</vt:lpstr>
      <vt:lpstr>'ГБУЗ РБ Толбазинская ЦРБ'!T_РЕЗ22</vt:lpstr>
      <vt:lpstr>'ГБУЗ РБ Туймазинская ЦРБ'!T_РЕЗ22</vt:lpstr>
      <vt:lpstr>'ГБУЗ РБ Учалинская ЦГБ'!T_РЕЗ22</vt:lpstr>
      <vt:lpstr>'ГБУЗ РБ Федоровская ЦРБ'!T_РЕЗ22</vt:lpstr>
      <vt:lpstr>'ГБУЗ РБ ЦГБ г.Сибай'!T_РЕЗ22</vt:lpstr>
      <vt:lpstr>'ГБУЗ РБ Чекмагушевская ЦРБ'!T_РЕЗ22</vt:lpstr>
      <vt:lpstr>'ГБУЗ РБ Чишминская ЦРБ'!T_РЕЗ22</vt:lpstr>
      <vt:lpstr>'ГБУЗ РБ Шаранская ЦРБ'!T_РЕЗ22</vt:lpstr>
      <vt:lpstr>'ГБУЗ РБ Языковская ЦРБ'!T_РЕЗ22</vt:lpstr>
      <vt:lpstr>'ГБУЗ РБ Янаульская ЦРБ'!T_РЕЗ22</vt:lpstr>
      <vt:lpstr>'ООО "Медсервис" г. Салават'!T_РЕЗ22</vt:lpstr>
      <vt:lpstr>'УФИЦ РАН'!T_РЕЗ22</vt:lpstr>
      <vt:lpstr>'ФГБОУ ВО БГМУ МЗ РФ'!T_РЕЗ22</vt:lpstr>
      <vt:lpstr>'ФГБУЗ МСЧ №142 ФМБА России'!T_РЕЗ22</vt:lpstr>
      <vt:lpstr>'ЧУЗ "РЖД-Медицина"г.Стерлитамак'!T_РЕЗ22</vt:lpstr>
      <vt:lpstr>'ЧУЗ"КБ"РЖД-Медицина" г.Уфа'!T_РЕЗ22</vt:lpstr>
      <vt:lpstr>'ГБУЗ РБ Акъярская ЦРБ'!T_РЕЗ24</vt:lpstr>
      <vt:lpstr>'ГБУЗ РБ Архангельская ЦРБ'!T_РЕЗ24</vt:lpstr>
      <vt:lpstr>'ГБУЗ РБ Аскаровская ЦРБ'!T_РЕЗ24</vt:lpstr>
      <vt:lpstr>'ГБУЗ РБ Аскинская ЦРБ'!T_РЕЗ24</vt:lpstr>
      <vt:lpstr>'ГБУЗ РБ Баймакская ЦГБ'!T_РЕЗ24</vt:lpstr>
      <vt:lpstr>'ГБУЗ РБ Бакалинская ЦРБ'!T_РЕЗ24</vt:lpstr>
      <vt:lpstr>'ГБУЗ РБ Балтачевская ЦРБ'!T_РЕЗ24</vt:lpstr>
      <vt:lpstr>'ГБУЗ РБ Белебеевская ЦРБ'!T_РЕЗ24</vt:lpstr>
      <vt:lpstr>'ГБУЗ РБ Белокатайская ЦРБ'!T_РЕЗ24</vt:lpstr>
      <vt:lpstr>'ГБУЗ РБ Белорецкая ЦРКБ'!T_РЕЗ24</vt:lpstr>
      <vt:lpstr>'ГБУЗ РБ Бижбулякская ЦРБ'!T_РЕЗ24</vt:lpstr>
      <vt:lpstr>'ГБУЗ РБ Бирская ЦРБ'!T_РЕЗ24</vt:lpstr>
      <vt:lpstr>'ГБУЗ РБ Благовещенская ЦРБ'!T_РЕЗ24</vt:lpstr>
      <vt:lpstr>'ГБУЗ РБ Большеустьикинская ЦРБ'!T_РЕЗ24</vt:lpstr>
      <vt:lpstr>'ГБУЗ РБ Буздякская ЦРБ'!T_РЕЗ24</vt:lpstr>
      <vt:lpstr>'ГБУЗ РБ Бураевская ЦРБ'!T_РЕЗ24</vt:lpstr>
      <vt:lpstr>'ГБУЗ РБ Бурзянская ЦРБ'!T_РЕЗ24</vt:lpstr>
      <vt:lpstr>'ГБУЗ РБ Верхне-Татыш. ЦРБ'!T_РЕЗ24</vt:lpstr>
      <vt:lpstr>'ГБУЗ РБ Верхнеяркеевская ЦРБ'!T_РЕЗ24</vt:lpstr>
      <vt:lpstr>'ГБУЗ РБ ГБ № 1 г.Октябрьский'!T_РЕЗ24</vt:lpstr>
      <vt:lpstr>'ГБУЗ РБ ГБ № 9 г.Уфа'!T_РЕЗ24</vt:lpstr>
      <vt:lpstr>'ГБУЗ РБ ГБ г.Кумертау'!T_РЕЗ24</vt:lpstr>
      <vt:lpstr>'ГБУЗ РБ ГБ г.Нефтекамск'!T_РЕЗ24</vt:lpstr>
      <vt:lpstr>'ГБУЗ РБ ГБ г.Салават'!T_РЕЗ24</vt:lpstr>
      <vt:lpstr>'ГБУЗ РБ ГДКБ № 17 г.Уфа'!T_РЕЗ24</vt:lpstr>
      <vt:lpstr>'ГБУЗ РБ ГКБ № 1 г.Стерлитамак'!T_РЕЗ24</vt:lpstr>
      <vt:lpstr>'ГБУЗ РБ ГКБ № 13 г.Уфа'!T_РЕЗ24</vt:lpstr>
      <vt:lpstr>'ГБУЗ РБ ГКБ № 18 г.Уфа'!T_РЕЗ24</vt:lpstr>
      <vt:lpstr>'ГБУЗ РБ ГКБ № 21 г.Уфа'!T_РЕЗ24</vt:lpstr>
      <vt:lpstr>'ГБУЗ РБ ГКБ № 5 г.Уфа'!T_РЕЗ24</vt:lpstr>
      <vt:lpstr>'ГБУЗ РБ ГКБ № 8 г.Уфа'!T_РЕЗ24</vt:lpstr>
      <vt:lpstr>'ГБУЗ РБ ГКБ Демского р-на г.Уфы'!T_РЕЗ24</vt:lpstr>
      <vt:lpstr>'ГБУЗ РБ Давлекановская ЦРБ'!T_РЕЗ24</vt:lpstr>
      <vt:lpstr>'ГБУЗ РБ ДБ г.Стерлитамак'!T_РЕЗ24</vt:lpstr>
      <vt:lpstr>'ГБУЗ РБ ДП № 2 г.Уфа'!T_РЕЗ24</vt:lpstr>
      <vt:lpstr>'ГБУЗ РБ ДП № 3 г.Уфа'!T_РЕЗ24</vt:lpstr>
      <vt:lpstr>'ГБУЗ РБ ДП № 4 г.Уфа'!T_РЕЗ24</vt:lpstr>
      <vt:lpstr>'ГБУЗ РБ ДП № 5 г.Уфа'!T_РЕЗ24</vt:lpstr>
      <vt:lpstr>'ГБУЗ РБ ДП № 6 г.Уфа'!T_РЕЗ24</vt:lpstr>
      <vt:lpstr>'ГБУЗ РБ Дюртюлинская ЦРБ'!T_РЕЗ24</vt:lpstr>
      <vt:lpstr>'ГБУЗ РБ Ермекеевская ЦРБ'!T_РЕЗ24</vt:lpstr>
      <vt:lpstr>'ГБУЗ РБ Зилаирская ЦРБ'!T_РЕЗ24</vt:lpstr>
      <vt:lpstr>'ГБУЗ РБ Иглинская ЦРБ'!T_РЕЗ24</vt:lpstr>
      <vt:lpstr>'ГБУЗ РБ Исянгуловская ЦРБ'!T_РЕЗ24</vt:lpstr>
      <vt:lpstr>'ГБУЗ РБ Ишимбайская ЦРБ'!T_РЕЗ24</vt:lpstr>
      <vt:lpstr>'ГБУЗ РБ Калтасинская ЦРБ'!T_РЕЗ24</vt:lpstr>
      <vt:lpstr>'ГБУЗ РБ Караидельская ЦРБ'!T_РЕЗ24</vt:lpstr>
      <vt:lpstr>'ГБУЗ РБ Кармаскалинская ЦРБ'!T_РЕЗ24</vt:lpstr>
      <vt:lpstr>'ГБУЗ РБ КБСМП г.Уфа'!T_РЕЗ24</vt:lpstr>
      <vt:lpstr>'ГБУЗ РБ Кигинская ЦРБ'!T_РЕЗ24</vt:lpstr>
      <vt:lpstr>'ГБУЗ РБ Краснокамская ЦРБ'!T_РЕЗ24</vt:lpstr>
      <vt:lpstr>'ГБУЗ РБ Красноусольская ЦРБ'!T_РЕЗ24</vt:lpstr>
      <vt:lpstr>'ГБУЗ РБ Кушнаренковская ЦРБ'!T_РЕЗ24</vt:lpstr>
      <vt:lpstr>'ГБУЗ РБ Малоязовская ЦРБ'!T_РЕЗ24</vt:lpstr>
      <vt:lpstr>'ГБУЗ РБ Мелеузовская ЦРБ'!T_РЕЗ24</vt:lpstr>
      <vt:lpstr>'ГБУЗ РБ Месягутовская ЦРБ'!T_РЕЗ24</vt:lpstr>
      <vt:lpstr>'ГБУЗ РБ Мишкинская ЦРБ'!T_РЕЗ24</vt:lpstr>
      <vt:lpstr>'ГБУЗ РБ Миякинская ЦРБ'!T_РЕЗ24</vt:lpstr>
      <vt:lpstr>'ГБУЗ РБ Мраковская ЦРБ'!T_РЕЗ24</vt:lpstr>
      <vt:lpstr>'ГБУЗ РБ Нуримановская ЦРБ'!T_РЕЗ24</vt:lpstr>
      <vt:lpstr>'ГБУЗ РБ Поликлиника № 43 г.Уфа'!T_РЕЗ24</vt:lpstr>
      <vt:lpstr>'ГБУЗ РБ ПОликлиника № 46 г.Уфа'!T_РЕЗ24</vt:lpstr>
      <vt:lpstr>'ГБУЗ РБ Поликлиника № 50 г.Уфа'!T_РЕЗ24</vt:lpstr>
      <vt:lpstr>'ГБУЗ РБ Раевская ЦРБ'!T_РЕЗ24</vt:lpstr>
      <vt:lpstr>'ГБУЗ РБ Стерлибашевская ЦРБ'!T_РЕЗ24</vt:lpstr>
      <vt:lpstr>'ГБУЗ РБ Толбазинская ЦРБ'!T_РЕЗ24</vt:lpstr>
      <vt:lpstr>'ГБУЗ РБ Туймазинская ЦРБ'!T_РЕЗ24</vt:lpstr>
      <vt:lpstr>'ГБУЗ РБ Учалинская ЦГБ'!T_РЕЗ24</vt:lpstr>
      <vt:lpstr>'ГБУЗ РБ Федоровская ЦРБ'!T_РЕЗ24</vt:lpstr>
      <vt:lpstr>'ГБУЗ РБ ЦГБ г.Сибай'!T_РЕЗ24</vt:lpstr>
      <vt:lpstr>'ГБУЗ РБ Чекмагушевская ЦРБ'!T_РЕЗ24</vt:lpstr>
      <vt:lpstr>'ГБУЗ РБ Чишминская ЦРБ'!T_РЕЗ24</vt:lpstr>
      <vt:lpstr>'ГБУЗ РБ Шаранская ЦРБ'!T_РЕЗ24</vt:lpstr>
      <vt:lpstr>'ГБУЗ РБ Языковская ЦРБ'!T_РЕЗ24</vt:lpstr>
      <vt:lpstr>'ГБУЗ РБ Янаульская ЦРБ'!T_РЕЗ24</vt:lpstr>
      <vt:lpstr>'ООО "Медсервис" г. Салават'!T_РЕЗ24</vt:lpstr>
      <vt:lpstr>'УФИЦ РАН'!T_РЕЗ24</vt:lpstr>
      <vt:lpstr>'ФГБОУ ВО БГМУ МЗ РФ'!T_РЕЗ24</vt:lpstr>
      <vt:lpstr>'ФГБУЗ МСЧ №142 ФМБА России'!T_РЕЗ24</vt:lpstr>
      <vt:lpstr>'ЧУЗ "РЖД-Медицина"г.Стерлитамак'!T_РЕЗ24</vt:lpstr>
      <vt:lpstr>'ЧУЗ"КБ"РЖД-Медицина" г.Уфа'!T_РЕЗ24</vt:lpstr>
      <vt:lpstr>'ГБУЗ РБ Акъярская ЦРБ'!T_РЕЗ26</vt:lpstr>
      <vt:lpstr>'ГБУЗ РБ Архангельская ЦРБ'!T_РЕЗ26</vt:lpstr>
      <vt:lpstr>'ГБУЗ РБ Аскаровская ЦРБ'!T_РЕЗ26</vt:lpstr>
      <vt:lpstr>'ГБУЗ РБ Аскинская ЦРБ'!T_РЕЗ26</vt:lpstr>
      <vt:lpstr>'ГБУЗ РБ Баймакская ЦГБ'!T_РЕЗ26</vt:lpstr>
      <vt:lpstr>'ГБУЗ РБ Бакалинская ЦРБ'!T_РЕЗ26</vt:lpstr>
      <vt:lpstr>'ГБУЗ РБ Балтачевская ЦРБ'!T_РЕЗ26</vt:lpstr>
      <vt:lpstr>'ГБУЗ РБ Белебеевская ЦРБ'!T_РЕЗ26</vt:lpstr>
      <vt:lpstr>'ГБУЗ РБ Белокатайская ЦРБ'!T_РЕЗ26</vt:lpstr>
      <vt:lpstr>'ГБУЗ РБ Белорецкая ЦРКБ'!T_РЕЗ26</vt:lpstr>
      <vt:lpstr>'ГБУЗ РБ Бижбулякская ЦРБ'!T_РЕЗ26</vt:lpstr>
      <vt:lpstr>'ГБУЗ РБ Бирская ЦРБ'!T_РЕЗ26</vt:lpstr>
      <vt:lpstr>'ГБУЗ РБ Благовещенская ЦРБ'!T_РЕЗ26</vt:lpstr>
      <vt:lpstr>'ГБУЗ РБ Большеустьикинская ЦРБ'!T_РЕЗ26</vt:lpstr>
      <vt:lpstr>'ГБУЗ РБ Буздякская ЦРБ'!T_РЕЗ26</vt:lpstr>
      <vt:lpstr>'ГБУЗ РБ Бураевская ЦРБ'!T_РЕЗ26</vt:lpstr>
      <vt:lpstr>'ГБУЗ РБ Бурзянская ЦРБ'!T_РЕЗ26</vt:lpstr>
      <vt:lpstr>'ГБУЗ РБ Верхне-Татыш. ЦРБ'!T_РЕЗ26</vt:lpstr>
      <vt:lpstr>'ГБУЗ РБ Верхнеяркеевская ЦРБ'!T_РЕЗ26</vt:lpstr>
      <vt:lpstr>'ГБУЗ РБ ГБ № 1 г.Октябрьский'!T_РЕЗ26</vt:lpstr>
      <vt:lpstr>'ГБУЗ РБ ГБ № 9 г.Уфа'!T_РЕЗ26</vt:lpstr>
      <vt:lpstr>'ГБУЗ РБ ГБ г.Кумертау'!T_РЕЗ26</vt:lpstr>
      <vt:lpstr>'ГБУЗ РБ ГБ г.Нефтекамск'!T_РЕЗ26</vt:lpstr>
      <vt:lpstr>'ГБУЗ РБ ГБ г.Салават'!T_РЕЗ26</vt:lpstr>
      <vt:lpstr>'ГБУЗ РБ ГДКБ № 17 г.Уфа'!T_РЕЗ26</vt:lpstr>
      <vt:lpstr>'ГБУЗ РБ ГКБ № 1 г.Стерлитамак'!T_РЕЗ26</vt:lpstr>
      <vt:lpstr>'ГБУЗ РБ ГКБ № 13 г.Уфа'!T_РЕЗ26</vt:lpstr>
      <vt:lpstr>'ГБУЗ РБ ГКБ № 18 г.Уфа'!T_РЕЗ26</vt:lpstr>
      <vt:lpstr>'ГБУЗ РБ ГКБ № 21 г.Уфа'!T_РЕЗ26</vt:lpstr>
      <vt:lpstr>'ГБУЗ РБ ГКБ № 5 г.Уфа'!T_РЕЗ26</vt:lpstr>
      <vt:lpstr>'ГБУЗ РБ ГКБ № 8 г.Уфа'!T_РЕЗ26</vt:lpstr>
      <vt:lpstr>'ГБУЗ РБ ГКБ Демского р-на г.Уфы'!T_РЕЗ26</vt:lpstr>
      <vt:lpstr>'ГБУЗ РБ Давлекановская ЦРБ'!T_РЕЗ26</vt:lpstr>
      <vt:lpstr>'ГБУЗ РБ ДБ г.Стерлитамак'!T_РЕЗ26</vt:lpstr>
      <vt:lpstr>'ГБУЗ РБ ДП № 2 г.Уфа'!T_РЕЗ26</vt:lpstr>
      <vt:lpstr>'ГБУЗ РБ ДП № 3 г.Уфа'!T_РЕЗ26</vt:lpstr>
      <vt:lpstr>'ГБУЗ РБ ДП № 4 г.Уфа'!T_РЕЗ26</vt:lpstr>
      <vt:lpstr>'ГБУЗ РБ ДП № 5 г.Уфа'!T_РЕЗ26</vt:lpstr>
      <vt:lpstr>'ГБУЗ РБ ДП № 6 г.Уфа'!T_РЕЗ26</vt:lpstr>
      <vt:lpstr>'ГБУЗ РБ Дюртюлинская ЦРБ'!T_РЕЗ26</vt:lpstr>
      <vt:lpstr>'ГБУЗ РБ Ермекеевская ЦРБ'!T_РЕЗ26</vt:lpstr>
      <vt:lpstr>'ГБУЗ РБ Зилаирская ЦРБ'!T_РЕЗ26</vt:lpstr>
      <vt:lpstr>'ГБУЗ РБ Иглинская ЦРБ'!T_РЕЗ26</vt:lpstr>
      <vt:lpstr>'ГБУЗ РБ Исянгуловская ЦРБ'!T_РЕЗ26</vt:lpstr>
      <vt:lpstr>'ГБУЗ РБ Ишимбайская ЦРБ'!T_РЕЗ26</vt:lpstr>
      <vt:lpstr>'ГБУЗ РБ Калтасинская ЦРБ'!T_РЕЗ26</vt:lpstr>
      <vt:lpstr>'ГБУЗ РБ Караидельская ЦРБ'!T_РЕЗ26</vt:lpstr>
      <vt:lpstr>'ГБУЗ РБ Кармаскалинская ЦРБ'!T_РЕЗ26</vt:lpstr>
      <vt:lpstr>'ГБУЗ РБ КБСМП г.Уфа'!T_РЕЗ26</vt:lpstr>
      <vt:lpstr>'ГБУЗ РБ Кигинская ЦРБ'!T_РЕЗ26</vt:lpstr>
      <vt:lpstr>'ГБУЗ РБ Краснокамская ЦРБ'!T_РЕЗ26</vt:lpstr>
      <vt:lpstr>'ГБУЗ РБ Красноусольская ЦРБ'!T_РЕЗ26</vt:lpstr>
      <vt:lpstr>'ГБУЗ РБ Кушнаренковская ЦРБ'!T_РЕЗ26</vt:lpstr>
      <vt:lpstr>'ГБУЗ РБ Малоязовская ЦРБ'!T_РЕЗ26</vt:lpstr>
      <vt:lpstr>'ГБУЗ РБ Мелеузовская ЦРБ'!T_РЕЗ26</vt:lpstr>
      <vt:lpstr>'ГБУЗ РБ Месягутовская ЦРБ'!T_РЕЗ26</vt:lpstr>
      <vt:lpstr>'ГБУЗ РБ Мишкинская ЦРБ'!T_РЕЗ26</vt:lpstr>
      <vt:lpstr>'ГБУЗ РБ Миякинская ЦРБ'!T_РЕЗ26</vt:lpstr>
      <vt:lpstr>'ГБУЗ РБ Мраковская ЦРБ'!T_РЕЗ26</vt:lpstr>
      <vt:lpstr>'ГБУЗ РБ Нуримановская ЦРБ'!T_РЕЗ26</vt:lpstr>
      <vt:lpstr>'ГБУЗ РБ Поликлиника № 43 г.Уфа'!T_РЕЗ26</vt:lpstr>
      <vt:lpstr>'ГБУЗ РБ ПОликлиника № 46 г.Уфа'!T_РЕЗ26</vt:lpstr>
      <vt:lpstr>'ГБУЗ РБ Поликлиника № 50 г.Уфа'!T_РЕЗ26</vt:lpstr>
      <vt:lpstr>'ГБУЗ РБ Раевская ЦРБ'!T_РЕЗ26</vt:lpstr>
      <vt:lpstr>'ГБУЗ РБ Стерлибашевская ЦРБ'!T_РЕЗ26</vt:lpstr>
      <vt:lpstr>'ГБУЗ РБ Толбазинская ЦРБ'!T_РЕЗ26</vt:lpstr>
      <vt:lpstr>'ГБУЗ РБ Туймазинская ЦРБ'!T_РЕЗ26</vt:lpstr>
      <vt:lpstr>'ГБУЗ РБ Учалинская ЦГБ'!T_РЕЗ26</vt:lpstr>
      <vt:lpstr>'ГБУЗ РБ Федоровская ЦРБ'!T_РЕЗ26</vt:lpstr>
      <vt:lpstr>'ГБУЗ РБ ЦГБ г.Сибай'!T_РЕЗ26</vt:lpstr>
      <vt:lpstr>'ГБУЗ РБ Чекмагушевская ЦРБ'!T_РЕЗ26</vt:lpstr>
      <vt:lpstr>'ГБУЗ РБ Чишминская ЦРБ'!T_РЕЗ26</vt:lpstr>
      <vt:lpstr>'ГБУЗ РБ Шаранская ЦРБ'!T_РЕЗ26</vt:lpstr>
      <vt:lpstr>'ГБУЗ РБ Языковская ЦРБ'!T_РЕЗ26</vt:lpstr>
      <vt:lpstr>'ГБУЗ РБ Янаульская ЦРБ'!T_РЕЗ26</vt:lpstr>
      <vt:lpstr>'ООО "Медсервис" г. Салават'!T_РЕЗ26</vt:lpstr>
      <vt:lpstr>'УФИЦ РАН'!T_РЕЗ26</vt:lpstr>
      <vt:lpstr>'ФГБОУ ВО БГМУ МЗ РФ'!T_РЕЗ26</vt:lpstr>
      <vt:lpstr>'ФГБУЗ МСЧ №142 ФМБА России'!T_РЕЗ26</vt:lpstr>
      <vt:lpstr>'ЧУЗ "РЖД-Медицина"г.Стерлитамак'!T_РЕЗ26</vt:lpstr>
      <vt:lpstr>'ЧУЗ"КБ"РЖД-Медицина" г.Уфа'!T_РЕЗ26</vt:lpstr>
      <vt:lpstr>'ГБУЗ РБ Акъярская ЦРБ'!T_РЕЗ27</vt:lpstr>
      <vt:lpstr>'ГБУЗ РБ Архангельская ЦРБ'!T_РЕЗ27</vt:lpstr>
      <vt:lpstr>'ГБУЗ РБ Аскаровская ЦРБ'!T_РЕЗ27</vt:lpstr>
      <vt:lpstr>'ГБУЗ РБ Аскинская ЦРБ'!T_РЕЗ27</vt:lpstr>
      <vt:lpstr>'ГБУЗ РБ Баймакская ЦГБ'!T_РЕЗ27</vt:lpstr>
      <vt:lpstr>'ГБУЗ РБ Бакалинская ЦРБ'!T_РЕЗ27</vt:lpstr>
      <vt:lpstr>'ГБУЗ РБ Балтачевская ЦРБ'!T_РЕЗ27</vt:lpstr>
      <vt:lpstr>'ГБУЗ РБ Белебеевская ЦРБ'!T_РЕЗ27</vt:lpstr>
      <vt:lpstr>'ГБУЗ РБ Белокатайская ЦРБ'!T_РЕЗ27</vt:lpstr>
      <vt:lpstr>'ГБУЗ РБ Белорецкая ЦРКБ'!T_РЕЗ27</vt:lpstr>
      <vt:lpstr>'ГБУЗ РБ Бижбулякская ЦРБ'!T_РЕЗ27</vt:lpstr>
      <vt:lpstr>'ГБУЗ РБ Бирская ЦРБ'!T_РЕЗ27</vt:lpstr>
      <vt:lpstr>'ГБУЗ РБ Благовещенская ЦРБ'!T_РЕЗ27</vt:lpstr>
      <vt:lpstr>'ГБУЗ РБ Большеустьикинская ЦРБ'!T_РЕЗ27</vt:lpstr>
      <vt:lpstr>'ГБУЗ РБ Буздякская ЦРБ'!T_РЕЗ27</vt:lpstr>
      <vt:lpstr>'ГБУЗ РБ Бураевская ЦРБ'!T_РЕЗ27</vt:lpstr>
      <vt:lpstr>'ГБУЗ РБ Бурзянская ЦРБ'!T_РЕЗ27</vt:lpstr>
      <vt:lpstr>'ГБУЗ РБ Верхне-Татыш. ЦРБ'!T_РЕЗ27</vt:lpstr>
      <vt:lpstr>'ГБУЗ РБ Верхнеяркеевская ЦРБ'!T_РЕЗ27</vt:lpstr>
      <vt:lpstr>'ГБУЗ РБ ГБ № 1 г.Октябрьский'!T_РЕЗ27</vt:lpstr>
      <vt:lpstr>'ГБУЗ РБ ГБ № 9 г.Уфа'!T_РЕЗ27</vt:lpstr>
      <vt:lpstr>'ГБУЗ РБ ГБ г.Кумертау'!T_РЕЗ27</vt:lpstr>
      <vt:lpstr>'ГБУЗ РБ ГБ г.Нефтекамск'!T_РЕЗ27</vt:lpstr>
      <vt:lpstr>'ГБУЗ РБ ГБ г.Салават'!T_РЕЗ27</vt:lpstr>
      <vt:lpstr>'ГБУЗ РБ ГДКБ № 17 г.Уфа'!T_РЕЗ27</vt:lpstr>
      <vt:lpstr>'ГБУЗ РБ ГКБ № 1 г.Стерлитамак'!T_РЕЗ27</vt:lpstr>
      <vt:lpstr>'ГБУЗ РБ ГКБ № 13 г.Уфа'!T_РЕЗ27</vt:lpstr>
      <vt:lpstr>'ГБУЗ РБ ГКБ № 18 г.Уфа'!T_РЕЗ27</vt:lpstr>
      <vt:lpstr>'ГБУЗ РБ ГКБ № 21 г.Уфа'!T_РЕЗ27</vt:lpstr>
      <vt:lpstr>'ГБУЗ РБ ГКБ № 5 г.Уфа'!T_РЕЗ27</vt:lpstr>
      <vt:lpstr>'ГБУЗ РБ ГКБ № 8 г.Уфа'!T_РЕЗ27</vt:lpstr>
      <vt:lpstr>'ГБУЗ РБ ГКБ Демского р-на г.Уфы'!T_РЕЗ27</vt:lpstr>
      <vt:lpstr>'ГБУЗ РБ Давлекановская ЦРБ'!T_РЕЗ27</vt:lpstr>
      <vt:lpstr>'ГБУЗ РБ ДБ г.Стерлитамак'!T_РЕЗ27</vt:lpstr>
      <vt:lpstr>'ГБУЗ РБ ДП № 2 г.Уфа'!T_РЕЗ27</vt:lpstr>
      <vt:lpstr>'ГБУЗ РБ ДП № 3 г.Уфа'!T_РЕЗ27</vt:lpstr>
      <vt:lpstr>'ГБУЗ РБ ДП № 4 г.Уфа'!T_РЕЗ27</vt:lpstr>
      <vt:lpstr>'ГБУЗ РБ ДП № 5 г.Уфа'!T_РЕЗ27</vt:lpstr>
      <vt:lpstr>'ГБУЗ РБ ДП № 6 г.Уфа'!T_РЕЗ27</vt:lpstr>
      <vt:lpstr>'ГБУЗ РБ Дюртюлинская ЦРБ'!T_РЕЗ27</vt:lpstr>
      <vt:lpstr>'ГБУЗ РБ Ермекеевская ЦРБ'!T_РЕЗ27</vt:lpstr>
      <vt:lpstr>'ГБУЗ РБ Зилаирская ЦРБ'!T_РЕЗ27</vt:lpstr>
      <vt:lpstr>'ГБУЗ РБ Иглинская ЦРБ'!T_РЕЗ27</vt:lpstr>
      <vt:lpstr>'ГБУЗ РБ Исянгуловская ЦРБ'!T_РЕЗ27</vt:lpstr>
      <vt:lpstr>'ГБУЗ РБ Ишимбайская ЦРБ'!T_РЕЗ27</vt:lpstr>
      <vt:lpstr>'ГБУЗ РБ Калтасинская ЦРБ'!T_РЕЗ27</vt:lpstr>
      <vt:lpstr>'ГБУЗ РБ Караидельская ЦРБ'!T_РЕЗ27</vt:lpstr>
      <vt:lpstr>'ГБУЗ РБ Кармаскалинская ЦРБ'!T_РЕЗ27</vt:lpstr>
      <vt:lpstr>'ГБУЗ РБ КБСМП г.Уфа'!T_РЕЗ27</vt:lpstr>
      <vt:lpstr>'ГБУЗ РБ Кигинская ЦРБ'!T_РЕЗ27</vt:lpstr>
      <vt:lpstr>'ГБУЗ РБ Краснокамская ЦРБ'!T_РЕЗ27</vt:lpstr>
      <vt:lpstr>'ГБУЗ РБ Красноусольская ЦРБ'!T_РЕЗ27</vt:lpstr>
      <vt:lpstr>'ГБУЗ РБ Кушнаренковская ЦРБ'!T_РЕЗ27</vt:lpstr>
      <vt:lpstr>'ГБУЗ РБ Малоязовская ЦРБ'!T_РЕЗ27</vt:lpstr>
      <vt:lpstr>'ГБУЗ РБ Мелеузовская ЦРБ'!T_РЕЗ27</vt:lpstr>
      <vt:lpstr>'ГБУЗ РБ Месягутовская ЦРБ'!T_РЕЗ27</vt:lpstr>
      <vt:lpstr>'ГБУЗ РБ Мишкинская ЦРБ'!T_РЕЗ27</vt:lpstr>
      <vt:lpstr>'ГБУЗ РБ Миякинская ЦРБ'!T_РЕЗ27</vt:lpstr>
      <vt:lpstr>'ГБУЗ РБ Мраковская ЦРБ'!T_РЕЗ27</vt:lpstr>
      <vt:lpstr>'ГБУЗ РБ Нуримановская ЦРБ'!T_РЕЗ27</vt:lpstr>
      <vt:lpstr>'ГБУЗ РБ Поликлиника № 43 г.Уфа'!T_РЕЗ27</vt:lpstr>
      <vt:lpstr>'ГБУЗ РБ ПОликлиника № 46 г.Уфа'!T_РЕЗ27</vt:lpstr>
      <vt:lpstr>'ГБУЗ РБ Поликлиника № 50 г.Уфа'!T_РЕЗ27</vt:lpstr>
      <vt:lpstr>'ГБУЗ РБ Раевская ЦРБ'!T_РЕЗ27</vt:lpstr>
      <vt:lpstr>'ГБУЗ РБ Стерлибашевская ЦРБ'!T_РЕЗ27</vt:lpstr>
      <vt:lpstr>'ГБУЗ РБ Толбазинская ЦРБ'!T_РЕЗ27</vt:lpstr>
      <vt:lpstr>'ГБУЗ РБ Туймазинская ЦРБ'!T_РЕЗ27</vt:lpstr>
      <vt:lpstr>'ГБУЗ РБ Учалинская ЦГБ'!T_РЕЗ27</vt:lpstr>
      <vt:lpstr>'ГБУЗ РБ Федоровская ЦРБ'!T_РЕЗ27</vt:lpstr>
      <vt:lpstr>'ГБУЗ РБ ЦГБ г.Сибай'!T_РЕЗ27</vt:lpstr>
      <vt:lpstr>'ГБУЗ РБ Чекмагушевская ЦРБ'!T_РЕЗ27</vt:lpstr>
      <vt:lpstr>'ГБУЗ РБ Чишминская ЦРБ'!T_РЕЗ27</vt:lpstr>
      <vt:lpstr>'ГБУЗ РБ Шаранская ЦРБ'!T_РЕЗ27</vt:lpstr>
      <vt:lpstr>'ГБУЗ РБ Языковская ЦРБ'!T_РЕЗ27</vt:lpstr>
      <vt:lpstr>'ГБУЗ РБ Янаульская ЦРБ'!T_РЕЗ27</vt:lpstr>
      <vt:lpstr>'ООО "Медсервис" г. Салават'!T_РЕЗ27</vt:lpstr>
      <vt:lpstr>'УФИЦ РАН'!T_РЕЗ27</vt:lpstr>
      <vt:lpstr>'ФГБОУ ВО БГМУ МЗ РФ'!T_РЕЗ27</vt:lpstr>
      <vt:lpstr>'ФГБУЗ МСЧ №142 ФМБА России'!T_РЕЗ27</vt:lpstr>
      <vt:lpstr>'ЧУЗ "РЖД-Медицина"г.Стерлитамак'!T_РЕЗ27</vt:lpstr>
      <vt:lpstr>'ЧУЗ"КБ"РЖД-Медицина" г.Уфа'!T_РЕЗ27</vt:lpstr>
      <vt:lpstr>'ГБУЗ РБ Акъярская ЦРБ'!T_РЕЗ28</vt:lpstr>
      <vt:lpstr>'ГБУЗ РБ Архангельская ЦРБ'!T_РЕЗ28</vt:lpstr>
      <vt:lpstr>'ГБУЗ РБ Аскаровская ЦРБ'!T_РЕЗ28</vt:lpstr>
      <vt:lpstr>'ГБУЗ РБ Аскинская ЦРБ'!T_РЕЗ28</vt:lpstr>
      <vt:lpstr>'ГБУЗ РБ Баймакская ЦГБ'!T_РЕЗ28</vt:lpstr>
      <vt:lpstr>'ГБУЗ РБ Бакалинская ЦРБ'!T_РЕЗ28</vt:lpstr>
      <vt:lpstr>'ГБУЗ РБ Балтачевская ЦРБ'!T_РЕЗ28</vt:lpstr>
      <vt:lpstr>'ГБУЗ РБ Белебеевская ЦРБ'!T_РЕЗ28</vt:lpstr>
      <vt:lpstr>'ГБУЗ РБ Белокатайская ЦРБ'!T_РЕЗ28</vt:lpstr>
      <vt:lpstr>'ГБУЗ РБ Белорецкая ЦРКБ'!T_РЕЗ28</vt:lpstr>
      <vt:lpstr>'ГБУЗ РБ Бижбулякская ЦРБ'!T_РЕЗ28</vt:lpstr>
      <vt:lpstr>'ГБУЗ РБ Бирская ЦРБ'!T_РЕЗ28</vt:lpstr>
      <vt:lpstr>'ГБУЗ РБ Благовещенская ЦРБ'!T_РЕЗ28</vt:lpstr>
      <vt:lpstr>'ГБУЗ РБ Большеустьикинская ЦРБ'!T_РЕЗ28</vt:lpstr>
      <vt:lpstr>'ГБУЗ РБ Буздякская ЦРБ'!T_РЕЗ28</vt:lpstr>
      <vt:lpstr>'ГБУЗ РБ Бураевская ЦРБ'!T_РЕЗ28</vt:lpstr>
      <vt:lpstr>'ГБУЗ РБ Бурзянская ЦРБ'!T_РЕЗ28</vt:lpstr>
      <vt:lpstr>'ГБУЗ РБ Верхне-Татыш. ЦРБ'!T_РЕЗ28</vt:lpstr>
      <vt:lpstr>'ГБУЗ РБ Верхнеяркеевская ЦРБ'!T_РЕЗ28</vt:lpstr>
      <vt:lpstr>'ГБУЗ РБ ГБ № 1 г.Октябрьский'!T_РЕЗ28</vt:lpstr>
      <vt:lpstr>'ГБУЗ РБ ГБ № 9 г.Уфа'!T_РЕЗ28</vt:lpstr>
      <vt:lpstr>'ГБУЗ РБ ГБ г.Кумертау'!T_РЕЗ28</vt:lpstr>
      <vt:lpstr>'ГБУЗ РБ ГБ г.Нефтекамск'!T_РЕЗ28</vt:lpstr>
      <vt:lpstr>'ГБУЗ РБ ГБ г.Салават'!T_РЕЗ28</vt:lpstr>
      <vt:lpstr>'ГБУЗ РБ ГДКБ № 17 г.Уфа'!T_РЕЗ28</vt:lpstr>
      <vt:lpstr>'ГБУЗ РБ ГКБ № 1 г.Стерлитамак'!T_РЕЗ28</vt:lpstr>
      <vt:lpstr>'ГБУЗ РБ ГКБ № 13 г.Уфа'!T_РЕЗ28</vt:lpstr>
      <vt:lpstr>'ГБУЗ РБ ГКБ № 18 г.Уфа'!T_РЕЗ28</vt:lpstr>
      <vt:lpstr>'ГБУЗ РБ ГКБ № 21 г.Уфа'!T_РЕЗ28</vt:lpstr>
      <vt:lpstr>'ГБУЗ РБ ГКБ № 5 г.Уфа'!T_РЕЗ28</vt:lpstr>
      <vt:lpstr>'ГБУЗ РБ ГКБ № 8 г.Уфа'!T_РЕЗ28</vt:lpstr>
      <vt:lpstr>'ГБУЗ РБ ГКБ Демского р-на г.Уфы'!T_РЕЗ28</vt:lpstr>
      <vt:lpstr>'ГБУЗ РБ Давлекановская ЦРБ'!T_РЕЗ28</vt:lpstr>
      <vt:lpstr>'ГБУЗ РБ ДБ г.Стерлитамак'!T_РЕЗ28</vt:lpstr>
      <vt:lpstr>'ГБУЗ РБ ДП № 2 г.Уфа'!T_РЕЗ28</vt:lpstr>
      <vt:lpstr>'ГБУЗ РБ ДП № 3 г.Уфа'!T_РЕЗ28</vt:lpstr>
      <vt:lpstr>'ГБУЗ РБ ДП № 4 г.Уфа'!T_РЕЗ28</vt:lpstr>
      <vt:lpstr>'ГБУЗ РБ ДП № 5 г.Уфа'!T_РЕЗ28</vt:lpstr>
      <vt:lpstr>'ГБУЗ РБ ДП № 6 г.Уфа'!T_РЕЗ28</vt:lpstr>
      <vt:lpstr>'ГБУЗ РБ Дюртюлинская ЦРБ'!T_РЕЗ28</vt:lpstr>
      <vt:lpstr>'ГБУЗ РБ Ермекеевская ЦРБ'!T_РЕЗ28</vt:lpstr>
      <vt:lpstr>'ГБУЗ РБ Зилаирская ЦРБ'!T_РЕЗ28</vt:lpstr>
      <vt:lpstr>'ГБУЗ РБ Иглинская ЦРБ'!T_РЕЗ28</vt:lpstr>
      <vt:lpstr>'ГБУЗ РБ Исянгуловская ЦРБ'!T_РЕЗ28</vt:lpstr>
      <vt:lpstr>'ГБУЗ РБ Ишимбайская ЦРБ'!T_РЕЗ28</vt:lpstr>
      <vt:lpstr>'ГБУЗ РБ Калтасинская ЦРБ'!T_РЕЗ28</vt:lpstr>
      <vt:lpstr>'ГБУЗ РБ Караидельская ЦРБ'!T_РЕЗ28</vt:lpstr>
      <vt:lpstr>'ГБУЗ РБ Кармаскалинская ЦРБ'!T_РЕЗ28</vt:lpstr>
      <vt:lpstr>'ГБУЗ РБ КБСМП г.Уфа'!T_РЕЗ28</vt:lpstr>
      <vt:lpstr>'ГБУЗ РБ Кигинская ЦРБ'!T_РЕЗ28</vt:lpstr>
      <vt:lpstr>'ГБУЗ РБ Краснокамская ЦРБ'!T_РЕЗ28</vt:lpstr>
      <vt:lpstr>'ГБУЗ РБ Красноусольская ЦРБ'!T_РЕЗ28</vt:lpstr>
      <vt:lpstr>'ГБУЗ РБ Кушнаренковская ЦРБ'!T_РЕЗ28</vt:lpstr>
      <vt:lpstr>'ГБУЗ РБ Малоязовская ЦРБ'!T_РЕЗ28</vt:lpstr>
      <vt:lpstr>'ГБУЗ РБ Мелеузовская ЦРБ'!T_РЕЗ28</vt:lpstr>
      <vt:lpstr>'ГБУЗ РБ Месягутовская ЦРБ'!T_РЕЗ28</vt:lpstr>
      <vt:lpstr>'ГБУЗ РБ Мишкинская ЦРБ'!T_РЕЗ28</vt:lpstr>
      <vt:lpstr>'ГБУЗ РБ Миякинская ЦРБ'!T_РЕЗ28</vt:lpstr>
      <vt:lpstr>'ГБУЗ РБ Мраковская ЦРБ'!T_РЕЗ28</vt:lpstr>
      <vt:lpstr>'ГБУЗ РБ Нуримановская ЦРБ'!T_РЕЗ28</vt:lpstr>
      <vt:lpstr>'ГБУЗ РБ Поликлиника № 43 г.Уфа'!T_РЕЗ28</vt:lpstr>
      <vt:lpstr>'ГБУЗ РБ ПОликлиника № 46 г.Уфа'!T_РЕЗ28</vt:lpstr>
      <vt:lpstr>'ГБУЗ РБ Поликлиника № 50 г.Уфа'!T_РЕЗ28</vt:lpstr>
      <vt:lpstr>'ГБУЗ РБ Раевская ЦРБ'!T_РЕЗ28</vt:lpstr>
      <vt:lpstr>'ГБУЗ РБ Стерлибашевская ЦРБ'!T_РЕЗ28</vt:lpstr>
      <vt:lpstr>'ГБУЗ РБ Толбазинская ЦРБ'!T_РЕЗ28</vt:lpstr>
      <vt:lpstr>'ГБУЗ РБ Туймазинская ЦРБ'!T_РЕЗ28</vt:lpstr>
      <vt:lpstr>'ГБУЗ РБ Учалинская ЦГБ'!T_РЕЗ28</vt:lpstr>
      <vt:lpstr>'ГБУЗ РБ Федоровская ЦРБ'!T_РЕЗ28</vt:lpstr>
      <vt:lpstr>'ГБУЗ РБ ЦГБ г.Сибай'!T_РЕЗ28</vt:lpstr>
      <vt:lpstr>'ГБУЗ РБ Чекмагушевская ЦРБ'!T_РЕЗ28</vt:lpstr>
      <vt:lpstr>'ГБУЗ РБ Чишминская ЦРБ'!T_РЕЗ28</vt:lpstr>
      <vt:lpstr>'ГБУЗ РБ Шаранская ЦРБ'!T_РЕЗ28</vt:lpstr>
      <vt:lpstr>'ГБУЗ РБ Языковская ЦРБ'!T_РЕЗ28</vt:lpstr>
      <vt:lpstr>'ГБУЗ РБ Янаульская ЦРБ'!T_РЕЗ28</vt:lpstr>
      <vt:lpstr>'ООО "Медсервис" г. Салават'!T_РЕЗ28</vt:lpstr>
      <vt:lpstr>'УФИЦ РАН'!T_РЕЗ28</vt:lpstr>
      <vt:lpstr>'ФГБОУ ВО БГМУ МЗ РФ'!T_РЕЗ28</vt:lpstr>
      <vt:lpstr>'ФГБУЗ МСЧ №142 ФМБА России'!T_РЕЗ28</vt:lpstr>
      <vt:lpstr>'ЧУЗ "РЖД-Медицина"г.Стерлитамак'!T_РЕЗ28</vt:lpstr>
      <vt:lpstr>'ЧУЗ"КБ"РЖД-Медицина" г.Уфа'!T_РЕЗ28</vt:lpstr>
      <vt:lpstr>'ГБУЗ РБ Акъярская ЦРБ'!T_РЕЗ3</vt:lpstr>
      <vt:lpstr>'ГБУЗ РБ Архангельская ЦРБ'!T_РЕЗ3</vt:lpstr>
      <vt:lpstr>'ГБУЗ РБ Аскаровская ЦРБ'!T_РЕЗ3</vt:lpstr>
      <vt:lpstr>'ГБУЗ РБ Аскинская ЦРБ'!T_РЕЗ3</vt:lpstr>
      <vt:lpstr>'ГБУЗ РБ Баймакская ЦГБ'!T_РЕЗ3</vt:lpstr>
      <vt:lpstr>'ГБУЗ РБ Бакалинская ЦРБ'!T_РЕЗ3</vt:lpstr>
      <vt:lpstr>'ГБУЗ РБ Балтачевская ЦРБ'!T_РЕЗ3</vt:lpstr>
      <vt:lpstr>'ГБУЗ РБ Белебеевская ЦРБ'!T_РЕЗ3</vt:lpstr>
      <vt:lpstr>'ГБУЗ РБ Белокатайская ЦРБ'!T_РЕЗ3</vt:lpstr>
      <vt:lpstr>'ГБУЗ РБ Белорецкая ЦРКБ'!T_РЕЗ3</vt:lpstr>
      <vt:lpstr>'ГБУЗ РБ Бижбулякская ЦРБ'!T_РЕЗ3</vt:lpstr>
      <vt:lpstr>'ГБУЗ РБ Бирская ЦРБ'!T_РЕЗ3</vt:lpstr>
      <vt:lpstr>'ГБУЗ РБ Благовещенская ЦРБ'!T_РЕЗ3</vt:lpstr>
      <vt:lpstr>'ГБУЗ РБ Большеустьикинская ЦРБ'!T_РЕЗ3</vt:lpstr>
      <vt:lpstr>'ГБУЗ РБ Буздякская ЦРБ'!T_РЕЗ3</vt:lpstr>
      <vt:lpstr>'ГБУЗ РБ Бураевская ЦРБ'!T_РЕЗ3</vt:lpstr>
      <vt:lpstr>'ГБУЗ РБ Бурзянская ЦРБ'!T_РЕЗ3</vt:lpstr>
      <vt:lpstr>'ГБУЗ РБ Верхне-Татыш. ЦРБ'!T_РЕЗ3</vt:lpstr>
      <vt:lpstr>'ГБУЗ РБ Верхнеяркеевская ЦРБ'!T_РЕЗ3</vt:lpstr>
      <vt:lpstr>'ГБУЗ РБ ГБ № 1 г.Октябрьский'!T_РЕЗ3</vt:lpstr>
      <vt:lpstr>'ГБУЗ РБ ГБ № 9 г.Уфа'!T_РЕЗ3</vt:lpstr>
      <vt:lpstr>'ГБУЗ РБ ГБ г.Кумертау'!T_РЕЗ3</vt:lpstr>
      <vt:lpstr>'ГБУЗ РБ ГБ г.Нефтекамск'!T_РЕЗ3</vt:lpstr>
      <vt:lpstr>'ГБУЗ РБ ГБ г.Салават'!T_РЕЗ3</vt:lpstr>
      <vt:lpstr>'ГБУЗ РБ ГДКБ № 17 г.Уфа'!T_РЕЗ3</vt:lpstr>
      <vt:lpstr>'ГБУЗ РБ ГКБ № 1 г.Стерлитамак'!T_РЕЗ3</vt:lpstr>
      <vt:lpstr>'ГБУЗ РБ ГКБ № 13 г.Уфа'!T_РЕЗ3</vt:lpstr>
      <vt:lpstr>'ГБУЗ РБ ГКБ № 18 г.Уфа'!T_РЕЗ3</vt:lpstr>
      <vt:lpstr>'ГБУЗ РБ ГКБ № 21 г.Уфа'!T_РЕЗ3</vt:lpstr>
      <vt:lpstr>'ГБУЗ РБ ГКБ № 5 г.Уфа'!T_РЕЗ3</vt:lpstr>
      <vt:lpstr>'ГБУЗ РБ ГКБ № 8 г.Уфа'!T_РЕЗ3</vt:lpstr>
      <vt:lpstr>'ГБУЗ РБ ГКБ Демского р-на г.Уфы'!T_РЕЗ3</vt:lpstr>
      <vt:lpstr>'ГБУЗ РБ Давлекановская ЦРБ'!T_РЕЗ3</vt:lpstr>
      <vt:lpstr>'ГБУЗ РБ ДБ г.Стерлитамак'!T_РЕЗ3</vt:lpstr>
      <vt:lpstr>'ГБУЗ РБ ДП № 2 г.Уфа'!T_РЕЗ3</vt:lpstr>
      <vt:lpstr>'ГБУЗ РБ ДП № 3 г.Уфа'!T_РЕЗ3</vt:lpstr>
      <vt:lpstr>'ГБУЗ РБ ДП № 4 г.Уфа'!T_РЕЗ3</vt:lpstr>
      <vt:lpstr>'ГБУЗ РБ ДП № 5 г.Уфа'!T_РЕЗ3</vt:lpstr>
      <vt:lpstr>'ГБУЗ РБ ДП № 6 г.Уфа'!T_РЕЗ3</vt:lpstr>
      <vt:lpstr>'ГБУЗ РБ Дюртюлинская ЦРБ'!T_РЕЗ3</vt:lpstr>
      <vt:lpstr>'ГБУЗ РБ Ермекеевская ЦРБ'!T_РЕЗ3</vt:lpstr>
      <vt:lpstr>'ГБУЗ РБ Зилаирская ЦРБ'!T_РЕЗ3</vt:lpstr>
      <vt:lpstr>'ГБУЗ РБ Иглинская ЦРБ'!T_РЕЗ3</vt:lpstr>
      <vt:lpstr>'ГБУЗ РБ Исянгуловская ЦРБ'!T_РЕЗ3</vt:lpstr>
      <vt:lpstr>'ГБУЗ РБ Ишимбайская ЦРБ'!T_РЕЗ3</vt:lpstr>
      <vt:lpstr>'ГБУЗ РБ Калтасинская ЦРБ'!T_РЕЗ3</vt:lpstr>
      <vt:lpstr>'ГБУЗ РБ Караидельская ЦРБ'!T_РЕЗ3</vt:lpstr>
      <vt:lpstr>'ГБУЗ РБ Кармаскалинская ЦРБ'!T_РЕЗ3</vt:lpstr>
      <vt:lpstr>'ГБУЗ РБ КБСМП г.Уфа'!T_РЕЗ3</vt:lpstr>
      <vt:lpstr>'ГБУЗ РБ Кигинская ЦРБ'!T_РЕЗ3</vt:lpstr>
      <vt:lpstr>'ГБУЗ РБ Краснокамская ЦРБ'!T_РЕЗ3</vt:lpstr>
      <vt:lpstr>'ГБУЗ РБ Красноусольская ЦРБ'!T_РЕЗ3</vt:lpstr>
      <vt:lpstr>'ГБУЗ РБ Кушнаренковская ЦРБ'!T_РЕЗ3</vt:lpstr>
      <vt:lpstr>'ГБУЗ РБ Малоязовская ЦРБ'!T_РЕЗ3</vt:lpstr>
      <vt:lpstr>'ГБУЗ РБ Мелеузовская ЦРБ'!T_РЕЗ3</vt:lpstr>
      <vt:lpstr>'ГБУЗ РБ Месягутовская ЦРБ'!T_РЕЗ3</vt:lpstr>
      <vt:lpstr>'ГБУЗ РБ Мишкинская ЦРБ'!T_РЕЗ3</vt:lpstr>
      <vt:lpstr>'ГБУЗ РБ Миякинская ЦРБ'!T_РЕЗ3</vt:lpstr>
      <vt:lpstr>'ГБУЗ РБ Мраковская ЦРБ'!T_РЕЗ3</vt:lpstr>
      <vt:lpstr>'ГБУЗ РБ Нуримановская ЦРБ'!T_РЕЗ3</vt:lpstr>
      <vt:lpstr>'ГБУЗ РБ Поликлиника № 43 г.Уфа'!T_РЕЗ3</vt:lpstr>
      <vt:lpstr>'ГБУЗ РБ ПОликлиника № 46 г.Уфа'!T_РЕЗ3</vt:lpstr>
      <vt:lpstr>'ГБУЗ РБ Поликлиника № 50 г.Уфа'!T_РЕЗ3</vt:lpstr>
      <vt:lpstr>'ГБУЗ РБ Раевская ЦРБ'!T_РЕЗ3</vt:lpstr>
      <vt:lpstr>'ГБУЗ РБ Стерлибашевская ЦРБ'!T_РЕЗ3</vt:lpstr>
      <vt:lpstr>'ГБУЗ РБ Толбазинская ЦРБ'!T_РЕЗ3</vt:lpstr>
      <vt:lpstr>'ГБУЗ РБ Туймазинская ЦРБ'!T_РЕЗ3</vt:lpstr>
      <vt:lpstr>'ГБУЗ РБ Учалинская ЦГБ'!T_РЕЗ3</vt:lpstr>
      <vt:lpstr>'ГБУЗ РБ Федоровская ЦРБ'!T_РЕЗ3</vt:lpstr>
      <vt:lpstr>'ГБУЗ РБ ЦГБ г.Сибай'!T_РЕЗ3</vt:lpstr>
      <vt:lpstr>'ГБУЗ РБ Чекмагушевская ЦРБ'!T_РЕЗ3</vt:lpstr>
      <vt:lpstr>'ГБУЗ РБ Чишминская ЦРБ'!T_РЕЗ3</vt:lpstr>
      <vt:lpstr>'ГБУЗ РБ Шаранская ЦРБ'!T_РЕЗ3</vt:lpstr>
      <vt:lpstr>'ГБУЗ РБ Языковская ЦРБ'!T_РЕЗ3</vt:lpstr>
      <vt:lpstr>'ГБУЗ РБ Янаульская ЦРБ'!T_РЕЗ3</vt:lpstr>
      <vt:lpstr>'ООО "Медсервис" г. Салават'!T_РЕЗ3</vt:lpstr>
      <vt:lpstr>'УФИЦ РАН'!T_РЕЗ3</vt:lpstr>
      <vt:lpstr>'ФГБОУ ВО БГМУ МЗ РФ'!T_РЕЗ3</vt:lpstr>
      <vt:lpstr>'ФГБУЗ МСЧ №142 ФМБА России'!T_РЕЗ3</vt:lpstr>
      <vt:lpstr>'ЧУЗ "РЖД-Медицина"г.Стерлитамак'!T_РЕЗ3</vt:lpstr>
      <vt:lpstr>'ЧУЗ"КБ"РЖД-Медицина" г.Уфа'!T_РЕЗ3</vt:lpstr>
      <vt:lpstr>'ГБУЗ РБ Акъярская ЦРБ'!T_РЕЗ4</vt:lpstr>
      <vt:lpstr>'ГБУЗ РБ Архангельская ЦРБ'!T_РЕЗ4</vt:lpstr>
      <vt:lpstr>'ГБУЗ РБ Аскаровская ЦРБ'!T_РЕЗ4</vt:lpstr>
      <vt:lpstr>'ГБУЗ РБ Аскинская ЦРБ'!T_РЕЗ4</vt:lpstr>
      <vt:lpstr>'ГБУЗ РБ Баймакская ЦГБ'!T_РЕЗ4</vt:lpstr>
      <vt:lpstr>'ГБУЗ РБ Бакалинская ЦРБ'!T_РЕЗ4</vt:lpstr>
      <vt:lpstr>'ГБУЗ РБ Балтачевская ЦРБ'!T_РЕЗ4</vt:lpstr>
      <vt:lpstr>'ГБУЗ РБ Белебеевская ЦРБ'!T_РЕЗ4</vt:lpstr>
      <vt:lpstr>'ГБУЗ РБ Белокатайская ЦРБ'!T_РЕЗ4</vt:lpstr>
      <vt:lpstr>'ГБУЗ РБ Белорецкая ЦРКБ'!T_РЕЗ4</vt:lpstr>
      <vt:lpstr>'ГБУЗ РБ Бижбулякская ЦРБ'!T_РЕЗ4</vt:lpstr>
      <vt:lpstr>'ГБУЗ РБ Бирская ЦРБ'!T_РЕЗ4</vt:lpstr>
      <vt:lpstr>'ГБУЗ РБ Благовещенская ЦРБ'!T_РЕЗ4</vt:lpstr>
      <vt:lpstr>'ГБУЗ РБ Большеустьикинская ЦРБ'!T_РЕЗ4</vt:lpstr>
      <vt:lpstr>'ГБУЗ РБ Буздякская ЦРБ'!T_РЕЗ4</vt:lpstr>
      <vt:lpstr>'ГБУЗ РБ Бураевская ЦРБ'!T_РЕЗ4</vt:lpstr>
      <vt:lpstr>'ГБУЗ РБ Бурзянская ЦРБ'!T_РЕЗ4</vt:lpstr>
      <vt:lpstr>'ГБУЗ РБ Верхне-Татыш. ЦРБ'!T_РЕЗ4</vt:lpstr>
      <vt:lpstr>'ГБУЗ РБ Верхнеяркеевская ЦРБ'!T_РЕЗ4</vt:lpstr>
      <vt:lpstr>'ГБУЗ РБ ГБ № 1 г.Октябрьский'!T_РЕЗ4</vt:lpstr>
      <vt:lpstr>'ГБУЗ РБ ГБ № 9 г.Уфа'!T_РЕЗ4</vt:lpstr>
      <vt:lpstr>'ГБУЗ РБ ГБ г.Кумертау'!T_РЕЗ4</vt:lpstr>
      <vt:lpstr>'ГБУЗ РБ ГБ г.Нефтекамск'!T_РЕЗ4</vt:lpstr>
      <vt:lpstr>'ГБУЗ РБ ГБ г.Салават'!T_РЕЗ4</vt:lpstr>
      <vt:lpstr>'ГБУЗ РБ ГДКБ № 17 г.Уфа'!T_РЕЗ4</vt:lpstr>
      <vt:lpstr>'ГБУЗ РБ ГКБ № 1 г.Стерлитамак'!T_РЕЗ4</vt:lpstr>
      <vt:lpstr>'ГБУЗ РБ ГКБ № 13 г.Уфа'!T_РЕЗ4</vt:lpstr>
      <vt:lpstr>'ГБУЗ РБ ГКБ № 18 г.Уфа'!T_РЕЗ4</vt:lpstr>
      <vt:lpstr>'ГБУЗ РБ ГКБ № 21 г.Уфа'!T_РЕЗ4</vt:lpstr>
      <vt:lpstr>'ГБУЗ РБ ГКБ № 5 г.Уфа'!T_РЕЗ4</vt:lpstr>
      <vt:lpstr>'ГБУЗ РБ ГКБ № 8 г.Уфа'!T_РЕЗ4</vt:lpstr>
      <vt:lpstr>'ГБУЗ РБ ГКБ Демского р-на г.Уфы'!T_РЕЗ4</vt:lpstr>
      <vt:lpstr>'ГБУЗ РБ Давлекановская ЦРБ'!T_РЕЗ4</vt:lpstr>
      <vt:lpstr>'ГБУЗ РБ ДБ г.Стерлитамак'!T_РЕЗ4</vt:lpstr>
      <vt:lpstr>'ГБУЗ РБ ДП № 2 г.Уфа'!T_РЕЗ4</vt:lpstr>
      <vt:lpstr>'ГБУЗ РБ ДП № 3 г.Уфа'!T_РЕЗ4</vt:lpstr>
      <vt:lpstr>'ГБУЗ РБ ДП № 4 г.Уфа'!T_РЕЗ4</vt:lpstr>
      <vt:lpstr>'ГБУЗ РБ ДП № 5 г.Уфа'!T_РЕЗ4</vt:lpstr>
      <vt:lpstr>'ГБУЗ РБ ДП № 6 г.Уфа'!T_РЕЗ4</vt:lpstr>
      <vt:lpstr>'ГБУЗ РБ Дюртюлинская ЦРБ'!T_РЕЗ4</vt:lpstr>
      <vt:lpstr>'ГБУЗ РБ Ермекеевская ЦРБ'!T_РЕЗ4</vt:lpstr>
      <vt:lpstr>'ГБУЗ РБ Зилаирская ЦРБ'!T_РЕЗ4</vt:lpstr>
      <vt:lpstr>'ГБУЗ РБ Иглинская ЦРБ'!T_РЕЗ4</vt:lpstr>
      <vt:lpstr>'ГБУЗ РБ Исянгуловская ЦРБ'!T_РЕЗ4</vt:lpstr>
      <vt:lpstr>'ГБУЗ РБ Ишимбайская ЦРБ'!T_РЕЗ4</vt:lpstr>
      <vt:lpstr>'ГБУЗ РБ Калтасинская ЦРБ'!T_РЕЗ4</vt:lpstr>
      <vt:lpstr>'ГБУЗ РБ Караидельская ЦРБ'!T_РЕЗ4</vt:lpstr>
      <vt:lpstr>'ГБУЗ РБ Кармаскалинская ЦРБ'!T_РЕЗ4</vt:lpstr>
      <vt:lpstr>'ГБУЗ РБ КБСМП г.Уфа'!T_РЕЗ4</vt:lpstr>
      <vt:lpstr>'ГБУЗ РБ Кигинская ЦРБ'!T_РЕЗ4</vt:lpstr>
      <vt:lpstr>'ГБУЗ РБ Краснокамская ЦРБ'!T_РЕЗ4</vt:lpstr>
      <vt:lpstr>'ГБУЗ РБ Красноусольская ЦРБ'!T_РЕЗ4</vt:lpstr>
      <vt:lpstr>'ГБУЗ РБ Кушнаренковская ЦРБ'!T_РЕЗ4</vt:lpstr>
      <vt:lpstr>'ГБУЗ РБ Малоязовская ЦРБ'!T_РЕЗ4</vt:lpstr>
      <vt:lpstr>'ГБУЗ РБ Мелеузовская ЦРБ'!T_РЕЗ4</vt:lpstr>
      <vt:lpstr>'ГБУЗ РБ Месягутовская ЦРБ'!T_РЕЗ4</vt:lpstr>
      <vt:lpstr>'ГБУЗ РБ Мишкинская ЦРБ'!T_РЕЗ4</vt:lpstr>
      <vt:lpstr>'ГБУЗ РБ Миякинская ЦРБ'!T_РЕЗ4</vt:lpstr>
      <vt:lpstr>'ГБУЗ РБ Мраковская ЦРБ'!T_РЕЗ4</vt:lpstr>
      <vt:lpstr>'ГБУЗ РБ Нуримановская ЦРБ'!T_РЕЗ4</vt:lpstr>
      <vt:lpstr>'ГБУЗ РБ Поликлиника № 43 г.Уфа'!T_РЕЗ4</vt:lpstr>
      <vt:lpstr>'ГБУЗ РБ ПОликлиника № 46 г.Уфа'!T_РЕЗ4</vt:lpstr>
      <vt:lpstr>'ГБУЗ РБ Поликлиника № 50 г.Уфа'!T_РЕЗ4</vt:lpstr>
      <vt:lpstr>'ГБУЗ РБ Раевская ЦРБ'!T_РЕЗ4</vt:lpstr>
      <vt:lpstr>'ГБУЗ РБ Стерлибашевская ЦРБ'!T_РЕЗ4</vt:lpstr>
      <vt:lpstr>'ГБУЗ РБ Толбазинская ЦРБ'!T_РЕЗ4</vt:lpstr>
      <vt:lpstr>'ГБУЗ РБ Туймазинская ЦРБ'!T_РЕЗ4</vt:lpstr>
      <vt:lpstr>'ГБУЗ РБ Учалинская ЦГБ'!T_РЕЗ4</vt:lpstr>
      <vt:lpstr>'ГБУЗ РБ Федоровская ЦРБ'!T_РЕЗ4</vt:lpstr>
      <vt:lpstr>'ГБУЗ РБ ЦГБ г.Сибай'!T_РЕЗ4</vt:lpstr>
      <vt:lpstr>'ГБУЗ РБ Чекмагушевская ЦРБ'!T_РЕЗ4</vt:lpstr>
      <vt:lpstr>'ГБУЗ РБ Чишминская ЦРБ'!T_РЕЗ4</vt:lpstr>
      <vt:lpstr>'ГБУЗ РБ Шаранская ЦРБ'!T_РЕЗ4</vt:lpstr>
      <vt:lpstr>'ГБУЗ РБ Языковская ЦРБ'!T_РЕЗ4</vt:lpstr>
      <vt:lpstr>'ГБУЗ РБ Янаульская ЦРБ'!T_РЕЗ4</vt:lpstr>
      <vt:lpstr>'ООО "Медсервис" г. Салават'!T_РЕЗ4</vt:lpstr>
      <vt:lpstr>'УФИЦ РАН'!T_РЕЗ4</vt:lpstr>
      <vt:lpstr>'ФГБОУ ВО БГМУ МЗ РФ'!T_РЕЗ4</vt:lpstr>
      <vt:lpstr>'ФГБУЗ МСЧ №142 ФМБА России'!T_РЕЗ4</vt:lpstr>
      <vt:lpstr>'ЧУЗ "РЖД-Медицина"г.Стерлитамак'!T_РЕЗ4</vt:lpstr>
      <vt:lpstr>'ЧУЗ"КБ"РЖД-Медицина" г.Уфа'!T_РЕЗ4</vt:lpstr>
      <vt:lpstr>'ГБУЗ РБ Акъярская ЦРБ'!T_РЕЗ5</vt:lpstr>
      <vt:lpstr>'ГБУЗ РБ Архангельская ЦРБ'!T_РЕЗ5</vt:lpstr>
      <vt:lpstr>'ГБУЗ РБ Аскаровская ЦРБ'!T_РЕЗ5</vt:lpstr>
      <vt:lpstr>'ГБУЗ РБ Аскинская ЦРБ'!T_РЕЗ5</vt:lpstr>
      <vt:lpstr>'ГБУЗ РБ Баймакская ЦГБ'!T_РЕЗ5</vt:lpstr>
      <vt:lpstr>'ГБУЗ РБ Бакалинская ЦРБ'!T_РЕЗ5</vt:lpstr>
      <vt:lpstr>'ГБУЗ РБ Балтачевская ЦРБ'!T_РЕЗ5</vt:lpstr>
      <vt:lpstr>'ГБУЗ РБ Белебеевская ЦРБ'!T_РЕЗ5</vt:lpstr>
      <vt:lpstr>'ГБУЗ РБ Белокатайская ЦРБ'!T_РЕЗ5</vt:lpstr>
      <vt:lpstr>'ГБУЗ РБ Белорецкая ЦРКБ'!T_РЕЗ5</vt:lpstr>
      <vt:lpstr>'ГБУЗ РБ Бижбулякская ЦРБ'!T_РЕЗ5</vt:lpstr>
      <vt:lpstr>'ГБУЗ РБ Бирская ЦРБ'!T_РЕЗ5</vt:lpstr>
      <vt:lpstr>'ГБУЗ РБ Благовещенская ЦРБ'!T_РЕЗ5</vt:lpstr>
      <vt:lpstr>'ГБУЗ РБ Большеустьикинская ЦРБ'!T_РЕЗ5</vt:lpstr>
      <vt:lpstr>'ГБУЗ РБ Буздякская ЦРБ'!T_РЕЗ5</vt:lpstr>
      <vt:lpstr>'ГБУЗ РБ Бураевская ЦРБ'!T_РЕЗ5</vt:lpstr>
      <vt:lpstr>'ГБУЗ РБ Бурзянская ЦРБ'!T_РЕЗ5</vt:lpstr>
      <vt:lpstr>'ГБУЗ РБ Верхне-Татыш. ЦРБ'!T_РЕЗ5</vt:lpstr>
      <vt:lpstr>'ГБУЗ РБ Верхнеяркеевская ЦРБ'!T_РЕЗ5</vt:lpstr>
      <vt:lpstr>'ГБУЗ РБ ГБ № 1 г.Октябрьский'!T_РЕЗ5</vt:lpstr>
      <vt:lpstr>'ГБУЗ РБ ГБ № 9 г.Уфа'!T_РЕЗ5</vt:lpstr>
      <vt:lpstr>'ГБУЗ РБ ГБ г.Кумертау'!T_РЕЗ5</vt:lpstr>
      <vt:lpstr>'ГБУЗ РБ ГБ г.Нефтекамск'!T_РЕЗ5</vt:lpstr>
      <vt:lpstr>'ГБУЗ РБ ГБ г.Салават'!T_РЕЗ5</vt:lpstr>
      <vt:lpstr>'ГБУЗ РБ ГДКБ № 17 г.Уфа'!T_РЕЗ5</vt:lpstr>
      <vt:lpstr>'ГБУЗ РБ ГКБ № 1 г.Стерлитамак'!T_РЕЗ5</vt:lpstr>
      <vt:lpstr>'ГБУЗ РБ ГКБ № 13 г.Уфа'!T_РЕЗ5</vt:lpstr>
      <vt:lpstr>'ГБУЗ РБ ГКБ № 18 г.Уфа'!T_РЕЗ5</vt:lpstr>
      <vt:lpstr>'ГБУЗ РБ ГКБ № 21 г.Уфа'!T_РЕЗ5</vt:lpstr>
      <vt:lpstr>'ГБУЗ РБ ГКБ № 5 г.Уфа'!T_РЕЗ5</vt:lpstr>
      <vt:lpstr>'ГБУЗ РБ ГКБ № 8 г.Уфа'!T_РЕЗ5</vt:lpstr>
      <vt:lpstr>'ГБУЗ РБ ГКБ Демского р-на г.Уфы'!T_РЕЗ5</vt:lpstr>
      <vt:lpstr>'ГБУЗ РБ Давлекановская ЦРБ'!T_РЕЗ5</vt:lpstr>
      <vt:lpstr>'ГБУЗ РБ ДБ г.Стерлитамак'!T_РЕЗ5</vt:lpstr>
      <vt:lpstr>'ГБУЗ РБ ДП № 2 г.Уфа'!T_РЕЗ5</vt:lpstr>
      <vt:lpstr>'ГБУЗ РБ ДП № 3 г.Уфа'!T_РЕЗ5</vt:lpstr>
      <vt:lpstr>'ГБУЗ РБ ДП № 4 г.Уфа'!T_РЕЗ5</vt:lpstr>
      <vt:lpstr>'ГБУЗ РБ ДП № 5 г.Уфа'!T_РЕЗ5</vt:lpstr>
      <vt:lpstr>'ГБУЗ РБ ДП № 6 г.Уфа'!T_РЕЗ5</vt:lpstr>
      <vt:lpstr>'ГБУЗ РБ Дюртюлинская ЦРБ'!T_РЕЗ5</vt:lpstr>
      <vt:lpstr>'ГБУЗ РБ Ермекеевская ЦРБ'!T_РЕЗ5</vt:lpstr>
      <vt:lpstr>'ГБУЗ РБ Зилаирская ЦРБ'!T_РЕЗ5</vt:lpstr>
      <vt:lpstr>'ГБУЗ РБ Иглинская ЦРБ'!T_РЕЗ5</vt:lpstr>
      <vt:lpstr>'ГБУЗ РБ Исянгуловская ЦРБ'!T_РЕЗ5</vt:lpstr>
      <vt:lpstr>'ГБУЗ РБ Ишимбайская ЦРБ'!T_РЕЗ5</vt:lpstr>
      <vt:lpstr>'ГБУЗ РБ Калтасинская ЦРБ'!T_РЕЗ5</vt:lpstr>
      <vt:lpstr>'ГБУЗ РБ Караидельская ЦРБ'!T_РЕЗ5</vt:lpstr>
      <vt:lpstr>'ГБУЗ РБ Кармаскалинская ЦРБ'!T_РЕЗ5</vt:lpstr>
      <vt:lpstr>'ГБУЗ РБ КБСМП г.Уфа'!T_РЕЗ5</vt:lpstr>
      <vt:lpstr>'ГБУЗ РБ Кигинская ЦРБ'!T_РЕЗ5</vt:lpstr>
      <vt:lpstr>'ГБУЗ РБ Краснокамская ЦРБ'!T_РЕЗ5</vt:lpstr>
      <vt:lpstr>'ГБУЗ РБ Красноусольская ЦРБ'!T_РЕЗ5</vt:lpstr>
      <vt:lpstr>'ГБУЗ РБ Кушнаренковская ЦРБ'!T_РЕЗ5</vt:lpstr>
      <vt:lpstr>'ГБУЗ РБ Малоязовская ЦРБ'!T_РЕЗ5</vt:lpstr>
      <vt:lpstr>'ГБУЗ РБ Мелеузовская ЦРБ'!T_РЕЗ5</vt:lpstr>
      <vt:lpstr>'ГБУЗ РБ Месягутовская ЦРБ'!T_РЕЗ5</vt:lpstr>
      <vt:lpstr>'ГБУЗ РБ Мишкинская ЦРБ'!T_РЕЗ5</vt:lpstr>
      <vt:lpstr>'ГБУЗ РБ Миякинская ЦРБ'!T_РЕЗ5</vt:lpstr>
      <vt:lpstr>'ГБУЗ РБ Мраковская ЦРБ'!T_РЕЗ5</vt:lpstr>
      <vt:lpstr>'ГБУЗ РБ Нуримановская ЦРБ'!T_РЕЗ5</vt:lpstr>
      <vt:lpstr>'ГБУЗ РБ Поликлиника № 43 г.Уфа'!T_РЕЗ5</vt:lpstr>
      <vt:lpstr>'ГБУЗ РБ ПОликлиника № 46 г.Уфа'!T_РЕЗ5</vt:lpstr>
      <vt:lpstr>'ГБУЗ РБ Поликлиника № 50 г.Уфа'!T_РЕЗ5</vt:lpstr>
      <vt:lpstr>'ГБУЗ РБ Раевская ЦРБ'!T_РЕЗ5</vt:lpstr>
      <vt:lpstr>'ГБУЗ РБ Стерлибашевская ЦРБ'!T_РЕЗ5</vt:lpstr>
      <vt:lpstr>'ГБУЗ РБ Толбазинская ЦРБ'!T_РЕЗ5</vt:lpstr>
      <vt:lpstr>'ГБУЗ РБ Туймазинская ЦРБ'!T_РЕЗ5</vt:lpstr>
      <vt:lpstr>'ГБУЗ РБ Учалинская ЦГБ'!T_РЕЗ5</vt:lpstr>
      <vt:lpstr>'ГБУЗ РБ Федоровская ЦРБ'!T_РЕЗ5</vt:lpstr>
      <vt:lpstr>'ГБУЗ РБ ЦГБ г.Сибай'!T_РЕЗ5</vt:lpstr>
      <vt:lpstr>'ГБУЗ РБ Чекмагушевская ЦРБ'!T_РЕЗ5</vt:lpstr>
      <vt:lpstr>'ГБУЗ РБ Чишминская ЦРБ'!T_РЕЗ5</vt:lpstr>
      <vt:lpstr>'ГБУЗ РБ Шаранская ЦРБ'!T_РЕЗ5</vt:lpstr>
      <vt:lpstr>'ГБУЗ РБ Языковская ЦРБ'!T_РЕЗ5</vt:lpstr>
      <vt:lpstr>'ГБУЗ РБ Янаульская ЦРБ'!T_РЕЗ5</vt:lpstr>
      <vt:lpstr>'ООО "Медсервис" г. Салават'!T_РЕЗ5</vt:lpstr>
      <vt:lpstr>'УФИЦ РАН'!T_РЕЗ5</vt:lpstr>
      <vt:lpstr>'ФГБОУ ВО БГМУ МЗ РФ'!T_РЕЗ5</vt:lpstr>
      <vt:lpstr>'ФГБУЗ МСЧ №142 ФМБА России'!T_РЕЗ5</vt:lpstr>
      <vt:lpstr>'ЧУЗ "РЖД-Медицина"г.Стерлитамак'!T_РЕЗ5</vt:lpstr>
      <vt:lpstr>'ЧУЗ"КБ"РЖД-Медицина" г.Уфа'!T_РЕЗ5</vt:lpstr>
      <vt:lpstr>'ГБУЗ РБ Акъярская ЦРБ'!T_РЕЗ6</vt:lpstr>
      <vt:lpstr>'ГБУЗ РБ Архангельская ЦРБ'!T_РЕЗ6</vt:lpstr>
      <vt:lpstr>'ГБУЗ РБ Аскаровская ЦРБ'!T_РЕЗ6</vt:lpstr>
      <vt:lpstr>'ГБУЗ РБ Аскинская ЦРБ'!T_РЕЗ6</vt:lpstr>
      <vt:lpstr>'ГБУЗ РБ Баймакская ЦГБ'!T_РЕЗ6</vt:lpstr>
      <vt:lpstr>'ГБУЗ РБ Бакалинская ЦРБ'!T_РЕЗ6</vt:lpstr>
      <vt:lpstr>'ГБУЗ РБ Балтачевская ЦРБ'!T_РЕЗ6</vt:lpstr>
      <vt:lpstr>'ГБУЗ РБ Белебеевская ЦРБ'!T_РЕЗ6</vt:lpstr>
      <vt:lpstr>'ГБУЗ РБ Белокатайская ЦРБ'!T_РЕЗ6</vt:lpstr>
      <vt:lpstr>'ГБУЗ РБ Белорецкая ЦРКБ'!T_РЕЗ6</vt:lpstr>
      <vt:lpstr>'ГБУЗ РБ Бижбулякская ЦРБ'!T_РЕЗ6</vt:lpstr>
      <vt:lpstr>'ГБУЗ РБ Бирская ЦРБ'!T_РЕЗ6</vt:lpstr>
      <vt:lpstr>'ГБУЗ РБ Благовещенская ЦРБ'!T_РЕЗ6</vt:lpstr>
      <vt:lpstr>'ГБУЗ РБ Большеустьикинская ЦРБ'!T_РЕЗ6</vt:lpstr>
      <vt:lpstr>'ГБУЗ РБ Буздякская ЦРБ'!T_РЕЗ6</vt:lpstr>
      <vt:lpstr>'ГБУЗ РБ Бураевская ЦРБ'!T_РЕЗ6</vt:lpstr>
      <vt:lpstr>'ГБУЗ РБ Бурзянская ЦРБ'!T_РЕЗ6</vt:lpstr>
      <vt:lpstr>'ГБУЗ РБ Верхне-Татыш. ЦРБ'!T_РЕЗ6</vt:lpstr>
      <vt:lpstr>'ГБУЗ РБ Верхнеяркеевская ЦРБ'!T_РЕЗ6</vt:lpstr>
      <vt:lpstr>'ГБУЗ РБ ГБ № 1 г.Октябрьский'!T_РЕЗ6</vt:lpstr>
      <vt:lpstr>'ГБУЗ РБ ГБ № 9 г.Уфа'!T_РЕЗ6</vt:lpstr>
      <vt:lpstr>'ГБУЗ РБ ГБ г.Кумертау'!T_РЕЗ6</vt:lpstr>
      <vt:lpstr>'ГБУЗ РБ ГБ г.Нефтекамск'!T_РЕЗ6</vt:lpstr>
      <vt:lpstr>'ГБУЗ РБ ГБ г.Салават'!T_РЕЗ6</vt:lpstr>
      <vt:lpstr>'ГБУЗ РБ ГДКБ № 17 г.Уфа'!T_РЕЗ6</vt:lpstr>
      <vt:lpstr>'ГБУЗ РБ ГКБ № 1 г.Стерлитамак'!T_РЕЗ6</vt:lpstr>
      <vt:lpstr>'ГБУЗ РБ ГКБ № 13 г.Уфа'!T_РЕЗ6</vt:lpstr>
      <vt:lpstr>'ГБУЗ РБ ГКБ № 18 г.Уфа'!T_РЕЗ6</vt:lpstr>
      <vt:lpstr>'ГБУЗ РБ ГКБ № 21 г.Уфа'!T_РЕЗ6</vt:lpstr>
      <vt:lpstr>'ГБУЗ РБ ГКБ № 5 г.Уфа'!T_РЕЗ6</vt:lpstr>
      <vt:lpstr>'ГБУЗ РБ ГКБ № 8 г.Уфа'!T_РЕЗ6</vt:lpstr>
      <vt:lpstr>'ГБУЗ РБ ГКБ Демского р-на г.Уфы'!T_РЕЗ6</vt:lpstr>
      <vt:lpstr>'ГБУЗ РБ Давлекановская ЦРБ'!T_РЕЗ6</vt:lpstr>
      <vt:lpstr>'ГБУЗ РБ ДБ г.Стерлитамак'!T_РЕЗ6</vt:lpstr>
      <vt:lpstr>'ГБУЗ РБ ДП № 2 г.Уфа'!T_РЕЗ6</vt:lpstr>
      <vt:lpstr>'ГБУЗ РБ ДП № 3 г.Уфа'!T_РЕЗ6</vt:lpstr>
      <vt:lpstr>'ГБУЗ РБ ДП № 4 г.Уфа'!T_РЕЗ6</vt:lpstr>
      <vt:lpstr>'ГБУЗ РБ ДП № 5 г.Уфа'!T_РЕЗ6</vt:lpstr>
      <vt:lpstr>'ГБУЗ РБ ДП № 6 г.Уфа'!T_РЕЗ6</vt:lpstr>
      <vt:lpstr>'ГБУЗ РБ Дюртюлинская ЦРБ'!T_РЕЗ6</vt:lpstr>
      <vt:lpstr>'ГБУЗ РБ Ермекеевская ЦРБ'!T_РЕЗ6</vt:lpstr>
      <vt:lpstr>'ГБУЗ РБ Зилаирская ЦРБ'!T_РЕЗ6</vt:lpstr>
      <vt:lpstr>'ГБУЗ РБ Иглинская ЦРБ'!T_РЕЗ6</vt:lpstr>
      <vt:lpstr>'ГБУЗ РБ Исянгуловская ЦРБ'!T_РЕЗ6</vt:lpstr>
      <vt:lpstr>'ГБУЗ РБ Ишимбайская ЦРБ'!T_РЕЗ6</vt:lpstr>
      <vt:lpstr>'ГБУЗ РБ Калтасинская ЦРБ'!T_РЕЗ6</vt:lpstr>
      <vt:lpstr>'ГБУЗ РБ Караидельская ЦРБ'!T_РЕЗ6</vt:lpstr>
      <vt:lpstr>'ГБУЗ РБ Кармаскалинская ЦРБ'!T_РЕЗ6</vt:lpstr>
      <vt:lpstr>'ГБУЗ РБ КБСМП г.Уфа'!T_РЕЗ6</vt:lpstr>
      <vt:lpstr>'ГБУЗ РБ Кигинская ЦРБ'!T_РЕЗ6</vt:lpstr>
      <vt:lpstr>'ГБУЗ РБ Краснокамская ЦРБ'!T_РЕЗ6</vt:lpstr>
      <vt:lpstr>'ГБУЗ РБ Красноусольская ЦРБ'!T_РЕЗ6</vt:lpstr>
      <vt:lpstr>'ГБУЗ РБ Кушнаренковская ЦРБ'!T_РЕЗ6</vt:lpstr>
      <vt:lpstr>'ГБУЗ РБ Малоязовская ЦРБ'!T_РЕЗ6</vt:lpstr>
      <vt:lpstr>'ГБУЗ РБ Мелеузовская ЦРБ'!T_РЕЗ6</vt:lpstr>
      <vt:lpstr>'ГБУЗ РБ Месягутовская ЦРБ'!T_РЕЗ6</vt:lpstr>
      <vt:lpstr>'ГБУЗ РБ Мишкинская ЦРБ'!T_РЕЗ6</vt:lpstr>
      <vt:lpstr>'ГБУЗ РБ Миякинская ЦРБ'!T_РЕЗ6</vt:lpstr>
      <vt:lpstr>'ГБУЗ РБ Мраковская ЦРБ'!T_РЕЗ6</vt:lpstr>
      <vt:lpstr>'ГБУЗ РБ Нуримановская ЦРБ'!T_РЕЗ6</vt:lpstr>
      <vt:lpstr>'ГБУЗ РБ Поликлиника № 43 г.Уфа'!T_РЕЗ6</vt:lpstr>
      <vt:lpstr>'ГБУЗ РБ ПОликлиника № 46 г.Уфа'!T_РЕЗ6</vt:lpstr>
      <vt:lpstr>'ГБУЗ РБ Поликлиника № 50 г.Уфа'!T_РЕЗ6</vt:lpstr>
      <vt:lpstr>'ГБУЗ РБ Раевская ЦРБ'!T_РЕЗ6</vt:lpstr>
      <vt:lpstr>'ГБУЗ РБ Стерлибашевская ЦРБ'!T_РЕЗ6</vt:lpstr>
      <vt:lpstr>'ГБУЗ РБ Толбазинская ЦРБ'!T_РЕЗ6</vt:lpstr>
      <vt:lpstr>'ГБУЗ РБ Туймазинская ЦРБ'!T_РЕЗ6</vt:lpstr>
      <vt:lpstr>'ГБУЗ РБ Учалинская ЦГБ'!T_РЕЗ6</vt:lpstr>
      <vt:lpstr>'ГБУЗ РБ Федоровская ЦРБ'!T_РЕЗ6</vt:lpstr>
      <vt:lpstr>'ГБУЗ РБ ЦГБ г.Сибай'!T_РЕЗ6</vt:lpstr>
      <vt:lpstr>'ГБУЗ РБ Чекмагушевская ЦРБ'!T_РЕЗ6</vt:lpstr>
      <vt:lpstr>'ГБУЗ РБ Чишминская ЦРБ'!T_РЕЗ6</vt:lpstr>
      <vt:lpstr>'ГБУЗ РБ Шаранская ЦРБ'!T_РЕЗ6</vt:lpstr>
      <vt:lpstr>'ГБУЗ РБ Языковская ЦРБ'!T_РЕЗ6</vt:lpstr>
      <vt:lpstr>'ГБУЗ РБ Янаульская ЦРБ'!T_РЕЗ6</vt:lpstr>
      <vt:lpstr>'ООО "Медсервис" г. Салават'!T_РЕЗ6</vt:lpstr>
      <vt:lpstr>'УФИЦ РАН'!T_РЕЗ6</vt:lpstr>
      <vt:lpstr>'ФГБОУ ВО БГМУ МЗ РФ'!T_РЕЗ6</vt:lpstr>
      <vt:lpstr>'ФГБУЗ МСЧ №142 ФМБА России'!T_РЕЗ6</vt:lpstr>
      <vt:lpstr>'ЧУЗ "РЖД-Медицина"г.Стерлитамак'!T_РЕЗ6</vt:lpstr>
      <vt:lpstr>'ЧУЗ"КБ"РЖД-Медицина" г.Уфа'!T_РЕЗ6</vt:lpstr>
      <vt:lpstr>'ГБУЗ РБ Акъярская ЦРБ'!T_РЕЗ7</vt:lpstr>
      <vt:lpstr>'ГБУЗ РБ Архангельская ЦРБ'!T_РЕЗ7</vt:lpstr>
      <vt:lpstr>'ГБУЗ РБ Аскаровская ЦРБ'!T_РЕЗ7</vt:lpstr>
      <vt:lpstr>'ГБУЗ РБ Аскинская ЦРБ'!T_РЕЗ7</vt:lpstr>
      <vt:lpstr>'ГБУЗ РБ Баймакская ЦГБ'!T_РЕЗ7</vt:lpstr>
      <vt:lpstr>'ГБУЗ РБ Бакалинская ЦРБ'!T_РЕЗ7</vt:lpstr>
      <vt:lpstr>'ГБУЗ РБ Балтачевская ЦРБ'!T_РЕЗ7</vt:lpstr>
      <vt:lpstr>'ГБУЗ РБ Белебеевская ЦРБ'!T_РЕЗ7</vt:lpstr>
      <vt:lpstr>'ГБУЗ РБ Белокатайская ЦРБ'!T_РЕЗ7</vt:lpstr>
      <vt:lpstr>'ГБУЗ РБ Белорецкая ЦРКБ'!T_РЕЗ7</vt:lpstr>
      <vt:lpstr>'ГБУЗ РБ Бижбулякская ЦРБ'!T_РЕЗ7</vt:lpstr>
      <vt:lpstr>'ГБУЗ РБ Бирская ЦРБ'!T_РЕЗ7</vt:lpstr>
      <vt:lpstr>'ГБУЗ РБ Благовещенская ЦРБ'!T_РЕЗ7</vt:lpstr>
      <vt:lpstr>'ГБУЗ РБ Большеустьикинская ЦРБ'!T_РЕЗ7</vt:lpstr>
      <vt:lpstr>'ГБУЗ РБ Буздякская ЦРБ'!T_РЕЗ7</vt:lpstr>
      <vt:lpstr>'ГБУЗ РБ Бураевская ЦРБ'!T_РЕЗ7</vt:lpstr>
      <vt:lpstr>'ГБУЗ РБ Бурзянская ЦРБ'!T_РЕЗ7</vt:lpstr>
      <vt:lpstr>'ГБУЗ РБ Верхне-Татыш. ЦРБ'!T_РЕЗ7</vt:lpstr>
      <vt:lpstr>'ГБУЗ РБ Верхнеяркеевская ЦРБ'!T_РЕЗ7</vt:lpstr>
      <vt:lpstr>'ГБУЗ РБ ГБ № 1 г.Октябрьский'!T_РЕЗ7</vt:lpstr>
      <vt:lpstr>'ГБУЗ РБ ГБ № 9 г.Уфа'!T_РЕЗ7</vt:lpstr>
      <vt:lpstr>'ГБУЗ РБ ГБ г.Кумертау'!T_РЕЗ7</vt:lpstr>
      <vt:lpstr>'ГБУЗ РБ ГБ г.Нефтекамск'!T_РЕЗ7</vt:lpstr>
      <vt:lpstr>'ГБУЗ РБ ГБ г.Салават'!T_РЕЗ7</vt:lpstr>
      <vt:lpstr>'ГБУЗ РБ ГДКБ № 17 г.Уфа'!T_РЕЗ7</vt:lpstr>
      <vt:lpstr>'ГБУЗ РБ ГКБ № 1 г.Стерлитамак'!T_РЕЗ7</vt:lpstr>
      <vt:lpstr>'ГБУЗ РБ ГКБ № 13 г.Уфа'!T_РЕЗ7</vt:lpstr>
      <vt:lpstr>'ГБУЗ РБ ГКБ № 18 г.Уфа'!T_РЕЗ7</vt:lpstr>
      <vt:lpstr>'ГБУЗ РБ ГКБ № 21 г.Уфа'!T_РЕЗ7</vt:lpstr>
      <vt:lpstr>'ГБУЗ РБ ГКБ № 5 г.Уфа'!T_РЕЗ7</vt:lpstr>
      <vt:lpstr>'ГБУЗ РБ ГКБ № 8 г.Уфа'!T_РЕЗ7</vt:lpstr>
      <vt:lpstr>'ГБУЗ РБ ГКБ Демского р-на г.Уфы'!T_РЕЗ7</vt:lpstr>
      <vt:lpstr>'ГБУЗ РБ Давлекановская ЦРБ'!T_РЕЗ7</vt:lpstr>
      <vt:lpstr>'ГБУЗ РБ ДБ г.Стерлитамак'!T_РЕЗ7</vt:lpstr>
      <vt:lpstr>'ГБУЗ РБ ДП № 2 г.Уфа'!T_РЕЗ7</vt:lpstr>
      <vt:lpstr>'ГБУЗ РБ ДП № 3 г.Уфа'!T_РЕЗ7</vt:lpstr>
      <vt:lpstr>'ГБУЗ РБ ДП № 4 г.Уфа'!T_РЕЗ7</vt:lpstr>
      <vt:lpstr>'ГБУЗ РБ ДП № 5 г.Уфа'!T_РЕЗ7</vt:lpstr>
      <vt:lpstr>'ГБУЗ РБ ДП № 6 г.Уфа'!T_РЕЗ7</vt:lpstr>
      <vt:lpstr>'ГБУЗ РБ Дюртюлинская ЦРБ'!T_РЕЗ7</vt:lpstr>
      <vt:lpstr>'ГБУЗ РБ Ермекеевская ЦРБ'!T_РЕЗ7</vt:lpstr>
      <vt:lpstr>'ГБУЗ РБ Зилаирская ЦРБ'!T_РЕЗ7</vt:lpstr>
      <vt:lpstr>'ГБУЗ РБ Иглинская ЦРБ'!T_РЕЗ7</vt:lpstr>
      <vt:lpstr>'ГБУЗ РБ Исянгуловская ЦРБ'!T_РЕЗ7</vt:lpstr>
      <vt:lpstr>'ГБУЗ РБ Ишимбайская ЦРБ'!T_РЕЗ7</vt:lpstr>
      <vt:lpstr>'ГБУЗ РБ Калтасинская ЦРБ'!T_РЕЗ7</vt:lpstr>
      <vt:lpstr>'ГБУЗ РБ Караидельская ЦРБ'!T_РЕЗ7</vt:lpstr>
      <vt:lpstr>'ГБУЗ РБ Кармаскалинская ЦРБ'!T_РЕЗ7</vt:lpstr>
      <vt:lpstr>'ГБУЗ РБ КБСМП г.Уфа'!T_РЕЗ7</vt:lpstr>
      <vt:lpstr>'ГБУЗ РБ Кигинская ЦРБ'!T_РЕЗ7</vt:lpstr>
      <vt:lpstr>'ГБУЗ РБ Краснокамская ЦРБ'!T_РЕЗ7</vt:lpstr>
      <vt:lpstr>'ГБУЗ РБ Красноусольская ЦРБ'!T_РЕЗ7</vt:lpstr>
      <vt:lpstr>'ГБУЗ РБ Кушнаренковская ЦРБ'!T_РЕЗ7</vt:lpstr>
      <vt:lpstr>'ГБУЗ РБ Малоязовская ЦРБ'!T_РЕЗ7</vt:lpstr>
      <vt:lpstr>'ГБУЗ РБ Мелеузовская ЦРБ'!T_РЕЗ7</vt:lpstr>
      <vt:lpstr>'ГБУЗ РБ Месягутовская ЦРБ'!T_РЕЗ7</vt:lpstr>
      <vt:lpstr>'ГБУЗ РБ Мишкинская ЦРБ'!T_РЕЗ7</vt:lpstr>
      <vt:lpstr>'ГБУЗ РБ Миякинская ЦРБ'!T_РЕЗ7</vt:lpstr>
      <vt:lpstr>'ГБУЗ РБ Мраковская ЦРБ'!T_РЕЗ7</vt:lpstr>
      <vt:lpstr>'ГБУЗ РБ Нуримановская ЦРБ'!T_РЕЗ7</vt:lpstr>
      <vt:lpstr>'ГБУЗ РБ Поликлиника № 43 г.Уфа'!T_РЕЗ7</vt:lpstr>
      <vt:lpstr>'ГБУЗ РБ ПОликлиника № 46 г.Уфа'!T_РЕЗ7</vt:lpstr>
      <vt:lpstr>'ГБУЗ РБ Поликлиника № 50 г.Уфа'!T_РЕЗ7</vt:lpstr>
      <vt:lpstr>'ГБУЗ РБ Раевская ЦРБ'!T_РЕЗ7</vt:lpstr>
      <vt:lpstr>'ГБУЗ РБ Стерлибашевская ЦРБ'!T_РЕЗ7</vt:lpstr>
      <vt:lpstr>'ГБУЗ РБ Толбазинская ЦРБ'!T_РЕЗ7</vt:lpstr>
      <vt:lpstr>'ГБУЗ РБ Туймазинская ЦРБ'!T_РЕЗ7</vt:lpstr>
      <vt:lpstr>'ГБУЗ РБ Учалинская ЦГБ'!T_РЕЗ7</vt:lpstr>
      <vt:lpstr>'ГБУЗ РБ Федоровская ЦРБ'!T_РЕЗ7</vt:lpstr>
      <vt:lpstr>'ГБУЗ РБ ЦГБ г.Сибай'!T_РЕЗ7</vt:lpstr>
      <vt:lpstr>'ГБУЗ РБ Чекмагушевская ЦРБ'!T_РЕЗ7</vt:lpstr>
      <vt:lpstr>'ГБУЗ РБ Чишминская ЦРБ'!T_РЕЗ7</vt:lpstr>
      <vt:lpstr>'ГБУЗ РБ Шаранская ЦРБ'!T_РЕЗ7</vt:lpstr>
      <vt:lpstr>'ГБУЗ РБ Языковская ЦРБ'!T_РЕЗ7</vt:lpstr>
      <vt:lpstr>'ГБУЗ РБ Янаульская ЦРБ'!T_РЕЗ7</vt:lpstr>
      <vt:lpstr>'ООО "Медсервис" г. Салават'!T_РЕЗ7</vt:lpstr>
      <vt:lpstr>'УФИЦ РАН'!T_РЕЗ7</vt:lpstr>
      <vt:lpstr>'ФГБОУ ВО БГМУ МЗ РФ'!T_РЕЗ7</vt:lpstr>
      <vt:lpstr>'ФГБУЗ МСЧ №142 ФМБА России'!T_РЕЗ7</vt:lpstr>
      <vt:lpstr>'ЧУЗ "РЖД-Медицина"г.Стерлитамак'!T_РЕЗ7</vt:lpstr>
      <vt:lpstr>'ЧУЗ"КБ"РЖД-Медицина" г.Уфа'!T_РЕЗ7</vt:lpstr>
      <vt:lpstr>'ГБУЗ РБ Акъярская ЦРБ'!T_РЕЗ8</vt:lpstr>
      <vt:lpstr>'ГБУЗ РБ Архангельская ЦРБ'!T_РЕЗ8</vt:lpstr>
      <vt:lpstr>'ГБУЗ РБ Аскаровская ЦРБ'!T_РЕЗ8</vt:lpstr>
      <vt:lpstr>'ГБУЗ РБ Аскинская ЦРБ'!T_РЕЗ8</vt:lpstr>
      <vt:lpstr>'ГБУЗ РБ Баймакская ЦГБ'!T_РЕЗ8</vt:lpstr>
      <vt:lpstr>'ГБУЗ РБ Бакалинская ЦРБ'!T_РЕЗ8</vt:lpstr>
      <vt:lpstr>'ГБУЗ РБ Балтачевская ЦРБ'!T_РЕЗ8</vt:lpstr>
      <vt:lpstr>'ГБУЗ РБ Белебеевская ЦРБ'!T_РЕЗ8</vt:lpstr>
      <vt:lpstr>'ГБУЗ РБ Белокатайская ЦРБ'!T_РЕЗ8</vt:lpstr>
      <vt:lpstr>'ГБУЗ РБ Белорецкая ЦРКБ'!T_РЕЗ8</vt:lpstr>
      <vt:lpstr>'ГБУЗ РБ Бижбулякская ЦРБ'!T_РЕЗ8</vt:lpstr>
      <vt:lpstr>'ГБУЗ РБ Бирская ЦРБ'!T_РЕЗ8</vt:lpstr>
      <vt:lpstr>'ГБУЗ РБ Благовещенская ЦРБ'!T_РЕЗ8</vt:lpstr>
      <vt:lpstr>'ГБУЗ РБ Большеустьикинская ЦРБ'!T_РЕЗ8</vt:lpstr>
      <vt:lpstr>'ГБУЗ РБ Буздякская ЦРБ'!T_РЕЗ8</vt:lpstr>
      <vt:lpstr>'ГБУЗ РБ Бураевская ЦРБ'!T_РЕЗ8</vt:lpstr>
      <vt:lpstr>'ГБУЗ РБ Бурзянская ЦРБ'!T_РЕЗ8</vt:lpstr>
      <vt:lpstr>'ГБУЗ РБ Верхне-Татыш. ЦРБ'!T_РЕЗ8</vt:lpstr>
      <vt:lpstr>'ГБУЗ РБ Верхнеяркеевская ЦРБ'!T_РЕЗ8</vt:lpstr>
      <vt:lpstr>'ГБУЗ РБ ГБ № 1 г.Октябрьский'!T_РЕЗ8</vt:lpstr>
      <vt:lpstr>'ГБУЗ РБ ГБ № 9 г.Уфа'!T_РЕЗ8</vt:lpstr>
      <vt:lpstr>'ГБУЗ РБ ГБ г.Кумертау'!T_РЕЗ8</vt:lpstr>
      <vt:lpstr>'ГБУЗ РБ ГБ г.Нефтекамск'!T_РЕЗ8</vt:lpstr>
      <vt:lpstr>'ГБУЗ РБ ГБ г.Салават'!T_РЕЗ8</vt:lpstr>
      <vt:lpstr>'ГБУЗ РБ ГДКБ № 17 г.Уфа'!T_РЕЗ8</vt:lpstr>
      <vt:lpstr>'ГБУЗ РБ ГКБ № 1 г.Стерлитамак'!T_РЕЗ8</vt:lpstr>
      <vt:lpstr>'ГБУЗ РБ ГКБ № 13 г.Уфа'!T_РЕЗ8</vt:lpstr>
      <vt:lpstr>'ГБУЗ РБ ГКБ № 18 г.Уфа'!T_РЕЗ8</vt:lpstr>
      <vt:lpstr>'ГБУЗ РБ ГКБ № 21 г.Уфа'!T_РЕЗ8</vt:lpstr>
      <vt:lpstr>'ГБУЗ РБ ГКБ № 5 г.Уфа'!T_РЕЗ8</vt:lpstr>
      <vt:lpstr>'ГБУЗ РБ ГКБ № 8 г.Уфа'!T_РЕЗ8</vt:lpstr>
      <vt:lpstr>'ГБУЗ РБ ГКБ Демского р-на г.Уфы'!T_РЕЗ8</vt:lpstr>
      <vt:lpstr>'ГБУЗ РБ Давлекановская ЦРБ'!T_РЕЗ8</vt:lpstr>
      <vt:lpstr>'ГБУЗ РБ ДБ г.Стерлитамак'!T_РЕЗ8</vt:lpstr>
      <vt:lpstr>'ГБУЗ РБ ДП № 2 г.Уфа'!T_РЕЗ8</vt:lpstr>
      <vt:lpstr>'ГБУЗ РБ ДП № 3 г.Уфа'!T_РЕЗ8</vt:lpstr>
      <vt:lpstr>'ГБУЗ РБ ДП № 4 г.Уфа'!T_РЕЗ8</vt:lpstr>
      <vt:lpstr>'ГБУЗ РБ ДП № 5 г.Уфа'!T_РЕЗ8</vt:lpstr>
      <vt:lpstr>'ГБУЗ РБ ДП № 6 г.Уфа'!T_РЕЗ8</vt:lpstr>
      <vt:lpstr>'ГБУЗ РБ Дюртюлинская ЦРБ'!T_РЕЗ8</vt:lpstr>
      <vt:lpstr>'ГБУЗ РБ Ермекеевская ЦРБ'!T_РЕЗ8</vt:lpstr>
      <vt:lpstr>'ГБУЗ РБ Зилаирская ЦРБ'!T_РЕЗ8</vt:lpstr>
      <vt:lpstr>'ГБУЗ РБ Иглинская ЦРБ'!T_РЕЗ8</vt:lpstr>
      <vt:lpstr>'ГБУЗ РБ Исянгуловская ЦРБ'!T_РЕЗ8</vt:lpstr>
      <vt:lpstr>'ГБУЗ РБ Ишимбайская ЦРБ'!T_РЕЗ8</vt:lpstr>
      <vt:lpstr>'ГБУЗ РБ Калтасинская ЦРБ'!T_РЕЗ8</vt:lpstr>
      <vt:lpstr>'ГБУЗ РБ Караидельская ЦРБ'!T_РЕЗ8</vt:lpstr>
      <vt:lpstr>'ГБУЗ РБ Кармаскалинская ЦРБ'!T_РЕЗ8</vt:lpstr>
      <vt:lpstr>'ГБУЗ РБ КБСМП г.Уфа'!T_РЕЗ8</vt:lpstr>
      <vt:lpstr>'ГБУЗ РБ Кигинская ЦРБ'!T_РЕЗ8</vt:lpstr>
      <vt:lpstr>'ГБУЗ РБ Краснокамская ЦРБ'!T_РЕЗ8</vt:lpstr>
      <vt:lpstr>'ГБУЗ РБ Красноусольская ЦРБ'!T_РЕЗ8</vt:lpstr>
      <vt:lpstr>'ГБУЗ РБ Кушнаренковская ЦРБ'!T_РЕЗ8</vt:lpstr>
      <vt:lpstr>'ГБУЗ РБ Малоязовская ЦРБ'!T_РЕЗ8</vt:lpstr>
      <vt:lpstr>'ГБУЗ РБ Мелеузовская ЦРБ'!T_РЕЗ8</vt:lpstr>
      <vt:lpstr>'ГБУЗ РБ Месягутовская ЦРБ'!T_РЕЗ8</vt:lpstr>
      <vt:lpstr>'ГБУЗ РБ Мишкинская ЦРБ'!T_РЕЗ8</vt:lpstr>
      <vt:lpstr>'ГБУЗ РБ Миякинская ЦРБ'!T_РЕЗ8</vt:lpstr>
      <vt:lpstr>'ГБУЗ РБ Мраковская ЦРБ'!T_РЕЗ8</vt:lpstr>
      <vt:lpstr>'ГБУЗ РБ Нуримановская ЦРБ'!T_РЕЗ8</vt:lpstr>
      <vt:lpstr>'ГБУЗ РБ Поликлиника № 43 г.Уфа'!T_РЕЗ8</vt:lpstr>
      <vt:lpstr>'ГБУЗ РБ ПОликлиника № 46 г.Уфа'!T_РЕЗ8</vt:lpstr>
      <vt:lpstr>'ГБУЗ РБ Поликлиника № 50 г.Уфа'!T_РЕЗ8</vt:lpstr>
      <vt:lpstr>'ГБУЗ РБ Раевская ЦРБ'!T_РЕЗ8</vt:lpstr>
      <vt:lpstr>'ГБУЗ РБ Стерлибашевская ЦРБ'!T_РЕЗ8</vt:lpstr>
      <vt:lpstr>'ГБУЗ РБ Толбазинская ЦРБ'!T_РЕЗ8</vt:lpstr>
      <vt:lpstr>'ГБУЗ РБ Туймазинская ЦРБ'!T_РЕЗ8</vt:lpstr>
      <vt:lpstr>'ГБУЗ РБ Учалинская ЦГБ'!T_РЕЗ8</vt:lpstr>
      <vt:lpstr>'ГБУЗ РБ Федоровская ЦРБ'!T_РЕЗ8</vt:lpstr>
      <vt:lpstr>'ГБУЗ РБ ЦГБ г.Сибай'!T_РЕЗ8</vt:lpstr>
      <vt:lpstr>'ГБУЗ РБ Чекмагушевская ЦРБ'!T_РЕЗ8</vt:lpstr>
      <vt:lpstr>'ГБУЗ РБ Чишминская ЦРБ'!T_РЕЗ8</vt:lpstr>
      <vt:lpstr>'ГБУЗ РБ Шаранская ЦРБ'!T_РЕЗ8</vt:lpstr>
      <vt:lpstr>'ГБУЗ РБ Языковская ЦРБ'!T_РЕЗ8</vt:lpstr>
      <vt:lpstr>'ГБУЗ РБ Янаульская ЦРБ'!T_РЕЗ8</vt:lpstr>
      <vt:lpstr>'ООО "Медсервис" г. Салават'!T_РЕЗ8</vt:lpstr>
      <vt:lpstr>'УФИЦ РАН'!T_РЕЗ8</vt:lpstr>
      <vt:lpstr>'ФГБОУ ВО БГМУ МЗ РФ'!T_РЕЗ8</vt:lpstr>
      <vt:lpstr>'ФГБУЗ МСЧ №142 ФМБА России'!T_РЕЗ8</vt:lpstr>
      <vt:lpstr>'ЧУЗ "РЖД-Медицина"г.Стерлитамак'!T_РЕЗ8</vt:lpstr>
      <vt:lpstr>'ЧУЗ"КБ"РЖД-Медицина" г.Уфа'!T_РЕЗ8</vt:lpstr>
      <vt:lpstr>'ГБУЗ РБ Акъярская ЦРБ'!T_РЕЗ9</vt:lpstr>
      <vt:lpstr>'ГБУЗ РБ Архангельская ЦРБ'!T_РЕЗ9</vt:lpstr>
      <vt:lpstr>'ГБУЗ РБ Аскаровская ЦРБ'!T_РЕЗ9</vt:lpstr>
      <vt:lpstr>'ГБУЗ РБ Аскинская ЦРБ'!T_РЕЗ9</vt:lpstr>
      <vt:lpstr>'ГБУЗ РБ Баймакская ЦГБ'!T_РЕЗ9</vt:lpstr>
      <vt:lpstr>'ГБУЗ РБ Бакалинская ЦРБ'!T_РЕЗ9</vt:lpstr>
      <vt:lpstr>'ГБУЗ РБ Балтачевская ЦРБ'!T_РЕЗ9</vt:lpstr>
      <vt:lpstr>'ГБУЗ РБ Белебеевская ЦРБ'!T_РЕЗ9</vt:lpstr>
      <vt:lpstr>'ГБУЗ РБ Белокатайская ЦРБ'!T_РЕЗ9</vt:lpstr>
      <vt:lpstr>'ГБУЗ РБ Белорецкая ЦРКБ'!T_РЕЗ9</vt:lpstr>
      <vt:lpstr>'ГБУЗ РБ Бижбулякская ЦРБ'!T_РЕЗ9</vt:lpstr>
      <vt:lpstr>'ГБУЗ РБ Бирская ЦРБ'!T_РЕЗ9</vt:lpstr>
      <vt:lpstr>'ГБУЗ РБ Благовещенская ЦРБ'!T_РЕЗ9</vt:lpstr>
      <vt:lpstr>'ГБУЗ РБ Большеустьикинская ЦРБ'!T_РЕЗ9</vt:lpstr>
      <vt:lpstr>'ГБУЗ РБ Буздякская ЦРБ'!T_РЕЗ9</vt:lpstr>
      <vt:lpstr>'ГБУЗ РБ Бураевская ЦРБ'!T_РЕЗ9</vt:lpstr>
      <vt:lpstr>'ГБУЗ РБ Бурзянская ЦРБ'!T_РЕЗ9</vt:lpstr>
      <vt:lpstr>'ГБУЗ РБ Верхне-Татыш. ЦРБ'!T_РЕЗ9</vt:lpstr>
      <vt:lpstr>'ГБУЗ РБ Верхнеяркеевская ЦРБ'!T_РЕЗ9</vt:lpstr>
      <vt:lpstr>'ГБУЗ РБ ГБ № 1 г.Октябрьский'!T_РЕЗ9</vt:lpstr>
      <vt:lpstr>'ГБУЗ РБ ГБ № 9 г.Уфа'!T_РЕЗ9</vt:lpstr>
      <vt:lpstr>'ГБУЗ РБ ГБ г.Кумертау'!T_РЕЗ9</vt:lpstr>
      <vt:lpstr>'ГБУЗ РБ ГБ г.Нефтекамск'!T_РЕЗ9</vt:lpstr>
      <vt:lpstr>'ГБУЗ РБ ГБ г.Салават'!T_РЕЗ9</vt:lpstr>
      <vt:lpstr>'ГБУЗ РБ ГДКБ № 17 г.Уфа'!T_РЕЗ9</vt:lpstr>
      <vt:lpstr>'ГБУЗ РБ ГКБ № 1 г.Стерлитамак'!T_РЕЗ9</vt:lpstr>
      <vt:lpstr>'ГБУЗ РБ ГКБ № 13 г.Уфа'!T_РЕЗ9</vt:lpstr>
      <vt:lpstr>'ГБУЗ РБ ГКБ № 18 г.Уфа'!T_РЕЗ9</vt:lpstr>
      <vt:lpstr>'ГБУЗ РБ ГКБ № 21 г.Уфа'!T_РЕЗ9</vt:lpstr>
      <vt:lpstr>'ГБУЗ РБ ГКБ № 5 г.Уфа'!T_РЕЗ9</vt:lpstr>
      <vt:lpstr>'ГБУЗ РБ ГКБ № 8 г.Уфа'!T_РЕЗ9</vt:lpstr>
      <vt:lpstr>'ГБУЗ РБ ГКБ Демского р-на г.Уфы'!T_РЕЗ9</vt:lpstr>
      <vt:lpstr>'ГБУЗ РБ Давлекановская ЦРБ'!T_РЕЗ9</vt:lpstr>
      <vt:lpstr>'ГБУЗ РБ ДБ г.Стерлитамак'!T_РЕЗ9</vt:lpstr>
      <vt:lpstr>'ГБУЗ РБ ДП № 2 г.Уфа'!T_РЕЗ9</vt:lpstr>
      <vt:lpstr>'ГБУЗ РБ ДП № 3 г.Уфа'!T_РЕЗ9</vt:lpstr>
      <vt:lpstr>'ГБУЗ РБ ДП № 4 г.Уфа'!T_РЕЗ9</vt:lpstr>
      <vt:lpstr>'ГБУЗ РБ ДП № 5 г.Уфа'!T_РЕЗ9</vt:lpstr>
      <vt:lpstr>'ГБУЗ РБ ДП № 6 г.Уфа'!T_РЕЗ9</vt:lpstr>
      <vt:lpstr>'ГБУЗ РБ Дюртюлинская ЦРБ'!T_РЕЗ9</vt:lpstr>
      <vt:lpstr>'ГБУЗ РБ Ермекеевская ЦРБ'!T_РЕЗ9</vt:lpstr>
      <vt:lpstr>'ГБУЗ РБ Зилаирская ЦРБ'!T_РЕЗ9</vt:lpstr>
      <vt:lpstr>'ГБУЗ РБ Иглинская ЦРБ'!T_РЕЗ9</vt:lpstr>
      <vt:lpstr>'ГБУЗ РБ Исянгуловская ЦРБ'!T_РЕЗ9</vt:lpstr>
      <vt:lpstr>'ГБУЗ РБ Ишимбайская ЦРБ'!T_РЕЗ9</vt:lpstr>
      <vt:lpstr>'ГБУЗ РБ Калтасинская ЦРБ'!T_РЕЗ9</vt:lpstr>
      <vt:lpstr>'ГБУЗ РБ Караидельская ЦРБ'!T_РЕЗ9</vt:lpstr>
      <vt:lpstr>'ГБУЗ РБ Кармаскалинская ЦРБ'!T_РЕЗ9</vt:lpstr>
      <vt:lpstr>'ГБУЗ РБ КБСМП г.Уфа'!T_РЕЗ9</vt:lpstr>
      <vt:lpstr>'ГБУЗ РБ Кигинская ЦРБ'!T_РЕЗ9</vt:lpstr>
      <vt:lpstr>'ГБУЗ РБ Краснокамская ЦРБ'!T_РЕЗ9</vt:lpstr>
      <vt:lpstr>'ГБУЗ РБ Красноусольская ЦРБ'!T_РЕЗ9</vt:lpstr>
      <vt:lpstr>'ГБУЗ РБ Кушнаренковская ЦРБ'!T_РЕЗ9</vt:lpstr>
      <vt:lpstr>'ГБУЗ РБ Малоязовская ЦРБ'!T_РЕЗ9</vt:lpstr>
      <vt:lpstr>'ГБУЗ РБ Мелеузовская ЦРБ'!T_РЕЗ9</vt:lpstr>
      <vt:lpstr>'ГБУЗ РБ Месягутовская ЦРБ'!T_РЕЗ9</vt:lpstr>
      <vt:lpstr>'ГБУЗ РБ Мишкинская ЦРБ'!T_РЕЗ9</vt:lpstr>
      <vt:lpstr>'ГБУЗ РБ Миякинская ЦРБ'!T_РЕЗ9</vt:lpstr>
      <vt:lpstr>'ГБУЗ РБ Мраковская ЦРБ'!T_РЕЗ9</vt:lpstr>
      <vt:lpstr>'ГБУЗ РБ Нуримановская ЦРБ'!T_РЕЗ9</vt:lpstr>
      <vt:lpstr>'ГБУЗ РБ Поликлиника № 43 г.Уфа'!T_РЕЗ9</vt:lpstr>
      <vt:lpstr>'ГБУЗ РБ ПОликлиника № 46 г.Уфа'!T_РЕЗ9</vt:lpstr>
      <vt:lpstr>'ГБУЗ РБ Поликлиника № 50 г.Уфа'!T_РЕЗ9</vt:lpstr>
      <vt:lpstr>'ГБУЗ РБ Раевская ЦРБ'!T_РЕЗ9</vt:lpstr>
      <vt:lpstr>'ГБУЗ РБ Стерлибашевская ЦРБ'!T_РЕЗ9</vt:lpstr>
      <vt:lpstr>'ГБУЗ РБ Толбазинская ЦРБ'!T_РЕЗ9</vt:lpstr>
      <vt:lpstr>'ГБУЗ РБ Туймазинская ЦРБ'!T_РЕЗ9</vt:lpstr>
      <vt:lpstr>'ГБУЗ РБ Учалинская ЦГБ'!T_РЕЗ9</vt:lpstr>
      <vt:lpstr>'ГБУЗ РБ Федоровская ЦРБ'!T_РЕЗ9</vt:lpstr>
      <vt:lpstr>'ГБУЗ РБ ЦГБ г.Сибай'!T_РЕЗ9</vt:lpstr>
      <vt:lpstr>'ГБУЗ РБ Чекмагушевская ЦРБ'!T_РЕЗ9</vt:lpstr>
      <vt:lpstr>'ГБУЗ РБ Чишминская ЦРБ'!T_РЕЗ9</vt:lpstr>
      <vt:lpstr>'ГБУЗ РБ Шаранская ЦРБ'!T_РЕЗ9</vt:lpstr>
      <vt:lpstr>'ГБУЗ РБ Языковская ЦРБ'!T_РЕЗ9</vt:lpstr>
      <vt:lpstr>'ГБУЗ РБ Янаульская ЦРБ'!T_РЕЗ9</vt:lpstr>
      <vt:lpstr>'ООО "Медсервис" г. Салават'!T_РЕЗ9</vt:lpstr>
      <vt:lpstr>'УФИЦ РАН'!T_РЕЗ9</vt:lpstr>
      <vt:lpstr>'ФГБОУ ВО БГМУ МЗ РФ'!T_РЕЗ9</vt:lpstr>
      <vt:lpstr>'ФГБУЗ МСЧ №142 ФМБА России'!T_РЕЗ9</vt:lpstr>
      <vt:lpstr>'ЧУЗ "РЖД-Медицина"г.Стерлитамак'!T_РЕЗ9</vt:lpstr>
      <vt:lpstr>'ЧУЗ"КБ"РЖД-Медицина" г.Уфа'!T_РЕЗ9</vt:lpstr>
      <vt:lpstr>'ГБУЗ РБ Акъярская ЦРБ'!V_пр_1_8</vt:lpstr>
      <vt:lpstr>'ГБУЗ РБ Архангельская ЦРБ'!V_пр_1_8</vt:lpstr>
      <vt:lpstr>'ГБУЗ РБ Аскаровская ЦРБ'!V_пр_1_8</vt:lpstr>
      <vt:lpstr>'ГБУЗ РБ Аскинская ЦРБ'!V_пр_1_8</vt:lpstr>
      <vt:lpstr>'ГБУЗ РБ Баймакская ЦГБ'!V_пр_1_8</vt:lpstr>
      <vt:lpstr>'ГБУЗ РБ Бакалинская ЦРБ'!V_пр_1_8</vt:lpstr>
      <vt:lpstr>'ГБУЗ РБ Балтачевская ЦРБ'!V_пр_1_8</vt:lpstr>
      <vt:lpstr>'ГБУЗ РБ Белебеевская ЦРБ'!V_пр_1_8</vt:lpstr>
      <vt:lpstr>'ГБУЗ РБ Белокатайская ЦРБ'!V_пр_1_8</vt:lpstr>
      <vt:lpstr>'ГБУЗ РБ Белорецкая ЦРКБ'!V_пр_1_8</vt:lpstr>
      <vt:lpstr>'ГБУЗ РБ Бижбулякская ЦРБ'!V_пр_1_8</vt:lpstr>
      <vt:lpstr>'ГБУЗ РБ Бирская ЦРБ'!V_пр_1_8</vt:lpstr>
      <vt:lpstr>'ГБУЗ РБ Благовещенская ЦРБ'!V_пр_1_8</vt:lpstr>
      <vt:lpstr>'ГБУЗ РБ Большеустьикинская ЦРБ'!V_пр_1_8</vt:lpstr>
      <vt:lpstr>'ГБУЗ РБ Буздякская ЦРБ'!V_пр_1_8</vt:lpstr>
      <vt:lpstr>'ГБУЗ РБ Бураевская ЦРБ'!V_пр_1_8</vt:lpstr>
      <vt:lpstr>'ГБУЗ РБ Бурзянская ЦРБ'!V_пр_1_8</vt:lpstr>
      <vt:lpstr>'ГБУЗ РБ Верхне-Татыш. ЦРБ'!V_пр_1_8</vt:lpstr>
      <vt:lpstr>'ГБУЗ РБ Верхнеяркеевская ЦРБ'!V_пр_1_8</vt:lpstr>
      <vt:lpstr>'ГБУЗ РБ ГБ № 1 г.Октябрьский'!V_пр_1_8</vt:lpstr>
      <vt:lpstr>'ГБУЗ РБ ГБ № 9 г.Уфа'!V_пр_1_8</vt:lpstr>
      <vt:lpstr>'ГБУЗ РБ ГБ г.Кумертау'!V_пр_1_8</vt:lpstr>
      <vt:lpstr>'ГБУЗ РБ ГБ г.Нефтекамск'!V_пр_1_8</vt:lpstr>
      <vt:lpstr>'ГБУЗ РБ ГБ г.Салават'!V_пр_1_8</vt:lpstr>
      <vt:lpstr>'ГБУЗ РБ ГДКБ № 17 г.Уфа'!V_пр_1_8</vt:lpstr>
      <vt:lpstr>'ГБУЗ РБ ГКБ № 1 г.Стерлитамак'!V_пр_1_8</vt:lpstr>
      <vt:lpstr>'ГБУЗ РБ ГКБ № 13 г.Уфа'!V_пр_1_8</vt:lpstr>
      <vt:lpstr>'ГБУЗ РБ ГКБ № 18 г.Уфа'!V_пр_1_8</vt:lpstr>
      <vt:lpstr>'ГБУЗ РБ ГКБ № 21 г.Уфа'!V_пр_1_8</vt:lpstr>
      <vt:lpstr>'ГБУЗ РБ ГКБ № 5 г.Уфа'!V_пр_1_8</vt:lpstr>
      <vt:lpstr>'ГБУЗ РБ ГКБ № 8 г.Уфа'!V_пр_1_8</vt:lpstr>
      <vt:lpstr>'ГБУЗ РБ ГКБ Демского р-на г.Уфы'!V_пр_1_8</vt:lpstr>
      <vt:lpstr>'ГБУЗ РБ Давлекановская ЦРБ'!V_пр_1_8</vt:lpstr>
      <vt:lpstr>'ГБУЗ РБ ДБ г.Стерлитамак'!V_пр_1_8</vt:lpstr>
      <vt:lpstr>'ГБУЗ РБ ДП № 2 г.Уфа'!V_пр_1_8</vt:lpstr>
      <vt:lpstr>'ГБУЗ РБ ДП № 3 г.Уфа'!V_пр_1_8</vt:lpstr>
      <vt:lpstr>'ГБУЗ РБ ДП № 4 г.Уфа'!V_пр_1_8</vt:lpstr>
      <vt:lpstr>'ГБУЗ РБ ДП № 5 г.Уфа'!V_пр_1_8</vt:lpstr>
      <vt:lpstr>'ГБУЗ РБ ДП № 6 г.Уфа'!V_пр_1_8</vt:lpstr>
      <vt:lpstr>'ГБУЗ РБ Дюртюлинская ЦРБ'!V_пр_1_8</vt:lpstr>
      <vt:lpstr>'ГБУЗ РБ Ермекеевская ЦРБ'!V_пр_1_8</vt:lpstr>
      <vt:lpstr>'ГБУЗ РБ Зилаирская ЦРБ'!V_пр_1_8</vt:lpstr>
      <vt:lpstr>'ГБУЗ РБ Иглинская ЦРБ'!V_пр_1_8</vt:lpstr>
      <vt:lpstr>'ГБУЗ РБ Исянгуловская ЦРБ'!V_пр_1_8</vt:lpstr>
      <vt:lpstr>'ГБУЗ РБ Ишимбайская ЦРБ'!V_пр_1_8</vt:lpstr>
      <vt:lpstr>'ГБУЗ РБ Калтасинская ЦРБ'!V_пр_1_8</vt:lpstr>
      <vt:lpstr>'ГБУЗ РБ Караидельская ЦРБ'!V_пр_1_8</vt:lpstr>
      <vt:lpstr>'ГБУЗ РБ Кармаскалинская ЦРБ'!V_пр_1_8</vt:lpstr>
      <vt:lpstr>'ГБУЗ РБ КБСМП г.Уфа'!V_пр_1_8</vt:lpstr>
      <vt:lpstr>'ГБУЗ РБ Кигинская ЦРБ'!V_пр_1_8</vt:lpstr>
      <vt:lpstr>'ГБУЗ РБ Краснокамская ЦРБ'!V_пр_1_8</vt:lpstr>
      <vt:lpstr>'ГБУЗ РБ Красноусольская ЦРБ'!V_пр_1_8</vt:lpstr>
      <vt:lpstr>'ГБУЗ РБ Кушнаренковская ЦРБ'!V_пр_1_8</vt:lpstr>
      <vt:lpstr>'ГБУЗ РБ Малоязовская ЦРБ'!V_пр_1_8</vt:lpstr>
      <vt:lpstr>'ГБУЗ РБ Мелеузовская ЦРБ'!V_пр_1_8</vt:lpstr>
      <vt:lpstr>'ГБУЗ РБ Месягутовская ЦРБ'!V_пр_1_8</vt:lpstr>
      <vt:lpstr>'ГБУЗ РБ Мишкинская ЦРБ'!V_пр_1_8</vt:lpstr>
      <vt:lpstr>'ГБУЗ РБ Миякинская ЦРБ'!V_пр_1_8</vt:lpstr>
      <vt:lpstr>'ГБУЗ РБ Мраковская ЦРБ'!V_пр_1_8</vt:lpstr>
      <vt:lpstr>'ГБУЗ РБ Нуримановская ЦРБ'!V_пр_1_8</vt:lpstr>
      <vt:lpstr>'ГБУЗ РБ Поликлиника № 43 г.Уфа'!V_пр_1_8</vt:lpstr>
      <vt:lpstr>'ГБУЗ РБ ПОликлиника № 46 г.Уфа'!V_пр_1_8</vt:lpstr>
      <vt:lpstr>'ГБУЗ РБ Поликлиника № 50 г.Уфа'!V_пр_1_8</vt:lpstr>
      <vt:lpstr>'ГБУЗ РБ Раевская ЦРБ'!V_пр_1_8</vt:lpstr>
      <vt:lpstr>'ГБУЗ РБ Стерлибашевская ЦРБ'!V_пр_1_8</vt:lpstr>
      <vt:lpstr>'ГБУЗ РБ Толбазинская ЦРБ'!V_пр_1_8</vt:lpstr>
      <vt:lpstr>'ГБУЗ РБ Туймазинская ЦРБ'!V_пр_1_8</vt:lpstr>
      <vt:lpstr>'ГБУЗ РБ Учалинская ЦГБ'!V_пр_1_8</vt:lpstr>
      <vt:lpstr>'ГБУЗ РБ Федоровская ЦРБ'!V_пр_1_8</vt:lpstr>
      <vt:lpstr>'ГБУЗ РБ ЦГБ г.Сибай'!V_пр_1_8</vt:lpstr>
      <vt:lpstr>'ГБУЗ РБ Чекмагушевская ЦРБ'!V_пр_1_8</vt:lpstr>
      <vt:lpstr>'ГБУЗ РБ Чишминская ЦРБ'!V_пр_1_8</vt:lpstr>
      <vt:lpstr>'ГБУЗ РБ Шаранская ЦРБ'!V_пр_1_8</vt:lpstr>
      <vt:lpstr>'ГБУЗ РБ Языковская ЦРБ'!V_пр_1_8</vt:lpstr>
      <vt:lpstr>'ГБУЗ РБ Янаульская ЦРБ'!V_пр_1_8</vt:lpstr>
      <vt:lpstr>'ООО "Медсервис" г. Салават'!V_пр_1_8</vt:lpstr>
      <vt:lpstr>'УФИЦ РАН'!V_пр_1_8</vt:lpstr>
      <vt:lpstr>'ФГБОУ ВО БГМУ МЗ РФ'!V_пр_1_8</vt:lpstr>
      <vt:lpstr>'ФГБУЗ МСЧ №142 ФМБА России'!V_пр_1_8</vt:lpstr>
      <vt:lpstr>'ЧУЗ "РЖД-Медицина"г.Стерлитамак'!V_пр_1_8</vt:lpstr>
      <vt:lpstr>'ЧУЗ"КБ"РЖД-Медицина" г.Уфа'!V_пр_1_8</vt:lpstr>
      <vt:lpstr>'ГБУЗ РБ Акъярская ЦРБ'!V_пр_10_3</vt:lpstr>
      <vt:lpstr>'ГБУЗ РБ Архангельская ЦРБ'!V_пр_10_3</vt:lpstr>
      <vt:lpstr>'ГБУЗ РБ Аскаровская ЦРБ'!V_пр_10_3</vt:lpstr>
      <vt:lpstr>'ГБУЗ РБ Аскинская ЦРБ'!V_пр_10_3</vt:lpstr>
      <vt:lpstr>'ГБУЗ РБ Баймакская ЦГБ'!V_пр_10_3</vt:lpstr>
      <vt:lpstr>'ГБУЗ РБ Бакалинская ЦРБ'!V_пр_10_3</vt:lpstr>
      <vt:lpstr>'ГБУЗ РБ Балтачевская ЦРБ'!V_пр_10_3</vt:lpstr>
      <vt:lpstr>'ГБУЗ РБ Белебеевская ЦРБ'!V_пр_10_3</vt:lpstr>
      <vt:lpstr>'ГБУЗ РБ Белокатайская ЦРБ'!V_пр_10_3</vt:lpstr>
      <vt:lpstr>'ГБУЗ РБ Белорецкая ЦРКБ'!V_пр_10_3</vt:lpstr>
      <vt:lpstr>'ГБУЗ РБ Бижбулякская ЦРБ'!V_пр_10_3</vt:lpstr>
      <vt:lpstr>'ГБУЗ РБ Бирская ЦРБ'!V_пр_10_3</vt:lpstr>
      <vt:lpstr>'ГБУЗ РБ Благовещенская ЦРБ'!V_пр_10_3</vt:lpstr>
      <vt:lpstr>'ГБУЗ РБ Большеустьикинская ЦРБ'!V_пр_10_3</vt:lpstr>
      <vt:lpstr>'ГБУЗ РБ Буздякская ЦРБ'!V_пр_10_3</vt:lpstr>
      <vt:lpstr>'ГБУЗ РБ Бураевская ЦРБ'!V_пр_10_3</vt:lpstr>
      <vt:lpstr>'ГБУЗ РБ Бурзянская ЦРБ'!V_пр_10_3</vt:lpstr>
      <vt:lpstr>'ГБУЗ РБ Верхне-Татыш. ЦРБ'!V_пр_10_3</vt:lpstr>
      <vt:lpstr>'ГБУЗ РБ Верхнеяркеевская ЦРБ'!V_пр_10_3</vt:lpstr>
      <vt:lpstr>'ГБУЗ РБ ГБ № 1 г.Октябрьский'!V_пр_10_3</vt:lpstr>
      <vt:lpstr>'ГБУЗ РБ ГБ № 9 г.Уфа'!V_пр_10_3</vt:lpstr>
      <vt:lpstr>'ГБУЗ РБ ГБ г.Кумертау'!V_пр_10_3</vt:lpstr>
      <vt:lpstr>'ГБУЗ РБ ГБ г.Нефтекамск'!V_пр_10_3</vt:lpstr>
      <vt:lpstr>'ГБУЗ РБ ГБ г.Салават'!V_пр_10_3</vt:lpstr>
      <vt:lpstr>'ГБУЗ РБ ГДКБ № 17 г.Уфа'!V_пр_10_3</vt:lpstr>
      <vt:lpstr>'ГБУЗ РБ ГКБ № 1 г.Стерлитамак'!V_пр_10_3</vt:lpstr>
      <vt:lpstr>'ГБУЗ РБ ГКБ № 13 г.Уфа'!V_пр_10_3</vt:lpstr>
      <vt:lpstr>'ГБУЗ РБ ГКБ № 18 г.Уфа'!V_пр_10_3</vt:lpstr>
      <vt:lpstr>'ГБУЗ РБ ГКБ № 21 г.Уфа'!V_пр_10_3</vt:lpstr>
      <vt:lpstr>'ГБУЗ РБ ГКБ № 5 г.Уфа'!V_пр_10_3</vt:lpstr>
      <vt:lpstr>'ГБУЗ РБ ГКБ № 8 г.Уфа'!V_пр_10_3</vt:lpstr>
      <vt:lpstr>'ГБУЗ РБ ГКБ Демского р-на г.Уфы'!V_пр_10_3</vt:lpstr>
      <vt:lpstr>'ГБУЗ РБ Давлекановская ЦРБ'!V_пр_10_3</vt:lpstr>
      <vt:lpstr>'ГБУЗ РБ ДБ г.Стерлитамак'!V_пр_10_3</vt:lpstr>
      <vt:lpstr>'ГБУЗ РБ ДП № 2 г.Уфа'!V_пр_10_3</vt:lpstr>
      <vt:lpstr>'ГБУЗ РБ ДП № 3 г.Уфа'!V_пр_10_3</vt:lpstr>
      <vt:lpstr>'ГБУЗ РБ ДП № 4 г.Уфа'!V_пр_10_3</vt:lpstr>
      <vt:lpstr>'ГБУЗ РБ ДП № 5 г.Уфа'!V_пр_10_3</vt:lpstr>
      <vt:lpstr>'ГБУЗ РБ ДП № 6 г.Уфа'!V_пр_10_3</vt:lpstr>
      <vt:lpstr>'ГБУЗ РБ Дюртюлинская ЦРБ'!V_пр_10_3</vt:lpstr>
      <vt:lpstr>'ГБУЗ РБ Ермекеевская ЦРБ'!V_пр_10_3</vt:lpstr>
      <vt:lpstr>'ГБУЗ РБ Зилаирская ЦРБ'!V_пр_10_3</vt:lpstr>
      <vt:lpstr>'ГБУЗ РБ Иглинская ЦРБ'!V_пр_10_3</vt:lpstr>
      <vt:lpstr>'ГБУЗ РБ Исянгуловская ЦРБ'!V_пр_10_3</vt:lpstr>
      <vt:lpstr>'ГБУЗ РБ Ишимбайская ЦРБ'!V_пр_10_3</vt:lpstr>
      <vt:lpstr>'ГБУЗ РБ Калтасинская ЦРБ'!V_пр_10_3</vt:lpstr>
      <vt:lpstr>'ГБУЗ РБ Караидельская ЦРБ'!V_пр_10_3</vt:lpstr>
      <vt:lpstr>'ГБУЗ РБ Кармаскалинская ЦРБ'!V_пр_10_3</vt:lpstr>
      <vt:lpstr>'ГБУЗ РБ КБСМП г.Уфа'!V_пр_10_3</vt:lpstr>
      <vt:lpstr>'ГБУЗ РБ Кигинская ЦРБ'!V_пр_10_3</vt:lpstr>
      <vt:lpstr>'ГБУЗ РБ Краснокамская ЦРБ'!V_пр_10_3</vt:lpstr>
      <vt:lpstr>'ГБУЗ РБ Красноусольская ЦРБ'!V_пр_10_3</vt:lpstr>
      <vt:lpstr>'ГБУЗ РБ Кушнаренковская ЦРБ'!V_пр_10_3</vt:lpstr>
      <vt:lpstr>'ГБУЗ РБ Малоязовская ЦРБ'!V_пр_10_3</vt:lpstr>
      <vt:lpstr>'ГБУЗ РБ Мелеузовская ЦРБ'!V_пр_10_3</vt:lpstr>
      <vt:lpstr>'ГБУЗ РБ Месягутовская ЦРБ'!V_пр_10_3</vt:lpstr>
      <vt:lpstr>'ГБУЗ РБ Мишкинская ЦРБ'!V_пр_10_3</vt:lpstr>
      <vt:lpstr>'ГБУЗ РБ Миякинская ЦРБ'!V_пр_10_3</vt:lpstr>
      <vt:lpstr>'ГБУЗ РБ Мраковская ЦРБ'!V_пр_10_3</vt:lpstr>
      <vt:lpstr>'ГБУЗ РБ Нуримановская ЦРБ'!V_пр_10_3</vt:lpstr>
      <vt:lpstr>'ГБУЗ РБ Поликлиника № 43 г.Уфа'!V_пр_10_3</vt:lpstr>
      <vt:lpstr>'ГБУЗ РБ ПОликлиника № 46 г.Уфа'!V_пр_10_3</vt:lpstr>
      <vt:lpstr>'ГБУЗ РБ Поликлиника № 50 г.Уфа'!V_пр_10_3</vt:lpstr>
      <vt:lpstr>'ГБУЗ РБ Раевская ЦРБ'!V_пр_10_3</vt:lpstr>
      <vt:lpstr>'ГБУЗ РБ Стерлибашевская ЦРБ'!V_пр_10_3</vt:lpstr>
      <vt:lpstr>'ГБУЗ РБ Толбазинская ЦРБ'!V_пр_10_3</vt:lpstr>
      <vt:lpstr>'ГБУЗ РБ Туймазинская ЦРБ'!V_пр_10_3</vt:lpstr>
      <vt:lpstr>'ГБУЗ РБ Учалинская ЦГБ'!V_пр_10_3</vt:lpstr>
      <vt:lpstr>'ГБУЗ РБ Федоровская ЦРБ'!V_пр_10_3</vt:lpstr>
      <vt:lpstr>'ГБУЗ РБ ЦГБ г.Сибай'!V_пр_10_3</vt:lpstr>
      <vt:lpstr>'ГБУЗ РБ Чекмагушевская ЦРБ'!V_пр_10_3</vt:lpstr>
      <vt:lpstr>'ГБУЗ РБ Чишминская ЦРБ'!V_пр_10_3</vt:lpstr>
      <vt:lpstr>'ГБУЗ РБ Шаранская ЦРБ'!V_пр_10_3</vt:lpstr>
      <vt:lpstr>'ГБУЗ РБ Языковская ЦРБ'!V_пр_10_3</vt:lpstr>
      <vt:lpstr>'ГБУЗ РБ Янаульская ЦРБ'!V_пр_10_3</vt:lpstr>
      <vt:lpstr>'ООО "Медсервис" г. Салават'!V_пр_10_3</vt:lpstr>
      <vt:lpstr>'УФИЦ РАН'!V_пр_10_3</vt:lpstr>
      <vt:lpstr>'ФГБОУ ВО БГМУ МЗ РФ'!V_пр_10_3</vt:lpstr>
      <vt:lpstr>'ФГБУЗ МСЧ №142 ФМБА России'!V_пр_10_3</vt:lpstr>
      <vt:lpstr>'ЧУЗ "РЖД-Медицина"г.Стерлитамак'!V_пр_10_3</vt:lpstr>
      <vt:lpstr>'ЧУЗ"КБ"РЖД-Медицина" г.Уфа'!V_пр_10_3</vt:lpstr>
      <vt:lpstr>'ГБУЗ РБ Акъярская ЦРБ'!V_пр_10_5</vt:lpstr>
      <vt:lpstr>'ГБУЗ РБ Архангельская ЦРБ'!V_пр_10_5</vt:lpstr>
      <vt:lpstr>'ГБУЗ РБ Аскаровская ЦРБ'!V_пр_10_5</vt:lpstr>
      <vt:lpstr>'ГБУЗ РБ Аскинская ЦРБ'!V_пр_10_5</vt:lpstr>
      <vt:lpstr>'ГБУЗ РБ Баймакская ЦГБ'!V_пр_10_5</vt:lpstr>
      <vt:lpstr>'ГБУЗ РБ Бакалинская ЦРБ'!V_пр_10_5</vt:lpstr>
      <vt:lpstr>'ГБУЗ РБ Балтачевская ЦРБ'!V_пр_10_5</vt:lpstr>
      <vt:lpstr>'ГБУЗ РБ Белебеевская ЦРБ'!V_пр_10_5</vt:lpstr>
      <vt:lpstr>'ГБУЗ РБ Белокатайская ЦРБ'!V_пр_10_5</vt:lpstr>
      <vt:lpstr>'ГБУЗ РБ Белорецкая ЦРКБ'!V_пр_10_5</vt:lpstr>
      <vt:lpstr>'ГБУЗ РБ Бижбулякская ЦРБ'!V_пр_10_5</vt:lpstr>
      <vt:lpstr>'ГБУЗ РБ Бирская ЦРБ'!V_пр_10_5</vt:lpstr>
      <vt:lpstr>'ГБУЗ РБ Благовещенская ЦРБ'!V_пр_10_5</vt:lpstr>
      <vt:lpstr>'ГБУЗ РБ Большеустьикинская ЦРБ'!V_пр_10_5</vt:lpstr>
      <vt:lpstr>'ГБУЗ РБ Буздякская ЦРБ'!V_пр_10_5</vt:lpstr>
      <vt:lpstr>'ГБУЗ РБ Бураевская ЦРБ'!V_пр_10_5</vt:lpstr>
      <vt:lpstr>'ГБУЗ РБ Бурзянская ЦРБ'!V_пр_10_5</vt:lpstr>
      <vt:lpstr>'ГБУЗ РБ Верхне-Татыш. ЦРБ'!V_пр_10_5</vt:lpstr>
      <vt:lpstr>'ГБУЗ РБ Верхнеяркеевская ЦРБ'!V_пр_10_5</vt:lpstr>
      <vt:lpstr>'ГБУЗ РБ ГБ № 1 г.Октябрьский'!V_пр_10_5</vt:lpstr>
      <vt:lpstr>'ГБУЗ РБ ГБ № 9 г.Уфа'!V_пр_10_5</vt:lpstr>
      <vt:lpstr>'ГБУЗ РБ ГБ г.Кумертау'!V_пр_10_5</vt:lpstr>
      <vt:lpstr>'ГБУЗ РБ ГБ г.Нефтекамск'!V_пр_10_5</vt:lpstr>
      <vt:lpstr>'ГБУЗ РБ ГБ г.Салават'!V_пр_10_5</vt:lpstr>
      <vt:lpstr>'ГБУЗ РБ ГДКБ № 17 г.Уфа'!V_пр_10_5</vt:lpstr>
      <vt:lpstr>'ГБУЗ РБ ГКБ № 1 г.Стерлитамак'!V_пр_10_5</vt:lpstr>
      <vt:lpstr>'ГБУЗ РБ ГКБ № 13 г.Уфа'!V_пр_10_5</vt:lpstr>
      <vt:lpstr>'ГБУЗ РБ ГКБ № 18 г.Уфа'!V_пр_10_5</vt:lpstr>
      <vt:lpstr>'ГБУЗ РБ ГКБ № 21 г.Уфа'!V_пр_10_5</vt:lpstr>
      <vt:lpstr>'ГБУЗ РБ ГКБ № 5 г.Уфа'!V_пр_10_5</vt:lpstr>
      <vt:lpstr>'ГБУЗ РБ ГКБ № 8 г.Уфа'!V_пр_10_5</vt:lpstr>
      <vt:lpstr>'ГБУЗ РБ ГКБ Демского р-на г.Уфы'!V_пр_10_5</vt:lpstr>
      <vt:lpstr>'ГБУЗ РБ Давлекановская ЦРБ'!V_пр_10_5</vt:lpstr>
      <vt:lpstr>'ГБУЗ РБ ДБ г.Стерлитамак'!V_пр_10_5</vt:lpstr>
      <vt:lpstr>'ГБУЗ РБ ДП № 2 г.Уфа'!V_пр_10_5</vt:lpstr>
      <vt:lpstr>'ГБУЗ РБ ДП № 3 г.Уфа'!V_пр_10_5</vt:lpstr>
      <vt:lpstr>'ГБУЗ РБ ДП № 4 г.Уфа'!V_пр_10_5</vt:lpstr>
      <vt:lpstr>'ГБУЗ РБ ДП № 5 г.Уфа'!V_пр_10_5</vt:lpstr>
      <vt:lpstr>'ГБУЗ РБ ДП № 6 г.Уфа'!V_пр_10_5</vt:lpstr>
      <vt:lpstr>'ГБУЗ РБ Дюртюлинская ЦРБ'!V_пр_10_5</vt:lpstr>
      <vt:lpstr>'ГБУЗ РБ Ермекеевская ЦРБ'!V_пр_10_5</vt:lpstr>
      <vt:lpstr>'ГБУЗ РБ Зилаирская ЦРБ'!V_пр_10_5</vt:lpstr>
      <vt:lpstr>'ГБУЗ РБ Иглинская ЦРБ'!V_пр_10_5</vt:lpstr>
      <vt:lpstr>'ГБУЗ РБ Исянгуловская ЦРБ'!V_пр_10_5</vt:lpstr>
      <vt:lpstr>'ГБУЗ РБ Ишимбайская ЦРБ'!V_пр_10_5</vt:lpstr>
      <vt:lpstr>'ГБУЗ РБ Калтасинская ЦРБ'!V_пр_10_5</vt:lpstr>
      <vt:lpstr>'ГБУЗ РБ Караидельская ЦРБ'!V_пр_10_5</vt:lpstr>
      <vt:lpstr>'ГБУЗ РБ Кармаскалинская ЦРБ'!V_пр_10_5</vt:lpstr>
      <vt:lpstr>'ГБУЗ РБ КБСМП г.Уфа'!V_пр_10_5</vt:lpstr>
      <vt:lpstr>'ГБУЗ РБ Кигинская ЦРБ'!V_пр_10_5</vt:lpstr>
      <vt:lpstr>'ГБУЗ РБ Краснокамская ЦРБ'!V_пр_10_5</vt:lpstr>
      <vt:lpstr>'ГБУЗ РБ Красноусольская ЦРБ'!V_пр_10_5</vt:lpstr>
      <vt:lpstr>'ГБУЗ РБ Кушнаренковская ЦРБ'!V_пр_10_5</vt:lpstr>
      <vt:lpstr>'ГБУЗ РБ Малоязовская ЦРБ'!V_пр_10_5</vt:lpstr>
      <vt:lpstr>'ГБУЗ РБ Мелеузовская ЦРБ'!V_пр_10_5</vt:lpstr>
      <vt:lpstr>'ГБУЗ РБ Месягутовская ЦРБ'!V_пр_10_5</vt:lpstr>
      <vt:lpstr>'ГБУЗ РБ Мишкинская ЦРБ'!V_пр_10_5</vt:lpstr>
      <vt:lpstr>'ГБУЗ РБ Миякинская ЦРБ'!V_пр_10_5</vt:lpstr>
      <vt:lpstr>'ГБУЗ РБ Мраковская ЦРБ'!V_пр_10_5</vt:lpstr>
      <vt:lpstr>'ГБУЗ РБ Нуримановская ЦРБ'!V_пр_10_5</vt:lpstr>
      <vt:lpstr>'ГБУЗ РБ Поликлиника № 43 г.Уфа'!V_пр_10_5</vt:lpstr>
      <vt:lpstr>'ГБУЗ РБ ПОликлиника № 46 г.Уфа'!V_пр_10_5</vt:lpstr>
      <vt:lpstr>'ГБУЗ РБ Поликлиника № 50 г.Уфа'!V_пр_10_5</vt:lpstr>
      <vt:lpstr>'ГБУЗ РБ Раевская ЦРБ'!V_пр_10_5</vt:lpstr>
      <vt:lpstr>'ГБУЗ РБ Стерлибашевская ЦРБ'!V_пр_10_5</vt:lpstr>
      <vt:lpstr>'ГБУЗ РБ Толбазинская ЦРБ'!V_пр_10_5</vt:lpstr>
      <vt:lpstr>'ГБУЗ РБ Туймазинская ЦРБ'!V_пр_10_5</vt:lpstr>
      <vt:lpstr>'ГБУЗ РБ Учалинская ЦГБ'!V_пр_10_5</vt:lpstr>
      <vt:lpstr>'ГБУЗ РБ Федоровская ЦРБ'!V_пр_10_5</vt:lpstr>
      <vt:lpstr>'ГБУЗ РБ ЦГБ г.Сибай'!V_пр_10_5</vt:lpstr>
      <vt:lpstr>'ГБУЗ РБ Чекмагушевская ЦРБ'!V_пр_10_5</vt:lpstr>
      <vt:lpstr>'ГБУЗ РБ Чишминская ЦРБ'!V_пр_10_5</vt:lpstr>
      <vt:lpstr>'ГБУЗ РБ Шаранская ЦРБ'!V_пр_10_5</vt:lpstr>
      <vt:lpstr>'ГБУЗ РБ Языковская ЦРБ'!V_пр_10_5</vt:lpstr>
      <vt:lpstr>'ГБУЗ РБ Янаульская ЦРБ'!V_пр_10_5</vt:lpstr>
      <vt:lpstr>'ООО "Медсервис" г. Салават'!V_пр_10_5</vt:lpstr>
      <vt:lpstr>'УФИЦ РАН'!V_пр_10_5</vt:lpstr>
      <vt:lpstr>'ФГБОУ ВО БГМУ МЗ РФ'!V_пр_10_5</vt:lpstr>
      <vt:lpstr>'ФГБУЗ МСЧ №142 ФМБА России'!V_пр_10_5</vt:lpstr>
      <vt:lpstr>'ЧУЗ "РЖД-Медицина"г.Стерлитамак'!V_пр_10_5</vt:lpstr>
      <vt:lpstr>'ЧУЗ"КБ"РЖД-Медицина" г.Уфа'!V_пр_10_5</vt:lpstr>
      <vt:lpstr>'ГБУЗ РБ Акъярская ЦРБ'!V_пр_10_7</vt:lpstr>
      <vt:lpstr>'ГБУЗ РБ Архангельская ЦРБ'!V_пр_10_7</vt:lpstr>
      <vt:lpstr>'ГБУЗ РБ Аскаровская ЦРБ'!V_пр_10_7</vt:lpstr>
      <vt:lpstr>'ГБУЗ РБ Аскинская ЦРБ'!V_пр_10_7</vt:lpstr>
      <vt:lpstr>'ГБУЗ РБ Баймакская ЦГБ'!V_пр_10_7</vt:lpstr>
      <vt:lpstr>'ГБУЗ РБ Бакалинская ЦРБ'!V_пр_10_7</vt:lpstr>
      <vt:lpstr>'ГБУЗ РБ Балтачевская ЦРБ'!V_пр_10_7</vt:lpstr>
      <vt:lpstr>'ГБУЗ РБ Белебеевская ЦРБ'!V_пр_10_7</vt:lpstr>
      <vt:lpstr>'ГБУЗ РБ Белокатайская ЦРБ'!V_пр_10_7</vt:lpstr>
      <vt:lpstr>'ГБУЗ РБ Белорецкая ЦРКБ'!V_пр_10_7</vt:lpstr>
      <vt:lpstr>'ГБУЗ РБ Бижбулякская ЦРБ'!V_пр_10_7</vt:lpstr>
      <vt:lpstr>'ГБУЗ РБ Бирская ЦРБ'!V_пр_10_7</vt:lpstr>
      <vt:lpstr>'ГБУЗ РБ Благовещенская ЦРБ'!V_пр_10_7</vt:lpstr>
      <vt:lpstr>'ГБУЗ РБ Большеустьикинская ЦРБ'!V_пр_10_7</vt:lpstr>
      <vt:lpstr>'ГБУЗ РБ Буздякская ЦРБ'!V_пр_10_7</vt:lpstr>
      <vt:lpstr>'ГБУЗ РБ Бураевская ЦРБ'!V_пр_10_7</vt:lpstr>
      <vt:lpstr>'ГБУЗ РБ Бурзянская ЦРБ'!V_пр_10_7</vt:lpstr>
      <vt:lpstr>'ГБУЗ РБ Верхне-Татыш. ЦРБ'!V_пр_10_7</vt:lpstr>
      <vt:lpstr>'ГБУЗ РБ Верхнеяркеевская ЦРБ'!V_пр_10_7</vt:lpstr>
      <vt:lpstr>'ГБУЗ РБ ГБ № 1 г.Октябрьский'!V_пр_10_7</vt:lpstr>
      <vt:lpstr>'ГБУЗ РБ ГБ № 9 г.Уфа'!V_пр_10_7</vt:lpstr>
      <vt:lpstr>'ГБУЗ РБ ГБ г.Кумертау'!V_пр_10_7</vt:lpstr>
      <vt:lpstr>'ГБУЗ РБ ГБ г.Нефтекамск'!V_пр_10_7</vt:lpstr>
      <vt:lpstr>'ГБУЗ РБ ГБ г.Салават'!V_пр_10_7</vt:lpstr>
      <vt:lpstr>'ГБУЗ РБ ГДКБ № 17 г.Уфа'!V_пр_10_7</vt:lpstr>
      <vt:lpstr>'ГБУЗ РБ ГКБ № 1 г.Стерлитамак'!V_пр_10_7</vt:lpstr>
      <vt:lpstr>'ГБУЗ РБ ГКБ № 13 г.Уфа'!V_пр_10_7</vt:lpstr>
      <vt:lpstr>'ГБУЗ РБ ГКБ № 18 г.Уфа'!V_пр_10_7</vt:lpstr>
      <vt:lpstr>'ГБУЗ РБ ГКБ № 21 г.Уфа'!V_пр_10_7</vt:lpstr>
      <vt:lpstr>'ГБУЗ РБ ГКБ № 5 г.Уфа'!V_пр_10_7</vt:lpstr>
      <vt:lpstr>'ГБУЗ РБ ГКБ № 8 г.Уфа'!V_пр_10_7</vt:lpstr>
      <vt:lpstr>'ГБУЗ РБ ГКБ Демского р-на г.Уфы'!V_пр_10_7</vt:lpstr>
      <vt:lpstr>'ГБУЗ РБ Давлекановская ЦРБ'!V_пр_10_7</vt:lpstr>
      <vt:lpstr>'ГБУЗ РБ ДБ г.Стерлитамак'!V_пр_10_7</vt:lpstr>
      <vt:lpstr>'ГБУЗ РБ ДП № 2 г.Уфа'!V_пр_10_7</vt:lpstr>
      <vt:lpstr>'ГБУЗ РБ ДП № 3 г.Уфа'!V_пр_10_7</vt:lpstr>
      <vt:lpstr>'ГБУЗ РБ ДП № 4 г.Уфа'!V_пр_10_7</vt:lpstr>
      <vt:lpstr>'ГБУЗ РБ ДП № 5 г.Уфа'!V_пр_10_7</vt:lpstr>
      <vt:lpstr>'ГБУЗ РБ ДП № 6 г.Уфа'!V_пр_10_7</vt:lpstr>
      <vt:lpstr>'ГБУЗ РБ Дюртюлинская ЦРБ'!V_пр_10_7</vt:lpstr>
      <vt:lpstr>'ГБУЗ РБ Ермекеевская ЦРБ'!V_пр_10_7</vt:lpstr>
      <vt:lpstr>'ГБУЗ РБ Зилаирская ЦРБ'!V_пр_10_7</vt:lpstr>
      <vt:lpstr>'ГБУЗ РБ Иглинская ЦРБ'!V_пр_10_7</vt:lpstr>
      <vt:lpstr>'ГБУЗ РБ Исянгуловская ЦРБ'!V_пр_10_7</vt:lpstr>
      <vt:lpstr>'ГБУЗ РБ Ишимбайская ЦРБ'!V_пр_10_7</vt:lpstr>
      <vt:lpstr>'ГБУЗ РБ Калтасинская ЦРБ'!V_пр_10_7</vt:lpstr>
      <vt:lpstr>'ГБУЗ РБ Караидельская ЦРБ'!V_пр_10_7</vt:lpstr>
      <vt:lpstr>'ГБУЗ РБ Кармаскалинская ЦРБ'!V_пр_10_7</vt:lpstr>
      <vt:lpstr>'ГБУЗ РБ КБСМП г.Уфа'!V_пр_10_7</vt:lpstr>
      <vt:lpstr>'ГБУЗ РБ Кигинская ЦРБ'!V_пр_10_7</vt:lpstr>
      <vt:lpstr>'ГБУЗ РБ Краснокамская ЦРБ'!V_пр_10_7</vt:lpstr>
      <vt:lpstr>'ГБУЗ РБ Красноусольская ЦРБ'!V_пр_10_7</vt:lpstr>
      <vt:lpstr>'ГБУЗ РБ Кушнаренковская ЦРБ'!V_пр_10_7</vt:lpstr>
      <vt:lpstr>'ГБУЗ РБ Малоязовская ЦРБ'!V_пр_10_7</vt:lpstr>
      <vt:lpstr>'ГБУЗ РБ Мелеузовская ЦРБ'!V_пр_10_7</vt:lpstr>
      <vt:lpstr>'ГБУЗ РБ Месягутовская ЦРБ'!V_пр_10_7</vt:lpstr>
      <vt:lpstr>'ГБУЗ РБ Мишкинская ЦРБ'!V_пр_10_7</vt:lpstr>
      <vt:lpstr>'ГБУЗ РБ Миякинская ЦРБ'!V_пр_10_7</vt:lpstr>
      <vt:lpstr>'ГБУЗ РБ Мраковская ЦРБ'!V_пр_10_7</vt:lpstr>
      <vt:lpstr>'ГБУЗ РБ Нуримановская ЦРБ'!V_пр_10_7</vt:lpstr>
      <vt:lpstr>'ГБУЗ РБ Поликлиника № 43 г.Уфа'!V_пр_10_7</vt:lpstr>
      <vt:lpstr>'ГБУЗ РБ ПОликлиника № 46 г.Уфа'!V_пр_10_7</vt:lpstr>
      <vt:lpstr>'ГБУЗ РБ Поликлиника № 50 г.Уфа'!V_пр_10_7</vt:lpstr>
      <vt:lpstr>'ГБУЗ РБ Раевская ЦРБ'!V_пр_10_7</vt:lpstr>
      <vt:lpstr>'ГБУЗ РБ Стерлибашевская ЦРБ'!V_пр_10_7</vt:lpstr>
      <vt:lpstr>'ГБУЗ РБ Толбазинская ЦРБ'!V_пр_10_7</vt:lpstr>
      <vt:lpstr>'ГБУЗ РБ Туймазинская ЦРБ'!V_пр_10_7</vt:lpstr>
      <vt:lpstr>'ГБУЗ РБ Учалинская ЦГБ'!V_пр_10_7</vt:lpstr>
      <vt:lpstr>'ГБУЗ РБ Федоровская ЦРБ'!V_пр_10_7</vt:lpstr>
      <vt:lpstr>'ГБУЗ РБ ЦГБ г.Сибай'!V_пр_10_7</vt:lpstr>
      <vt:lpstr>'ГБУЗ РБ Чекмагушевская ЦРБ'!V_пр_10_7</vt:lpstr>
      <vt:lpstr>'ГБУЗ РБ Чишминская ЦРБ'!V_пр_10_7</vt:lpstr>
      <vt:lpstr>'ГБУЗ РБ Шаранская ЦРБ'!V_пр_10_7</vt:lpstr>
      <vt:lpstr>'ГБУЗ РБ Языковская ЦРБ'!V_пр_10_7</vt:lpstr>
      <vt:lpstr>'ГБУЗ РБ Янаульская ЦРБ'!V_пр_10_7</vt:lpstr>
      <vt:lpstr>'ООО "Медсервис" г. Салават'!V_пр_10_7</vt:lpstr>
      <vt:lpstr>'УФИЦ РАН'!V_пр_10_7</vt:lpstr>
      <vt:lpstr>'ФГБОУ ВО БГМУ МЗ РФ'!V_пр_10_7</vt:lpstr>
      <vt:lpstr>'ФГБУЗ МСЧ №142 ФМБА России'!V_пр_10_7</vt:lpstr>
      <vt:lpstr>'ЧУЗ "РЖД-Медицина"г.Стерлитамак'!V_пр_10_7</vt:lpstr>
      <vt:lpstr>'ЧУЗ"КБ"РЖД-Медицина" г.Уфа'!V_пр_10_7</vt:lpstr>
      <vt:lpstr>'ГБУЗ РБ Акъярская ЦРБ'!V_пр_10_8</vt:lpstr>
      <vt:lpstr>'ГБУЗ РБ Архангельская ЦРБ'!V_пр_10_8</vt:lpstr>
      <vt:lpstr>'ГБУЗ РБ Аскаровская ЦРБ'!V_пр_10_8</vt:lpstr>
      <vt:lpstr>'ГБУЗ РБ Аскинская ЦРБ'!V_пр_10_8</vt:lpstr>
      <vt:lpstr>'ГБУЗ РБ Баймакская ЦГБ'!V_пр_10_8</vt:lpstr>
      <vt:lpstr>'ГБУЗ РБ Бакалинская ЦРБ'!V_пр_10_8</vt:lpstr>
      <vt:lpstr>'ГБУЗ РБ Балтачевская ЦРБ'!V_пр_10_8</vt:lpstr>
      <vt:lpstr>'ГБУЗ РБ Белебеевская ЦРБ'!V_пр_10_8</vt:lpstr>
      <vt:lpstr>'ГБУЗ РБ Белокатайская ЦРБ'!V_пр_10_8</vt:lpstr>
      <vt:lpstr>'ГБУЗ РБ Белорецкая ЦРКБ'!V_пр_10_8</vt:lpstr>
      <vt:lpstr>'ГБУЗ РБ Бижбулякская ЦРБ'!V_пр_10_8</vt:lpstr>
      <vt:lpstr>'ГБУЗ РБ Бирская ЦРБ'!V_пр_10_8</vt:lpstr>
      <vt:lpstr>'ГБУЗ РБ Благовещенская ЦРБ'!V_пр_10_8</vt:lpstr>
      <vt:lpstr>'ГБУЗ РБ Большеустьикинская ЦРБ'!V_пр_10_8</vt:lpstr>
      <vt:lpstr>'ГБУЗ РБ Буздякская ЦРБ'!V_пр_10_8</vt:lpstr>
      <vt:lpstr>'ГБУЗ РБ Бураевская ЦРБ'!V_пр_10_8</vt:lpstr>
      <vt:lpstr>'ГБУЗ РБ Бурзянская ЦРБ'!V_пр_10_8</vt:lpstr>
      <vt:lpstr>'ГБУЗ РБ Верхне-Татыш. ЦРБ'!V_пр_10_8</vt:lpstr>
      <vt:lpstr>'ГБУЗ РБ Верхнеяркеевская ЦРБ'!V_пр_10_8</vt:lpstr>
      <vt:lpstr>'ГБУЗ РБ ГБ № 1 г.Октябрьский'!V_пр_10_8</vt:lpstr>
      <vt:lpstr>'ГБУЗ РБ ГБ № 9 г.Уфа'!V_пр_10_8</vt:lpstr>
      <vt:lpstr>'ГБУЗ РБ ГБ г.Кумертау'!V_пр_10_8</vt:lpstr>
      <vt:lpstr>'ГБУЗ РБ ГБ г.Нефтекамск'!V_пр_10_8</vt:lpstr>
      <vt:lpstr>'ГБУЗ РБ ГБ г.Салават'!V_пр_10_8</vt:lpstr>
      <vt:lpstr>'ГБУЗ РБ ГДКБ № 17 г.Уфа'!V_пр_10_8</vt:lpstr>
      <vt:lpstr>'ГБУЗ РБ ГКБ № 1 г.Стерлитамак'!V_пр_10_8</vt:lpstr>
      <vt:lpstr>'ГБУЗ РБ ГКБ № 13 г.Уфа'!V_пр_10_8</vt:lpstr>
      <vt:lpstr>'ГБУЗ РБ ГКБ № 18 г.Уфа'!V_пр_10_8</vt:lpstr>
      <vt:lpstr>'ГБУЗ РБ ГКБ № 21 г.Уфа'!V_пр_10_8</vt:lpstr>
      <vt:lpstr>'ГБУЗ РБ ГКБ № 5 г.Уфа'!V_пр_10_8</vt:lpstr>
      <vt:lpstr>'ГБУЗ РБ ГКБ № 8 г.Уфа'!V_пр_10_8</vt:lpstr>
      <vt:lpstr>'ГБУЗ РБ ГКБ Демского р-на г.Уфы'!V_пр_10_8</vt:lpstr>
      <vt:lpstr>'ГБУЗ РБ Давлекановская ЦРБ'!V_пр_10_8</vt:lpstr>
      <vt:lpstr>'ГБУЗ РБ ДБ г.Стерлитамак'!V_пр_10_8</vt:lpstr>
      <vt:lpstr>'ГБУЗ РБ ДП № 2 г.Уфа'!V_пр_10_8</vt:lpstr>
      <vt:lpstr>'ГБУЗ РБ ДП № 3 г.Уфа'!V_пр_10_8</vt:lpstr>
      <vt:lpstr>'ГБУЗ РБ ДП № 4 г.Уфа'!V_пр_10_8</vt:lpstr>
      <vt:lpstr>'ГБУЗ РБ ДП № 5 г.Уфа'!V_пр_10_8</vt:lpstr>
      <vt:lpstr>'ГБУЗ РБ ДП № 6 г.Уфа'!V_пр_10_8</vt:lpstr>
      <vt:lpstr>'ГБУЗ РБ Дюртюлинская ЦРБ'!V_пр_10_8</vt:lpstr>
      <vt:lpstr>'ГБУЗ РБ Ермекеевская ЦРБ'!V_пр_10_8</vt:lpstr>
      <vt:lpstr>'ГБУЗ РБ Зилаирская ЦРБ'!V_пр_10_8</vt:lpstr>
      <vt:lpstr>'ГБУЗ РБ Иглинская ЦРБ'!V_пр_10_8</vt:lpstr>
      <vt:lpstr>'ГБУЗ РБ Исянгуловская ЦРБ'!V_пр_10_8</vt:lpstr>
      <vt:lpstr>'ГБУЗ РБ Ишимбайская ЦРБ'!V_пр_10_8</vt:lpstr>
      <vt:lpstr>'ГБУЗ РБ Калтасинская ЦРБ'!V_пр_10_8</vt:lpstr>
      <vt:lpstr>'ГБУЗ РБ Караидельская ЦРБ'!V_пр_10_8</vt:lpstr>
      <vt:lpstr>'ГБУЗ РБ Кармаскалинская ЦРБ'!V_пр_10_8</vt:lpstr>
      <vt:lpstr>'ГБУЗ РБ КБСМП г.Уфа'!V_пр_10_8</vt:lpstr>
      <vt:lpstr>'ГБУЗ РБ Кигинская ЦРБ'!V_пр_10_8</vt:lpstr>
      <vt:lpstr>'ГБУЗ РБ Краснокамская ЦРБ'!V_пр_10_8</vt:lpstr>
      <vt:lpstr>'ГБУЗ РБ Красноусольская ЦРБ'!V_пр_10_8</vt:lpstr>
      <vt:lpstr>'ГБУЗ РБ Кушнаренковская ЦРБ'!V_пр_10_8</vt:lpstr>
      <vt:lpstr>'ГБУЗ РБ Малоязовская ЦРБ'!V_пр_10_8</vt:lpstr>
      <vt:lpstr>'ГБУЗ РБ Мелеузовская ЦРБ'!V_пр_10_8</vt:lpstr>
      <vt:lpstr>'ГБУЗ РБ Месягутовская ЦРБ'!V_пр_10_8</vt:lpstr>
      <vt:lpstr>'ГБУЗ РБ Мишкинская ЦРБ'!V_пр_10_8</vt:lpstr>
      <vt:lpstr>'ГБУЗ РБ Миякинская ЦРБ'!V_пр_10_8</vt:lpstr>
      <vt:lpstr>'ГБУЗ РБ Мраковская ЦРБ'!V_пр_10_8</vt:lpstr>
      <vt:lpstr>'ГБУЗ РБ Нуримановская ЦРБ'!V_пр_10_8</vt:lpstr>
      <vt:lpstr>'ГБУЗ РБ Поликлиника № 43 г.Уфа'!V_пр_10_8</vt:lpstr>
      <vt:lpstr>'ГБУЗ РБ ПОликлиника № 46 г.Уфа'!V_пр_10_8</vt:lpstr>
      <vt:lpstr>'ГБУЗ РБ Поликлиника № 50 г.Уфа'!V_пр_10_8</vt:lpstr>
      <vt:lpstr>'ГБУЗ РБ Раевская ЦРБ'!V_пр_10_8</vt:lpstr>
      <vt:lpstr>'ГБУЗ РБ Стерлибашевская ЦРБ'!V_пр_10_8</vt:lpstr>
      <vt:lpstr>'ГБУЗ РБ Толбазинская ЦРБ'!V_пр_10_8</vt:lpstr>
      <vt:lpstr>'ГБУЗ РБ Туймазинская ЦРБ'!V_пр_10_8</vt:lpstr>
      <vt:lpstr>'ГБУЗ РБ Учалинская ЦГБ'!V_пр_10_8</vt:lpstr>
      <vt:lpstr>'ГБУЗ РБ Федоровская ЦРБ'!V_пр_10_8</vt:lpstr>
      <vt:lpstr>'ГБУЗ РБ ЦГБ г.Сибай'!V_пр_10_8</vt:lpstr>
      <vt:lpstr>'ГБУЗ РБ Чекмагушевская ЦРБ'!V_пр_10_8</vt:lpstr>
      <vt:lpstr>'ГБУЗ РБ Чишминская ЦРБ'!V_пр_10_8</vt:lpstr>
      <vt:lpstr>'ГБУЗ РБ Шаранская ЦРБ'!V_пр_10_8</vt:lpstr>
      <vt:lpstr>'ГБУЗ РБ Языковская ЦРБ'!V_пр_10_8</vt:lpstr>
      <vt:lpstr>'ГБУЗ РБ Янаульская ЦРБ'!V_пр_10_8</vt:lpstr>
      <vt:lpstr>'ООО "Медсервис" г. Салават'!V_пр_10_8</vt:lpstr>
      <vt:lpstr>'УФИЦ РАН'!V_пр_10_8</vt:lpstr>
      <vt:lpstr>'ФГБОУ ВО БГМУ МЗ РФ'!V_пр_10_8</vt:lpstr>
      <vt:lpstr>'ФГБУЗ МСЧ №142 ФМБА России'!V_пр_10_8</vt:lpstr>
      <vt:lpstr>'ЧУЗ "РЖД-Медицина"г.Стерлитамак'!V_пр_10_8</vt:lpstr>
      <vt:lpstr>'ЧУЗ"КБ"РЖД-Медицина" г.Уфа'!V_пр_10_8</vt:lpstr>
      <vt:lpstr>'ГБУЗ РБ Акъярская ЦРБ'!V_пр_11_3</vt:lpstr>
      <vt:lpstr>'ГБУЗ РБ Архангельская ЦРБ'!V_пр_11_3</vt:lpstr>
      <vt:lpstr>'ГБУЗ РБ Аскаровская ЦРБ'!V_пр_11_3</vt:lpstr>
      <vt:lpstr>'ГБУЗ РБ Аскинская ЦРБ'!V_пр_11_3</vt:lpstr>
      <vt:lpstr>'ГБУЗ РБ Баймакская ЦГБ'!V_пр_11_3</vt:lpstr>
      <vt:lpstr>'ГБУЗ РБ Бакалинская ЦРБ'!V_пр_11_3</vt:lpstr>
      <vt:lpstr>'ГБУЗ РБ Балтачевская ЦРБ'!V_пр_11_3</vt:lpstr>
      <vt:lpstr>'ГБУЗ РБ Белебеевская ЦРБ'!V_пр_11_3</vt:lpstr>
      <vt:lpstr>'ГБУЗ РБ Белокатайская ЦРБ'!V_пр_11_3</vt:lpstr>
      <vt:lpstr>'ГБУЗ РБ Белорецкая ЦРКБ'!V_пр_11_3</vt:lpstr>
      <vt:lpstr>'ГБУЗ РБ Бижбулякская ЦРБ'!V_пр_11_3</vt:lpstr>
      <vt:lpstr>'ГБУЗ РБ Бирская ЦРБ'!V_пр_11_3</vt:lpstr>
      <vt:lpstr>'ГБУЗ РБ Благовещенская ЦРБ'!V_пр_11_3</vt:lpstr>
      <vt:lpstr>'ГБУЗ РБ Большеустьикинская ЦРБ'!V_пр_11_3</vt:lpstr>
      <vt:lpstr>'ГБУЗ РБ Буздякская ЦРБ'!V_пр_11_3</vt:lpstr>
      <vt:lpstr>'ГБУЗ РБ Бураевская ЦРБ'!V_пр_11_3</vt:lpstr>
      <vt:lpstr>'ГБУЗ РБ Бурзянская ЦРБ'!V_пр_11_3</vt:lpstr>
      <vt:lpstr>'ГБУЗ РБ Верхне-Татыш. ЦРБ'!V_пр_11_3</vt:lpstr>
      <vt:lpstr>'ГБУЗ РБ Верхнеяркеевская ЦРБ'!V_пр_11_3</vt:lpstr>
      <vt:lpstr>'ГБУЗ РБ ГБ № 1 г.Октябрьский'!V_пр_11_3</vt:lpstr>
      <vt:lpstr>'ГБУЗ РБ ГБ № 9 г.Уфа'!V_пр_11_3</vt:lpstr>
      <vt:lpstr>'ГБУЗ РБ ГБ г.Кумертау'!V_пр_11_3</vt:lpstr>
      <vt:lpstr>'ГБУЗ РБ ГБ г.Нефтекамск'!V_пр_11_3</vt:lpstr>
      <vt:lpstr>'ГБУЗ РБ ГБ г.Салават'!V_пр_11_3</vt:lpstr>
      <vt:lpstr>'ГБУЗ РБ ГДКБ № 17 г.Уфа'!V_пр_11_3</vt:lpstr>
      <vt:lpstr>'ГБУЗ РБ ГКБ № 1 г.Стерлитамак'!V_пр_11_3</vt:lpstr>
      <vt:lpstr>'ГБУЗ РБ ГКБ № 13 г.Уфа'!V_пр_11_3</vt:lpstr>
      <vt:lpstr>'ГБУЗ РБ ГКБ № 18 г.Уфа'!V_пр_11_3</vt:lpstr>
      <vt:lpstr>'ГБУЗ РБ ГКБ № 21 г.Уфа'!V_пр_11_3</vt:lpstr>
      <vt:lpstr>'ГБУЗ РБ ГКБ № 5 г.Уфа'!V_пр_11_3</vt:lpstr>
      <vt:lpstr>'ГБУЗ РБ ГКБ № 8 г.Уфа'!V_пр_11_3</vt:lpstr>
      <vt:lpstr>'ГБУЗ РБ ГКБ Демского р-на г.Уфы'!V_пр_11_3</vt:lpstr>
      <vt:lpstr>'ГБУЗ РБ Давлекановская ЦРБ'!V_пр_11_3</vt:lpstr>
      <vt:lpstr>'ГБУЗ РБ ДБ г.Стерлитамак'!V_пр_11_3</vt:lpstr>
      <vt:lpstr>'ГБУЗ РБ ДП № 2 г.Уфа'!V_пр_11_3</vt:lpstr>
      <vt:lpstr>'ГБУЗ РБ ДП № 3 г.Уфа'!V_пр_11_3</vt:lpstr>
      <vt:lpstr>'ГБУЗ РБ ДП № 4 г.Уфа'!V_пр_11_3</vt:lpstr>
      <vt:lpstr>'ГБУЗ РБ ДП № 5 г.Уфа'!V_пр_11_3</vt:lpstr>
      <vt:lpstr>'ГБУЗ РБ ДП № 6 г.Уфа'!V_пр_11_3</vt:lpstr>
      <vt:lpstr>'ГБУЗ РБ Дюртюлинская ЦРБ'!V_пр_11_3</vt:lpstr>
      <vt:lpstr>'ГБУЗ РБ Ермекеевская ЦРБ'!V_пр_11_3</vt:lpstr>
      <vt:lpstr>'ГБУЗ РБ Зилаирская ЦРБ'!V_пр_11_3</vt:lpstr>
      <vt:lpstr>'ГБУЗ РБ Иглинская ЦРБ'!V_пр_11_3</vt:lpstr>
      <vt:lpstr>'ГБУЗ РБ Исянгуловская ЦРБ'!V_пр_11_3</vt:lpstr>
      <vt:lpstr>'ГБУЗ РБ Ишимбайская ЦРБ'!V_пр_11_3</vt:lpstr>
      <vt:lpstr>'ГБУЗ РБ Калтасинская ЦРБ'!V_пр_11_3</vt:lpstr>
      <vt:lpstr>'ГБУЗ РБ Караидельская ЦРБ'!V_пр_11_3</vt:lpstr>
      <vt:lpstr>'ГБУЗ РБ Кармаскалинская ЦРБ'!V_пр_11_3</vt:lpstr>
      <vt:lpstr>'ГБУЗ РБ КБСМП г.Уфа'!V_пр_11_3</vt:lpstr>
      <vt:lpstr>'ГБУЗ РБ Кигинская ЦРБ'!V_пр_11_3</vt:lpstr>
      <vt:lpstr>'ГБУЗ РБ Краснокамская ЦРБ'!V_пр_11_3</vt:lpstr>
      <vt:lpstr>'ГБУЗ РБ Красноусольская ЦРБ'!V_пр_11_3</vt:lpstr>
      <vt:lpstr>'ГБУЗ РБ Кушнаренковская ЦРБ'!V_пр_11_3</vt:lpstr>
      <vt:lpstr>'ГБУЗ РБ Малоязовская ЦРБ'!V_пр_11_3</vt:lpstr>
      <vt:lpstr>'ГБУЗ РБ Мелеузовская ЦРБ'!V_пр_11_3</vt:lpstr>
      <vt:lpstr>'ГБУЗ РБ Месягутовская ЦРБ'!V_пр_11_3</vt:lpstr>
      <vt:lpstr>'ГБУЗ РБ Мишкинская ЦРБ'!V_пр_11_3</vt:lpstr>
      <vt:lpstr>'ГБУЗ РБ Миякинская ЦРБ'!V_пр_11_3</vt:lpstr>
      <vt:lpstr>'ГБУЗ РБ Мраковская ЦРБ'!V_пр_11_3</vt:lpstr>
      <vt:lpstr>'ГБУЗ РБ Нуримановская ЦРБ'!V_пр_11_3</vt:lpstr>
      <vt:lpstr>'ГБУЗ РБ Поликлиника № 43 г.Уфа'!V_пр_11_3</vt:lpstr>
      <vt:lpstr>'ГБУЗ РБ ПОликлиника № 46 г.Уфа'!V_пр_11_3</vt:lpstr>
      <vt:lpstr>'ГБУЗ РБ Поликлиника № 50 г.Уфа'!V_пр_11_3</vt:lpstr>
      <vt:lpstr>'ГБУЗ РБ Раевская ЦРБ'!V_пр_11_3</vt:lpstr>
      <vt:lpstr>'ГБУЗ РБ Стерлибашевская ЦРБ'!V_пр_11_3</vt:lpstr>
      <vt:lpstr>'ГБУЗ РБ Толбазинская ЦРБ'!V_пр_11_3</vt:lpstr>
      <vt:lpstr>'ГБУЗ РБ Туймазинская ЦРБ'!V_пр_11_3</vt:lpstr>
      <vt:lpstr>'ГБУЗ РБ Учалинская ЦГБ'!V_пр_11_3</vt:lpstr>
      <vt:lpstr>'ГБУЗ РБ Федоровская ЦРБ'!V_пр_11_3</vt:lpstr>
      <vt:lpstr>'ГБУЗ РБ ЦГБ г.Сибай'!V_пр_11_3</vt:lpstr>
      <vt:lpstr>'ГБУЗ РБ Чекмагушевская ЦРБ'!V_пр_11_3</vt:lpstr>
      <vt:lpstr>'ГБУЗ РБ Чишминская ЦРБ'!V_пр_11_3</vt:lpstr>
      <vt:lpstr>'ГБУЗ РБ Шаранская ЦРБ'!V_пр_11_3</vt:lpstr>
      <vt:lpstr>'ГБУЗ РБ Языковская ЦРБ'!V_пр_11_3</vt:lpstr>
      <vt:lpstr>'ГБУЗ РБ Янаульская ЦРБ'!V_пр_11_3</vt:lpstr>
      <vt:lpstr>'ООО "Медсервис" г. Салават'!V_пр_11_3</vt:lpstr>
      <vt:lpstr>'УФИЦ РАН'!V_пр_11_3</vt:lpstr>
      <vt:lpstr>'ФГБОУ ВО БГМУ МЗ РФ'!V_пр_11_3</vt:lpstr>
      <vt:lpstr>'ФГБУЗ МСЧ №142 ФМБА России'!V_пр_11_3</vt:lpstr>
      <vt:lpstr>'ЧУЗ "РЖД-Медицина"г.Стерлитамак'!V_пр_11_3</vt:lpstr>
      <vt:lpstr>'ЧУЗ"КБ"РЖД-Медицина" г.Уфа'!V_пр_11_3</vt:lpstr>
      <vt:lpstr>'ГБУЗ РБ Акъярская ЦРБ'!V_пр_11_5</vt:lpstr>
      <vt:lpstr>'ГБУЗ РБ Архангельская ЦРБ'!V_пр_11_5</vt:lpstr>
      <vt:lpstr>'ГБУЗ РБ Аскаровская ЦРБ'!V_пр_11_5</vt:lpstr>
      <vt:lpstr>'ГБУЗ РБ Аскинская ЦРБ'!V_пр_11_5</vt:lpstr>
      <vt:lpstr>'ГБУЗ РБ Баймакская ЦГБ'!V_пр_11_5</vt:lpstr>
      <vt:lpstr>'ГБУЗ РБ Бакалинская ЦРБ'!V_пр_11_5</vt:lpstr>
      <vt:lpstr>'ГБУЗ РБ Балтачевская ЦРБ'!V_пр_11_5</vt:lpstr>
      <vt:lpstr>'ГБУЗ РБ Белебеевская ЦРБ'!V_пр_11_5</vt:lpstr>
      <vt:lpstr>'ГБУЗ РБ Белокатайская ЦРБ'!V_пр_11_5</vt:lpstr>
      <vt:lpstr>'ГБУЗ РБ Белорецкая ЦРКБ'!V_пр_11_5</vt:lpstr>
      <vt:lpstr>'ГБУЗ РБ Бижбулякская ЦРБ'!V_пр_11_5</vt:lpstr>
      <vt:lpstr>'ГБУЗ РБ Бирская ЦРБ'!V_пр_11_5</vt:lpstr>
      <vt:lpstr>'ГБУЗ РБ Благовещенская ЦРБ'!V_пр_11_5</vt:lpstr>
      <vt:lpstr>'ГБУЗ РБ Большеустьикинская ЦРБ'!V_пр_11_5</vt:lpstr>
      <vt:lpstr>'ГБУЗ РБ Буздякская ЦРБ'!V_пр_11_5</vt:lpstr>
      <vt:lpstr>'ГБУЗ РБ Бураевская ЦРБ'!V_пр_11_5</vt:lpstr>
      <vt:lpstr>'ГБУЗ РБ Бурзянская ЦРБ'!V_пр_11_5</vt:lpstr>
      <vt:lpstr>'ГБУЗ РБ Верхне-Татыш. ЦРБ'!V_пр_11_5</vt:lpstr>
      <vt:lpstr>'ГБУЗ РБ Верхнеяркеевская ЦРБ'!V_пр_11_5</vt:lpstr>
      <vt:lpstr>'ГБУЗ РБ ГБ № 1 г.Октябрьский'!V_пр_11_5</vt:lpstr>
      <vt:lpstr>'ГБУЗ РБ ГБ № 9 г.Уфа'!V_пр_11_5</vt:lpstr>
      <vt:lpstr>'ГБУЗ РБ ГБ г.Кумертау'!V_пр_11_5</vt:lpstr>
      <vt:lpstr>'ГБУЗ РБ ГБ г.Нефтекамск'!V_пр_11_5</vt:lpstr>
      <vt:lpstr>'ГБУЗ РБ ГБ г.Салават'!V_пр_11_5</vt:lpstr>
      <vt:lpstr>'ГБУЗ РБ ГДКБ № 17 г.Уфа'!V_пр_11_5</vt:lpstr>
      <vt:lpstr>'ГБУЗ РБ ГКБ № 1 г.Стерлитамак'!V_пр_11_5</vt:lpstr>
      <vt:lpstr>'ГБУЗ РБ ГКБ № 13 г.Уфа'!V_пр_11_5</vt:lpstr>
      <vt:lpstr>'ГБУЗ РБ ГКБ № 18 г.Уфа'!V_пр_11_5</vt:lpstr>
      <vt:lpstr>'ГБУЗ РБ ГКБ № 21 г.Уфа'!V_пр_11_5</vt:lpstr>
      <vt:lpstr>'ГБУЗ РБ ГКБ № 5 г.Уфа'!V_пр_11_5</vt:lpstr>
      <vt:lpstr>'ГБУЗ РБ ГКБ № 8 г.Уфа'!V_пр_11_5</vt:lpstr>
      <vt:lpstr>'ГБУЗ РБ ГКБ Демского р-на г.Уфы'!V_пр_11_5</vt:lpstr>
      <vt:lpstr>'ГБУЗ РБ Давлекановская ЦРБ'!V_пр_11_5</vt:lpstr>
      <vt:lpstr>'ГБУЗ РБ ДБ г.Стерлитамак'!V_пр_11_5</vt:lpstr>
      <vt:lpstr>'ГБУЗ РБ ДП № 2 г.Уфа'!V_пр_11_5</vt:lpstr>
      <vt:lpstr>'ГБУЗ РБ ДП № 3 г.Уфа'!V_пр_11_5</vt:lpstr>
      <vt:lpstr>'ГБУЗ РБ ДП № 4 г.Уфа'!V_пр_11_5</vt:lpstr>
      <vt:lpstr>'ГБУЗ РБ ДП № 5 г.Уфа'!V_пр_11_5</vt:lpstr>
      <vt:lpstr>'ГБУЗ РБ ДП № 6 г.Уфа'!V_пр_11_5</vt:lpstr>
      <vt:lpstr>'ГБУЗ РБ Дюртюлинская ЦРБ'!V_пр_11_5</vt:lpstr>
      <vt:lpstr>'ГБУЗ РБ Ермекеевская ЦРБ'!V_пр_11_5</vt:lpstr>
      <vt:lpstr>'ГБУЗ РБ Зилаирская ЦРБ'!V_пр_11_5</vt:lpstr>
      <vt:lpstr>'ГБУЗ РБ Иглинская ЦРБ'!V_пр_11_5</vt:lpstr>
      <vt:lpstr>'ГБУЗ РБ Исянгуловская ЦРБ'!V_пр_11_5</vt:lpstr>
      <vt:lpstr>'ГБУЗ РБ Ишимбайская ЦРБ'!V_пр_11_5</vt:lpstr>
      <vt:lpstr>'ГБУЗ РБ Калтасинская ЦРБ'!V_пр_11_5</vt:lpstr>
      <vt:lpstr>'ГБУЗ РБ Караидельская ЦРБ'!V_пр_11_5</vt:lpstr>
      <vt:lpstr>'ГБУЗ РБ Кармаскалинская ЦРБ'!V_пр_11_5</vt:lpstr>
      <vt:lpstr>'ГБУЗ РБ КБСМП г.Уфа'!V_пр_11_5</vt:lpstr>
      <vt:lpstr>'ГБУЗ РБ Кигинская ЦРБ'!V_пр_11_5</vt:lpstr>
      <vt:lpstr>'ГБУЗ РБ Краснокамская ЦРБ'!V_пр_11_5</vt:lpstr>
      <vt:lpstr>'ГБУЗ РБ Красноусольская ЦРБ'!V_пр_11_5</vt:lpstr>
      <vt:lpstr>'ГБУЗ РБ Кушнаренковская ЦРБ'!V_пр_11_5</vt:lpstr>
      <vt:lpstr>'ГБУЗ РБ Малоязовская ЦРБ'!V_пр_11_5</vt:lpstr>
      <vt:lpstr>'ГБУЗ РБ Мелеузовская ЦРБ'!V_пр_11_5</vt:lpstr>
      <vt:lpstr>'ГБУЗ РБ Месягутовская ЦРБ'!V_пр_11_5</vt:lpstr>
      <vt:lpstr>'ГБУЗ РБ Мишкинская ЦРБ'!V_пр_11_5</vt:lpstr>
      <vt:lpstr>'ГБУЗ РБ Миякинская ЦРБ'!V_пр_11_5</vt:lpstr>
      <vt:lpstr>'ГБУЗ РБ Мраковская ЦРБ'!V_пр_11_5</vt:lpstr>
      <vt:lpstr>'ГБУЗ РБ Нуримановская ЦРБ'!V_пр_11_5</vt:lpstr>
      <vt:lpstr>'ГБУЗ РБ Поликлиника № 43 г.Уфа'!V_пр_11_5</vt:lpstr>
      <vt:lpstr>'ГБУЗ РБ ПОликлиника № 46 г.Уфа'!V_пр_11_5</vt:lpstr>
      <vt:lpstr>'ГБУЗ РБ Поликлиника № 50 г.Уфа'!V_пр_11_5</vt:lpstr>
      <vt:lpstr>'ГБУЗ РБ Раевская ЦРБ'!V_пр_11_5</vt:lpstr>
      <vt:lpstr>'ГБУЗ РБ Стерлибашевская ЦРБ'!V_пр_11_5</vt:lpstr>
      <vt:lpstr>'ГБУЗ РБ Толбазинская ЦРБ'!V_пр_11_5</vt:lpstr>
      <vt:lpstr>'ГБУЗ РБ Туймазинская ЦРБ'!V_пр_11_5</vt:lpstr>
      <vt:lpstr>'ГБУЗ РБ Учалинская ЦГБ'!V_пр_11_5</vt:lpstr>
      <vt:lpstr>'ГБУЗ РБ Федоровская ЦРБ'!V_пр_11_5</vt:lpstr>
      <vt:lpstr>'ГБУЗ РБ ЦГБ г.Сибай'!V_пр_11_5</vt:lpstr>
      <vt:lpstr>'ГБУЗ РБ Чекмагушевская ЦРБ'!V_пр_11_5</vt:lpstr>
      <vt:lpstr>'ГБУЗ РБ Чишминская ЦРБ'!V_пр_11_5</vt:lpstr>
      <vt:lpstr>'ГБУЗ РБ Шаранская ЦРБ'!V_пр_11_5</vt:lpstr>
      <vt:lpstr>'ГБУЗ РБ Языковская ЦРБ'!V_пр_11_5</vt:lpstr>
      <vt:lpstr>'ГБУЗ РБ Янаульская ЦРБ'!V_пр_11_5</vt:lpstr>
      <vt:lpstr>'ООО "Медсервис" г. Салават'!V_пр_11_5</vt:lpstr>
      <vt:lpstr>'УФИЦ РАН'!V_пр_11_5</vt:lpstr>
      <vt:lpstr>'ФГБОУ ВО БГМУ МЗ РФ'!V_пр_11_5</vt:lpstr>
      <vt:lpstr>'ФГБУЗ МСЧ №142 ФМБА России'!V_пр_11_5</vt:lpstr>
      <vt:lpstr>'ЧУЗ "РЖД-Медицина"г.Стерлитамак'!V_пр_11_5</vt:lpstr>
      <vt:lpstr>'ЧУЗ"КБ"РЖД-Медицина" г.Уфа'!V_пр_11_5</vt:lpstr>
      <vt:lpstr>'ГБУЗ РБ Акъярская ЦРБ'!V_пр_11_7</vt:lpstr>
      <vt:lpstr>'ГБУЗ РБ Архангельская ЦРБ'!V_пр_11_7</vt:lpstr>
      <vt:lpstr>'ГБУЗ РБ Аскаровская ЦРБ'!V_пр_11_7</vt:lpstr>
      <vt:lpstr>'ГБУЗ РБ Аскинская ЦРБ'!V_пр_11_7</vt:lpstr>
      <vt:lpstr>'ГБУЗ РБ Баймакская ЦГБ'!V_пр_11_7</vt:lpstr>
      <vt:lpstr>'ГБУЗ РБ Бакалинская ЦРБ'!V_пр_11_7</vt:lpstr>
      <vt:lpstr>'ГБУЗ РБ Балтачевская ЦРБ'!V_пр_11_7</vt:lpstr>
      <vt:lpstr>'ГБУЗ РБ Белебеевская ЦРБ'!V_пр_11_7</vt:lpstr>
      <vt:lpstr>'ГБУЗ РБ Белокатайская ЦРБ'!V_пр_11_7</vt:lpstr>
      <vt:lpstr>'ГБУЗ РБ Белорецкая ЦРКБ'!V_пр_11_7</vt:lpstr>
      <vt:lpstr>'ГБУЗ РБ Бижбулякская ЦРБ'!V_пр_11_7</vt:lpstr>
      <vt:lpstr>'ГБУЗ РБ Бирская ЦРБ'!V_пр_11_7</vt:lpstr>
      <vt:lpstr>'ГБУЗ РБ Благовещенская ЦРБ'!V_пр_11_7</vt:lpstr>
      <vt:lpstr>'ГБУЗ РБ Большеустьикинская ЦРБ'!V_пр_11_7</vt:lpstr>
      <vt:lpstr>'ГБУЗ РБ Буздякская ЦРБ'!V_пр_11_7</vt:lpstr>
      <vt:lpstr>'ГБУЗ РБ Бураевская ЦРБ'!V_пр_11_7</vt:lpstr>
      <vt:lpstr>'ГБУЗ РБ Бурзянская ЦРБ'!V_пр_11_7</vt:lpstr>
      <vt:lpstr>'ГБУЗ РБ Верхне-Татыш. ЦРБ'!V_пр_11_7</vt:lpstr>
      <vt:lpstr>'ГБУЗ РБ Верхнеяркеевская ЦРБ'!V_пр_11_7</vt:lpstr>
      <vt:lpstr>'ГБУЗ РБ ГБ № 1 г.Октябрьский'!V_пр_11_7</vt:lpstr>
      <vt:lpstr>'ГБУЗ РБ ГБ № 9 г.Уфа'!V_пр_11_7</vt:lpstr>
      <vt:lpstr>'ГБУЗ РБ ГБ г.Кумертау'!V_пр_11_7</vt:lpstr>
      <vt:lpstr>'ГБУЗ РБ ГБ г.Нефтекамск'!V_пр_11_7</vt:lpstr>
      <vt:lpstr>'ГБУЗ РБ ГБ г.Салават'!V_пр_11_7</vt:lpstr>
      <vt:lpstr>'ГБУЗ РБ ГДКБ № 17 г.Уфа'!V_пр_11_7</vt:lpstr>
      <vt:lpstr>'ГБУЗ РБ ГКБ № 1 г.Стерлитамак'!V_пр_11_7</vt:lpstr>
      <vt:lpstr>'ГБУЗ РБ ГКБ № 13 г.Уфа'!V_пр_11_7</vt:lpstr>
      <vt:lpstr>'ГБУЗ РБ ГКБ № 18 г.Уфа'!V_пр_11_7</vt:lpstr>
      <vt:lpstr>'ГБУЗ РБ ГКБ № 21 г.Уфа'!V_пр_11_7</vt:lpstr>
      <vt:lpstr>'ГБУЗ РБ ГКБ № 5 г.Уфа'!V_пр_11_7</vt:lpstr>
      <vt:lpstr>'ГБУЗ РБ ГКБ № 8 г.Уфа'!V_пр_11_7</vt:lpstr>
      <vt:lpstr>'ГБУЗ РБ ГКБ Демского р-на г.Уфы'!V_пр_11_7</vt:lpstr>
      <vt:lpstr>'ГБУЗ РБ Давлекановская ЦРБ'!V_пр_11_7</vt:lpstr>
      <vt:lpstr>'ГБУЗ РБ ДБ г.Стерлитамак'!V_пр_11_7</vt:lpstr>
      <vt:lpstr>'ГБУЗ РБ ДП № 2 г.Уфа'!V_пр_11_7</vt:lpstr>
      <vt:lpstr>'ГБУЗ РБ ДП № 3 г.Уфа'!V_пр_11_7</vt:lpstr>
      <vt:lpstr>'ГБУЗ РБ ДП № 4 г.Уфа'!V_пр_11_7</vt:lpstr>
      <vt:lpstr>'ГБУЗ РБ ДП № 5 г.Уфа'!V_пр_11_7</vt:lpstr>
      <vt:lpstr>'ГБУЗ РБ ДП № 6 г.Уфа'!V_пр_11_7</vt:lpstr>
      <vt:lpstr>'ГБУЗ РБ Дюртюлинская ЦРБ'!V_пр_11_7</vt:lpstr>
      <vt:lpstr>'ГБУЗ РБ Ермекеевская ЦРБ'!V_пр_11_7</vt:lpstr>
      <vt:lpstr>'ГБУЗ РБ Зилаирская ЦРБ'!V_пр_11_7</vt:lpstr>
      <vt:lpstr>'ГБУЗ РБ Иглинская ЦРБ'!V_пр_11_7</vt:lpstr>
      <vt:lpstr>'ГБУЗ РБ Исянгуловская ЦРБ'!V_пр_11_7</vt:lpstr>
      <vt:lpstr>'ГБУЗ РБ Ишимбайская ЦРБ'!V_пр_11_7</vt:lpstr>
      <vt:lpstr>'ГБУЗ РБ Калтасинская ЦРБ'!V_пр_11_7</vt:lpstr>
      <vt:lpstr>'ГБУЗ РБ Караидельская ЦРБ'!V_пр_11_7</vt:lpstr>
      <vt:lpstr>'ГБУЗ РБ Кармаскалинская ЦРБ'!V_пр_11_7</vt:lpstr>
      <vt:lpstr>'ГБУЗ РБ КБСМП г.Уфа'!V_пр_11_7</vt:lpstr>
      <vt:lpstr>'ГБУЗ РБ Кигинская ЦРБ'!V_пр_11_7</vt:lpstr>
      <vt:lpstr>'ГБУЗ РБ Краснокамская ЦРБ'!V_пр_11_7</vt:lpstr>
      <vt:lpstr>'ГБУЗ РБ Красноусольская ЦРБ'!V_пр_11_7</vt:lpstr>
      <vt:lpstr>'ГБУЗ РБ Кушнаренковская ЦРБ'!V_пр_11_7</vt:lpstr>
      <vt:lpstr>'ГБУЗ РБ Малоязовская ЦРБ'!V_пр_11_7</vt:lpstr>
      <vt:lpstr>'ГБУЗ РБ Мелеузовская ЦРБ'!V_пр_11_7</vt:lpstr>
      <vt:lpstr>'ГБУЗ РБ Месягутовская ЦРБ'!V_пр_11_7</vt:lpstr>
      <vt:lpstr>'ГБУЗ РБ Мишкинская ЦРБ'!V_пр_11_7</vt:lpstr>
      <vt:lpstr>'ГБУЗ РБ Миякинская ЦРБ'!V_пр_11_7</vt:lpstr>
      <vt:lpstr>'ГБУЗ РБ Мраковская ЦРБ'!V_пр_11_7</vt:lpstr>
      <vt:lpstr>'ГБУЗ РБ Нуримановская ЦРБ'!V_пр_11_7</vt:lpstr>
      <vt:lpstr>'ГБУЗ РБ Поликлиника № 43 г.Уфа'!V_пр_11_7</vt:lpstr>
      <vt:lpstr>'ГБУЗ РБ ПОликлиника № 46 г.Уфа'!V_пр_11_7</vt:lpstr>
      <vt:lpstr>'ГБУЗ РБ Поликлиника № 50 г.Уфа'!V_пр_11_7</vt:lpstr>
      <vt:lpstr>'ГБУЗ РБ Раевская ЦРБ'!V_пр_11_7</vt:lpstr>
      <vt:lpstr>'ГБУЗ РБ Стерлибашевская ЦРБ'!V_пр_11_7</vt:lpstr>
      <vt:lpstr>'ГБУЗ РБ Толбазинская ЦРБ'!V_пр_11_7</vt:lpstr>
      <vt:lpstr>'ГБУЗ РБ Туймазинская ЦРБ'!V_пр_11_7</vt:lpstr>
      <vt:lpstr>'ГБУЗ РБ Учалинская ЦГБ'!V_пр_11_7</vt:lpstr>
      <vt:lpstr>'ГБУЗ РБ Федоровская ЦРБ'!V_пр_11_7</vt:lpstr>
      <vt:lpstr>'ГБУЗ РБ ЦГБ г.Сибай'!V_пр_11_7</vt:lpstr>
      <vt:lpstr>'ГБУЗ РБ Чекмагушевская ЦРБ'!V_пр_11_7</vt:lpstr>
      <vt:lpstr>'ГБУЗ РБ Чишминская ЦРБ'!V_пр_11_7</vt:lpstr>
      <vt:lpstr>'ГБУЗ РБ Шаранская ЦРБ'!V_пр_11_7</vt:lpstr>
      <vt:lpstr>'ГБУЗ РБ Языковская ЦРБ'!V_пр_11_7</vt:lpstr>
      <vt:lpstr>'ГБУЗ РБ Янаульская ЦРБ'!V_пр_11_7</vt:lpstr>
      <vt:lpstr>'ООО "Медсервис" г. Салават'!V_пр_11_7</vt:lpstr>
      <vt:lpstr>'УФИЦ РАН'!V_пр_11_7</vt:lpstr>
      <vt:lpstr>'ФГБОУ ВО БГМУ МЗ РФ'!V_пр_11_7</vt:lpstr>
      <vt:lpstr>'ФГБУЗ МСЧ №142 ФМБА России'!V_пр_11_7</vt:lpstr>
      <vt:lpstr>'ЧУЗ "РЖД-Медицина"г.Стерлитамак'!V_пр_11_7</vt:lpstr>
      <vt:lpstr>'ЧУЗ"КБ"РЖД-Медицина" г.Уфа'!V_пр_11_7</vt:lpstr>
      <vt:lpstr>'ГБУЗ РБ Акъярская ЦРБ'!V_пр_11_8</vt:lpstr>
      <vt:lpstr>'ГБУЗ РБ Архангельская ЦРБ'!V_пр_11_8</vt:lpstr>
      <vt:lpstr>'ГБУЗ РБ Аскаровская ЦРБ'!V_пр_11_8</vt:lpstr>
      <vt:lpstr>'ГБУЗ РБ Аскинская ЦРБ'!V_пр_11_8</vt:lpstr>
      <vt:lpstr>'ГБУЗ РБ Баймакская ЦГБ'!V_пр_11_8</vt:lpstr>
      <vt:lpstr>'ГБУЗ РБ Бакалинская ЦРБ'!V_пр_11_8</vt:lpstr>
      <vt:lpstr>'ГБУЗ РБ Балтачевская ЦРБ'!V_пр_11_8</vt:lpstr>
      <vt:lpstr>'ГБУЗ РБ Белебеевская ЦРБ'!V_пр_11_8</vt:lpstr>
      <vt:lpstr>'ГБУЗ РБ Белокатайская ЦРБ'!V_пр_11_8</vt:lpstr>
      <vt:lpstr>'ГБУЗ РБ Белорецкая ЦРКБ'!V_пр_11_8</vt:lpstr>
      <vt:lpstr>'ГБУЗ РБ Бижбулякская ЦРБ'!V_пр_11_8</vt:lpstr>
      <vt:lpstr>'ГБУЗ РБ Бирская ЦРБ'!V_пр_11_8</vt:lpstr>
      <vt:lpstr>'ГБУЗ РБ Благовещенская ЦРБ'!V_пр_11_8</vt:lpstr>
      <vt:lpstr>'ГБУЗ РБ Большеустьикинская ЦРБ'!V_пр_11_8</vt:lpstr>
      <vt:lpstr>'ГБУЗ РБ Буздякская ЦРБ'!V_пр_11_8</vt:lpstr>
      <vt:lpstr>'ГБУЗ РБ Бураевская ЦРБ'!V_пр_11_8</vt:lpstr>
      <vt:lpstr>'ГБУЗ РБ Бурзянская ЦРБ'!V_пр_11_8</vt:lpstr>
      <vt:lpstr>'ГБУЗ РБ Верхне-Татыш. ЦРБ'!V_пр_11_8</vt:lpstr>
      <vt:lpstr>'ГБУЗ РБ Верхнеяркеевская ЦРБ'!V_пр_11_8</vt:lpstr>
      <vt:lpstr>'ГБУЗ РБ ГБ № 1 г.Октябрьский'!V_пр_11_8</vt:lpstr>
      <vt:lpstr>'ГБУЗ РБ ГБ № 9 г.Уфа'!V_пр_11_8</vt:lpstr>
      <vt:lpstr>'ГБУЗ РБ ГБ г.Кумертау'!V_пр_11_8</vt:lpstr>
      <vt:lpstr>'ГБУЗ РБ ГБ г.Нефтекамск'!V_пр_11_8</vt:lpstr>
      <vt:lpstr>'ГБУЗ РБ ГБ г.Салават'!V_пр_11_8</vt:lpstr>
      <vt:lpstr>'ГБУЗ РБ ГДКБ № 17 г.Уфа'!V_пр_11_8</vt:lpstr>
      <vt:lpstr>'ГБУЗ РБ ГКБ № 1 г.Стерлитамак'!V_пр_11_8</vt:lpstr>
      <vt:lpstr>'ГБУЗ РБ ГКБ № 13 г.Уфа'!V_пр_11_8</vt:lpstr>
      <vt:lpstr>'ГБУЗ РБ ГКБ № 18 г.Уфа'!V_пр_11_8</vt:lpstr>
      <vt:lpstr>'ГБУЗ РБ ГКБ № 21 г.Уфа'!V_пр_11_8</vt:lpstr>
      <vt:lpstr>'ГБУЗ РБ ГКБ № 5 г.Уфа'!V_пр_11_8</vt:lpstr>
      <vt:lpstr>'ГБУЗ РБ ГКБ № 8 г.Уфа'!V_пр_11_8</vt:lpstr>
      <vt:lpstr>'ГБУЗ РБ ГКБ Демского р-на г.Уфы'!V_пр_11_8</vt:lpstr>
      <vt:lpstr>'ГБУЗ РБ Давлекановская ЦРБ'!V_пр_11_8</vt:lpstr>
      <vt:lpstr>'ГБУЗ РБ ДБ г.Стерлитамак'!V_пр_11_8</vt:lpstr>
      <vt:lpstr>'ГБУЗ РБ ДП № 2 г.Уфа'!V_пр_11_8</vt:lpstr>
      <vt:lpstr>'ГБУЗ РБ ДП № 3 г.Уфа'!V_пр_11_8</vt:lpstr>
      <vt:lpstr>'ГБУЗ РБ ДП № 4 г.Уфа'!V_пр_11_8</vt:lpstr>
      <vt:lpstr>'ГБУЗ РБ ДП № 5 г.Уфа'!V_пр_11_8</vt:lpstr>
      <vt:lpstr>'ГБУЗ РБ ДП № 6 г.Уфа'!V_пр_11_8</vt:lpstr>
      <vt:lpstr>'ГБУЗ РБ Дюртюлинская ЦРБ'!V_пр_11_8</vt:lpstr>
      <vt:lpstr>'ГБУЗ РБ Ермекеевская ЦРБ'!V_пр_11_8</vt:lpstr>
      <vt:lpstr>'ГБУЗ РБ Зилаирская ЦРБ'!V_пр_11_8</vt:lpstr>
      <vt:lpstr>'ГБУЗ РБ Иглинская ЦРБ'!V_пр_11_8</vt:lpstr>
      <vt:lpstr>'ГБУЗ РБ Исянгуловская ЦРБ'!V_пр_11_8</vt:lpstr>
      <vt:lpstr>'ГБУЗ РБ Ишимбайская ЦРБ'!V_пр_11_8</vt:lpstr>
      <vt:lpstr>'ГБУЗ РБ Калтасинская ЦРБ'!V_пр_11_8</vt:lpstr>
      <vt:lpstr>'ГБУЗ РБ Караидельская ЦРБ'!V_пр_11_8</vt:lpstr>
      <vt:lpstr>'ГБУЗ РБ Кармаскалинская ЦРБ'!V_пр_11_8</vt:lpstr>
      <vt:lpstr>'ГБУЗ РБ КБСМП г.Уфа'!V_пр_11_8</vt:lpstr>
      <vt:lpstr>'ГБУЗ РБ Кигинская ЦРБ'!V_пр_11_8</vt:lpstr>
      <vt:lpstr>'ГБУЗ РБ Краснокамская ЦРБ'!V_пр_11_8</vt:lpstr>
      <vt:lpstr>'ГБУЗ РБ Красноусольская ЦРБ'!V_пр_11_8</vt:lpstr>
      <vt:lpstr>'ГБУЗ РБ Кушнаренковская ЦРБ'!V_пр_11_8</vt:lpstr>
      <vt:lpstr>'ГБУЗ РБ Малоязовская ЦРБ'!V_пр_11_8</vt:lpstr>
      <vt:lpstr>'ГБУЗ РБ Мелеузовская ЦРБ'!V_пр_11_8</vt:lpstr>
      <vt:lpstr>'ГБУЗ РБ Месягутовская ЦРБ'!V_пр_11_8</vt:lpstr>
      <vt:lpstr>'ГБУЗ РБ Мишкинская ЦРБ'!V_пр_11_8</vt:lpstr>
      <vt:lpstr>'ГБУЗ РБ Миякинская ЦРБ'!V_пр_11_8</vt:lpstr>
      <vt:lpstr>'ГБУЗ РБ Мраковская ЦРБ'!V_пр_11_8</vt:lpstr>
      <vt:lpstr>'ГБУЗ РБ Нуримановская ЦРБ'!V_пр_11_8</vt:lpstr>
      <vt:lpstr>'ГБУЗ РБ Поликлиника № 43 г.Уфа'!V_пр_11_8</vt:lpstr>
      <vt:lpstr>'ГБУЗ РБ ПОликлиника № 46 г.Уфа'!V_пр_11_8</vt:lpstr>
      <vt:lpstr>'ГБУЗ РБ Поликлиника № 50 г.Уфа'!V_пр_11_8</vt:lpstr>
      <vt:lpstr>'ГБУЗ РБ Раевская ЦРБ'!V_пр_11_8</vt:lpstr>
      <vt:lpstr>'ГБУЗ РБ Стерлибашевская ЦРБ'!V_пр_11_8</vt:lpstr>
      <vt:lpstr>'ГБУЗ РБ Толбазинская ЦРБ'!V_пр_11_8</vt:lpstr>
      <vt:lpstr>'ГБУЗ РБ Туймазинская ЦРБ'!V_пр_11_8</vt:lpstr>
      <vt:lpstr>'ГБУЗ РБ Учалинская ЦГБ'!V_пр_11_8</vt:lpstr>
      <vt:lpstr>'ГБУЗ РБ Федоровская ЦРБ'!V_пр_11_8</vt:lpstr>
      <vt:lpstr>'ГБУЗ РБ ЦГБ г.Сибай'!V_пр_11_8</vt:lpstr>
      <vt:lpstr>'ГБУЗ РБ Чекмагушевская ЦРБ'!V_пр_11_8</vt:lpstr>
      <vt:lpstr>'ГБУЗ РБ Чишминская ЦРБ'!V_пр_11_8</vt:lpstr>
      <vt:lpstr>'ГБУЗ РБ Шаранская ЦРБ'!V_пр_11_8</vt:lpstr>
      <vt:lpstr>'ГБУЗ РБ Языковская ЦРБ'!V_пр_11_8</vt:lpstr>
      <vt:lpstr>'ГБУЗ РБ Янаульская ЦРБ'!V_пр_11_8</vt:lpstr>
      <vt:lpstr>'ООО "Медсервис" г. Салават'!V_пр_11_8</vt:lpstr>
      <vt:lpstr>'УФИЦ РАН'!V_пр_11_8</vt:lpstr>
      <vt:lpstr>'ФГБОУ ВО БГМУ МЗ РФ'!V_пр_11_8</vt:lpstr>
      <vt:lpstr>'ФГБУЗ МСЧ №142 ФМБА России'!V_пр_11_8</vt:lpstr>
      <vt:lpstr>'ЧУЗ "РЖД-Медицина"г.Стерлитамак'!V_пр_11_8</vt:lpstr>
      <vt:lpstr>'ЧУЗ"КБ"РЖД-Медицина" г.Уфа'!V_пр_11_8</vt:lpstr>
      <vt:lpstr>'ГБУЗ РБ Акъярская ЦРБ'!V_пр_12_3</vt:lpstr>
      <vt:lpstr>'ГБУЗ РБ Архангельская ЦРБ'!V_пр_12_3</vt:lpstr>
      <vt:lpstr>'ГБУЗ РБ Аскаровская ЦРБ'!V_пр_12_3</vt:lpstr>
      <vt:lpstr>'ГБУЗ РБ Аскинская ЦРБ'!V_пр_12_3</vt:lpstr>
      <vt:lpstr>'ГБУЗ РБ Баймакская ЦГБ'!V_пр_12_3</vt:lpstr>
      <vt:lpstr>'ГБУЗ РБ Бакалинская ЦРБ'!V_пр_12_3</vt:lpstr>
      <vt:lpstr>'ГБУЗ РБ Балтачевская ЦРБ'!V_пр_12_3</vt:lpstr>
      <vt:lpstr>'ГБУЗ РБ Белебеевская ЦРБ'!V_пр_12_3</vt:lpstr>
      <vt:lpstr>'ГБУЗ РБ Белокатайская ЦРБ'!V_пр_12_3</vt:lpstr>
      <vt:lpstr>'ГБУЗ РБ Белорецкая ЦРКБ'!V_пр_12_3</vt:lpstr>
      <vt:lpstr>'ГБУЗ РБ Бижбулякская ЦРБ'!V_пр_12_3</vt:lpstr>
      <vt:lpstr>'ГБУЗ РБ Бирская ЦРБ'!V_пр_12_3</vt:lpstr>
      <vt:lpstr>'ГБУЗ РБ Благовещенская ЦРБ'!V_пр_12_3</vt:lpstr>
      <vt:lpstr>'ГБУЗ РБ Большеустьикинская ЦРБ'!V_пр_12_3</vt:lpstr>
      <vt:lpstr>'ГБУЗ РБ Буздякская ЦРБ'!V_пр_12_3</vt:lpstr>
      <vt:lpstr>'ГБУЗ РБ Бураевская ЦРБ'!V_пр_12_3</vt:lpstr>
      <vt:lpstr>'ГБУЗ РБ Бурзянская ЦРБ'!V_пр_12_3</vt:lpstr>
      <vt:lpstr>'ГБУЗ РБ Верхне-Татыш. ЦРБ'!V_пр_12_3</vt:lpstr>
      <vt:lpstr>'ГБУЗ РБ Верхнеяркеевская ЦРБ'!V_пр_12_3</vt:lpstr>
      <vt:lpstr>'ГБУЗ РБ ГБ № 1 г.Октябрьский'!V_пр_12_3</vt:lpstr>
      <vt:lpstr>'ГБУЗ РБ ГБ № 9 г.Уфа'!V_пр_12_3</vt:lpstr>
      <vt:lpstr>'ГБУЗ РБ ГБ г.Кумертау'!V_пр_12_3</vt:lpstr>
      <vt:lpstr>'ГБУЗ РБ ГБ г.Нефтекамск'!V_пр_12_3</vt:lpstr>
      <vt:lpstr>'ГБУЗ РБ ГБ г.Салават'!V_пр_12_3</vt:lpstr>
      <vt:lpstr>'ГБУЗ РБ ГДКБ № 17 г.Уфа'!V_пр_12_3</vt:lpstr>
      <vt:lpstr>'ГБУЗ РБ ГКБ № 1 г.Стерлитамак'!V_пр_12_3</vt:lpstr>
      <vt:lpstr>'ГБУЗ РБ ГКБ № 13 г.Уфа'!V_пр_12_3</vt:lpstr>
      <vt:lpstr>'ГБУЗ РБ ГКБ № 18 г.Уфа'!V_пр_12_3</vt:lpstr>
      <vt:lpstr>'ГБУЗ РБ ГКБ № 21 г.Уфа'!V_пр_12_3</vt:lpstr>
      <vt:lpstr>'ГБУЗ РБ ГКБ № 5 г.Уфа'!V_пр_12_3</vt:lpstr>
      <vt:lpstr>'ГБУЗ РБ ГКБ № 8 г.Уфа'!V_пр_12_3</vt:lpstr>
      <vt:lpstr>'ГБУЗ РБ ГКБ Демского р-на г.Уфы'!V_пр_12_3</vt:lpstr>
      <vt:lpstr>'ГБУЗ РБ Давлекановская ЦРБ'!V_пр_12_3</vt:lpstr>
      <vt:lpstr>'ГБУЗ РБ ДБ г.Стерлитамак'!V_пр_12_3</vt:lpstr>
      <vt:lpstr>'ГБУЗ РБ ДП № 2 г.Уфа'!V_пр_12_3</vt:lpstr>
      <vt:lpstr>'ГБУЗ РБ ДП № 3 г.Уфа'!V_пр_12_3</vt:lpstr>
      <vt:lpstr>'ГБУЗ РБ ДП № 4 г.Уфа'!V_пр_12_3</vt:lpstr>
      <vt:lpstr>'ГБУЗ РБ ДП № 5 г.Уфа'!V_пр_12_3</vt:lpstr>
      <vt:lpstr>'ГБУЗ РБ ДП № 6 г.Уфа'!V_пр_12_3</vt:lpstr>
      <vt:lpstr>'ГБУЗ РБ Дюртюлинская ЦРБ'!V_пр_12_3</vt:lpstr>
      <vt:lpstr>'ГБУЗ РБ Ермекеевская ЦРБ'!V_пр_12_3</vt:lpstr>
      <vt:lpstr>'ГБУЗ РБ Зилаирская ЦРБ'!V_пр_12_3</vt:lpstr>
      <vt:lpstr>'ГБУЗ РБ Иглинская ЦРБ'!V_пр_12_3</vt:lpstr>
      <vt:lpstr>'ГБУЗ РБ Исянгуловская ЦРБ'!V_пр_12_3</vt:lpstr>
      <vt:lpstr>'ГБУЗ РБ Ишимбайская ЦРБ'!V_пр_12_3</vt:lpstr>
      <vt:lpstr>'ГБУЗ РБ Калтасинская ЦРБ'!V_пр_12_3</vt:lpstr>
      <vt:lpstr>'ГБУЗ РБ Караидельская ЦРБ'!V_пр_12_3</vt:lpstr>
      <vt:lpstr>'ГБУЗ РБ Кармаскалинская ЦРБ'!V_пр_12_3</vt:lpstr>
      <vt:lpstr>'ГБУЗ РБ КБСМП г.Уфа'!V_пр_12_3</vt:lpstr>
      <vt:lpstr>'ГБУЗ РБ Кигинская ЦРБ'!V_пр_12_3</vt:lpstr>
      <vt:lpstr>'ГБУЗ РБ Краснокамская ЦРБ'!V_пр_12_3</vt:lpstr>
      <vt:lpstr>'ГБУЗ РБ Красноусольская ЦРБ'!V_пр_12_3</vt:lpstr>
      <vt:lpstr>'ГБУЗ РБ Кушнаренковская ЦРБ'!V_пр_12_3</vt:lpstr>
      <vt:lpstr>'ГБУЗ РБ Малоязовская ЦРБ'!V_пр_12_3</vt:lpstr>
      <vt:lpstr>'ГБУЗ РБ Мелеузовская ЦРБ'!V_пр_12_3</vt:lpstr>
      <vt:lpstr>'ГБУЗ РБ Месягутовская ЦРБ'!V_пр_12_3</vt:lpstr>
      <vt:lpstr>'ГБУЗ РБ Мишкинская ЦРБ'!V_пр_12_3</vt:lpstr>
      <vt:lpstr>'ГБУЗ РБ Миякинская ЦРБ'!V_пр_12_3</vt:lpstr>
      <vt:lpstr>'ГБУЗ РБ Мраковская ЦРБ'!V_пр_12_3</vt:lpstr>
      <vt:lpstr>'ГБУЗ РБ Нуримановская ЦРБ'!V_пр_12_3</vt:lpstr>
      <vt:lpstr>'ГБУЗ РБ Поликлиника № 43 г.Уфа'!V_пр_12_3</vt:lpstr>
      <vt:lpstr>'ГБУЗ РБ ПОликлиника № 46 г.Уфа'!V_пр_12_3</vt:lpstr>
      <vt:lpstr>'ГБУЗ РБ Поликлиника № 50 г.Уфа'!V_пр_12_3</vt:lpstr>
      <vt:lpstr>'ГБУЗ РБ Раевская ЦРБ'!V_пр_12_3</vt:lpstr>
      <vt:lpstr>'ГБУЗ РБ Стерлибашевская ЦРБ'!V_пр_12_3</vt:lpstr>
      <vt:lpstr>'ГБУЗ РБ Толбазинская ЦРБ'!V_пр_12_3</vt:lpstr>
      <vt:lpstr>'ГБУЗ РБ Туймазинская ЦРБ'!V_пр_12_3</vt:lpstr>
      <vt:lpstr>'ГБУЗ РБ Учалинская ЦГБ'!V_пр_12_3</vt:lpstr>
      <vt:lpstr>'ГБУЗ РБ Федоровская ЦРБ'!V_пр_12_3</vt:lpstr>
      <vt:lpstr>'ГБУЗ РБ ЦГБ г.Сибай'!V_пр_12_3</vt:lpstr>
      <vt:lpstr>'ГБУЗ РБ Чекмагушевская ЦРБ'!V_пр_12_3</vt:lpstr>
      <vt:lpstr>'ГБУЗ РБ Чишминская ЦРБ'!V_пр_12_3</vt:lpstr>
      <vt:lpstr>'ГБУЗ РБ Шаранская ЦРБ'!V_пр_12_3</vt:lpstr>
      <vt:lpstr>'ГБУЗ РБ Языковская ЦРБ'!V_пр_12_3</vt:lpstr>
      <vt:lpstr>'ГБУЗ РБ Янаульская ЦРБ'!V_пр_12_3</vt:lpstr>
      <vt:lpstr>'ООО "Медсервис" г. Салават'!V_пр_12_3</vt:lpstr>
      <vt:lpstr>'УФИЦ РАН'!V_пр_12_3</vt:lpstr>
      <vt:lpstr>'ФГБОУ ВО БГМУ МЗ РФ'!V_пр_12_3</vt:lpstr>
      <vt:lpstr>'ФГБУЗ МСЧ №142 ФМБА России'!V_пр_12_3</vt:lpstr>
      <vt:lpstr>'ЧУЗ "РЖД-Медицина"г.Стерлитамак'!V_пр_12_3</vt:lpstr>
      <vt:lpstr>'ЧУЗ"КБ"РЖД-Медицина" г.Уфа'!V_пр_12_3</vt:lpstr>
      <vt:lpstr>'ГБУЗ РБ Акъярская ЦРБ'!V_пр_12_5</vt:lpstr>
      <vt:lpstr>'ГБУЗ РБ Архангельская ЦРБ'!V_пр_12_5</vt:lpstr>
      <vt:lpstr>'ГБУЗ РБ Аскаровская ЦРБ'!V_пр_12_5</vt:lpstr>
      <vt:lpstr>'ГБУЗ РБ Аскинская ЦРБ'!V_пр_12_5</vt:lpstr>
      <vt:lpstr>'ГБУЗ РБ Баймакская ЦГБ'!V_пр_12_5</vt:lpstr>
      <vt:lpstr>'ГБУЗ РБ Бакалинская ЦРБ'!V_пр_12_5</vt:lpstr>
      <vt:lpstr>'ГБУЗ РБ Балтачевская ЦРБ'!V_пр_12_5</vt:lpstr>
      <vt:lpstr>'ГБУЗ РБ Белебеевская ЦРБ'!V_пр_12_5</vt:lpstr>
      <vt:lpstr>'ГБУЗ РБ Белокатайская ЦРБ'!V_пр_12_5</vt:lpstr>
      <vt:lpstr>'ГБУЗ РБ Белорецкая ЦРКБ'!V_пр_12_5</vt:lpstr>
      <vt:lpstr>'ГБУЗ РБ Бижбулякская ЦРБ'!V_пр_12_5</vt:lpstr>
      <vt:lpstr>'ГБУЗ РБ Бирская ЦРБ'!V_пр_12_5</vt:lpstr>
      <vt:lpstr>'ГБУЗ РБ Благовещенская ЦРБ'!V_пр_12_5</vt:lpstr>
      <vt:lpstr>'ГБУЗ РБ Большеустьикинская ЦРБ'!V_пр_12_5</vt:lpstr>
      <vt:lpstr>'ГБУЗ РБ Буздякская ЦРБ'!V_пр_12_5</vt:lpstr>
      <vt:lpstr>'ГБУЗ РБ Бураевская ЦРБ'!V_пр_12_5</vt:lpstr>
      <vt:lpstr>'ГБУЗ РБ Бурзянская ЦРБ'!V_пр_12_5</vt:lpstr>
      <vt:lpstr>'ГБУЗ РБ Верхне-Татыш. ЦРБ'!V_пр_12_5</vt:lpstr>
      <vt:lpstr>'ГБУЗ РБ Верхнеяркеевская ЦРБ'!V_пр_12_5</vt:lpstr>
      <vt:lpstr>'ГБУЗ РБ ГБ № 1 г.Октябрьский'!V_пр_12_5</vt:lpstr>
      <vt:lpstr>'ГБУЗ РБ ГБ № 9 г.Уфа'!V_пр_12_5</vt:lpstr>
      <vt:lpstr>'ГБУЗ РБ ГБ г.Кумертау'!V_пр_12_5</vt:lpstr>
      <vt:lpstr>'ГБУЗ РБ ГБ г.Нефтекамск'!V_пр_12_5</vt:lpstr>
      <vt:lpstr>'ГБУЗ РБ ГБ г.Салават'!V_пр_12_5</vt:lpstr>
      <vt:lpstr>'ГБУЗ РБ ГДКБ № 17 г.Уфа'!V_пр_12_5</vt:lpstr>
      <vt:lpstr>'ГБУЗ РБ ГКБ № 1 г.Стерлитамак'!V_пр_12_5</vt:lpstr>
      <vt:lpstr>'ГБУЗ РБ ГКБ № 13 г.Уфа'!V_пр_12_5</vt:lpstr>
      <vt:lpstr>'ГБУЗ РБ ГКБ № 18 г.Уфа'!V_пр_12_5</vt:lpstr>
      <vt:lpstr>'ГБУЗ РБ ГКБ № 21 г.Уфа'!V_пр_12_5</vt:lpstr>
      <vt:lpstr>'ГБУЗ РБ ГКБ № 5 г.Уфа'!V_пр_12_5</vt:lpstr>
      <vt:lpstr>'ГБУЗ РБ ГКБ № 8 г.Уфа'!V_пр_12_5</vt:lpstr>
      <vt:lpstr>'ГБУЗ РБ ГКБ Демского р-на г.Уфы'!V_пр_12_5</vt:lpstr>
      <vt:lpstr>'ГБУЗ РБ Давлекановская ЦРБ'!V_пр_12_5</vt:lpstr>
      <vt:lpstr>'ГБУЗ РБ ДБ г.Стерлитамак'!V_пр_12_5</vt:lpstr>
      <vt:lpstr>'ГБУЗ РБ ДП № 2 г.Уфа'!V_пр_12_5</vt:lpstr>
      <vt:lpstr>'ГБУЗ РБ ДП № 3 г.Уфа'!V_пр_12_5</vt:lpstr>
      <vt:lpstr>'ГБУЗ РБ ДП № 4 г.Уфа'!V_пр_12_5</vt:lpstr>
      <vt:lpstr>'ГБУЗ РБ ДП № 5 г.Уфа'!V_пр_12_5</vt:lpstr>
      <vt:lpstr>'ГБУЗ РБ ДП № 6 г.Уфа'!V_пр_12_5</vt:lpstr>
      <vt:lpstr>'ГБУЗ РБ Дюртюлинская ЦРБ'!V_пр_12_5</vt:lpstr>
      <vt:lpstr>'ГБУЗ РБ Ермекеевская ЦРБ'!V_пр_12_5</vt:lpstr>
      <vt:lpstr>'ГБУЗ РБ Зилаирская ЦРБ'!V_пр_12_5</vt:lpstr>
      <vt:lpstr>'ГБУЗ РБ Иглинская ЦРБ'!V_пр_12_5</vt:lpstr>
      <vt:lpstr>'ГБУЗ РБ Исянгуловская ЦРБ'!V_пр_12_5</vt:lpstr>
      <vt:lpstr>'ГБУЗ РБ Ишимбайская ЦРБ'!V_пр_12_5</vt:lpstr>
      <vt:lpstr>'ГБУЗ РБ Калтасинская ЦРБ'!V_пр_12_5</vt:lpstr>
      <vt:lpstr>'ГБУЗ РБ Караидельская ЦРБ'!V_пр_12_5</vt:lpstr>
      <vt:lpstr>'ГБУЗ РБ Кармаскалинская ЦРБ'!V_пр_12_5</vt:lpstr>
      <vt:lpstr>'ГБУЗ РБ КБСМП г.Уфа'!V_пр_12_5</vt:lpstr>
      <vt:lpstr>'ГБУЗ РБ Кигинская ЦРБ'!V_пр_12_5</vt:lpstr>
      <vt:lpstr>'ГБУЗ РБ Краснокамская ЦРБ'!V_пр_12_5</vt:lpstr>
      <vt:lpstr>'ГБУЗ РБ Красноусольская ЦРБ'!V_пр_12_5</vt:lpstr>
      <vt:lpstr>'ГБУЗ РБ Кушнаренковская ЦРБ'!V_пр_12_5</vt:lpstr>
      <vt:lpstr>'ГБУЗ РБ Малоязовская ЦРБ'!V_пр_12_5</vt:lpstr>
      <vt:lpstr>'ГБУЗ РБ Мелеузовская ЦРБ'!V_пр_12_5</vt:lpstr>
      <vt:lpstr>'ГБУЗ РБ Месягутовская ЦРБ'!V_пр_12_5</vt:lpstr>
      <vt:lpstr>'ГБУЗ РБ Мишкинская ЦРБ'!V_пр_12_5</vt:lpstr>
      <vt:lpstr>'ГБУЗ РБ Миякинская ЦРБ'!V_пр_12_5</vt:lpstr>
      <vt:lpstr>'ГБУЗ РБ Мраковская ЦРБ'!V_пр_12_5</vt:lpstr>
      <vt:lpstr>'ГБУЗ РБ Нуримановская ЦРБ'!V_пр_12_5</vt:lpstr>
      <vt:lpstr>'ГБУЗ РБ Поликлиника № 43 г.Уфа'!V_пр_12_5</vt:lpstr>
      <vt:lpstr>'ГБУЗ РБ ПОликлиника № 46 г.Уфа'!V_пр_12_5</vt:lpstr>
      <vt:lpstr>'ГБУЗ РБ Поликлиника № 50 г.Уфа'!V_пр_12_5</vt:lpstr>
      <vt:lpstr>'ГБУЗ РБ Раевская ЦРБ'!V_пр_12_5</vt:lpstr>
      <vt:lpstr>'ГБУЗ РБ Стерлибашевская ЦРБ'!V_пр_12_5</vt:lpstr>
      <vt:lpstr>'ГБУЗ РБ Толбазинская ЦРБ'!V_пр_12_5</vt:lpstr>
      <vt:lpstr>'ГБУЗ РБ Туймазинская ЦРБ'!V_пр_12_5</vt:lpstr>
      <vt:lpstr>'ГБУЗ РБ Учалинская ЦГБ'!V_пр_12_5</vt:lpstr>
      <vt:lpstr>'ГБУЗ РБ Федоровская ЦРБ'!V_пр_12_5</vt:lpstr>
      <vt:lpstr>'ГБУЗ РБ ЦГБ г.Сибай'!V_пр_12_5</vt:lpstr>
      <vt:lpstr>'ГБУЗ РБ Чекмагушевская ЦРБ'!V_пр_12_5</vt:lpstr>
      <vt:lpstr>'ГБУЗ РБ Чишминская ЦРБ'!V_пр_12_5</vt:lpstr>
      <vt:lpstr>'ГБУЗ РБ Шаранская ЦРБ'!V_пр_12_5</vt:lpstr>
      <vt:lpstr>'ГБУЗ РБ Языковская ЦРБ'!V_пр_12_5</vt:lpstr>
      <vt:lpstr>'ГБУЗ РБ Янаульская ЦРБ'!V_пр_12_5</vt:lpstr>
      <vt:lpstr>'ООО "Медсервис" г. Салават'!V_пр_12_5</vt:lpstr>
      <vt:lpstr>'УФИЦ РАН'!V_пр_12_5</vt:lpstr>
      <vt:lpstr>'ФГБОУ ВО БГМУ МЗ РФ'!V_пр_12_5</vt:lpstr>
      <vt:lpstr>'ФГБУЗ МСЧ №142 ФМБА России'!V_пр_12_5</vt:lpstr>
      <vt:lpstr>'ЧУЗ "РЖД-Медицина"г.Стерлитамак'!V_пр_12_5</vt:lpstr>
      <vt:lpstr>'ЧУЗ"КБ"РЖД-Медицина" г.Уфа'!V_пр_12_5</vt:lpstr>
      <vt:lpstr>'ГБУЗ РБ Акъярская ЦРБ'!V_пр_12_7</vt:lpstr>
      <vt:lpstr>'ГБУЗ РБ Архангельская ЦРБ'!V_пр_12_7</vt:lpstr>
      <vt:lpstr>'ГБУЗ РБ Аскаровская ЦРБ'!V_пр_12_7</vt:lpstr>
      <vt:lpstr>'ГБУЗ РБ Аскинская ЦРБ'!V_пр_12_7</vt:lpstr>
      <vt:lpstr>'ГБУЗ РБ Баймакская ЦГБ'!V_пр_12_7</vt:lpstr>
      <vt:lpstr>'ГБУЗ РБ Бакалинская ЦРБ'!V_пр_12_7</vt:lpstr>
      <vt:lpstr>'ГБУЗ РБ Балтачевская ЦРБ'!V_пр_12_7</vt:lpstr>
      <vt:lpstr>'ГБУЗ РБ Белебеевская ЦРБ'!V_пр_12_7</vt:lpstr>
      <vt:lpstr>'ГБУЗ РБ Белокатайская ЦРБ'!V_пр_12_7</vt:lpstr>
      <vt:lpstr>'ГБУЗ РБ Белорецкая ЦРКБ'!V_пр_12_7</vt:lpstr>
      <vt:lpstr>'ГБУЗ РБ Бижбулякская ЦРБ'!V_пр_12_7</vt:lpstr>
      <vt:lpstr>'ГБУЗ РБ Бирская ЦРБ'!V_пр_12_7</vt:lpstr>
      <vt:lpstr>'ГБУЗ РБ Благовещенская ЦРБ'!V_пр_12_7</vt:lpstr>
      <vt:lpstr>'ГБУЗ РБ Большеустьикинская ЦРБ'!V_пр_12_7</vt:lpstr>
      <vt:lpstr>'ГБУЗ РБ Буздякская ЦРБ'!V_пр_12_7</vt:lpstr>
      <vt:lpstr>'ГБУЗ РБ Бураевская ЦРБ'!V_пр_12_7</vt:lpstr>
      <vt:lpstr>'ГБУЗ РБ Бурзянская ЦРБ'!V_пр_12_7</vt:lpstr>
      <vt:lpstr>'ГБУЗ РБ Верхне-Татыш. ЦРБ'!V_пр_12_7</vt:lpstr>
      <vt:lpstr>'ГБУЗ РБ Верхнеяркеевская ЦРБ'!V_пр_12_7</vt:lpstr>
      <vt:lpstr>'ГБУЗ РБ ГБ № 1 г.Октябрьский'!V_пр_12_7</vt:lpstr>
      <vt:lpstr>'ГБУЗ РБ ГБ № 9 г.Уфа'!V_пр_12_7</vt:lpstr>
      <vt:lpstr>'ГБУЗ РБ ГБ г.Кумертау'!V_пр_12_7</vt:lpstr>
      <vt:lpstr>'ГБУЗ РБ ГБ г.Нефтекамск'!V_пр_12_7</vt:lpstr>
      <vt:lpstr>'ГБУЗ РБ ГБ г.Салават'!V_пр_12_7</vt:lpstr>
      <vt:lpstr>'ГБУЗ РБ ГДКБ № 17 г.Уфа'!V_пр_12_7</vt:lpstr>
      <vt:lpstr>'ГБУЗ РБ ГКБ № 1 г.Стерлитамак'!V_пр_12_7</vt:lpstr>
      <vt:lpstr>'ГБУЗ РБ ГКБ № 13 г.Уфа'!V_пр_12_7</vt:lpstr>
      <vt:lpstr>'ГБУЗ РБ ГКБ № 18 г.Уфа'!V_пр_12_7</vt:lpstr>
      <vt:lpstr>'ГБУЗ РБ ГКБ № 21 г.Уфа'!V_пр_12_7</vt:lpstr>
      <vt:lpstr>'ГБУЗ РБ ГКБ № 5 г.Уфа'!V_пр_12_7</vt:lpstr>
      <vt:lpstr>'ГБУЗ РБ ГКБ № 8 г.Уфа'!V_пр_12_7</vt:lpstr>
      <vt:lpstr>'ГБУЗ РБ ГКБ Демского р-на г.Уфы'!V_пр_12_7</vt:lpstr>
      <vt:lpstr>'ГБУЗ РБ Давлекановская ЦРБ'!V_пр_12_7</vt:lpstr>
      <vt:lpstr>'ГБУЗ РБ ДБ г.Стерлитамак'!V_пр_12_7</vt:lpstr>
      <vt:lpstr>'ГБУЗ РБ ДП № 2 г.Уфа'!V_пр_12_7</vt:lpstr>
      <vt:lpstr>'ГБУЗ РБ ДП № 3 г.Уфа'!V_пр_12_7</vt:lpstr>
      <vt:lpstr>'ГБУЗ РБ ДП № 4 г.Уфа'!V_пр_12_7</vt:lpstr>
      <vt:lpstr>'ГБУЗ РБ ДП № 5 г.Уфа'!V_пр_12_7</vt:lpstr>
      <vt:lpstr>'ГБУЗ РБ ДП № 6 г.Уфа'!V_пр_12_7</vt:lpstr>
      <vt:lpstr>'ГБУЗ РБ Дюртюлинская ЦРБ'!V_пр_12_7</vt:lpstr>
      <vt:lpstr>'ГБУЗ РБ Ермекеевская ЦРБ'!V_пр_12_7</vt:lpstr>
      <vt:lpstr>'ГБУЗ РБ Зилаирская ЦРБ'!V_пр_12_7</vt:lpstr>
      <vt:lpstr>'ГБУЗ РБ Иглинская ЦРБ'!V_пр_12_7</vt:lpstr>
      <vt:lpstr>'ГБУЗ РБ Исянгуловская ЦРБ'!V_пр_12_7</vt:lpstr>
      <vt:lpstr>'ГБУЗ РБ Ишимбайская ЦРБ'!V_пр_12_7</vt:lpstr>
      <vt:lpstr>'ГБУЗ РБ Калтасинская ЦРБ'!V_пр_12_7</vt:lpstr>
      <vt:lpstr>'ГБУЗ РБ Караидельская ЦРБ'!V_пр_12_7</vt:lpstr>
      <vt:lpstr>'ГБУЗ РБ Кармаскалинская ЦРБ'!V_пр_12_7</vt:lpstr>
      <vt:lpstr>'ГБУЗ РБ КБСМП г.Уфа'!V_пр_12_7</vt:lpstr>
      <vt:lpstr>'ГБУЗ РБ Кигинская ЦРБ'!V_пр_12_7</vt:lpstr>
      <vt:lpstr>'ГБУЗ РБ Краснокамская ЦРБ'!V_пр_12_7</vt:lpstr>
      <vt:lpstr>'ГБУЗ РБ Красноусольская ЦРБ'!V_пр_12_7</vt:lpstr>
      <vt:lpstr>'ГБУЗ РБ Кушнаренковская ЦРБ'!V_пр_12_7</vt:lpstr>
      <vt:lpstr>'ГБУЗ РБ Малоязовская ЦРБ'!V_пр_12_7</vt:lpstr>
      <vt:lpstr>'ГБУЗ РБ Мелеузовская ЦРБ'!V_пр_12_7</vt:lpstr>
      <vt:lpstr>'ГБУЗ РБ Месягутовская ЦРБ'!V_пр_12_7</vt:lpstr>
      <vt:lpstr>'ГБУЗ РБ Мишкинская ЦРБ'!V_пр_12_7</vt:lpstr>
      <vt:lpstr>'ГБУЗ РБ Миякинская ЦРБ'!V_пр_12_7</vt:lpstr>
      <vt:lpstr>'ГБУЗ РБ Мраковская ЦРБ'!V_пр_12_7</vt:lpstr>
      <vt:lpstr>'ГБУЗ РБ Нуримановская ЦРБ'!V_пр_12_7</vt:lpstr>
      <vt:lpstr>'ГБУЗ РБ Поликлиника № 43 г.Уфа'!V_пр_12_7</vt:lpstr>
      <vt:lpstr>'ГБУЗ РБ ПОликлиника № 46 г.Уфа'!V_пр_12_7</vt:lpstr>
      <vt:lpstr>'ГБУЗ РБ Поликлиника № 50 г.Уфа'!V_пр_12_7</vt:lpstr>
      <vt:lpstr>'ГБУЗ РБ Раевская ЦРБ'!V_пр_12_7</vt:lpstr>
      <vt:lpstr>'ГБУЗ РБ Стерлибашевская ЦРБ'!V_пр_12_7</vt:lpstr>
      <vt:lpstr>'ГБУЗ РБ Толбазинская ЦРБ'!V_пр_12_7</vt:lpstr>
      <vt:lpstr>'ГБУЗ РБ Туймазинская ЦРБ'!V_пр_12_7</vt:lpstr>
      <vt:lpstr>'ГБУЗ РБ Учалинская ЦГБ'!V_пр_12_7</vt:lpstr>
      <vt:lpstr>'ГБУЗ РБ Федоровская ЦРБ'!V_пр_12_7</vt:lpstr>
      <vt:lpstr>'ГБУЗ РБ ЦГБ г.Сибай'!V_пр_12_7</vt:lpstr>
      <vt:lpstr>'ГБУЗ РБ Чекмагушевская ЦРБ'!V_пр_12_7</vt:lpstr>
      <vt:lpstr>'ГБУЗ РБ Чишминская ЦРБ'!V_пр_12_7</vt:lpstr>
      <vt:lpstr>'ГБУЗ РБ Шаранская ЦРБ'!V_пр_12_7</vt:lpstr>
      <vt:lpstr>'ГБУЗ РБ Языковская ЦРБ'!V_пр_12_7</vt:lpstr>
      <vt:lpstr>'ГБУЗ РБ Янаульская ЦРБ'!V_пр_12_7</vt:lpstr>
      <vt:lpstr>'ООО "Медсервис" г. Салават'!V_пр_12_7</vt:lpstr>
      <vt:lpstr>'УФИЦ РАН'!V_пр_12_7</vt:lpstr>
      <vt:lpstr>'ФГБОУ ВО БГМУ МЗ РФ'!V_пр_12_7</vt:lpstr>
      <vt:lpstr>'ФГБУЗ МСЧ №142 ФМБА России'!V_пр_12_7</vt:lpstr>
      <vt:lpstr>'ЧУЗ "РЖД-Медицина"г.Стерлитамак'!V_пр_12_7</vt:lpstr>
      <vt:lpstr>'ЧУЗ"КБ"РЖД-Медицина" г.Уфа'!V_пр_12_7</vt:lpstr>
      <vt:lpstr>'ГБУЗ РБ Акъярская ЦРБ'!V_пр_12_8</vt:lpstr>
      <vt:lpstr>'ГБУЗ РБ Архангельская ЦРБ'!V_пр_12_8</vt:lpstr>
      <vt:lpstr>'ГБУЗ РБ Аскаровская ЦРБ'!V_пр_12_8</vt:lpstr>
      <vt:lpstr>'ГБУЗ РБ Аскинская ЦРБ'!V_пр_12_8</vt:lpstr>
      <vt:lpstr>'ГБУЗ РБ Баймакская ЦГБ'!V_пр_12_8</vt:lpstr>
      <vt:lpstr>'ГБУЗ РБ Бакалинская ЦРБ'!V_пр_12_8</vt:lpstr>
      <vt:lpstr>'ГБУЗ РБ Балтачевская ЦРБ'!V_пр_12_8</vt:lpstr>
      <vt:lpstr>'ГБУЗ РБ Белебеевская ЦРБ'!V_пр_12_8</vt:lpstr>
      <vt:lpstr>'ГБУЗ РБ Белокатайская ЦРБ'!V_пр_12_8</vt:lpstr>
      <vt:lpstr>'ГБУЗ РБ Белорецкая ЦРКБ'!V_пр_12_8</vt:lpstr>
      <vt:lpstr>'ГБУЗ РБ Бижбулякская ЦРБ'!V_пр_12_8</vt:lpstr>
      <vt:lpstr>'ГБУЗ РБ Бирская ЦРБ'!V_пр_12_8</vt:lpstr>
      <vt:lpstr>'ГБУЗ РБ Благовещенская ЦРБ'!V_пр_12_8</vt:lpstr>
      <vt:lpstr>'ГБУЗ РБ Большеустьикинская ЦРБ'!V_пр_12_8</vt:lpstr>
      <vt:lpstr>'ГБУЗ РБ Буздякская ЦРБ'!V_пр_12_8</vt:lpstr>
      <vt:lpstr>'ГБУЗ РБ Бураевская ЦРБ'!V_пр_12_8</vt:lpstr>
      <vt:lpstr>'ГБУЗ РБ Бурзянская ЦРБ'!V_пр_12_8</vt:lpstr>
      <vt:lpstr>'ГБУЗ РБ Верхне-Татыш. ЦРБ'!V_пр_12_8</vt:lpstr>
      <vt:lpstr>'ГБУЗ РБ Верхнеяркеевская ЦРБ'!V_пр_12_8</vt:lpstr>
      <vt:lpstr>'ГБУЗ РБ ГБ № 1 г.Октябрьский'!V_пр_12_8</vt:lpstr>
      <vt:lpstr>'ГБУЗ РБ ГБ № 9 г.Уфа'!V_пр_12_8</vt:lpstr>
      <vt:lpstr>'ГБУЗ РБ ГБ г.Кумертау'!V_пр_12_8</vt:lpstr>
      <vt:lpstr>'ГБУЗ РБ ГБ г.Нефтекамск'!V_пр_12_8</vt:lpstr>
      <vt:lpstr>'ГБУЗ РБ ГБ г.Салават'!V_пр_12_8</vt:lpstr>
      <vt:lpstr>'ГБУЗ РБ ГДКБ № 17 г.Уфа'!V_пр_12_8</vt:lpstr>
      <vt:lpstr>'ГБУЗ РБ ГКБ № 1 г.Стерлитамак'!V_пр_12_8</vt:lpstr>
      <vt:lpstr>'ГБУЗ РБ ГКБ № 13 г.Уфа'!V_пр_12_8</vt:lpstr>
      <vt:lpstr>'ГБУЗ РБ ГКБ № 18 г.Уфа'!V_пр_12_8</vt:lpstr>
      <vt:lpstr>'ГБУЗ РБ ГКБ № 21 г.Уфа'!V_пр_12_8</vt:lpstr>
      <vt:lpstr>'ГБУЗ РБ ГКБ № 5 г.Уфа'!V_пр_12_8</vt:lpstr>
      <vt:lpstr>'ГБУЗ РБ ГКБ № 8 г.Уфа'!V_пр_12_8</vt:lpstr>
      <vt:lpstr>'ГБУЗ РБ ГКБ Демского р-на г.Уфы'!V_пр_12_8</vt:lpstr>
      <vt:lpstr>'ГБУЗ РБ Давлекановская ЦРБ'!V_пр_12_8</vt:lpstr>
      <vt:lpstr>'ГБУЗ РБ ДБ г.Стерлитамак'!V_пр_12_8</vt:lpstr>
      <vt:lpstr>'ГБУЗ РБ ДП № 2 г.Уфа'!V_пр_12_8</vt:lpstr>
      <vt:lpstr>'ГБУЗ РБ ДП № 3 г.Уфа'!V_пр_12_8</vt:lpstr>
      <vt:lpstr>'ГБУЗ РБ ДП № 4 г.Уфа'!V_пр_12_8</vt:lpstr>
      <vt:lpstr>'ГБУЗ РБ ДП № 5 г.Уфа'!V_пр_12_8</vt:lpstr>
      <vt:lpstr>'ГБУЗ РБ ДП № 6 г.Уфа'!V_пр_12_8</vt:lpstr>
      <vt:lpstr>'ГБУЗ РБ Дюртюлинская ЦРБ'!V_пр_12_8</vt:lpstr>
      <vt:lpstr>'ГБУЗ РБ Ермекеевская ЦРБ'!V_пр_12_8</vt:lpstr>
      <vt:lpstr>'ГБУЗ РБ Зилаирская ЦРБ'!V_пр_12_8</vt:lpstr>
      <vt:lpstr>'ГБУЗ РБ Иглинская ЦРБ'!V_пр_12_8</vt:lpstr>
      <vt:lpstr>'ГБУЗ РБ Исянгуловская ЦРБ'!V_пр_12_8</vt:lpstr>
      <vt:lpstr>'ГБУЗ РБ Ишимбайская ЦРБ'!V_пр_12_8</vt:lpstr>
      <vt:lpstr>'ГБУЗ РБ Калтасинская ЦРБ'!V_пр_12_8</vt:lpstr>
      <vt:lpstr>'ГБУЗ РБ Караидельская ЦРБ'!V_пр_12_8</vt:lpstr>
      <vt:lpstr>'ГБУЗ РБ Кармаскалинская ЦРБ'!V_пр_12_8</vt:lpstr>
      <vt:lpstr>'ГБУЗ РБ КБСМП г.Уфа'!V_пр_12_8</vt:lpstr>
      <vt:lpstr>'ГБУЗ РБ Кигинская ЦРБ'!V_пр_12_8</vt:lpstr>
      <vt:lpstr>'ГБУЗ РБ Краснокамская ЦРБ'!V_пр_12_8</vt:lpstr>
      <vt:lpstr>'ГБУЗ РБ Красноусольская ЦРБ'!V_пр_12_8</vt:lpstr>
      <vt:lpstr>'ГБУЗ РБ Кушнаренковская ЦРБ'!V_пр_12_8</vt:lpstr>
      <vt:lpstr>'ГБУЗ РБ Малоязовская ЦРБ'!V_пр_12_8</vt:lpstr>
      <vt:lpstr>'ГБУЗ РБ Мелеузовская ЦРБ'!V_пр_12_8</vt:lpstr>
      <vt:lpstr>'ГБУЗ РБ Месягутовская ЦРБ'!V_пр_12_8</vt:lpstr>
      <vt:lpstr>'ГБУЗ РБ Мишкинская ЦРБ'!V_пр_12_8</vt:lpstr>
      <vt:lpstr>'ГБУЗ РБ Миякинская ЦРБ'!V_пр_12_8</vt:lpstr>
      <vt:lpstr>'ГБУЗ РБ Мраковская ЦРБ'!V_пр_12_8</vt:lpstr>
      <vt:lpstr>'ГБУЗ РБ Нуримановская ЦРБ'!V_пр_12_8</vt:lpstr>
      <vt:lpstr>'ГБУЗ РБ Поликлиника № 43 г.Уфа'!V_пр_12_8</vt:lpstr>
      <vt:lpstr>'ГБУЗ РБ ПОликлиника № 46 г.Уфа'!V_пр_12_8</vt:lpstr>
      <vt:lpstr>'ГБУЗ РБ Поликлиника № 50 г.Уфа'!V_пр_12_8</vt:lpstr>
      <vt:lpstr>'ГБУЗ РБ Раевская ЦРБ'!V_пр_12_8</vt:lpstr>
      <vt:lpstr>'ГБУЗ РБ Стерлибашевская ЦРБ'!V_пр_12_8</vt:lpstr>
      <vt:lpstr>'ГБУЗ РБ Толбазинская ЦРБ'!V_пр_12_8</vt:lpstr>
      <vt:lpstr>'ГБУЗ РБ Туймазинская ЦРБ'!V_пр_12_8</vt:lpstr>
      <vt:lpstr>'ГБУЗ РБ Учалинская ЦГБ'!V_пр_12_8</vt:lpstr>
      <vt:lpstr>'ГБУЗ РБ Федоровская ЦРБ'!V_пр_12_8</vt:lpstr>
      <vt:lpstr>'ГБУЗ РБ ЦГБ г.Сибай'!V_пр_12_8</vt:lpstr>
      <vt:lpstr>'ГБУЗ РБ Чекмагушевская ЦРБ'!V_пр_12_8</vt:lpstr>
      <vt:lpstr>'ГБУЗ РБ Чишминская ЦРБ'!V_пр_12_8</vt:lpstr>
      <vt:lpstr>'ГБУЗ РБ Шаранская ЦРБ'!V_пр_12_8</vt:lpstr>
      <vt:lpstr>'ГБУЗ РБ Языковская ЦРБ'!V_пр_12_8</vt:lpstr>
      <vt:lpstr>'ГБУЗ РБ Янаульская ЦРБ'!V_пр_12_8</vt:lpstr>
      <vt:lpstr>'ООО "Медсервис" г. Салават'!V_пр_12_8</vt:lpstr>
      <vt:lpstr>'УФИЦ РАН'!V_пр_12_8</vt:lpstr>
      <vt:lpstr>'ФГБОУ ВО БГМУ МЗ РФ'!V_пр_12_8</vt:lpstr>
      <vt:lpstr>'ФГБУЗ МСЧ №142 ФМБА России'!V_пр_12_8</vt:lpstr>
      <vt:lpstr>'ЧУЗ "РЖД-Медицина"г.Стерлитамак'!V_пр_12_8</vt:lpstr>
      <vt:lpstr>'ЧУЗ"КБ"РЖД-Медицина" г.Уфа'!V_пр_12_8</vt:lpstr>
      <vt:lpstr>'ГБУЗ РБ Акъярская ЦРБ'!V_пр_13_2</vt:lpstr>
      <vt:lpstr>'ГБУЗ РБ Архангельская ЦРБ'!V_пр_13_2</vt:lpstr>
      <vt:lpstr>'ГБУЗ РБ Аскаровская ЦРБ'!V_пр_13_2</vt:lpstr>
      <vt:lpstr>'ГБУЗ РБ Аскинская ЦРБ'!V_пр_13_2</vt:lpstr>
      <vt:lpstr>'ГБУЗ РБ Баймакская ЦГБ'!V_пр_13_2</vt:lpstr>
      <vt:lpstr>'ГБУЗ РБ Бакалинская ЦРБ'!V_пр_13_2</vt:lpstr>
      <vt:lpstr>'ГБУЗ РБ Балтачевская ЦРБ'!V_пр_13_2</vt:lpstr>
      <vt:lpstr>'ГБУЗ РБ Белебеевская ЦРБ'!V_пр_13_2</vt:lpstr>
      <vt:lpstr>'ГБУЗ РБ Белокатайская ЦРБ'!V_пр_13_2</vt:lpstr>
      <vt:lpstr>'ГБУЗ РБ Белорецкая ЦРКБ'!V_пр_13_2</vt:lpstr>
      <vt:lpstr>'ГБУЗ РБ Бижбулякская ЦРБ'!V_пр_13_2</vt:lpstr>
      <vt:lpstr>'ГБУЗ РБ Бирская ЦРБ'!V_пр_13_2</vt:lpstr>
      <vt:lpstr>'ГБУЗ РБ Благовещенская ЦРБ'!V_пр_13_2</vt:lpstr>
      <vt:lpstr>'ГБУЗ РБ Большеустьикинская ЦРБ'!V_пр_13_2</vt:lpstr>
      <vt:lpstr>'ГБУЗ РБ Буздякская ЦРБ'!V_пр_13_2</vt:lpstr>
      <vt:lpstr>'ГБУЗ РБ Бураевская ЦРБ'!V_пр_13_2</vt:lpstr>
      <vt:lpstr>'ГБУЗ РБ Бурзянская ЦРБ'!V_пр_13_2</vt:lpstr>
      <vt:lpstr>'ГБУЗ РБ Верхне-Татыш. ЦРБ'!V_пр_13_2</vt:lpstr>
      <vt:lpstr>'ГБУЗ РБ Верхнеяркеевская ЦРБ'!V_пр_13_2</vt:lpstr>
      <vt:lpstr>'ГБУЗ РБ ГБ № 1 г.Октябрьский'!V_пр_13_2</vt:lpstr>
      <vt:lpstr>'ГБУЗ РБ ГБ № 9 г.Уфа'!V_пр_13_2</vt:lpstr>
      <vt:lpstr>'ГБУЗ РБ ГБ г.Кумертау'!V_пр_13_2</vt:lpstr>
      <vt:lpstr>'ГБУЗ РБ ГБ г.Нефтекамск'!V_пр_13_2</vt:lpstr>
      <vt:lpstr>'ГБУЗ РБ ГБ г.Салават'!V_пр_13_2</vt:lpstr>
      <vt:lpstr>'ГБУЗ РБ ГДКБ № 17 г.Уфа'!V_пр_13_2</vt:lpstr>
      <vt:lpstr>'ГБУЗ РБ ГКБ № 1 г.Стерлитамак'!V_пр_13_2</vt:lpstr>
      <vt:lpstr>'ГБУЗ РБ ГКБ № 13 г.Уфа'!V_пр_13_2</vt:lpstr>
      <vt:lpstr>'ГБУЗ РБ ГКБ № 18 г.Уфа'!V_пр_13_2</vt:lpstr>
      <vt:lpstr>'ГБУЗ РБ ГКБ № 21 г.Уфа'!V_пр_13_2</vt:lpstr>
      <vt:lpstr>'ГБУЗ РБ ГКБ № 5 г.Уфа'!V_пр_13_2</vt:lpstr>
      <vt:lpstr>'ГБУЗ РБ ГКБ № 8 г.Уфа'!V_пр_13_2</vt:lpstr>
      <vt:lpstr>'ГБУЗ РБ ГКБ Демского р-на г.Уфы'!V_пр_13_2</vt:lpstr>
      <vt:lpstr>'ГБУЗ РБ Давлекановская ЦРБ'!V_пр_13_2</vt:lpstr>
      <vt:lpstr>'ГБУЗ РБ ДБ г.Стерлитамак'!V_пр_13_2</vt:lpstr>
      <vt:lpstr>'ГБУЗ РБ ДП № 2 г.Уфа'!V_пр_13_2</vt:lpstr>
      <vt:lpstr>'ГБУЗ РБ ДП № 3 г.Уфа'!V_пр_13_2</vt:lpstr>
      <vt:lpstr>'ГБУЗ РБ ДП № 4 г.Уфа'!V_пр_13_2</vt:lpstr>
      <vt:lpstr>'ГБУЗ РБ ДП № 5 г.Уфа'!V_пр_13_2</vt:lpstr>
      <vt:lpstr>'ГБУЗ РБ ДП № 6 г.Уфа'!V_пр_13_2</vt:lpstr>
      <vt:lpstr>'ГБУЗ РБ Дюртюлинская ЦРБ'!V_пр_13_2</vt:lpstr>
      <vt:lpstr>'ГБУЗ РБ Ермекеевская ЦРБ'!V_пр_13_2</vt:lpstr>
      <vt:lpstr>'ГБУЗ РБ Зилаирская ЦРБ'!V_пр_13_2</vt:lpstr>
      <vt:lpstr>'ГБУЗ РБ Иглинская ЦРБ'!V_пр_13_2</vt:lpstr>
      <vt:lpstr>'ГБУЗ РБ Исянгуловская ЦРБ'!V_пр_13_2</vt:lpstr>
      <vt:lpstr>'ГБУЗ РБ Ишимбайская ЦРБ'!V_пр_13_2</vt:lpstr>
      <vt:lpstr>'ГБУЗ РБ Калтасинская ЦРБ'!V_пр_13_2</vt:lpstr>
      <vt:lpstr>'ГБУЗ РБ Караидельская ЦРБ'!V_пр_13_2</vt:lpstr>
      <vt:lpstr>'ГБУЗ РБ Кармаскалинская ЦРБ'!V_пр_13_2</vt:lpstr>
      <vt:lpstr>'ГБУЗ РБ КБСМП г.Уфа'!V_пр_13_2</vt:lpstr>
      <vt:lpstr>'ГБУЗ РБ Кигинская ЦРБ'!V_пр_13_2</vt:lpstr>
      <vt:lpstr>'ГБУЗ РБ Краснокамская ЦРБ'!V_пр_13_2</vt:lpstr>
      <vt:lpstr>'ГБУЗ РБ Красноусольская ЦРБ'!V_пр_13_2</vt:lpstr>
      <vt:lpstr>'ГБУЗ РБ Кушнаренковская ЦРБ'!V_пр_13_2</vt:lpstr>
      <vt:lpstr>'ГБУЗ РБ Малоязовская ЦРБ'!V_пр_13_2</vt:lpstr>
      <vt:lpstr>'ГБУЗ РБ Мелеузовская ЦРБ'!V_пр_13_2</vt:lpstr>
      <vt:lpstr>'ГБУЗ РБ Месягутовская ЦРБ'!V_пр_13_2</vt:lpstr>
      <vt:lpstr>'ГБУЗ РБ Мишкинская ЦРБ'!V_пр_13_2</vt:lpstr>
      <vt:lpstr>'ГБУЗ РБ Миякинская ЦРБ'!V_пр_13_2</vt:lpstr>
      <vt:lpstr>'ГБУЗ РБ Мраковская ЦРБ'!V_пр_13_2</vt:lpstr>
      <vt:lpstr>'ГБУЗ РБ Нуримановская ЦРБ'!V_пр_13_2</vt:lpstr>
      <vt:lpstr>'ГБУЗ РБ Поликлиника № 43 г.Уфа'!V_пр_13_2</vt:lpstr>
      <vt:lpstr>'ГБУЗ РБ ПОликлиника № 46 г.Уфа'!V_пр_13_2</vt:lpstr>
      <vt:lpstr>'ГБУЗ РБ Поликлиника № 50 г.Уфа'!V_пр_13_2</vt:lpstr>
      <vt:lpstr>'ГБУЗ РБ Раевская ЦРБ'!V_пр_13_2</vt:lpstr>
      <vt:lpstr>'ГБУЗ РБ Стерлибашевская ЦРБ'!V_пр_13_2</vt:lpstr>
      <vt:lpstr>'ГБУЗ РБ Толбазинская ЦРБ'!V_пр_13_2</vt:lpstr>
      <vt:lpstr>'ГБУЗ РБ Туймазинская ЦРБ'!V_пр_13_2</vt:lpstr>
      <vt:lpstr>'ГБУЗ РБ Учалинская ЦГБ'!V_пр_13_2</vt:lpstr>
      <vt:lpstr>'ГБУЗ РБ Федоровская ЦРБ'!V_пр_13_2</vt:lpstr>
      <vt:lpstr>'ГБУЗ РБ ЦГБ г.Сибай'!V_пр_13_2</vt:lpstr>
      <vt:lpstr>'ГБУЗ РБ Чекмагушевская ЦРБ'!V_пр_13_2</vt:lpstr>
      <vt:lpstr>'ГБУЗ РБ Чишминская ЦРБ'!V_пр_13_2</vt:lpstr>
      <vt:lpstr>'ГБУЗ РБ Шаранская ЦРБ'!V_пр_13_2</vt:lpstr>
      <vt:lpstr>'ГБУЗ РБ Языковская ЦРБ'!V_пр_13_2</vt:lpstr>
      <vt:lpstr>'ГБУЗ РБ Янаульская ЦРБ'!V_пр_13_2</vt:lpstr>
      <vt:lpstr>'ООО "Медсервис" г. Салават'!V_пр_13_2</vt:lpstr>
      <vt:lpstr>'УФИЦ РАН'!V_пр_13_2</vt:lpstr>
      <vt:lpstr>'ФГБОУ ВО БГМУ МЗ РФ'!V_пр_13_2</vt:lpstr>
      <vt:lpstr>'ФГБУЗ МСЧ №142 ФМБА России'!V_пр_13_2</vt:lpstr>
      <vt:lpstr>'ЧУЗ "РЖД-Медицина"г.Стерлитамак'!V_пр_13_2</vt:lpstr>
      <vt:lpstr>'ЧУЗ"КБ"РЖД-Медицина" г.Уфа'!V_пр_13_2</vt:lpstr>
      <vt:lpstr>'ГБУЗ РБ Акъярская ЦРБ'!V_пр_13_5</vt:lpstr>
      <vt:lpstr>'ГБУЗ РБ Архангельская ЦРБ'!V_пр_13_5</vt:lpstr>
      <vt:lpstr>'ГБУЗ РБ Аскаровская ЦРБ'!V_пр_13_5</vt:lpstr>
      <vt:lpstr>'ГБУЗ РБ Аскинская ЦРБ'!V_пр_13_5</vt:lpstr>
      <vt:lpstr>'ГБУЗ РБ Баймакская ЦГБ'!V_пр_13_5</vt:lpstr>
      <vt:lpstr>'ГБУЗ РБ Бакалинская ЦРБ'!V_пр_13_5</vt:lpstr>
      <vt:lpstr>'ГБУЗ РБ Балтачевская ЦРБ'!V_пр_13_5</vt:lpstr>
      <vt:lpstr>'ГБУЗ РБ Белебеевская ЦРБ'!V_пр_13_5</vt:lpstr>
      <vt:lpstr>'ГБУЗ РБ Белокатайская ЦРБ'!V_пр_13_5</vt:lpstr>
      <vt:lpstr>'ГБУЗ РБ Белорецкая ЦРКБ'!V_пр_13_5</vt:lpstr>
      <vt:lpstr>'ГБУЗ РБ Бижбулякская ЦРБ'!V_пр_13_5</vt:lpstr>
      <vt:lpstr>'ГБУЗ РБ Бирская ЦРБ'!V_пр_13_5</vt:lpstr>
      <vt:lpstr>'ГБУЗ РБ Благовещенская ЦРБ'!V_пр_13_5</vt:lpstr>
      <vt:lpstr>'ГБУЗ РБ Большеустьикинская ЦРБ'!V_пр_13_5</vt:lpstr>
      <vt:lpstr>'ГБУЗ РБ Буздякская ЦРБ'!V_пр_13_5</vt:lpstr>
      <vt:lpstr>'ГБУЗ РБ Бураевская ЦРБ'!V_пр_13_5</vt:lpstr>
      <vt:lpstr>'ГБУЗ РБ Бурзянская ЦРБ'!V_пр_13_5</vt:lpstr>
      <vt:lpstr>'ГБУЗ РБ Верхне-Татыш. ЦРБ'!V_пр_13_5</vt:lpstr>
      <vt:lpstr>'ГБУЗ РБ Верхнеяркеевская ЦРБ'!V_пр_13_5</vt:lpstr>
      <vt:lpstr>'ГБУЗ РБ ГБ № 1 г.Октябрьский'!V_пр_13_5</vt:lpstr>
      <vt:lpstr>'ГБУЗ РБ ГБ № 9 г.Уфа'!V_пр_13_5</vt:lpstr>
      <vt:lpstr>'ГБУЗ РБ ГБ г.Кумертау'!V_пр_13_5</vt:lpstr>
      <vt:lpstr>'ГБУЗ РБ ГБ г.Нефтекамск'!V_пр_13_5</vt:lpstr>
      <vt:lpstr>'ГБУЗ РБ ГБ г.Салават'!V_пр_13_5</vt:lpstr>
      <vt:lpstr>'ГБУЗ РБ ГДКБ № 17 г.Уфа'!V_пр_13_5</vt:lpstr>
      <vt:lpstr>'ГБУЗ РБ ГКБ № 1 г.Стерлитамак'!V_пр_13_5</vt:lpstr>
      <vt:lpstr>'ГБУЗ РБ ГКБ № 13 г.Уфа'!V_пр_13_5</vt:lpstr>
      <vt:lpstr>'ГБУЗ РБ ГКБ № 18 г.Уфа'!V_пр_13_5</vt:lpstr>
      <vt:lpstr>'ГБУЗ РБ ГКБ № 21 г.Уфа'!V_пр_13_5</vt:lpstr>
      <vt:lpstr>'ГБУЗ РБ ГКБ № 5 г.Уфа'!V_пр_13_5</vt:lpstr>
      <vt:lpstr>'ГБУЗ РБ ГКБ № 8 г.Уфа'!V_пр_13_5</vt:lpstr>
      <vt:lpstr>'ГБУЗ РБ ГКБ Демского р-на г.Уфы'!V_пр_13_5</vt:lpstr>
      <vt:lpstr>'ГБУЗ РБ Давлекановская ЦРБ'!V_пр_13_5</vt:lpstr>
      <vt:lpstr>'ГБУЗ РБ ДБ г.Стерлитамак'!V_пр_13_5</vt:lpstr>
      <vt:lpstr>'ГБУЗ РБ ДП № 2 г.Уфа'!V_пр_13_5</vt:lpstr>
      <vt:lpstr>'ГБУЗ РБ ДП № 3 г.Уфа'!V_пр_13_5</vt:lpstr>
      <vt:lpstr>'ГБУЗ РБ ДП № 4 г.Уфа'!V_пр_13_5</vt:lpstr>
      <vt:lpstr>'ГБУЗ РБ ДП № 5 г.Уфа'!V_пр_13_5</vt:lpstr>
      <vt:lpstr>'ГБУЗ РБ ДП № 6 г.Уфа'!V_пр_13_5</vt:lpstr>
      <vt:lpstr>'ГБУЗ РБ Дюртюлинская ЦРБ'!V_пр_13_5</vt:lpstr>
      <vt:lpstr>'ГБУЗ РБ Ермекеевская ЦРБ'!V_пр_13_5</vt:lpstr>
      <vt:lpstr>'ГБУЗ РБ Зилаирская ЦРБ'!V_пр_13_5</vt:lpstr>
      <vt:lpstr>'ГБУЗ РБ Иглинская ЦРБ'!V_пр_13_5</vt:lpstr>
      <vt:lpstr>'ГБУЗ РБ Исянгуловская ЦРБ'!V_пр_13_5</vt:lpstr>
      <vt:lpstr>'ГБУЗ РБ Ишимбайская ЦРБ'!V_пр_13_5</vt:lpstr>
      <vt:lpstr>'ГБУЗ РБ Калтасинская ЦРБ'!V_пр_13_5</vt:lpstr>
      <vt:lpstr>'ГБУЗ РБ Караидельская ЦРБ'!V_пр_13_5</vt:lpstr>
      <vt:lpstr>'ГБУЗ РБ Кармаскалинская ЦРБ'!V_пр_13_5</vt:lpstr>
      <vt:lpstr>'ГБУЗ РБ КБСМП г.Уфа'!V_пр_13_5</vt:lpstr>
      <vt:lpstr>'ГБУЗ РБ Кигинская ЦРБ'!V_пр_13_5</vt:lpstr>
      <vt:lpstr>'ГБУЗ РБ Краснокамская ЦРБ'!V_пр_13_5</vt:lpstr>
      <vt:lpstr>'ГБУЗ РБ Красноусольская ЦРБ'!V_пр_13_5</vt:lpstr>
      <vt:lpstr>'ГБУЗ РБ Кушнаренковская ЦРБ'!V_пр_13_5</vt:lpstr>
      <vt:lpstr>'ГБУЗ РБ Малоязовская ЦРБ'!V_пр_13_5</vt:lpstr>
      <vt:lpstr>'ГБУЗ РБ Мелеузовская ЦРБ'!V_пр_13_5</vt:lpstr>
      <vt:lpstr>'ГБУЗ РБ Месягутовская ЦРБ'!V_пр_13_5</vt:lpstr>
      <vt:lpstr>'ГБУЗ РБ Мишкинская ЦРБ'!V_пр_13_5</vt:lpstr>
      <vt:lpstr>'ГБУЗ РБ Миякинская ЦРБ'!V_пр_13_5</vt:lpstr>
      <vt:lpstr>'ГБУЗ РБ Мраковская ЦРБ'!V_пр_13_5</vt:lpstr>
      <vt:lpstr>'ГБУЗ РБ Нуримановская ЦРБ'!V_пр_13_5</vt:lpstr>
      <vt:lpstr>'ГБУЗ РБ Поликлиника № 43 г.Уфа'!V_пр_13_5</vt:lpstr>
      <vt:lpstr>'ГБУЗ РБ ПОликлиника № 46 г.Уфа'!V_пр_13_5</vt:lpstr>
      <vt:lpstr>'ГБУЗ РБ Поликлиника № 50 г.Уфа'!V_пр_13_5</vt:lpstr>
      <vt:lpstr>'ГБУЗ РБ Раевская ЦРБ'!V_пр_13_5</vt:lpstr>
      <vt:lpstr>'ГБУЗ РБ Стерлибашевская ЦРБ'!V_пр_13_5</vt:lpstr>
      <vt:lpstr>'ГБУЗ РБ Толбазинская ЦРБ'!V_пр_13_5</vt:lpstr>
      <vt:lpstr>'ГБУЗ РБ Туймазинская ЦРБ'!V_пр_13_5</vt:lpstr>
      <vt:lpstr>'ГБУЗ РБ Учалинская ЦГБ'!V_пр_13_5</vt:lpstr>
      <vt:lpstr>'ГБУЗ РБ Федоровская ЦРБ'!V_пр_13_5</vt:lpstr>
      <vt:lpstr>'ГБУЗ РБ ЦГБ г.Сибай'!V_пр_13_5</vt:lpstr>
      <vt:lpstr>'ГБУЗ РБ Чекмагушевская ЦРБ'!V_пр_13_5</vt:lpstr>
      <vt:lpstr>'ГБУЗ РБ Чишминская ЦРБ'!V_пр_13_5</vt:lpstr>
      <vt:lpstr>'ГБУЗ РБ Шаранская ЦРБ'!V_пр_13_5</vt:lpstr>
      <vt:lpstr>'ГБУЗ РБ Языковская ЦРБ'!V_пр_13_5</vt:lpstr>
      <vt:lpstr>'ГБУЗ РБ Янаульская ЦРБ'!V_пр_13_5</vt:lpstr>
      <vt:lpstr>'ООО "Медсервис" г. Салават'!V_пр_13_5</vt:lpstr>
      <vt:lpstr>'УФИЦ РАН'!V_пр_13_5</vt:lpstr>
      <vt:lpstr>'ФГБОУ ВО БГМУ МЗ РФ'!V_пр_13_5</vt:lpstr>
      <vt:lpstr>'ФГБУЗ МСЧ №142 ФМБА России'!V_пр_13_5</vt:lpstr>
      <vt:lpstr>'ЧУЗ "РЖД-Медицина"г.Стерлитамак'!V_пр_13_5</vt:lpstr>
      <vt:lpstr>'ЧУЗ"КБ"РЖД-Медицина" г.Уфа'!V_пр_13_5</vt:lpstr>
      <vt:lpstr>'ГБУЗ РБ Акъярская ЦРБ'!V_пр_13_6</vt:lpstr>
      <vt:lpstr>'ГБУЗ РБ Архангельская ЦРБ'!V_пр_13_6</vt:lpstr>
      <vt:lpstr>'ГБУЗ РБ Аскаровская ЦРБ'!V_пр_13_6</vt:lpstr>
      <vt:lpstr>'ГБУЗ РБ Аскинская ЦРБ'!V_пр_13_6</vt:lpstr>
      <vt:lpstr>'ГБУЗ РБ Баймакская ЦГБ'!V_пр_13_6</vt:lpstr>
      <vt:lpstr>'ГБУЗ РБ Бакалинская ЦРБ'!V_пр_13_6</vt:lpstr>
      <vt:lpstr>'ГБУЗ РБ Балтачевская ЦРБ'!V_пр_13_6</vt:lpstr>
      <vt:lpstr>'ГБУЗ РБ Белебеевская ЦРБ'!V_пр_13_6</vt:lpstr>
      <vt:lpstr>'ГБУЗ РБ Белокатайская ЦРБ'!V_пр_13_6</vt:lpstr>
      <vt:lpstr>'ГБУЗ РБ Белорецкая ЦРКБ'!V_пр_13_6</vt:lpstr>
      <vt:lpstr>'ГБУЗ РБ Бижбулякская ЦРБ'!V_пр_13_6</vt:lpstr>
      <vt:lpstr>'ГБУЗ РБ Бирская ЦРБ'!V_пр_13_6</vt:lpstr>
      <vt:lpstr>'ГБУЗ РБ Благовещенская ЦРБ'!V_пр_13_6</vt:lpstr>
      <vt:lpstr>'ГБУЗ РБ Большеустьикинская ЦРБ'!V_пр_13_6</vt:lpstr>
      <vt:lpstr>'ГБУЗ РБ Буздякская ЦРБ'!V_пр_13_6</vt:lpstr>
      <vt:lpstr>'ГБУЗ РБ Бураевская ЦРБ'!V_пр_13_6</vt:lpstr>
      <vt:lpstr>'ГБУЗ РБ Бурзянская ЦРБ'!V_пр_13_6</vt:lpstr>
      <vt:lpstr>'ГБУЗ РБ Верхне-Татыш. ЦРБ'!V_пр_13_6</vt:lpstr>
      <vt:lpstr>'ГБУЗ РБ Верхнеяркеевская ЦРБ'!V_пр_13_6</vt:lpstr>
      <vt:lpstr>'ГБУЗ РБ ГБ № 1 г.Октябрьский'!V_пр_13_6</vt:lpstr>
      <vt:lpstr>'ГБУЗ РБ ГБ № 9 г.Уфа'!V_пр_13_6</vt:lpstr>
      <vt:lpstr>'ГБУЗ РБ ГБ г.Кумертау'!V_пр_13_6</vt:lpstr>
      <vt:lpstr>'ГБУЗ РБ ГБ г.Нефтекамск'!V_пр_13_6</vt:lpstr>
      <vt:lpstr>'ГБУЗ РБ ГБ г.Салават'!V_пр_13_6</vt:lpstr>
      <vt:lpstr>'ГБУЗ РБ ГДКБ № 17 г.Уфа'!V_пр_13_6</vt:lpstr>
      <vt:lpstr>'ГБУЗ РБ ГКБ № 1 г.Стерлитамак'!V_пр_13_6</vt:lpstr>
      <vt:lpstr>'ГБУЗ РБ ГКБ № 13 г.Уфа'!V_пр_13_6</vt:lpstr>
      <vt:lpstr>'ГБУЗ РБ ГКБ № 18 г.Уфа'!V_пр_13_6</vt:lpstr>
      <vt:lpstr>'ГБУЗ РБ ГКБ № 21 г.Уфа'!V_пр_13_6</vt:lpstr>
      <vt:lpstr>'ГБУЗ РБ ГКБ № 5 г.Уфа'!V_пр_13_6</vt:lpstr>
      <vt:lpstr>'ГБУЗ РБ ГКБ № 8 г.Уфа'!V_пр_13_6</vt:lpstr>
      <vt:lpstr>'ГБУЗ РБ ГКБ Демского р-на г.Уфы'!V_пр_13_6</vt:lpstr>
      <vt:lpstr>'ГБУЗ РБ Давлекановская ЦРБ'!V_пр_13_6</vt:lpstr>
      <vt:lpstr>'ГБУЗ РБ ДБ г.Стерлитамак'!V_пр_13_6</vt:lpstr>
      <vt:lpstr>'ГБУЗ РБ ДП № 2 г.Уфа'!V_пр_13_6</vt:lpstr>
      <vt:lpstr>'ГБУЗ РБ ДП № 3 г.Уфа'!V_пр_13_6</vt:lpstr>
      <vt:lpstr>'ГБУЗ РБ ДП № 4 г.Уфа'!V_пр_13_6</vt:lpstr>
      <vt:lpstr>'ГБУЗ РБ ДП № 5 г.Уфа'!V_пр_13_6</vt:lpstr>
      <vt:lpstr>'ГБУЗ РБ ДП № 6 г.Уфа'!V_пр_13_6</vt:lpstr>
      <vt:lpstr>'ГБУЗ РБ Дюртюлинская ЦРБ'!V_пр_13_6</vt:lpstr>
      <vt:lpstr>'ГБУЗ РБ Ермекеевская ЦРБ'!V_пр_13_6</vt:lpstr>
      <vt:lpstr>'ГБУЗ РБ Зилаирская ЦРБ'!V_пр_13_6</vt:lpstr>
      <vt:lpstr>'ГБУЗ РБ Иглинская ЦРБ'!V_пр_13_6</vt:lpstr>
      <vt:lpstr>'ГБУЗ РБ Исянгуловская ЦРБ'!V_пр_13_6</vt:lpstr>
      <vt:lpstr>'ГБУЗ РБ Ишимбайская ЦРБ'!V_пр_13_6</vt:lpstr>
      <vt:lpstr>'ГБУЗ РБ Калтасинская ЦРБ'!V_пр_13_6</vt:lpstr>
      <vt:lpstr>'ГБУЗ РБ Караидельская ЦРБ'!V_пр_13_6</vt:lpstr>
      <vt:lpstr>'ГБУЗ РБ Кармаскалинская ЦРБ'!V_пр_13_6</vt:lpstr>
      <vt:lpstr>'ГБУЗ РБ КБСМП г.Уфа'!V_пр_13_6</vt:lpstr>
      <vt:lpstr>'ГБУЗ РБ Кигинская ЦРБ'!V_пр_13_6</vt:lpstr>
      <vt:lpstr>'ГБУЗ РБ Краснокамская ЦРБ'!V_пр_13_6</vt:lpstr>
      <vt:lpstr>'ГБУЗ РБ Красноусольская ЦРБ'!V_пр_13_6</vt:lpstr>
      <vt:lpstr>'ГБУЗ РБ Кушнаренковская ЦРБ'!V_пр_13_6</vt:lpstr>
      <vt:lpstr>'ГБУЗ РБ Малоязовская ЦРБ'!V_пр_13_6</vt:lpstr>
      <vt:lpstr>'ГБУЗ РБ Мелеузовская ЦРБ'!V_пр_13_6</vt:lpstr>
      <vt:lpstr>'ГБУЗ РБ Месягутовская ЦРБ'!V_пр_13_6</vt:lpstr>
      <vt:lpstr>'ГБУЗ РБ Мишкинская ЦРБ'!V_пр_13_6</vt:lpstr>
      <vt:lpstr>'ГБУЗ РБ Миякинская ЦРБ'!V_пр_13_6</vt:lpstr>
      <vt:lpstr>'ГБУЗ РБ Мраковская ЦРБ'!V_пр_13_6</vt:lpstr>
      <vt:lpstr>'ГБУЗ РБ Нуримановская ЦРБ'!V_пр_13_6</vt:lpstr>
      <vt:lpstr>'ГБУЗ РБ Поликлиника № 43 г.Уфа'!V_пр_13_6</vt:lpstr>
      <vt:lpstr>'ГБУЗ РБ ПОликлиника № 46 г.Уфа'!V_пр_13_6</vt:lpstr>
      <vt:lpstr>'ГБУЗ РБ Поликлиника № 50 г.Уфа'!V_пр_13_6</vt:lpstr>
      <vt:lpstr>'ГБУЗ РБ Раевская ЦРБ'!V_пр_13_6</vt:lpstr>
      <vt:lpstr>'ГБУЗ РБ Стерлибашевская ЦРБ'!V_пр_13_6</vt:lpstr>
      <vt:lpstr>'ГБУЗ РБ Толбазинская ЦРБ'!V_пр_13_6</vt:lpstr>
      <vt:lpstr>'ГБУЗ РБ Туймазинская ЦРБ'!V_пр_13_6</vt:lpstr>
      <vt:lpstr>'ГБУЗ РБ Учалинская ЦГБ'!V_пр_13_6</vt:lpstr>
      <vt:lpstr>'ГБУЗ РБ Федоровская ЦРБ'!V_пр_13_6</vt:lpstr>
      <vt:lpstr>'ГБУЗ РБ ЦГБ г.Сибай'!V_пр_13_6</vt:lpstr>
      <vt:lpstr>'ГБУЗ РБ Чекмагушевская ЦРБ'!V_пр_13_6</vt:lpstr>
      <vt:lpstr>'ГБУЗ РБ Чишминская ЦРБ'!V_пр_13_6</vt:lpstr>
      <vt:lpstr>'ГБУЗ РБ Шаранская ЦРБ'!V_пр_13_6</vt:lpstr>
      <vt:lpstr>'ГБУЗ РБ Языковская ЦРБ'!V_пр_13_6</vt:lpstr>
      <vt:lpstr>'ГБУЗ РБ Янаульская ЦРБ'!V_пр_13_6</vt:lpstr>
      <vt:lpstr>'ООО "Медсервис" г. Салават'!V_пр_13_6</vt:lpstr>
      <vt:lpstr>'УФИЦ РАН'!V_пр_13_6</vt:lpstr>
      <vt:lpstr>'ФГБОУ ВО БГМУ МЗ РФ'!V_пр_13_6</vt:lpstr>
      <vt:lpstr>'ФГБУЗ МСЧ №142 ФМБА России'!V_пр_13_6</vt:lpstr>
      <vt:lpstr>'ЧУЗ "РЖД-Медицина"г.Стерлитамак'!V_пр_13_6</vt:lpstr>
      <vt:lpstr>'ЧУЗ"КБ"РЖД-Медицина" г.Уфа'!V_пр_13_6</vt:lpstr>
      <vt:lpstr>'ГБУЗ РБ Акъярская ЦРБ'!V_пр_13_8</vt:lpstr>
      <vt:lpstr>'ГБУЗ РБ Архангельская ЦРБ'!V_пр_13_8</vt:lpstr>
      <vt:lpstr>'ГБУЗ РБ Аскаровская ЦРБ'!V_пр_13_8</vt:lpstr>
      <vt:lpstr>'ГБУЗ РБ Аскинская ЦРБ'!V_пр_13_8</vt:lpstr>
      <vt:lpstr>'ГБУЗ РБ Баймакская ЦГБ'!V_пр_13_8</vt:lpstr>
      <vt:lpstr>'ГБУЗ РБ Бакалинская ЦРБ'!V_пр_13_8</vt:lpstr>
      <vt:lpstr>'ГБУЗ РБ Балтачевская ЦРБ'!V_пр_13_8</vt:lpstr>
      <vt:lpstr>'ГБУЗ РБ Белебеевская ЦРБ'!V_пр_13_8</vt:lpstr>
      <vt:lpstr>'ГБУЗ РБ Белокатайская ЦРБ'!V_пр_13_8</vt:lpstr>
      <vt:lpstr>'ГБУЗ РБ Белорецкая ЦРКБ'!V_пр_13_8</vt:lpstr>
      <vt:lpstr>'ГБУЗ РБ Бижбулякская ЦРБ'!V_пр_13_8</vt:lpstr>
      <vt:lpstr>'ГБУЗ РБ Бирская ЦРБ'!V_пр_13_8</vt:lpstr>
      <vt:lpstr>'ГБУЗ РБ Благовещенская ЦРБ'!V_пр_13_8</vt:lpstr>
      <vt:lpstr>'ГБУЗ РБ Большеустьикинская ЦРБ'!V_пр_13_8</vt:lpstr>
      <vt:lpstr>'ГБУЗ РБ Буздякская ЦРБ'!V_пр_13_8</vt:lpstr>
      <vt:lpstr>'ГБУЗ РБ Бураевская ЦРБ'!V_пр_13_8</vt:lpstr>
      <vt:lpstr>'ГБУЗ РБ Бурзянская ЦРБ'!V_пр_13_8</vt:lpstr>
      <vt:lpstr>'ГБУЗ РБ Верхне-Татыш. ЦРБ'!V_пр_13_8</vt:lpstr>
      <vt:lpstr>'ГБУЗ РБ Верхнеяркеевская ЦРБ'!V_пр_13_8</vt:lpstr>
      <vt:lpstr>'ГБУЗ РБ ГБ № 1 г.Октябрьский'!V_пр_13_8</vt:lpstr>
      <vt:lpstr>'ГБУЗ РБ ГБ № 9 г.Уфа'!V_пр_13_8</vt:lpstr>
      <vt:lpstr>'ГБУЗ РБ ГБ г.Кумертау'!V_пр_13_8</vt:lpstr>
      <vt:lpstr>'ГБУЗ РБ ГБ г.Нефтекамск'!V_пр_13_8</vt:lpstr>
      <vt:lpstr>'ГБУЗ РБ ГБ г.Салават'!V_пр_13_8</vt:lpstr>
      <vt:lpstr>'ГБУЗ РБ ГДКБ № 17 г.Уфа'!V_пр_13_8</vt:lpstr>
      <vt:lpstr>'ГБУЗ РБ ГКБ № 1 г.Стерлитамак'!V_пр_13_8</vt:lpstr>
      <vt:lpstr>'ГБУЗ РБ ГКБ № 13 г.Уфа'!V_пр_13_8</vt:lpstr>
      <vt:lpstr>'ГБУЗ РБ ГКБ № 18 г.Уфа'!V_пр_13_8</vt:lpstr>
      <vt:lpstr>'ГБУЗ РБ ГКБ № 21 г.Уфа'!V_пр_13_8</vt:lpstr>
      <vt:lpstr>'ГБУЗ РБ ГКБ № 5 г.Уфа'!V_пр_13_8</vt:lpstr>
      <vt:lpstr>'ГБУЗ РБ ГКБ № 8 г.Уфа'!V_пр_13_8</vt:lpstr>
      <vt:lpstr>'ГБУЗ РБ ГКБ Демского р-на г.Уфы'!V_пр_13_8</vt:lpstr>
      <vt:lpstr>'ГБУЗ РБ Давлекановская ЦРБ'!V_пр_13_8</vt:lpstr>
      <vt:lpstr>'ГБУЗ РБ ДБ г.Стерлитамак'!V_пр_13_8</vt:lpstr>
      <vt:lpstr>'ГБУЗ РБ ДП № 2 г.Уфа'!V_пр_13_8</vt:lpstr>
      <vt:lpstr>'ГБУЗ РБ ДП № 3 г.Уфа'!V_пр_13_8</vt:lpstr>
      <vt:lpstr>'ГБУЗ РБ ДП № 4 г.Уфа'!V_пр_13_8</vt:lpstr>
      <vt:lpstr>'ГБУЗ РБ ДП № 5 г.Уфа'!V_пр_13_8</vt:lpstr>
      <vt:lpstr>'ГБУЗ РБ ДП № 6 г.Уфа'!V_пр_13_8</vt:lpstr>
      <vt:lpstr>'ГБУЗ РБ Дюртюлинская ЦРБ'!V_пр_13_8</vt:lpstr>
      <vt:lpstr>'ГБУЗ РБ Ермекеевская ЦРБ'!V_пр_13_8</vt:lpstr>
      <vt:lpstr>'ГБУЗ РБ Зилаирская ЦРБ'!V_пр_13_8</vt:lpstr>
      <vt:lpstr>'ГБУЗ РБ Иглинская ЦРБ'!V_пр_13_8</vt:lpstr>
      <vt:lpstr>'ГБУЗ РБ Исянгуловская ЦРБ'!V_пр_13_8</vt:lpstr>
      <vt:lpstr>'ГБУЗ РБ Ишимбайская ЦРБ'!V_пр_13_8</vt:lpstr>
      <vt:lpstr>'ГБУЗ РБ Калтасинская ЦРБ'!V_пр_13_8</vt:lpstr>
      <vt:lpstr>'ГБУЗ РБ Караидельская ЦРБ'!V_пр_13_8</vt:lpstr>
      <vt:lpstr>'ГБУЗ РБ Кармаскалинская ЦРБ'!V_пр_13_8</vt:lpstr>
      <vt:lpstr>'ГБУЗ РБ КБСМП г.Уфа'!V_пр_13_8</vt:lpstr>
      <vt:lpstr>'ГБУЗ РБ Кигинская ЦРБ'!V_пр_13_8</vt:lpstr>
      <vt:lpstr>'ГБУЗ РБ Краснокамская ЦРБ'!V_пр_13_8</vt:lpstr>
      <vt:lpstr>'ГБУЗ РБ Красноусольская ЦРБ'!V_пр_13_8</vt:lpstr>
      <vt:lpstr>'ГБУЗ РБ Кушнаренковская ЦРБ'!V_пр_13_8</vt:lpstr>
      <vt:lpstr>'ГБУЗ РБ Малоязовская ЦРБ'!V_пр_13_8</vt:lpstr>
      <vt:lpstr>'ГБУЗ РБ Мелеузовская ЦРБ'!V_пр_13_8</vt:lpstr>
      <vt:lpstr>'ГБУЗ РБ Месягутовская ЦРБ'!V_пр_13_8</vt:lpstr>
      <vt:lpstr>'ГБУЗ РБ Мишкинская ЦРБ'!V_пр_13_8</vt:lpstr>
      <vt:lpstr>'ГБУЗ РБ Миякинская ЦРБ'!V_пр_13_8</vt:lpstr>
      <vt:lpstr>'ГБУЗ РБ Мраковская ЦРБ'!V_пр_13_8</vt:lpstr>
      <vt:lpstr>'ГБУЗ РБ Нуримановская ЦРБ'!V_пр_13_8</vt:lpstr>
      <vt:lpstr>'ГБУЗ РБ Поликлиника № 43 г.Уфа'!V_пр_13_8</vt:lpstr>
      <vt:lpstr>'ГБУЗ РБ ПОликлиника № 46 г.Уфа'!V_пр_13_8</vt:lpstr>
      <vt:lpstr>'ГБУЗ РБ Поликлиника № 50 г.Уфа'!V_пр_13_8</vt:lpstr>
      <vt:lpstr>'ГБУЗ РБ Раевская ЦРБ'!V_пр_13_8</vt:lpstr>
      <vt:lpstr>'ГБУЗ РБ Стерлибашевская ЦРБ'!V_пр_13_8</vt:lpstr>
      <vt:lpstr>'ГБУЗ РБ Толбазинская ЦРБ'!V_пр_13_8</vt:lpstr>
      <vt:lpstr>'ГБУЗ РБ Туймазинская ЦРБ'!V_пр_13_8</vt:lpstr>
      <vt:lpstr>'ГБУЗ РБ Учалинская ЦГБ'!V_пр_13_8</vt:lpstr>
      <vt:lpstr>'ГБУЗ РБ Федоровская ЦРБ'!V_пр_13_8</vt:lpstr>
      <vt:lpstr>'ГБУЗ РБ ЦГБ г.Сибай'!V_пр_13_8</vt:lpstr>
      <vt:lpstr>'ГБУЗ РБ Чекмагушевская ЦРБ'!V_пр_13_8</vt:lpstr>
      <vt:lpstr>'ГБУЗ РБ Чишминская ЦРБ'!V_пр_13_8</vt:lpstr>
      <vt:lpstr>'ГБУЗ РБ Шаранская ЦРБ'!V_пр_13_8</vt:lpstr>
      <vt:lpstr>'ГБУЗ РБ Языковская ЦРБ'!V_пр_13_8</vt:lpstr>
      <vt:lpstr>'ГБУЗ РБ Янаульская ЦРБ'!V_пр_13_8</vt:lpstr>
      <vt:lpstr>'ООО "Медсервис" г. Салават'!V_пр_13_8</vt:lpstr>
      <vt:lpstr>'УФИЦ РАН'!V_пр_13_8</vt:lpstr>
      <vt:lpstr>'ФГБОУ ВО БГМУ МЗ РФ'!V_пр_13_8</vt:lpstr>
      <vt:lpstr>'ФГБУЗ МСЧ №142 ФМБА России'!V_пр_13_8</vt:lpstr>
      <vt:lpstr>'ЧУЗ "РЖД-Медицина"г.Стерлитамак'!V_пр_13_8</vt:lpstr>
      <vt:lpstr>'ЧУЗ"КБ"РЖД-Медицина" г.Уфа'!V_пр_13_8</vt:lpstr>
      <vt:lpstr>'ГБУЗ РБ Акъярская ЦРБ'!V_пр_14_2</vt:lpstr>
      <vt:lpstr>'ГБУЗ РБ Архангельская ЦРБ'!V_пр_14_2</vt:lpstr>
      <vt:lpstr>'ГБУЗ РБ Аскаровская ЦРБ'!V_пр_14_2</vt:lpstr>
      <vt:lpstr>'ГБУЗ РБ Аскинская ЦРБ'!V_пр_14_2</vt:lpstr>
      <vt:lpstr>'ГБУЗ РБ Баймакская ЦГБ'!V_пр_14_2</vt:lpstr>
      <vt:lpstr>'ГБУЗ РБ Бакалинская ЦРБ'!V_пр_14_2</vt:lpstr>
      <vt:lpstr>'ГБУЗ РБ Балтачевская ЦРБ'!V_пр_14_2</vt:lpstr>
      <vt:lpstr>'ГБУЗ РБ Белебеевская ЦРБ'!V_пр_14_2</vt:lpstr>
      <vt:lpstr>'ГБУЗ РБ Белокатайская ЦРБ'!V_пр_14_2</vt:lpstr>
      <vt:lpstr>'ГБУЗ РБ Белорецкая ЦРКБ'!V_пр_14_2</vt:lpstr>
      <vt:lpstr>'ГБУЗ РБ Бижбулякская ЦРБ'!V_пр_14_2</vt:lpstr>
      <vt:lpstr>'ГБУЗ РБ Бирская ЦРБ'!V_пр_14_2</vt:lpstr>
      <vt:lpstr>'ГБУЗ РБ Благовещенская ЦРБ'!V_пр_14_2</vt:lpstr>
      <vt:lpstr>'ГБУЗ РБ Большеустьикинская ЦРБ'!V_пр_14_2</vt:lpstr>
      <vt:lpstr>'ГБУЗ РБ Буздякская ЦРБ'!V_пр_14_2</vt:lpstr>
      <vt:lpstr>'ГБУЗ РБ Бураевская ЦРБ'!V_пр_14_2</vt:lpstr>
      <vt:lpstr>'ГБУЗ РБ Бурзянская ЦРБ'!V_пр_14_2</vt:lpstr>
      <vt:lpstr>'ГБУЗ РБ Верхне-Татыш. ЦРБ'!V_пр_14_2</vt:lpstr>
      <vt:lpstr>'ГБУЗ РБ Верхнеяркеевская ЦРБ'!V_пр_14_2</vt:lpstr>
      <vt:lpstr>'ГБУЗ РБ ГБ № 1 г.Октябрьский'!V_пр_14_2</vt:lpstr>
      <vt:lpstr>'ГБУЗ РБ ГБ № 9 г.Уфа'!V_пр_14_2</vt:lpstr>
      <vt:lpstr>'ГБУЗ РБ ГБ г.Кумертау'!V_пр_14_2</vt:lpstr>
      <vt:lpstr>'ГБУЗ РБ ГБ г.Нефтекамск'!V_пр_14_2</vt:lpstr>
      <vt:lpstr>'ГБУЗ РБ ГБ г.Салават'!V_пр_14_2</vt:lpstr>
      <vt:lpstr>'ГБУЗ РБ ГДКБ № 17 г.Уфа'!V_пр_14_2</vt:lpstr>
      <vt:lpstr>'ГБУЗ РБ ГКБ № 1 г.Стерлитамак'!V_пр_14_2</vt:lpstr>
      <vt:lpstr>'ГБУЗ РБ ГКБ № 13 г.Уфа'!V_пр_14_2</vt:lpstr>
      <vt:lpstr>'ГБУЗ РБ ГКБ № 18 г.Уфа'!V_пр_14_2</vt:lpstr>
      <vt:lpstr>'ГБУЗ РБ ГКБ № 21 г.Уфа'!V_пр_14_2</vt:lpstr>
      <vt:lpstr>'ГБУЗ РБ ГКБ № 5 г.Уфа'!V_пр_14_2</vt:lpstr>
      <vt:lpstr>'ГБУЗ РБ ГКБ № 8 г.Уфа'!V_пр_14_2</vt:lpstr>
      <vt:lpstr>'ГБУЗ РБ ГКБ Демского р-на г.Уфы'!V_пр_14_2</vt:lpstr>
      <vt:lpstr>'ГБУЗ РБ Давлекановская ЦРБ'!V_пр_14_2</vt:lpstr>
      <vt:lpstr>'ГБУЗ РБ ДБ г.Стерлитамак'!V_пр_14_2</vt:lpstr>
      <vt:lpstr>'ГБУЗ РБ ДП № 2 г.Уфа'!V_пр_14_2</vt:lpstr>
      <vt:lpstr>'ГБУЗ РБ ДП № 3 г.Уфа'!V_пр_14_2</vt:lpstr>
      <vt:lpstr>'ГБУЗ РБ ДП № 4 г.Уфа'!V_пр_14_2</vt:lpstr>
      <vt:lpstr>'ГБУЗ РБ ДП № 5 г.Уфа'!V_пр_14_2</vt:lpstr>
      <vt:lpstr>'ГБУЗ РБ ДП № 6 г.Уфа'!V_пр_14_2</vt:lpstr>
      <vt:lpstr>'ГБУЗ РБ Дюртюлинская ЦРБ'!V_пр_14_2</vt:lpstr>
      <vt:lpstr>'ГБУЗ РБ Ермекеевская ЦРБ'!V_пр_14_2</vt:lpstr>
      <vt:lpstr>'ГБУЗ РБ Зилаирская ЦРБ'!V_пр_14_2</vt:lpstr>
      <vt:lpstr>'ГБУЗ РБ Иглинская ЦРБ'!V_пр_14_2</vt:lpstr>
      <vt:lpstr>'ГБУЗ РБ Исянгуловская ЦРБ'!V_пр_14_2</vt:lpstr>
      <vt:lpstr>'ГБУЗ РБ Ишимбайская ЦРБ'!V_пр_14_2</vt:lpstr>
      <vt:lpstr>'ГБУЗ РБ Калтасинская ЦРБ'!V_пр_14_2</vt:lpstr>
      <vt:lpstr>'ГБУЗ РБ Караидельская ЦРБ'!V_пр_14_2</vt:lpstr>
      <vt:lpstr>'ГБУЗ РБ Кармаскалинская ЦРБ'!V_пр_14_2</vt:lpstr>
      <vt:lpstr>'ГБУЗ РБ КБСМП г.Уфа'!V_пр_14_2</vt:lpstr>
      <vt:lpstr>'ГБУЗ РБ Кигинская ЦРБ'!V_пр_14_2</vt:lpstr>
      <vt:lpstr>'ГБУЗ РБ Краснокамская ЦРБ'!V_пр_14_2</vt:lpstr>
      <vt:lpstr>'ГБУЗ РБ Красноусольская ЦРБ'!V_пр_14_2</vt:lpstr>
      <vt:lpstr>'ГБУЗ РБ Кушнаренковская ЦРБ'!V_пр_14_2</vt:lpstr>
      <vt:lpstr>'ГБУЗ РБ Малоязовская ЦРБ'!V_пр_14_2</vt:lpstr>
      <vt:lpstr>'ГБУЗ РБ Мелеузовская ЦРБ'!V_пр_14_2</vt:lpstr>
      <vt:lpstr>'ГБУЗ РБ Месягутовская ЦРБ'!V_пр_14_2</vt:lpstr>
      <vt:lpstr>'ГБУЗ РБ Мишкинская ЦРБ'!V_пр_14_2</vt:lpstr>
      <vt:lpstr>'ГБУЗ РБ Миякинская ЦРБ'!V_пр_14_2</vt:lpstr>
      <vt:lpstr>'ГБУЗ РБ Мраковская ЦРБ'!V_пр_14_2</vt:lpstr>
      <vt:lpstr>'ГБУЗ РБ Нуримановская ЦРБ'!V_пр_14_2</vt:lpstr>
      <vt:lpstr>'ГБУЗ РБ Поликлиника № 43 г.Уфа'!V_пр_14_2</vt:lpstr>
      <vt:lpstr>'ГБУЗ РБ ПОликлиника № 46 г.Уфа'!V_пр_14_2</vt:lpstr>
      <vt:lpstr>'ГБУЗ РБ Поликлиника № 50 г.Уфа'!V_пр_14_2</vt:lpstr>
      <vt:lpstr>'ГБУЗ РБ Раевская ЦРБ'!V_пр_14_2</vt:lpstr>
      <vt:lpstr>'ГБУЗ РБ Стерлибашевская ЦРБ'!V_пр_14_2</vt:lpstr>
      <vt:lpstr>'ГБУЗ РБ Толбазинская ЦРБ'!V_пр_14_2</vt:lpstr>
      <vt:lpstr>'ГБУЗ РБ Туймазинская ЦРБ'!V_пр_14_2</vt:lpstr>
      <vt:lpstr>'ГБУЗ РБ Учалинская ЦГБ'!V_пр_14_2</vt:lpstr>
      <vt:lpstr>'ГБУЗ РБ Федоровская ЦРБ'!V_пр_14_2</vt:lpstr>
      <vt:lpstr>'ГБУЗ РБ ЦГБ г.Сибай'!V_пр_14_2</vt:lpstr>
      <vt:lpstr>'ГБУЗ РБ Чекмагушевская ЦРБ'!V_пр_14_2</vt:lpstr>
      <vt:lpstr>'ГБУЗ РБ Чишминская ЦРБ'!V_пр_14_2</vt:lpstr>
      <vt:lpstr>'ГБУЗ РБ Шаранская ЦРБ'!V_пр_14_2</vt:lpstr>
      <vt:lpstr>'ГБУЗ РБ Языковская ЦРБ'!V_пр_14_2</vt:lpstr>
      <vt:lpstr>'ГБУЗ РБ Янаульская ЦРБ'!V_пр_14_2</vt:lpstr>
      <vt:lpstr>'ООО "Медсервис" г. Салават'!V_пр_14_2</vt:lpstr>
      <vt:lpstr>'УФИЦ РАН'!V_пр_14_2</vt:lpstr>
      <vt:lpstr>'ФГБОУ ВО БГМУ МЗ РФ'!V_пр_14_2</vt:lpstr>
      <vt:lpstr>'ФГБУЗ МСЧ №142 ФМБА России'!V_пр_14_2</vt:lpstr>
      <vt:lpstr>'ЧУЗ "РЖД-Медицина"г.Стерлитамак'!V_пр_14_2</vt:lpstr>
      <vt:lpstr>'ЧУЗ"КБ"РЖД-Медицина" г.Уфа'!V_пр_14_2</vt:lpstr>
      <vt:lpstr>'ГБУЗ РБ Акъярская ЦРБ'!V_пр_14_5</vt:lpstr>
      <vt:lpstr>'ГБУЗ РБ Архангельская ЦРБ'!V_пр_14_5</vt:lpstr>
      <vt:lpstr>'ГБУЗ РБ Аскаровская ЦРБ'!V_пр_14_5</vt:lpstr>
      <vt:lpstr>'ГБУЗ РБ Аскинская ЦРБ'!V_пр_14_5</vt:lpstr>
      <vt:lpstr>'ГБУЗ РБ Баймакская ЦГБ'!V_пр_14_5</vt:lpstr>
      <vt:lpstr>'ГБУЗ РБ Бакалинская ЦРБ'!V_пр_14_5</vt:lpstr>
      <vt:lpstr>'ГБУЗ РБ Балтачевская ЦРБ'!V_пр_14_5</vt:lpstr>
      <vt:lpstr>'ГБУЗ РБ Белебеевская ЦРБ'!V_пр_14_5</vt:lpstr>
      <vt:lpstr>'ГБУЗ РБ Белокатайская ЦРБ'!V_пр_14_5</vt:lpstr>
      <vt:lpstr>'ГБУЗ РБ Белорецкая ЦРКБ'!V_пр_14_5</vt:lpstr>
      <vt:lpstr>'ГБУЗ РБ Бижбулякская ЦРБ'!V_пр_14_5</vt:lpstr>
      <vt:lpstr>'ГБУЗ РБ Бирская ЦРБ'!V_пр_14_5</vt:lpstr>
      <vt:lpstr>'ГБУЗ РБ Благовещенская ЦРБ'!V_пр_14_5</vt:lpstr>
      <vt:lpstr>'ГБУЗ РБ Большеустьикинская ЦРБ'!V_пр_14_5</vt:lpstr>
      <vt:lpstr>'ГБУЗ РБ Буздякская ЦРБ'!V_пр_14_5</vt:lpstr>
      <vt:lpstr>'ГБУЗ РБ Бураевская ЦРБ'!V_пр_14_5</vt:lpstr>
      <vt:lpstr>'ГБУЗ РБ Бурзянская ЦРБ'!V_пр_14_5</vt:lpstr>
      <vt:lpstr>'ГБУЗ РБ Верхне-Татыш. ЦРБ'!V_пр_14_5</vt:lpstr>
      <vt:lpstr>'ГБУЗ РБ Верхнеяркеевская ЦРБ'!V_пр_14_5</vt:lpstr>
      <vt:lpstr>'ГБУЗ РБ ГБ № 1 г.Октябрьский'!V_пр_14_5</vt:lpstr>
      <vt:lpstr>'ГБУЗ РБ ГБ № 9 г.Уфа'!V_пр_14_5</vt:lpstr>
      <vt:lpstr>'ГБУЗ РБ ГБ г.Кумертау'!V_пр_14_5</vt:lpstr>
      <vt:lpstr>'ГБУЗ РБ ГБ г.Нефтекамск'!V_пр_14_5</vt:lpstr>
      <vt:lpstr>'ГБУЗ РБ ГБ г.Салават'!V_пр_14_5</vt:lpstr>
      <vt:lpstr>'ГБУЗ РБ ГДКБ № 17 г.Уфа'!V_пр_14_5</vt:lpstr>
      <vt:lpstr>'ГБУЗ РБ ГКБ № 1 г.Стерлитамак'!V_пр_14_5</vt:lpstr>
      <vt:lpstr>'ГБУЗ РБ ГКБ № 13 г.Уфа'!V_пр_14_5</vt:lpstr>
      <vt:lpstr>'ГБУЗ РБ ГКБ № 18 г.Уфа'!V_пр_14_5</vt:lpstr>
      <vt:lpstr>'ГБУЗ РБ ГКБ № 21 г.Уфа'!V_пр_14_5</vt:lpstr>
      <vt:lpstr>'ГБУЗ РБ ГКБ № 5 г.Уфа'!V_пр_14_5</vt:lpstr>
      <vt:lpstr>'ГБУЗ РБ ГКБ № 8 г.Уфа'!V_пр_14_5</vt:lpstr>
      <vt:lpstr>'ГБУЗ РБ ГКБ Демского р-на г.Уфы'!V_пр_14_5</vt:lpstr>
      <vt:lpstr>'ГБУЗ РБ Давлекановская ЦРБ'!V_пр_14_5</vt:lpstr>
      <vt:lpstr>'ГБУЗ РБ ДБ г.Стерлитамак'!V_пр_14_5</vt:lpstr>
      <vt:lpstr>'ГБУЗ РБ ДП № 2 г.Уфа'!V_пр_14_5</vt:lpstr>
      <vt:lpstr>'ГБУЗ РБ ДП № 3 г.Уфа'!V_пр_14_5</vt:lpstr>
      <vt:lpstr>'ГБУЗ РБ ДП № 4 г.Уфа'!V_пр_14_5</vt:lpstr>
      <vt:lpstr>'ГБУЗ РБ ДП № 5 г.Уфа'!V_пр_14_5</vt:lpstr>
      <vt:lpstr>'ГБУЗ РБ ДП № 6 г.Уфа'!V_пр_14_5</vt:lpstr>
      <vt:lpstr>'ГБУЗ РБ Дюртюлинская ЦРБ'!V_пр_14_5</vt:lpstr>
      <vt:lpstr>'ГБУЗ РБ Ермекеевская ЦРБ'!V_пр_14_5</vt:lpstr>
      <vt:lpstr>'ГБУЗ РБ Зилаирская ЦРБ'!V_пр_14_5</vt:lpstr>
      <vt:lpstr>'ГБУЗ РБ Иглинская ЦРБ'!V_пр_14_5</vt:lpstr>
      <vt:lpstr>'ГБУЗ РБ Исянгуловская ЦРБ'!V_пр_14_5</vt:lpstr>
      <vt:lpstr>'ГБУЗ РБ Ишимбайская ЦРБ'!V_пр_14_5</vt:lpstr>
      <vt:lpstr>'ГБУЗ РБ Калтасинская ЦРБ'!V_пр_14_5</vt:lpstr>
      <vt:lpstr>'ГБУЗ РБ Караидельская ЦРБ'!V_пр_14_5</vt:lpstr>
      <vt:lpstr>'ГБУЗ РБ Кармаскалинская ЦРБ'!V_пр_14_5</vt:lpstr>
      <vt:lpstr>'ГБУЗ РБ КБСМП г.Уфа'!V_пр_14_5</vt:lpstr>
      <vt:lpstr>'ГБУЗ РБ Кигинская ЦРБ'!V_пр_14_5</vt:lpstr>
      <vt:lpstr>'ГБУЗ РБ Краснокамская ЦРБ'!V_пр_14_5</vt:lpstr>
      <vt:lpstr>'ГБУЗ РБ Красноусольская ЦРБ'!V_пр_14_5</vt:lpstr>
      <vt:lpstr>'ГБУЗ РБ Кушнаренковская ЦРБ'!V_пр_14_5</vt:lpstr>
      <vt:lpstr>'ГБУЗ РБ Малоязовская ЦРБ'!V_пр_14_5</vt:lpstr>
      <vt:lpstr>'ГБУЗ РБ Мелеузовская ЦРБ'!V_пр_14_5</vt:lpstr>
      <vt:lpstr>'ГБУЗ РБ Месягутовская ЦРБ'!V_пр_14_5</vt:lpstr>
      <vt:lpstr>'ГБУЗ РБ Мишкинская ЦРБ'!V_пр_14_5</vt:lpstr>
      <vt:lpstr>'ГБУЗ РБ Миякинская ЦРБ'!V_пр_14_5</vt:lpstr>
      <vt:lpstr>'ГБУЗ РБ Мраковская ЦРБ'!V_пр_14_5</vt:lpstr>
      <vt:lpstr>'ГБУЗ РБ Нуримановская ЦРБ'!V_пр_14_5</vt:lpstr>
      <vt:lpstr>'ГБУЗ РБ Поликлиника № 43 г.Уфа'!V_пр_14_5</vt:lpstr>
      <vt:lpstr>'ГБУЗ РБ ПОликлиника № 46 г.Уфа'!V_пр_14_5</vt:lpstr>
      <vt:lpstr>'ГБУЗ РБ Поликлиника № 50 г.Уфа'!V_пр_14_5</vt:lpstr>
      <vt:lpstr>'ГБУЗ РБ Раевская ЦРБ'!V_пр_14_5</vt:lpstr>
      <vt:lpstr>'ГБУЗ РБ Стерлибашевская ЦРБ'!V_пр_14_5</vt:lpstr>
      <vt:lpstr>'ГБУЗ РБ Толбазинская ЦРБ'!V_пр_14_5</vt:lpstr>
      <vt:lpstr>'ГБУЗ РБ Туймазинская ЦРБ'!V_пр_14_5</vt:lpstr>
      <vt:lpstr>'ГБУЗ РБ Учалинская ЦГБ'!V_пр_14_5</vt:lpstr>
      <vt:lpstr>'ГБУЗ РБ Федоровская ЦРБ'!V_пр_14_5</vt:lpstr>
      <vt:lpstr>'ГБУЗ РБ ЦГБ г.Сибай'!V_пр_14_5</vt:lpstr>
      <vt:lpstr>'ГБУЗ РБ Чекмагушевская ЦРБ'!V_пр_14_5</vt:lpstr>
      <vt:lpstr>'ГБУЗ РБ Чишминская ЦРБ'!V_пр_14_5</vt:lpstr>
      <vt:lpstr>'ГБУЗ РБ Шаранская ЦРБ'!V_пр_14_5</vt:lpstr>
      <vt:lpstr>'ГБУЗ РБ Языковская ЦРБ'!V_пр_14_5</vt:lpstr>
      <vt:lpstr>'ГБУЗ РБ Янаульская ЦРБ'!V_пр_14_5</vt:lpstr>
      <vt:lpstr>'ООО "Медсервис" г. Салават'!V_пр_14_5</vt:lpstr>
      <vt:lpstr>'УФИЦ РАН'!V_пр_14_5</vt:lpstr>
      <vt:lpstr>'ФГБОУ ВО БГМУ МЗ РФ'!V_пр_14_5</vt:lpstr>
      <vt:lpstr>'ФГБУЗ МСЧ №142 ФМБА России'!V_пр_14_5</vt:lpstr>
      <vt:lpstr>'ЧУЗ "РЖД-Медицина"г.Стерлитамак'!V_пр_14_5</vt:lpstr>
      <vt:lpstr>'ЧУЗ"КБ"РЖД-Медицина" г.Уфа'!V_пр_14_5</vt:lpstr>
      <vt:lpstr>'ГБУЗ РБ Акъярская ЦРБ'!V_пр_14_6</vt:lpstr>
      <vt:lpstr>'ГБУЗ РБ Архангельская ЦРБ'!V_пр_14_6</vt:lpstr>
      <vt:lpstr>'ГБУЗ РБ Аскаровская ЦРБ'!V_пр_14_6</vt:lpstr>
      <vt:lpstr>'ГБУЗ РБ Аскинская ЦРБ'!V_пр_14_6</vt:lpstr>
      <vt:lpstr>'ГБУЗ РБ Баймакская ЦГБ'!V_пр_14_6</vt:lpstr>
      <vt:lpstr>'ГБУЗ РБ Бакалинская ЦРБ'!V_пр_14_6</vt:lpstr>
      <vt:lpstr>'ГБУЗ РБ Балтачевская ЦРБ'!V_пр_14_6</vt:lpstr>
      <vt:lpstr>'ГБУЗ РБ Белебеевская ЦРБ'!V_пр_14_6</vt:lpstr>
      <vt:lpstr>'ГБУЗ РБ Белокатайская ЦРБ'!V_пр_14_6</vt:lpstr>
      <vt:lpstr>'ГБУЗ РБ Белорецкая ЦРКБ'!V_пр_14_6</vt:lpstr>
      <vt:lpstr>'ГБУЗ РБ Бижбулякская ЦРБ'!V_пр_14_6</vt:lpstr>
      <vt:lpstr>'ГБУЗ РБ Бирская ЦРБ'!V_пр_14_6</vt:lpstr>
      <vt:lpstr>'ГБУЗ РБ Благовещенская ЦРБ'!V_пр_14_6</vt:lpstr>
      <vt:lpstr>'ГБУЗ РБ Большеустьикинская ЦРБ'!V_пр_14_6</vt:lpstr>
      <vt:lpstr>'ГБУЗ РБ Буздякская ЦРБ'!V_пр_14_6</vt:lpstr>
      <vt:lpstr>'ГБУЗ РБ Бураевская ЦРБ'!V_пр_14_6</vt:lpstr>
      <vt:lpstr>'ГБУЗ РБ Бурзянская ЦРБ'!V_пр_14_6</vt:lpstr>
      <vt:lpstr>'ГБУЗ РБ Верхне-Татыш. ЦРБ'!V_пр_14_6</vt:lpstr>
      <vt:lpstr>'ГБУЗ РБ Верхнеяркеевская ЦРБ'!V_пр_14_6</vt:lpstr>
      <vt:lpstr>'ГБУЗ РБ ГБ № 1 г.Октябрьский'!V_пр_14_6</vt:lpstr>
      <vt:lpstr>'ГБУЗ РБ ГБ № 9 г.Уфа'!V_пр_14_6</vt:lpstr>
      <vt:lpstr>'ГБУЗ РБ ГБ г.Кумертау'!V_пр_14_6</vt:lpstr>
      <vt:lpstr>'ГБУЗ РБ ГБ г.Нефтекамск'!V_пр_14_6</vt:lpstr>
      <vt:lpstr>'ГБУЗ РБ ГБ г.Салават'!V_пр_14_6</vt:lpstr>
      <vt:lpstr>'ГБУЗ РБ ГДКБ № 17 г.Уфа'!V_пр_14_6</vt:lpstr>
      <vt:lpstr>'ГБУЗ РБ ГКБ № 1 г.Стерлитамак'!V_пр_14_6</vt:lpstr>
      <vt:lpstr>'ГБУЗ РБ ГКБ № 13 г.Уфа'!V_пр_14_6</vt:lpstr>
      <vt:lpstr>'ГБУЗ РБ ГКБ № 18 г.Уфа'!V_пр_14_6</vt:lpstr>
      <vt:lpstr>'ГБУЗ РБ ГКБ № 21 г.Уфа'!V_пр_14_6</vt:lpstr>
      <vt:lpstr>'ГБУЗ РБ ГКБ № 5 г.Уфа'!V_пр_14_6</vt:lpstr>
      <vt:lpstr>'ГБУЗ РБ ГКБ № 8 г.Уфа'!V_пр_14_6</vt:lpstr>
      <vt:lpstr>'ГБУЗ РБ ГКБ Демского р-на г.Уфы'!V_пр_14_6</vt:lpstr>
      <vt:lpstr>'ГБУЗ РБ Давлекановская ЦРБ'!V_пр_14_6</vt:lpstr>
      <vt:lpstr>'ГБУЗ РБ ДБ г.Стерлитамак'!V_пр_14_6</vt:lpstr>
      <vt:lpstr>'ГБУЗ РБ ДП № 2 г.Уфа'!V_пр_14_6</vt:lpstr>
      <vt:lpstr>'ГБУЗ РБ ДП № 3 г.Уфа'!V_пр_14_6</vt:lpstr>
      <vt:lpstr>'ГБУЗ РБ ДП № 4 г.Уфа'!V_пр_14_6</vt:lpstr>
      <vt:lpstr>'ГБУЗ РБ ДП № 5 г.Уфа'!V_пр_14_6</vt:lpstr>
      <vt:lpstr>'ГБУЗ РБ ДП № 6 г.Уфа'!V_пр_14_6</vt:lpstr>
      <vt:lpstr>'ГБУЗ РБ Дюртюлинская ЦРБ'!V_пр_14_6</vt:lpstr>
      <vt:lpstr>'ГБУЗ РБ Ермекеевская ЦРБ'!V_пр_14_6</vt:lpstr>
      <vt:lpstr>'ГБУЗ РБ Зилаирская ЦРБ'!V_пр_14_6</vt:lpstr>
      <vt:lpstr>'ГБУЗ РБ Иглинская ЦРБ'!V_пр_14_6</vt:lpstr>
      <vt:lpstr>'ГБУЗ РБ Исянгуловская ЦРБ'!V_пр_14_6</vt:lpstr>
      <vt:lpstr>'ГБУЗ РБ Ишимбайская ЦРБ'!V_пр_14_6</vt:lpstr>
      <vt:lpstr>'ГБУЗ РБ Калтасинская ЦРБ'!V_пр_14_6</vt:lpstr>
      <vt:lpstr>'ГБУЗ РБ Караидельская ЦРБ'!V_пр_14_6</vt:lpstr>
      <vt:lpstr>'ГБУЗ РБ Кармаскалинская ЦРБ'!V_пр_14_6</vt:lpstr>
      <vt:lpstr>'ГБУЗ РБ КБСМП г.Уфа'!V_пр_14_6</vt:lpstr>
      <vt:lpstr>'ГБУЗ РБ Кигинская ЦРБ'!V_пр_14_6</vt:lpstr>
      <vt:lpstr>'ГБУЗ РБ Краснокамская ЦРБ'!V_пр_14_6</vt:lpstr>
      <vt:lpstr>'ГБУЗ РБ Красноусольская ЦРБ'!V_пр_14_6</vt:lpstr>
      <vt:lpstr>'ГБУЗ РБ Кушнаренковская ЦРБ'!V_пр_14_6</vt:lpstr>
      <vt:lpstr>'ГБУЗ РБ Малоязовская ЦРБ'!V_пр_14_6</vt:lpstr>
      <vt:lpstr>'ГБУЗ РБ Мелеузовская ЦРБ'!V_пр_14_6</vt:lpstr>
      <vt:lpstr>'ГБУЗ РБ Месягутовская ЦРБ'!V_пр_14_6</vt:lpstr>
      <vt:lpstr>'ГБУЗ РБ Мишкинская ЦРБ'!V_пр_14_6</vt:lpstr>
      <vt:lpstr>'ГБУЗ РБ Миякинская ЦРБ'!V_пр_14_6</vt:lpstr>
      <vt:lpstr>'ГБУЗ РБ Мраковская ЦРБ'!V_пр_14_6</vt:lpstr>
      <vt:lpstr>'ГБУЗ РБ Нуримановская ЦРБ'!V_пр_14_6</vt:lpstr>
      <vt:lpstr>'ГБУЗ РБ Поликлиника № 43 г.Уфа'!V_пр_14_6</vt:lpstr>
      <vt:lpstr>'ГБУЗ РБ ПОликлиника № 46 г.Уфа'!V_пр_14_6</vt:lpstr>
      <vt:lpstr>'ГБУЗ РБ Поликлиника № 50 г.Уфа'!V_пр_14_6</vt:lpstr>
      <vt:lpstr>'ГБУЗ РБ Раевская ЦРБ'!V_пр_14_6</vt:lpstr>
      <vt:lpstr>'ГБУЗ РБ Стерлибашевская ЦРБ'!V_пр_14_6</vt:lpstr>
      <vt:lpstr>'ГБУЗ РБ Толбазинская ЦРБ'!V_пр_14_6</vt:lpstr>
      <vt:lpstr>'ГБУЗ РБ Туймазинская ЦРБ'!V_пр_14_6</vt:lpstr>
      <vt:lpstr>'ГБУЗ РБ Учалинская ЦГБ'!V_пр_14_6</vt:lpstr>
      <vt:lpstr>'ГБУЗ РБ Федоровская ЦРБ'!V_пр_14_6</vt:lpstr>
      <vt:lpstr>'ГБУЗ РБ ЦГБ г.Сибай'!V_пр_14_6</vt:lpstr>
      <vt:lpstr>'ГБУЗ РБ Чекмагушевская ЦРБ'!V_пр_14_6</vt:lpstr>
      <vt:lpstr>'ГБУЗ РБ Чишминская ЦРБ'!V_пр_14_6</vt:lpstr>
      <vt:lpstr>'ГБУЗ РБ Шаранская ЦРБ'!V_пр_14_6</vt:lpstr>
      <vt:lpstr>'ГБУЗ РБ Языковская ЦРБ'!V_пр_14_6</vt:lpstr>
      <vt:lpstr>'ГБУЗ РБ Янаульская ЦРБ'!V_пр_14_6</vt:lpstr>
      <vt:lpstr>'ООО "Медсервис" г. Салават'!V_пр_14_6</vt:lpstr>
      <vt:lpstr>'УФИЦ РАН'!V_пр_14_6</vt:lpstr>
      <vt:lpstr>'ФГБОУ ВО БГМУ МЗ РФ'!V_пр_14_6</vt:lpstr>
      <vt:lpstr>'ФГБУЗ МСЧ №142 ФМБА России'!V_пр_14_6</vt:lpstr>
      <vt:lpstr>'ЧУЗ "РЖД-Медицина"г.Стерлитамак'!V_пр_14_6</vt:lpstr>
      <vt:lpstr>'ЧУЗ"КБ"РЖД-Медицина" г.Уфа'!V_пр_14_6</vt:lpstr>
      <vt:lpstr>'ГБУЗ РБ Акъярская ЦРБ'!V_пр_14_8</vt:lpstr>
      <vt:lpstr>'ГБУЗ РБ Архангельская ЦРБ'!V_пр_14_8</vt:lpstr>
      <vt:lpstr>'ГБУЗ РБ Аскаровская ЦРБ'!V_пр_14_8</vt:lpstr>
      <vt:lpstr>'ГБУЗ РБ Аскинская ЦРБ'!V_пр_14_8</vt:lpstr>
      <vt:lpstr>'ГБУЗ РБ Баймакская ЦГБ'!V_пр_14_8</vt:lpstr>
      <vt:lpstr>'ГБУЗ РБ Бакалинская ЦРБ'!V_пр_14_8</vt:lpstr>
      <vt:lpstr>'ГБУЗ РБ Балтачевская ЦРБ'!V_пр_14_8</vt:lpstr>
      <vt:lpstr>'ГБУЗ РБ Белебеевская ЦРБ'!V_пр_14_8</vt:lpstr>
      <vt:lpstr>'ГБУЗ РБ Белокатайская ЦРБ'!V_пр_14_8</vt:lpstr>
      <vt:lpstr>'ГБУЗ РБ Белорецкая ЦРКБ'!V_пр_14_8</vt:lpstr>
      <vt:lpstr>'ГБУЗ РБ Бижбулякская ЦРБ'!V_пр_14_8</vt:lpstr>
      <vt:lpstr>'ГБУЗ РБ Бирская ЦРБ'!V_пр_14_8</vt:lpstr>
      <vt:lpstr>'ГБУЗ РБ Благовещенская ЦРБ'!V_пр_14_8</vt:lpstr>
      <vt:lpstr>'ГБУЗ РБ Большеустьикинская ЦРБ'!V_пр_14_8</vt:lpstr>
      <vt:lpstr>'ГБУЗ РБ Буздякская ЦРБ'!V_пр_14_8</vt:lpstr>
      <vt:lpstr>'ГБУЗ РБ Бураевская ЦРБ'!V_пр_14_8</vt:lpstr>
      <vt:lpstr>'ГБУЗ РБ Бурзянская ЦРБ'!V_пр_14_8</vt:lpstr>
      <vt:lpstr>'ГБУЗ РБ Верхне-Татыш. ЦРБ'!V_пр_14_8</vt:lpstr>
      <vt:lpstr>'ГБУЗ РБ Верхнеяркеевская ЦРБ'!V_пр_14_8</vt:lpstr>
      <vt:lpstr>'ГБУЗ РБ ГБ № 1 г.Октябрьский'!V_пр_14_8</vt:lpstr>
      <vt:lpstr>'ГБУЗ РБ ГБ № 9 г.Уфа'!V_пр_14_8</vt:lpstr>
      <vt:lpstr>'ГБУЗ РБ ГБ г.Кумертау'!V_пр_14_8</vt:lpstr>
      <vt:lpstr>'ГБУЗ РБ ГБ г.Нефтекамск'!V_пр_14_8</vt:lpstr>
      <vt:lpstr>'ГБУЗ РБ ГБ г.Салават'!V_пр_14_8</vt:lpstr>
      <vt:lpstr>'ГБУЗ РБ ГДКБ № 17 г.Уфа'!V_пр_14_8</vt:lpstr>
      <vt:lpstr>'ГБУЗ РБ ГКБ № 1 г.Стерлитамак'!V_пр_14_8</vt:lpstr>
      <vt:lpstr>'ГБУЗ РБ ГКБ № 13 г.Уфа'!V_пр_14_8</vt:lpstr>
      <vt:lpstr>'ГБУЗ РБ ГКБ № 18 г.Уфа'!V_пр_14_8</vt:lpstr>
      <vt:lpstr>'ГБУЗ РБ ГКБ № 21 г.Уфа'!V_пр_14_8</vt:lpstr>
      <vt:lpstr>'ГБУЗ РБ ГКБ № 5 г.Уфа'!V_пр_14_8</vt:lpstr>
      <vt:lpstr>'ГБУЗ РБ ГКБ № 8 г.Уфа'!V_пр_14_8</vt:lpstr>
      <vt:lpstr>'ГБУЗ РБ ГКБ Демского р-на г.Уфы'!V_пр_14_8</vt:lpstr>
      <vt:lpstr>'ГБУЗ РБ Давлекановская ЦРБ'!V_пр_14_8</vt:lpstr>
      <vt:lpstr>'ГБУЗ РБ ДБ г.Стерлитамак'!V_пр_14_8</vt:lpstr>
      <vt:lpstr>'ГБУЗ РБ ДП № 2 г.Уфа'!V_пр_14_8</vt:lpstr>
      <vt:lpstr>'ГБУЗ РБ ДП № 3 г.Уфа'!V_пр_14_8</vt:lpstr>
      <vt:lpstr>'ГБУЗ РБ ДП № 4 г.Уфа'!V_пр_14_8</vt:lpstr>
      <vt:lpstr>'ГБУЗ РБ ДП № 5 г.Уфа'!V_пр_14_8</vt:lpstr>
      <vt:lpstr>'ГБУЗ РБ ДП № 6 г.Уфа'!V_пр_14_8</vt:lpstr>
      <vt:lpstr>'ГБУЗ РБ Дюртюлинская ЦРБ'!V_пр_14_8</vt:lpstr>
      <vt:lpstr>'ГБУЗ РБ Ермекеевская ЦРБ'!V_пр_14_8</vt:lpstr>
      <vt:lpstr>'ГБУЗ РБ Зилаирская ЦРБ'!V_пр_14_8</vt:lpstr>
      <vt:lpstr>'ГБУЗ РБ Иглинская ЦРБ'!V_пр_14_8</vt:lpstr>
      <vt:lpstr>'ГБУЗ РБ Исянгуловская ЦРБ'!V_пр_14_8</vt:lpstr>
      <vt:lpstr>'ГБУЗ РБ Ишимбайская ЦРБ'!V_пр_14_8</vt:lpstr>
      <vt:lpstr>'ГБУЗ РБ Калтасинская ЦРБ'!V_пр_14_8</vt:lpstr>
      <vt:lpstr>'ГБУЗ РБ Караидельская ЦРБ'!V_пр_14_8</vt:lpstr>
      <vt:lpstr>'ГБУЗ РБ Кармаскалинская ЦРБ'!V_пр_14_8</vt:lpstr>
      <vt:lpstr>'ГБУЗ РБ КБСМП г.Уфа'!V_пр_14_8</vt:lpstr>
      <vt:lpstr>'ГБУЗ РБ Кигинская ЦРБ'!V_пр_14_8</vt:lpstr>
      <vt:lpstr>'ГБУЗ РБ Краснокамская ЦРБ'!V_пр_14_8</vt:lpstr>
      <vt:lpstr>'ГБУЗ РБ Красноусольская ЦРБ'!V_пр_14_8</vt:lpstr>
      <vt:lpstr>'ГБУЗ РБ Кушнаренковская ЦРБ'!V_пр_14_8</vt:lpstr>
      <vt:lpstr>'ГБУЗ РБ Малоязовская ЦРБ'!V_пр_14_8</vt:lpstr>
      <vt:lpstr>'ГБУЗ РБ Мелеузовская ЦРБ'!V_пр_14_8</vt:lpstr>
      <vt:lpstr>'ГБУЗ РБ Месягутовская ЦРБ'!V_пр_14_8</vt:lpstr>
      <vt:lpstr>'ГБУЗ РБ Мишкинская ЦРБ'!V_пр_14_8</vt:lpstr>
      <vt:lpstr>'ГБУЗ РБ Миякинская ЦРБ'!V_пр_14_8</vt:lpstr>
      <vt:lpstr>'ГБУЗ РБ Мраковская ЦРБ'!V_пр_14_8</vt:lpstr>
      <vt:lpstr>'ГБУЗ РБ Нуримановская ЦРБ'!V_пр_14_8</vt:lpstr>
      <vt:lpstr>'ГБУЗ РБ Поликлиника № 43 г.Уфа'!V_пр_14_8</vt:lpstr>
      <vt:lpstr>'ГБУЗ РБ ПОликлиника № 46 г.Уфа'!V_пр_14_8</vt:lpstr>
      <vt:lpstr>'ГБУЗ РБ Поликлиника № 50 г.Уфа'!V_пр_14_8</vt:lpstr>
      <vt:lpstr>'ГБУЗ РБ Раевская ЦРБ'!V_пр_14_8</vt:lpstr>
      <vt:lpstr>'ГБУЗ РБ Стерлибашевская ЦРБ'!V_пр_14_8</vt:lpstr>
      <vt:lpstr>'ГБУЗ РБ Толбазинская ЦРБ'!V_пр_14_8</vt:lpstr>
      <vt:lpstr>'ГБУЗ РБ Туймазинская ЦРБ'!V_пр_14_8</vt:lpstr>
      <vt:lpstr>'ГБУЗ РБ Учалинская ЦГБ'!V_пр_14_8</vt:lpstr>
      <vt:lpstr>'ГБУЗ РБ Федоровская ЦРБ'!V_пр_14_8</vt:lpstr>
      <vt:lpstr>'ГБУЗ РБ ЦГБ г.Сибай'!V_пр_14_8</vt:lpstr>
      <vt:lpstr>'ГБУЗ РБ Чекмагушевская ЦРБ'!V_пр_14_8</vt:lpstr>
      <vt:lpstr>'ГБУЗ РБ Чишминская ЦРБ'!V_пр_14_8</vt:lpstr>
      <vt:lpstr>'ГБУЗ РБ Шаранская ЦРБ'!V_пр_14_8</vt:lpstr>
      <vt:lpstr>'ГБУЗ РБ Языковская ЦРБ'!V_пр_14_8</vt:lpstr>
      <vt:lpstr>'ГБУЗ РБ Янаульская ЦРБ'!V_пр_14_8</vt:lpstr>
      <vt:lpstr>'ООО "Медсервис" г. Салават'!V_пр_14_8</vt:lpstr>
      <vt:lpstr>'УФИЦ РАН'!V_пр_14_8</vt:lpstr>
      <vt:lpstr>'ФГБОУ ВО БГМУ МЗ РФ'!V_пр_14_8</vt:lpstr>
      <vt:lpstr>'ФГБУЗ МСЧ №142 ФМБА России'!V_пр_14_8</vt:lpstr>
      <vt:lpstr>'ЧУЗ "РЖД-Медицина"г.Стерлитамак'!V_пр_14_8</vt:lpstr>
      <vt:lpstr>'ЧУЗ"КБ"РЖД-Медицина" г.Уфа'!V_пр_14_8</vt:lpstr>
      <vt:lpstr>'ГБУЗ РБ Акъярская ЦРБ'!V_пр_15_2</vt:lpstr>
      <vt:lpstr>'ГБУЗ РБ Архангельская ЦРБ'!V_пр_15_2</vt:lpstr>
      <vt:lpstr>'ГБУЗ РБ Аскаровская ЦРБ'!V_пр_15_2</vt:lpstr>
      <vt:lpstr>'ГБУЗ РБ Аскинская ЦРБ'!V_пр_15_2</vt:lpstr>
      <vt:lpstr>'ГБУЗ РБ Баймакская ЦГБ'!V_пр_15_2</vt:lpstr>
      <vt:lpstr>'ГБУЗ РБ Бакалинская ЦРБ'!V_пр_15_2</vt:lpstr>
      <vt:lpstr>'ГБУЗ РБ Балтачевская ЦРБ'!V_пр_15_2</vt:lpstr>
      <vt:lpstr>'ГБУЗ РБ Белебеевская ЦРБ'!V_пр_15_2</vt:lpstr>
      <vt:lpstr>'ГБУЗ РБ Белокатайская ЦРБ'!V_пр_15_2</vt:lpstr>
      <vt:lpstr>'ГБУЗ РБ Белорецкая ЦРКБ'!V_пр_15_2</vt:lpstr>
      <vt:lpstr>'ГБУЗ РБ Бижбулякская ЦРБ'!V_пр_15_2</vt:lpstr>
      <vt:lpstr>'ГБУЗ РБ Бирская ЦРБ'!V_пр_15_2</vt:lpstr>
      <vt:lpstr>'ГБУЗ РБ Благовещенская ЦРБ'!V_пр_15_2</vt:lpstr>
      <vt:lpstr>'ГБУЗ РБ Большеустьикинская ЦРБ'!V_пр_15_2</vt:lpstr>
      <vt:lpstr>'ГБУЗ РБ Буздякская ЦРБ'!V_пр_15_2</vt:lpstr>
      <vt:lpstr>'ГБУЗ РБ Бураевская ЦРБ'!V_пр_15_2</vt:lpstr>
      <vt:lpstr>'ГБУЗ РБ Бурзянская ЦРБ'!V_пр_15_2</vt:lpstr>
      <vt:lpstr>'ГБУЗ РБ Верхне-Татыш. ЦРБ'!V_пр_15_2</vt:lpstr>
      <vt:lpstr>'ГБУЗ РБ Верхнеяркеевская ЦРБ'!V_пр_15_2</vt:lpstr>
      <vt:lpstr>'ГБУЗ РБ ГБ № 1 г.Октябрьский'!V_пр_15_2</vt:lpstr>
      <vt:lpstr>'ГБУЗ РБ ГБ № 9 г.Уфа'!V_пр_15_2</vt:lpstr>
      <vt:lpstr>'ГБУЗ РБ ГБ г.Кумертау'!V_пр_15_2</vt:lpstr>
      <vt:lpstr>'ГБУЗ РБ ГБ г.Нефтекамск'!V_пр_15_2</vt:lpstr>
      <vt:lpstr>'ГБУЗ РБ ГБ г.Салават'!V_пр_15_2</vt:lpstr>
      <vt:lpstr>'ГБУЗ РБ ГДКБ № 17 г.Уфа'!V_пр_15_2</vt:lpstr>
      <vt:lpstr>'ГБУЗ РБ ГКБ № 1 г.Стерлитамак'!V_пр_15_2</vt:lpstr>
      <vt:lpstr>'ГБУЗ РБ ГКБ № 13 г.Уфа'!V_пр_15_2</vt:lpstr>
      <vt:lpstr>'ГБУЗ РБ ГКБ № 18 г.Уфа'!V_пр_15_2</vt:lpstr>
      <vt:lpstr>'ГБУЗ РБ ГКБ № 21 г.Уфа'!V_пр_15_2</vt:lpstr>
      <vt:lpstr>'ГБУЗ РБ ГКБ № 5 г.Уфа'!V_пр_15_2</vt:lpstr>
      <vt:lpstr>'ГБУЗ РБ ГКБ № 8 г.Уфа'!V_пр_15_2</vt:lpstr>
      <vt:lpstr>'ГБУЗ РБ ГКБ Демского р-на г.Уфы'!V_пр_15_2</vt:lpstr>
      <vt:lpstr>'ГБУЗ РБ Давлекановская ЦРБ'!V_пр_15_2</vt:lpstr>
      <vt:lpstr>'ГБУЗ РБ ДБ г.Стерлитамак'!V_пр_15_2</vt:lpstr>
      <vt:lpstr>'ГБУЗ РБ ДП № 2 г.Уфа'!V_пр_15_2</vt:lpstr>
      <vt:lpstr>'ГБУЗ РБ ДП № 3 г.Уфа'!V_пр_15_2</vt:lpstr>
      <vt:lpstr>'ГБУЗ РБ ДП № 4 г.Уфа'!V_пр_15_2</vt:lpstr>
      <vt:lpstr>'ГБУЗ РБ ДП № 5 г.Уфа'!V_пр_15_2</vt:lpstr>
      <vt:lpstr>'ГБУЗ РБ ДП № 6 г.Уфа'!V_пр_15_2</vt:lpstr>
      <vt:lpstr>'ГБУЗ РБ Дюртюлинская ЦРБ'!V_пр_15_2</vt:lpstr>
      <vt:lpstr>'ГБУЗ РБ Ермекеевская ЦРБ'!V_пр_15_2</vt:lpstr>
      <vt:lpstr>'ГБУЗ РБ Зилаирская ЦРБ'!V_пр_15_2</vt:lpstr>
      <vt:lpstr>'ГБУЗ РБ Иглинская ЦРБ'!V_пр_15_2</vt:lpstr>
      <vt:lpstr>'ГБУЗ РБ Исянгуловская ЦРБ'!V_пр_15_2</vt:lpstr>
      <vt:lpstr>'ГБУЗ РБ Ишимбайская ЦРБ'!V_пр_15_2</vt:lpstr>
      <vt:lpstr>'ГБУЗ РБ Калтасинская ЦРБ'!V_пр_15_2</vt:lpstr>
      <vt:lpstr>'ГБУЗ РБ Караидельская ЦРБ'!V_пр_15_2</vt:lpstr>
      <vt:lpstr>'ГБУЗ РБ Кармаскалинская ЦРБ'!V_пр_15_2</vt:lpstr>
      <vt:lpstr>'ГБУЗ РБ КБСМП г.Уфа'!V_пр_15_2</vt:lpstr>
      <vt:lpstr>'ГБУЗ РБ Кигинская ЦРБ'!V_пр_15_2</vt:lpstr>
      <vt:lpstr>'ГБУЗ РБ Краснокамская ЦРБ'!V_пр_15_2</vt:lpstr>
      <vt:lpstr>'ГБУЗ РБ Красноусольская ЦРБ'!V_пр_15_2</vt:lpstr>
      <vt:lpstr>'ГБУЗ РБ Кушнаренковская ЦРБ'!V_пр_15_2</vt:lpstr>
      <vt:lpstr>'ГБУЗ РБ Малоязовская ЦРБ'!V_пр_15_2</vt:lpstr>
      <vt:lpstr>'ГБУЗ РБ Мелеузовская ЦРБ'!V_пр_15_2</vt:lpstr>
      <vt:lpstr>'ГБУЗ РБ Месягутовская ЦРБ'!V_пр_15_2</vt:lpstr>
      <vt:lpstr>'ГБУЗ РБ Мишкинская ЦРБ'!V_пр_15_2</vt:lpstr>
      <vt:lpstr>'ГБУЗ РБ Миякинская ЦРБ'!V_пр_15_2</vt:lpstr>
      <vt:lpstr>'ГБУЗ РБ Мраковская ЦРБ'!V_пр_15_2</vt:lpstr>
      <vt:lpstr>'ГБУЗ РБ Нуримановская ЦРБ'!V_пр_15_2</vt:lpstr>
      <vt:lpstr>'ГБУЗ РБ Поликлиника № 43 г.Уфа'!V_пр_15_2</vt:lpstr>
      <vt:lpstr>'ГБУЗ РБ ПОликлиника № 46 г.Уфа'!V_пр_15_2</vt:lpstr>
      <vt:lpstr>'ГБУЗ РБ Поликлиника № 50 г.Уфа'!V_пр_15_2</vt:lpstr>
      <vt:lpstr>'ГБУЗ РБ Раевская ЦРБ'!V_пр_15_2</vt:lpstr>
      <vt:lpstr>'ГБУЗ РБ Стерлибашевская ЦРБ'!V_пр_15_2</vt:lpstr>
      <vt:lpstr>'ГБУЗ РБ Толбазинская ЦРБ'!V_пр_15_2</vt:lpstr>
      <vt:lpstr>'ГБУЗ РБ Туймазинская ЦРБ'!V_пр_15_2</vt:lpstr>
      <vt:lpstr>'ГБУЗ РБ Учалинская ЦГБ'!V_пр_15_2</vt:lpstr>
      <vt:lpstr>'ГБУЗ РБ Федоровская ЦРБ'!V_пр_15_2</vt:lpstr>
      <vt:lpstr>'ГБУЗ РБ ЦГБ г.Сибай'!V_пр_15_2</vt:lpstr>
      <vt:lpstr>'ГБУЗ РБ Чекмагушевская ЦРБ'!V_пр_15_2</vt:lpstr>
      <vt:lpstr>'ГБУЗ РБ Чишминская ЦРБ'!V_пр_15_2</vt:lpstr>
      <vt:lpstr>'ГБУЗ РБ Шаранская ЦРБ'!V_пр_15_2</vt:lpstr>
      <vt:lpstr>'ГБУЗ РБ Языковская ЦРБ'!V_пр_15_2</vt:lpstr>
      <vt:lpstr>'ГБУЗ РБ Янаульская ЦРБ'!V_пр_15_2</vt:lpstr>
      <vt:lpstr>'ООО "Медсервис" г. Салават'!V_пр_15_2</vt:lpstr>
      <vt:lpstr>'УФИЦ РАН'!V_пр_15_2</vt:lpstr>
      <vt:lpstr>'ФГБОУ ВО БГМУ МЗ РФ'!V_пр_15_2</vt:lpstr>
      <vt:lpstr>'ФГБУЗ МСЧ №142 ФМБА России'!V_пр_15_2</vt:lpstr>
      <vt:lpstr>'ЧУЗ "РЖД-Медицина"г.Стерлитамак'!V_пр_15_2</vt:lpstr>
      <vt:lpstr>'ЧУЗ"КБ"РЖД-Медицина" г.Уфа'!V_пр_15_2</vt:lpstr>
      <vt:lpstr>'ГБУЗ РБ Акъярская ЦРБ'!V_пр_15_5</vt:lpstr>
      <vt:lpstr>'ГБУЗ РБ Архангельская ЦРБ'!V_пр_15_5</vt:lpstr>
      <vt:lpstr>'ГБУЗ РБ Аскаровская ЦРБ'!V_пр_15_5</vt:lpstr>
      <vt:lpstr>'ГБУЗ РБ Аскинская ЦРБ'!V_пр_15_5</vt:lpstr>
      <vt:lpstr>'ГБУЗ РБ Баймакская ЦГБ'!V_пр_15_5</vt:lpstr>
      <vt:lpstr>'ГБУЗ РБ Бакалинская ЦРБ'!V_пр_15_5</vt:lpstr>
      <vt:lpstr>'ГБУЗ РБ Балтачевская ЦРБ'!V_пр_15_5</vt:lpstr>
      <vt:lpstr>'ГБУЗ РБ Белебеевская ЦРБ'!V_пр_15_5</vt:lpstr>
      <vt:lpstr>'ГБУЗ РБ Белокатайская ЦРБ'!V_пр_15_5</vt:lpstr>
      <vt:lpstr>'ГБУЗ РБ Белорецкая ЦРКБ'!V_пр_15_5</vt:lpstr>
      <vt:lpstr>'ГБУЗ РБ Бижбулякская ЦРБ'!V_пр_15_5</vt:lpstr>
      <vt:lpstr>'ГБУЗ РБ Бирская ЦРБ'!V_пр_15_5</vt:lpstr>
      <vt:lpstr>'ГБУЗ РБ Благовещенская ЦРБ'!V_пр_15_5</vt:lpstr>
      <vt:lpstr>'ГБУЗ РБ Большеустьикинская ЦРБ'!V_пр_15_5</vt:lpstr>
      <vt:lpstr>'ГБУЗ РБ Буздякская ЦРБ'!V_пр_15_5</vt:lpstr>
      <vt:lpstr>'ГБУЗ РБ Бураевская ЦРБ'!V_пр_15_5</vt:lpstr>
      <vt:lpstr>'ГБУЗ РБ Бурзянская ЦРБ'!V_пр_15_5</vt:lpstr>
      <vt:lpstr>'ГБУЗ РБ Верхне-Татыш. ЦРБ'!V_пр_15_5</vt:lpstr>
      <vt:lpstr>'ГБУЗ РБ Верхнеяркеевская ЦРБ'!V_пр_15_5</vt:lpstr>
      <vt:lpstr>'ГБУЗ РБ ГБ № 1 г.Октябрьский'!V_пр_15_5</vt:lpstr>
      <vt:lpstr>'ГБУЗ РБ ГБ № 9 г.Уфа'!V_пр_15_5</vt:lpstr>
      <vt:lpstr>'ГБУЗ РБ ГБ г.Кумертау'!V_пр_15_5</vt:lpstr>
      <vt:lpstr>'ГБУЗ РБ ГБ г.Нефтекамск'!V_пр_15_5</vt:lpstr>
      <vt:lpstr>'ГБУЗ РБ ГБ г.Салават'!V_пр_15_5</vt:lpstr>
      <vt:lpstr>'ГБУЗ РБ ГДКБ № 17 г.Уфа'!V_пр_15_5</vt:lpstr>
      <vt:lpstr>'ГБУЗ РБ ГКБ № 1 г.Стерлитамак'!V_пр_15_5</vt:lpstr>
      <vt:lpstr>'ГБУЗ РБ ГКБ № 13 г.Уфа'!V_пр_15_5</vt:lpstr>
      <vt:lpstr>'ГБУЗ РБ ГКБ № 18 г.Уфа'!V_пр_15_5</vt:lpstr>
      <vt:lpstr>'ГБУЗ РБ ГКБ № 21 г.Уфа'!V_пр_15_5</vt:lpstr>
      <vt:lpstr>'ГБУЗ РБ ГКБ № 5 г.Уфа'!V_пр_15_5</vt:lpstr>
      <vt:lpstr>'ГБУЗ РБ ГКБ № 8 г.Уфа'!V_пр_15_5</vt:lpstr>
      <vt:lpstr>'ГБУЗ РБ ГКБ Демского р-на г.Уфы'!V_пр_15_5</vt:lpstr>
      <vt:lpstr>'ГБУЗ РБ Давлекановская ЦРБ'!V_пр_15_5</vt:lpstr>
      <vt:lpstr>'ГБУЗ РБ ДБ г.Стерлитамак'!V_пр_15_5</vt:lpstr>
      <vt:lpstr>'ГБУЗ РБ ДП № 2 г.Уфа'!V_пр_15_5</vt:lpstr>
      <vt:lpstr>'ГБУЗ РБ ДП № 3 г.Уфа'!V_пр_15_5</vt:lpstr>
      <vt:lpstr>'ГБУЗ РБ ДП № 4 г.Уфа'!V_пр_15_5</vt:lpstr>
      <vt:lpstr>'ГБУЗ РБ ДП № 5 г.Уфа'!V_пр_15_5</vt:lpstr>
      <vt:lpstr>'ГБУЗ РБ ДП № 6 г.Уфа'!V_пр_15_5</vt:lpstr>
      <vt:lpstr>'ГБУЗ РБ Дюртюлинская ЦРБ'!V_пр_15_5</vt:lpstr>
      <vt:lpstr>'ГБУЗ РБ Ермекеевская ЦРБ'!V_пр_15_5</vt:lpstr>
      <vt:lpstr>'ГБУЗ РБ Зилаирская ЦРБ'!V_пр_15_5</vt:lpstr>
      <vt:lpstr>'ГБУЗ РБ Иглинская ЦРБ'!V_пр_15_5</vt:lpstr>
      <vt:lpstr>'ГБУЗ РБ Исянгуловская ЦРБ'!V_пр_15_5</vt:lpstr>
      <vt:lpstr>'ГБУЗ РБ Ишимбайская ЦРБ'!V_пр_15_5</vt:lpstr>
      <vt:lpstr>'ГБУЗ РБ Калтасинская ЦРБ'!V_пр_15_5</vt:lpstr>
      <vt:lpstr>'ГБУЗ РБ Караидельская ЦРБ'!V_пр_15_5</vt:lpstr>
      <vt:lpstr>'ГБУЗ РБ Кармаскалинская ЦРБ'!V_пр_15_5</vt:lpstr>
      <vt:lpstr>'ГБУЗ РБ КБСМП г.Уфа'!V_пр_15_5</vt:lpstr>
      <vt:lpstr>'ГБУЗ РБ Кигинская ЦРБ'!V_пр_15_5</vt:lpstr>
      <vt:lpstr>'ГБУЗ РБ Краснокамская ЦРБ'!V_пр_15_5</vt:lpstr>
      <vt:lpstr>'ГБУЗ РБ Красноусольская ЦРБ'!V_пр_15_5</vt:lpstr>
      <vt:lpstr>'ГБУЗ РБ Кушнаренковская ЦРБ'!V_пр_15_5</vt:lpstr>
      <vt:lpstr>'ГБУЗ РБ Малоязовская ЦРБ'!V_пр_15_5</vt:lpstr>
      <vt:lpstr>'ГБУЗ РБ Мелеузовская ЦРБ'!V_пр_15_5</vt:lpstr>
      <vt:lpstr>'ГБУЗ РБ Месягутовская ЦРБ'!V_пр_15_5</vt:lpstr>
      <vt:lpstr>'ГБУЗ РБ Мишкинская ЦРБ'!V_пр_15_5</vt:lpstr>
      <vt:lpstr>'ГБУЗ РБ Миякинская ЦРБ'!V_пр_15_5</vt:lpstr>
      <vt:lpstr>'ГБУЗ РБ Мраковская ЦРБ'!V_пр_15_5</vt:lpstr>
      <vt:lpstr>'ГБУЗ РБ Нуримановская ЦРБ'!V_пр_15_5</vt:lpstr>
      <vt:lpstr>'ГБУЗ РБ Поликлиника № 43 г.Уфа'!V_пр_15_5</vt:lpstr>
      <vt:lpstr>'ГБУЗ РБ ПОликлиника № 46 г.Уфа'!V_пр_15_5</vt:lpstr>
      <vt:lpstr>'ГБУЗ РБ Поликлиника № 50 г.Уфа'!V_пр_15_5</vt:lpstr>
      <vt:lpstr>'ГБУЗ РБ Раевская ЦРБ'!V_пр_15_5</vt:lpstr>
      <vt:lpstr>'ГБУЗ РБ Стерлибашевская ЦРБ'!V_пр_15_5</vt:lpstr>
      <vt:lpstr>'ГБУЗ РБ Толбазинская ЦРБ'!V_пр_15_5</vt:lpstr>
      <vt:lpstr>'ГБУЗ РБ Туймазинская ЦРБ'!V_пр_15_5</vt:lpstr>
      <vt:lpstr>'ГБУЗ РБ Учалинская ЦГБ'!V_пр_15_5</vt:lpstr>
      <vt:lpstr>'ГБУЗ РБ Федоровская ЦРБ'!V_пр_15_5</vt:lpstr>
      <vt:lpstr>'ГБУЗ РБ ЦГБ г.Сибай'!V_пр_15_5</vt:lpstr>
      <vt:lpstr>'ГБУЗ РБ Чекмагушевская ЦРБ'!V_пр_15_5</vt:lpstr>
      <vt:lpstr>'ГБУЗ РБ Чишминская ЦРБ'!V_пр_15_5</vt:lpstr>
      <vt:lpstr>'ГБУЗ РБ Шаранская ЦРБ'!V_пр_15_5</vt:lpstr>
      <vt:lpstr>'ГБУЗ РБ Языковская ЦРБ'!V_пр_15_5</vt:lpstr>
      <vt:lpstr>'ГБУЗ РБ Янаульская ЦРБ'!V_пр_15_5</vt:lpstr>
      <vt:lpstr>'ООО "Медсервис" г. Салават'!V_пр_15_5</vt:lpstr>
      <vt:lpstr>'УФИЦ РАН'!V_пр_15_5</vt:lpstr>
      <vt:lpstr>'ФГБОУ ВО БГМУ МЗ РФ'!V_пр_15_5</vt:lpstr>
      <vt:lpstr>'ФГБУЗ МСЧ №142 ФМБА России'!V_пр_15_5</vt:lpstr>
      <vt:lpstr>'ЧУЗ "РЖД-Медицина"г.Стерлитамак'!V_пр_15_5</vt:lpstr>
      <vt:lpstr>'ЧУЗ"КБ"РЖД-Медицина" г.Уфа'!V_пр_15_5</vt:lpstr>
      <vt:lpstr>'ГБУЗ РБ Акъярская ЦРБ'!V_пр_15_6</vt:lpstr>
      <vt:lpstr>'ГБУЗ РБ Архангельская ЦРБ'!V_пр_15_6</vt:lpstr>
      <vt:lpstr>'ГБУЗ РБ Аскаровская ЦРБ'!V_пр_15_6</vt:lpstr>
      <vt:lpstr>'ГБУЗ РБ Аскинская ЦРБ'!V_пр_15_6</vt:lpstr>
      <vt:lpstr>'ГБУЗ РБ Баймакская ЦГБ'!V_пр_15_6</vt:lpstr>
      <vt:lpstr>'ГБУЗ РБ Бакалинская ЦРБ'!V_пр_15_6</vt:lpstr>
      <vt:lpstr>'ГБУЗ РБ Балтачевская ЦРБ'!V_пр_15_6</vt:lpstr>
      <vt:lpstr>'ГБУЗ РБ Белебеевская ЦРБ'!V_пр_15_6</vt:lpstr>
      <vt:lpstr>'ГБУЗ РБ Белокатайская ЦРБ'!V_пр_15_6</vt:lpstr>
      <vt:lpstr>'ГБУЗ РБ Белорецкая ЦРКБ'!V_пр_15_6</vt:lpstr>
      <vt:lpstr>'ГБУЗ РБ Бижбулякская ЦРБ'!V_пр_15_6</vt:lpstr>
      <vt:lpstr>'ГБУЗ РБ Бирская ЦРБ'!V_пр_15_6</vt:lpstr>
      <vt:lpstr>'ГБУЗ РБ Благовещенская ЦРБ'!V_пр_15_6</vt:lpstr>
      <vt:lpstr>'ГБУЗ РБ Большеустьикинская ЦРБ'!V_пр_15_6</vt:lpstr>
      <vt:lpstr>'ГБУЗ РБ Буздякская ЦРБ'!V_пр_15_6</vt:lpstr>
      <vt:lpstr>'ГБУЗ РБ Бураевская ЦРБ'!V_пр_15_6</vt:lpstr>
      <vt:lpstr>'ГБУЗ РБ Бурзянская ЦРБ'!V_пр_15_6</vt:lpstr>
      <vt:lpstr>'ГБУЗ РБ Верхне-Татыш. ЦРБ'!V_пр_15_6</vt:lpstr>
      <vt:lpstr>'ГБУЗ РБ Верхнеяркеевская ЦРБ'!V_пр_15_6</vt:lpstr>
      <vt:lpstr>'ГБУЗ РБ ГБ № 1 г.Октябрьский'!V_пр_15_6</vt:lpstr>
      <vt:lpstr>'ГБУЗ РБ ГБ № 9 г.Уфа'!V_пр_15_6</vt:lpstr>
      <vt:lpstr>'ГБУЗ РБ ГБ г.Кумертау'!V_пр_15_6</vt:lpstr>
      <vt:lpstr>'ГБУЗ РБ ГБ г.Нефтекамск'!V_пр_15_6</vt:lpstr>
      <vt:lpstr>'ГБУЗ РБ ГБ г.Салават'!V_пр_15_6</vt:lpstr>
      <vt:lpstr>'ГБУЗ РБ ГДКБ № 17 г.Уфа'!V_пр_15_6</vt:lpstr>
      <vt:lpstr>'ГБУЗ РБ ГКБ № 1 г.Стерлитамак'!V_пр_15_6</vt:lpstr>
      <vt:lpstr>'ГБУЗ РБ ГКБ № 13 г.Уфа'!V_пр_15_6</vt:lpstr>
      <vt:lpstr>'ГБУЗ РБ ГКБ № 18 г.Уфа'!V_пр_15_6</vt:lpstr>
      <vt:lpstr>'ГБУЗ РБ ГКБ № 21 г.Уфа'!V_пр_15_6</vt:lpstr>
      <vt:lpstr>'ГБУЗ РБ ГКБ № 5 г.Уфа'!V_пр_15_6</vt:lpstr>
      <vt:lpstr>'ГБУЗ РБ ГКБ № 8 г.Уфа'!V_пр_15_6</vt:lpstr>
      <vt:lpstr>'ГБУЗ РБ ГКБ Демского р-на г.Уфы'!V_пр_15_6</vt:lpstr>
      <vt:lpstr>'ГБУЗ РБ Давлекановская ЦРБ'!V_пр_15_6</vt:lpstr>
      <vt:lpstr>'ГБУЗ РБ ДБ г.Стерлитамак'!V_пр_15_6</vt:lpstr>
      <vt:lpstr>'ГБУЗ РБ ДП № 2 г.Уфа'!V_пр_15_6</vt:lpstr>
      <vt:lpstr>'ГБУЗ РБ ДП № 3 г.Уфа'!V_пр_15_6</vt:lpstr>
      <vt:lpstr>'ГБУЗ РБ ДП № 4 г.Уфа'!V_пр_15_6</vt:lpstr>
      <vt:lpstr>'ГБУЗ РБ ДП № 5 г.Уфа'!V_пр_15_6</vt:lpstr>
      <vt:lpstr>'ГБУЗ РБ ДП № 6 г.Уфа'!V_пр_15_6</vt:lpstr>
      <vt:lpstr>'ГБУЗ РБ Дюртюлинская ЦРБ'!V_пр_15_6</vt:lpstr>
      <vt:lpstr>'ГБУЗ РБ Ермекеевская ЦРБ'!V_пр_15_6</vt:lpstr>
      <vt:lpstr>'ГБУЗ РБ Зилаирская ЦРБ'!V_пр_15_6</vt:lpstr>
      <vt:lpstr>'ГБУЗ РБ Иглинская ЦРБ'!V_пр_15_6</vt:lpstr>
      <vt:lpstr>'ГБУЗ РБ Исянгуловская ЦРБ'!V_пр_15_6</vt:lpstr>
      <vt:lpstr>'ГБУЗ РБ Ишимбайская ЦРБ'!V_пр_15_6</vt:lpstr>
      <vt:lpstr>'ГБУЗ РБ Калтасинская ЦРБ'!V_пр_15_6</vt:lpstr>
      <vt:lpstr>'ГБУЗ РБ Караидельская ЦРБ'!V_пр_15_6</vt:lpstr>
      <vt:lpstr>'ГБУЗ РБ Кармаскалинская ЦРБ'!V_пр_15_6</vt:lpstr>
      <vt:lpstr>'ГБУЗ РБ КБСМП г.Уфа'!V_пр_15_6</vt:lpstr>
      <vt:lpstr>'ГБУЗ РБ Кигинская ЦРБ'!V_пр_15_6</vt:lpstr>
      <vt:lpstr>'ГБУЗ РБ Краснокамская ЦРБ'!V_пр_15_6</vt:lpstr>
      <vt:lpstr>'ГБУЗ РБ Красноусольская ЦРБ'!V_пр_15_6</vt:lpstr>
      <vt:lpstr>'ГБУЗ РБ Кушнаренковская ЦРБ'!V_пр_15_6</vt:lpstr>
      <vt:lpstr>'ГБУЗ РБ Малоязовская ЦРБ'!V_пр_15_6</vt:lpstr>
      <vt:lpstr>'ГБУЗ РБ Мелеузовская ЦРБ'!V_пр_15_6</vt:lpstr>
      <vt:lpstr>'ГБУЗ РБ Месягутовская ЦРБ'!V_пр_15_6</vt:lpstr>
      <vt:lpstr>'ГБУЗ РБ Мишкинская ЦРБ'!V_пр_15_6</vt:lpstr>
      <vt:lpstr>'ГБУЗ РБ Миякинская ЦРБ'!V_пр_15_6</vt:lpstr>
      <vt:lpstr>'ГБУЗ РБ Мраковская ЦРБ'!V_пр_15_6</vt:lpstr>
      <vt:lpstr>'ГБУЗ РБ Нуримановская ЦРБ'!V_пр_15_6</vt:lpstr>
      <vt:lpstr>'ГБУЗ РБ Поликлиника № 43 г.Уфа'!V_пр_15_6</vt:lpstr>
      <vt:lpstr>'ГБУЗ РБ ПОликлиника № 46 г.Уфа'!V_пр_15_6</vt:lpstr>
      <vt:lpstr>'ГБУЗ РБ Поликлиника № 50 г.Уфа'!V_пр_15_6</vt:lpstr>
      <vt:lpstr>'ГБУЗ РБ Раевская ЦРБ'!V_пр_15_6</vt:lpstr>
      <vt:lpstr>'ГБУЗ РБ Стерлибашевская ЦРБ'!V_пр_15_6</vt:lpstr>
      <vt:lpstr>'ГБУЗ РБ Толбазинская ЦРБ'!V_пр_15_6</vt:lpstr>
      <vt:lpstr>'ГБУЗ РБ Туймазинская ЦРБ'!V_пр_15_6</vt:lpstr>
      <vt:lpstr>'ГБУЗ РБ Учалинская ЦГБ'!V_пр_15_6</vt:lpstr>
      <vt:lpstr>'ГБУЗ РБ Федоровская ЦРБ'!V_пр_15_6</vt:lpstr>
      <vt:lpstr>'ГБУЗ РБ ЦГБ г.Сибай'!V_пр_15_6</vt:lpstr>
      <vt:lpstr>'ГБУЗ РБ Чекмагушевская ЦРБ'!V_пр_15_6</vt:lpstr>
      <vt:lpstr>'ГБУЗ РБ Чишминская ЦРБ'!V_пр_15_6</vt:lpstr>
      <vt:lpstr>'ГБУЗ РБ Шаранская ЦРБ'!V_пр_15_6</vt:lpstr>
      <vt:lpstr>'ГБУЗ РБ Языковская ЦРБ'!V_пр_15_6</vt:lpstr>
      <vt:lpstr>'ГБУЗ РБ Янаульская ЦРБ'!V_пр_15_6</vt:lpstr>
      <vt:lpstr>'ООО "Медсервис" г. Салават'!V_пр_15_6</vt:lpstr>
      <vt:lpstr>'УФИЦ РАН'!V_пр_15_6</vt:lpstr>
      <vt:lpstr>'ФГБОУ ВО БГМУ МЗ РФ'!V_пр_15_6</vt:lpstr>
      <vt:lpstr>'ФГБУЗ МСЧ №142 ФМБА России'!V_пр_15_6</vt:lpstr>
      <vt:lpstr>'ЧУЗ "РЖД-Медицина"г.Стерлитамак'!V_пр_15_6</vt:lpstr>
      <vt:lpstr>'ЧУЗ"КБ"РЖД-Медицина" г.Уфа'!V_пр_15_6</vt:lpstr>
      <vt:lpstr>'ГБУЗ РБ Акъярская ЦРБ'!V_пр_15_8</vt:lpstr>
      <vt:lpstr>'ГБУЗ РБ Архангельская ЦРБ'!V_пр_15_8</vt:lpstr>
      <vt:lpstr>'ГБУЗ РБ Аскаровская ЦРБ'!V_пр_15_8</vt:lpstr>
      <vt:lpstr>'ГБУЗ РБ Аскинская ЦРБ'!V_пр_15_8</vt:lpstr>
      <vt:lpstr>'ГБУЗ РБ Баймакская ЦГБ'!V_пр_15_8</vt:lpstr>
      <vt:lpstr>'ГБУЗ РБ Бакалинская ЦРБ'!V_пр_15_8</vt:lpstr>
      <vt:lpstr>'ГБУЗ РБ Балтачевская ЦРБ'!V_пр_15_8</vt:lpstr>
      <vt:lpstr>'ГБУЗ РБ Белебеевская ЦРБ'!V_пр_15_8</vt:lpstr>
      <vt:lpstr>'ГБУЗ РБ Белокатайская ЦРБ'!V_пр_15_8</vt:lpstr>
      <vt:lpstr>'ГБУЗ РБ Белорецкая ЦРКБ'!V_пр_15_8</vt:lpstr>
      <vt:lpstr>'ГБУЗ РБ Бижбулякская ЦРБ'!V_пр_15_8</vt:lpstr>
      <vt:lpstr>'ГБУЗ РБ Бирская ЦРБ'!V_пр_15_8</vt:lpstr>
      <vt:lpstr>'ГБУЗ РБ Благовещенская ЦРБ'!V_пр_15_8</vt:lpstr>
      <vt:lpstr>'ГБУЗ РБ Большеустьикинская ЦРБ'!V_пр_15_8</vt:lpstr>
      <vt:lpstr>'ГБУЗ РБ Буздякская ЦРБ'!V_пр_15_8</vt:lpstr>
      <vt:lpstr>'ГБУЗ РБ Бураевская ЦРБ'!V_пр_15_8</vt:lpstr>
      <vt:lpstr>'ГБУЗ РБ Бурзянская ЦРБ'!V_пр_15_8</vt:lpstr>
      <vt:lpstr>'ГБУЗ РБ Верхне-Татыш. ЦРБ'!V_пр_15_8</vt:lpstr>
      <vt:lpstr>'ГБУЗ РБ Верхнеяркеевская ЦРБ'!V_пр_15_8</vt:lpstr>
      <vt:lpstr>'ГБУЗ РБ ГБ № 1 г.Октябрьский'!V_пр_15_8</vt:lpstr>
      <vt:lpstr>'ГБУЗ РБ ГБ № 9 г.Уфа'!V_пр_15_8</vt:lpstr>
      <vt:lpstr>'ГБУЗ РБ ГБ г.Кумертау'!V_пр_15_8</vt:lpstr>
      <vt:lpstr>'ГБУЗ РБ ГБ г.Нефтекамск'!V_пр_15_8</vt:lpstr>
      <vt:lpstr>'ГБУЗ РБ ГБ г.Салават'!V_пр_15_8</vt:lpstr>
      <vt:lpstr>'ГБУЗ РБ ГДКБ № 17 г.Уфа'!V_пр_15_8</vt:lpstr>
      <vt:lpstr>'ГБУЗ РБ ГКБ № 1 г.Стерлитамак'!V_пр_15_8</vt:lpstr>
      <vt:lpstr>'ГБУЗ РБ ГКБ № 13 г.Уфа'!V_пр_15_8</vt:lpstr>
      <vt:lpstr>'ГБУЗ РБ ГКБ № 18 г.Уфа'!V_пр_15_8</vt:lpstr>
      <vt:lpstr>'ГБУЗ РБ ГКБ № 21 г.Уфа'!V_пр_15_8</vt:lpstr>
      <vt:lpstr>'ГБУЗ РБ ГКБ № 5 г.Уфа'!V_пр_15_8</vt:lpstr>
      <vt:lpstr>'ГБУЗ РБ ГКБ № 8 г.Уфа'!V_пр_15_8</vt:lpstr>
      <vt:lpstr>'ГБУЗ РБ ГКБ Демского р-на г.Уфы'!V_пр_15_8</vt:lpstr>
      <vt:lpstr>'ГБУЗ РБ Давлекановская ЦРБ'!V_пр_15_8</vt:lpstr>
      <vt:lpstr>'ГБУЗ РБ ДБ г.Стерлитамак'!V_пр_15_8</vt:lpstr>
      <vt:lpstr>'ГБУЗ РБ ДП № 2 г.Уфа'!V_пр_15_8</vt:lpstr>
      <vt:lpstr>'ГБУЗ РБ ДП № 3 г.Уфа'!V_пр_15_8</vt:lpstr>
      <vt:lpstr>'ГБУЗ РБ ДП № 4 г.Уфа'!V_пр_15_8</vt:lpstr>
      <vt:lpstr>'ГБУЗ РБ ДП № 5 г.Уфа'!V_пр_15_8</vt:lpstr>
      <vt:lpstr>'ГБУЗ РБ ДП № 6 г.Уфа'!V_пр_15_8</vt:lpstr>
      <vt:lpstr>'ГБУЗ РБ Дюртюлинская ЦРБ'!V_пр_15_8</vt:lpstr>
      <vt:lpstr>'ГБУЗ РБ Ермекеевская ЦРБ'!V_пр_15_8</vt:lpstr>
      <vt:lpstr>'ГБУЗ РБ Зилаирская ЦРБ'!V_пр_15_8</vt:lpstr>
      <vt:lpstr>'ГБУЗ РБ Иглинская ЦРБ'!V_пр_15_8</vt:lpstr>
      <vt:lpstr>'ГБУЗ РБ Исянгуловская ЦРБ'!V_пр_15_8</vt:lpstr>
      <vt:lpstr>'ГБУЗ РБ Ишимбайская ЦРБ'!V_пр_15_8</vt:lpstr>
      <vt:lpstr>'ГБУЗ РБ Калтасинская ЦРБ'!V_пр_15_8</vt:lpstr>
      <vt:lpstr>'ГБУЗ РБ Караидельская ЦРБ'!V_пр_15_8</vt:lpstr>
      <vt:lpstr>'ГБУЗ РБ Кармаскалинская ЦРБ'!V_пр_15_8</vt:lpstr>
      <vt:lpstr>'ГБУЗ РБ КБСМП г.Уфа'!V_пр_15_8</vt:lpstr>
      <vt:lpstr>'ГБУЗ РБ Кигинская ЦРБ'!V_пр_15_8</vt:lpstr>
      <vt:lpstr>'ГБУЗ РБ Краснокамская ЦРБ'!V_пр_15_8</vt:lpstr>
      <vt:lpstr>'ГБУЗ РБ Красноусольская ЦРБ'!V_пр_15_8</vt:lpstr>
      <vt:lpstr>'ГБУЗ РБ Кушнаренковская ЦРБ'!V_пр_15_8</vt:lpstr>
      <vt:lpstr>'ГБУЗ РБ Малоязовская ЦРБ'!V_пр_15_8</vt:lpstr>
      <vt:lpstr>'ГБУЗ РБ Мелеузовская ЦРБ'!V_пр_15_8</vt:lpstr>
      <vt:lpstr>'ГБУЗ РБ Месягутовская ЦРБ'!V_пр_15_8</vt:lpstr>
      <vt:lpstr>'ГБУЗ РБ Мишкинская ЦРБ'!V_пр_15_8</vt:lpstr>
      <vt:lpstr>'ГБУЗ РБ Миякинская ЦРБ'!V_пр_15_8</vt:lpstr>
      <vt:lpstr>'ГБУЗ РБ Мраковская ЦРБ'!V_пр_15_8</vt:lpstr>
      <vt:lpstr>'ГБУЗ РБ Нуримановская ЦРБ'!V_пр_15_8</vt:lpstr>
      <vt:lpstr>'ГБУЗ РБ Поликлиника № 43 г.Уфа'!V_пр_15_8</vt:lpstr>
      <vt:lpstr>'ГБУЗ РБ ПОликлиника № 46 г.Уфа'!V_пр_15_8</vt:lpstr>
      <vt:lpstr>'ГБУЗ РБ Поликлиника № 50 г.Уфа'!V_пр_15_8</vt:lpstr>
      <vt:lpstr>'ГБУЗ РБ Раевская ЦРБ'!V_пр_15_8</vt:lpstr>
      <vt:lpstr>'ГБУЗ РБ Стерлибашевская ЦРБ'!V_пр_15_8</vt:lpstr>
      <vt:lpstr>'ГБУЗ РБ Толбазинская ЦРБ'!V_пр_15_8</vt:lpstr>
      <vt:lpstr>'ГБУЗ РБ Туймазинская ЦРБ'!V_пр_15_8</vt:lpstr>
      <vt:lpstr>'ГБУЗ РБ Учалинская ЦГБ'!V_пр_15_8</vt:lpstr>
      <vt:lpstr>'ГБУЗ РБ Федоровская ЦРБ'!V_пр_15_8</vt:lpstr>
      <vt:lpstr>'ГБУЗ РБ ЦГБ г.Сибай'!V_пр_15_8</vt:lpstr>
      <vt:lpstr>'ГБУЗ РБ Чекмагушевская ЦРБ'!V_пр_15_8</vt:lpstr>
      <vt:lpstr>'ГБУЗ РБ Чишминская ЦРБ'!V_пр_15_8</vt:lpstr>
      <vt:lpstr>'ГБУЗ РБ Шаранская ЦРБ'!V_пр_15_8</vt:lpstr>
      <vt:lpstr>'ГБУЗ РБ Языковская ЦРБ'!V_пр_15_8</vt:lpstr>
      <vt:lpstr>'ГБУЗ РБ Янаульская ЦРБ'!V_пр_15_8</vt:lpstr>
      <vt:lpstr>'ООО "Медсервис" г. Салават'!V_пр_15_8</vt:lpstr>
      <vt:lpstr>'УФИЦ РАН'!V_пр_15_8</vt:lpstr>
      <vt:lpstr>'ФГБОУ ВО БГМУ МЗ РФ'!V_пр_15_8</vt:lpstr>
      <vt:lpstr>'ФГБУЗ МСЧ №142 ФМБА России'!V_пр_15_8</vt:lpstr>
      <vt:lpstr>'ЧУЗ "РЖД-Медицина"г.Стерлитамак'!V_пр_15_8</vt:lpstr>
      <vt:lpstr>'ЧУЗ"КБ"РЖД-Медицина" г.Уфа'!V_пр_15_8</vt:lpstr>
      <vt:lpstr>'ГБУЗ РБ Акъярская ЦРБ'!V_пр_18_8</vt:lpstr>
      <vt:lpstr>'ГБУЗ РБ Архангельская ЦРБ'!V_пр_18_8</vt:lpstr>
      <vt:lpstr>'ГБУЗ РБ Аскаровская ЦРБ'!V_пр_18_8</vt:lpstr>
      <vt:lpstr>'ГБУЗ РБ Аскинская ЦРБ'!V_пр_18_8</vt:lpstr>
      <vt:lpstr>'ГБУЗ РБ Баймакская ЦГБ'!V_пр_18_8</vt:lpstr>
      <vt:lpstr>'ГБУЗ РБ Бакалинская ЦРБ'!V_пр_18_8</vt:lpstr>
      <vt:lpstr>'ГБУЗ РБ Балтачевская ЦРБ'!V_пр_18_8</vt:lpstr>
      <vt:lpstr>'ГБУЗ РБ Белебеевская ЦРБ'!V_пр_18_8</vt:lpstr>
      <vt:lpstr>'ГБУЗ РБ Белокатайская ЦРБ'!V_пр_18_8</vt:lpstr>
      <vt:lpstr>'ГБУЗ РБ Белорецкая ЦРКБ'!V_пр_18_8</vt:lpstr>
      <vt:lpstr>'ГБУЗ РБ Бижбулякская ЦРБ'!V_пр_18_8</vt:lpstr>
      <vt:lpstr>'ГБУЗ РБ Бирская ЦРБ'!V_пр_18_8</vt:lpstr>
      <vt:lpstr>'ГБУЗ РБ Благовещенская ЦРБ'!V_пр_18_8</vt:lpstr>
      <vt:lpstr>'ГБУЗ РБ Большеустьикинская ЦРБ'!V_пр_18_8</vt:lpstr>
      <vt:lpstr>'ГБУЗ РБ Буздякская ЦРБ'!V_пр_18_8</vt:lpstr>
      <vt:lpstr>'ГБУЗ РБ Бураевская ЦРБ'!V_пр_18_8</vt:lpstr>
      <vt:lpstr>'ГБУЗ РБ Бурзянская ЦРБ'!V_пр_18_8</vt:lpstr>
      <vt:lpstr>'ГБУЗ РБ Верхне-Татыш. ЦРБ'!V_пр_18_8</vt:lpstr>
      <vt:lpstr>'ГБУЗ РБ Верхнеяркеевская ЦРБ'!V_пр_18_8</vt:lpstr>
      <vt:lpstr>'ГБУЗ РБ ГБ № 1 г.Октябрьский'!V_пр_18_8</vt:lpstr>
      <vt:lpstr>'ГБУЗ РБ ГБ № 9 г.Уфа'!V_пр_18_8</vt:lpstr>
      <vt:lpstr>'ГБУЗ РБ ГБ г.Кумертау'!V_пр_18_8</vt:lpstr>
      <vt:lpstr>'ГБУЗ РБ ГБ г.Нефтекамск'!V_пр_18_8</vt:lpstr>
      <vt:lpstr>'ГБУЗ РБ ГБ г.Салават'!V_пр_18_8</vt:lpstr>
      <vt:lpstr>'ГБУЗ РБ ГДКБ № 17 г.Уфа'!V_пр_18_8</vt:lpstr>
      <vt:lpstr>'ГБУЗ РБ ГКБ № 1 г.Стерлитамак'!V_пр_18_8</vt:lpstr>
      <vt:lpstr>'ГБУЗ РБ ГКБ № 13 г.Уфа'!V_пр_18_8</vt:lpstr>
      <vt:lpstr>'ГБУЗ РБ ГКБ № 18 г.Уфа'!V_пр_18_8</vt:lpstr>
      <vt:lpstr>'ГБУЗ РБ ГКБ № 21 г.Уфа'!V_пр_18_8</vt:lpstr>
      <vt:lpstr>'ГБУЗ РБ ГКБ № 5 г.Уфа'!V_пр_18_8</vt:lpstr>
      <vt:lpstr>'ГБУЗ РБ ГКБ № 8 г.Уфа'!V_пр_18_8</vt:lpstr>
      <vt:lpstr>'ГБУЗ РБ ГКБ Демского р-на г.Уфы'!V_пр_18_8</vt:lpstr>
      <vt:lpstr>'ГБУЗ РБ Давлекановская ЦРБ'!V_пр_18_8</vt:lpstr>
      <vt:lpstr>'ГБУЗ РБ ДБ г.Стерлитамак'!V_пр_18_8</vt:lpstr>
      <vt:lpstr>'ГБУЗ РБ ДП № 2 г.Уфа'!V_пр_18_8</vt:lpstr>
      <vt:lpstr>'ГБУЗ РБ ДП № 3 г.Уфа'!V_пр_18_8</vt:lpstr>
      <vt:lpstr>'ГБУЗ РБ ДП № 4 г.Уфа'!V_пр_18_8</vt:lpstr>
      <vt:lpstr>'ГБУЗ РБ ДП № 5 г.Уфа'!V_пр_18_8</vt:lpstr>
      <vt:lpstr>'ГБУЗ РБ ДП № 6 г.Уфа'!V_пр_18_8</vt:lpstr>
      <vt:lpstr>'ГБУЗ РБ Дюртюлинская ЦРБ'!V_пр_18_8</vt:lpstr>
      <vt:lpstr>'ГБУЗ РБ Ермекеевская ЦРБ'!V_пр_18_8</vt:lpstr>
      <vt:lpstr>'ГБУЗ РБ Зилаирская ЦРБ'!V_пр_18_8</vt:lpstr>
      <vt:lpstr>'ГБУЗ РБ Иглинская ЦРБ'!V_пр_18_8</vt:lpstr>
      <vt:lpstr>'ГБУЗ РБ Исянгуловская ЦРБ'!V_пр_18_8</vt:lpstr>
      <vt:lpstr>'ГБУЗ РБ Ишимбайская ЦРБ'!V_пр_18_8</vt:lpstr>
      <vt:lpstr>'ГБУЗ РБ Калтасинская ЦРБ'!V_пр_18_8</vt:lpstr>
      <vt:lpstr>'ГБУЗ РБ Караидельская ЦРБ'!V_пр_18_8</vt:lpstr>
      <vt:lpstr>'ГБУЗ РБ Кармаскалинская ЦРБ'!V_пр_18_8</vt:lpstr>
      <vt:lpstr>'ГБУЗ РБ КБСМП г.Уфа'!V_пр_18_8</vt:lpstr>
      <vt:lpstr>'ГБУЗ РБ Кигинская ЦРБ'!V_пр_18_8</vt:lpstr>
      <vt:lpstr>'ГБУЗ РБ Краснокамская ЦРБ'!V_пр_18_8</vt:lpstr>
      <vt:lpstr>'ГБУЗ РБ Красноусольская ЦРБ'!V_пр_18_8</vt:lpstr>
      <vt:lpstr>'ГБУЗ РБ Кушнаренковская ЦРБ'!V_пр_18_8</vt:lpstr>
      <vt:lpstr>'ГБУЗ РБ Малоязовская ЦРБ'!V_пр_18_8</vt:lpstr>
      <vt:lpstr>'ГБУЗ РБ Мелеузовская ЦРБ'!V_пр_18_8</vt:lpstr>
      <vt:lpstr>'ГБУЗ РБ Месягутовская ЦРБ'!V_пр_18_8</vt:lpstr>
      <vt:lpstr>'ГБУЗ РБ Мишкинская ЦРБ'!V_пр_18_8</vt:lpstr>
      <vt:lpstr>'ГБУЗ РБ Миякинская ЦРБ'!V_пр_18_8</vt:lpstr>
      <vt:lpstr>'ГБУЗ РБ Мраковская ЦРБ'!V_пр_18_8</vt:lpstr>
      <vt:lpstr>'ГБУЗ РБ Нуримановская ЦРБ'!V_пр_18_8</vt:lpstr>
      <vt:lpstr>'ГБУЗ РБ Поликлиника № 43 г.Уфа'!V_пр_18_8</vt:lpstr>
      <vt:lpstr>'ГБУЗ РБ ПОликлиника № 46 г.Уфа'!V_пр_18_8</vt:lpstr>
      <vt:lpstr>'ГБУЗ РБ Поликлиника № 50 г.Уфа'!V_пр_18_8</vt:lpstr>
      <vt:lpstr>'ГБУЗ РБ Раевская ЦРБ'!V_пр_18_8</vt:lpstr>
      <vt:lpstr>'ГБУЗ РБ Стерлибашевская ЦРБ'!V_пр_18_8</vt:lpstr>
      <vt:lpstr>'ГБУЗ РБ Толбазинская ЦРБ'!V_пр_18_8</vt:lpstr>
      <vt:lpstr>'ГБУЗ РБ Туймазинская ЦРБ'!V_пр_18_8</vt:lpstr>
      <vt:lpstr>'ГБУЗ РБ Учалинская ЦГБ'!V_пр_18_8</vt:lpstr>
      <vt:lpstr>'ГБУЗ РБ Федоровская ЦРБ'!V_пр_18_8</vt:lpstr>
      <vt:lpstr>'ГБУЗ РБ ЦГБ г.Сибай'!V_пр_18_8</vt:lpstr>
      <vt:lpstr>'ГБУЗ РБ Чекмагушевская ЦРБ'!V_пр_18_8</vt:lpstr>
      <vt:lpstr>'ГБУЗ РБ Чишминская ЦРБ'!V_пр_18_8</vt:lpstr>
      <vt:lpstr>'ГБУЗ РБ Шаранская ЦРБ'!V_пр_18_8</vt:lpstr>
      <vt:lpstr>'ГБУЗ РБ Языковская ЦРБ'!V_пр_18_8</vt:lpstr>
      <vt:lpstr>'ГБУЗ РБ Янаульская ЦРБ'!V_пр_18_8</vt:lpstr>
      <vt:lpstr>'ООО "Медсервис" г. Салават'!V_пр_18_8</vt:lpstr>
      <vt:lpstr>'УФИЦ РАН'!V_пр_18_8</vt:lpstr>
      <vt:lpstr>'ФГБОУ ВО БГМУ МЗ РФ'!V_пр_18_8</vt:lpstr>
      <vt:lpstr>'ФГБУЗ МСЧ №142 ФМБА России'!V_пр_18_8</vt:lpstr>
      <vt:lpstr>'ЧУЗ "РЖД-Медицина"г.Стерлитамак'!V_пр_18_8</vt:lpstr>
      <vt:lpstr>'ЧУЗ"КБ"РЖД-Медицина" г.Уфа'!V_пр_18_8</vt:lpstr>
      <vt:lpstr>'ГБУЗ РБ Акъярская ЦРБ'!V_пр_19_3</vt:lpstr>
      <vt:lpstr>'ГБУЗ РБ Архангельская ЦРБ'!V_пр_19_3</vt:lpstr>
      <vt:lpstr>'ГБУЗ РБ Аскаровская ЦРБ'!V_пр_19_3</vt:lpstr>
      <vt:lpstr>'ГБУЗ РБ Аскинская ЦРБ'!V_пр_19_3</vt:lpstr>
      <vt:lpstr>'ГБУЗ РБ Баймакская ЦГБ'!V_пр_19_3</vt:lpstr>
      <vt:lpstr>'ГБУЗ РБ Бакалинская ЦРБ'!V_пр_19_3</vt:lpstr>
      <vt:lpstr>'ГБУЗ РБ Балтачевская ЦРБ'!V_пр_19_3</vt:lpstr>
      <vt:lpstr>'ГБУЗ РБ Белебеевская ЦРБ'!V_пр_19_3</vt:lpstr>
      <vt:lpstr>'ГБУЗ РБ Белокатайская ЦРБ'!V_пр_19_3</vt:lpstr>
      <vt:lpstr>'ГБУЗ РБ Белорецкая ЦРКБ'!V_пр_19_3</vt:lpstr>
      <vt:lpstr>'ГБУЗ РБ Бижбулякская ЦРБ'!V_пр_19_3</vt:lpstr>
      <vt:lpstr>'ГБУЗ РБ Бирская ЦРБ'!V_пр_19_3</vt:lpstr>
      <vt:lpstr>'ГБУЗ РБ Благовещенская ЦРБ'!V_пр_19_3</vt:lpstr>
      <vt:lpstr>'ГБУЗ РБ Большеустьикинская ЦРБ'!V_пр_19_3</vt:lpstr>
      <vt:lpstr>'ГБУЗ РБ Буздякская ЦРБ'!V_пр_19_3</vt:lpstr>
      <vt:lpstr>'ГБУЗ РБ Бураевская ЦРБ'!V_пр_19_3</vt:lpstr>
      <vt:lpstr>'ГБУЗ РБ Бурзянская ЦРБ'!V_пр_19_3</vt:lpstr>
      <vt:lpstr>'ГБУЗ РБ Верхне-Татыш. ЦРБ'!V_пр_19_3</vt:lpstr>
      <vt:lpstr>'ГБУЗ РБ Верхнеяркеевская ЦРБ'!V_пр_19_3</vt:lpstr>
      <vt:lpstr>'ГБУЗ РБ ГБ № 1 г.Октябрьский'!V_пр_19_3</vt:lpstr>
      <vt:lpstr>'ГБУЗ РБ ГБ № 9 г.Уфа'!V_пр_19_3</vt:lpstr>
      <vt:lpstr>'ГБУЗ РБ ГБ г.Кумертау'!V_пр_19_3</vt:lpstr>
      <vt:lpstr>'ГБУЗ РБ ГБ г.Нефтекамск'!V_пр_19_3</vt:lpstr>
      <vt:lpstr>'ГБУЗ РБ ГБ г.Салават'!V_пр_19_3</vt:lpstr>
      <vt:lpstr>'ГБУЗ РБ ГДКБ № 17 г.Уфа'!V_пр_19_3</vt:lpstr>
      <vt:lpstr>'ГБУЗ РБ ГКБ № 1 г.Стерлитамак'!V_пр_19_3</vt:lpstr>
      <vt:lpstr>'ГБУЗ РБ ГКБ № 13 г.Уфа'!V_пр_19_3</vt:lpstr>
      <vt:lpstr>'ГБУЗ РБ ГКБ № 18 г.Уфа'!V_пр_19_3</vt:lpstr>
      <vt:lpstr>'ГБУЗ РБ ГКБ № 21 г.Уфа'!V_пр_19_3</vt:lpstr>
      <vt:lpstr>'ГБУЗ РБ ГКБ № 5 г.Уфа'!V_пр_19_3</vt:lpstr>
      <vt:lpstr>'ГБУЗ РБ ГКБ № 8 г.Уфа'!V_пр_19_3</vt:lpstr>
      <vt:lpstr>'ГБУЗ РБ ГКБ Демского р-на г.Уфы'!V_пр_19_3</vt:lpstr>
      <vt:lpstr>'ГБУЗ РБ Давлекановская ЦРБ'!V_пр_19_3</vt:lpstr>
      <vt:lpstr>'ГБУЗ РБ ДБ г.Стерлитамак'!V_пр_19_3</vt:lpstr>
      <vt:lpstr>'ГБУЗ РБ ДП № 2 г.Уфа'!V_пр_19_3</vt:lpstr>
      <vt:lpstr>'ГБУЗ РБ ДП № 3 г.Уфа'!V_пр_19_3</vt:lpstr>
      <vt:lpstr>'ГБУЗ РБ ДП № 4 г.Уфа'!V_пр_19_3</vt:lpstr>
      <vt:lpstr>'ГБУЗ РБ ДП № 5 г.Уфа'!V_пр_19_3</vt:lpstr>
      <vt:lpstr>'ГБУЗ РБ ДП № 6 г.Уфа'!V_пр_19_3</vt:lpstr>
      <vt:lpstr>'ГБУЗ РБ Дюртюлинская ЦРБ'!V_пр_19_3</vt:lpstr>
      <vt:lpstr>'ГБУЗ РБ Ермекеевская ЦРБ'!V_пр_19_3</vt:lpstr>
      <vt:lpstr>'ГБУЗ РБ Зилаирская ЦРБ'!V_пр_19_3</vt:lpstr>
      <vt:lpstr>'ГБУЗ РБ Иглинская ЦРБ'!V_пр_19_3</vt:lpstr>
      <vt:lpstr>'ГБУЗ РБ Исянгуловская ЦРБ'!V_пр_19_3</vt:lpstr>
      <vt:lpstr>'ГБУЗ РБ Ишимбайская ЦРБ'!V_пр_19_3</vt:lpstr>
      <vt:lpstr>'ГБУЗ РБ Калтасинская ЦРБ'!V_пр_19_3</vt:lpstr>
      <vt:lpstr>'ГБУЗ РБ Караидельская ЦРБ'!V_пр_19_3</vt:lpstr>
      <vt:lpstr>'ГБУЗ РБ Кармаскалинская ЦРБ'!V_пр_19_3</vt:lpstr>
      <vt:lpstr>'ГБУЗ РБ КБСМП г.Уфа'!V_пр_19_3</vt:lpstr>
      <vt:lpstr>'ГБУЗ РБ Кигинская ЦРБ'!V_пр_19_3</vt:lpstr>
      <vt:lpstr>'ГБУЗ РБ Краснокамская ЦРБ'!V_пр_19_3</vt:lpstr>
      <vt:lpstr>'ГБУЗ РБ Красноусольская ЦРБ'!V_пр_19_3</vt:lpstr>
      <vt:lpstr>'ГБУЗ РБ Кушнаренковская ЦРБ'!V_пр_19_3</vt:lpstr>
      <vt:lpstr>'ГБУЗ РБ Малоязовская ЦРБ'!V_пр_19_3</vt:lpstr>
      <vt:lpstr>'ГБУЗ РБ Мелеузовская ЦРБ'!V_пр_19_3</vt:lpstr>
      <vt:lpstr>'ГБУЗ РБ Месягутовская ЦРБ'!V_пр_19_3</vt:lpstr>
      <vt:lpstr>'ГБУЗ РБ Мишкинская ЦРБ'!V_пр_19_3</vt:lpstr>
      <vt:lpstr>'ГБУЗ РБ Миякинская ЦРБ'!V_пр_19_3</vt:lpstr>
      <vt:lpstr>'ГБУЗ РБ Мраковская ЦРБ'!V_пр_19_3</vt:lpstr>
      <vt:lpstr>'ГБУЗ РБ Нуримановская ЦРБ'!V_пр_19_3</vt:lpstr>
      <vt:lpstr>'ГБУЗ РБ Поликлиника № 43 г.Уфа'!V_пр_19_3</vt:lpstr>
      <vt:lpstr>'ГБУЗ РБ ПОликлиника № 46 г.Уфа'!V_пр_19_3</vt:lpstr>
      <vt:lpstr>'ГБУЗ РБ Поликлиника № 50 г.Уфа'!V_пр_19_3</vt:lpstr>
      <vt:lpstr>'ГБУЗ РБ Раевская ЦРБ'!V_пр_19_3</vt:lpstr>
      <vt:lpstr>'ГБУЗ РБ Стерлибашевская ЦРБ'!V_пр_19_3</vt:lpstr>
      <vt:lpstr>'ГБУЗ РБ Толбазинская ЦРБ'!V_пр_19_3</vt:lpstr>
      <vt:lpstr>'ГБУЗ РБ Туймазинская ЦРБ'!V_пр_19_3</vt:lpstr>
      <vt:lpstr>'ГБУЗ РБ Учалинская ЦГБ'!V_пр_19_3</vt:lpstr>
      <vt:lpstr>'ГБУЗ РБ Федоровская ЦРБ'!V_пр_19_3</vt:lpstr>
      <vt:lpstr>'ГБУЗ РБ ЦГБ г.Сибай'!V_пр_19_3</vt:lpstr>
      <vt:lpstr>'ГБУЗ РБ Чекмагушевская ЦРБ'!V_пр_19_3</vt:lpstr>
      <vt:lpstr>'ГБУЗ РБ Чишминская ЦРБ'!V_пр_19_3</vt:lpstr>
      <vt:lpstr>'ГБУЗ РБ Шаранская ЦРБ'!V_пр_19_3</vt:lpstr>
      <vt:lpstr>'ГБУЗ РБ Языковская ЦРБ'!V_пр_19_3</vt:lpstr>
      <vt:lpstr>'ГБУЗ РБ Янаульская ЦРБ'!V_пр_19_3</vt:lpstr>
      <vt:lpstr>'ООО "Медсервис" г. Салават'!V_пр_19_3</vt:lpstr>
      <vt:lpstr>'УФИЦ РАН'!V_пр_19_3</vt:lpstr>
      <vt:lpstr>'ФГБОУ ВО БГМУ МЗ РФ'!V_пр_19_3</vt:lpstr>
      <vt:lpstr>'ФГБУЗ МСЧ №142 ФМБА России'!V_пр_19_3</vt:lpstr>
      <vt:lpstr>'ЧУЗ "РЖД-Медицина"г.Стерлитамак'!V_пр_19_3</vt:lpstr>
      <vt:lpstr>'ЧУЗ"КБ"РЖД-Медицина" г.Уфа'!V_пр_19_3</vt:lpstr>
      <vt:lpstr>'ГБУЗ РБ Акъярская ЦРБ'!V_пр_19_5</vt:lpstr>
      <vt:lpstr>'ГБУЗ РБ Архангельская ЦРБ'!V_пр_19_5</vt:lpstr>
      <vt:lpstr>'ГБУЗ РБ Аскаровская ЦРБ'!V_пр_19_5</vt:lpstr>
      <vt:lpstr>'ГБУЗ РБ Аскинская ЦРБ'!V_пр_19_5</vt:lpstr>
      <vt:lpstr>'ГБУЗ РБ Баймакская ЦГБ'!V_пр_19_5</vt:lpstr>
      <vt:lpstr>'ГБУЗ РБ Бакалинская ЦРБ'!V_пр_19_5</vt:lpstr>
      <vt:lpstr>'ГБУЗ РБ Балтачевская ЦРБ'!V_пр_19_5</vt:lpstr>
      <vt:lpstr>'ГБУЗ РБ Белебеевская ЦРБ'!V_пр_19_5</vt:lpstr>
      <vt:lpstr>'ГБУЗ РБ Белокатайская ЦРБ'!V_пр_19_5</vt:lpstr>
      <vt:lpstr>'ГБУЗ РБ Белорецкая ЦРКБ'!V_пр_19_5</vt:lpstr>
      <vt:lpstr>'ГБУЗ РБ Бижбулякская ЦРБ'!V_пр_19_5</vt:lpstr>
      <vt:lpstr>'ГБУЗ РБ Бирская ЦРБ'!V_пр_19_5</vt:lpstr>
      <vt:lpstr>'ГБУЗ РБ Благовещенская ЦРБ'!V_пр_19_5</vt:lpstr>
      <vt:lpstr>'ГБУЗ РБ Большеустьикинская ЦРБ'!V_пр_19_5</vt:lpstr>
      <vt:lpstr>'ГБУЗ РБ Буздякская ЦРБ'!V_пр_19_5</vt:lpstr>
      <vt:lpstr>'ГБУЗ РБ Бураевская ЦРБ'!V_пр_19_5</vt:lpstr>
      <vt:lpstr>'ГБУЗ РБ Бурзянская ЦРБ'!V_пр_19_5</vt:lpstr>
      <vt:lpstr>'ГБУЗ РБ Верхне-Татыш. ЦРБ'!V_пр_19_5</vt:lpstr>
      <vt:lpstr>'ГБУЗ РБ Верхнеяркеевская ЦРБ'!V_пр_19_5</vt:lpstr>
      <vt:lpstr>'ГБУЗ РБ ГБ № 1 г.Октябрьский'!V_пр_19_5</vt:lpstr>
      <vt:lpstr>'ГБУЗ РБ ГБ № 9 г.Уфа'!V_пр_19_5</vt:lpstr>
      <vt:lpstr>'ГБУЗ РБ ГБ г.Кумертау'!V_пр_19_5</vt:lpstr>
      <vt:lpstr>'ГБУЗ РБ ГБ г.Нефтекамск'!V_пр_19_5</vt:lpstr>
      <vt:lpstr>'ГБУЗ РБ ГБ г.Салават'!V_пр_19_5</vt:lpstr>
      <vt:lpstr>'ГБУЗ РБ ГДКБ № 17 г.Уфа'!V_пр_19_5</vt:lpstr>
      <vt:lpstr>'ГБУЗ РБ ГКБ № 1 г.Стерлитамак'!V_пр_19_5</vt:lpstr>
      <vt:lpstr>'ГБУЗ РБ ГКБ № 13 г.Уфа'!V_пр_19_5</vt:lpstr>
      <vt:lpstr>'ГБУЗ РБ ГКБ № 18 г.Уфа'!V_пр_19_5</vt:lpstr>
      <vt:lpstr>'ГБУЗ РБ ГКБ № 21 г.Уфа'!V_пр_19_5</vt:lpstr>
      <vt:lpstr>'ГБУЗ РБ ГКБ № 5 г.Уфа'!V_пр_19_5</vt:lpstr>
      <vt:lpstr>'ГБУЗ РБ ГКБ № 8 г.Уфа'!V_пр_19_5</vt:lpstr>
      <vt:lpstr>'ГБУЗ РБ ГКБ Демского р-на г.Уфы'!V_пр_19_5</vt:lpstr>
      <vt:lpstr>'ГБУЗ РБ Давлекановская ЦРБ'!V_пр_19_5</vt:lpstr>
      <vt:lpstr>'ГБУЗ РБ ДБ г.Стерлитамак'!V_пр_19_5</vt:lpstr>
      <vt:lpstr>'ГБУЗ РБ ДП № 2 г.Уфа'!V_пр_19_5</vt:lpstr>
      <vt:lpstr>'ГБУЗ РБ ДП № 3 г.Уфа'!V_пр_19_5</vt:lpstr>
      <vt:lpstr>'ГБУЗ РБ ДП № 4 г.Уфа'!V_пр_19_5</vt:lpstr>
      <vt:lpstr>'ГБУЗ РБ ДП № 5 г.Уфа'!V_пр_19_5</vt:lpstr>
      <vt:lpstr>'ГБУЗ РБ ДП № 6 г.Уфа'!V_пр_19_5</vt:lpstr>
      <vt:lpstr>'ГБУЗ РБ Дюртюлинская ЦРБ'!V_пр_19_5</vt:lpstr>
      <vt:lpstr>'ГБУЗ РБ Ермекеевская ЦРБ'!V_пр_19_5</vt:lpstr>
      <vt:lpstr>'ГБУЗ РБ Зилаирская ЦРБ'!V_пр_19_5</vt:lpstr>
      <vt:lpstr>'ГБУЗ РБ Иглинская ЦРБ'!V_пр_19_5</vt:lpstr>
      <vt:lpstr>'ГБУЗ РБ Исянгуловская ЦРБ'!V_пр_19_5</vt:lpstr>
      <vt:lpstr>'ГБУЗ РБ Ишимбайская ЦРБ'!V_пр_19_5</vt:lpstr>
      <vt:lpstr>'ГБУЗ РБ Калтасинская ЦРБ'!V_пр_19_5</vt:lpstr>
      <vt:lpstr>'ГБУЗ РБ Караидельская ЦРБ'!V_пр_19_5</vt:lpstr>
      <vt:lpstr>'ГБУЗ РБ Кармаскалинская ЦРБ'!V_пр_19_5</vt:lpstr>
      <vt:lpstr>'ГБУЗ РБ КБСМП г.Уфа'!V_пр_19_5</vt:lpstr>
      <vt:lpstr>'ГБУЗ РБ Кигинская ЦРБ'!V_пр_19_5</vt:lpstr>
      <vt:lpstr>'ГБУЗ РБ Краснокамская ЦРБ'!V_пр_19_5</vt:lpstr>
      <vt:lpstr>'ГБУЗ РБ Красноусольская ЦРБ'!V_пр_19_5</vt:lpstr>
      <vt:lpstr>'ГБУЗ РБ Кушнаренковская ЦРБ'!V_пр_19_5</vt:lpstr>
      <vt:lpstr>'ГБУЗ РБ Малоязовская ЦРБ'!V_пр_19_5</vt:lpstr>
      <vt:lpstr>'ГБУЗ РБ Мелеузовская ЦРБ'!V_пр_19_5</vt:lpstr>
      <vt:lpstr>'ГБУЗ РБ Месягутовская ЦРБ'!V_пр_19_5</vt:lpstr>
      <vt:lpstr>'ГБУЗ РБ Мишкинская ЦРБ'!V_пр_19_5</vt:lpstr>
      <vt:lpstr>'ГБУЗ РБ Миякинская ЦРБ'!V_пр_19_5</vt:lpstr>
      <vt:lpstr>'ГБУЗ РБ Мраковская ЦРБ'!V_пр_19_5</vt:lpstr>
      <vt:lpstr>'ГБУЗ РБ Нуримановская ЦРБ'!V_пр_19_5</vt:lpstr>
      <vt:lpstr>'ГБУЗ РБ Поликлиника № 43 г.Уфа'!V_пр_19_5</vt:lpstr>
      <vt:lpstr>'ГБУЗ РБ ПОликлиника № 46 г.Уфа'!V_пр_19_5</vt:lpstr>
      <vt:lpstr>'ГБУЗ РБ Поликлиника № 50 г.Уфа'!V_пр_19_5</vt:lpstr>
      <vt:lpstr>'ГБУЗ РБ Раевская ЦРБ'!V_пр_19_5</vt:lpstr>
      <vt:lpstr>'ГБУЗ РБ Стерлибашевская ЦРБ'!V_пр_19_5</vt:lpstr>
      <vt:lpstr>'ГБУЗ РБ Толбазинская ЦРБ'!V_пр_19_5</vt:lpstr>
      <vt:lpstr>'ГБУЗ РБ Туймазинская ЦРБ'!V_пр_19_5</vt:lpstr>
      <vt:lpstr>'ГБУЗ РБ Учалинская ЦГБ'!V_пр_19_5</vt:lpstr>
      <vt:lpstr>'ГБУЗ РБ Федоровская ЦРБ'!V_пр_19_5</vt:lpstr>
      <vt:lpstr>'ГБУЗ РБ ЦГБ г.Сибай'!V_пр_19_5</vt:lpstr>
      <vt:lpstr>'ГБУЗ РБ Чекмагушевская ЦРБ'!V_пр_19_5</vt:lpstr>
      <vt:lpstr>'ГБУЗ РБ Чишминская ЦРБ'!V_пр_19_5</vt:lpstr>
      <vt:lpstr>'ГБУЗ РБ Шаранская ЦРБ'!V_пр_19_5</vt:lpstr>
      <vt:lpstr>'ГБУЗ РБ Языковская ЦРБ'!V_пр_19_5</vt:lpstr>
      <vt:lpstr>'ГБУЗ РБ Янаульская ЦРБ'!V_пр_19_5</vt:lpstr>
      <vt:lpstr>'ООО "Медсервис" г. Салават'!V_пр_19_5</vt:lpstr>
      <vt:lpstr>'УФИЦ РАН'!V_пр_19_5</vt:lpstr>
      <vt:lpstr>'ФГБОУ ВО БГМУ МЗ РФ'!V_пр_19_5</vt:lpstr>
      <vt:lpstr>'ФГБУЗ МСЧ №142 ФМБА России'!V_пр_19_5</vt:lpstr>
      <vt:lpstr>'ЧУЗ "РЖД-Медицина"г.Стерлитамак'!V_пр_19_5</vt:lpstr>
      <vt:lpstr>'ЧУЗ"КБ"РЖД-Медицина" г.Уфа'!V_пр_19_5</vt:lpstr>
      <vt:lpstr>'ГБУЗ РБ Акъярская ЦРБ'!V_пр_19_7</vt:lpstr>
      <vt:lpstr>'ГБУЗ РБ Архангельская ЦРБ'!V_пр_19_7</vt:lpstr>
      <vt:lpstr>'ГБУЗ РБ Аскаровская ЦРБ'!V_пр_19_7</vt:lpstr>
      <vt:lpstr>'ГБУЗ РБ Аскинская ЦРБ'!V_пр_19_7</vt:lpstr>
      <vt:lpstr>'ГБУЗ РБ Баймакская ЦГБ'!V_пр_19_7</vt:lpstr>
      <vt:lpstr>'ГБУЗ РБ Бакалинская ЦРБ'!V_пр_19_7</vt:lpstr>
      <vt:lpstr>'ГБУЗ РБ Балтачевская ЦРБ'!V_пр_19_7</vt:lpstr>
      <vt:lpstr>'ГБУЗ РБ Белебеевская ЦРБ'!V_пр_19_7</vt:lpstr>
      <vt:lpstr>'ГБУЗ РБ Белокатайская ЦРБ'!V_пр_19_7</vt:lpstr>
      <vt:lpstr>'ГБУЗ РБ Белорецкая ЦРКБ'!V_пр_19_7</vt:lpstr>
      <vt:lpstr>'ГБУЗ РБ Бижбулякская ЦРБ'!V_пр_19_7</vt:lpstr>
      <vt:lpstr>'ГБУЗ РБ Бирская ЦРБ'!V_пр_19_7</vt:lpstr>
      <vt:lpstr>'ГБУЗ РБ Благовещенская ЦРБ'!V_пр_19_7</vt:lpstr>
      <vt:lpstr>'ГБУЗ РБ Большеустьикинская ЦРБ'!V_пр_19_7</vt:lpstr>
      <vt:lpstr>'ГБУЗ РБ Буздякская ЦРБ'!V_пр_19_7</vt:lpstr>
      <vt:lpstr>'ГБУЗ РБ Бураевская ЦРБ'!V_пр_19_7</vt:lpstr>
      <vt:lpstr>'ГБУЗ РБ Бурзянская ЦРБ'!V_пр_19_7</vt:lpstr>
      <vt:lpstr>'ГБУЗ РБ Верхне-Татыш. ЦРБ'!V_пр_19_7</vt:lpstr>
      <vt:lpstr>'ГБУЗ РБ Верхнеяркеевская ЦРБ'!V_пр_19_7</vt:lpstr>
      <vt:lpstr>'ГБУЗ РБ ГБ № 1 г.Октябрьский'!V_пр_19_7</vt:lpstr>
      <vt:lpstr>'ГБУЗ РБ ГБ № 9 г.Уфа'!V_пр_19_7</vt:lpstr>
      <vt:lpstr>'ГБУЗ РБ ГБ г.Кумертау'!V_пр_19_7</vt:lpstr>
      <vt:lpstr>'ГБУЗ РБ ГБ г.Нефтекамск'!V_пр_19_7</vt:lpstr>
      <vt:lpstr>'ГБУЗ РБ ГБ г.Салават'!V_пр_19_7</vt:lpstr>
      <vt:lpstr>'ГБУЗ РБ ГДКБ № 17 г.Уфа'!V_пр_19_7</vt:lpstr>
      <vt:lpstr>'ГБУЗ РБ ГКБ № 1 г.Стерлитамак'!V_пр_19_7</vt:lpstr>
      <vt:lpstr>'ГБУЗ РБ ГКБ № 13 г.Уфа'!V_пр_19_7</vt:lpstr>
      <vt:lpstr>'ГБУЗ РБ ГКБ № 18 г.Уфа'!V_пр_19_7</vt:lpstr>
      <vt:lpstr>'ГБУЗ РБ ГКБ № 21 г.Уфа'!V_пр_19_7</vt:lpstr>
      <vt:lpstr>'ГБУЗ РБ ГКБ № 5 г.Уфа'!V_пр_19_7</vt:lpstr>
      <vt:lpstr>'ГБУЗ РБ ГКБ № 8 г.Уфа'!V_пр_19_7</vt:lpstr>
      <vt:lpstr>'ГБУЗ РБ ГКБ Демского р-на г.Уфы'!V_пр_19_7</vt:lpstr>
      <vt:lpstr>'ГБУЗ РБ Давлекановская ЦРБ'!V_пр_19_7</vt:lpstr>
      <vt:lpstr>'ГБУЗ РБ ДБ г.Стерлитамак'!V_пр_19_7</vt:lpstr>
      <vt:lpstr>'ГБУЗ РБ ДП № 2 г.Уфа'!V_пр_19_7</vt:lpstr>
      <vt:lpstr>'ГБУЗ РБ ДП № 3 г.Уфа'!V_пр_19_7</vt:lpstr>
      <vt:lpstr>'ГБУЗ РБ ДП № 4 г.Уфа'!V_пр_19_7</vt:lpstr>
      <vt:lpstr>'ГБУЗ РБ ДП № 5 г.Уфа'!V_пр_19_7</vt:lpstr>
      <vt:lpstr>'ГБУЗ РБ ДП № 6 г.Уфа'!V_пр_19_7</vt:lpstr>
      <vt:lpstr>'ГБУЗ РБ Дюртюлинская ЦРБ'!V_пр_19_7</vt:lpstr>
      <vt:lpstr>'ГБУЗ РБ Ермекеевская ЦРБ'!V_пр_19_7</vt:lpstr>
      <vt:lpstr>'ГБУЗ РБ Зилаирская ЦРБ'!V_пр_19_7</vt:lpstr>
      <vt:lpstr>'ГБУЗ РБ Иглинская ЦРБ'!V_пр_19_7</vt:lpstr>
      <vt:lpstr>'ГБУЗ РБ Исянгуловская ЦРБ'!V_пр_19_7</vt:lpstr>
      <vt:lpstr>'ГБУЗ РБ Ишимбайская ЦРБ'!V_пр_19_7</vt:lpstr>
      <vt:lpstr>'ГБУЗ РБ Калтасинская ЦРБ'!V_пр_19_7</vt:lpstr>
      <vt:lpstr>'ГБУЗ РБ Караидельская ЦРБ'!V_пр_19_7</vt:lpstr>
      <vt:lpstr>'ГБУЗ РБ Кармаскалинская ЦРБ'!V_пр_19_7</vt:lpstr>
      <vt:lpstr>'ГБУЗ РБ КБСМП г.Уфа'!V_пр_19_7</vt:lpstr>
      <vt:lpstr>'ГБУЗ РБ Кигинская ЦРБ'!V_пр_19_7</vt:lpstr>
      <vt:lpstr>'ГБУЗ РБ Краснокамская ЦРБ'!V_пр_19_7</vt:lpstr>
      <vt:lpstr>'ГБУЗ РБ Красноусольская ЦРБ'!V_пр_19_7</vt:lpstr>
      <vt:lpstr>'ГБУЗ РБ Кушнаренковская ЦРБ'!V_пр_19_7</vt:lpstr>
      <vt:lpstr>'ГБУЗ РБ Малоязовская ЦРБ'!V_пр_19_7</vt:lpstr>
      <vt:lpstr>'ГБУЗ РБ Мелеузовская ЦРБ'!V_пр_19_7</vt:lpstr>
      <vt:lpstr>'ГБУЗ РБ Месягутовская ЦРБ'!V_пр_19_7</vt:lpstr>
      <vt:lpstr>'ГБУЗ РБ Мишкинская ЦРБ'!V_пр_19_7</vt:lpstr>
      <vt:lpstr>'ГБУЗ РБ Миякинская ЦРБ'!V_пр_19_7</vt:lpstr>
      <vt:lpstr>'ГБУЗ РБ Мраковская ЦРБ'!V_пр_19_7</vt:lpstr>
      <vt:lpstr>'ГБУЗ РБ Нуримановская ЦРБ'!V_пр_19_7</vt:lpstr>
      <vt:lpstr>'ГБУЗ РБ Поликлиника № 43 г.Уфа'!V_пр_19_7</vt:lpstr>
      <vt:lpstr>'ГБУЗ РБ ПОликлиника № 46 г.Уфа'!V_пр_19_7</vt:lpstr>
      <vt:lpstr>'ГБУЗ РБ Поликлиника № 50 г.Уфа'!V_пр_19_7</vt:lpstr>
      <vt:lpstr>'ГБУЗ РБ Раевская ЦРБ'!V_пр_19_7</vt:lpstr>
      <vt:lpstr>'ГБУЗ РБ Стерлибашевская ЦРБ'!V_пр_19_7</vt:lpstr>
      <vt:lpstr>'ГБУЗ РБ Толбазинская ЦРБ'!V_пр_19_7</vt:lpstr>
      <vt:lpstr>'ГБУЗ РБ Туймазинская ЦРБ'!V_пр_19_7</vt:lpstr>
      <vt:lpstr>'ГБУЗ РБ Учалинская ЦГБ'!V_пр_19_7</vt:lpstr>
      <vt:lpstr>'ГБУЗ РБ Федоровская ЦРБ'!V_пр_19_7</vt:lpstr>
      <vt:lpstr>'ГБУЗ РБ ЦГБ г.Сибай'!V_пр_19_7</vt:lpstr>
      <vt:lpstr>'ГБУЗ РБ Чекмагушевская ЦРБ'!V_пр_19_7</vt:lpstr>
      <vt:lpstr>'ГБУЗ РБ Чишминская ЦРБ'!V_пр_19_7</vt:lpstr>
      <vt:lpstr>'ГБУЗ РБ Шаранская ЦРБ'!V_пр_19_7</vt:lpstr>
      <vt:lpstr>'ГБУЗ РБ Языковская ЦРБ'!V_пр_19_7</vt:lpstr>
      <vt:lpstr>'ГБУЗ РБ Янаульская ЦРБ'!V_пр_19_7</vt:lpstr>
      <vt:lpstr>'ООО "Медсервис" г. Салават'!V_пр_19_7</vt:lpstr>
      <vt:lpstr>'УФИЦ РАН'!V_пр_19_7</vt:lpstr>
      <vt:lpstr>'ФГБОУ ВО БГМУ МЗ РФ'!V_пр_19_7</vt:lpstr>
      <vt:lpstr>'ФГБУЗ МСЧ №142 ФМБА России'!V_пр_19_7</vt:lpstr>
      <vt:lpstr>'ЧУЗ "РЖД-Медицина"г.Стерлитамак'!V_пр_19_7</vt:lpstr>
      <vt:lpstr>'ЧУЗ"КБ"РЖД-Медицина" г.Уфа'!V_пр_19_7</vt:lpstr>
      <vt:lpstr>'ГБУЗ РБ Акъярская ЦРБ'!V_пр_19_8</vt:lpstr>
      <vt:lpstr>'ГБУЗ РБ Архангельская ЦРБ'!V_пр_19_8</vt:lpstr>
      <vt:lpstr>'ГБУЗ РБ Аскаровская ЦРБ'!V_пр_19_8</vt:lpstr>
      <vt:lpstr>'ГБУЗ РБ Аскинская ЦРБ'!V_пр_19_8</vt:lpstr>
      <vt:lpstr>'ГБУЗ РБ Баймакская ЦГБ'!V_пр_19_8</vt:lpstr>
      <vt:lpstr>'ГБУЗ РБ Бакалинская ЦРБ'!V_пр_19_8</vt:lpstr>
      <vt:lpstr>'ГБУЗ РБ Балтачевская ЦРБ'!V_пр_19_8</vt:lpstr>
      <vt:lpstr>'ГБУЗ РБ Белебеевская ЦРБ'!V_пр_19_8</vt:lpstr>
      <vt:lpstr>'ГБУЗ РБ Белокатайская ЦРБ'!V_пр_19_8</vt:lpstr>
      <vt:lpstr>'ГБУЗ РБ Белорецкая ЦРКБ'!V_пр_19_8</vt:lpstr>
      <vt:lpstr>'ГБУЗ РБ Бижбулякская ЦРБ'!V_пр_19_8</vt:lpstr>
      <vt:lpstr>'ГБУЗ РБ Бирская ЦРБ'!V_пр_19_8</vt:lpstr>
      <vt:lpstr>'ГБУЗ РБ Благовещенская ЦРБ'!V_пр_19_8</vt:lpstr>
      <vt:lpstr>'ГБУЗ РБ Большеустьикинская ЦРБ'!V_пр_19_8</vt:lpstr>
      <vt:lpstr>'ГБУЗ РБ Буздякская ЦРБ'!V_пр_19_8</vt:lpstr>
      <vt:lpstr>'ГБУЗ РБ Бураевская ЦРБ'!V_пр_19_8</vt:lpstr>
      <vt:lpstr>'ГБУЗ РБ Бурзянская ЦРБ'!V_пр_19_8</vt:lpstr>
      <vt:lpstr>'ГБУЗ РБ Верхне-Татыш. ЦРБ'!V_пр_19_8</vt:lpstr>
      <vt:lpstr>'ГБУЗ РБ Верхнеяркеевская ЦРБ'!V_пр_19_8</vt:lpstr>
      <vt:lpstr>'ГБУЗ РБ ГБ № 1 г.Октябрьский'!V_пр_19_8</vt:lpstr>
      <vt:lpstr>'ГБУЗ РБ ГБ № 9 г.Уфа'!V_пр_19_8</vt:lpstr>
      <vt:lpstr>'ГБУЗ РБ ГБ г.Кумертау'!V_пр_19_8</vt:lpstr>
      <vt:lpstr>'ГБУЗ РБ ГБ г.Нефтекамск'!V_пр_19_8</vt:lpstr>
      <vt:lpstr>'ГБУЗ РБ ГБ г.Салават'!V_пр_19_8</vt:lpstr>
      <vt:lpstr>'ГБУЗ РБ ГДКБ № 17 г.Уфа'!V_пр_19_8</vt:lpstr>
      <vt:lpstr>'ГБУЗ РБ ГКБ № 1 г.Стерлитамак'!V_пр_19_8</vt:lpstr>
      <vt:lpstr>'ГБУЗ РБ ГКБ № 13 г.Уфа'!V_пр_19_8</vt:lpstr>
      <vt:lpstr>'ГБУЗ РБ ГКБ № 18 г.Уфа'!V_пр_19_8</vt:lpstr>
      <vt:lpstr>'ГБУЗ РБ ГКБ № 21 г.Уфа'!V_пр_19_8</vt:lpstr>
      <vt:lpstr>'ГБУЗ РБ ГКБ № 5 г.Уфа'!V_пр_19_8</vt:lpstr>
      <vt:lpstr>'ГБУЗ РБ ГКБ № 8 г.Уфа'!V_пр_19_8</vt:lpstr>
      <vt:lpstr>'ГБУЗ РБ ГКБ Демского р-на г.Уфы'!V_пр_19_8</vt:lpstr>
      <vt:lpstr>'ГБУЗ РБ Давлекановская ЦРБ'!V_пр_19_8</vt:lpstr>
      <vt:lpstr>'ГБУЗ РБ ДБ г.Стерлитамак'!V_пр_19_8</vt:lpstr>
      <vt:lpstr>'ГБУЗ РБ ДП № 2 г.Уфа'!V_пр_19_8</vt:lpstr>
      <vt:lpstr>'ГБУЗ РБ ДП № 3 г.Уфа'!V_пр_19_8</vt:lpstr>
      <vt:lpstr>'ГБУЗ РБ ДП № 4 г.Уфа'!V_пр_19_8</vt:lpstr>
      <vt:lpstr>'ГБУЗ РБ ДП № 5 г.Уфа'!V_пр_19_8</vt:lpstr>
      <vt:lpstr>'ГБУЗ РБ ДП № 6 г.Уфа'!V_пр_19_8</vt:lpstr>
      <vt:lpstr>'ГБУЗ РБ Дюртюлинская ЦРБ'!V_пр_19_8</vt:lpstr>
      <vt:lpstr>'ГБУЗ РБ Ермекеевская ЦРБ'!V_пр_19_8</vt:lpstr>
      <vt:lpstr>'ГБУЗ РБ Зилаирская ЦРБ'!V_пр_19_8</vt:lpstr>
      <vt:lpstr>'ГБУЗ РБ Иглинская ЦРБ'!V_пр_19_8</vt:lpstr>
      <vt:lpstr>'ГБУЗ РБ Исянгуловская ЦРБ'!V_пр_19_8</vt:lpstr>
      <vt:lpstr>'ГБУЗ РБ Ишимбайская ЦРБ'!V_пр_19_8</vt:lpstr>
      <vt:lpstr>'ГБУЗ РБ Калтасинская ЦРБ'!V_пр_19_8</vt:lpstr>
      <vt:lpstr>'ГБУЗ РБ Караидельская ЦРБ'!V_пр_19_8</vt:lpstr>
      <vt:lpstr>'ГБУЗ РБ Кармаскалинская ЦРБ'!V_пр_19_8</vt:lpstr>
      <vt:lpstr>'ГБУЗ РБ КБСМП г.Уфа'!V_пр_19_8</vt:lpstr>
      <vt:lpstr>'ГБУЗ РБ Кигинская ЦРБ'!V_пр_19_8</vt:lpstr>
      <vt:lpstr>'ГБУЗ РБ Краснокамская ЦРБ'!V_пр_19_8</vt:lpstr>
      <vt:lpstr>'ГБУЗ РБ Красноусольская ЦРБ'!V_пр_19_8</vt:lpstr>
      <vt:lpstr>'ГБУЗ РБ Кушнаренковская ЦРБ'!V_пр_19_8</vt:lpstr>
      <vt:lpstr>'ГБУЗ РБ Малоязовская ЦРБ'!V_пр_19_8</vt:lpstr>
      <vt:lpstr>'ГБУЗ РБ Мелеузовская ЦРБ'!V_пр_19_8</vt:lpstr>
      <vt:lpstr>'ГБУЗ РБ Месягутовская ЦРБ'!V_пр_19_8</vt:lpstr>
      <vt:lpstr>'ГБУЗ РБ Мишкинская ЦРБ'!V_пр_19_8</vt:lpstr>
      <vt:lpstr>'ГБУЗ РБ Миякинская ЦРБ'!V_пр_19_8</vt:lpstr>
      <vt:lpstr>'ГБУЗ РБ Мраковская ЦРБ'!V_пр_19_8</vt:lpstr>
      <vt:lpstr>'ГБУЗ РБ Нуримановская ЦРБ'!V_пр_19_8</vt:lpstr>
      <vt:lpstr>'ГБУЗ РБ Поликлиника № 43 г.Уфа'!V_пр_19_8</vt:lpstr>
      <vt:lpstr>'ГБУЗ РБ ПОликлиника № 46 г.Уфа'!V_пр_19_8</vt:lpstr>
      <vt:lpstr>'ГБУЗ РБ Поликлиника № 50 г.Уфа'!V_пр_19_8</vt:lpstr>
      <vt:lpstr>'ГБУЗ РБ Раевская ЦРБ'!V_пр_19_8</vt:lpstr>
      <vt:lpstr>'ГБУЗ РБ Стерлибашевская ЦРБ'!V_пр_19_8</vt:lpstr>
      <vt:lpstr>'ГБУЗ РБ Толбазинская ЦРБ'!V_пр_19_8</vt:lpstr>
      <vt:lpstr>'ГБУЗ РБ Туймазинская ЦРБ'!V_пр_19_8</vt:lpstr>
      <vt:lpstr>'ГБУЗ РБ Учалинская ЦГБ'!V_пр_19_8</vt:lpstr>
      <vt:lpstr>'ГБУЗ РБ Федоровская ЦРБ'!V_пр_19_8</vt:lpstr>
      <vt:lpstr>'ГБУЗ РБ ЦГБ г.Сибай'!V_пр_19_8</vt:lpstr>
      <vt:lpstr>'ГБУЗ РБ Чекмагушевская ЦРБ'!V_пр_19_8</vt:lpstr>
      <vt:lpstr>'ГБУЗ РБ Чишминская ЦРБ'!V_пр_19_8</vt:lpstr>
      <vt:lpstr>'ГБУЗ РБ Шаранская ЦРБ'!V_пр_19_8</vt:lpstr>
      <vt:lpstr>'ГБУЗ РБ Языковская ЦРБ'!V_пр_19_8</vt:lpstr>
      <vt:lpstr>'ГБУЗ РБ Янаульская ЦРБ'!V_пр_19_8</vt:lpstr>
      <vt:lpstr>'ООО "Медсервис" г. Салават'!V_пр_19_8</vt:lpstr>
      <vt:lpstr>'УФИЦ РАН'!V_пр_19_8</vt:lpstr>
      <vt:lpstr>'ФГБОУ ВО БГМУ МЗ РФ'!V_пр_19_8</vt:lpstr>
      <vt:lpstr>'ФГБУЗ МСЧ №142 ФМБА России'!V_пр_19_8</vt:lpstr>
      <vt:lpstr>'ЧУЗ "РЖД-Медицина"г.Стерлитамак'!V_пр_19_8</vt:lpstr>
      <vt:lpstr>'ЧУЗ"КБ"РЖД-Медицина" г.Уфа'!V_пр_19_8</vt:lpstr>
      <vt:lpstr>'ГБУЗ РБ Акъярская ЦРБ'!V_пр_2_2</vt:lpstr>
      <vt:lpstr>'ГБУЗ РБ Архангельская ЦРБ'!V_пр_2_2</vt:lpstr>
      <vt:lpstr>'ГБУЗ РБ Аскаровская ЦРБ'!V_пр_2_2</vt:lpstr>
      <vt:lpstr>'ГБУЗ РБ Аскинская ЦРБ'!V_пр_2_2</vt:lpstr>
      <vt:lpstr>'ГБУЗ РБ Баймакская ЦГБ'!V_пр_2_2</vt:lpstr>
      <vt:lpstr>'ГБУЗ РБ Бакалинская ЦРБ'!V_пр_2_2</vt:lpstr>
      <vt:lpstr>'ГБУЗ РБ Балтачевская ЦРБ'!V_пр_2_2</vt:lpstr>
      <vt:lpstr>'ГБУЗ РБ Белебеевская ЦРБ'!V_пр_2_2</vt:lpstr>
      <vt:lpstr>'ГБУЗ РБ Белокатайская ЦРБ'!V_пр_2_2</vt:lpstr>
      <vt:lpstr>'ГБУЗ РБ Белорецкая ЦРКБ'!V_пр_2_2</vt:lpstr>
      <vt:lpstr>'ГБУЗ РБ Бижбулякская ЦРБ'!V_пр_2_2</vt:lpstr>
      <vt:lpstr>'ГБУЗ РБ Бирская ЦРБ'!V_пр_2_2</vt:lpstr>
      <vt:lpstr>'ГБУЗ РБ Благовещенская ЦРБ'!V_пр_2_2</vt:lpstr>
      <vt:lpstr>'ГБУЗ РБ Большеустьикинская ЦРБ'!V_пр_2_2</vt:lpstr>
      <vt:lpstr>'ГБУЗ РБ Буздякская ЦРБ'!V_пр_2_2</vt:lpstr>
      <vt:lpstr>'ГБУЗ РБ Бураевская ЦРБ'!V_пр_2_2</vt:lpstr>
      <vt:lpstr>'ГБУЗ РБ Бурзянская ЦРБ'!V_пр_2_2</vt:lpstr>
      <vt:lpstr>'ГБУЗ РБ Верхне-Татыш. ЦРБ'!V_пр_2_2</vt:lpstr>
      <vt:lpstr>'ГБУЗ РБ Верхнеяркеевская ЦРБ'!V_пр_2_2</vt:lpstr>
      <vt:lpstr>'ГБУЗ РБ ГБ № 1 г.Октябрьский'!V_пр_2_2</vt:lpstr>
      <vt:lpstr>'ГБУЗ РБ ГБ № 9 г.Уфа'!V_пр_2_2</vt:lpstr>
      <vt:lpstr>'ГБУЗ РБ ГБ г.Кумертау'!V_пр_2_2</vt:lpstr>
      <vt:lpstr>'ГБУЗ РБ ГБ г.Нефтекамск'!V_пр_2_2</vt:lpstr>
      <vt:lpstr>'ГБУЗ РБ ГБ г.Салават'!V_пр_2_2</vt:lpstr>
      <vt:lpstr>'ГБУЗ РБ ГДКБ № 17 г.Уфа'!V_пр_2_2</vt:lpstr>
      <vt:lpstr>'ГБУЗ РБ ГКБ № 1 г.Стерлитамак'!V_пр_2_2</vt:lpstr>
      <vt:lpstr>'ГБУЗ РБ ГКБ № 13 г.Уфа'!V_пр_2_2</vt:lpstr>
      <vt:lpstr>'ГБУЗ РБ ГКБ № 18 г.Уфа'!V_пр_2_2</vt:lpstr>
      <vt:lpstr>'ГБУЗ РБ ГКБ № 21 г.Уфа'!V_пр_2_2</vt:lpstr>
      <vt:lpstr>'ГБУЗ РБ ГКБ № 5 г.Уфа'!V_пр_2_2</vt:lpstr>
      <vt:lpstr>'ГБУЗ РБ ГКБ № 8 г.Уфа'!V_пр_2_2</vt:lpstr>
      <vt:lpstr>'ГБУЗ РБ ГКБ Демского р-на г.Уфы'!V_пр_2_2</vt:lpstr>
      <vt:lpstr>'ГБУЗ РБ Давлекановская ЦРБ'!V_пр_2_2</vt:lpstr>
      <vt:lpstr>'ГБУЗ РБ ДБ г.Стерлитамак'!V_пр_2_2</vt:lpstr>
      <vt:lpstr>'ГБУЗ РБ ДП № 2 г.Уфа'!V_пр_2_2</vt:lpstr>
      <vt:lpstr>'ГБУЗ РБ ДП № 3 г.Уфа'!V_пр_2_2</vt:lpstr>
      <vt:lpstr>'ГБУЗ РБ ДП № 4 г.Уфа'!V_пр_2_2</vt:lpstr>
      <vt:lpstr>'ГБУЗ РБ ДП № 5 г.Уфа'!V_пр_2_2</vt:lpstr>
      <vt:lpstr>'ГБУЗ РБ ДП № 6 г.Уфа'!V_пр_2_2</vt:lpstr>
      <vt:lpstr>'ГБУЗ РБ Дюртюлинская ЦРБ'!V_пр_2_2</vt:lpstr>
      <vt:lpstr>'ГБУЗ РБ Ермекеевская ЦРБ'!V_пр_2_2</vt:lpstr>
      <vt:lpstr>'ГБУЗ РБ Зилаирская ЦРБ'!V_пр_2_2</vt:lpstr>
      <vt:lpstr>'ГБУЗ РБ Иглинская ЦРБ'!V_пр_2_2</vt:lpstr>
      <vt:lpstr>'ГБУЗ РБ Исянгуловская ЦРБ'!V_пр_2_2</vt:lpstr>
      <vt:lpstr>'ГБУЗ РБ Ишимбайская ЦРБ'!V_пр_2_2</vt:lpstr>
      <vt:lpstr>'ГБУЗ РБ Калтасинская ЦРБ'!V_пр_2_2</vt:lpstr>
      <vt:lpstr>'ГБУЗ РБ Караидельская ЦРБ'!V_пр_2_2</vt:lpstr>
      <vt:lpstr>'ГБУЗ РБ Кармаскалинская ЦРБ'!V_пр_2_2</vt:lpstr>
      <vt:lpstr>'ГБУЗ РБ КБСМП г.Уфа'!V_пр_2_2</vt:lpstr>
      <vt:lpstr>'ГБУЗ РБ Кигинская ЦРБ'!V_пр_2_2</vt:lpstr>
      <vt:lpstr>'ГБУЗ РБ Краснокамская ЦРБ'!V_пр_2_2</vt:lpstr>
      <vt:lpstr>'ГБУЗ РБ Красноусольская ЦРБ'!V_пр_2_2</vt:lpstr>
      <vt:lpstr>'ГБУЗ РБ Кушнаренковская ЦРБ'!V_пр_2_2</vt:lpstr>
      <vt:lpstr>'ГБУЗ РБ Малоязовская ЦРБ'!V_пр_2_2</vt:lpstr>
      <vt:lpstr>'ГБУЗ РБ Мелеузовская ЦРБ'!V_пр_2_2</vt:lpstr>
      <vt:lpstr>'ГБУЗ РБ Месягутовская ЦРБ'!V_пр_2_2</vt:lpstr>
      <vt:lpstr>'ГБУЗ РБ Мишкинская ЦРБ'!V_пр_2_2</vt:lpstr>
      <vt:lpstr>'ГБУЗ РБ Миякинская ЦРБ'!V_пр_2_2</vt:lpstr>
      <vt:lpstr>'ГБУЗ РБ Мраковская ЦРБ'!V_пр_2_2</vt:lpstr>
      <vt:lpstr>'ГБУЗ РБ Нуримановская ЦРБ'!V_пр_2_2</vt:lpstr>
      <vt:lpstr>'ГБУЗ РБ Поликлиника № 43 г.Уфа'!V_пр_2_2</vt:lpstr>
      <vt:lpstr>'ГБУЗ РБ ПОликлиника № 46 г.Уфа'!V_пр_2_2</vt:lpstr>
      <vt:lpstr>'ГБУЗ РБ Поликлиника № 50 г.Уфа'!V_пр_2_2</vt:lpstr>
      <vt:lpstr>'ГБУЗ РБ Раевская ЦРБ'!V_пр_2_2</vt:lpstr>
      <vt:lpstr>'ГБУЗ РБ Стерлибашевская ЦРБ'!V_пр_2_2</vt:lpstr>
      <vt:lpstr>'ГБУЗ РБ Толбазинская ЦРБ'!V_пр_2_2</vt:lpstr>
      <vt:lpstr>'ГБУЗ РБ Туймазинская ЦРБ'!V_пр_2_2</vt:lpstr>
      <vt:lpstr>'ГБУЗ РБ Учалинская ЦГБ'!V_пр_2_2</vt:lpstr>
      <vt:lpstr>'ГБУЗ РБ Федоровская ЦРБ'!V_пр_2_2</vt:lpstr>
      <vt:lpstr>'ГБУЗ РБ ЦГБ г.Сибай'!V_пр_2_2</vt:lpstr>
      <vt:lpstr>'ГБУЗ РБ Чекмагушевская ЦРБ'!V_пр_2_2</vt:lpstr>
      <vt:lpstr>'ГБУЗ РБ Чишминская ЦРБ'!V_пр_2_2</vt:lpstr>
      <vt:lpstr>'ГБУЗ РБ Шаранская ЦРБ'!V_пр_2_2</vt:lpstr>
      <vt:lpstr>'ГБУЗ РБ Языковская ЦРБ'!V_пр_2_2</vt:lpstr>
      <vt:lpstr>'ГБУЗ РБ Янаульская ЦРБ'!V_пр_2_2</vt:lpstr>
      <vt:lpstr>'ООО "Медсервис" г. Салават'!V_пр_2_2</vt:lpstr>
      <vt:lpstr>'УФИЦ РАН'!V_пр_2_2</vt:lpstr>
      <vt:lpstr>'ФГБОУ ВО БГМУ МЗ РФ'!V_пр_2_2</vt:lpstr>
      <vt:lpstr>'ФГБУЗ МСЧ №142 ФМБА России'!V_пр_2_2</vt:lpstr>
      <vt:lpstr>'ЧУЗ "РЖД-Медицина"г.Стерлитамак'!V_пр_2_2</vt:lpstr>
      <vt:lpstr>'ЧУЗ"КБ"РЖД-Медицина" г.Уфа'!V_пр_2_2</vt:lpstr>
      <vt:lpstr>'ГБУЗ РБ Акъярская ЦРБ'!V_пр_2_5</vt:lpstr>
      <vt:lpstr>'ГБУЗ РБ Архангельская ЦРБ'!V_пр_2_5</vt:lpstr>
      <vt:lpstr>'ГБУЗ РБ Аскаровская ЦРБ'!V_пр_2_5</vt:lpstr>
      <vt:lpstr>'ГБУЗ РБ Аскинская ЦРБ'!V_пр_2_5</vt:lpstr>
      <vt:lpstr>'ГБУЗ РБ Баймакская ЦГБ'!V_пр_2_5</vt:lpstr>
      <vt:lpstr>'ГБУЗ РБ Бакалинская ЦРБ'!V_пр_2_5</vt:lpstr>
      <vt:lpstr>'ГБУЗ РБ Балтачевская ЦРБ'!V_пр_2_5</vt:lpstr>
      <vt:lpstr>'ГБУЗ РБ Белебеевская ЦРБ'!V_пр_2_5</vt:lpstr>
      <vt:lpstr>'ГБУЗ РБ Белокатайская ЦРБ'!V_пр_2_5</vt:lpstr>
      <vt:lpstr>'ГБУЗ РБ Белорецкая ЦРКБ'!V_пр_2_5</vt:lpstr>
      <vt:lpstr>'ГБУЗ РБ Бижбулякская ЦРБ'!V_пр_2_5</vt:lpstr>
      <vt:lpstr>'ГБУЗ РБ Бирская ЦРБ'!V_пр_2_5</vt:lpstr>
      <vt:lpstr>'ГБУЗ РБ Благовещенская ЦРБ'!V_пр_2_5</vt:lpstr>
      <vt:lpstr>'ГБУЗ РБ Большеустьикинская ЦРБ'!V_пр_2_5</vt:lpstr>
      <vt:lpstr>'ГБУЗ РБ Буздякская ЦРБ'!V_пр_2_5</vt:lpstr>
      <vt:lpstr>'ГБУЗ РБ Бураевская ЦРБ'!V_пр_2_5</vt:lpstr>
      <vt:lpstr>'ГБУЗ РБ Бурзянская ЦРБ'!V_пр_2_5</vt:lpstr>
      <vt:lpstr>'ГБУЗ РБ Верхне-Татыш. ЦРБ'!V_пр_2_5</vt:lpstr>
      <vt:lpstr>'ГБУЗ РБ Верхнеяркеевская ЦРБ'!V_пр_2_5</vt:lpstr>
      <vt:lpstr>'ГБУЗ РБ ГБ № 1 г.Октябрьский'!V_пр_2_5</vt:lpstr>
      <vt:lpstr>'ГБУЗ РБ ГБ № 9 г.Уфа'!V_пр_2_5</vt:lpstr>
      <vt:lpstr>'ГБУЗ РБ ГБ г.Кумертау'!V_пр_2_5</vt:lpstr>
      <vt:lpstr>'ГБУЗ РБ ГБ г.Нефтекамск'!V_пр_2_5</vt:lpstr>
      <vt:lpstr>'ГБУЗ РБ ГБ г.Салават'!V_пр_2_5</vt:lpstr>
      <vt:lpstr>'ГБУЗ РБ ГДКБ № 17 г.Уфа'!V_пр_2_5</vt:lpstr>
      <vt:lpstr>'ГБУЗ РБ ГКБ № 1 г.Стерлитамак'!V_пр_2_5</vt:lpstr>
      <vt:lpstr>'ГБУЗ РБ ГКБ № 13 г.Уфа'!V_пр_2_5</vt:lpstr>
      <vt:lpstr>'ГБУЗ РБ ГКБ № 18 г.Уфа'!V_пр_2_5</vt:lpstr>
      <vt:lpstr>'ГБУЗ РБ ГКБ № 21 г.Уфа'!V_пр_2_5</vt:lpstr>
      <vt:lpstr>'ГБУЗ РБ ГКБ № 5 г.Уфа'!V_пр_2_5</vt:lpstr>
      <vt:lpstr>'ГБУЗ РБ ГКБ № 8 г.Уфа'!V_пр_2_5</vt:lpstr>
      <vt:lpstr>'ГБУЗ РБ ГКБ Демского р-на г.Уфы'!V_пр_2_5</vt:lpstr>
      <vt:lpstr>'ГБУЗ РБ Давлекановская ЦРБ'!V_пр_2_5</vt:lpstr>
      <vt:lpstr>'ГБУЗ РБ ДБ г.Стерлитамак'!V_пр_2_5</vt:lpstr>
      <vt:lpstr>'ГБУЗ РБ ДП № 2 г.Уфа'!V_пр_2_5</vt:lpstr>
      <vt:lpstr>'ГБУЗ РБ ДП № 3 г.Уфа'!V_пр_2_5</vt:lpstr>
      <vt:lpstr>'ГБУЗ РБ ДП № 4 г.Уфа'!V_пр_2_5</vt:lpstr>
      <vt:lpstr>'ГБУЗ РБ ДП № 5 г.Уфа'!V_пр_2_5</vt:lpstr>
      <vt:lpstr>'ГБУЗ РБ ДП № 6 г.Уфа'!V_пр_2_5</vt:lpstr>
      <vt:lpstr>'ГБУЗ РБ Дюртюлинская ЦРБ'!V_пр_2_5</vt:lpstr>
      <vt:lpstr>'ГБУЗ РБ Ермекеевская ЦРБ'!V_пр_2_5</vt:lpstr>
      <vt:lpstr>'ГБУЗ РБ Зилаирская ЦРБ'!V_пр_2_5</vt:lpstr>
      <vt:lpstr>'ГБУЗ РБ Иглинская ЦРБ'!V_пр_2_5</vt:lpstr>
      <vt:lpstr>'ГБУЗ РБ Исянгуловская ЦРБ'!V_пр_2_5</vt:lpstr>
      <vt:lpstr>'ГБУЗ РБ Ишимбайская ЦРБ'!V_пр_2_5</vt:lpstr>
      <vt:lpstr>'ГБУЗ РБ Калтасинская ЦРБ'!V_пр_2_5</vt:lpstr>
      <vt:lpstr>'ГБУЗ РБ Караидельская ЦРБ'!V_пр_2_5</vt:lpstr>
      <vt:lpstr>'ГБУЗ РБ Кармаскалинская ЦРБ'!V_пр_2_5</vt:lpstr>
      <vt:lpstr>'ГБУЗ РБ КБСМП г.Уфа'!V_пр_2_5</vt:lpstr>
      <vt:lpstr>'ГБУЗ РБ Кигинская ЦРБ'!V_пр_2_5</vt:lpstr>
      <vt:lpstr>'ГБУЗ РБ Краснокамская ЦРБ'!V_пр_2_5</vt:lpstr>
      <vt:lpstr>'ГБУЗ РБ Красноусольская ЦРБ'!V_пр_2_5</vt:lpstr>
      <vt:lpstr>'ГБУЗ РБ Кушнаренковская ЦРБ'!V_пр_2_5</vt:lpstr>
      <vt:lpstr>'ГБУЗ РБ Малоязовская ЦРБ'!V_пр_2_5</vt:lpstr>
      <vt:lpstr>'ГБУЗ РБ Мелеузовская ЦРБ'!V_пр_2_5</vt:lpstr>
      <vt:lpstr>'ГБУЗ РБ Месягутовская ЦРБ'!V_пр_2_5</vt:lpstr>
      <vt:lpstr>'ГБУЗ РБ Мишкинская ЦРБ'!V_пр_2_5</vt:lpstr>
      <vt:lpstr>'ГБУЗ РБ Миякинская ЦРБ'!V_пр_2_5</vt:lpstr>
      <vt:lpstr>'ГБУЗ РБ Мраковская ЦРБ'!V_пр_2_5</vt:lpstr>
      <vt:lpstr>'ГБУЗ РБ Нуримановская ЦРБ'!V_пр_2_5</vt:lpstr>
      <vt:lpstr>'ГБУЗ РБ Поликлиника № 43 г.Уфа'!V_пр_2_5</vt:lpstr>
      <vt:lpstr>'ГБУЗ РБ ПОликлиника № 46 г.Уфа'!V_пр_2_5</vt:lpstr>
      <vt:lpstr>'ГБУЗ РБ Поликлиника № 50 г.Уфа'!V_пр_2_5</vt:lpstr>
      <vt:lpstr>'ГБУЗ РБ Раевская ЦРБ'!V_пр_2_5</vt:lpstr>
      <vt:lpstr>'ГБУЗ РБ Стерлибашевская ЦРБ'!V_пр_2_5</vt:lpstr>
      <vt:lpstr>'ГБУЗ РБ Толбазинская ЦРБ'!V_пр_2_5</vt:lpstr>
      <vt:lpstr>'ГБУЗ РБ Туймазинская ЦРБ'!V_пр_2_5</vt:lpstr>
      <vt:lpstr>'ГБУЗ РБ Учалинская ЦГБ'!V_пр_2_5</vt:lpstr>
      <vt:lpstr>'ГБУЗ РБ Федоровская ЦРБ'!V_пр_2_5</vt:lpstr>
      <vt:lpstr>'ГБУЗ РБ ЦГБ г.Сибай'!V_пр_2_5</vt:lpstr>
      <vt:lpstr>'ГБУЗ РБ Чекмагушевская ЦРБ'!V_пр_2_5</vt:lpstr>
      <vt:lpstr>'ГБУЗ РБ Чишминская ЦРБ'!V_пр_2_5</vt:lpstr>
      <vt:lpstr>'ГБУЗ РБ Шаранская ЦРБ'!V_пр_2_5</vt:lpstr>
      <vt:lpstr>'ГБУЗ РБ Языковская ЦРБ'!V_пр_2_5</vt:lpstr>
      <vt:lpstr>'ГБУЗ РБ Янаульская ЦРБ'!V_пр_2_5</vt:lpstr>
      <vt:lpstr>'ООО "Медсервис" г. Салават'!V_пр_2_5</vt:lpstr>
      <vt:lpstr>'УФИЦ РАН'!V_пр_2_5</vt:lpstr>
      <vt:lpstr>'ФГБОУ ВО БГМУ МЗ РФ'!V_пр_2_5</vt:lpstr>
      <vt:lpstr>'ФГБУЗ МСЧ №142 ФМБА России'!V_пр_2_5</vt:lpstr>
      <vt:lpstr>'ЧУЗ "РЖД-Медицина"г.Стерлитамак'!V_пр_2_5</vt:lpstr>
      <vt:lpstr>'ЧУЗ"КБ"РЖД-Медицина" г.Уфа'!V_пр_2_5</vt:lpstr>
      <vt:lpstr>'ГБУЗ РБ Акъярская ЦРБ'!V_пр_2_6</vt:lpstr>
      <vt:lpstr>'ГБУЗ РБ Архангельская ЦРБ'!V_пр_2_6</vt:lpstr>
      <vt:lpstr>'ГБУЗ РБ Аскаровская ЦРБ'!V_пр_2_6</vt:lpstr>
      <vt:lpstr>'ГБУЗ РБ Аскинская ЦРБ'!V_пр_2_6</vt:lpstr>
      <vt:lpstr>'ГБУЗ РБ Баймакская ЦГБ'!V_пр_2_6</vt:lpstr>
      <vt:lpstr>'ГБУЗ РБ Бакалинская ЦРБ'!V_пр_2_6</vt:lpstr>
      <vt:lpstr>'ГБУЗ РБ Балтачевская ЦРБ'!V_пр_2_6</vt:lpstr>
      <vt:lpstr>'ГБУЗ РБ Белебеевская ЦРБ'!V_пр_2_6</vt:lpstr>
      <vt:lpstr>'ГБУЗ РБ Белокатайская ЦРБ'!V_пр_2_6</vt:lpstr>
      <vt:lpstr>'ГБУЗ РБ Белорецкая ЦРКБ'!V_пр_2_6</vt:lpstr>
      <vt:lpstr>'ГБУЗ РБ Бижбулякская ЦРБ'!V_пр_2_6</vt:lpstr>
      <vt:lpstr>'ГБУЗ РБ Бирская ЦРБ'!V_пр_2_6</vt:lpstr>
      <vt:lpstr>'ГБУЗ РБ Благовещенская ЦРБ'!V_пр_2_6</vt:lpstr>
      <vt:lpstr>'ГБУЗ РБ Большеустьикинская ЦРБ'!V_пр_2_6</vt:lpstr>
      <vt:lpstr>'ГБУЗ РБ Буздякская ЦРБ'!V_пр_2_6</vt:lpstr>
      <vt:lpstr>'ГБУЗ РБ Бураевская ЦРБ'!V_пр_2_6</vt:lpstr>
      <vt:lpstr>'ГБУЗ РБ Бурзянская ЦРБ'!V_пр_2_6</vt:lpstr>
      <vt:lpstr>'ГБУЗ РБ Верхне-Татыш. ЦРБ'!V_пр_2_6</vt:lpstr>
      <vt:lpstr>'ГБУЗ РБ Верхнеяркеевская ЦРБ'!V_пр_2_6</vt:lpstr>
      <vt:lpstr>'ГБУЗ РБ ГБ № 1 г.Октябрьский'!V_пр_2_6</vt:lpstr>
      <vt:lpstr>'ГБУЗ РБ ГБ № 9 г.Уфа'!V_пр_2_6</vt:lpstr>
      <vt:lpstr>'ГБУЗ РБ ГБ г.Кумертау'!V_пр_2_6</vt:lpstr>
      <vt:lpstr>'ГБУЗ РБ ГБ г.Нефтекамск'!V_пр_2_6</vt:lpstr>
      <vt:lpstr>'ГБУЗ РБ ГБ г.Салават'!V_пр_2_6</vt:lpstr>
      <vt:lpstr>'ГБУЗ РБ ГДКБ № 17 г.Уфа'!V_пр_2_6</vt:lpstr>
      <vt:lpstr>'ГБУЗ РБ ГКБ № 1 г.Стерлитамак'!V_пр_2_6</vt:lpstr>
      <vt:lpstr>'ГБУЗ РБ ГКБ № 13 г.Уфа'!V_пр_2_6</vt:lpstr>
      <vt:lpstr>'ГБУЗ РБ ГКБ № 18 г.Уфа'!V_пр_2_6</vt:lpstr>
      <vt:lpstr>'ГБУЗ РБ ГКБ № 21 г.Уфа'!V_пр_2_6</vt:lpstr>
      <vt:lpstr>'ГБУЗ РБ ГКБ № 5 г.Уфа'!V_пр_2_6</vt:lpstr>
      <vt:lpstr>'ГБУЗ РБ ГКБ № 8 г.Уфа'!V_пр_2_6</vt:lpstr>
      <vt:lpstr>'ГБУЗ РБ ГКБ Демского р-на г.Уфы'!V_пр_2_6</vt:lpstr>
      <vt:lpstr>'ГБУЗ РБ Давлекановская ЦРБ'!V_пр_2_6</vt:lpstr>
      <vt:lpstr>'ГБУЗ РБ ДБ г.Стерлитамак'!V_пр_2_6</vt:lpstr>
      <vt:lpstr>'ГБУЗ РБ ДП № 2 г.Уфа'!V_пр_2_6</vt:lpstr>
      <vt:lpstr>'ГБУЗ РБ ДП № 3 г.Уфа'!V_пр_2_6</vt:lpstr>
      <vt:lpstr>'ГБУЗ РБ ДП № 4 г.Уфа'!V_пр_2_6</vt:lpstr>
      <vt:lpstr>'ГБУЗ РБ ДП № 5 г.Уфа'!V_пр_2_6</vt:lpstr>
      <vt:lpstr>'ГБУЗ РБ ДП № 6 г.Уфа'!V_пр_2_6</vt:lpstr>
      <vt:lpstr>'ГБУЗ РБ Дюртюлинская ЦРБ'!V_пр_2_6</vt:lpstr>
      <vt:lpstr>'ГБУЗ РБ Ермекеевская ЦРБ'!V_пр_2_6</vt:lpstr>
      <vt:lpstr>'ГБУЗ РБ Зилаирская ЦРБ'!V_пр_2_6</vt:lpstr>
      <vt:lpstr>'ГБУЗ РБ Иглинская ЦРБ'!V_пр_2_6</vt:lpstr>
      <vt:lpstr>'ГБУЗ РБ Исянгуловская ЦРБ'!V_пр_2_6</vt:lpstr>
      <vt:lpstr>'ГБУЗ РБ Ишимбайская ЦРБ'!V_пр_2_6</vt:lpstr>
      <vt:lpstr>'ГБУЗ РБ Калтасинская ЦРБ'!V_пр_2_6</vt:lpstr>
      <vt:lpstr>'ГБУЗ РБ Караидельская ЦРБ'!V_пр_2_6</vt:lpstr>
      <vt:lpstr>'ГБУЗ РБ Кармаскалинская ЦРБ'!V_пр_2_6</vt:lpstr>
      <vt:lpstr>'ГБУЗ РБ КБСМП г.Уфа'!V_пр_2_6</vt:lpstr>
      <vt:lpstr>'ГБУЗ РБ Кигинская ЦРБ'!V_пр_2_6</vt:lpstr>
      <vt:lpstr>'ГБУЗ РБ Краснокамская ЦРБ'!V_пр_2_6</vt:lpstr>
      <vt:lpstr>'ГБУЗ РБ Красноусольская ЦРБ'!V_пр_2_6</vt:lpstr>
      <vt:lpstr>'ГБУЗ РБ Кушнаренковская ЦРБ'!V_пр_2_6</vt:lpstr>
      <vt:lpstr>'ГБУЗ РБ Малоязовская ЦРБ'!V_пр_2_6</vt:lpstr>
      <vt:lpstr>'ГБУЗ РБ Мелеузовская ЦРБ'!V_пр_2_6</vt:lpstr>
      <vt:lpstr>'ГБУЗ РБ Месягутовская ЦРБ'!V_пр_2_6</vt:lpstr>
      <vt:lpstr>'ГБУЗ РБ Мишкинская ЦРБ'!V_пр_2_6</vt:lpstr>
      <vt:lpstr>'ГБУЗ РБ Миякинская ЦРБ'!V_пр_2_6</vt:lpstr>
      <vt:lpstr>'ГБУЗ РБ Мраковская ЦРБ'!V_пр_2_6</vt:lpstr>
      <vt:lpstr>'ГБУЗ РБ Нуримановская ЦРБ'!V_пр_2_6</vt:lpstr>
      <vt:lpstr>'ГБУЗ РБ Поликлиника № 43 г.Уфа'!V_пр_2_6</vt:lpstr>
      <vt:lpstr>'ГБУЗ РБ ПОликлиника № 46 г.Уфа'!V_пр_2_6</vt:lpstr>
      <vt:lpstr>'ГБУЗ РБ Поликлиника № 50 г.Уфа'!V_пр_2_6</vt:lpstr>
      <vt:lpstr>'ГБУЗ РБ Раевская ЦРБ'!V_пр_2_6</vt:lpstr>
      <vt:lpstr>'ГБУЗ РБ Стерлибашевская ЦРБ'!V_пр_2_6</vt:lpstr>
      <vt:lpstr>'ГБУЗ РБ Толбазинская ЦРБ'!V_пр_2_6</vt:lpstr>
      <vt:lpstr>'ГБУЗ РБ Туймазинская ЦРБ'!V_пр_2_6</vt:lpstr>
      <vt:lpstr>'ГБУЗ РБ Учалинская ЦГБ'!V_пр_2_6</vt:lpstr>
      <vt:lpstr>'ГБУЗ РБ Федоровская ЦРБ'!V_пр_2_6</vt:lpstr>
      <vt:lpstr>'ГБУЗ РБ ЦГБ г.Сибай'!V_пр_2_6</vt:lpstr>
      <vt:lpstr>'ГБУЗ РБ Чекмагушевская ЦРБ'!V_пр_2_6</vt:lpstr>
      <vt:lpstr>'ГБУЗ РБ Чишминская ЦРБ'!V_пр_2_6</vt:lpstr>
      <vt:lpstr>'ГБУЗ РБ Шаранская ЦРБ'!V_пр_2_6</vt:lpstr>
      <vt:lpstr>'ГБУЗ РБ Языковская ЦРБ'!V_пр_2_6</vt:lpstr>
      <vt:lpstr>'ГБУЗ РБ Янаульская ЦРБ'!V_пр_2_6</vt:lpstr>
      <vt:lpstr>'ООО "Медсервис" г. Салават'!V_пр_2_6</vt:lpstr>
      <vt:lpstr>'УФИЦ РАН'!V_пр_2_6</vt:lpstr>
      <vt:lpstr>'ФГБОУ ВО БГМУ МЗ РФ'!V_пр_2_6</vt:lpstr>
      <vt:lpstr>'ФГБУЗ МСЧ №142 ФМБА России'!V_пр_2_6</vt:lpstr>
      <vt:lpstr>'ЧУЗ "РЖД-Медицина"г.Стерлитамак'!V_пр_2_6</vt:lpstr>
      <vt:lpstr>'ЧУЗ"КБ"РЖД-Медицина" г.Уфа'!V_пр_2_6</vt:lpstr>
      <vt:lpstr>'ГБУЗ РБ Акъярская ЦРБ'!V_пр_2_8</vt:lpstr>
      <vt:lpstr>'ГБУЗ РБ Архангельская ЦРБ'!V_пр_2_8</vt:lpstr>
      <vt:lpstr>'ГБУЗ РБ Аскаровская ЦРБ'!V_пр_2_8</vt:lpstr>
      <vt:lpstr>'ГБУЗ РБ Аскинская ЦРБ'!V_пр_2_8</vt:lpstr>
      <vt:lpstr>'ГБУЗ РБ Баймакская ЦГБ'!V_пр_2_8</vt:lpstr>
      <vt:lpstr>'ГБУЗ РБ Бакалинская ЦРБ'!V_пр_2_8</vt:lpstr>
      <vt:lpstr>'ГБУЗ РБ Балтачевская ЦРБ'!V_пр_2_8</vt:lpstr>
      <vt:lpstr>'ГБУЗ РБ Белебеевская ЦРБ'!V_пр_2_8</vt:lpstr>
      <vt:lpstr>'ГБУЗ РБ Белокатайская ЦРБ'!V_пр_2_8</vt:lpstr>
      <vt:lpstr>'ГБУЗ РБ Белорецкая ЦРКБ'!V_пр_2_8</vt:lpstr>
      <vt:lpstr>'ГБУЗ РБ Бижбулякская ЦРБ'!V_пр_2_8</vt:lpstr>
      <vt:lpstr>'ГБУЗ РБ Бирская ЦРБ'!V_пр_2_8</vt:lpstr>
      <vt:lpstr>'ГБУЗ РБ Благовещенская ЦРБ'!V_пр_2_8</vt:lpstr>
      <vt:lpstr>'ГБУЗ РБ Большеустьикинская ЦРБ'!V_пр_2_8</vt:lpstr>
      <vt:lpstr>'ГБУЗ РБ Буздякская ЦРБ'!V_пр_2_8</vt:lpstr>
      <vt:lpstr>'ГБУЗ РБ Бураевская ЦРБ'!V_пр_2_8</vt:lpstr>
      <vt:lpstr>'ГБУЗ РБ Бурзянская ЦРБ'!V_пр_2_8</vt:lpstr>
      <vt:lpstr>'ГБУЗ РБ Верхне-Татыш. ЦРБ'!V_пр_2_8</vt:lpstr>
      <vt:lpstr>'ГБУЗ РБ Верхнеяркеевская ЦРБ'!V_пр_2_8</vt:lpstr>
      <vt:lpstr>'ГБУЗ РБ ГБ № 1 г.Октябрьский'!V_пр_2_8</vt:lpstr>
      <vt:lpstr>'ГБУЗ РБ ГБ № 9 г.Уфа'!V_пр_2_8</vt:lpstr>
      <vt:lpstr>'ГБУЗ РБ ГБ г.Кумертау'!V_пр_2_8</vt:lpstr>
      <vt:lpstr>'ГБУЗ РБ ГБ г.Нефтекамск'!V_пр_2_8</vt:lpstr>
      <vt:lpstr>'ГБУЗ РБ ГБ г.Салават'!V_пр_2_8</vt:lpstr>
      <vt:lpstr>'ГБУЗ РБ ГДКБ № 17 г.Уфа'!V_пр_2_8</vt:lpstr>
      <vt:lpstr>'ГБУЗ РБ ГКБ № 1 г.Стерлитамак'!V_пр_2_8</vt:lpstr>
      <vt:lpstr>'ГБУЗ РБ ГКБ № 13 г.Уфа'!V_пр_2_8</vt:lpstr>
      <vt:lpstr>'ГБУЗ РБ ГКБ № 18 г.Уфа'!V_пр_2_8</vt:lpstr>
      <vt:lpstr>'ГБУЗ РБ ГКБ № 21 г.Уфа'!V_пр_2_8</vt:lpstr>
      <vt:lpstr>'ГБУЗ РБ ГКБ № 5 г.Уфа'!V_пр_2_8</vt:lpstr>
      <vt:lpstr>'ГБУЗ РБ ГКБ № 8 г.Уфа'!V_пр_2_8</vt:lpstr>
      <vt:lpstr>'ГБУЗ РБ ГКБ Демского р-на г.Уфы'!V_пр_2_8</vt:lpstr>
      <vt:lpstr>'ГБУЗ РБ Давлекановская ЦРБ'!V_пр_2_8</vt:lpstr>
      <vt:lpstr>'ГБУЗ РБ ДБ г.Стерлитамак'!V_пр_2_8</vt:lpstr>
      <vt:lpstr>'ГБУЗ РБ ДП № 2 г.Уфа'!V_пр_2_8</vt:lpstr>
      <vt:lpstr>'ГБУЗ РБ ДП № 3 г.Уфа'!V_пр_2_8</vt:lpstr>
      <vt:lpstr>'ГБУЗ РБ ДП № 4 г.Уфа'!V_пр_2_8</vt:lpstr>
      <vt:lpstr>'ГБУЗ РБ ДП № 5 г.Уфа'!V_пр_2_8</vt:lpstr>
      <vt:lpstr>'ГБУЗ РБ ДП № 6 г.Уфа'!V_пр_2_8</vt:lpstr>
      <vt:lpstr>'ГБУЗ РБ Дюртюлинская ЦРБ'!V_пр_2_8</vt:lpstr>
      <vt:lpstr>'ГБУЗ РБ Ермекеевская ЦРБ'!V_пр_2_8</vt:lpstr>
      <vt:lpstr>'ГБУЗ РБ Зилаирская ЦРБ'!V_пр_2_8</vt:lpstr>
      <vt:lpstr>'ГБУЗ РБ Иглинская ЦРБ'!V_пр_2_8</vt:lpstr>
      <vt:lpstr>'ГБУЗ РБ Исянгуловская ЦРБ'!V_пр_2_8</vt:lpstr>
      <vt:lpstr>'ГБУЗ РБ Ишимбайская ЦРБ'!V_пр_2_8</vt:lpstr>
      <vt:lpstr>'ГБУЗ РБ Калтасинская ЦРБ'!V_пр_2_8</vt:lpstr>
      <vt:lpstr>'ГБУЗ РБ Караидельская ЦРБ'!V_пр_2_8</vt:lpstr>
      <vt:lpstr>'ГБУЗ РБ Кармаскалинская ЦРБ'!V_пр_2_8</vt:lpstr>
      <vt:lpstr>'ГБУЗ РБ КБСМП г.Уфа'!V_пр_2_8</vt:lpstr>
      <vt:lpstr>'ГБУЗ РБ Кигинская ЦРБ'!V_пр_2_8</vt:lpstr>
      <vt:lpstr>'ГБУЗ РБ Краснокамская ЦРБ'!V_пр_2_8</vt:lpstr>
      <vt:lpstr>'ГБУЗ РБ Красноусольская ЦРБ'!V_пр_2_8</vt:lpstr>
      <vt:lpstr>'ГБУЗ РБ Кушнаренковская ЦРБ'!V_пр_2_8</vt:lpstr>
      <vt:lpstr>'ГБУЗ РБ Малоязовская ЦРБ'!V_пр_2_8</vt:lpstr>
      <vt:lpstr>'ГБУЗ РБ Мелеузовская ЦРБ'!V_пр_2_8</vt:lpstr>
      <vt:lpstr>'ГБУЗ РБ Месягутовская ЦРБ'!V_пр_2_8</vt:lpstr>
      <vt:lpstr>'ГБУЗ РБ Мишкинская ЦРБ'!V_пр_2_8</vt:lpstr>
      <vt:lpstr>'ГБУЗ РБ Миякинская ЦРБ'!V_пр_2_8</vt:lpstr>
      <vt:lpstr>'ГБУЗ РБ Мраковская ЦРБ'!V_пр_2_8</vt:lpstr>
      <vt:lpstr>'ГБУЗ РБ Нуримановская ЦРБ'!V_пр_2_8</vt:lpstr>
      <vt:lpstr>'ГБУЗ РБ Поликлиника № 43 г.Уфа'!V_пр_2_8</vt:lpstr>
      <vt:lpstr>'ГБУЗ РБ ПОликлиника № 46 г.Уфа'!V_пр_2_8</vt:lpstr>
      <vt:lpstr>'ГБУЗ РБ Поликлиника № 50 г.Уфа'!V_пр_2_8</vt:lpstr>
      <vt:lpstr>'ГБУЗ РБ Раевская ЦРБ'!V_пр_2_8</vt:lpstr>
      <vt:lpstr>'ГБУЗ РБ Стерлибашевская ЦРБ'!V_пр_2_8</vt:lpstr>
      <vt:lpstr>'ГБУЗ РБ Толбазинская ЦРБ'!V_пр_2_8</vt:lpstr>
      <vt:lpstr>'ГБУЗ РБ Туймазинская ЦРБ'!V_пр_2_8</vt:lpstr>
      <vt:lpstr>'ГБУЗ РБ Учалинская ЦГБ'!V_пр_2_8</vt:lpstr>
      <vt:lpstr>'ГБУЗ РБ Федоровская ЦРБ'!V_пр_2_8</vt:lpstr>
      <vt:lpstr>'ГБУЗ РБ ЦГБ г.Сибай'!V_пр_2_8</vt:lpstr>
      <vt:lpstr>'ГБУЗ РБ Чекмагушевская ЦРБ'!V_пр_2_8</vt:lpstr>
      <vt:lpstr>'ГБУЗ РБ Чишминская ЦРБ'!V_пр_2_8</vt:lpstr>
      <vt:lpstr>'ГБУЗ РБ Шаранская ЦРБ'!V_пр_2_8</vt:lpstr>
      <vt:lpstr>'ГБУЗ РБ Языковская ЦРБ'!V_пр_2_8</vt:lpstr>
      <vt:lpstr>'ГБУЗ РБ Янаульская ЦРБ'!V_пр_2_8</vt:lpstr>
      <vt:lpstr>'ООО "Медсервис" г. Салават'!V_пр_2_8</vt:lpstr>
      <vt:lpstr>'УФИЦ РАН'!V_пр_2_8</vt:lpstr>
      <vt:lpstr>'ФГБОУ ВО БГМУ МЗ РФ'!V_пр_2_8</vt:lpstr>
      <vt:lpstr>'ФГБУЗ МСЧ №142 ФМБА России'!V_пр_2_8</vt:lpstr>
      <vt:lpstr>'ЧУЗ "РЖД-Медицина"г.Стерлитамак'!V_пр_2_8</vt:lpstr>
      <vt:lpstr>'ЧУЗ"КБ"РЖД-Медицина" г.Уфа'!V_пр_2_8</vt:lpstr>
      <vt:lpstr>'ГБУЗ РБ Акъярская ЦРБ'!V_пр_21_3</vt:lpstr>
      <vt:lpstr>'ГБУЗ РБ Архангельская ЦРБ'!V_пр_21_3</vt:lpstr>
      <vt:lpstr>'ГБУЗ РБ Аскаровская ЦРБ'!V_пр_21_3</vt:lpstr>
      <vt:lpstr>'ГБУЗ РБ Аскинская ЦРБ'!V_пр_21_3</vt:lpstr>
      <vt:lpstr>'ГБУЗ РБ Баймакская ЦГБ'!V_пр_21_3</vt:lpstr>
      <vt:lpstr>'ГБУЗ РБ Бакалинская ЦРБ'!V_пр_21_3</vt:lpstr>
      <vt:lpstr>'ГБУЗ РБ Балтачевская ЦРБ'!V_пр_21_3</vt:lpstr>
      <vt:lpstr>'ГБУЗ РБ Белебеевская ЦРБ'!V_пр_21_3</vt:lpstr>
      <vt:lpstr>'ГБУЗ РБ Белокатайская ЦРБ'!V_пр_21_3</vt:lpstr>
      <vt:lpstr>'ГБУЗ РБ Белорецкая ЦРКБ'!V_пр_21_3</vt:lpstr>
      <vt:lpstr>'ГБУЗ РБ Бижбулякская ЦРБ'!V_пр_21_3</vt:lpstr>
      <vt:lpstr>'ГБУЗ РБ Бирская ЦРБ'!V_пр_21_3</vt:lpstr>
      <vt:lpstr>'ГБУЗ РБ Благовещенская ЦРБ'!V_пр_21_3</vt:lpstr>
      <vt:lpstr>'ГБУЗ РБ Большеустьикинская ЦРБ'!V_пр_21_3</vt:lpstr>
      <vt:lpstr>'ГБУЗ РБ Буздякская ЦРБ'!V_пр_21_3</vt:lpstr>
      <vt:lpstr>'ГБУЗ РБ Бураевская ЦРБ'!V_пр_21_3</vt:lpstr>
      <vt:lpstr>'ГБУЗ РБ Бурзянская ЦРБ'!V_пр_21_3</vt:lpstr>
      <vt:lpstr>'ГБУЗ РБ Верхне-Татыш. ЦРБ'!V_пр_21_3</vt:lpstr>
      <vt:lpstr>'ГБУЗ РБ Верхнеяркеевская ЦРБ'!V_пр_21_3</vt:lpstr>
      <vt:lpstr>'ГБУЗ РБ ГБ № 1 г.Октябрьский'!V_пр_21_3</vt:lpstr>
      <vt:lpstr>'ГБУЗ РБ ГБ № 9 г.Уфа'!V_пр_21_3</vt:lpstr>
      <vt:lpstr>'ГБУЗ РБ ГБ г.Кумертау'!V_пр_21_3</vt:lpstr>
      <vt:lpstr>'ГБУЗ РБ ГБ г.Нефтекамск'!V_пр_21_3</vt:lpstr>
      <vt:lpstr>'ГБУЗ РБ ГБ г.Салават'!V_пр_21_3</vt:lpstr>
      <vt:lpstr>'ГБУЗ РБ ГДКБ № 17 г.Уфа'!V_пр_21_3</vt:lpstr>
      <vt:lpstr>'ГБУЗ РБ ГКБ № 1 г.Стерлитамак'!V_пр_21_3</vt:lpstr>
      <vt:lpstr>'ГБУЗ РБ ГКБ № 13 г.Уфа'!V_пр_21_3</vt:lpstr>
      <vt:lpstr>'ГБУЗ РБ ГКБ № 18 г.Уфа'!V_пр_21_3</vt:lpstr>
      <vt:lpstr>'ГБУЗ РБ ГКБ № 21 г.Уфа'!V_пр_21_3</vt:lpstr>
      <vt:lpstr>'ГБУЗ РБ ГКБ № 5 г.Уфа'!V_пр_21_3</vt:lpstr>
      <vt:lpstr>'ГБУЗ РБ ГКБ № 8 г.Уфа'!V_пр_21_3</vt:lpstr>
      <vt:lpstr>'ГБУЗ РБ ГКБ Демского р-на г.Уфы'!V_пр_21_3</vt:lpstr>
      <vt:lpstr>'ГБУЗ РБ Давлекановская ЦРБ'!V_пр_21_3</vt:lpstr>
      <vt:lpstr>'ГБУЗ РБ ДБ г.Стерлитамак'!V_пр_21_3</vt:lpstr>
      <vt:lpstr>'ГБУЗ РБ ДП № 2 г.Уфа'!V_пр_21_3</vt:lpstr>
      <vt:lpstr>'ГБУЗ РБ ДП № 3 г.Уфа'!V_пр_21_3</vt:lpstr>
      <vt:lpstr>'ГБУЗ РБ ДП № 4 г.Уфа'!V_пр_21_3</vt:lpstr>
      <vt:lpstr>'ГБУЗ РБ ДП № 5 г.Уфа'!V_пр_21_3</vt:lpstr>
      <vt:lpstr>'ГБУЗ РБ ДП № 6 г.Уфа'!V_пр_21_3</vt:lpstr>
      <vt:lpstr>'ГБУЗ РБ Дюртюлинская ЦРБ'!V_пр_21_3</vt:lpstr>
      <vt:lpstr>'ГБУЗ РБ Ермекеевская ЦРБ'!V_пр_21_3</vt:lpstr>
      <vt:lpstr>'ГБУЗ РБ Зилаирская ЦРБ'!V_пр_21_3</vt:lpstr>
      <vt:lpstr>'ГБУЗ РБ Иглинская ЦРБ'!V_пр_21_3</vt:lpstr>
      <vt:lpstr>'ГБУЗ РБ Исянгуловская ЦРБ'!V_пр_21_3</vt:lpstr>
      <vt:lpstr>'ГБУЗ РБ Ишимбайская ЦРБ'!V_пр_21_3</vt:lpstr>
      <vt:lpstr>'ГБУЗ РБ Калтасинская ЦРБ'!V_пр_21_3</vt:lpstr>
      <vt:lpstr>'ГБУЗ РБ Караидельская ЦРБ'!V_пр_21_3</vt:lpstr>
      <vt:lpstr>'ГБУЗ РБ Кармаскалинская ЦРБ'!V_пр_21_3</vt:lpstr>
      <vt:lpstr>'ГБУЗ РБ КБСМП г.Уфа'!V_пр_21_3</vt:lpstr>
      <vt:lpstr>'ГБУЗ РБ Кигинская ЦРБ'!V_пр_21_3</vt:lpstr>
      <vt:lpstr>'ГБУЗ РБ Краснокамская ЦРБ'!V_пр_21_3</vt:lpstr>
      <vt:lpstr>'ГБУЗ РБ Красноусольская ЦРБ'!V_пр_21_3</vt:lpstr>
      <vt:lpstr>'ГБУЗ РБ Кушнаренковская ЦРБ'!V_пр_21_3</vt:lpstr>
      <vt:lpstr>'ГБУЗ РБ Малоязовская ЦРБ'!V_пр_21_3</vt:lpstr>
      <vt:lpstr>'ГБУЗ РБ Мелеузовская ЦРБ'!V_пр_21_3</vt:lpstr>
      <vt:lpstr>'ГБУЗ РБ Месягутовская ЦРБ'!V_пр_21_3</vt:lpstr>
      <vt:lpstr>'ГБУЗ РБ Мишкинская ЦРБ'!V_пр_21_3</vt:lpstr>
      <vt:lpstr>'ГБУЗ РБ Миякинская ЦРБ'!V_пр_21_3</vt:lpstr>
      <vt:lpstr>'ГБУЗ РБ Мраковская ЦРБ'!V_пр_21_3</vt:lpstr>
      <vt:lpstr>'ГБУЗ РБ Нуримановская ЦРБ'!V_пр_21_3</vt:lpstr>
      <vt:lpstr>'ГБУЗ РБ Поликлиника № 43 г.Уфа'!V_пр_21_3</vt:lpstr>
      <vt:lpstr>'ГБУЗ РБ ПОликлиника № 46 г.Уфа'!V_пр_21_3</vt:lpstr>
      <vt:lpstr>'ГБУЗ РБ Поликлиника № 50 г.Уфа'!V_пр_21_3</vt:lpstr>
      <vt:lpstr>'ГБУЗ РБ Раевская ЦРБ'!V_пр_21_3</vt:lpstr>
      <vt:lpstr>'ГБУЗ РБ Стерлибашевская ЦРБ'!V_пр_21_3</vt:lpstr>
      <vt:lpstr>'ГБУЗ РБ Толбазинская ЦРБ'!V_пр_21_3</vt:lpstr>
      <vt:lpstr>'ГБУЗ РБ Туймазинская ЦРБ'!V_пр_21_3</vt:lpstr>
      <vt:lpstr>'ГБУЗ РБ Учалинская ЦГБ'!V_пр_21_3</vt:lpstr>
      <vt:lpstr>'ГБУЗ РБ Федоровская ЦРБ'!V_пр_21_3</vt:lpstr>
      <vt:lpstr>'ГБУЗ РБ ЦГБ г.Сибай'!V_пр_21_3</vt:lpstr>
      <vt:lpstr>'ГБУЗ РБ Чекмагушевская ЦРБ'!V_пр_21_3</vt:lpstr>
      <vt:lpstr>'ГБУЗ РБ Чишминская ЦРБ'!V_пр_21_3</vt:lpstr>
      <vt:lpstr>'ГБУЗ РБ Шаранская ЦРБ'!V_пр_21_3</vt:lpstr>
      <vt:lpstr>'ГБУЗ РБ Языковская ЦРБ'!V_пр_21_3</vt:lpstr>
      <vt:lpstr>'ГБУЗ РБ Янаульская ЦРБ'!V_пр_21_3</vt:lpstr>
      <vt:lpstr>'ООО "Медсервис" г. Салават'!V_пр_21_3</vt:lpstr>
      <vt:lpstr>'УФИЦ РАН'!V_пр_21_3</vt:lpstr>
      <vt:lpstr>'ФГБОУ ВО БГМУ МЗ РФ'!V_пр_21_3</vt:lpstr>
      <vt:lpstr>'ФГБУЗ МСЧ №142 ФМБА России'!V_пр_21_3</vt:lpstr>
      <vt:lpstr>'ЧУЗ "РЖД-Медицина"г.Стерлитамак'!V_пр_21_3</vt:lpstr>
      <vt:lpstr>'ЧУЗ"КБ"РЖД-Медицина" г.Уфа'!V_пр_21_3</vt:lpstr>
      <vt:lpstr>'ГБУЗ РБ Акъярская ЦРБ'!V_пр_21_5</vt:lpstr>
      <vt:lpstr>'ГБУЗ РБ Архангельская ЦРБ'!V_пр_21_5</vt:lpstr>
      <vt:lpstr>'ГБУЗ РБ Аскаровская ЦРБ'!V_пр_21_5</vt:lpstr>
      <vt:lpstr>'ГБУЗ РБ Аскинская ЦРБ'!V_пр_21_5</vt:lpstr>
      <vt:lpstr>'ГБУЗ РБ Баймакская ЦГБ'!V_пр_21_5</vt:lpstr>
      <vt:lpstr>'ГБУЗ РБ Бакалинская ЦРБ'!V_пр_21_5</vt:lpstr>
      <vt:lpstr>'ГБУЗ РБ Балтачевская ЦРБ'!V_пр_21_5</vt:lpstr>
      <vt:lpstr>'ГБУЗ РБ Белебеевская ЦРБ'!V_пр_21_5</vt:lpstr>
      <vt:lpstr>'ГБУЗ РБ Белокатайская ЦРБ'!V_пр_21_5</vt:lpstr>
      <vt:lpstr>'ГБУЗ РБ Белорецкая ЦРКБ'!V_пр_21_5</vt:lpstr>
      <vt:lpstr>'ГБУЗ РБ Бижбулякская ЦРБ'!V_пр_21_5</vt:lpstr>
      <vt:lpstr>'ГБУЗ РБ Бирская ЦРБ'!V_пр_21_5</vt:lpstr>
      <vt:lpstr>'ГБУЗ РБ Благовещенская ЦРБ'!V_пр_21_5</vt:lpstr>
      <vt:lpstr>'ГБУЗ РБ Большеустьикинская ЦРБ'!V_пр_21_5</vt:lpstr>
      <vt:lpstr>'ГБУЗ РБ Буздякская ЦРБ'!V_пр_21_5</vt:lpstr>
      <vt:lpstr>'ГБУЗ РБ Бураевская ЦРБ'!V_пр_21_5</vt:lpstr>
      <vt:lpstr>'ГБУЗ РБ Бурзянская ЦРБ'!V_пр_21_5</vt:lpstr>
      <vt:lpstr>'ГБУЗ РБ Верхне-Татыш. ЦРБ'!V_пр_21_5</vt:lpstr>
      <vt:lpstr>'ГБУЗ РБ Верхнеяркеевская ЦРБ'!V_пр_21_5</vt:lpstr>
      <vt:lpstr>'ГБУЗ РБ ГБ № 1 г.Октябрьский'!V_пр_21_5</vt:lpstr>
      <vt:lpstr>'ГБУЗ РБ ГБ № 9 г.Уфа'!V_пр_21_5</vt:lpstr>
      <vt:lpstr>'ГБУЗ РБ ГБ г.Кумертау'!V_пр_21_5</vt:lpstr>
      <vt:lpstr>'ГБУЗ РБ ГБ г.Нефтекамск'!V_пр_21_5</vt:lpstr>
      <vt:lpstr>'ГБУЗ РБ ГБ г.Салават'!V_пр_21_5</vt:lpstr>
      <vt:lpstr>'ГБУЗ РБ ГДКБ № 17 г.Уфа'!V_пр_21_5</vt:lpstr>
      <vt:lpstr>'ГБУЗ РБ ГКБ № 1 г.Стерлитамак'!V_пр_21_5</vt:lpstr>
      <vt:lpstr>'ГБУЗ РБ ГКБ № 13 г.Уфа'!V_пр_21_5</vt:lpstr>
      <vt:lpstr>'ГБУЗ РБ ГКБ № 18 г.Уфа'!V_пр_21_5</vt:lpstr>
      <vt:lpstr>'ГБУЗ РБ ГКБ № 21 г.Уфа'!V_пр_21_5</vt:lpstr>
      <vt:lpstr>'ГБУЗ РБ ГКБ № 5 г.Уфа'!V_пр_21_5</vt:lpstr>
      <vt:lpstr>'ГБУЗ РБ ГКБ № 8 г.Уфа'!V_пр_21_5</vt:lpstr>
      <vt:lpstr>'ГБУЗ РБ ГКБ Демского р-на г.Уфы'!V_пр_21_5</vt:lpstr>
      <vt:lpstr>'ГБУЗ РБ Давлекановская ЦРБ'!V_пр_21_5</vt:lpstr>
      <vt:lpstr>'ГБУЗ РБ ДБ г.Стерлитамак'!V_пр_21_5</vt:lpstr>
      <vt:lpstr>'ГБУЗ РБ ДП № 2 г.Уфа'!V_пр_21_5</vt:lpstr>
      <vt:lpstr>'ГБУЗ РБ ДП № 3 г.Уфа'!V_пр_21_5</vt:lpstr>
      <vt:lpstr>'ГБУЗ РБ ДП № 4 г.Уфа'!V_пр_21_5</vt:lpstr>
      <vt:lpstr>'ГБУЗ РБ ДП № 5 г.Уфа'!V_пр_21_5</vt:lpstr>
      <vt:lpstr>'ГБУЗ РБ ДП № 6 г.Уфа'!V_пр_21_5</vt:lpstr>
      <vt:lpstr>'ГБУЗ РБ Дюртюлинская ЦРБ'!V_пр_21_5</vt:lpstr>
      <vt:lpstr>'ГБУЗ РБ Ермекеевская ЦРБ'!V_пр_21_5</vt:lpstr>
      <vt:lpstr>'ГБУЗ РБ Зилаирская ЦРБ'!V_пр_21_5</vt:lpstr>
      <vt:lpstr>'ГБУЗ РБ Иглинская ЦРБ'!V_пр_21_5</vt:lpstr>
      <vt:lpstr>'ГБУЗ РБ Исянгуловская ЦРБ'!V_пр_21_5</vt:lpstr>
      <vt:lpstr>'ГБУЗ РБ Ишимбайская ЦРБ'!V_пр_21_5</vt:lpstr>
      <vt:lpstr>'ГБУЗ РБ Калтасинская ЦРБ'!V_пр_21_5</vt:lpstr>
      <vt:lpstr>'ГБУЗ РБ Караидельская ЦРБ'!V_пр_21_5</vt:lpstr>
      <vt:lpstr>'ГБУЗ РБ Кармаскалинская ЦРБ'!V_пр_21_5</vt:lpstr>
      <vt:lpstr>'ГБУЗ РБ КБСМП г.Уфа'!V_пр_21_5</vt:lpstr>
      <vt:lpstr>'ГБУЗ РБ Кигинская ЦРБ'!V_пр_21_5</vt:lpstr>
      <vt:lpstr>'ГБУЗ РБ Краснокамская ЦРБ'!V_пр_21_5</vt:lpstr>
      <vt:lpstr>'ГБУЗ РБ Красноусольская ЦРБ'!V_пр_21_5</vt:lpstr>
      <vt:lpstr>'ГБУЗ РБ Кушнаренковская ЦРБ'!V_пр_21_5</vt:lpstr>
      <vt:lpstr>'ГБУЗ РБ Малоязовская ЦРБ'!V_пр_21_5</vt:lpstr>
      <vt:lpstr>'ГБУЗ РБ Мелеузовская ЦРБ'!V_пр_21_5</vt:lpstr>
      <vt:lpstr>'ГБУЗ РБ Месягутовская ЦРБ'!V_пр_21_5</vt:lpstr>
      <vt:lpstr>'ГБУЗ РБ Мишкинская ЦРБ'!V_пр_21_5</vt:lpstr>
      <vt:lpstr>'ГБУЗ РБ Миякинская ЦРБ'!V_пр_21_5</vt:lpstr>
      <vt:lpstr>'ГБУЗ РБ Мраковская ЦРБ'!V_пр_21_5</vt:lpstr>
      <vt:lpstr>'ГБУЗ РБ Нуримановская ЦРБ'!V_пр_21_5</vt:lpstr>
      <vt:lpstr>'ГБУЗ РБ Поликлиника № 43 г.Уфа'!V_пр_21_5</vt:lpstr>
      <vt:lpstr>'ГБУЗ РБ ПОликлиника № 46 г.Уфа'!V_пр_21_5</vt:lpstr>
      <vt:lpstr>'ГБУЗ РБ Поликлиника № 50 г.Уфа'!V_пр_21_5</vt:lpstr>
      <vt:lpstr>'ГБУЗ РБ Раевская ЦРБ'!V_пр_21_5</vt:lpstr>
      <vt:lpstr>'ГБУЗ РБ Стерлибашевская ЦРБ'!V_пр_21_5</vt:lpstr>
      <vt:lpstr>'ГБУЗ РБ Толбазинская ЦРБ'!V_пр_21_5</vt:lpstr>
      <vt:lpstr>'ГБУЗ РБ Туймазинская ЦРБ'!V_пр_21_5</vt:lpstr>
      <vt:lpstr>'ГБУЗ РБ Учалинская ЦГБ'!V_пр_21_5</vt:lpstr>
      <vt:lpstr>'ГБУЗ РБ Федоровская ЦРБ'!V_пр_21_5</vt:lpstr>
      <vt:lpstr>'ГБУЗ РБ ЦГБ г.Сибай'!V_пр_21_5</vt:lpstr>
      <vt:lpstr>'ГБУЗ РБ Чекмагушевская ЦРБ'!V_пр_21_5</vt:lpstr>
      <vt:lpstr>'ГБУЗ РБ Чишминская ЦРБ'!V_пр_21_5</vt:lpstr>
      <vt:lpstr>'ГБУЗ РБ Шаранская ЦРБ'!V_пр_21_5</vt:lpstr>
      <vt:lpstr>'ГБУЗ РБ Языковская ЦРБ'!V_пр_21_5</vt:lpstr>
      <vt:lpstr>'ГБУЗ РБ Янаульская ЦРБ'!V_пр_21_5</vt:lpstr>
      <vt:lpstr>'ООО "Медсервис" г. Салават'!V_пр_21_5</vt:lpstr>
      <vt:lpstr>'УФИЦ РАН'!V_пр_21_5</vt:lpstr>
      <vt:lpstr>'ФГБОУ ВО БГМУ МЗ РФ'!V_пр_21_5</vt:lpstr>
      <vt:lpstr>'ФГБУЗ МСЧ №142 ФМБА России'!V_пр_21_5</vt:lpstr>
      <vt:lpstr>'ЧУЗ "РЖД-Медицина"г.Стерлитамак'!V_пр_21_5</vt:lpstr>
      <vt:lpstr>'ЧУЗ"КБ"РЖД-Медицина" г.Уфа'!V_пр_21_5</vt:lpstr>
      <vt:lpstr>'ГБУЗ РБ Акъярская ЦРБ'!V_пр_21_7</vt:lpstr>
      <vt:lpstr>'ГБУЗ РБ Архангельская ЦРБ'!V_пр_21_7</vt:lpstr>
      <vt:lpstr>'ГБУЗ РБ Аскаровская ЦРБ'!V_пр_21_7</vt:lpstr>
      <vt:lpstr>'ГБУЗ РБ Аскинская ЦРБ'!V_пр_21_7</vt:lpstr>
      <vt:lpstr>'ГБУЗ РБ Баймакская ЦГБ'!V_пр_21_7</vt:lpstr>
      <vt:lpstr>'ГБУЗ РБ Бакалинская ЦРБ'!V_пр_21_7</vt:lpstr>
      <vt:lpstr>'ГБУЗ РБ Балтачевская ЦРБ'!V_пр_21_7</vt:lpstr>
      <vt:lpstr>'ГБУЗ РБ Белебеевская ЦРБ'!V_пр_21_7</vt:lpstr>
      <vt:lpstr>'ГБУЗ РБ Белокатайская ЦРБ'!V_пр_21_7</vt:lpstr>
      <vt:lpstr>'ГБУЗ РБ Белорецкая ЦРКБ'!V_пр_21_7</vt:lpstr>
      <vt:lpstr>'ГБУЗ РБ Бижбулякская ЦРБ'!V_пр_21_7</vt:lpstr>
      <vt:lpstr>'ГБУЗ РБ Бирская ЦРБ'!V_пр_21_7</vt:lpstr>
      <vt:lpstr>'ГБУЗ РБ Благовещенская ЦРБ'!V_пр_21_7</vt:lpstr>
      <vt:lpstr>'ГБУЗ РБ Большеустьикинская ЦРБ'!V_пр_21_7</vt:lpstr>
      <vt:lpstr>'ГБУЗ РБ Буздякская ЦРБ'!V_пр_21_7</vt:lpstr>
      <vt:lpstr>'ГБУЗ РБ Бураевская ЦРБ'!V_пр_21_7</vt:lpstr>
      <vt:lpstr>'ГБУЗ РБ Бурзянская ЦРБ'!V_пр_21_7</vt:lpstr>
      <vt:lpstr>'ГБУЗ РБ Верхне-Татыш. ЦРБ'!V_пр_21_7</vt:lpstr>
      <vt:lpstr>'ГБУЗ РБ Верхнеяркеевская ЦРБ'!V_пр_21_7</vt:lpstr>
      <vt:lpstr>'ГБУЗ РБ ГБ № 1 г.Октябрьский'!V_пр_21_7</vt:lpstr>
      <vt:lpstr>'ГБУЗ РБ ГБ № 9 г.Уфа'!V_пр_21_7</vt:lpstr>
      <vt:lpstr>'ГБУЗ РБ ГБ г.Кумертау'!V_пр_21_7</vt:lpstr>
      <vt:lpstr>'ГБУЗ РБ ГБ г.Нефтекамск'!V_пр_21_7</vt:lpstr>
      <vt:lpstr>'ГБУЗ РБ ГБ г.Салават'!V_пр_21_7</vt:lpstr>
      <vt:lpstr>'ГБУЗ РБ ГДКБ № 17 г.Уфа'!V_пр_21_7</vt:lpstr>
      <vt:lpstr>'ГБУЗ РБ ГКБ № 1 г.Стерлитамак'!V_пр_21_7</vt:lpstr>
      <vt:lpstr>'ГБУЗ РБ ГКБ № 13 г.Уфа'!V_пр_21_7</vt:lpstr>
      <vt:lpstr>'ГБУЗ РБ ГКБ № 18 г.Уфа'!V_пр_21_7</vt:lpstr>
      <vt:lpstr>'ГБУЗ РБ ГКБ № 21 г.Уфа'!V_пр_21_7</vt:lpstr>
      <vt:lpstr>'ГБУЗ РБ ГКБ № 5 г.Уфа'!V_пр_21_7</vt:lpstr>
      <vt:lpstr>'ГБУЗ РБ ГКБ № 8 г.Уфа'!V_пр_21_7</vt:lpstr>
      <vt:lpstr>'ГБУЗ РБ ГКБ Демского р-на г.Уфы'!V_пр_21_7</vt:lpstr>
      <vt:lpstr>'ГБУЗ РБ Давлекановская ЦРБ'!V_пр_21_7</vt:lpstr>
      <vt:lpstr>'ГБУЗ РБ ДБ г.Стерлитамак'!V_пр_21_7</vt:lpstr>
      <vt:lpstr>'ГБУЗ РБ ДП № 2 г.Уфа'!V_пр_21_7</vt:lpstr>
      <vt:lpstr>'ГБУЗ РБ ДП № 3 г.Уфа'!V_пр_21_7</vt:lpstr>
      <vt:lpstr>'ГБУЗ РБ ДП № 4 г.Уфа'!V_пр_21_7</vt:lpstr>
      <vt:lpstr>'ГБУЗ РБ ДП № 5 г.Уфа'!V_пр_21_7</vt:lpstr>
      <vt:lpstr>'ГБУЗ РБ ДП № 6 г.Уфа'!V_пр_21_7</vt:lpstr>
      <vt:lpstr>'ГБУЗ РБ Дюртюлинская ЦРБ'!V_пр_21_7</vt:lpstr>
      <vt:lpstr>'ГБУЗ РБ Ермекеевская ЦРБ'!V_пр_21_7</vt:lpstr>
      <vt:lpstr>'ГБУЗ РБ Зилаирская ЦРБ'!V_пр_21_7</vt:lpstr>
      <vt:lpstr>'ГБУЗ РБ Иглинская ЦРБ'!V_пр_21_7</vt:lpstr>
      <vt:lpstr>'ГБУЗ РБ Исянгуловская ЦРБ'!V_пр_21_7</vt:lpstr>
      <vt:lpstr>'ГБУЗ РБ Ишимбайская ЦРБ'!V_пр_21_7</vt:lpstr>
      <vt:lpstr>'ГБУЗ РБ Калтасинская ЦРБ'!V_пр_21_7</vt:lpstr>
      <vt:lpstr>'ГБУЗ РБ Караидельская ЦРБ'!V_пр_21_7</vt:lpstr>
      <vt:lpstr>'ГБУЗ РБ Кармаскалинская ЦРБ'!V_пр_21_7</vt:lpstr>
      <vt:lpstr>'ГБУЗ РБ КБСМП г.Уфа'!V_пр_21_7</vt:lpstr>
      <vt:lpstr>'ГБУЗ РБ Кигинская ЦРБ'!V_пр_21_7</vt:lpstr>
      <vt:lpstr>'ГБУЗ РБ Краснокамская ЦРБ'!V_пр_21_7</vt:lpstr>
      <vt:lpstr>'ГБУЗ РБ Красноусольская ЦРБ'!V_пр_21_7</vt:lpstr>
      <vt:lpstr>'ГБУЗ РБ Кушнаренковская ЦРБ'!V_пр_21_7</vt:lpstr>
      <vt:lpstr>'ГБУЗ РБ Малоязовская ЦРБ'!V_пр_21_7</vt:lpstr>
      <vt:lpstr>'ГБУЗ РБ Мелеузовская ЦРБ'!V_пр_21_7</vt:lpstr>
      <vt:lpstr>'ГБУЗ РБ Месягутовская ЦРБ'!V_пр_21_7</vt:lpstr>
      <vt:lpstr>'ГБУЗ РБ Мишкинская ЦРБ'!V_пр_21_7</vt:lpstr>
      <vt:lpstr>'ГБУЗ РБ Миякинская ЦРБ'!V_пр_21_7</vt:lpstr>
      <vt:lpstr>'ГБУЗ РБ Мраковская ЦРБ'!V_пр_21_7</vt:lpstr>
      <vt:lpstr>'ГБУЗ РБ Нуримановская ЦРБ'!V_пр_21_7</vt:lpstr>
      <vt:lpstr>'ГБУЗ РБ Поликлиника № 43 г.Уфа'!V_пр_21_7</vt:lpstr>
      <vt:lpstr>'ГБУЗ РБ ПОликлиника № 46 г.Уфа'!V_пр_21_7</vt:lpstr>
      <vt:lpstr>'ГБУЗ РБ Поликлиника № 50 г.Уфа'!V_пр_21_7</vt:lpstr>
      <vt:lpstr>'ГБУЗ РБ Раевская ЦРБ'!V_пр_21_7</vt:lpstr>
      <vt:lpstr>'ГБУЗ РБ Стерлибашевская ЦРБ'!V_пр_21_7</vt:lpstr>
      <vt:lpstr>'ГБУЗ РБ Толбазинская ЦРБ'!V_пр_21_7</vt:lpstr>
      <vt:lpstr>'ГБУЗ РБ Туймазинская ЦРБ'!V_пр_21_7</vt:lpstr>
      <vt:lpstr>'ГБУЗ РБ Учалинская ЦГБ'!V_пр_21_7</vt:lpstr>
      <vt:lpstr>'ГБУЗ РБ Федоровская ЦРБ'!V_пр_21_7</vt:lpstr>
      <vt:lpstr>'ГБУЗ РБ ЦГБ г.Сибай'!V_пр_21_7</vt:lpstr>
      <vt:lpstr>'ГБУЗ РБ Чекмагушевская ЦРБ'!V_пр_21_7</vt:lpstr>
      <vt:lpstr>'ГБУЗ РБ Чишминская ЦРБ'!V_пр_21_7</vt:lpstr>
      <vt:lpstr>'ГБУЗ РБ Шаранская ЦРБ'!V_пр_21_7</vt:lpstr>
      <vt:lpstr>'ГБУЗ РБ Языковская ЦРБ'!V_пр_21_7</vt:lpstr>
      <vt:lpstr>'ГБУЗ РБ Янаульская ЦРБ'!V_пр_21_7</vt:lpstr>
      <vt:lpstr>'ООО "Медсервис" г. Салават'!V_пр_21_7</vt:lpstr>
      <vt:lpstr>'УФИЦ РАН'!V_пр_21_7</vt:lpstr>
      <vt:lpstr>'ФГБОУ ВО БГМУ МЗ РФ'!V_пр_21_7</vt:lpstr>
      <vt:lpstr>'ФГБУЗ МСЧ №142 ФМБА России'!V_пр_21_7</vt:lpstr>
      <vt:lpstr>'ЧУЗ "РЖД-Медицина"г.Стерлитамак'!V_пр_21_7</vt:lpstr>
      <vt:lpstr>'ЧУЗ"КБ"РЖД-Медицина" г.Уфа'!V_пр_21_7</vt:lpstr>
      <vt:lpstr>'ГБУЗ РБ Акъярская ЦРБ'!V_пр_21_8</vt:lpstr>
      <vt:lpstr>'ГБУЗ РБ Архангельская ЦРБ'!V_пр_21_8</vt:lpstr>
      <vt:lpstr>'ГБУЗ РБ Аскаровская ЦРБ'!V_пр_21_8</vt:lpstr>
      <vt:lpstr>'ГБУЗ РБ Аскинская ЦРБ'!V_пр_21_8</vt:lpstr>
      <vt:lpstr>'ГБУЗ РБ Баймакская ЦГБ'!V_пр_21_8</vt:lpstr>
      <vt:lpstr>'ГБУЗ РБ Бакалинская ЦРБ'!V_пр_21_8</vt:lpstr>
      <vt:lpstr>'ГБУЗ РБ Балтачевская ЦРБ'!V_пр_21_8</vt:lpstr>
      <vt:lpstr>'ГБУЗ РБ Белебеевская ЦРБ'!V_пр_21_8</vt:lpstr>
      <vt:lpstr>'ГБУЗ РБ Белокатайская ЦРБ'!V_пр_21_8</vt:lpstr>
      <vt:lpstr>'ГБУЗ РБ Белорецкая ЦРКБ'!V_пр_21_8</vt:lpstr>
      <vt:lpstr>'ГБУЗ РБ Бижбулякская ЦРБ'!V_пр_21_8</vt:lpstr>
      <vt:lpstr>'ГБУЗ РБ Бирская ЦРБ'!V_пр_21_8</vt:lpstr>
      <vt:lpstr>'ГБУЗ РБ Благовещенская ЦРБ'!V_пр_21_8</vt:lpstr>
      <vt:lpstr>'ГБУЗ РБ Большеустьикинская ЦРБ'!V_пр_21_8</vt:lpstr>
      <vt:lpstr>'ГБУЗ РБ Буздякская ЦРБ'!V_пр_21_8</vt:lpstr>
      <vt:lpstr>'ГБУЗ РБ Бураевская ЦРБ'!V_пр_21_8</vt:lpstr>
      <vt:lpstr>'ГБУЗ РБ Бурзянская ЦРБ'!V_пр_21_8</vt:lpstr>
      <vt:lpstr>'ГБУЗ РБ Верхне-Татыш. ЦРБ'!V_пр_21_8</vt:lpstr>
      <vt:lpstr>'ГБУЗ РБ Верхнеяркеевская ЦРБ'!V_пр_21_8</vt:lpstr>
      <vt:lpstr>'ГБУЗ РБ ГБ № 1 г.Октябрьский'!V_пр_21_8</vt:lpstr>
      <vt:lpstr>'ГБУЗ РБ ГБ № 9 г.Уфа'!V_пр_21_8</vt:lpstr>
      <vt:lpstr>'ГБУЗ РБ ГБ г.Кумертау'!V_пр_21_8</vt:lpstr>
      <vt:lpstr>'ГБУЗ РБ ГБ г.Нефтекамск'!V_пр_21_8</vt:lpstr>
      <vt:lpstr>'ГБУЗ РБ ГБ г.Салават'!V_пр_21_8</vt:lpstr>
      <vt:lpstr>'ГБУЗ РБ ГДКБ № 17 г.Уфа'!V_пр_21_8</vt:lpstr>
      <vt:lpstr>'ГБУЗ РБ ГКБ № 1 г.Стерлитамак'!V_пр_21_8</vt:lpstr>
      <vt:lpstr>'ГБУЗ РБ ГКБ № 13 г.Уфа'!V_пр_21_8</vt:lpstr>
      <vt:lpstr>'ГБУЗ РБ ГКБ № 18 г.Уфа'!V_пр_21_8</vt:lpstr>
      <vt:lpstr>'ГБУЗ РБ ГКБ № 21 г.Уфа'!V_пр_21_8</vt:lpstr>
      <vt:lpstr>'ГБУЗ РБ ГКБ № 5 г.Уфа'!V_пр_21_8</vt:lpstr>
      <vt:lpstr>'ГБУЗ РБ ГКБ № 8 г.Уфа'!V_пр_21_8</vt:lpstr>
      <vt:lpstr>'ГБУЗ РБ ГКБ Демского р-на г.Уфы'!V_пр_21_8</vt:lpstr>
      <vt:lpstr>'ГБУЗ РБ Давлекановская ЦРБ'!V_пр_21_8</vt:lpstr>
      <vt:lpstr>'ГБУЗ РБ ДБ г.Стерлитамак'!V_пр_21_8</vt:lpstr>
      <vt:lpstr>'ГБУЗ РБ ДП № 2 г.Уфа'!V_пр_21_8</vt:lpstr>
      <vt:lpstr>'ГБУЗ РБ ДП № 3 г.Уфа'!V_пр_21_8</vt:lpstr>
      <vt:lpstr>'ГБУЗ РБ ДП № 4 г.Уфа'!V_пр_21_8</vt:lpstr>
      <vt:lpstr>'ГБУЗ РБ ДП № 5 г.Уфа'!V_пр_21_8</vt:lpstr>
      <vt:lpstr>'ГБУЗ РБ ДП № 6 г.Уфа'!V_пр_21_8</vt:lpstr>
      <vt:lpstr>'ГБУЗ РБ Дюртюлинская ЦРБ'!V_пр_21_8</vt:lpstr>
      <vt:lpstr>'ГБУЗ РБ Ермекеевская ЦРБ'!V_пр_21_8</vt:lpstr>
      <vt:lpstr>'ГБУЗ РБ Зилаирская ЦРБ'!V_пр_21_8</vt:lpstr>
      <vt:lpstr>'ГБУЗ РБ Иглинская ЦРБ'!V_пр_21_8</vt:lpstr>
      <vt:lpstr>'ГБУЗ РБ Исянгуловская ЦРБ'!V_пр_21_8</vt:lpstr>
      <vt:lpstr>'ГБУЗ РБ Ишимбайская ЦРБ'!V_пр_21_8</vt:lpstr>
      <vt:lpstr>'ГБУЗ РБ Калтасинская ЦРБ'!V_пр_21_8</vt:lpstr>
      <vt:lpstr>'ГБУЗ РБ Караидельская ЦРБ'!V_пр_21_8</vt:lpstr>
      <vt:lpstr>'ГБУЗ РБ Кармаскалинская ЦРБ'!V_пр_21_8</vt:lpstr>
      <vt:lpstr>'ГБУЗ РБ КБСМП г.Уфа'!V_пр_21_8</vt:lpstr>
      <vt:lpstr>'ГБУЗ РБ Кигинская ЦРБ'!V_пр_21_8</vt:lpstr>
      <vt:lpstr>'ГБУЗ РБ Краснокамская ЦРБ'!V_пр_21_8</vt:lpstr>
      <vt:lpstr>'ГБУЗ РБ Красноусольская ЦРБ'!V_пр_21_8</vt:lpstr>
      <vt:lpstr>'ГБУЗ РБ Кушнаренковская ЦРБ'!V_пр_21_8</vt:lpstr>
      <vt:lpstr>'ГБУЗ РБ Малоязовская ЦРБ'!V_пр_21_8</vt:lpstr>
      <vt:lpstr>'ГБУЗ РБ Мелеузовская ЦРБ'!V_пр_21_8</vt:lpstr>
      <vt:lpstr>'ГБУЗ РБ Месягутовская ЦРБ'!V_пр_21_8</vt:lpstr>
      <vt:lpstr>'ГБУЗ РБ Мишкинская ЦРБ'!V_пр_21_8</vt:lpstr>
      <vt:lpstr>'ГБУЗ РБ Миякинская ЦРБ'!V_пр_21_8</vt:lpstr>
      <vt:lpstr>'ГБУЗ РБ Мраковская ЦРБ'!V_пр_21_8</vt:lpstr>
      <vt:lpstr>'ГБУЗ РБ Нуримановская ЦРБ'!V_пр_21_8</vt:lpstr>
      <vt:lpstr>'ГБУЗ РБ Поликлиника № 43 г.Уфа'!V_пр_21_8</vt:lpstr>
      <vt:lpstr>'ГБУЗ РБ ПОликлиника № 46 г.Уфа'!V_пр_21_8</vt:lpstr>
      <vt:lpstr>'ГБУЗ РБ Поликлиника № 50 г.Уфа'!V_пр_21_8</vt:lpstr>
      <vt:lpstr>'ГБУЗ РБ Раевская ЦРБ'!V_пр_21_8</vt:lpstr>
      <vt:lpstr>'ГБУЗ РБ Стерлибашевская ЦРБ'!V_пр_21_8</vt:lpstr>
      <vt:lpstr>'ГБУЗ РБ Толбазинская ЦРБ'!V_пр_21_8</vt:lpstr>
      <vt:lpstr>'ГБУЗ РБ Туймазинская ЦРБ'!V_пр_21_8</vt:lpstr>
      <vt:lpstr>'ГБУЗ РБ Учалинская ЦГБ'!V_пр_21_8</vt:lpstr>
      <vt:lpstr>'ГБУЗ РБ Федоровская ЦРБ'!V_пр_21_8</vt:lpstr>
      <vt:lpstr>'ГБУЗ РБ ЦГБ г.Сибай'!V_пр_21_8</vt:lpstr>
      <vt:lpstr>'ГБУЗ РБ Чекмагушевская ЦРБ'!V_пр_21_8</vt:lpstr>
      <vt:lpstr>'ГБУЗ РБ Чишминская ЦРБ'!V_пр_21_8</vt:lpstr>
      <vt:lpstr>'ГБУЗ РБ Шаранская ЦРБ'!V_пр_21_8</vt:lpstr>
      <vt:lpstr>'ГБУЗ РБ Языковская ЦРБ'!V_пр_21_8</vt:lpstr>
      <vt:lpstr>'ГБУЗ РБ Янаульская ЦРБ'!V_пр_21_8</vt:lpstr>
      <vt:lpstr>'ООО "Медсервис" г. Салават'!V_пр_21_8</vt:lpstr>
      <vt:lpstr>'УФИЦ РАН'!V_пр_21_8</vt:lpstr>
      <vt:lpstr>'ФГБОУ ВО БГМУ МЗ РФ'!V_пр_21_8</vt:lpstr>
      <vt:lpstr>'ФГБУЗ МСЧ №142 ФМБА России'!V_пр_21_8</vt:lpstr>
      <vt:lpstr>'ЧУЗ "РЖД-Медицина"г.Стерлитамак'!V_пр_21_8</vt:lpstr>
      <vt:lpstr>'ЧУЗ"КБ"РЖД-Медицина" г.Уфа'!V_пр_21_8</vt:lpstr>
      <vt:lpstr>'ГБУЗ РБ Акъярская ЦРБ'!V_пр_22_3</vt:lpstr>
      <vt:lpstr>'ГБУЗ РБ Архангельская ЦРБ'!V_пр_22_3</vt:lpstr>
      <vt:lpstr>'ГБУЗ РБ Аскаровская ЦРБ'!V_пр_22_3</vt:lpstr>
      <vt:lpstr>'ГБУЗ РБ Аскинская ЦРБ'!V_пр_22_3</vt:lpstr>
      <vt:lpstr>'ГБУЗ РБ Баймакская ЦГБ'!V_пр_22_3</vt:lpstr>
      <vt:lpstr>'ГБУЗ РБ Бакалинская ЦРБ'!V_пр_22_3</vt:lpstr>
      <vt:lpstr>'ГБУЗ РБ Балтачевская ЦРБ'!V_пр_22_3</vt:lpstr>
      <vt:lpstr>'ГБУЗ РБ Белебеевская ЦРБ'!V_пр_22_3</vt:lpstr>
      <vt:lpstr>'ГБУЗ РБ Белокатайская ЦРБ'!V_пр_22_3</vt:lpstr>
      <vt:lpstr>'ГБУЗ РБ Белорецкая ЦРКБ'!V_пр_22_3</vt:lpstr>
      <vt:lpstr>'ГБУЗ РБ Бижбулякская ЦРБ'!V_пр_22_3</vt:lpstr>
      <vt:lpstr>'ГБУЗ РБ Бирская ЦРБ'!V_пр_22_3</vt:lpstr>
      <vt:lpstr>'ГБУЗ РБ Благовещенская ЦРБ'!V_пр_22_3</vt:lpstr>
      <vt:lpstr>'ГБУЗ РБ Большеустьикинская ЦРБ'!V_пр_22_3</vt:lpstr>
      <vt:lpstr>'ГБУЗ РБ Буздякская ЦРБ'!V_пр_22_3</vt:lpstr>
      <vt:lpstr>'ГБУЗ РБ Бураевская ЦРБ'!V_пр_22_3</vt:lpstr>
      <vt:lpstr>'ГБУЗ РБ Бурзянская ЦРБ'!V_пр_22_3</vt:lpstr>
      <vt:lpstr>'ГБУЗ РБ Верхне-Татыш. ЦРБ'!V_пр_22_3</vt:lpstr>
      <vt:lpstr>'ГБУЗ РБ Верхнеяркеевская ЦРБ'!V_пр_22_3</vt:lpstr>
      <vt:lpstr>'ГБУЗ РБ ГБ № 1 г.Октябрьский'!V_пр_22_3</vt:lpstr>
      <vt:lpstr>'ГБУЗ РБ ГБ № 9 г.Уфа'!V_пр_22_3</vt:lpstr>
      <vt:lpstr>'ГБУЗ РБ ГБ г.Кумертау'!V_пр_22_3</vt:lpstr>
      <vt:lpstr>'ГБУЗ РБ ГБ г.Нефтекамск'!V_пр_22_3</vt:lpstr>
      <vt:lpstr>'ГБУЗ РБ ГБ г.Салават'!V_пр_22_3</vt:lpstr>
      <vt:lpstr>'ГБУЗ РБ ГДКБ № 17 г.Уфа'!V_пр_22_3</vt:lpstr>
      <vt:lpstr>'ГБУЗ РБ ГКБ № 1 г.Стерлитамак'!V_пр_22_3</vt:lpstr>
      <vt:lpstr>'ГБУЗ РБ ГКБ № 13 г.Уфа'!V_пр_22_3</vt:lpstr>
      <vt:lpstr>'ГБУЗ РБ ГКБ № 18 г.Уфа'!V_пр_22_3</vt:lpstr>
      <vt:lpstr>'ГБУЗ РБ ГКБ № 21 г.Уфа'!V_пр_22_3</vt:lpstr>
      <vt:lpstr>'ГБУЗ РБ ГКБ № 5 г.Уфа'!V_пр_22_3</vt:lpstr>
      <vt:lpstr>'ГБУЗ РБ ГКБ № 8 г.Уфа'!V_пр_22_3</vt:lpstr>
      <vt:lpstr>'ГБУЗ РБ ГКБ Демского р-на г.Уфы'!V_пр_22_3</vt:lpstr>
      <vt:lpstr>'ГБУЗ РБ Давлекановская ЦРБ'!V_пр_22_3</vt:lpstr>
      <vt:lpstr>'ГБУЗ РБ ДБ г.Стерлитамак'!V_пр_22_3</vt:lpstr>
      <vt:lpstr>'ГБУЗ РБ ДП № 2 г.Уфа'!V_пр_22_3</vt:lpstr>
      <vt:lpstr>'ГБУЗ РБ ДП № 3 г.Уфа'!V_пр_22_3</vt:lpstr>
      <vt:lpstr>'ГБУЗ РБ ДП № 4 г.Уфа'!V_пр_22_3</vt:lpstr>
      <vt:lpstr>'ГБУЗ РБ ДП № 5 г.Уфа'!V_пр_22_3</vt:lpstr>
      <vt:lpstr>'ГБУЗ РБ ДП № 6 г.Уфа'!V_пр_22_3</vt:lpstr>
      <vt:lpstr>'ГБУЗ РБ Дюртюлинская ЦРБ'!V_пр_22_3</vt:lpstr>
      <vt:lpstr>'ГБУЗ РБ Ермекеевская ЦРБ'!V_пр_22_3</vt:lpstr>
      <vt:lpstr>'ГБУЗ РБ Зилаирская ЦРБ'!V_пр_22_3</vt:lpstr>
      <vt:lpstr>'ГБУЗ РБ Иглинская ЦРБ'!V_пр_22_3</vt:lpstr>
      <vt:lpstr>'ГБУЗ РБ Исянгуловская ЦРБ'!V_пр_22_3</vt:lpstr>
      <vt:lpstr>'ГБУЗ РБ Ишимбайская ЦРБ'!V_пр_22_3</vt:lpstr>
      <vt:lpstr>'ГБУЗ РБ Калтасинская ЦРБ'!V_пр_22_3</vt:lpstr>
      <vt:lpstr>'ГБУЗ РБ Караидельская ЦРБ'!V_пр_22_3</vt:lpstr>
      <vt:lpstr>'ГБУЗ РБ Кармаскалинская ЦРБ'!V_пр_22_3</vt:lpstr>
      <vt:lpstr>'ГБУЗ РБ КБСМП г.Уфа'!V_пр_22_3</vt:lpstr>
      <vt:lpstr>'ГБУЗ РБ Кигинская ЦРБ'!V_пр_22_3</vt:lpstr>
      <vt:lpstr>'ГБУЗ РБ Краснокамская ЦРБ'!V_пр_22_3</vt:lpstr>
      <vt:lpstr>'ГБУЗ РБ Красноусольская ЦРБ'!V_пр_22_3</vt:lpstr>
      <vt:lpstr>'ГБУЗ РБ Кушнаренковская ЦРБ'!V_пр_22_3</vt:lpstr>
      <vt:lpstr>'ГБУЗ РБ Малоязовская ЦРБ'!V_пр_22_3</vt:lpstr>
      <vt:lpstr>'ГБУЗ РБ Мелеузовская ЦРБ'!V_пр_22_3</vt:lpstr>
      <vt:lpstr>'ГБУЗ РБ Месягутовская ЦРБ'!V_пр_22_3</vt:lpstr>
      <vt:lpstr>'ГБУЗ РБ Мишкинская ЦРБ'!V_пр_22_3</vt:lpstr>
      <vt:lpstr>'ГБУЗ РБ Миякинская ЦРБ'!V_пр_22_3</vt:lpstr>
      <vt:lpstr>'ГБУЗ РБ Мраковская ЦРБ'!V_пр_22_3</vt:lpstr>
      <vt:lpstr>'ГБУЗ РБ Нуримановская ЦРБ'!V_пр_22_3</vt:lpstr>
      <vt:lpstr>'ГБУЗ РБ Поликлиника № 43 г.Уфа'!V_пр_22_3</vt:lpstr>
      <vt:lpstr>'ГБУЗ РБ ПОликлиника № 46 г.Уфа'!V_пр_22_3</vt:lpstr>
      <vt:lpstr>'ГБУЗ РБ Поликлиника № 50 г.Уфа'!V_пр_22_3</vt:lpstr>
      <vt:lpstr>'ГБУЗ РБ Раевская ЦРБ'!V_пр_22_3</vt:lpstr>
      <vt:lpstr>'ГБУЗ РБ Стерлибашевская ЦРБ'!V_пр_22_3</vt:lpstr>
      <vt:lpstr>'ГБУЗ РБ Толбазинская ЦРБ'!V_пр_22_3</vt:lpstr>
      <vt:lpstr>'ГБУЗ РБ Туймазинская ЦРБ'!V_пр_22_3</vt:lpstr>
      <vt:lpstr>'ГБУЗ РБ Учалинская ЦГБ'!V_пр_22_3</vt:lpstr>
      <vt:lpstr>'ГБУЗ РБ Федоровская ЦРБ'!V_пр_22_3</vt:lpstr>
      <vt:lpstr>'ГБУЗ РБ ЦГБ г.Сибай'!V_пр_22_3</vt:lpstr>
      <vt:lpstr>'ГБУЗ РБ Чекмагушевская ЦРБ'!V_пр_22_3</vt:lpstr>
      <vt:lpstr>'ГБУЗ РБ Чишминская ЦРБ'!V_пр_22_3</vt:lpstr>
      <vt:lpstr>'ГБУЗ РБ Шаранская ЦРБ'!V_пр_22_3</vt:lpstr>
      <vt:lpstr>'ГБУЗ РБ Языковская ЦРБ'!V_пр_22_3</vt:lpstr>
      <vt:lpstr>'ГБУЗ РБ Янаульская ЦРБ'!V_пр_22_3</vt:lpstr>
      <vt:lpstr>'ООО "Медсервис" г. Салават'!V_пр_22_3</vt:lpstr>
      <vt:lpstr>'УФИЦ РАН'!V_пр_22_3</vt:lpstr>
      <vt:lpstr>'ФГБОУ ВО БГМУ МЗ РФ'!V_пр_22_3</vt:lpstr>
      <vt:lpstr>'ФГБУЗ МСЧ №142 ФМБА России'!V_пр_22_3</vt:lpstr>
      <vt:lpstr>'ЧУЗ "РЖД-Медицина"г.Стерлитамак'!V_пр_22_3</vt:lpstr>
      <vt:lpstr>'ЧУЗ"КБ"РЖД-Медицина" г.Уфа'!V_пр_22_3</vt:lpstr>
      <vt:lpstr>'ГБУЗ РБ Акъярская ЦРБ'!V_пр_22_5</vt:lpstr>
      <vt:lpstr>'ГБУЗ РБ Архангельская ЦРБ'!V_пр_22_5</vt:lpstr>
      <vt:lpstr>'ГБУЗ РБ Аскаровская ЦРБ'!V_пр_22_5</vt:lpstr>
      <vt:lpstr>'ГБУЗ РБ Аскинская ЦРБ'!V_пр_22_5</vt:lpstr>
      <vt:lpstr>'ГБУЗ РБ Баймакская ЦГБ'!V_пр_22_5</vt:lpstr>
      <vt:lpstr>'ГБУЗ РБ Бакалинская ЦРБ'!V_пр_22_5</vt:lpstr>
      <vt:lpstr>'ГБУЗ РБ Балтачевская ЦРБ'!V_пр_22_5</vt:lpstr>
      <vt:lpstr>'ГБУЗ РБ Белебеевская ЦРБ'!V_пр_22_5</vt:lpstr>
      <vt:lpstr>'ГБУЗ РБ Белокатайская ЦРБ'!V_пр_22_5</vt:lpstr>
      <vt:lpstr>'ГБУЗ РБ Белорецкая ЦРКБ'!V_пр_22_5</vt:lpstr>
      <vt:lpstr>'ГБУЗ РБ Бижбулякская ЦРБ'!V_пр_22_5</vt:lpstr>
      <vt:lpstr>'ГБУЗ РБ Бирская ЦРБ'!V_пр_22_5</vt:lpstr>
      <vt:lpstr>'ГБУЗ РБ Благовещенская ЦРБ'!V_пр_22_5</vt:lpstr>
      <vt:lpstr>'ГБУЗ РБ Большеустьикинская ЦРБ'!V_пр_22_5</vt:lpstr>
      <vt:lpstr>'ГБУЗ РБ Буздякская ЦРБ'!V_пр_22_5</vt:lpstr>
      <vt:lpstr>'ГБУЗ РБ Бураевская ЦРБ'!V_пр_22_5</vt:lpstr>
      <vt:lpstr>'ГБУЗ РБ Бурзянская ЦРБ'!V_пр_22_5</vt:lpstr>
      <vt:lpstr>'ГБУЗ РБ Верхне-Татыш. ЦРБ'!V_пр_22_5</vt:lpstr>
      <vt:lpstr>'ГБУЗ РБ Верхнеяркеевская ЦРБ'!V_пр_22_5</vt:lpstr>
      <vt:lpstr>'ГБУЗ РБ ГБ № 1 г.Октябрьский'!V_пр_22_5</vt:lpstr>
      <vt:lpstr>'ГБУЗ РБ ГБ № 9 г.Уфа'!V_пр_22_5</vt:lpstr>
      <vt:lpstr>'ГБУЗ РБ ГБ г.Кумертау'!V_пр_22_5</vt:lpstr>
      <vt:lpstr>'ГБУЗ РБ ГБ г.Нефтекамск'!V_пр_22_5</vt:lpstr>
      <vt:lpstr>'ГБУЗ РБ ГБ г.Салават'!V_пр_22_5</vt:lpstr>
      <vt:lpstr>'ГБУЗ РБ ГДКБ № 17 г.Уфа'!V_пр_22_5</vt:lpstr>
      <vt:lpstr>'ГБУЗ РБ ГКБ № 1 г.Стерлитамак'!V_пр_22_5</vt:lpstr>
      <vt:lpstr>'ГБУЗ РБ ГКБ № 13 г.Уфа'!V_пр_22_5</vt:lpstr>
      <vt:lpstr>'ГБУЗ РБ ГКБ № 18 г.Уфа'!V_пр_22_5</vt:lpstr>
      <vt:lpstr>'ГБУЗ РБ ГКБ № 21 г.Уфа'!V_пр_22_5</vt:lpstr>
      <vt:lpstr>'ГБУЗ РБ ГКБ № 5 г.Уфа'!V_пр_22_5</vt:lpstr>
      <vt:lpstr>'ГБУЗ РБ ГКБ № 8 г.Уфа'!V_пр_22_5</vt:lpstr>
      <vt:lpstr>'ГБУЗ РБ ГКБ Демского р-на г.Уфы'!V_пр_22_5</vt:lpstr>
      <vt:lpstr>'ГБУЗ РБ Давлекановская ЦРБ'!V_пр_22_5</vt:lpstr>
      <vt:lpstr>'ГБУЗ РБ ДБ г.Стерлитамак'!V_пр_22_5</vt:lpstr>
      <vt:lpstr>'ГБУЗ РБ ДП № 2 г.Уфа'!V_пр_22_5</vt:lpstr>
      <vt:lpstr>'ГБУЗ РБ ДП № 3 г.Уфа'!V_пр_22_5</vt:lpstr>
      <vt:lpstr>'ГБУЗ РБ ДП № 4 г.Уфа'!V_пр_22_5</vt:lpstr>
      <vt:lpstr>'ГБУЗ РБ ДП № 5 г.Уфа'!V_пр_22_5</vt:lpstr>
      <vt:lpstr>'ГБУЗ РБ ДП № 6 г.Уфа'!V_пр_22_5</vt:lpstr>
      <vt:lpstr>'ГБУЗ РБ Дюртюлинская ЦРБ'!V_пр_22_5</vt:lpstr>
      <vt:lpstr>'ГБУЗ РБ Ермекеевская ЦРБ'!V_пр_22_5</vt:lpstr>
      <vt:lpstr>'ГБУЗ РБ Зилаирская ЦРБ'!V_пр_22_5</vt:lpstr>
      <vt:lpstr>'ГБУЗ РБ Иглинская ЦРБ'!V_пр_22_5</vt:lpstr>
      <vt:lpstr>'ГБУЗ РБ Исянгуловская ЦРБ'!V_пр_22_5</vt:lpstr>
      <vt:lpstr>'ГБУЗ РБ Ишимбайская ЦРБ'!V_пр_22_5</vt:lpstr>
      <vt:lpstr>'ГБУЗ РБ Калтасинская ЦРБ'!V_пр_22_5</vt:lpstr>
      <vt:lpstr>'ГБУЗ РБ Караидельская ЦРБ'!V_пр_22_5</vt:lpstr>
      <vt:lpstr>'ГБУЗ РБ Кармаскалинская ЦРБ'!V_пр_22_5</vt:lpstr>
      <vt:lpstr>'ГБУЗ РБ КБСМП г.Уфа'!V_пр_22_5</vt:lpstr>
      <vt:lpstr>'ГБУЗ РБ Кигинская ЦРБ'!V_пр_22_5</vt:lpstr>
      <vt:lpstr>'ГБУЗ РБ Краснокамская ЦРБ'!V_пр_22_5</vt:lpstr>
      <vt:lpstr>'ГБУЗ РБ Красноусольская ЦРБ'!V_пр_22_5</vt:lpstr>
      <vt:lpstr>'ГБУЗ РБ Кушнаренковская ЦРБ'!V_пр_22_5</vt:lpstr>
      <vt:lpstr>'ГБУЗ РБ Малоязовская ЦРБ'!V_пр_22_5</vt:lpstr>
      <vt:lpstr>'ГБУЗ РБ Мелеузовская ЦРБ'!V_пр_22_5</vt:lpstr>
      <vt:lpstr>'ГБУЗ РБ Месягутовская ЦРБ'!V_пр_22_5</vt:lpstr>
      <vt:lpstr>'ГБУЗ РБ Мишкинская ЦРБ'!V_пр_22_5</vt:lpstr>
      <vt:lpstr>'ГБУЗ РБ Миякинская ЦРБ'!V_пр_22_5</vt:lpstr>
      <vt:lpstr>'ГБУЗ РБ Мраковская ЦРБ'!V_пр_22_5</vt:lpstr>
      <vt:lpstr>'ГБУЗ РБ Нуримановская ЦРБ'!V_пр_22_5</vt:lpstr>
      <vt:lpstr>'ГБУЗ РБ Поликлиника № 43 г.Уфа'!V_пр_22_5</vt:lpstr>
      <vt:lpstr>'ГБУЗ РБ ПОликлиника № 46 г.Уфа'!V_пр_22_5</vt:lpstr>
      <vt:lpstr>'ГБУЗ РБ Поликлиника № 50 г.Уфа'!V_пр_22_5</vt:lpstr>
      <vt:lpstr>'ГБУЗ РБ Раевская ЦРБ'!V_пр_22_5</vt:lpstr>
      <vt:lpstr>'ГБУЗ РБ Стерлибашевская ЦРБ'!V_пр_22_5</vt:lpstr>
      <vt:lpstr>'ГБУЗ РБ Толбазинская ЦРБ'!V_пр_22_5</vt:lpstr>
      <vt:lpstr>'ГБУЗ РБ Туймазинская ЦРБ'!V_пр_22_5</vt:lpstr>
      <vt:lpstr>'ГБУЗ РБ Учалинская ЦГБ'!V_пр_22_5</vt:lpstr>
      <vt:lpstr>'ГБУЗ РБ Федоровская ЦРБ'!V_пр_22_5</vt:lpstr>
      <vt:lpstr>'ГБУЗ РБ ЦГБ г.Сибай'!V_пр_22_5</vt:lpstr>
      <vt:lpstr>'ГБУЗ РБ Чекмагушевская ЦРБ'!V_пр_22_5</vt:lpstr>
      <vt:lpstr>'ГБУЗ РБ Чишминская ЦРБ'!V_пр_22_5</vt:lpstr>
      <vt:lpstr>'ГБУЗ РБ Шаранская ЦРБ'!V_пр_22_5</vt:lpstr>
      <vt:lpstr>'ГБУЗ РБ Языковская ЦРБ'!V_пр_22_5</vt:lpstr>
      <vt:lpstr>'ГБУЗ РБ Янаульская ЦРБ'!V_пр_22_5</vt:lpstr>
      <vt:lpstr>'ООО "Медсервис" г. Салават'!V_пр_22_5</vt:lpstr>
      <vt:lpstr>'УФИЦ РАН'!V_пр_22_5</vt:lpstr>
      <vt:lpstr>'ФГБОУ ВО БГМУ МЗ РФ'!V_пр_22_5</vt:lpstr>
      <vt:lpstr>'ФГБУЗ МСЧ №142 ФМБА России'!V_пр_22_5</vt:lpstr>
      <vt:lpstr>'ЧУЗ "РЖД-Медицина"г.Стерлитамак'!V_пр_22_5</vt:lpstr>
      <vt:lpstr>'ЧУЗ"КБ"РЖД-Медицина" г.Уфа'!V_пр_22_5</vt:lpstr>
      <vt:lpstr>'ГБУЗ РБ Акъярская ЦРБ'!V_пр_22_7</vt:lpstr>
      <vt:lpstr>'ГБУЗ РБ Архангельская ЦРБ'!V_пр_22_7</vt:lpstr>
      <vt:lpstr>'ГБУЗ РБ Аскаровская ЦРБ'!V_пр_22_7</vt:lpstr>
      <vt:lpstr>'ГБУЗ РБ Аскинская ЦРБ'!V_пр_22_7</vt:lpstr>
      <vt:lpstr>'ГБУЗ РБ Баймакская ЦГБ'!V_пр_22_7</vt:lpstr>
      <vt:lpstr>'ГБУЗ РБ Бакалинская ЦРБ'!V_пр_22_7</vt:lpstr>
      <vt:lpstr>'ГБУЗ РБ Балтачевская ЦРБ'!V_пр_22_7</vt:lpstr>
      <vt:lpstr>'ГБУЗ РБ Белебеевская ЦРБ'!V_пр_22_7</vt:lpstr>
      <vt:lpstr>'ГБУЗ РБ Белокатайская ЦРБ'!V_пр_22_7</vt:lpstr>
      <vt:lpstr>'ГБУЗ РБ Белорецкая ЦРКБ'!V_пр_22_7</vt:lpstr>
      <vt:lpstr>'ГБУЗ РБ Бижбулякская ЦРБ'!V_пр_22_7</vt:lpstr>
      <vt:lpstr>'ГБУЗ РБ Бирская ЦРБ'!V_пр_22_7</vt:lpstr>
      <vt:lpstr>'ГБУЗ РБ Благовещенская ЦРБ'!V_пр_22_7</vt:lpstr>
      <vt:lpstr>'ГБУЗ РБ Большеустьикинская ЦРБ'!V_пр_22_7</vt:lpstr>
      <vt:lpstr>'ГБУЗ РБ Буздякская ЦРБ'!V_пр_22_7</vt:lpstr>
      <vt:lpstr>'ГБУЗ РБ Бураевская ЦРБ'!V_пр_22_7</vt:lpstr>
      <vt:lpstr>'ГБУЗ РБ Бурзянская ЦРБ'!V_пр_22_7</vt:lpstr>
      <vt:lpstr>'ГБУЗ РБ Верхне-Татыш. ЦРБ'!V_пр_22_7</vt:lpstr>
      <vt:lpstr>'ГБУЗ РБ Верхнеяркеевская ЦРБ'!V_пр_22_7</vt:lpstr>
      <vt:lpstr>'ГБУЗ РБ ГБ № 1 г.Октябрьский'!V_пр_22_7</vt:lpstr>
      <vt:lpstr>'ГБУЗ РБ ГБ № 9 г.Уфа'!V_пр_22_7</vt:lpstr>
      <vt:lpstr>'ГБУЗ РБ ГБ г.Кумертау'!V_пр_22_7</vt:lpstr>
      <vt:lpstr>'ГБУЗ РБ ГБ г.Нефтекамск'!V_пр_22_7</vt:lpstr>
      <vt:lpstr>'ГБУЗ РБ ГБ г.Салават'!V_пр_22_7</vt:lpstr>
      <vt:lpstr>'ГБУЗ РБ ГДКБ № 17 г.Уфа'!V_пр_22_7</vt:lpstr>
      <vt:lpstr>'ГБУЗ РБ ГКБ № 1 г.Стерлитамак'!V_пр_22_7</vt:lpstr>
      <vt:lpstr>'ГБУЗ РБ ГКБ № 13 г.Уфа'!V_пр_22_7</vt:lpstr>
      <vt:lpstr>'ГБУЗ РБ ГКБ № 18 г.Уфа'!V_пр_22_7</vt:lpstr>
      <vt:lpstr>'ГБУЗ РБ ГКБ № 21 г.Уфа'!V_пр_22_7</vt:lpstr>
      <vt:lpstr>'ГБУЗ РБ ГКБ № 5 г.Уфа'!V_пр_22_7</vt:lpstr>
      <vt:lpstr>'ГБУЗ РБ ГКБ № 8 г.Уфа'!V_пр_22_7</vt:lpstr>
      <vt:lpstr>'ГБУЗ РБ ГКБ Демского р-на г.Уфы'!V_пр_22_7</vt:lpstr>
      <vt:lpstr>'ГБУЗ РБ Давлекановская ЦРБ'!V_пр_22_7</vt:lpstr>
      <vt:lpstr>'ГБУЗ РБ ДБ г.Стерлитамак'!V_пр_22_7</vt:lpstr>
      <vt:lpstr>'ГБУЗ РБ ДП № 2 г.Уфа'!V_пр_22_7</vt:lpstr>
      <vt:lpstr>'ГБУЗ РБ ДП № 3 г.Уфа'!V_пр_22_7</vt:lpstr>
      <vt:lpstr>'ГБУЗ РБ ДП № 4 г.Уфа'!V_пр_22_7</vt:lpstr>
      <vt:lpstr>'ГБУЗ РБ ДП № 5 г.Уфа'!V_пр_22_7</vt:lpstr>
      <vt:lpstr>'ГБУЗ РБ ДП № 6 г.Уфа'!V_пр_22_7</vt:lpstr>
      <vt:lpstr>'ГБУЗ РБ Дюртюлинская ЦРБ'!V_пр_22_7</vt:lpstr>
      <vt:lpstr>'ГБУЗ РБ Ермекеевская ЦРБ'!V_пр_22_7</vt:lpstr>
      <vt:lpstr>'ГБУЗ РБ Зилаирская ЦРБ'!V_пр_22_7</vt:lpstr>
      <vt:lpstr>'ГБУЗ РБ Иглинская ЦРБ'!V_пр_22_7</vt:lpstr>
      <vt:lpstr>'ГБУЗ РБ Исянгуловская ЦРБ'!V_пр_22_7</vt:lpstr>
      <vt:lpstr>'ГБУЗ РБ Ишимбайская ЦРБ'!V_пр_22_7</vt:lpstr>
      <vt:lpstr>'ГБУЗ РБ Калтасинская ЦРБ'!V_пр_22_7</vt:lpstr>
      <vt:lpstr>'ГБУЗ РБ Караидельская ЦРБ'!V_пр_22_7</vt:lpstr>
      <vt:lpstr>'ГБУЗ РБ Кармаскалинская ЦРБ'!V_пр_22_7</vt:lpstr>
      <vt:lpstr>'ГБУЗ РБ КБСМП г.Уфа'!V_пр_22_7</vt:lpstr>
      <vt:lpstr>'ГБУЗ РБ Кигинская ЦРБ'!V_пр_22_7</vt:lpstr>
      <vt:lpstr>'ГБУЗ РБ Краснокамская ЦРБ'!V_пр_22_7</vt:lpstr>
      <vt:lpstr>'ГБУЗ РБ Красноусольская ЦРБ'!V_пр_22_7</vt:lpstr>
      <vt:lpstr>'ГБУЗ РБ Кушнаренковская ЦРБ'!V_пр_22_7</vt:lpstr>
      <vt:lpstr>'ГБУЗ РБ Малоязовская ЦРБ'!V_пр_22_7</vt:lpstr>
      <vt:lpstr>'ГБУЗ РБ Мелеузовская ЦРБ'!V_пр_22_7</vt:lpstr>
      <vt:lpstr>'ГБУЗ РБ Месягутовская ЦРБ'!V_пр_22_7</vt:lpstr>
      <vt:lpstr>'ГБУЗ РБ Мишкинская ЦРБ'!V_пр_22_7</vt:lpstr>
      <vt:lpstr>'ГБУЗ РБ Миякинская ЦРБ'!V_пр_22_7</vt:lpstr>
      <vt:lpstr>'ГБУЗ РБ Мраковская ЦРБ'!V_пр_22_7</vt:lpstr>
      <vt:lpstr>'ГБУЗ РБ Нуримановская ЦРБ'!V_пр_22_7</vt:lpstr>
      <vt:lpstr>'ГБУЗ РБ Поликлиника № 43 г.Уфа'!V_пр_22_7</vt:lpstr>
      <vt:lpstr>'ГБУЗ РБ ПОликлиника № 46 г.Уфа'!V_пр_22_7</vt:lpstr>
      <vt:lpstr>'ГБУЗ РБ Поликлиника № 50 г.Уфа'!V_пр_22_7</vt:lpstr>
      <vt:lpstr>'ГБУЗ РБ Раевская ЦРБ'!V_пр_22_7</vt:lpstr>
      <vt:lpstr>'ГБУЗ РБ Стерлибашевская ЦРБ'!V_пр_22_7</vt:lpstr>
      <vt:lpstr>'ГБУЗ РБ Толбазинская ЦРБ'!V_пр_22_7</vt:lpstr>
      <vt:lpstr>'ГБУЗ РБ Туймазинская ЦРБ'!V_пр_22_7</vt:lpstr>
      <vt:lpstr>'ГБУЗ РБ Учалинская ЦГБ'!V_пр_22_7</vt:lpstr>
      <vt:lpstr>'ГБУЗ РБ Федоровская ЦРБ'!V_пр_22_7</vt:lpstr>
      <vt:lpstr>'ГБУЗ РБ ЦГБ г.Сибай'!V_пр_22_7</vt:lpstr>
      <vt:lpstr>'ГБУЗ РБ Чекмагушевская ЦРБ'!V_пр_22_7</vt:lpstr>
      <vt:lpstr>'ГБУЗ РБ Чишминская ЦРБ'!V_пр_22_7</vt:lpstr>
      <vt:lpstr>'ГБУЗ РБ Шаранская ЦРБ'!V_пр_22_7</vt:lpstr>
      <vt:lpstr>'ГБУЗ РБ Языковская ЦРБ'!V_пр_22_7</vt:lpstr>
      <vt:lpstr>'ГБУЗ РБ Янаульская ЦРБ'!V_пр_22_7</vt:lpstr>
      <vt:lpstr>'ООО "Медсервис" г. Салават'!V_пр_22_7</vt:lpstr>
      <vt:lpstr>'УФИЦ РАН'!V_пр_22_7</vt:lpstr>
      <vt:lpstr>'ФГБОУ ВО БГМУ МЗ РФ'!V_пр_22_7</vt:lpstr>
      <vt:lpstr>'ФГБУЗ МСЧ №142 ФМБА России'!V_пр_22_7</vt:lpstr>
      <vt:lpstr>'ЧУЗ "РЖД-Медицина"г.Стерлитамак'!V_пр_22_7</vt:lpstr>
      <vt:lpstr>'ЧУЗ"КБ"РЖД-Медицина" г.Уфа'!V_пр_22_7</vt:lpstr>
      <vt:lpstr>'ГБУЗ РБ Акъярская ЦРБ'!V_пр_22_8</vt:lpstr>
      <vt:lpstr>'ГБУЗ РБ Архангельская ЦРБ'!V_пр_22_8</vt:lpstr>
      <vt:lpstr>'ГБУЗ РБ Аскаровская ЦРБ'!V_пр_22_8</vt:lpstr>
      <vt:lpstr>'ГБУЗ РБ Аскинская ЦРБ'!V_пр_22_8</vt:lpstr>
      <vt:lpstr>'ГБУЗ РБ Баймакская ЦГБ'!V_пр_22_8</vt:lpstr>
      <vt:lpstr>'ГБУЗ РБ Бакалинская ЦРБ'!V_пр_22_8</vt:lpstr>
      <vt:lpstr>'ГБУЗ РБ Балтачевская ЦРБ'!V_пр_22_8</vt:lpstr>
      <vt:lpstr>'ГБУЗ РБ Белебеевская ЦРБ'!V_пр_22_8</vt:lpstr>
      <vt:lpstr>'ГБУЗ РБ Белокатайская ЦРБ'!V_пр_22_8</vt:lpstr>
      <vt:lpstr>'ГБУЗ РБ Белорецкая ЦРКБ'!V_пр_22_8</vt:lpstr>
      <vt:lpstr>'ГБУЗ РБ Бижбулякская ЦРБ'!V_пр_22_8</vt:lpstr>
      <vt:lpstr>'ГБУЗ РБ Бирская ЦРБ'!V_пр_22_8</vt:lpstr>
      <vt:lpstr>'ГБУЗ РБ Благовещенская ЦРБ'!V_пр_22_8</vt:lpstr>
      <vt:lpstr>'ГБУЗ РБ Большеустьикинская ЦРБ'!V_пр_22_8</vt:lpstr>
      <vt:lpstr>'ГБУЗ РБ Буздякская ЦРБ'!V_пр_22_8</vt:lpstr>
      <vt:lpstr>'ГБУЗ РБ Бураевская ЦРБ'!V_пр_22_8</vt:lpstr>
      <vt:lpstr>'ГБУЗ РБ Бурзянская ЦРБ'!V_пр_22_8</vt:lpstr>
      <vt:lpstr>'ГБУЗ РБ Верхне-Татыш. ЦРБ'!V_пр_22_8</vt:lpstr>
      <vt:lpstr>'ГБУЗ РБ Верхнеяркеевская ЦРБ'!V_пр_22_8</vt:lpstr>
      <vt:lpstr>'ГБУЗ РБ ГБ № 1 г.Октябрьский'!V_пр_22_8</vt:lpstr>
      <vt:lpstr>'ГБУЗ РБ ГБ № 9 г.Уфа'!V_пр_22_8</vt:lpstr>
      <vt:lpstr>'ГБУЗ РБ ГБ г.Кумертау'!V_пр_22_8</vt:lpstr>
      <vt:lpstr>'ГБУЗ РБ ГБ г.Нефтекамск'!V_пр_22_8</vt:lpstr>
      <vt:lpstr>'ГБУЗ РБ ГБ г.Салават'!V_пр_22_8</vt:lpstr>
      <vt:lpstr>'ГБУЗ РБ ГДКБ № 17 г.Уфа'!V_пр_22_8</vt:lpstr>
      <vt:lpstr>'ГБУЗ РБ ГКБ № 1 г.Стерлитамак'!V_пр_22_8</vt:lpstr>
      <vt:lpstr>'ГБУЗ РБ ГКБ № 13 г.Уфа'!V_пр_22_8</vt:lpstr>
      <vt:lpstr>'ГБУЗ РБ ГКБ № 18 г.Уфа'!V_пр_22_8</vt:lpstr>
      <vt:lpstr>'ГБУЗ РБ ГКБ № 21 г.Уфа'!V_пр_22_8</vt:lpstr>
      <vt:lpstr>'ГБУЗ РБ ГКБ № 5 г.Уфа'!V_пр_22_8</vt:lpstr>
      <vt:lpstr>'ГБУЗ РБ ГКБ № 8 г.Уфа'!V_пр_22_8</vt:lpstr>
      <vt:lpstr>'ГБУЗ РБ ГКБ Демского р-на г.Уфы'!V_пр_22_8</vt:lpstr>
      <vt:lpstr>'ГБУЗ РБ Давлекановская ЦРБ'!V_пр_22_8</vt:lpstr>
      <vt:lpstr>'ГБУЗ РБ ДБ г.Стерлитамак'!V_пр_22_8</vt:lpstr>
      <vt:lpstr>'ГБУЗ РБ ДП № 2 г.Уфа'!V_пр_22_8</vt:lpstr>
      <vt:lpstr>'ГБУЗ РБ ДП № 3 г.Уфа'!V_пр_22_8</vt:lpstr>
      <vt:lpstr>'ГБУЗ РБ ДП № 4 г.Уфа'!V_пр_22_8</vt:lpstr>
      <vt:lpstr>'ГБУЗ РБ ДП № 5 г.Уфа'!V_пр_22_8</vt:lpstr>
      <vt:lpstr>'ГБУЗ РБ ДП № 6 г.Уфа'!V_пр_22_8</vt:lpstr>
      <vt:lpstr>'ГБУЗ РБ Дюртюлинская ЦРБ'!V_пр_22_8</vt:lpstr>
      <vt:lpstr>'ГБУЗ РБ Ермекеевская ЦРБ'!V_пр_22_8</vt:lpstr>
      <vt:lpstr>'ГБУЗ РБ Зилаирская ЦРБ'!V_пр_22_8</vt:lpstr>
      <vt:lpstr>'ГБУЗ РБ Иглинская ЦРБ'!V_пр_22_8</vt:lpstr>
      <vt:lpstr>'ГБУЗ РБ Исянгуловская ЦРБ'!V_пр_22_8</vt:lpstr>
      <vt:lpstr>'ГБУЗ РБ Ишимбайская ЦРБ'!V_пр_22_8</vt:lpstr>
      <vt:lpstr>'ГБУЗ РБ Калтасинская ЦРБ'!V_пр_22_8</vt:lpstr>
      <vt:lpstr>'ГБУЗ РБ Караидельская ЦРБ'!V_пр_22_8</vt:lpstr>
      <vt:lpstr>'ГБУЗ РБ Кармаскалинская ЦРБ'!V_пр_22_8</vt:lpstr>
      <vt:lpstr>'ГБУЗ РБ КБСМП г.Уфа'!V_пр_22_8</vt:lpstr>
      <vt:lpstr>'ГБУЗ РБ Кигинская ЦРБ'!V_пр_22_8</vt:lpstr>
      <vt:lpstr>'ГБУЗ РБ Краснокамская ЦРБ'!V_пр_22_8</vt:lpstr>
      <vt:lpstr>'ГБУЗ РБ Красноусольская ЦРБ'!V_пр_22_8</vt:lpstr>
      <vt:lpstr>'ГБУЗ РБ Кушнаренковская ЦРБ'!V_пр_22_8</vt:lpstr>
      <vt:lpstr>'ГБУЗ РБ Малоязовская ЦРБ'!V_пр_22_8</vt:lpstr>
      <vt:lpstr>'ГБУЗ РБ Мелеузовская ЦРБ'!V_пр_22_8</vt:lpstr>
      <vt:lpstr>'ГБУЗ РБ Месягутовская ЦРБ'!V_пр_22_8</vt:lpstr>
      <vt:lpstr>'ГБУЗ РБ Мишкинская ЦРБ'!V_пр_22_8</vt:lpstr>
      <vt:lpstr>'ГБУЗ РБ Миякинская ЦРБ'!V_пр_22_8</vt:lpstr>
      <vt:lpstr>'ГБУЗ РБ Мраковская ЦРБ'!V_пр_22_8</vt:lpstr>
      <vt:lpstr>'ГБУЗ РБ Нуримановская ЦРБ'!V_пр_22_8</vt:lpstr>
      <vt:lpstr>'ГБУЗ РБ Поликлиника № 43 г.Уфа'!V_пр_22_8</vt:lpstr>
      <vt:lpstr>'ГБУЗ РБ ПОликлиника № 46 г.Уфа'!V_пр_22_8</vt:lpstr>
      <vt:lpstr>'ГБУЗ РБ Поликлиника № 50 г.Уфа'!V_пр_22_8</vt:lpstr>
      <vt:lpstr>'ГБУЗ РБ Раевская ЦРБ'!V_пр_22_8</vt:lpstr>
      <vt:lpstr>'ГБУЗ РБ Стерлибашевская ЦРБ'!V_пр_22_8</vt:lpstr>
      <vt:lpstr>'ГБУЗ РБ Толбазинская ЦРБ'!V_пр_22_8</vt:lpstr>
      <vt:lpstr>'ГБУЗ РБ Туймазинская ЦРБ'!V_пр_22_8</vt:lpstr>
      <vt:lpstr>'ГБУЗ РБ Учалинская ЦГБ'!V_пр_22_8</vt:lpstr>
      <vt:lpstr>'ГБУЗ РБ Федоровская ЦРБ'!V_пр_22_8</vt:lpstr>
      <vt:lpstr>'ГБУЗ РБ ЦГБ г.Сибай'!V_пр_22_8</vt:lpstr>
      <vt:lpstr>'ГБУЗ РБ Чекмагушевская ЦРБ'!V_пр_22_8</vt:lpstr>
      <vt:lpstr>'ГБУЗ РБ Чишминская ЦРБ'!V_пр_22_8</vt:lpstr>
      <vt:lpstr>'ГБУЗ РБ Шаранская ЦРБ'!V_пр_22_8</vt:lpstr>
      <vt:lpstr>'ГБУЗ РБ Языковская ЦРБ'!V_пр_22_8</vt:lpstr>
      <vt:lpstr>'ГБУЗ РБ Янаульская ЦРБ'!V_пр_22_8</vt:lpstr>
      <vt:lpstr>'ООО "Медсервис" г. Салават'!V_пр_22_8</vt:lpstr>
      <vt:lpstr>'УФИЦ РАН'!V_пр_22_8</vt:lpstr>
      <vt:lpstr>'ФГБОУ ВО БГМУ МЗ РФ'!V_пр_22_8</vt:lpstr>
      <vt:lpstr>'ФГБУЗ МСЧ №142 ФМБА России'!V_пр_22_8</vt:lpstr>
      <vt:lpstr>'ЧУЗ "РЖД-Медицина"г.Стерлитамак'!V_пр_22_8</vt:lpstr>
      <vt:lpstr>'ЧУЗ"КБ"РЖД-Медицина" г.Уфа'!V_пр_22_8</vt:lpstr>
      <vt:lpstr>'ГБУЗ РБ Акъярская ЦРБ'!V_пр_23_3</vt:lpstr>
      <vt:lpstr>'ГБУЗ РБ Архангельская ЦРБ'!V_пр_23_3</vt:lpstr>
      <vt:lpstr>'ГБУЗ РБ Аскаровская ЦРБ'!V_пр_23_3</vt:lpstr>
      <vt:lpstr>'ГБУЗ РБ Аскинская ЦРБ'!V_пр_23_3</vt:lpstr>
      <vt:lpstr>'ГБУЗ РБ Баймакская ЦГБ'!V_пр_23_3</vt:lpstr>
      <vt:lpstr>'ГБУЗ РБ Бакалинская ЦРБ'!V_пр_23_3</vt:lpstr>
      <vt:lpstr>'ГБУЗ РБ Балтачевская ЦРБ'!V_пр_23_3</vt:lpstr>
      <vt:lpstr>'ГБУЗ РБ Белебеевская ЦРБ'!V_пр_23_3</vt:lpstr>
      <vt:lpstr>'ГБУЗ РБ Белокатайская ЦРБ'!V_пр_23_3</vt:lpstr>
      <vt:lpstr>'ГБУЗ РБ Белорецкая ЦРКБ'!V_пр_23_3</vt:lpstr>
      <vt:lpstr>'ГБУЗ РБ Бижбулякская ЦРБ'!V_пр_23_3</vt:lpstr>
      <vt:lpstr>'ГБУЗ РБ Бирская ЦРБ'!V_пр_23_3</vt:lpstr>
      <vt:lpstr>'ГБУЗ РБ Благовещенская ЦРБ'!V_пр_23_3</vt:lpstr>
      <vt:lpstr>'ГБУЗ РБ Большеустьикинская ЦРБ'!V_пр_23_3</vt:lpstr>
      <vt:lpstr>'ГБУЗ РБ Буздякская ЦРБ'!V_пр_23_3</vt:lpstr>
      <vt:lpstr>'ГБУЗ РБ Бураевская ЦРБ'!V_пр_23_3</vt:lpstr>
      <vt:lpstr>'ГБУЗ РБ Бурзянская ЦРБ'!V_пр_23_3</vt:lpstr>
      <vt:lpstr>'ГБУЗ РБ Верхне-Татыш. ЦРБ'!V_пр_23_3</vt:lpstr>
      <vt:lpstr>'ГБУЗ РБ Верхнеяркеевская ЦРБ'!V_пр_23_3</vt:lpstr>
      <vt:lpstr>'ГБУЗ РБ ГБ № 1 г.Октябрьский'!V_пр_23_3</vt:lpstr>
      <vt:lpstr>'ГБУЗ РБ ГБ № 9 г.Уфа'!V_пр_23_3</vt:lpstr>
      <vt:lpstr>'ГБУЗ РБ ГБ г.Кумертау'!V_пр_23_3</vt:lpstr>
      <vt:lpstr>'ГБУЗ РБ ГБ г.Нефтекамск'!V_пр_23_3</vt:lpstr>
      <vt:lpstr>'ГБУЗ РБ ГБ г.Салават'!V_пр_23_3</vt:lpstr>
      <vt:lpstr>'ГБУЗ РБ ГДКБ № 17 г.Уфа'!V_пр_23_3</vt:lpstr>
      <vt:lpstr>'ГБУЗ РБ ГКБ № 1 г.Стерлитамак'!V_пр_23_3</vt:lpstr>
      <vt:lpstr>'ГБУЗ РБ ГКБ № 13 г.Уфа'!V_пр_23_3</vt:lpstr>
      <vt:lpstr>'ГБУЗ РБ ГКБ № 18 г.Уфа'!V_пр_23_3</vt:lpstr>
      <vt:lpstr>'ГБУЗ РБ ГКБ № 21 г.Уфа'!V_пр_23_3</vt:lpstr>
      <vt:lpstr>'ГБУЗ РБ ГКБ № 5 г.Уфа'!V_пр_23_3</vt:lpstr>
      <vt:lpstr>'ГБУЗ РБ ГКБ № 8 г.Уфа'!V_пр_23_3</vt:lpstr>
      <vt:lpstr>'ГБУЗ РБ ГКБ Демского р-на г.Уфы'!V_пр_23_3</vt:lpstr>
      <vt:lpstr>'ГБУЗ РБ Давлекановская ЦРБ'!V_пр_23_3</vt:lpstr>
      <vt:lpstr>'ГБУЗ РБ ДБ г.Стерлитамак'!V_пр_23_3</vt:lpstr>
      <vt:lpstr>'ГБУЗ РБ ДП № 2 г.Уфа'!V_пр_23_3</vt:lpstr>
      <vt:lpstr>'ГБУЗ РБ ДП № 3 г.Уфа'!V_пр_23_3</vt:lpstr>
      <vt:lpstr>'ГБУЗ РБ ДП № 4 г.Уфа'!V_пр_23_3</vt:lpstr>
      <vt:lpstr>'ГБУЗ РБ ДП № 5 г.Уфа'!V_пр_23_3</vt:lpstr>
      <vt:lpstr>'ГБУЗ РБ ДП № 6 г.Уфа'!V_пр_23_3</vt:lpstr>
      <vt:lpstr>'ГБУЗ РБ Дюртюлинская ЦРБ'!V_пр_23_3</vt:lpstr>
      <vt:lpstr>'ГБУЗ РБ Ермекеевская ЦРБ'!V_пр_23_3</vt:lpstr>
      <vt:lpstr>'ГБУЗ РБ Зилаирская ЦРБ'!V_пр_23_3</vt:lpstr>
      <vt:lpstr>'ГБУЗ РБ Иглинская ЦРБ'!V_пр_23_3</vt:lpstr>
      <vt:lpstr>'ГБУЗ РБ Исянгуловская ЦРБ'!V_пр_23_3</vt:lpstr>
      <vt:lpstr>'ГБУЗ РБ Ишимбайская ЦРБ'!V_пр_23_3</vt:lpstr>
      <vt:lpstr>'ГБУЗ РБ Калтасинская ЦРБ'!V_пр_23_3</vt:lpstr>
      <vt:lpstr>'ГБУЗ РБ Караидельская ЦРБ'!V_пр_23_3</vt:lpstr>
      <vt:lpstr>'ГБУЗ РБ Кармаскалинская ЦРБ'!V_пр_23_3</vt:lpstr>
      <vt:lpstr>'ГБУЗ РБ КБСМП г.Уфа'!V_пр_23_3</vt:lpstr>
      <vt:lpstr>'ГБУЗ РБ Кигинская ЦРБ'!V_пр_23_3</vt:lpstr>
      <vt:lpstr>'ГБУЗ РБ Краснокамская ЦРБ'!V_пр_23_3</vt:lpstr>
      <vt:lpstr>'ГБУЗ РБ Красноусольская ЦРБ'!V_пр_23_3</vt:lpstr>
      <vt:lpstr>'ГБУЗ РБ Кушнаренковская ЦРБ'!V_пр_23_3</vt:lpstr>
      <vt:lpstr>'ГБУЗ РБ Малоязовская ЦРБ'!V_пр_23_3</vt:lpstr>
      <vt:lpstr>'ГБУЗ РБ Мелеузовская ЦРБ'!V_пр_23_3</vt:lpstr>
      <vt:lpstr>'ГБУЗ РБ Месягутовская ЦРБ'!V_пр_23_3</vt:lpstr>
      <vt:lpstr>'ГБУЗ РБ Мишкинская ЦРБ'!V_пр_23_3</vt:lpstr>
      <vt:lpstr>'ГБУЗ РБ Миякинская ЦРБ'!V_пр_23_3</vt:lpstr>
      <vt:lpstr>'ГБУЗ РБ Мраковская ЦРБ'!V_пр_23_3</vt:lpstr>
      <vt:lpstr>'ГБУЗ РБ Нуримановская ЦРБ'!V_пр_23_3</vt:lpstr>
      <vt:lpstr>'ГБУЗ РБ Поликлиника № 43 г.Уфа'!V_пр_23_3</vt:lpstr>
      <vt:lpstr>'ГБУЗ РБ ПОликлиника № 46 г.Уфа'!V_пр_23_3</vt:lpstr>
      <vt:lpstr>'ГБУЗ РБ Поликлиника № 50 г.Уфа'!V_пр_23_3</vt:lpstr>
      <vt:lpstr>'ГБУЗ РБ Раевская ЦРБ'!V_пр_23_3</vt:lpstr>
      <vt:lpstr>'ГБУЗ РБ Стерлибашевская ЦРБ'!V_пр_23_3</vt:lpstr>
      <vt:lpstr>'ГБУЗ РБ Толбазинская ЦРБ'!V_пр_23_3</vt:lpstr>
      <vt:lpstr>'ГБУЗ РБ Туймазинская ЦРБ'!V_пр_23_3</vt:lpstr>
      <vt:lpstr>'ГБУЗ РБ Учалинская ЦГБ'!V_пр_23_3</vt:lpstr>
      <vt:lpstr>'ГБУЗ РБ Федоровская ЦРБ'!V_пр_23_3</vt:lpstr>
      <vt:lpstr>'ГБУЗ РБ ЦГБ г.Сибай'!V_пр_23_3</vt:lpstr>
      <vt:lpstr>'ГБУЗ РБ Чекмагушевская ЦРБ'!V_пр_23_3</vt:lpstr>
      <vt:lpstr>'ГБУЗ РБ Чишминская ЦРБ'!V_пр_23_3</vt:lpstr>
      <vt:lpstr>'ГБУЗ РБ Шаранская ЦРБ'!V_пр_23_3</vt:lpstr>
      <vt:lpstr>'ГБУЗ РБ Языковская ЦРБ'!V_пр_23_3</vt:lpstr>
      <vt:lpstr>'ГБУЗ РБ Янаульская ЦРБ'!V_пр_23_3</vt:lpstr>
      <vt:lpstr>'ООО "Медсервис" г. Салават'!V_пр_23_3</vt:lpstr>
      <vt:lpstr>'УФИЦ РАН'!V_пр_23_3</vt:lpstr>
      <vt:lpstr>'ФГБОУ ВО БГМУ МЗ РФ'!V_пр_23_3</vt:lpstr>
      <vt:lpstr>'ФГБУЗ МСЧ №142 ФМБА России'!V_пр_23_3</vt:lpstr>
      <vt:lpstr>'ЧУЗ "РЖД-Медицина"г.Стерлитамак'!V_пр_23_3</vt:lpstr>
      <vt:lpstr>'ЧУЗ"КБ"РЖД-Медицина" г.Уфа'!V_пр_23_3</vt:lpstr>
      <vt:lpstr>'ГБУЗ РБ Акъярская ЦРБ'!V_пр_23_5</vt:lpstr>
      <vt:lpstr>'ГБУЗ РБ Архангельская ЦРБ'!V_пр_23_5</vt:lpstr>
      <vt:lpstr>'ГБУЗ РБ Аскаровская ЦРБ'!V_пр_23_5</vt:lpstr>
      <vt:lpstr>'ГБУЗ РБ Аскинская ЦРБ'!V_пр_23_5</vt:lpstr>
      <vt:lpstr>'ГБУЗ РБ Баймакская ЦГБ'!V_пр_23_5</vt:lpstr>
      <vt:lpstr>'ГБУЗ РБ Бакалинская ЦРБ'!V_пр_23_5</vt:lpstr>
      <vt:lpstr>'ГБУЗ РБ Балтачевская ЦРБ'!V_пр_23_5</vt:lpstr>
      <vt:lpstr>'ГБУЗ РБ Белебеевская ЦРБ'!V_пр_23_5</vt:lpstr>
      <vt:lpstr>'ГБУЗ РБ Белокатайская ЦРБ'!V_пр_23_5</vt:lpstr>
      <vt:lpstr>'ГБУЗ РБ Белорецкая ЦРКБ'!V_пр_23_5</vt:lpstr>
      <vt:lpstr>'ГБУЗ РБ Бижбулякская ЦРБ'!V_пр_23_5</vt:lpstr>
      <vt:lpstr>'ГБУЗ РБ Бирская ЦРБ'!V_пр_23_5</vt:lpstr>
      <vt:lpstr>'ГБУЗ РБ Благовещенская ЦРБ'!V_пр_23_5</vt:lpstr>
      <vt:lpstr>'ГБУЗ РБ Большеустьикинская ЦРБ'!V_пр_23_5</vt:lpstr>
      <vt:lpstr>'ГБУЗ РБ Буздякская ЦРБ'!V_пр_23_5</vt:lpstr>
      <vt:lpstr>'ГБУЗ РБ Бураевская ЦРБ'!V_пр_23_5</vt:lpstr>
      <vt:lpstr>'ГБУЗ РБ Бурзянская ЦРБ'!V_пр_23_5</vt:lpstr>
      <vt:lpstr>'ГБУЗ РБ Верхне-Татыш. ЦРБ'!V_пр_23_5</vt:lpstr>
      <vt:lpstr>'ГБУЗ РБ Верхнеяркеевская ЦРБ'!V_пр_23_5</vt:lpstr>
      <vt:lpstr>'ГБУЗ РБ ГБ № 1 г.Октябрьский'!V_пр_23_5</vt:lpstr>
      <vt:lpstr>'ГБУЗ РБ ГБ № 9 г.Уфа'!V_пр_23_5</vt:lpstr>
      <vt:lpstr>'ГБУЗ РБ ГБ г.Кумертау'!V_пр_23_5</vt:lpstr>
      <vt:lpstr>'ГБУЗ РБ ГБ г.Нефтекамск'!V_пр_23_5</vt:lpstr>
      <vt:lpstr>'ГБУЗ РБ ГБ г.Салават'!V_пр_23_5</vt:lpstr>
      <vt:lpstr>'ГБУЗ РБ ГДКБ № 17 г.Уфа'!V_пр_23_5</vt:lpstr>
      <vt:lpstr>'ГБУЗ РБ ГКБ № 1 г.Стерлитамак'!V_пр_23_5</vt:lpstr>
      <vt:lpstr>'ГБУЗ РБ ГКБ № 13 г.Уфа'!V_пр_23_5</vt:lpstr>
      <vt:lpstr>'ГБУЗ РБ ГКБ № 18 г.Уфа'!V_пр_23_5</vt:lpstr>
      <vt:lpstr>'ГБУЗ РБ ГКБ № 21 г.Уфа'!V_пр_23_5</vt:lpstr>
      <vt:lpstr>'ГБУЗ РБ ГКБ № 5 г.Уфа'!V_пр_23_5</vt:lpstr>
      <vt:lpstr>'ГБУЗ РБ ГКБ № 8 г.Уфа'!V_пр_23_5</vt:lpstr>
      <vt:lpstr>'ГБУЗ РБ ГКБ Демского р-на г.Уфы'!V_пр_23_5</vt:lpstr>
      <vt:lpstr>'ГБУЗ РБ Давлекановская ЦРБ'!V_пр_23_5</vt:lpstr>
      <vt:lpstr>'ГБУЗ РБ ДБ г.Стерлитамак'!V_пр_23_5</vt:lpstr>
      <vt:lpstr>'ГБУЗ РБ ДП № 2 г.Уфа'!V_пр_23_5</vt:lpstr>
      <vt:lpstr>'ГБУЗ РБ ДП № 3 г.Уфа'!V_пр_23_5</vt:lpstr>
      <vt:lpstr>'ГБУЗ РБ ДП № 4 г.Уфа'!V_пр_23_5</vt:lpstr>
      <vt:lpstr>'ГБУЗ РБ ДП № 5 г.Уфа'!V_пр_23_5</vt:lpstr>
      <vt:lpstr>'ГБУЗ РБ ДП № 6 г.Уфа'!V_пр_23_5</vt:lpstr>
      <vt:lpstr>'ГБУЗ РБ Дюртюлинская ЦРБ'!V_пр_23_5</vt:lpstr>
      <vt:lpstr>'ГБУЗ РБ Ермекеевская ЦРБ'!V_пр_23_5</vt:lpstr>
      <vt:lpstr>'ГБУЗ РБ Зилаирская ЦРБ'!V_пр_23_5</vt:lpstr>
      <vt:lpstr>'ГБУЗ РБ Иглинская ЦРБ'!V_пр_23_5</vt:lpstr>
      <vt:lpstr>'ГБУЗ РБ Исянгуловская ЦРБ'!V_пр_23_5</vt:lpstr>
      <vt:lpstr>'ГБУЗ РБ Ишимбайская ЦРБ'!V_пр_23_5</vt:lpstr>
      <vt:lpstr>'ГБУЗ РБ Калтасинская ЦРБ'!V_пр_23_5</vt:lpstr>
      <vt:lpstr>'ГБУЗ РБ Караидельская ЦРБ'!V_пр_23_5</vt:lpstr>
      <vt:lpstr>'ГБУЗ РБ Кармаскалинская ЦРБ'!V_пр_23_5</vt:lpstr>
      <vt:lpstr>'ГБУЗ РБ КБСМП г.Уфа'!V_пр_23_5</vt:lpstr>
      <vt:lpstr>'ГБУЗ РБ Кигинская ЦРБ'!V_пр_23_5</vt:lpstr>
      <vt:lpstr>'ГБУЗ РБ Краснокамская ЦРБ'!V_пр_23_5</vt:lpstr>
      <vt:lpstr>'ГБУЗ РБ Красноусольская ЦРБ'!V_пр_23_5</vt:lpstr>
      <vt:lpstr>'ГБУЗ РБ Кушнаренковская ЦРБ'!V_пр_23_5</vt:lpstr>
      <vt:lpstr>'ГБУЗ РБ Малоязовская ЦРБ'!V_пр_23_5</vt:lpstr>
      <vt:lpstr>'ГБУЗ РБ Мелеузовская ЦРБ'!V_пр_23_5</vt:lpstr>
      <vt:lpstr>'ГБУЗ РБ Месягутовская ЦРБ'!V_пр_23_5</vt:lpstr>
      <vt:lpstr>'ГБУЗ РБ Мишкинская ЦРБ'!V_пр_23_5</vt:lpstr>
      <vt:lpstr>'ГБУЗ РБ Миякинская ЦРБ'!V_пр_23_5</vt:lpstr>
      <vt:lpstr>'ГБУЗ РБ Мраковская ЦРБ'!V_пр_23_5</vt:lpstr>
      <vt:lpstr>'ГБУЗ РБ Нуримановская ЦРБ'!V_пр_23_5</vt:lpstr>
      <vt:lpstr>'ГБУЗ РБ Поликлиника № 43 г.Уфа'!V_пр_23_5</vt:lpstr>
      <vt:lpstr>'ГБУЗ РБ ПОликлиника № 46 г.Уфа'!V_пр_23_5</vt:lpstr>
      <vt:lpstr>'ГБУЗ РБ Поликлиника № 50 г.Уфа'!V_пр_23_5</vt:lpstr>
      <vt:lpstr>'ГБУЗ РБ Раевская ЦРБ'!V_пр_23_5</vt:lpstr>
      <vt:lpstr>'ГБУЗ РБ Стерлибашевская ЦРБ'!V_пр_23_5</vt:lpstr>
      <vt:lpstr>'ГБУЗ РБ Толбазинская ЦРБ'!V_пр_23_5</vt:lpstr>
      <vt:lpstr>'ГБУЗ РБ Туймазинская ЦРБ'!V_пр_23_5</vt:lpstr>
      <vt:lpstr>'ГБУЗ РБ Учалинская ЦГБ'!V_пр_23_5</vt:lpstr>
      <vt:lpstr>'ГБУЗ РБ Федоровская ЦРБ'!V_пр_23_5</vt:lpstr>
      <vt:lpstr>'ГБУЗ РБ ЦГБ г.Сибай'!V_пр_23_5</vt:lpstr>
      <vt:lpstr>'ГБУЗ РБ Чекмагушевская ЦРБ'!V_пр_23_5</vt:lpstr>
      <vt:lpstr>'ГБУЗ РБ Чишминская ЦРБ'!V_пр_23_5</vt:lpstr>
      <vt:lpstr>'ГБУЗ РБ Шаранская ЦРБ'!V_пр_23_5</vt:lpstr>
      <vt:lpstr>'ГБУЗ РБ Языковская ЦРБ'!V_пр_23_5</vt:lpstr>
      <vt:lpstr>'ГБУЗ РБ Янаульская ЦРБ'!V_пр_23_5</vt:lpstr>
      <vt:lpstr>'ООО "Медсервис" г. Салават'!V_пр_23_5</vt:lpstr>
      <vt:lpstr>'УФИЦ РАН'!V_пр_23_5</vt:lpstr>
      <vt:lpstr>'ФГБОУ ВО БГМУ МЗ РФ'!V_пр_23_5</vt:lpstr>
      <vt:lpstr>'ФГБУЗ МСЧ №142 ФМБА России'!V_пр_23_5</vt:lpstr>
      <vt:lpstr>'ЧУЗ "РЖД-Медицина"г.Стерлитамак'!V_пр_23_5</vt:lpstr>
      <vt:lpstr>'ЧУЗ"КБ"РЖД-Медицина" г.Уфа'!V_пр_23_5</vt:lpstr>
      <vt:lpstr>'ГБУЗ РБ Акъярская ЦРБ'!V_пр_23_7</vt:lpstr>
      <vt:lpstr>'ГБУЗ РБ Архангельская ЦРБ'!V_пр_23_7</vt:lpstr>
      <vt:lpstr>'ГБУЗ РБ Аскаровская ЦРБ'!V_пр_23_7</vt:lpstr>
      <vt:lpstr>'ГБУЗ РБ Аскинская ЦРБ'!V_пр_23_7</vt:lpstr>
      <vt:lpstr>'ГБУЗ РБ Баймакская ЦГБ'!V_пр_23_7</vt:lpstr>
      <vt:lpstr>'ГБУЗ РБ Бакалинская ЦРБ'!V_пр_23_7</vt:lpstr>
      <vt:lpstr>'ГБУЗ РБ Балтачевская ЦРБ'!V_пр_23_7</vt:lpstr>
      <vt:lpstr>'ГБУЗ РБ Белебеевская ЦРБ'!V_пр_23_7</vt:lpstr>
      <vt:lpstr>'ГБУЗ РБ Белокатайская ЦРБ'!V_пр_23_7</vt:lpstr>
      <vt:lpstr>'ГБУЗ РБ Белорецкая ЦРКБ'!V_пр_23_7</vt:lpstr>
      <vt:lpstr>'ГБУЗ РБ Бижбулякская ЦРБ'!V_пр_23_7</vt:lpstr>
      <vt:lpstr>'ГБУЗ РБ Бирская ЦРБ'!V_пр_23_7</vt:lpstr>
      <vt:lpstr>'ГБУЗ РБ Благовещенская ЦРБ'!V_пр_23_7</vt:lpstr>
      <vt:lpstr>'ГБУЗ РБ Большеустьикинская ЦРБ'!V_пр_23_7</vt:lpstr>
      <vt:lpstr>'ГБУЗ РБ Буздякская ЦРБ'!V_пр_23_7</vt:lpstr>
      <vt:lpstr>'ГБУЗ РБ Бураевская ЦРБ'!V_пр_23_7</vt:lpstr>
      <vt:lpstr>'ГБУЗ РБ Бурзянская ЦРБ'!V_пр_23_7</vt:lpstr>
      <vt:lpstr>'ГБУЗ РБ Верхне-Татыш. ЦРБ'!V_пр_23_7</vt:lpstr>
      <vt:lpstr>'ГБУЗ РБ Верхнеяркеевская ЦРБ'!V_пр_23_7</vt:lpstr>
      <vt:lpstr>'ГБУЗ РБ ГБ № 1 г.Октябрьский'!V_пр_23_7</vt:lpstr>
      <vt:lpstr>'ГБУЗ РБ ГБ № 9 г.Уфа'!V_пр_23_7</vt:lpstr>
      <vt:lpstr>'ГБУЗ РБ ГБ г.Кумертау'!V_пр_23_7</vt:lpstr>
      <vt:lpstr>'ГБУЗ РБ ГБ г.Нефтекамск'!V_пр_23_7</vt:lpstr>
      <vt:lpstr>'ГБУЗ РБ ГБ г.Салават'!V_пр_23_7</vt:lpstr>
      <vt:lpstr>'ГБУЗ РБ ГДКБ № 17 г.Уфа'!V_пр_23_7</vt:lpstr>
      <vt:lpstr>'ГБУЗ РБ ГКБ № 1 г.Стерлитамак'!V_пр_23_7</vt:lpstr>
      <vt:lpstr>'ГБУЗ РБ ГКБ № 13 г.Уфа'!V_пр_23_7</vt:lpstr>
      <vt:lpstr>'ГБУЗ РБ ГКБ № 18 г.Уфа'!V_пр_23_7</vt:lpstr>
      <vt:lpstr>'ГБУЗ РБ ГКБ № 21 г.Уфа'!V_пр_23_7</vt:lpstr>
      <vt:lpstr>'ГБУЗ РБ ГКБ № 5 г.Уфа'!V_пр_23_7</vt:lpstr>
      <vt:lpstr>'ГБУЗ РБ ГКБ № 8 г.Уфа'!V_пр_23_7</vt:lpstr>
      <vt:lpstr>'ГБУЗ РБ ГКБ Демского р-на г.Уфы'!V_пр_23_7</vt:lpstr>
      <vt:lpstr>'ГБУЗ РБ Давлекановская ЦРБ'!V_пр_23_7</vt:lpstr>
      <vt:lpstr>'ГБУЗ РБ ДБ г.Стерлитамак'!V_пр_23_7</vt:lpstr>
      <vt:lpstr>'ГБУЗ РБ ДП № 2 г.Уфа'!V_пр_23_7</vt:lpstr>
      <vt:lpstr>'ГБУЗ РБ ДП № 3 г.Уфа'!V_пр_23_7</vt:lpstr>
      <vt:lpstr>'ГБУЗ РБ ДП № 4 г.Уфа'!V_пр_23_7</vt:lpstr>
      <vt:lpstr>'ГБУЗ РБ ДП № 5 г.Уфа'!V_пр_23_7</vt:lpstr>
      <vt:lpstr>'ГБУЗ РБ ДП № 6 г.Уфа'!V_пр_23_7</vt:lpstr>
      <vt:lpstr>'ГБУЗ РБ Дюртюлинская ЦРБ'!V_пр_23_7</vt:lpstr>
      <vt:lpstr>'ГБУЗ РБ Ермекеевская ЦРБ'!V_пр_23_7</vt:lpstr>
      <vt:lpstr>'ГБУЗ РБ Зилаирская ЦРБ'!V_пр_23_7</vt:lpstr>
      <vt:lpstr>'ГБУЗ РБ Иглинская ЦРБ'!V_пр_23_7</vt:lpstr>
      <vt:lpstr>'ГБУЗ РБ Исянгуловская ЦРБ'!V_пр_23_7</vt:lpstr>
      <vt:lpstr>'ГБУЗ РБ Ишимбайская ЦРБ'!V_пр_23_7</vt:lpstr>
      <vt:lpstr>'ГБУЗ РБ Калтасинская ЦРБ'!V_пр_23_7</vt:lpstr>
      <vt:lpstr>'ГБУЗ РБ Караидельская ЦРБ'!V_пр_23_7</vt:lpstr>
      <vt:lpstr>'ГБУЗ РБ Кармаскалинская ЦРБ'!V_пр_23_7</vt:lpstr>
      <vt:lpstr>'ГБУЗ РБ КБСМП г.Уфа'!V_пр_23_7</vt:lpstr>
      <vt:lpstr>'ГБУЗ РБ Кигинская ЦРБ'!V_пр_23_7</vt:lpstr>
      <vt:lpstr>'ГБУЗ РБ Краснокамская ЦРБ'!V_пр_23_7</vt:lpstr>
      <vt:lpstr>'ГБУЗ РБ Красноусольская ЦРБ'!V_пр_23_7</vt:lpstr>
      <vt:lpstr>'ГБУЗ РБ Кушнаренковская ЦРБ'!V_пр_23_7</vt:lpstr>
      <vt:lpstr>'ГБУЗ РБ Малоязовская ЦРБ'!V_пр_23_7</vt:lpstr>
      <vt:lpstr>'ГБУЗ РБ Мелеузовская ЦРБ'!V_пр_23_7</vt:lpstr>
      <vt:lpstr>'ГБУЗ РБ Месягутовская ЦРБ'!V_пр_23_7</vt:lpstr>
      <vt:lpstr>'ГБУЗ РБ Мишкинская ЦРБ'!V_пр_23_7</vt:lpstr>
      <vt:lpstr>'ГБУЗ РБ Миякинская ЦРБ'!V_пр_23_7</vt:lpstr>
      <vt:lpstr>'ГБУЗ РБ Мраковская ЦРБ'!V_пр_23_7</vt:lpstr>
      <vt:lpstr>'ГБУЗ РБ Нуримановская ЦРБ'!V_пр_23_7</vt:lpstr>
      <vt:lpstr>'ГБУЗ РБ Поликлиника № 43 г.Уфа'!V_пр_23_7</vt:lpstr>
      <vt:lpstr>'ГБУЗ РБ ПОликлиника № 46 г.Уфа'!V_пр_23_7</vt:lpstr>
      <vt:lpstr>'ГБУЗ РБ Поликлиника № 50 г.Уфа'!V_пр_23_7</vt:lpstr>
      <vt:lpstr>'ГБУЗ РБ Раевская ЦРБ'!V_пр_23_7</vt:lpstr>
      <vt:lpstr>'ГБУЗ РБ Стерлибашевская ЦРБ'!V_пр_23_7</vt:lpstr>
      <vt:lpstr>'ГБУЗ РБ Толбазинская ЦРБ'!V_пр_23_7</vt:lpstr>
      <vt:lpstr>'ГБУЗ РБ Туймазинская ЦРБ'!V_пр_23_7</vt:lpstr>
      <vt:lpstr>'ГБУЗ РБ Учалинская ЦГБ'!V_пр_23_7</vt:lpstr>
      <vt:lpstr>'ГБУЗ РБ Федоровская ЦРБ'!V_пр_23_7</vt:lpstr>
      <vt:lpstr>'ГБУЗ РБ ЦГБ г.Сибай'!V_пр_23_7</vt:lpstr>
      <vt:lpstr>'ГБУЗ РБ Чекмагушевская ЦРБ'!V_пр_23_7</vt:lpstr>
      <vt:lpstr>'ГБУЗ РБ Чишминская ЦРБ'!V_пр_23_7</vt:lpstr>
      <vt:lpstr>'ГБУЗ РБ Шаранская ЦРБ'!V_пр_23_7</vt:lpstr>
      <vt:lpstr>'ГБУЗ РБ Языковская ЦРБ'!V_пр_23_7</vt:lpstr>
      <vt:lpstr>'ГБУЗ РБ Янаульская ЦРБ'!V_пр_23_7</vt:lpstr>
      <vt:lpstr>'ООО "Медсервис" г. Салават'!V_пр_23_7</vt:lpstr>
      <vt:lpstr>'УФИЦ РАН'!V_пр_23_7</vt:lpstr>
      <vt:lpstr>'ФГБОУ ВО БГМУ МЗ РФ'!V_пр_23_7</vt:lpstr>
      <vt:lpstr>'ФГБУЗ МСЧ №142 ФМБА России'!V_пр_23_7</vt:lpstr>
      <vt:lpstr>'ЧУЗ "РЖД-Медицина"г.Стерлитамак'!V_пр_23_7</vt:lpstr>
      <vt:lpstr>'ЧУЗ"КБ"РЖД-Медицина" г.Уфа'!V_пр_23_7</vt:lpstr>
      <vt:lpstr>'ГБУЗ РБ Акъярская ЦРБ'!V_пр_23_8</vt:lpstr>
      <vt:lpstr>'ГБУЗ РБ Архангельская ЦРБ'!V_пр_23_8</vt:lpstr>
      <vt:lpstr>'ГБУЗ РБ Аскаровская ЦРБ'!V_пр_23_8</vt:lpstr>
      <vt:lpstr>'ГБУЗ РБ Аскинская ЦРБ'!V_пр_23_8</vt:lpstr>
      <vt:lpstr>'ГБУЗ РБ Баймакская ЦГБ'!V_пр_23_8</vt:lpstr>
      <vt:lpstr>'ГБУЗ РБ Бакалинская ЦРБ'!V_пр_23_8</vt:lpstr>
      <vt:lpstr>'ГБУЗ РБ Балтачевская ЦРБ'!V_пр_23_8</vt:lpstr>
      <vt:lpstr>'ГБУЗ РБ Белебеевская ЦРБ'!V_пр_23_8</vt:lpstr>
      <vt:lpstr>'ГБУЗ РБ Белокатайская ЦРБ'!V_пр_23_8</vt:lpstr>
      <vt:lpstr>'ГБУЗ РБ Белорецкая ЦРКБ'!V_пр_23_8</vt:lpstr>
      <vt:lpstr>'ГБУЗ РБ Бижбулякская ЦРБ'!V_пр_23_8</vt:lpstr>
      <vt:lpstr>'ГБУЗ РБ Бирская ЦРБ'!V_пр_23_8</vt:lpstr>
      <vt:lpstr>'ГБУЗ РБ Благовещенская ЦРБ'!V_пр_23_8</vt:lpstr>
      <vt:lpstr>'ГБУЗ РБ Большеустьикинская ЦРБ'!V_пр_23_8</vt:lpstr>
      <vt:lpstr>'ГБУЗ РБ Буздякская ЦРБ'!V_пр_23_8</vt:lpstr>
      <vt:lpstr>'ГБУЗ РБ Бураевская ЦРБ'!V_пр_23_8</vt:lpstr>
      <vt:lpstr>'ГБУЗ РБ Бурзянская ЦРБ'!V_пр_23_8</vt:lpstr>
      <vt:lpstr>'ГБУЗ РБ Верхне-Татыш. ЦРБ'!V_пр_23_8</vt:lpstr>
      <vt:lpstr>'ГБУЗ РБ Верхнеяркеевская ЦРБ'!V_пр_23_8</vt:lpstr>
      <vt:lpstr>'ГБУЗ РБ ГБ № 1 г.Октябрьский'!V_пр_23_8</vt:lpstr>
      <vt:lpstr>'ГБУЗ РБ ГБ № 9 г.Уфа'!V_пр_23_8</vt:lpstr>
      <vt:lpstr>'ГБУЗ РБ ГБ г.Кумертау'!V_пр_23_8</vt:lpstr>
      <vt:lpstr>'ГБУЗ РБ ГБ г.Нефтекамск'!V_пр_23_8</vt:lpstr>
      <vt:lpstr>'ГБУЗ РБ ГБ г.Салават'!V_пр_23_8</vt:lpstr>
      <vt:lpstr>'ГБУЗ РБ ГДКБ № 17 г.Уфа'!V_пр_23_8</vt:lpstr>
      <vt:lpstr>'ГБУЗ РБ ГКБ № 1 г.Стерлитамак'!V_пр_23_8</vt:lpstr>
      <vt:lpstr>'ГБУЗ РБ ГКБ № 13 г.Уфа'!V_пр_23_8</vt:lpstr>
      <vt:lpstr>'ГБУЗ РБ ГКБ № 18 г.Уфа'!V_пр_23_8</vt:lpstr>
      <vt:lpstr>'ГБУЗ РБ ГКБ № 21 г.Уфа'!V_пр_23_8</vt:lpstr>
      <vt:lpstr>'ГБУЗ РБ ГКБ № 5 г.Уфа'!V_пр_23_8</vt:lpstr>
      <vt:lpstr>'ГБУЗ РБ ГКБ № 8 г.Уфа'!V_пр_23_8</vt:lpstr>
      <vt:lpstr>'ГБУЗ РБ ГКБ Демского р-на г.Уфы'!V_пр_23_8</vt:lpstr>
      <vt:lpstr>'ГБУЗ РБ Давлекановская ЦРБ'!V_пр_23_8</vt:lpstr>
      <vt:lpstr>'ГБУЗ РБ ДБ г.Стерлитамак'!V_пр_23_8</vt:lpstr>
      <vt:lpstr>'ГБУЗ РБ ДП № 2 г.Уфа'!V_пр_23_8</vt:lpstr>
      <vt:lpstr>'ГБУЗ РБ ДП № 3 г.Уфа'!V_пр_23_8</vt:lpstr>
      <vt:lpstr>'ГБУЗ РБ ДП № 4 г.Уфа'!V_пр_23_8</vt:lpstr>
      <vt:lpstr>'ГБУЗ РБ ДП № 5 г.Уфа'!V_пр_23_8</vt:lpstr>
      <vt:lpstr>'ГБУЗ РБ ДП № 6 г.Уфа'!V_пр_23_8</vt:lpstr>
      <vt:lpstr>'ГБУЗ РБ Дюртюлинская ЦРБ'!V_пр_23_8</vt:lpstr>
      <vt:lpstr>'ГБУЗ РБ Ермекеевская ЦРБ'!V_пр_23_8</vt:lpstr>
      <vt:lpstr>'ГБУЗ РБ Зилаирская ЦРБ'!V_пр_23_8</vt:lpstr>
      <vt:lpstr>'ГБУЗ РБ Иглинская ЦРБ'!V_пр_23_8</vt:lpstr>
      <vt:lpstr>'ГБУЗ РБ Исянгуловская ЦРБ'!V_пр_23_8</vt:lpstr>
      <vt:lpstr>'ГБУЗ РБ Ишимбайская ЦРБ'!V_пр_23_8</vt:lpstr>
      <vt:lpstr>'ГБУЗ РБ Калтасинская ЦРБ'!V_пр_23_8</vt:lpstr>
      <vt:lpstr>'ГБУЗ РБ Караидельская ЦРБ'!V_пр_23_8</vt:lpstr>
      <vt:lpstr>'ГБУЗ РБ Кармаскалинская ЦРБ'!V_пр_23_8</vt:lpstr>
      <vt:lpstr>'ГБУЗ РБ КБСМП г.Уфа'!V_пр_23_8</vt:lpstr>
      <vt:lpstr>'ГБУЗ РБ Кигинская ЦРБ'!V_пр_23_8</vt:lpstr>
      <vt:lpstr>'ГБУЗ РБ Краснокамская ЦРБ'!V_пр_23_8</vt:lpstr>
      <vt:lpstr>'ГБУЗ РБ Красноусольская ЦРБ'!V_пр_23_8</vt:lpstr>
      <vt:lpstr>'ГБУЗ РБ Кушнаренковская ЦРБ'!V_пр_23_8</vt:lpstr>
      <vt:lpstr>'ГБУЗ РБ Малоязовская ЦРБ'!V_пр_23_8</vt:lpstr>
      <vt:lpstr>'ГБУЗ РБ Мелеузовская ЦРБ'!V_пр_23_8</vt:lpstr>
      <vt:lpstr>'ГБУЗ РБ Месягутовская ЦРБ'!V_пр_23_8</vt:lpstr>
      <vt:lpstr>'ГБУЗ РБ Мишкинская ЦРБ'!V_пр_23_8</vt:lpstr>
      <vt:lpstr>'ГБУЗ РБ Миякинская ЦРБ'!V_пр_23_8</vt:lpstr>
      <vt:lpstr>'ГБУЗ РБ Мраковская ЦРБ'!V_пр_23_8</vt:lpstr>
      <vt:lpstr>'ГБУЗ РБ Нуримановская ЦРБ'!V_пр_23_8</vt:lpstr>
      <vt:lpstr>'ГБУЗ РБ Поликлиника № 43 г.Уфа'!V_пр_23_8</vt:lpstr>
      <vt:lpstr>'ГБУЗ РБ ПОликлиника № 46 г.Уфа'!V_пр_23_8</vt:lpstr>
      <vt:lpstr>'ГБУЗ РБ Поликлиника № 50 г.Уфа'!V_пр_23_8</vt:lpstr>
      <vt:lpstr>'ГБУЗ РБ Раевская ЦРБ'!V_пр_23_8</vt:lpstr>
      <vt:lpstr>'ГБУЗ РБ Стерлибашевская ЦРБ'!V_пр_23_8</vt:lpstr>
      <vt:lpstr>'ГБУЗ РБ Толбазинская ЦРБ'!V_пр_23_8</vt:lpstr>
      <vt:lpstr>'ГБУЗ РБ Туймазинская ЦРБ'!V_пр_23_8</vt:lpstr>
      <vt:lpstr>'ГБУЗ РБ Учалинская ЦГБ'!V_пр_23_8</vt:lpstr>
      <vt:lpstr>'ГБУЗ РБ Федоровская ЦРБ'!V_пр_23_8</vt:lpstr>
      <vt:lpstr>'ГБУЗ РБ ЦГБ г.Сибай'!V_пр_23_8</vt:lpstr>
      <vt:lpstr>'ГБУЗ РБ Чекмагушевская ЦРБ'!V_пр_23_8</vt:lpstr>
      <vt:lpstr>'ГБУЗ РБ Чишминская ЦРБ'!V_пр_23_8</vt:lpstr>
      <vt:lpstr>'ГБУЗ РБ Шаранская ЦРБ'!V_пр_23_8</vt:lpstr>
      <vt:lpstr>'ГБУЗ РБ Языковская ЦРБ'!V_пр_23_8</vt:lpstr>
      <vt:lpstr>'ГБУЗ РБ Янаульская ЦРБ'!V_пр_23_8</vt:lpstr>
      <vt:lpstr>'ООО "Медсервис" г. Салават'!V_пр_23_8</vt:lpstr>
      <vt:lpstr>'УФИЦ РАН'!V_пр_23_8</vt:lpstr>
      <vt:lpstr>'ФГБОУ ВО БГМУ МЗ РФ'!V_пр_23_8</vt:lpstr>
      <vt:lpstr>'ФГБУЗ МСЧ №142 ФМБА России'!V_пр_23_8</vt:lpstr>
      <vt:lpstr>'ЧУЗ "РЖД-Медицина"г.Стерлитамак'!V_пр_23_8</vt:lpstr>
      <vt:lpstr>'ЧУЗ"КБ"РЖД-Медицина" г.Уфа'!V_пр_23_8</vt:lpstr>
      <vt:lpstr>'ГБУЗ РБ Акъярская ЦРБ'!V_пр_24_3</vt:lpstr>
      <vt:lpstr>'ГБУЗ РБ Архангельская ЦРБ'!V_пр_24_3</vt:lpstr>
      <vt:lpstr>'ГБУЗ РБ Аскаровская ЦРБ'!V_пр_24_3</vt:lpstr>
      <vt:lpstr>'ГБУЗ РБ Аскинская ЦРБ'!V_пр_24_3</vt:lpstr>
      <vt:lpstr>'ГБУЗ РБ Баймакская ЦГБ'!V_пр_24_3</vt:lpstr>
      <vt:lpstr>'ГБУЗ РБ Бакалинская ЦРБ'!V_пр_24_3</vt:lpstr>
      <vt:lpstr>'ГБУЗ РБ Балтачевская ЦРБ'!V_пр_24_3</vt:lpstr>
      <vt:lpstr>'ГБУЗ РБ Белебеевская ЦРБ'!V_пр_24_3</vt:lpstr>
      <vt:lpstr>'ГБУЗ РБ Белокатайская ЦРБ'!V_пр_24_3</vt:lpstr>
      <vt:lpstr>'ГБУЗ РБ Белорецкая ЦРКБ'!V_пр_24_3</vt:lpstr>
      <vt:lpstr>'ГБУЗ РБ Бижбулякская ЦРБ'!V_пр_24_3</vt:lpstr>
      <vt:lpstr>'ГБУЗ РБ Бирская ЦРБ'!V_пр_24_3</vt:lpstr>
      <vt:lpstr>'ГБУЗ РБ Благовещенская ЦРБ'!V_пр_24_3</vt:lpstr>
      <vt:lpstr>'ГБУЗ РБ Большеустьикинская ЦРБ'!V_пр_24_3</vt:lpstr>
      <vt:lpstr>'ГБУЗ РБ Буздякская ЦРБ'!V_пр_24_3</vt:lpstr>
      <vt:lpstr>'ГБУЗ РБ Бураевская ЦРБ'!V_пр_24_3</vt:lpstr>
      <vt:lpstr>'ГБУЗ РБ Бурзянская ЦРБ'!V_пр_24_3</vt:lpstr>
      <vt:lpstr>'ГБУЗ РБ Верхне-Татыш. ЦРБ'!V_пр_24_3</vt:lpstr>
      <vt:lpstr>'ГБУЗ РБ Верхнеяркеевская ЦРБ'!V_пр_24_3</vt:lpstr>
      <vt:lpstr>'ГБУЗ РБ ГБ № 1 г.Октябрьский'!V_пр_24_3</vt:lpstr>
      <vt:lpstr>'ГБУЗ РБ ГБ № 9 г.Уфа'!V_пр_24_3</vt:lpstr>
      <vt:lpstr>'ГБУЗ РБ ГБ г.Кумертау'!V_пр_24_3</vt:lpstr>
      <vt:lpstr>'ГБУЗ РБ ГБ г.Нефтекамск'!V_пр_24_3</vt:lpstr>
      <vt:lpstr>'ГБУЗ РБ ГБ г.Салават'!V_пр_24_3</vt:lpstr>
      <vt:lpstr>'ГБУЗ РБ ГДКБ № 17 г.Уфа'!V_пр_24_3</vt:lpstr>
      <vt:lpstr>'ГБУЗ РБ ГКБ № 1 г.Стерлитамак'!V_пр_24_3</vt:lpstr>
      <vt:lpstr>'ГБУЗ РБ ГКБ № 13 г.Уфа'!V_пр_24_3</vt:lpstr>
      <vt:lpstr>'ГБУЗ РБ ГКБ № 18 г.Уфа'!V_пр_24_3</vt:lpstr>
      <vt:lpstr>'ГБУЗ РБ ГКБ № 21 г.Уфа'!V_пр_24_3</vt:lpstr>
      <vt:lpstr>'ГБУЗ РБ ГКБ № 5 г.Уфа'!V_пр_24_3</vt:lpstr>
      <vt:lpstr>'ГБУЗ РБ ГКБ № 8 г.Уфа'!V_пр_24_3</vt:lpstr>
      <vt:lpstr>'ГБУЗ РБ ГКБ Демского р-на г.Уфы'!V_пр_24_3</vt:lpstr>
      <vt:lpstr>'ГБУЗ РБ Давлекановская ЦРБ'!V_пр_24_3</vt:lpstr>
      <vt:lpstr>'ГБУЗ РБ ДБ г.Стерлитамак'!V_пр_24_3</vt:lpstr>
      <vt:lpstr>'ГБУЗ РБ ДП № 2 г.Уфа'!V_пр_24_3</vt:lpstr>
      <vt:lpstr>'ГБУЗ РБ ДП № 3 г.Уфа'!V_пр_24_3</vt:lpstr>
      <vt:lpstr>'ГБУЗ РБ ДП № 4 г.Уфа'!V_пр_24_3</vt:lpstr>
      <vt:lpstr>'ГБУЗ РБ ДП № 5 г.Уфа'!V_пр_24_3</vt:lpstr>
      <vt:lpstr>'ГБУЗ РБ ДП № 6 г.Уфа'!V_пр_24_3</vt:lpstr>
      <vt:lpstr>'ГБУЗ РБ Дюртюлинская ЦРБ'!V_пр_24_3</vt:lpstr>
      <vt:lpstr>'ГБУЗ РБ Ермекеевская ЦРБ'!V_пр_24_3</vt:lpstr>
      <vt:lpstr>'ГБУЗ РБ Зилаирская ЦРБ'!V_пр_24_3</vt:lpstr>
      <vt:lpstr>'ГБУЗ РБ Иглинская ЦРБ'!V_пр_24_3</vt:lpstr>
      <vt:lpstr>'ГБУЗ РБ Исянгуловская ЦРБ'!V_пр_24_3</vt:lpstr>
      <vt:lpstr>'ГБУЗ РБ Ишимбайская ЦРБ'!V_пр_24_3</vt:lpstr>
      <vt:lpstr>'ГБУЗ РБ Калтасинская ЦРБ'!V_пр_24_3</vt:lpstr>
      <vt:lpstr>'ГБУЗ РБ Караидельская ЦРБ'!V_пр_24_3</vt:lpstr>
      <vt:lpstr>'ГБУЗ РБ Кармаскалинская ЦРБ'!V_пр_24_3</vt:lpstr>
      <vt:lpstr>'ГБУЗ РБ КБСМП г.Уфа'!V_пр_24_3</vt:lpstr>
      <vt:lpstr>'ГБУЗ РБ Кигинская ЦРБ'!V_пр_24_3</vt:lpstr>
      <vt:lpstr>'ГБУЗ РБ Краснокамская ЦРБ'!V_пр_24_3</vt:lpstr>
      <vt:lpstr>'ГБУЗ РБ Красноусольская ЦРБ'!V_пр_24_3</vt:lpstr>
      <vt:lpstr>'ГБУЗ РБ Кушнаренковская ЦРБ'!V_пр_24_3</vt:lpstr>
      <vt:lpstr>'ГБУЗ РБ Малоязовская ЦРБ'!V_пр_24_3</vt:lpstr>
      <vt:lpstr>'ГБУЗ РБ Мелеузовская ЦРБ'!V_пр_24_3</vt:lpstr>
      <vt:lpstr>'ГБУЗ РБ Месягутовская ЦРБ'!V_пр_24_3</vt:lpstr>
      <vt:lpstr>'ГБУЗ РБ Мишкинская ЦРБ'!V_пр_24_3</vt:lpstr>
      <vt:lpstr>'ГБУЗ РБ Миякинская ЦРБ'!V_пр_24_3</vt:lpstr>
      <vt:lpstr>'ГБУЗ РБ Мраковская ЦРБ'!V_пр_24_3</vt:lpstr>
      <vt:lpstr>'ГБУЗ РБ Нуримановская ЦРБ'!V_пр_24_3</vt:lpstr>
      <vt:lpstr>'ГБУЗ РБ Поликлиника № 43 г.Уфа'!V_пр_24_3</vt:lpstr>
      <vt:lpstr>'ГБУЗ РБ ПОликлиника № 46 г.Уфа'!V_пр_24_3</vt:lpstr>
      <vt:lpstr>'ГБУЗ РБ Поликлиника № 50 г.Уфа'!V_пр_24_3</vt:lpstr>
      <vt:lpstr>'ГБУЗ РБ Раевская ЦРБ'!V_пр_24_3</vt:lpstr>
      <vt:lpstr>'ГБУЗ РБ Стерлибашевская ЦРБ'!V_пр_24_3</vt:lpstr>
      <vt:lpstr>'ГБУЗ РБ Толбазинская ЦРБ'!V_пр_24_3</vt:lpstr>
      <vt:lpstr>'ГБУЗ РБ Туймазинская ЦРБ'!V_пр_24_3</vt:lpstr>
      <vt:lpstr>'ГБУЗ РБ Учалинская ЦГБ'!V_пр_24_3</vt:lpstr>
      <vt:lpstr>'ГБУЗ РБ Федоровская ЦРБ'!V_пр_24_3</vt:lpstr>
      <vt:lpstr>'ГБУЗ РБ ЦГБ г.Сибай'!V_пр_24_3</vt:lpstr>
      <vt:lpstr>'ГБУЗ РБ Чекмагушевская ЦРБ'!V_пр_24_3</vt:lpstr>
      <vt:lpstr>'ГБУЗ РБ Чишминская ЦРБ'!V_пр_24_3</vt:lpstr>
      <vt:lpstr>'ГБУЗ РБ Шаранская ЦРБ'!V_пр_24_3</vt:lpstr>
      <vt:lpstr>'ГБУЗ РБ Языковская ЦРБ'!V_пр_24_3</vt:lpstr>
      <vt:lpstr>'ГБУЗ РБ Янаульская ЦРБ'!V_пр_24_3</vt:lpstr>
      <vt:lpstr>'ООО "Медсервис" г. Салават'!V_пр_24_3</vt:lpstr>
      <vt:lpstr>'УФИЦ РАН'!V_пр_24_3</vt:lpstr>
      <vt:lpstr>'ФГБОУ ВО БГМУ МЗ РФ'!V_пр_24_3</vt:lpstr>
      <vt:lpstr>'ФГБУЗ МСЧ №142 ФМБА России'!V_пр_24_3</vt:lpstr>
      <vt:lpstr>'ЧУЗ "РЖД-Медицина"г.Стерлитамак'!V_пр_24_3</vt:lpstr>
      <vt:lpstr>'ЧУЗ"КБ"РЖД-Медицина" г.Уфа'!V_пр_24_3</vt:lpstr>
      <vt:lpstr>'ГБУЗ РБ Акъярская ЦРБ'!V_пр_24_5</vt:lpstr>
      <vt:lpstr>'ГБУЗ РБ Архангельская ЦРБ'!V_пр_24_5</vt:lpstr>
      <vt:lpstr>'ГБУЗ РБ Аскаровская ЦРБ'!V_пр_24_5</vt:lpstr>
      <vt:lpstr>'ГБУЗ РБ Аскинская ЦРБ'!V_пр_24_5</vt:lpstr>
      <vt:lpstr>'ГБУЗ РБ Баймакская ЦГБ'!V_пр_24_5</vt:lpstr>
      <vt:lpstr>'ГБУЗ РБ Бакалинская ЦРБ'!V_пр_24_5</vt:lpstr>
      <vt:lpstr>'ГБУЗ РБ Балтачевская ЦРБ'!V_пр_24_5</vt:lpstr>
      <vt:lpstr>'ГБУЗ РБ Белебеевская ЦРБ'!V_пр_24_5</vt:lpstr>
      <vt:lpstr>'ГБУЗ РБ Белокатайская ЦРБ'!V_пр_24_5</vt:lpstr>
      <vt:lpstr>'ГБУЗ РБ Белорецкая ЦРКБ'!V_пр_24_5</vt:lpstr>
      <vt:lpstr>'ГБУЗ РБ Бижбулякская ЦРБ'!V_пр_24_5</vt:lpstr>
      <vt:lpstr>'ГБУЗ РБ Бирская ЦРБ'!V_пр_24_5</vt:lpstr>
      <vt:lpstr>'ГБУЗ РБ Благовещенская ЦРБ'!V_пр_24_5</vt:lpstr>
      <vt:lpstr>'ГБУЗ РБ Большеустьикинская ЦРБ'!V_пр_24_5</vt:lpstr>
      <vt:lpstr>'ГБУЗ РБ Буздякская ЦРБ'!V_пр_24_5</vt:lpstr>
      <vt:lpstr>'ГБУЗ РБ Бураевская ЦРБ'!V_пр_24_5</vt:lpstr>
      <vt:lpstr>'ГБУЗ РБ Бурзянская ЦРБ'!V_пр_24_5</vt:lpstr>
      <vt:lpstr>'ГБУЗ РБ Верхне-Татыш. ЦРБ'!V_пр_24_5</vt:lpstr>
      <vt:lpstr>'ГБУЗ РБ Верхнеяркеевская ЦРБ'!V_пр_24_5</vt:lpstr>
      <vt:lpstr>'ГБУЗ РБ ГБ № 1 г.Октябрьский'!V_пр_24_5</vt:lpstr>
      <vt:lpstr>'ГБУЗ РБ ГБ № 9 г.Уфа'!V_пр_24_5</vt:lpstr>
      <vt:lpstr>'ГБУЗ РБ ГБ г.Кумертау'!V_пр_24_5</vt:lpstr>
      <vt:lpstr>'ГБУЗ РБ ГБ г.Нефтекамск'!V_пр_24_5</vt:lpstr>
      <vt:lpstr>'ГБУЗ РБ ГБ г.Салават'!V_пр_24_5</vt:lpstr>
      <vt:lpstr>'ГБУЗ РБ ГДКБ № 17 г.Уфа'!V_пр_24_5</vt:lpstr>
      <vt:lpstr>'ГБУЗ РБ ГКБ № 1 г.Стерлитамак'!V_пр_24_5</vt:lpstr>
      <vt:lpstr>'ГБУЗ РБ ГКБ № 13 г.Уфа'!V_пр_24_5</vt:lpstr>
      <vt:lpstr>'ГБУЗ РБ ГКБ № 18 г.Уфа'!V_пр_24_5</vt:lpstr>
      <vt:lpstr>'ГБУЗ РБ ГКБ № 21 г.Уфа'!V_пр_24_5</vt:lpstr>
      <vt:lpstr>'ГБУЗ РБ ГКБ № 5 г.Уфа'!V_пр_24_5</vt:lpstr>
      <vt:lpstr>'ГБУЗ РБ ГКБ № 8 г.Уфа'!V_пр_24_5</vt:lpstr>
      <vt:lpstr>'ГБУЗ РБ ГКБ Демского р-на г.Уфы'!V_пр_24_5</vt:lpstr>
      <vt:lpstr>'ГБУЗ РБ Давлекановская ЦРБ'!V_пр_24_5</vt:lpstr>
      <vt:lpstr>'ГБУЗ РБ ДБ г.Стерлитамак'!V_пр_24_5</vt:lpstr>
      <vt:lpstr>'ГБУЗ РБ ДП № 2 г.Уфа'!V_пр_24_5</vt:lpstr>
      <vt:lpstr>'ГБУЗ РБ ДП № 3 г.Уфа'!V_пр_24_5</vt:lpstr>
      <vt:lpstr>'ГБУЗ РБ ДП № 4 г.Уфа'!V_пр_24_5</vt:lpstr>
      <vt:lpstr>'ГБУЗ РБ ДП № 5 г.Уфа'!V_пр_24_5</vt:lpstr>
      <vt:lpstr>'ГБУЗ РБ ДП № 6 г.Уфа'!V_пр_24_5</vt:lpstr>
      <vt:lpstr>'ГБУЗ РБ Дюртюлинская ЦРБ'!V_пр_24_5</vt:lpstr>
      <vt:lpstr>'ГБУЗ РБ Ермекеевская ЦРБ'!V_пр_24_5</vt:lpstr>
      <vt:lpstr>'ГБУЗ РБ Зилаирская ЦРБ'!V_пр_24_5</vt:lpstr>
      <vt:lpstr>'ГБУЗ РБ Иглинская ЦРБ'!V_пр_24_5</vt:lpstr>
      <vt:lpstr>'ГБУЗ РБ Исянгуловская ЦРБ'!V_пр_24_5</vt:lpstr>
      <vt:lpstr>'ГБУЗ РБ Ишимбайская ЦРБ'!V_пр_24_5</vt:lpstr>
      <vt:lpstr>'ГБУЗ РБ Калтасинская ЦРБ'!V_пр_24_5</vt:lpstr>
      <vt:lpstr>'ГБУЗ РБ Караидельская ЦРБ'!V_пр_24_5</vt:lpstr>
      <vt:lpstr>'ГБУЗ РБ Кармаскалинская ЦРБ'!V_пр_24_5</vt:lpstr>
      <vt:lpstr>'ГБУЗ РБ КБСМП г.Уфа'!V_пр_24_5</vt:lpstr>
      <vt:lpstr>'ГБУЗ РБ Кигинская ЦРБ'!V_пр_24_5</vt:lpstr>
      <vt:lpstr>'ГБУЗ РБ Краснокамская ЦРБ'!V_пр_24_5</vt:lpstr>
      <vt:lpstr>'ГБУЗ РБ Красноусольская ЦРБ'!V_пр_24_5</vt:lpstr>
      <vt:lpstr>'ГБУЗ РБ Кушнаренковская ЦРБ'!V_пр_24_5</vt:lpstr>
      <vt:lpstr>'ГБУЗ РБ Малоязовская ЦРБ'!V_пр_24_5</vt:lpstr>
      <vt:lpstr>'ГБУЗ РБ Мелеузовская ЦРБ'!V_пр_24_5</vt:lpstr>
      <vt:lpstr>'ГБУЗ РБ Месягутовская ЦРБ'!V_пр_24_5</vt:lpstr>
      <vt:lpstr>'ГБУЗ РБ Мишкинская ЦРБ'!V_пр_24_5</vt:lpstr>
      <vt:lpstr>'ГБУЗ РБ Миякинская ЦРБ'!V_пр_24_5</vt:lpstr>
      <vt:lpstr>'ГБУЗ РБ Мраковская ЦРБ'!V_пр_24_5</vt:lpstr>
      <vt:lpstr>'ГБУЗ РБ Нуримановская ЦРБ'!V_пр_24_5</vt:lpstr>
      <vt:lpstr>'ГБУЗ РБ Поликлиника № 43 г.Уфа'!V_пр_24_5</vt:lpstr>
      <vt:lpstr>'ГБУЗ РБ ПОликлиника № 46 г.Уфа'!V_пр_24_5</vt:lpstr>
      <vt:lpstr>'ГБУЗ РБ Поликлиника № 50 г.Уфа'!V_пр_24_5</vt:lpstr>
      <vt:lpstr>'ГБУЗ РБ Раевская ЦРБ'!V_пр_24_5</vt:lpstr>
      <vt:lpstr>'ГБУЗ РБ Стерлибашевская ЦРБ'!V_пр_24_5</vt:lpstr>
      <vt:lpstr>'ГБУЗ РБ Толбазинская ЦРБ'!V_пр_24_5</vt:lpstr>
      <vt:lpstr>'ГБУЗ РБ Туймазинская ЦРБ'!V_пр_24_5</vt:lpstr>
      <vt:lpstr>'ГБУЗ РБ Учалинская ЦГБ'!V_пр_24_5</vt:lpstr>
      <vt:lpstr>'ГБУЗ РБ Федоровская ЦРБ'!V_пр_24_5</vt:lpstr>
      <vt:lpstr>'ГБУЗ РБ ЦГБ г.Сибай'!V_пр_24_5</vt:lpstr>
      <vt:lpstr>'ГБУЗ РБ Чекмагушевская ЦРБ'!V_пр_24_5</vt:lpstr>
      <vt:lpstr>'ГБУЗ РБ Чишминская ЦРБ'!V_пр_24_5</vt:lpstr>
      <vt:lpstr>'ГБУЗ РБ Шаранская ЦРБ'!V_пр_24_5</vt:lpstr>
      <vt:lpstr>'ГБУЗ РБ Языковская ЦРБ'!V_пр_24_5</vt:lpstr>
      <vt:lpstr>'ГБУЗ РБ Янаульская ЦРБ'!V_пр_24_5</vt:lpstr>
      <vt:lpstr>'ООО "Медсервис" г. Салават'!V_пр_24_5</vt:lpstr>
      <vt:lpstr>'УФИЦ РАН'!V_пр_24_5</vt:lpstr>
      <vt:lpstr>'ФГБОУ ВО БГМУ МЗ РФ'!V_пр_24_5</vt:lpstr>
      <vt:lpstr>'ФГБУЗ МСЧ №142 ФМБА России'!V_пр_24_5</vt:lpstr>
      <vt:lpstr>'ЧУЗ "РЖД-Медицина"г.Стерлитамак'!V_пр_24_5</vt:lpstr>
      <vt:lpstr>'ЧУЗ"КБ"РЖД-Медицина" г.Уфа'!V_пр_24_5</vt:lpstr>
      <vt:lpstr>'ГБУЗ РБ Акъярская ЦРБ'!V_пр_24_7</vt:lpstr>
      <vt:lpstr>'ГБУЗ РБ Архангельская ЦРБ'!V_пр_24_7</vt:lpstr>
      <vt:lpstr>'ГБУЗ РБ Аскаровская ЦРБ'!V_пр_24_7</vt:lpstr>
      <vt:lpstr>'ГБУЗ РБ Аскинская ЦРБ'!V_пр_24_7</vt:lpstr>
      <vt:lpstr>'ГБУЗ РБ Баймакская ЦГБ'!V_пр_24_7</vt:lpstr>
      <vt:lpstr>'ГБУЗ РБ Бакалинская ЦРБ'!V_пр_24_7</vt:lpstr>
      <vt:lpstr>'ГБУЗ РБ Балтачевская ЦРБ'!V_пр_24_7</vt:lpstr>
      <vt:lpstr>'ГБУЗ РБ Белебеевская ЦРБ'!V_пр_24_7</vt:lpstr>
      <vt:lpstr>'ГБУЗ РБ Белокатайская ЦРБ'!V_пр_24_7</vt:lpstr>
      <vt:lpstr>'ГБУЗ РБ Белорецкая ЦРКБ'!V_пр_24_7</vt:lpstr>
      <vt:lpstr>'ГБУЗ РБ Бижбулякская ЦРБ'!V_пр_24_7</vt:lpstr>
      <vt:lpstr>'ГБУЗ РБ Бирская ЦРБ'!V_пр_24_7</vt:lpstr>
      <vt:lpstr>'ГБУЗ РБ Благовещенская ЦРБ'!V_пр_24_7</vt:lpstr>
      <vt:lpstr>'ГБУЗ РБ Большеустьикинская ЦРБ'!V_пр_24_7</vt:lpstr>
      <vt:lpstr>'ГБУЗ РБ Буздякская ЦРБ'!V_пр_24_7</vt:lpstr>
      <vt:lpstr>'ГБУЗ РБ Бураевская ЦРБ'!V_пр_24_7</vt:lpstr>
      <vt:lpstr>'ГБУЗ РБ Бурзянская ЦРБ'!V_пр_24_7</vt:lpstr>
      <vt:lpstr>'ГБУЗ РБ Верхне-Татыш. ЦРБ'!V_пр_24_7</vt:lpstr>
      <vt:lpstr>'ГБУЗ РБ Верхнеяркеевская ЦРБ'!V_пр_24_7</vt:lpstr>
      <vt:lpstr>'ГБУЗ РБ ГБ № 1 г.Октябрьский'!V_пр_24_7</vt:lpstr>
      <vt:lpstr>'ГБУЗ РБ ГБ № 9 г.Уфа'!V_пр_24_7</vt:lpstr>
      <vt:lpstr>'ГБУЗ РБ ГБ г.Кумертау'!V_пр_24_7</vt:lpstr>
      <vt:lpstr>'ГБУЗ РБ ГБ г.Нефтекамск'!V_пр_24_7</vt:lpstr>
      <vt:lpstr>'ГБУЗ РБ ГБ г.Салават'!V_пр_24_7</vt:lpstr>
      <vt:lpstr>'ГБУЗ РБ ГДКБ № 17 г.Уфа'!V_пр_24_7</vt:lpstr>
      <vt:lpstr>'ГБУЗ РБ ГКБ № 1 г.Стерлитамак'!V_пр_24_7</vt:lpstr>
      <vt:lpstr>'ГБУЗ РБ ГКБ № 13 г.Уфа'!V_пр_24_7</vt:lpstr>
      <vt:lpstr>'ГБУЗ РБ ГКБ № 18 г.Уфа'!V_пр_24_7</vt:lpstr>
      <vt:lpstr>'ГБУЗ РБ ГКБ № 21 г.Уфа'!V_пр_24_7</vt:lpstr>
      <vt:lpstr>'ГБУЗ РБ ГКБ № 5 г.Уфа'!V_пр_24_7</vt:lpstr>
      <vt:lpstr>'ГБУЗ РБ ГКБ № 8 г.Уфа'!V_пр_24_7</vt:lpstr>
      <vt:lpstr>'ГБУЗ РБ ГКБ Демского р-на г.Уфы'!V_пр_24_7</vt:lpstr>
      <vt:lpstr>'ГБУЗ РБ Давлекановская ЦРБ'!V_пр_24_7</vt:lpstr>
      <vt:lpstr>'ГБУЗ РБ ДБ г.Стерлитамак'!V_пр_24_7</vt:lpstr>
      <vt:lpstr>'ГБУЗ РБ ДП № 2 г.Уфа'!V_пр_24_7</vt:lpstr>
      <vt:lpstr>'ГБУЗ РБ ДП № 3 г.Уфа'!V_пр_24_7</vt:lpstr>
      <vt:lpstr>'ГБУЗ РБ ДП № 4 г.Уфа'!V_пр_24_7</vt:lpstr>
      <vt:lpstr>'ГБУЗ РБ ДП № 5 г.Уфа'!V_пр_24_7</vt:lpstr>
      <vt:lpstr>'ГБУЗ РБ ДП № 6 г.Уфа'!V_пр_24_7</vt:lpstr>
      <vt:lpstr>'ГБУЗ РБ Дюртюлинская ЦРБ'!V_пр_24_7</vt:lpstr>
      <vt:lpstr>'ГБУЗ РБ Ермекеевская ЦРБ'!V_пр_24_7</vt:lpstr>
      <vt:lpstr>'ГБУЗ РБ Зилаирская ЦРБ'!V_пр_24_7</vt:lpstr>
      <vt:lpstr>'ГБУЗ РБ Иглинская ЦРБ'!V_пр_24_7</vt:lpstr>
      <vt:lpstr>'ГБУЗ РБ Исянгуловская ЦРБ'!V_пр_24_7</vt:lpstr>
      <vt:lpstr>'ГБУЗ РБ Ишимбайская ЦРБ'!V_пр_24_7</vt:lpstr>
      <vt:lpstr>'ГБУЗ РБ Калтасинская ЦРБ'!V_пр_24_7</vt:lpstr>
      <vt:lpstr>'ГБУЗ РБ Караидельская ЦРБ'!V_пр_24_7</vt:lpstr>
      <vt:lpstr>'ГБУЗ РБ Кармаскалинская ЦРБ'!V_пр_24_7</vt:lpstr>
      <vt:lpstr>'ГБУЗ РБ КБСМП г.Уфа'!V_пр_24_7</vt:lpstr>
      <vt:lpstr>'ГБУЗ РБ Кигинская ЦРБ'!V_пр_24_7</vt:lpstr>
      <vt:lpstr>'ГБУЗ РБ Краснокамская ЦРБ'!V_пр_24_7</vt:lpstr>
      <vt:lpstr>'ГБУЗ РБ Красноусольская ЦРБ'!V_пр_24_7</vt:lpstr>
      <vt:lpstr>'ГБУЗ РБ Кушнаренковская ЦРБ'!V_пр_24_7</vt:lpstr>
      <vt:lpstr>'ГБУЗ РБ Малоязовская ЦРБ'!V_пр_24_7</vt:lpstr>
      <vt:lpstr>'ГБУЗ РБ Мелеузовская ЦРБ'!V_пр_24_7</vt:lpstr>
      <vt:lpstr>'ГБУЗ РБ Месягутовская ЦРБ'!V_пр_24_7</vt:lpstr>
      <vt:lpstr>'ГБУЗ РБ Мишкинская ЦРБ'!V_пр_24_7</vt:lpstr>
      <vt:lpstr>'ГБУЗ РБ Миякинская ЦРБ'!V_пр_24_7</vt:lpstr>
      <vt:lpstr>'ГБУЗ РБ Мраковская ЦРБ'!V_пр_24_7</vt:lpstr>
      <vt:lpstr>'ГБУЗ РБ Нуримановская ЦРБ'!V_пр_24_7</vt:lpstr>
      <vt:lpstr>'ГБУЗ РБ Поликлиника № 43 г.Уфа'!V_пр_24_7</vt:lpstr>
      <vt:lpstr>'ГБУЗ РБ ПОликлиника № 46 г.Уфа'!V_пр_24_7</vt:lpstr>
      <vt:lpstr>'ГБУЗ РБ Поликлиника № 50 г.Уфа'!V_пр_24_7</vt:lpstr>
      <vt:lpstr>'ГБУЗ РБ Раевская ЦРБ'!V_пр_24_7</vt:lpstr>
      <vt:lpstr>'ГБУЗ РБ Стерлибашевская ЦРБ'!V_пр_24_7</vt:lpstr>
      <vt:lpstr>'ГБУЗ РБ Толбазинская ЦРБ'!V_пр_24_7</vt:lpstr>
      <vt:lpstr>'ГБУЗ РБ Туймазинская ЦРБ'!V_пр_24_7</vt:lpstr>
      <vt:lpstr>'ГБУЗ РБ Учалинская ЦГБ'!V_пр_24_7</vt:lpstr>
      <vt:lpstr>'ГБУЗ РБ Федоровская ЦРБ'!V_пр_24_7</vt:lpstr>
      <vt:lpstr>'ГБУЗ РБ ЦГБ г.Сибай'!V_пр_24_7</vt:lpstr>
      <vt:lpstr>'ГБУЗ РБ Чекмагушевская ЦРБ'!V_пр_24_7</vt:lpstr>
      <vt:lpstr>'ГБУЗ РБ Чишминская ЦРБ'!V_пр_24_7</vt:lpstr>
      <vt:lpstr>'ГБУЗ РБ Шаранская ЦРБ'!V_пр_24_7</vt:lpstr>
      <vt:lpstr>'ГБУЗ РБ Языковская ЦРБ'!V_пр_24_7</vt:lpstr>
      <vt:lpstr>'ГБУЗ РБ Янаульская ЦРБ'!V_пр_24_7</vt:lpstr>
      <vt:lpstr>'ООО "Медсервис" г. Салават'!V_пр_24_7</vt:lpstr>
      <vt:lpstr>'УФИЦ РАН'!V_пр_24_7</vt:lpstr>
      <vt:lpstr>'ФГБОУ ВО БГМУ МЗ РФ'!V_пр_24_7</vt:lpstr>
      <vt:lpstr>'ФГБУЗ МСЧ №142 ФМБА России'!V_пр_24_7</vt:lpstr>
      <vt:lpstr>'ЧУЗ "РЖД-Медицина"г.Стерлитамак'!V_пр_24_7</vt:lpstr>
      <vt:lpstr>'ЧУЗ"КБ"РЖД-Медицина" г.Уфа'!V_пр_24_7</vt:lpstr>
      <vt:lpstr>'ГБУЗ РБ Акъярская ЦРБ'!V_пр_24_8</vt:lpstr>
      <vt:lpstr>'ГБУЗ РБ Архангельская ЦРБ'!V_пр_24_8</vt:lpstr>
      <vt:lpstr>'ГБУЗ РБ Аскаровская ЦРБ'!V_пр_24_8</vt:lpstr>
      <vt:lpstr>'ГБУЗ РБ Аскинская ЦРБ'!V_пр_24_8</vt:lpstr>
      <vt:lpstr>'ГБУЗ РБ Баймакская ЦГБ'!V_пр_24_8</vt:lpstr>
      <vt:lpstr>'ГБУЗ РБ Бакалинская ЦРБ'!V_пр_24_8</vt:lpstr>
      <vt:lpstr>'ГБУЗ РБ Балтачевская ЦРБ'!V_пр_24_8</vt:lpstr>
      <vt:lpstr>'ГБУЗ РБ Белебеевская ЦРБ'!V_пр_24_8</vt:lpstr>
      <vt:lpstr>'ГБУЗ РБ Белокатайская ЦРБ'!V_пр_24_8</vt:lpstr>
      <vt:lpstr>'ГБУЗ РБ Белорецкая ЦРКБ'!V_пр_24_8</vt:lpstr>
      <vt:lpstr>'ГБУЗ РБ Бижбулякская ЦРБ'!V_пр_24_8</vt:lpstr>
      <vt:lpstr>'ГБУЗ РБ Бирская ЦРБ'!V_пр_24_8</vt:lpstr>
      <vt:lpstr>'ГБУЗ РБ Благовещенская ЦРБ'!V_пр_24_8</vt:lpstr>
      <vt:lpstr>'ГБУЗ РБ Большеустьикинская ЦРБ'!V_пр_24_8</vt:lpstr>
      <vt:lpstr>'ГБУЗ РБ Буздякская ЦРБ'!V_пр_24_8</vt:lpstr>
      <vt:lpstr>'ГБУЗ РБ Бураевская ЦРБ'!V_пр_24_8</vt:lpstr>
      <vt:lpstr>'ГБУЗ РБ Бурзянская ЦРБ'!V_пр_24_8</vt:lpstr>
      <vt:lpstr>'ГБУЗ РБ Верхне-Татыш. ЦРБ'!V_пр_24_8</vt:lpstr>
      <vt:lpstr>'ГБУЗ РБ Верхнеяркеевская ЦРБ'!V_пр_24_8</vt:lpstr>
      <vt:lpstr>'ГБУЗ РБ ГБ № 1 г.Октябрьский'!V_пр_24_8</vt:lpstr>
      <vt:lpstr>'ГБУЗ РБ ГБ № 9 г.Уфа'!V_пр_24_8</vt:lpstr>
      <vt:lpstr>'ГБУЗ РБ ГБ г.Кумертау'!V_пр_24_8</vt:lpstr>
      <vt:lpstr>'ГБУЗ РБ ГБ г.Нефтекамск'!V_пр_24_8</vt:lpstr>
      <vt:lpstr>'ГБУЗ РБ ГБ г.Салават'!V_пр_24_8</vt:lpstr>
      <vt:lpstr>'ГБУЗ РБ ГДКБ № 17 г.Уфа'!V_пр_24_8</vt:lpstr>
      <vt:lpstr>'ГБУЗ РБ ГКБ № 1 г.Стерлитамак'!V_пр_24_8</vt:lpstr>
      <vt:lpstr>'ГБУЗ РБ ГКБ № 13 г.Уфа'!V_пр_24_8</vt:lpstr>
      <vt:lpstr>'ГБУЗ РБ ГКБ № 18 г.Уфа'!V_пр_24_8</vt:lpstr>
      <vt:lpstr>'ГБУЗ РБ ГКБ № 21 г.Уфа'!V_пр_24_8</vt:lpstr>
      <vt:lpstr>'ГБУЗ РБ ГКБ № 5 г.Уфа'!V_пр_24_8</vt:lpstr>
      <vt:lpstr>'ГБУЗ РБ ГКБ № 8 г.Уфа'!V_пр_24_8</vt:lpstr>
      <vt:lpstr>'ГБУЗ РБ ГКБ Демского р-на г.Уфы'!V_пр_24_8</vt:lpstr>
      <vt:lpstr>'ГБУЗ РБ Давлекановская ЦРБ'!V_пр_24_8</vt:lpstr>
      <vt:lpstr>'ГБУЗ РБ ДБ г.Стерлитамак'!V_пр_24_8</vt:lpstr>
      <vt:lpstr>'ГБУЗ РБ ДП № 2 г.Уфа'!V_пр_24_8</vt:lpstr>
      <vt:lpstr>'ГБУЗ РБ ДП № 3 г.Уфа'!V_пр_24_8</vt:lpstr>
      <vt:lpstr>'ГБУЗ РБ ДП № 4 г.Уфа'!V_пр_24_8</vt:lpstr>
      <vt:lpstr>'ГБУЗ РБ ДП № 5 г.Уфа'!V_пр_24_8</vt:lpstr>
      <vt:lpstr>'ГБУЗ РБ ДП № 6 г.Уфа'!V_пр_24_8</vt:lpstr>
      <vt:lpstr>'ГБУЗ РБ Дюртюлинская ЦРБ'!V_пр_24_8</vt:lpstr>
      <vt:lpstr>'ГБУЗ РБ Ермекеевская ЦРБ'!V_пр_24_8</vt:lpstr>
      <vt:lpstr>'ГБУЗ РБ Зилаирская ЦРБ'!V_пр_24_8</vt:lpstr>
      <vt:lpstr>'ГБУЗ РБ Иглинская ЦРБ'!V_пр_24_8</vt:lpstr>
      <vt:lpstr>'ГБУЗ РБ Исянгуловская ЦРБ'!V_пр_24_8</vt:lpstr>
      <vt:lpstr>'ГБУЗ РБ Ишимбайская ЦРБ'!V_пр_24_8</vt:lpstr>
      <vt:lpstr>'ГБУЗ РБ Калтасинская ЦРБ'!V_пр_24_8</vt:lpstr>
      <vt:lpstr>'ГБУЗ РБ Караидельская ЦРБ'!V_пр_24_8</vt:lpstr>
      <vt:lpstr>'ГБУЗ РБ Кармаскалинская ЦРБ'!V_пр_24_8</vt:lpstr>
      <vt:lpstr>'ГБУЗ РБ КБСМП г.Уфа'!V_пр_24_8</vt:lpstr>
      <vt:lpstr>'ГБУЗ РБ Кигинская ЦРБ'!V_пр_24_8</vt:lpstr>
      <vt:lpstr>'ГБУЗ РБ Краснокамская ЦРБ'!V_пр_24_8</vt:lpstr>
      <vt:lpstr>'ГБУЗ РБ Красноусольская ЦРБ'!V_пр_24_8</vt:lpstr>
      <vt:lpstr>'ГБУЗ РБ Кушнаренковская ЦРБ'!V_пр_24_8</vt:lpstr>
      <vt:lpstr>'ГБУЗ РБ Малоязовская ЦРБ'!V_пр_24_8</vt:lpstr>
      <vt:lpstr>'ГБУЗ РБ Мелеузовская ЦРБ'!V_пр_24_8</vt:lpstr>
      <vt:lpstr>'ГБУЗ РБ Месягутовская ЦРБ'!V_пр_24_8</vt:lpstr>
      <vt:lpstr>'ГБУЗ РБ Мишкинская ЦРБ'!V_пр_24_8</vt:lpstr>
      <vt:lpstr>'ГБУЗ РБ Миякинская ЦРБ'!V_пр_24_8</vt:lpstr>
      <vt:lpstr>'ГБУЗ РБ Мраковская ЦРБ'!V_пр_24_8</vt:lpstr>
      <vt:lpstr>'ГБУЗ РБ Нуримановская ЦРБ'!V_пр_24_8</vt:lpstr>
      <vt:lpstr>'ГБУЗ РБ Поликлиника № 43 г.Уфа'!V_пр_24_8</vt:lpstr>
      <vt:lpstr>'ГБУЗ РБ ПОликлиника № 46 г.Уфа'!V_пр_24_8</vt:lpstr>
      <vt:lpstr>'ГБУЗ РБ Поликлиника № 50 г.Уфа'!V_пр_24_8</vt:lpstr>
      <vt:lpstr>'ГБУЗ РБ Раевская ЦРБ'!V_пр_24_8</vt:lpstr>
      <vt:lpstr>'ГБУЗ РБ Стерлибашевская ЦРБ'!V_пр_24_8</vt:lpstr>
      <vt:lpstr>'ГБУЗ РБ Толбазинская ЦРБ'!V_пр_24_8</vt:lpstr>
      <vt:lpstr>'ГБУЗ РБ Туймазинская ЦРБ'!V_пр_24_8</vt:lpstr>
      <vt:lpstr>'ГБУЗ РБ Учалинская ЦГБ'!V_пр_24_8</vt:lpstr>
      <vt:lpstr>'ГБУЗ РБ Федоровская ЦРБ'!V_пр_24_8</vt:lpstr>
      <vt:lpstr>'ГБУЗ РБ ЦГБ г.Сибай'!V_пр_24_8</vt:lpstr>
      <vt:lpstr>'ГБУЗ РБ Чекмагушевская ЦРБ'!V_пр_24_8</vt:lpstr>
      <vt:lpstr>'ГБУЗ РБ Чишминская ЦРБ'!V_пр_24_8</vt:lpstr>
      <vt:lpstr>'ГБУЗ РБ Шаранская ЦРБ'!V_пр_24_8</vt:lpstr>
      <vt:lpstr>'ГБУЗ РБ Языковская ЦРБ'!V_пр_24_8</vt:lpstr>
      <vt:lpstr>'ГБУЗ РБ Янаульская ЦРБ'!V_пр_24_8</vt:lpstr>
      <vt:lpstr>'ООО "Медсервис" г. Салават'!V_пр_24_8</vt:lpstr>
      <vt:lpstr>'УФИЦ РАН'!V_пр_24_8</vt:lpstr>
      <vt:lpstr>'ФГБОУ ВО БГМУ МЗ РФ'!V_пр_24_8</vt:lpstr>
      <vt:lpstr>'ФГБУЗ МСЧ №142 ФМБА России'!V_пр_24_8</vt:lpstr>
      <vt:lpstr>'ЧУЗ "РЖД-Медицина"г.Стерлитамак'!V_пр_24_8</vt:lpstr>
      <vt:lpstr>'ЧУЗ"КБ"РЖД-Медицина" г.Уфа'!V_пр_24_8</vt:lpstr>
      <vt:lpstr>'ГБУЗ РБ Акъярская ЦРБ'!V_пр_26_8</vt:lpstr>
      <vt:lpstr>'ГБУЗ РБ Архангельская ЦРБ'!V_пр_26_8</vt:lpstr>
      <vt:lpstr>'ГБУЗ РБ Аскаровская ЦРБ'!V_пр_26_8</vt:lpstr>
      <vt:lpstr>'ГБУЗ РБ Аскинская ЦРБ'!V_пр_26_8</vt:lpstr>
      <vt:lpstr>'ГБУЗ РБ Баймакская ЦГБ'!V_пр_26_8</vt:lpstr>
      <vt:lpstr>'ГБУЗ РБ Бакалинская ЦРБ'!V_пр_26_8</vt:lpstr>
      <vt:lpstr>'ГБУЗ РБ Балтачевская ЦРБ'!V_пр_26_8</vt:lpstr>
      <vt:lpstr>'ГБУЗ РБ Белебеевская ЦРБ'!V_пр_26_8</vt:lpstr>
      <vt:lpstr>'ГБУЗ РБ Белокатайская ЦРБ'!V_пр_26_8</vt:lpstr>
      <vt:lpstr>'ГБУЗ РБ Белорецкая ЦРКБ'!V_пр_26_8</vt:lpstr>
      <vt:lpstr>'ГБУЗ РБ Бижбулякская ЦРБ'!V_пр_26_8</vt:lpstr>
      <vt:lpstr>'ГБУЗ РБ Бирская ЦРБ'!V_пр_26_8</vt:lpstr>
      <vt:lpstr>'ГБУЗ РБ Благовещенская ЦРБ'!V_пр_26_8</vt:lpstr>
      <vt:lpstr>'ГБУЗ РБ Большеустьикинская ЦРБ'!V_пр_26_8</vt:lpstr>
      <vt:lpstr>'ГБУЗ РБ Буздякская ЦРБ'!V_пр_26_8</vt:lpstr>
      <vt:lpstr>'ГБУЗ РБ Бураевская ЦРБ'!V_пр_26_8</vt:lpstr>
      <vt:lpstr>'ГБУЗ РБ Бурзянская ЦРБ'!V_пр_26_8</vt:lpstr>
      <vt:lpstr>'ГБУЗ РБ Верхне-Татыш. ЦРБ'!V_пр_26_8</vt:lpstr>
      <vt:lpstr>'ГБУЗ РБ Верхнеяркеевская ЦРБ'!V_пр_26_8</vt:lpstr>
      <vt:lpstr>'ГБУЗ РБ ГБ № 1 г.Октябрьский'!V_пр_26_8</vt:lpstr>
      <vt:lpstr>'ГБУЗ РБ ГБ № 9 г.Уфа'!V_пр_26_8</vt:lpstr>
      <vt:lpstr>'ГБУЗ РБ ГБ г.Кумертау'!V_пр_26_8</vt:lpstr>
      <vt:lpstr>'ГБУЗ РБ ГБ г.Нефтекамск'!V_пр_26_8</vt:lpstr>
      <vt:lpstr>'ГБУЗ РБ ГБ г.Салават'!V_пр_26_8</vt:lpstr>
      <vt:lpstr>'ГБУЗ РБ ГДКБ № 17 г.Уфа'!V_пр_26_8</vt:lpstr>
      <vt:lpstr>'ГБУЗ РБ ГКБ № 1 г.Стерлитамак'!V_пр_26_8</vt:lpstr>
      <vt:lpstr>'ГБУЗ РБ ГКБ № 13 г.Уфа'!V_пр_26_8</vt:lpstr>
      <vt:lpstr>'ГБУЗ РБ ГКБ № 18 г.Уфа'!V_пр_26_8</vt:lpstr>
      <vt:lpstr>'ГБУЗ РБ ГКБ № 21 г.Уфа'!V_пр_26_8</vt:lpstr>
      <vt:lpstr>'ГБУЗ РБ ГКБ № 5 г.Уфа'!V_пр_26_8</vt:lpstr>
      <vt:lpstr>'ГБУЗ РБ ГКБ № 8 г.Уфа'!V_пр_26_8</vt:lpstr>
      <vt:lpstr>'ГБУЗ РБ ГКБ Демского р-на г.Уфы'!V_пр_26_8</vt:lpstr>
      <vt:lpstr>'ГБУЗ РБ Давлекановская ЦРБ'!V_пр_26_8</vt:lpstr>
      <vt:lpstr>'ГБУЗ РБ ДБ г.Стерлитамак'!V_пр_26_8</vt:lpstr>
      <vt:lpstr>'ГБУЗ РБ ДП № 2 г.Уфа'!V_пр_26_8</vt:lpstr>
      <vt:lpstr>'ГБУЗ РБ ДП № 3 г.Уфа'!V_пр_26_8</vt:lpstr>
      <vt:lpstr>'ГБУЗ РБ ДП № 4 г.Уфа'!V_пр_26_8</vt:lpstr>
      <vt:lpstr>'ГБУЗ РБ ДП № 5 г.Уфа'!V_пр_26_8</vt:lpstr>
      <vt:lpstr>'ГБУЗ РБ ДП № 6 г.Уфа'!V_пр_26_8</vt:lpstr>
      <vt:lpstr>'ГБУЗ РБ Дюртюлинская ЦРБ'!V_пр_26_8</vt:lpstr>
      <vt:lpstr>'ГБУЗ РБ Ермекеевская ЦРБ'!V_пр_26_8</vt:lpstr>
      <vt:lpstr>'ГБУЗ РБ Зилаирская ЦРБ'!V_пр_26_8</vt:lpstr>
      <vt:lpstr>'ГБУЗ РБ Иглинская ЦРБ'!V_пр_26_8</vt:lpstr>
      <vt:lpstr>'ГБУЗ РБ Исянгуловская ЦРБ'!V_пр_26_8</vt:lpstr>
      <vt:lpstr>'ГБУЗ РБ Ишимбайская ЦРБ'!V_пр_26_8</vt:lpstr>
      <vt:lpstr>'ГБУЗ РБ Калтасинская ЦРБ'!V_пр_26_8</vt:lpstr>
      <vt:lpstr>'ГБУЗ РБ Караидельская ЦРБ'!V_пр_26_8</vt:lpstr>
      <vt:lpstr>'ГБУЗ РБ Кармаскалинская ЦРБ'!V_пр_26_8</vt:lpstr>
      <vt:lpstr>'ГБУЗ РБ КБСМП г.Уфа'!V_пр_26_8</vt:lpstr>
      <vt:lpstr>'ГБУЗ РБ Кигинская ЦРБ'!V_пр_26_8</vt:lpstr>
      <vt:lpstr>'ГБУЗ РБ Краснокамская ЦРБ'!V_пр_26_8</vt:lpstr>
      <vt:lpstr>'ГБУЗ РБ Красноусольская ЦРБ'!V_пр_26_8</vt:lpstr>
      <vt:lpstr>'ГБУЗ РБ Кушнаренковская ЦРБ'!V_пр_26_8</vt:lpstr>
      <vt:lpstr>'ГБУЗ РБ Малоязовская ЦРБ'!V_пр_26_8</vt:lpstr>
      <vt:lpstr>'ГБУЗ РБ Мелеузовская ЦРБ'!V_пр_26_8</vt:lpstr>
      <vt:lpstr>'ГБУЗ РБ Месягутовская ЦРБ'!V_пр_26_8</vt:lpstr>
      <vt:lpstr>'ГБУЗ РБ Мишкинская ЦРБ'!V_пр_26_8</vt:lpstr>
      <vt:lpstr>'ГБУЗ РБ Миякинская ЦРБ'!V_пр_26_8</vt:lpstr>
      <vt:lpstr>'ГБУЗ РБ Мраковская ЦРБ'!V_пр_26_8</vt:lpstr>
      <vt:lpstr>'ГБУЗ РБ Нуримановская ЦРБ'!V_пр_26_8</vt:lpstr>
      <vt:lpstr>'ГБУЗ РБ Поликлиника № 43 г.Уфа'!V_пр_26_8</vt:lpstr>
      <vt:lpstr>'ГБУЗ РБ ПОликлиника № 46 г.Уфа'!V_пр_26_8</vt:lpstr>
      <vt:lpstr>'ГБУЗ РБ Поликлиника № 50 г.Уфа'!V_пр_26_8</vt:lpstr>
      <vt:lpstr>'ГБУЗ РБ Раевская ЦРБ'!V_пр_26_8</vt:lpstr>
      <vt:lpstr>'ГБУЗ РБ Стерлибашевская ЦРБ'!V_пр_26_8</vt:lpstr>
      <vt:lpstr>'ГБУЗ РБ Толбазинская ЦРБ'!V_пр_26_8</vt:lpstr>
      <vt:lpstr>'ГБУЗ РБ Туймазинская ЦРБ'!V_пр_26_8</vt:lpstr>
      <vt:lpstr>'ГБУЗ РБ Учалинская ЦГБ'!V_пр_26_8</vt:lpstr>
      <vt:lpstr>'ГБУЗ РБ Федоровская ЦРБ'!V_пр_26_8</vt:lpstr>
      <vt:lpstr>'ГБУЗ РБ ЦГБ г.Сибай'!V_пр_26_8</vt:lpstr>
      <vt:lpstr>'ГБУЗ РБ Чекмагушевская ЦРБ'!V_пр_26_8</vt:lpstr>
      <vt:lpstr>'ГБУЗ РБ Чишминская ЦРБ'!V_пр_26_8</vt:lpstr>
      <vt:lpstr>'ГБУЗ РБ Шаранская ЦРБ'!V_пр_26_8</vt:lpstr>
      <vt:lpstr>'ГБУЗ РБ Языковская ЦРБ'!V_пр_26_8</vt:lpstr>
      <vt:lpstr>'ГБУЗ РБ Янаульская ЦРБ'!V_пр_26_8</vt:lpstr>
      <vt:lpstr>'ООО "Медсервис" г. Салават'!V_пр_26_8</vt:lpstr>
      <vt:lpstr>'УФИЦ РАН'!V_пр_26_8</vt:lpstr>
      <vt:lpstr>'ФГБОУ ВО БГМУ МЗ РФ'!V_пр_26_8</vt:lpstr>
      <vt:lpstr>'ФГБУЗ МСЧ №142 ФМБА России'!V_пр_26_8</vt:lpstr>
      <vt:lpstr>'ЧУЗ "РЖД-Медицина"г.Стерлитамак'!V_пр_26_8</vt:lpstr>
      <vt:lpstr>'ЧУЗ"КБ"РЖД-Медицина" г.Уфа'!V_пр_26_8</vt:lpstr>
      <vt:lpstr>'ГБУЗ РБ Акъярская ЦРБ'!V_пр_27_2</vt:lpstr>
      <vt:lpstr>'ГБУЗ РБ Архангельская ЦРБ'!V_пр_27_2</vt:lpstr>
      <vt:lpstr>'ГБУЗ РБ Аскаровская ЦРБ'!V_пр_27_2</vt:lpstr>
      <vt:lpstr>'ГБУЗ РБ Аскинская ЦРБ'!V_пр_27_2</vt:lpstr>
      <vt:lpstr>'ГБУЗ РБ Баймакская ЦГБ'!V_пр_27_2</vt:lpstr>
      <vt:lpstr>'ГБУЗ РБ Бакалинская ЦРБ'!V_пр_27_2</vt:lpstr>
      <vt:lpstr>'ГБУЗ РБ Балтачевская ЦРБ'!V_пр_27_2</vt:lpstr>
      <vt:lpstr>'ГБУЗ РБ Белебеевская ЦРБ'!V_пр_27_2</vt:lpstr>
      <vt:lpstr>'ГБУЗ РБ Белокатайская ЦРБ'!V_пр_27_2</vt:lpstr>
      <vt:lpstr>'ГБУЗ РБ Белорецкая ЦРКБ'!V_пр_27_2</vt:lpstr>
      <vt:lpstr>'ГБУЗ РБ Бижбулякская ЦРБ'!V_пр_27_2</vt:lpstr>
      <vt:lpstr>'ГБУЗ РБ Бирская ЦРБ'!V_пр_27_2</vt:lpstr>
      <vt:lpstr>'ГБУЗ РБ Благовещенская ЦРБ'!V_пр_27_2</vt:lpstr>
      <vt:lpstr>'ГБУЗ РБ Большеустьикинская ЦРБ'!V_пр_27_2</vt:lpstr>
      <vt:lpstr>'ГБУЗ РБ Буздякская ЦРБ'!V_пр_27_2</vt:lpstr>
      <vt:lpstr>'ГБУЗ РБ Бураевская ЦРБ'!V_пр_27_2</vt:lpstr>
      <vt:lpstr>'ГБУЗ РБ Бурзянская ЦРБ'!V_пр_27_2</vt:lpstr>
      <vt:lpstr>'ГБУЗ РБ Верхне-Татыш. ЦРБ'!V_пр_27_2</vt:lpstr>
      <vt:lpstr>'ГБУЗ РБ Верхнеяркеевская ЦРБ'!V_пр_27_2</vt:lpstr>
      <vt:lpstr>'ГБУЗ РБ ГБ № 1 г.Октябрьский'!V_пр_27_2</vt:lpstr>
      <vt:lpstr>'ГБУЗ РБ ГБ № 9 г.Уфа'!V_пр_27_2</vt:lpstr>
      <vt:lpstr>'ГБУЗ РБ ГБ г.Кумертау'!V_пр_27_2</vt:lpstr>
      <vt:lpstr>'ГБУЗ РБ ГБ г.Нефтекамск'!V_пр_27_2</vt:lpstr>
      <vt:lpstr>'ГБУЗ РБ ГБ г.Салават'!V_пр_27_2</vt:lpstr>
      <vt:lpstr>'ГБУЗ РБ ГДКБ № 17 г.Уфа'!V_пр_27_2</vt:lpstr>
      <vt:lpstr>'ГБУЗ РБ ГКБ № 1 г.Стерлитамак'!V_пр_27_2</vt:lpstr>
      <vt:lpstr>'ГБУЗ РБ ГКБ № 13 г.Уфа'!V_пр_27_2</vt:lpstr>
      <vt:lpstr>'ГБУЗ РБ ГКБ № 18 г.Уфа'!V_пр_27_2</vt:lpstr>
      <vt:lpstr>'ГБУЗ РБ ГКБ № 21 г.Уфа'!V_пр_27_2</vt:lpstr>
      <vt:lpstr>'ГБУЗ РБ ГКБ № 5 г.Уфа'!V_пр_27_2</vt:lpstr>
      <vt:lpstr>'ГБУЗ РБ ГКБ № 8 г.Уфа'!V_пр_27_2</vt:lpstr>
      <vt:lpstr>'ГБУЗ РБ ГКБ Демского р-на г.Уфы'!V_пр_27_2</vt:lpstr>
      <vt:lpstr>'ГБУЗ РБ Давлекановская ЦРБ'!V_пр_27_2</vt:lpstr>
      <vt:lpstr>'ГБУЗ РБ ДБ г.Стерлитамак'!V_пр_27_2</vt:lpstr>
      <vt:lpstr>'ГБУЗ РБ ДП № 2 г.Уфа'!V_пр_27_2</vt:lpstr>
      <vt:lpstr>'ГБУЗ РБ ДП № 3 г.Уфа'!V_пр_27_2</vt:lpstr>
      <vt:lpstr>'ГБУЗ РБ ДП № 4 г.Уфа'!V_пр_27_2</vt:lpstr>
      <vt:lpstr>'ГБУЗ РБ ДП № 5 г.Уфа'!V_пр_27_2</vt:lpstr>
      <vt:lpstr>'ГБУЗ РБ ДП № 6 г.Уфа'!V_пр_27_2</vt:lpstr>
      <vt:lpstr>'ГБУЗ РБ Дюртюлинская ЦРБ'!V_пр_27_2</vt:lpstr>
      <vt:lpstr>'ГБУЗ РБ Ермекеевская ЦРБ'!V_пр_27_2</vt:lpstr>
      <vt:lpstr>'ГБУЗ РБ Зилаирская ЦРБ'!V_пр_27_2</vt:lpstr>
      <vt:lpstr>'ГБУЗ РБ Иглинская ЦРБ'!V_пр_27_2</vt:lpstr>
      <vt:lpstr>'ГБУЗ РБ Исянгуловская ЦРБ'!V_пр_27_2</vt:lpstr>
      <vt:lpstr>'ГБУЗ РБ Ишимбайская ЦРБ'!V_пр_27_2</vt:lpstr>
      <vt:lpstr>'ГБУЗ РБ Калтасинская ЦРБ'!V_пр_27_2</vt:lpstr>
      <vt:lpstr>'ГБУЗ РБ Караидельская ЦРБ'!V_пр_27_2</vt:lpstr>
      <vt:lpstr>'ГБУЗ РБ Кармаскалинская ЦРБ'!V_пр_27_2</vt:lpstr>
      <vt:lpstr>'ГБУЗ РБ КБСМП г.Уфа'!V_пр_27_2</vt:lpstr>
      <vt:lpstr>'ГБУЗ РБ Кигинская ЦРБ'!V_пр_27_2</vt:lpstr>
      <vt:lpstr>'ГБУЗ РБ Краснокамская ЦРБ'!V_пр_27_2</vt:lpstr>
      <vt:lpstr>'ГБУЗ РБ Красноусольская ЦРБ'!V_пр_27_2</vt:lpstr>
      <vt:lpstr>'ГБУЗ РБ Кушнаренковская ЦРБ'!V_пр_27_2</vt:lpstr>
      <vt:lpstr>'ГБУЗ РБ Малоязовская ЦРБ'!V_пр_27_2</vt:lpstr>
      <vt:lpstr>'ГБУЗ РБ Мелеузовская ЦРБ'!V_пр_27_2</vt:lpstr>
      <vt:lpstr>'ГБУЗ РБ Месягутовская ЦРБ'!V_пр_27_2</vt:lpstr>
      <vt:lpstr>'ГБУЗ РБ Мишкинская ЦРБ'!V_пр_27_2</vt:lpstr>
      <vt:lpstr>'ГБУЗ РБ Миякинская ЦРБ'!V_пр_27_2</vt:lpstr>
      <vt:lpstr>'ГБУЗ РБ Мраковская ЦРБ'!V_пр_27_2</vt:lpstr>
      <vt:lpstr>'ГБУЗ РБ Нуримановская ЦРБ'!V_пр_27_2</vt:lpstr>
      <vt:lpstr>'ГБУЗ РБ Поликлиника № 43 г.Уфа'!V_пр_27_2</vt:lpstr>
      <vt:lpstr>'ГБУЗ РБ ПОликлиника № 46 г.Уфа'!V_пр_27_2</vt:lpstr>
      <vt:lpstr>'ГБУЗ РБ Поликлиника № 50 г.Уфа'!V_пр_27_2</vt:lpstr>
      <vt:lpstr>'ГБУЗ РБ Раевская ЦРБ'!V_пр_27_2</vt:lpstr>
      <vt:lpstr>'ГБУЗ РБ Стерлибашевская ЦРБ'!V_пр_27_2</vt:lpstr>
      <vt:lpstr>'ГБУЗ РБ Толбазинская ЦРБ'!V_пр_27_2</vt:lpstr>
      <vt:lpstr>'ГБУЗ РБ Туймазинская ЦРБ'!V_пр_27_2</vt:lpstr>
      <vt:lpstr>'ГБУЗ РБ Учалинская ЦГБ'!V_пр_27_2</vt:lpstr>
      <vt:lpstr>'ГБУЗ РБ Федоровская ЦРБ'!V_пр_27_2</vt:lpstr>
      <vt:lpstr>'ГБУЗ РБ ЦГБ г.Сибай'!V_пр_27_2</vt:lpstr>
      <vt:lpstr>'ГБУЗ РБ Чекмагушевская ЦРБ'!V_пр_27_2</vt:lpstr>
      <vt:lpstr>'ГБУЗ РБ Чишминская ЦРБ'!V_пр_27_2</vt:lpstr>
      <vt:lpstr>'ГБУЗ РБ Шаранская ЦРБ'!V_пр_27_2</vt:lpstr>
      <vt:lpstr>'ГБУЗ РБ Языковская ЦРБ'!V_пр_27_2</vt:lpstr>
      <vt:lpstr>'ГБУЗ РБ Янаульская ЦРБ'!V_пр_27_2</vt:lpstr>
      <vt:lpstr>'ООО "Медсервис" г. Салават'!V_пр_27_2</vt:lpstr>
      <vt:lpstr>'УФИЦ РАН'!V_пр_27_2</vt:lpstr>
      <vt:lpstr>'ФГБОУ ВО БГМУ МЗ РФ'!V_пр_27_2</vt:lpstr>
      <vt:lpstr>'ФГБУЗ МСЧ №142 ФМБА России'!V_пр_27_2</vt:lpstr>
      <vt:lpstr>'ЧУЗ "РЖД-Медицина"г.Стерлитамак'!V_пр_27_2</vt:lpstr>
      <vt:lpstr>'ЧУЗ"КБ"РЖД-Медицина" г.Уфа'!V_пр_27_2</vt:lpstr>
      <vt:lpstr>'ГБУЗ РБ Акъярская ЦРБ'!V_пр_27_5</vt:lpstr>
      <vt:lpstr>'ГБУЗ РБ Архангельская ЦРБ'!V_пр_27_5</vt:lpstr>
      <vt:lpstr>'ГБУЗ РБ Аскаровская ЦРБ'!V_пр_27_5</vt:lpstr>
      <vt:lpstr>'ГБУЗ РБ Аскинская ЦРБ'!V_пр_27_5</vt:lpstr>
      <vt:lpstr>'ГБУЗ РБ Баймакская ЦГБ'!V_пр_27_5</vt:lpstr>
      <vt:lpstr>'ГБУЗ РБ Бакалинская ЦРБ'!V_пр_27_5</vt:lpstr>
      <vt:lpstr>'ГБУЗ РБ Балтачевская ЦРБ'!V_пр_27_5</vt:lpstr>
      <vt:lpstr>'ГБУЗ РБ Белебеевская ЦРБ'!V_пр_27_5</vt:lpstr>
      <vt:lpstr>'ГБУЗ РБ Белокатайская ЦРБ'!V_пр_27_5</vt:lpstr>
      <vt:lpstr>'ГБУЗ РБ Белорецкая ЦРКБ'!V_пр_27_5</vt:lpstr>
      <vt:lpstr>'ГБУЗ РБ Бижбулякская ЦРБ'!V_пр_27_5</vt:lpstr>
      <vt:lpstr>'ГБУЗ РБ Бирская ЦРБ'!V_пр_27_5</vt:lpstr>
      <vt:lpstr>'ГБУЗ РБ Благовещенская ЦРБ'!V_пр_27_5</vt:lpstr>
      <vt:lpstr>'ГБУЗ РБ Большеустьикинская ЦРБ'!V_пр_27_5</vt:lpstr>
      <vt:lpstr>'ГБУЗ РБ Буздякская ЦРБ'!V_пр_27_5</vt:lpstr>
      <vt:lpstr>'ГБУЗ РБ Бураевская ЦРБ'!V_пр_27_5</vt:lpstr>
      <vt:lpstr>'ГБУЗ РБ Бурзянская ЦРБ'!V_пр_27_5</vt:lpstr>
      <vt:lpstr>'ГБУЗ РБ Верхне-Татыш. ЦРБ'!V_пр_27_5</vt:lpstr>
      <vt:lpstr>'ГБУЗ РБ Верхнеяркеевская ЦРБ'!V_пр_27_5</vt:lpstr>
      <vt:lpstr>'ГБУЗ РБ ГБ № 1 г.Октябрьский'!V_пр_27_5</vt:lpstr>
      <vt:lpstr>'ГБУЗ РБ ГБ № 9 г.Уфа'!V_пр_27_5</vt:lpstr>
      <vt:lpstr>'ГБУЗ РБ ГБ г.Кумертау'!V_пр_27_5</vt:lpstr>
      <vt:lpstr>'ГБУЗ РБ ГБ г.Нефтекамск'!V_пр_27_5</vt:lpstr>
      <vt:lpstr>'ГБУЗ РБ ГБ г.Салават'!V_пр_27_5</vt:lpstr>
      <vt:lpstr>'ГБУЗ РБ ГДКБ № 17 г.Уфа'!V_пр_27_5</vt:lpstr>
      <vt:lpstr>'ГБУЗ РБ ГКБ № 1 г.Стерлитамак'!V_пр_27_5</vt:lpstr>
      <vt:lpstr>'ГБУЗ РБ ГКБ № 13 г.Уфа'!V_пр_27_5</vt:lpstr>
      <vt:lpstr>'ГБУЗ РБ ГКБ № 18 г.Уфа'!V_пр_27_5</vt:lpstr>
      <vt:lpstr>'ГБУЗ РБ ГКБ № 21 г.Уфа'!V_пр_27_5</vt:lpstr>
      <vt:lpstr>'ГБУЗ РБ ГКБ № 5 г.Уфа'!V_пр_27_5</vt:lpstr>
      <vt:lpstr>'ГБУЗ РБ ГКБ № 8 г.Уфа'!V_пр_27_5</vt:lpstr>
      <vt:lpstr>'ГБУЗ РБ ГКБ Демского р-на г.Уфы'!V_пр_27_5</vt:lpstr>
      <vt:lpstr>'ГБУЗ РБ Давлекановская ЦРБ'!V_пр_27_5</vt:lpstr>
      <vt:lpstr>'ГБУЗ РБ ДБ г.Стерлитамак'!V_пр_27_5</vt:lpstr>
      <vt:lpstr>'ГБУЗ РБ ДП № 2 г.Уфа'!V_пр_27_5</vt:lpstr>
      <vt:lpstr>'ГБУЗ РБ ДП № 3 г.Уфа'!V_пр_27_5</vt:lpstr>
      <vt:lpstr>'ГБУЗ РБ ДП № 4 г.Уфа'!V_пр_27_5</vt:lpstr>
      <vt:lpstr>'ГБУЗ РБ ДП № 5 г.Уфа'!V_пр_27_5</vt:lpstr>
      <vt:lpstr>'ГБУЗ РБ ДП № 6 г.Уфа'!V_пр_27_5</vt:lpstr>
      <vt:lpstr>'ГБУЗ РБ Дюртюлинская ЦРБ'!V_пр_27_5</vt:lpstr>
      <vt:lpstr>'ГБУЗ РБ Ермекеевская ЦРБ'!V_пр_27_5</vt:lpstr>
      <vt:lpstr>'ГБУЗ РБ Зилаирская ЦРБ'!V_пр_27_5</vt:lpstr>
      <vt:lpstr>'ГБУЗ РБ Иглинская ЦРБ'!V_пр_27_5</vt:lpstr>
      <vt:lpstr>'ГБУЗ РБ Исянгуловская ЦРБ'!V_пр_27_5</vt:lpstr>
      <vt:lpstr>'ГБУЗ РБ Ишимбайская ЦРБ'!V_пр_27_5</vt:lpstr>
      <vt:lpstr>'ГБУЗ РБ Калтасинская ЦРБ'!V_пр_27_5</vt:lpstr>
      <vt:lpstr>'ГБУЗ РБ Караидельская ЦРБ'!V_пр_27_5</vt:lpstr>
      <vt:lpstr>'ГБУЗ РБ Кармаскалинская ЦРБ'!V_пр_27_5</vt:lpstr>
      <vt:lpstr>'ГБУЗ РБ КБСМП г.Уфа'!V_пр_27_5</vt:lpstr>
      <vt:lpstr>'ГБУЗ РБ Кигинская ЦРБ'!V_пр_27_5</vt:lpstr>
      <vt:lpstr>'ГБУЗ РБ Краснокамская ЦРБ'!V_пр_27_5</vt:lpstr>
      <vt:lpstr>'ГБУЗ РБ Красноусольская ЦРБ'!V_пр_27_5</vt:lpstr>
      <vt:lpstr>'ГБУЗ РБ Кушнаренковская ЦРБ'!V_пр_27_5</vt:lpstr>
      <vt:lpstr>'ГБУЗ РБ Малоязовская ЦРБ'!V_пр_27_5</vt:lpstr>
      <vt:lpstr>'ГБУЗ РБ Мелеузовская ЦРБ'!V_пр_27_5</vt:lpstr>
      <vt:lpstr>'ГБУЗ РБ Месягутовская ЦРБ'!V_пр_27_5</vt:lpstr>
      <vt:lpstr>'ГБУЗ РБ Мишкинская ЦРБ'!V_пр_27_5</vt:lpstr>
      <vt:lpstr>'ГБУЗ РБ Миякинская ЦРБ'!V_пр_27_5</vt:lpstr>
      <vt:lpstr>'ГБУЗ РБ Мраковская ЦРБ'!V_пр_27_5</vt:lpstr>
      <vt:lpstr>'ГБУЗ РБ Нуримановская ЦРБ'!V_пр_27_5</vt:lpstr>
      <vt:lpstr>'ГБУЗ РБ Поликлиника № 43 г.Уфа'!V_пр_27_5</vt:lpstr>
      <vt:lpstr>'ГБУЗ РБ ПОликлиника № 46 г.Уфа'!V_пр_27_5</vt:lpstr>
      <vt:lpstr>'ГБУЗ РБ Поликлиника № 50 г.Уфа'!V_пр_27_5</vt:lpstr>
      <vt:lpstr>'ГБУЗ РБ Раевская ЦРБ'!V_пр_27_5</vt:lpstr>
      <vt:lpstr>'ГБУЗ РБ Стерлибашевская ЦРБ'!V_пр_27_5</vt:lpstr>
      <vt:lpstr>'ГБУЗ РБ Толбазинская ЦРБ'!V_пр_27_5</vt:lpstr>
      <vt:lpstr>'ГБУЗ РБ Туймазинская ЦРБ'!V_пр_27_5</vt:lpstr>
      <vt:lpstr>'ГБУЗ РБ Учалинская ЦГБ'!V_пр_27_5</vt:lpstr>
      <vt:lpstr>'ГБУЗ РБ Федоровская ЦРБ'!V_пр_27_5</vt:lpstr>
      <vt:lpstr>'ГБУЗ РБ ЦГБ г.Сибай'!V_пр_27_5</vt:lpstr>
      <vt:lpstr>'ГБУЗ РБ Чекмагушевская ЦРБ'!V_пр_27_5</vt:lpstr>
      <vt:lpstr>'ГБУЗ РБ Чишминская ЦРБ'!V_пр_27_5</vt:lpstr>
      <vt:lpstr>'ГБУЗ РБ Шаранская ЦРБ'!V_пр_27_5</vt:lpstr>
      <vt:lpstr>'ГБУЗ РБ Языковская ЦРБ'!V_пр_27_5</vt:lpstr>
      <vt:lpstr>'ГБУЗ РБ Янаульская ЦРБ'!V_пр_27_5</vt:lpstr>
      <vt:lpstr>'ООО "Медсервис" г. Салават'!V_пр_27_5</vt:lpstr>
      <vt:lpstr>'УФИЦ РАН'!V_пр_27_5</vt:lpstr>
      <vt:lpstr>'ФГБОУ ВО БГМУ МЗ РФ'!V_пр_27_5</vt:lpstr>
      <vt:lpstr>'ФГБУЗ МСЧ №142 ФМБА России'!V_пр_27_5</vt:lpstr>
      <vt:lpstr>'ЧУЗ "РЖД-Медицина"г.Стерлитамак'!V_пр_27_5</vt:lpstr>
      <vt:lpstr>'ЧУЗ"КБ"РЖД-Медицина" г.Уфа'!V_пр_27_5</vt:lpstr>
      <vt:lpstr>'ГБУЗ РБ Акъярская ЦРБ'!V_пр_27_6</vt:lpstr>
      <vt:lpstr>'ГБУЗ РБ Архангельская ЦРБ'!V_пр_27_6</vt:lpstr>
      <vt:lpstr>'ГБУЗ РБ Аскаровская ЦРБ'!V_пр_27_6</vt:lpstr>
      <vt:lpstr>'ГБУЗ РБ Аскинская ЦРБ'!V_пр_27_6</vt:lpstr>
      <vt:lpstr>'ГБУЗ РБ Баймакская ЦГБ'!V_пр_27_6</vt:lpstr>
      <vt:lpstr>'ГБУЗ РБ Бакалинская ЦРБ'!V_пр_27_6</vt:lpstr>
      <vt:lpstr>'ГБУЗ РБ Балтачевская ЦРБ'!V_пр_27_6</vt:lpstr>
      <vt:lpstr>'ГБУЗ РБ Белебеевская ЦРБ'!V_пр_27_6</vt:lpstr>
      <vt:lpstr>'ГБУЗ РБ Белокатайская ЦРБ'!V_пр_27_6</vt:lpstr>
      <vt:lpstr>'ГБУЗ РБ Белорецкая ЦРКБ'!V_пр_27_6</vt:lpstr>
      <vt:lpstr>'ГБУЗ РБ Бижбулякская ЦРБ'!V_пр_27_6</vt:lpstr>
      <vt:lpstr>'ГБУЗ РБ Бирская ЦРБ'!V_пр_27_6</vt:lpstr>
      <vt:lpstr>'ГБУЗ РБ Благовещенская ЦРБ'!V_пр_27_6</vt:lpstr>
      <vt:lpstr>'ГБУЗ РБ Большеустьикинская ЦРБ'!V_пр_27_6</vt:lpstr>
      <vt:lpstr>'ГБУЗ РБ Буздякская ЦРБ'!V_пр_27_6</vt:lpstr>
      <vt:lpstr>'ГБУЗ РБ Бураевская ЦРБ'!V_пр_27_6</vt:lpstr>
      <vt:lpstr>'ГБУЗ РБ Бурзянская ЦРБ'!V_пр_27_6</vt:lpstr>
      <vt:lpstr>'ГБУЗ РБ Верхне-Татыш. ЦРБ'!V_пр_27_6</vt:lpstr>
      <vt:lpstr>'ГБУЗ РБ Верхнеяркеевская ЦРБ'!V_пр_27_6</vt:lpstr>
      <vt:lpstr>'ГБУЗ РБ ГБ № 1 г.Октябрьский'!V_пр_27_6</vt:lpstr>
      <vt:lpstr>'ГБУЗ РБ ГБ № 9 г.Уфа'!V_пр_27_6</vt:lpstr>
      <vt:lpstr>'ГБУЗ РБ ГБ г.Кумертау'!V_пр_27_6</vt:lpstr>
      <vt:lpstr>'ГБУЗ РБ ГБ г.Нефтекамск'!V_пр_27_6</vt:lpstr>
      <vt:lpstr>'ГБУЗ РБ ГБ г.Салават'!V_пр_27_6</vt:lpstr>
      <vt:lpstr>'ГБУЗ РБ ГДКБ № 17 г.Уфа'!V_пр_27_6</vt:lpstr>
      <vt:lpstr>'ГБУЗ РБ ГКБ № 1 г.Стерлитамак'!V_пр_27_6</vt:lpstr>
      <vt:lpstr>'ГБУЗ РБ ГКБ № 13 г.Уфа'!V_пр_27_6</vt:lpstr>
      <vt:lpstr>'ГБУЗ РБ ГКБ № 18 г.Уфа'!V_пр_27_6</vt:lpstr>
      <vt:lpstr>'ГБУЗ РБ ГКБ № 21 г.Уфа'!V_пр_27_6</vt:lpstr>
      <vt:lpstr>'ГБУЗ РБ ГКБ № 5 г.Уфа'!V_пр_27_6</vt:lpstr>
      <vt:lpstr>'ГБУЗ РБ ГКБ № 8 г.Уфа'!V_пр_27_6</vt:lpstr>
      <vt:lpstr>'ГБУЗ РБ ГКБ Демского р-на г.Уфы'!V_пр_27_6</vt:lpstr>
      <vt:lpstr>'ГБУЗ РБ Давлекановская ЦРБ'!V_пр_27_6</vt:lpstr>
      <vt:lpstr>'ГБУЗ РБ ДБ г.Стерлитамак'!V_пр_27_6</vt:lpstr>
      <vt:lpstr>'ГБУЗ РБ ДП № 2 г.Уфа'!V_пр_27_6</vt:lpstr>
      <vt:lpstr>'ГБУЗ РБ ДП № 3 г.Уфа'!V_пр_27_6</vt:lpstr>
      <vt:lpstr>'ГБУЗ РБ ДП № 4 г.Уфа'!V_пр_27_6</vt:lpstr>
      <vt:lpstr>'ГБУЗ РБ ДП № 5 г.Уфа'!V_пр_27_6</vt:lpstr>
      <vt:lpstr>'ГБУЗ РБ ДП № 6 г.Уфа'!V_пр_27_6</vt:lpstr>
      <vt:lpstr>'ГБУЗ РБ Дюртюлинская ЦРБ'!V_пр_27_6</vt:lpstr>
      <vt:lpstr>'ГБУЗ РБ Ермекеевская ЦРБ'!V_пр_27_6</vt:lpstr>
      <vt:lpstr>'ГБУЗ РБ Зилаирская ЦРБ'!V_пр_27_6</vt:lpstr>
      <vt:lpstr>'ГБУЗ РБ Иглинская ЦРБ'!V_пр_27_6</vt:lpstr>
      <vt:lpstr>'ГБУЗ РБ Исянгуловская ЦРБ'!V_пр_27_6</vt:lpstr>
      <vt:lpstr>'ГБУЗ РБ Ишимбайская ЦРБ'!V_пр_27_6</vt:lpstr>
      <vt:lpstr>'ГБУЗ РБ Калтасинская ЦРБ'!V_пр_27_6</vt:lpstr>
      <vt:lpstr>'ГБУЗ РБ Караидельская ЦРБ'!V_пр_27_6</vt:lpstr>
      <vt:lpstr>'ГБУЗ РБ Кармаскалинская ЦРБ'!V_пр_27_6</vt:lpstr>
      <vt:lpstr>'ГБУЗ РБ КБСМП г.Уфа'!V_пр_27_6</vt:lpstr>
      <vt:lpstr>'ГБУЗ РБ Кигинская ЦРБ'!V_пр_27_6</vt:lpstr>
      <vt:lpstr>'ГБУЗ РБ Краснокамская ЦРБ'!V_пр_27_6</vt:lpstr>
      <vt:lpstr>'ГБУЗ РБ Красноусольская ЦРБ'!V_пр_27_6</vt:lpstr>
      <vt:lpstr>'ГБУЗ РБ Кушнаренковская ЦРБ'!V_пр_27_6</vt:lpstr>
      <vt:lpstr>'ГБУЗ РБ Малоязовская ЦРБ'!V_пр_27_6</vt:lpstr>
      <vt:lpstr>'ГБУЗ РБ Мелеузовская ЦРБ'!V_пр_27_6</vt:lpstr>
      <vt:lpstr>'ГБУЗ РБ Месягутовская ЦРБ'!V_пр_27_6</vt:lpstr>
      <vt:lpstr>'ГБУЗ РБ Мишкинская ЦРБ'!V_пр_27_6</vt:lpstr>
      <vt:lpstr>'ГБУЗ РБ Миякинская ЦРБ'!V_пр_27_6</vt:lpstr>
      <vt:lpstr>'ГБУЗ РБ Мраковская ЦРБ'!V_пр_27_6</vt:lpstr>
      <vt:lpstr>'ГБУЗ РБ Нуримановская ЦРБ'!V_пр_27_6</vt:lpstr>
      <vt:lpstr>'ГБУЗ РБ Поликлиника № 43 г.Уфа'!V_пр_27_6</vt:lpstr>
      <vt:lpstr>'ГБУЗ РБ ПОликлиника № 46 г.Уфа'!V_пр_27_6</vt:lpstr>
      <vt:lpstr>'ГБУЗ РБ Поликлиника № 50 г.Уфа'!V_пр_27_6</vt:lpstr>
      <vt:lpstr>'ГБУЗ РБ Раевская ЦРБ'!V_пр_27_6</vt:lpstr>
      <vt:lpstr>'ГБУЗ РБ Стерлибашевская ЦРБ'!V_пр_27_6</vt:lpstr>
      <vt:lpstr>'ГБУЗ РБ Толбазинская ЦРБ'!V_пр_27_6</vt:lpstr>
      <vt:lpstr>'ГБУЗ РБ Туймазинская ЦРБ'!V_пр_27_6</vt:lpstr>
      <vt:lpstr>'ГБУЗ РБ Учалинская ЦГБ'!V_пр_27_6</vt:lpstr>
      <vt:lpstr>'ГБУЗ РБ Федоровская ЦРБ'!V_пр_27_6</vt:lpstr>
      <vt:lpstr>'ГБУЗ РБ ЦГБ г.Сибай'!V_пр_27_6</vt:lpstr>
      <vt:lpstr>'ГБУЗ РБ Чекмагушевская ЦРБ'!V_пр_27_6</vt:lpstr>
      <vt:lpstr>'ГБУЗ РБ Чишминская ЦРБ'!V_пр_27_6</vt:lpstr>
      <vt:lpstr>'ГБУЗ РБ Шаранская ЦРБ'!V_пр_27_6</vt:lpstr>
      <vt:lpstr>'ГБУЗ РБ Языковская ЦРБ'!V_пр_27_6</vt:lpstr>
      <vt:lpstr>'ГБУЗ РБ Янаульская ЦРБ'!V_пр_27_6</vt:lpstr>
      <vt:lpstr>'ООО "Медсервис" г. Салават'!V_пр_27_6</vt:lpstr>
      <vt:lpstr>'УФИЦ РАН'!V_пр_27_6</vt:lpstr>
      <vt:lpstr>'ФГБОУ ВО БГМУ МЗ РФ'!V_пр_27_6</vt:lpstr>
      <vt:lpstr>'ФГБУЗ МСЧ №142 ФМБА России'!V_пр_27_6</vt:lpstr>
      <vt:lpstr>'ЧУЗ "РЖД-Медицина"г.Стерлитамак'!V_пр_27_6</vt:lpstr>
      <vt:lpstr>'ЧУЗ"КБ"РЖД-Медицина" г.Уфа'!V_пр_27_6</vt:lpstr>
      <vt:lpstr>'ГБУЗ РБ Акъярская ЦРБ'!V_пр_27_8</vt:lpstr>
      <vt:lpstr>'ГБУЗ РБ Архангельская ЦРБ'!V_пр_27_8</vt:lpstr>
      <vt:lpstr>'ГБУЗ РБ Аскаровская ЦРБ'!V_пр_27_8</vt:lpstr>
      <vt:lpstr>'ГБУЗ РБ Аскинская ЦРБ'!V_пр_27_8</vt:lpstr>
      <vt:lpstr>'ГБУЗ РБ Баймакская ЦГБ'!V_пр_27_8</vt:lpstr>
      <vt:lpstr>'ГБУЗ РБ Бакалинская ЦРБ'!V_пр_27_8</vt:lpstr>
      <vt:lpstr>'ГБУЗ РБ Балтачевская ЦРБ'!V_пр_27_8</vt:lpstr>
      <vt:lpstr>'ГБУЗ РБ Белебеевская ЦРБ'!V_пр_27_8</vt:lpstr>
      <vt:lpstr>'ГБУЗ РБ Белокатайская ЦРБ'!V_пр_27_8</vt:lpstr>
      <vt:lpstr>'ГБУЗ РБ Белорецкая ЦРКБ'!V_пр_27_8</vt:lpstr>
      <vt:lpstr>'ГБУЗ РБ Бижбулякская ЦРБ'!V_пр_27_8</vt:lpstr>
      <vt:lpstr>'ГБУЗ РБ Бирская ЦРБ'!V_пр_27_8</vt:lpstr>
      <vt:lpstr>'ГБУЗ РБ Благовещенская ЦРБ'!V_пр_27_8</vt:lpstr>
      <vt:lpstr>'ГБУЗ РБ Большеустьикинская ЦРБ'!V_пр_27_8</vt:lpstr>
      <vt:lpstr>'ГБУЗ РБ Буздякская ЦРБ'!V_пр_27_8</vt:lpstr>
      <vt:lpstr>'ГБУЗ РБ Бураевская ЦРБ'!V_пр_27_8</vt:lpstr>
      <vt:lpstr>'ГБУЗ РБ Бурзянская ЦРБ'!V_пр_27_8</vt:lpstr>
      <vt:lpstr>'ГБУЗ РБ Верхне-Татыш. ЦРБ'!V_пр_27_8</vt:lpstr>
      <vt:lpstr>'ГБУЗ РБ Верхнеяркеевская ЦРБ'!V_пр_27_8</vt:lpstr>
      <vt:lpstr>'ГБУЗ РБ ГБ № 1 г.Октябрьский'!V_пр_27_8</vt:lpstr>
      <vt:lpstr>'ГБУЗ РБ ГБ № 9 г.Уфа'!V_пр_27_8</vt:lpstr>
      <vt:lpstr>'ГБУЗ РБ ГБ г.Кумертау'!V_пр_27_8</vt:lpstr>
      <vt:lpstr>'ГБУЗ РБ ГБ г.Нефтекамск'!V_пр_27_8</vt:lpstr>
      <vt:lpstr>'ГБУЗ РБ ГБ г.Салават'!V_пр_27_8</vt:lpstr>
      <vt:lpstr>'ГБУЗ РБ ГДКБ № 17 г.Уфа'!V_пр_27_8</vt:lpstr>
      <vt:lpstr>'ГБУЗ РБ ГКБ № 1 г.Стерлитамак'!V_пр_27_8</vt:lpstr>
      <vt:lpstr>'ГБУЗ РБ ГКБ № 13 г.Уфа'!V_пр_27_8</vt:lpstr>
      <vt:lpstr>'ГБУЗ РБ ГКБ № 18 г.Уфа'!V_пр_27_8</vt:lpstr>
      <vt:lpstr>'ГБУЗ РБ ГКБ № 21 г.Уфа'!V_пр_27_8</vt:lpstr>
      <vt:lpstr>'ГБУЗ РБ ГКБ № 5 г.Уфа'!V_пр_27_8</vt:lpstr>
      <vt:lpstr>'ГБУЗ РБ ГКБ № 8 г.Уфа'!V_пр_27_8</vt:lpstr>
      <vt:lpstr>'ГБУЗ РБ ГКБ Демского р-на г.Уфы'!V_пр_27_8</vt:lpstr>
      <vt:lpstr>'ГБУЗ РБ Давлекановская ЦРБ'!V_пр_27_8</vt:lpstr>
      <vt:lpstr>'ГБУЗ РБ ДБ г.Стерлитамак'!V_пр_27_8</vt:lpstr>
      <vt:lpstr>'ГБУЗ РБ ДП № 2 г.Уфа'!V_пр_27_8</vt:lpstr>
      <vt:lpstr>'ГБУЗ РБ ДП № 3 г.Уфа'!V_пр_27_8</vt:lpstr>
      <vt:lpstr>'ГБУЗ РБ ДП № 4 г.Уфа'!V_пр_27_8</vt:lpstr>
      <vt:lpstr>'ГБУЗ РБ ДП № 5 г.Уфа'!V_пр_27_8</vt:lpstr>
      <vt:lpstr>'ГБУЗ РБ ДП № 6 г.Уфа'!V_пр_27_8</vt:lpstr>
      <vt:lpstr>'ГБУЗ РБ Дюртюлинская ЦРБ'!V_пр_27_8</vt:lpstr>
      <vt:lpstr>'ГБУЗ РБ Ермекеевская ЦРБ'!V_пр_27_8</vt:lpstr>
      <vt:lpstr>'ГБУЗ РБ Зилаирская ЦРБ'!V_пр_27_8</vt:lpstr>
      <vt:lpstr>'ГБУЗ РБ Иглинская ЦРБ'!V_пр_27_8</vt:lpstr>
      <vt:lpstr>'ГБУЗ РБ Исянгуловская ЦРБ'!V_пр_27_8</vt:lpstr>
      <vt:lpstr>'ГБУЗ РБ Ишимбайская ЦРБ'!V_пр_27_8</vt:lpstr>
      <vt:lpstr>'ГБУЗ РБ Калтасинская ЦРБ'!V_пр_27_8</vt:lpstr>
      <vt:lpstr>'ГБУЗ РБ Караидельская ЦРБ'!V_пр_27_8</vt:lpstr>
      <vt:lpstr>'ГБУЗ РБ Кармаскалинская ЦРБ'!V_пр_27_8</vt:lpstr>
      <vt:lpstr>'ГБУЗ РБ КБСМП г.Уфа'!V_пр_27_8</vt:lpstr>
      <vt:lpstr>'ГБУЗ РБ Кигинская ЦРБ'!V_пр_27_8</vt:lpstr>
      <vt:lpstr>'ГБУЗ РБ Краснокамская ЦРБ'!V_пр_27_8</vt:lpstr>
      <vt:lpstr>'ГБУЗ РБ Красноусольская ЦРБ'!V_пр_27_8</vt:lpstr>
      <vt:lpstr>'ГБУЗ РБ Кушнаренковская ЦРБ'!V_пр_27_8</vt:lpstr>
      <vt:lpstr>'ГБУЗ РБ Малоязовская ЦРБ'!V_пр_27_8</vt:lpstr>
      <vt:lpstr>'ГБУЗ РБ Мелеузовская ЦРБ'!V_пр_27_8</vt:lpstr>
      <vt:lpstr>'ГБУЗ РБ Месягутовская ЦРБ'!V_пр_27_8</vt:lpstr>
      <vt:lpstr>'ГБУЗ РБ Мишкинская ЦРБ'!V_пр_27_8</vt:lpstr>
      <vt:lpstr>'ГБУЗ РБ Миякинская ЦРБ'!V_пр_27_8</vt:lpstr>
      <vt:lpstr>'ГБУЗ РБ Мраковская ЦРБ'!V_пр_27_8</vt:lpstr>
      <vt:lpstr>'ГБУЗ РБ Нуримановская ЦРБ'!V_пр_27_8</vt:lpstr>
      <vt:lpstr>'ГБУЗ РБ Поликлиника № 43 г.Уфа'!V_пр_27_8</vt:lpstr>
      <vt:lpstr>'ГБУЗ РБ ПОликлиника № 46 г.Уфа'!V_пр_27_8</vt:lpstr>
      <vt:lpstr>'ГБУЗ РБ Поликлиника № 50 г.Уфа'!V_пр_27_8</vt:lpstr>
      <vt:lpstr>'ГБУЗ РБ Раевская ЦРБ'!V_пр_27_8</vt:lpstr>
      <vt:lpstr>'ГБУЗ РБ Стерлибашевская ЦРБ'!V_пр_27_8</vt:lpstr>
      <vt:lpstr>'ГБУЗ РБ Толбазинская ЦРБ'!V_пр_27_8</vt:lpstr>
      <vt:lpstr>'ГБУЗ РБ Туймазинская ЦРБ'!V_пр_27_8</vt:lpstr>
      <vt:lpstr>'ГБУЗ РБ Учалинская ЦГБ'!V_пр_27_8</vt:lpstr>
      <vt:lpstr>'ГБУЗ РБ Федоровская ЦРБ'!V_пр_27_8</vt:lpstr>
      <vt:lpstr>'ГБУЗ РБ ЦГБ г.Сибай'!V_пр_27_8</vt:lpstr>
      <vt:lpstr>'ГБУЗ РБ Чекмагушевская ЦРБ'!V_пр_27_8</vt:lpstr>
      <vt:lpstr>'ГБУЗ РБ Чишминская ЦРБ'!V_пр_27_8</vt:lpstr>
      <vt:lpstr>'ГБУЗ РБ Шаранская ЦРБ'!V_пр_27_8</vt:lpstr>
      <vt:lpstr>'ГБУЗ РБ Языковская ЦРБ'!V_пр_27_8</vt:lpstr>
      <vt:lpstr>'ГБУЗ РБ Янаульская ЦРБ'!V_пр_27_8</vt:lpstr>
      <vt:lpstr>'ООО "Медсервис" г. Салават'!V_пр_27_8</vt:lpstr>
      <vt:lpstr>'УФИЦ РАН'!V_пр_27_8</vt:lpstr>
      <vt:lpstr>'ФГБОУ ВО БГМУ МЗ РФ'!V_пр_27_8</vt:lpstr>
      <vt:lpstr>'ФГБУЗ МСЧ №142 ФМБА России'!V_пр_27_8</vt:lpstr>
      <vt:lpstr>'ЧУЗ "РЖД-Медицина"г.Стерлитамак'!V_пр_27_8</vt:lpstr>
      <vt:lpstr>'ЧУЗ"КБ"РЖД-Медицина" г.Уфа'!V_пр_27_8</vt:lpstr>
      <vt:lpstr>'ГБУЗ РБ Акъярская ЦРБ'!V_пр_29_2</vt:lpstr>
      <vt:lpstr>'ГБУЗ РБ Архангельская ЦРБ'!V_пр_29_2</vt:lpstr>
      <vt:lpstr>'ГБУЗ РБ Аскаровская ЦРБ'!V_пр_29_2</vt:lpstr>
      <vt:lpstr>'ГБУЗ РБ Аскинская ЦРБ'!V_пр_29_2</vt:lpstr>
      <vt:lpstr>'ГБУЗ РБ Баймакская ЦГБ'!V_пр_29_2</vt:lpstr>
      <vt:lpstr>'ГБУЗ РБ Бакалинская ЦРБ'!V_пр_29_2</vt:lpstr>
      <vt:lpstr>'ГБУЗ РБ Балтачевская ЦРБ'!V_пр_29_2</vt:lpstr>
      <vt:lpstr>'ГБУЗ РБ Белебеевская ЦРБ'!V_пр_29_2</vt:lpstr>
      <vt:lpstr>'ГБУЗ РБ Белокатайская ЦРБ'!V_пр_29_2</vt:lpstr>
      <vt:lpstr>'ГБУЗ РБ Белорецкая ЦРКБ'!V_пр_29_2</vt:lpstr>
      <vt:lpstr>'ГБУЗ РБ Бижбулякская ЦРБ'!V_пр_29_2</vt:lpstr>
      <vt:lpstr>'ГБУЗ РБ Бирская ЦРБ'!V_пр_29_2</vt:lpstr>
      <vt:lpstr>'ГБУЗ РБ Благовещенская ЦРБ'!V_пр_29_2</vt:lpstr>
      <vt:lpstr>'ГБУЗ РБ Большеустьикинская ЦРБ'!V_пр_29_2</vt:lpstr>
      <vt:lpstr>'ГБУЗ РБ Буздякская ЦРБ'!V_пр_29_2</vt:lpstr>
      <vt:lpstr>'ГБУЗ РБ Бураевская ЦРБ'!V_пр_29_2</vt:lpstr>
      <vt:lpstr>'ГБУЗ РБ Бурзянская ЦРБ'!V_пр_29_2</vt:lpstr>
      <vt:lpstr>'ГБУЗ РБ Верхне-Татыш. ЦРБ'!V_пр_29_2</vt:lpstr>
      <vt:lpstr>'ГБУЗ РБ Верхнеяркеевская ЦРБ'!V_пр_29_2</vt:lpstr>
      <vt:lpstr>'ГБУЗ РБ ГБ № 1 г.Октябрьский'!V_пр_29_2</vt:lpstr>
      <vt:lpstr>'ГБУЗ РБ ГБ № 9 г.Уфа'!V_пр_29_2</vt:lpstr>
      <vt:lpstr>'ГБУЗ РБ ГБ г.Кумертау'!V_пр_29_2</vt:lpstr>
      <vt:lpstr>'ГБУЗ РБ ГБ г.Нефтекамск'!V_пр_29_2</vt:lpstr>
      <vt:lpstr>'ГБУЗ РБ ГБ г.Салават'!V_пр_29_2</vt:lpstr>
      <vt:lpstr>'ГБУЗ РБ ГДКБ № 17 г.Уфа'!V_пр_29_2</vt:lpstr>
      <vt:lpstr>'ГБУЗ РБ ГКБ № 1 г.Стерлитамак'!V_пр_29_2</vt:lpstr>
      <vt:lpstr>'ГБУЗ РБ ГКБ № 13 г.Уфа'!V_пр_29_2</vt:lpstr>
      <vt:lpstr>'ГБУЗ РБ ГКБ № 18 г.Уфа'!V_пр_29_2</vt:lpstr>
      <vt:lpstr>'ГБУЗ РБ ГКБ № 21 г.Уфа'!V_пр_29_2</vt:lpstr>
      <vt:lpstr>'ГБУЗ РБ ГКБ № 5 г.Уфа'!V_пр_29_2</vt:lpstr>
      <vt:lpstr>'ГБУЗ РБ ГКБ № 8 г.Уфа'!V_пр_29_2</vt:lpstr>
      <vt:lpstr>'ГБУЗ РБ ГКБ Демского р-на г.Уфы'!V_пр_29_2</vt:lpstr>
      <vt:lpstr>'ГБУЗ РБ Давлекановская ЦРБ'!V_пр_29_2</vt:lpstr>
      <vt:lpstr>'ГБУЗ РБ ДБ г.Стерлитамак'!V_пр_29_2</vt:lpstr>
      <vt:lpstr>'ГБУЗ РБ ДП № 2 г.Уфа'!V_пр_29_2</vt:lpstr>
      <vt:lpstr>'ГБУЗ РБ ДП № 3 г.Уфа'!V_пр_29_2</vt:lpstr>
      <vt:lpstr>'ГБУЗ РБ ДП № 4 г.Уфа'!V_пр_29_2</vt:lpstr>
      <vt:lpstr>'ГБУЗ РБ ДП № 5 г.Уфа'!V_пр_29_2</vt:lpstr>
      <vt:lpstr>'ГБУЗ РБ ДП № 6 г.Уфа'!V_пр_29_2</vt:lpstr>
      <vt:lpstr>'ГБУЗ РБ Дюртюлинская ЦРБ'!V_пр_29_2</vt:lpstr>
      <vt:lpstr>'ГБУЗ РБ Ермекеевская ЦРБ'!V_пр_29_2</vt:lpstr>
      <vt:lpstr>'ГБУЗ РБ Зилаирская ЦРБ'!V_пр_29_2</vt:lpstr>
      <vt:lpstr>'ГБУЗ РБ Иглинская ЦРБ'!V_пр_29_2</vt:lpstr>
      <vt:lpstr>'ГБУЗ РБ Исянгуловская ЦРБ'!V_пр_29_2</vt:lpstr>
      <vt:lpstr>'ГБУЗ РБ Ишимбайская ЦРБ'!V_пр_29_2</vt:lpstr>
      <vt:lpstr>'ГБУЗ РБ Калтасинская ЦРБ'!V_пр_29_2</vt:lpstr>
      <vt:lpstr>'ГБУЗ РБ Караидельская ЦРБ'!V_пр_29_2</vt:lpstr>
      <vt:lpstr>'ГБУЗ РБ Кармаскалинская ЦРБ'!V_пр_29_2</vt:lpstr>
      <vt:lpstr>'ГБУЗ РБ КБСМП г.Уфа'!V_пр_29_2</vt:lpstr>
      <vt:lpstr>'ГБУЗ РБ Кигинская ЦРБ'!V_пр_29_2</vt:lpstr>
      <vt:lpstr>'ГБУЗ РБ Краснокамская ЦРБ'!V_пр_29_2</vt:lpstr>
      <vt:lpstr>'ГБУЗ РБ Красноусольская ЦРБ'!V_пр_29_2</vt:lpstr>
      <vt:lpstr>'ГБУЗ РБ Кушнаренковская ЦРБ'!V_пр_29_2</vt:lpstr>
      <vt:lpstr>'ГБУЗ РБ Малоязовская ЦРБ'!V_пр_29_2</vt:lpstr>
      <vt:lpstr>'ГБУЗ РБ Мелеузовская ЦРБ'!V_пр_29_2</vt:lpstr>
      <vt:lpstr>'ГБУЗ РБ Месягутовская ЦРБ'!V_пр_29_2</vt:lpstr>
      <vt:lpstr>'ГБУЗ РБ Мишкинская ЦРБ'!V_пр_29_2</vt:lpstr>
      <vt:lpstr>'ГБУЗ РБ Миякинская ЦРБ'!V_пр_29_2</vt:lpstr>
      <vt:lpstr>'ГБУЗ РБ Мраковская ЦРБ'!V_пр_29_2</vt:lpstr>
      <vt:lpstr>'ГБУЗ РБ Нуримановская ЦРБ'!V_пр_29_2</vt:lpstr>
      <vt:lpstr>'ГБУЗ РБ Поликлиника № 43 г.Уфа'!V_пр_29_2</vt:lpstr>
      <vt:lpstr>'ГБУЗ РБ ПОликлиника № 46 г.Уфа'!V_пр_29_2</vt:lpstr>
      <vt:lpstr>'ГБУЗ РБ Поликлиника № 50 г.Уфа'!V_пр_29_2</vt:lpstr>
      <vt:lpstr>'ГБУЗ РБ Раевская ЦРБ'!V_пр_29_2</vt:lpstr>
      <vt:lpstr>'ГБУЗ РБ Стерлибашевская ЦРБ'!V_пр_29_2</vt:lpstr>
      <vt:lpstr>'ГБУЗ РБ Толбазинская ЦРБ'!V_пр_29_2</vt:lpstr>
      <vt:lpstr>'ГБУЗ РБ Туймазинская ЦРБ'!V_пр_29_2</vt:lpstr>
      <vt:lpstr>'ГБУЗ РБ Учалинская ЦГБ'!V_пр_29_2</vt:lpstr>
      <vt:lpstr>'ГБУЗ РБ Федоровская ЦРБ'!V_пр_29_2</vt:lpstr>
      <vt:lpstr>'ГБУЗ РБ ЦГБ г.Сибай'!V_пр_29_2</vt:lpstr>
      <vt:lpstr>'ГБУЗ РБ Чекмагушевская ЦРБ'!V_пр_29_2</vt:lpstr>
      <vt:lpstr>'ГБУЗ РБ Чишминская ЦРБ'!V_пр_29_2</vt:lpstr>
      <vt:lpstr>'ГБУЗ РБ Шаранская ЦРБ'!V_пр_29_2</vt:lpstr>
      <vt:lpstr>'ГБУЗ РБ Языковская ЦРБ'!V_пр_29_2</vt:lpstr>
      <vt:lpstr>'ГБУЗ РБ Янаульская ЦРБ'!V_пр_29_2</vt:lpstr>
      <vt:lpstr>'ООО "Медсервис" г. Салават'!V_пр_29_2</vt:lpstr>
      <vt:lpstr>'УФИЦ РАН'!V_пр_29_2</vt:lpstr>
      <vt:lpstr>'ФГБОУ ВО БГМУ МЗ РФ'!V_пр_29_2</vt:lpstr>
      <vt:lpstr>'ФГБУЗ МСЧ №142 ФМБА России'!V_пр_29_2</vt:lpstr>
      <vt:lpstr>'ЧУЗ "РЖД-Медицина"г.Стерлитамак'!V_пр_29_2</vt:lpstr>
      <vt:lpstr>'ЧУЗ"КБ"РЖД-Медицина" г.Уфа'!V_пр_29_2</vt:lpstr>
      <vt:lpstr>'ГБУЗ РБ Акъярская ЦРБ'!V_пр_29_5</vt:lpstr>
      <vt:lpstr>'ГБУЗ РБ Архангельская ЦРБ'!V_пр_29_5</vt:lpstr>
      <vt:lpstr>'ГБУЗ РБ Аскаровская ЦРБ'!V_пр_29_5</vt:lpstr>
      <vt:lpstr>'ГБУЗ РБ Аскинская ЦРБ'!V_пр_29_5</vt:lpstr>
      <vt:lpstr>'ГБУЗ РБ Баймакская ЦГБ'!V_пр_29_5</vt:lpstr>
      <vt:lpstr>'ГБУЗ РБ Бакалинская ЦРБ'!V_пр_29_5</vt:lpstr>
      <vt:lpstr>'ГБУЗ РБ Балтачевская ЦРБ'!V_пр_29_5</vt:lpstr>
      <vt:lpstr>'ГБУЗ РБ Белебеевская ЦРБ'!V_пр_29_5</vt:lpstr>
      <vt:lpstr>'ГБУЗ РБ Белокатайская ЦРБ'!V_пр_29_5</vt:lpstr>
      <vt:lpstr>'ГБУЗ РБ Белорецкая ЦРКБ'!V_пр_29_5</vt:lpstr>
      <vt:lpstr>'ГБУЗ РБ Бижбулякская ЦРБ'!V_пр_29_5</vt:lpstr>
      <vt:lpstr>'ГБУЗ РБ Бирская ЦРБ'!V_пр_29_5</vt:lpstr>
      <vt:lpstr>'ГБУЗ РБ Благовещенская ЦРБ'!V_пр_29_5</vt:lpstr>
      <vt:lpstr>'ГБУЗ РБ Большеустьикинская ЦРБ'!V_пр_29_5</vt:lpstr>
      <vt:lpstr>'ГБУЗ РБ Буздякская ЦРБ'!V_пр_29_5</vt:lpstr>
      <vt:lpstr>'ГБУЗ РБ Бураевская ЦРБ'!V_пр_29_5</vt:lpstr>
      <vt:lpstr>'ГБУЗ РБ Бурзянская ЦРБ'!V_пр_29_5</vt:lpstr>
      <vt:lpstr>'ГБУЗ РБ Верхне-Татыш. ЦРБ'!V_пр_29_5</vt:lpstr>
      <vt:lpstr>'ГБУЗ РБ Верхнеяркеевская ЦРБ'!V_пр_29_5</vt:lpstr>
      <vt:lpstr>'ГБУЗ РБ ГБ № 1 г.Октябрьский'!V_пр_29_5</vt:lpstr>
      <vt:lpstr>'ГБУЗ РБ ГБ № 9 г.Уфа'!V_пр_29_5</vt:lpstr>
      <vt:lpstr>'ГБУЗ РБ ГБ г.Кумертау'!V_пр_29_5</vt:lpstr>
      <vt:lpstr>'ГБУЗ РБ ГБ г.Нефтекамск'!V_пр_29_5</vt:lpstr>
      <vt:lpstr>'ГБУЗ РБ ГБ г.Салават'!V_пр_29_5</vt:lpstr>
      <vt:lpstr>'ГБУЗ РБ ГДКБ № 17 г.Уфа'!V_пр_29_5</vt:lpstr>
      <vt:lpstr>'ГБУЗ РБ ГКБ № 1 г.Стерлитамак'!V_пр_29_5</vt:lpstr>
      <vt:lpstr>'ГБУЗ РБ ГКБ № 13 г.Уфа'!V_пр_29_5</vt:lpstr>
      <vt:lpstr>'ГБУЗ РБ ГКБ № 18 г.Уфа'!V_пр_29_5</vt:lpstr>
      <vt:lpstr>'ГБУЗ РБ ГКБ № 21 г.Уфа'!V_пр_29_5</vt:lpstr>
      <vt:lpstr>'ГБУЗ РБ ГКБ № 5 г.Уфа'!V_пр_29_5</vt:lpstr>
      <vt:lpstr>'ГБУЗ РБ ГКБ № 8 г.Уфа'!V_пр_29_5</vt:lpstr>
      <vt:lpstr>'ГБУЗ РБ ГКБ Демского р-на г.Уфы'!V_пр_29_5</vt:lpstr>
      <vt:lpstr>'ГБУЗ РБ Давлекановская ЦРБ'!V_пр_29_5</vt:lpstr>
      <vt:lpstr>'ГБУЗ РБ ДБ г.Стерлитамак'!V_пр_29_5</vt:lpstr>
      <vt:lpstr>'ГБУЗ РБ ДП № 2 г.Уфа'!V_пр_29_5</vt:lpstr>
      <vt:lpstr>'ГБУЗ РБ ДП № 3 г.Уфа'!V_пр_29_5</vt:lpstr>
      <vt:lpstr>'ГБУЗ РБ ДП № 4 г.Уфа'!V_пр_29_5</vt:lpstr>
      <vt:lpstr>'ГБУЗ РБ ДП № 5 г.Уфа'!V_пр_29_5</vt:lpstr>
      <vt:lpstr>'ГБУЗ РБ ДП № 6 г.Уфа'!V_пр_29_5</vt:lpstr>
      <vt:lpstr>'ГБУЗ РБ Дюртюлинская ЦРБ'!V_пр_29_5</vt:lpstr>
      <vt:lpstr>'ГБУЗ РБ Ермекеевская ЦРБ'!V_пр_29_5</vt:lpstr>
      <vt:lpstr>'ГБУЗ РБ Зилаирская ЦРБ'!V_пр_29_5</vt:lpstr>
      <vt:lpstr>'ГБУЗ РБ Иглинская ЦРБ'!V_пр_29_5</vt:lpstr>
      <vt:lpstr>'ГБУЗ РБ Исянгуловская ЦРБ'!V_пр_29_5</vt:lpstr>
      <vt:lpstr>'ГБУЗ РБ Ишимбайская ЦРБ'!V_пр_29_5</vt:lpstr>
      <vt:lpstr>'ГБУЗ РБ Калтасинская ЦРБ'!V_пр_29_5</vt:lpstr>
      <vt:lpstr>'ГБУЗ РБ Караидельская ЦРБ'!V_пр_29_5</vt:lpstr>
      <vt:lpstr>'ГБУЗ РБ Кармаскалинская ЦРБ'!V_пр_29_5</vt:lpstr>
      <vt:lpstr>'ГБУЗ РБ КБСМП г.Уфа'!V_пр_29_5</vt:lpstr>
      <vt:lpstr>'ГБУЗ РБ Кигинская ЦРБ'!V_пр_29_5</vt:lpstr>
      <vt:lpstr>'ГБУЗ РБ Краснокамская ЦРБ'!V_пр_29_5</vt:lpstr>
      <vt:lpstr>'ГБУЗ РБ Красноусольская ЦРБ'!V_пр_29_5</vt:lpstr>
      <vt:lpstr>'ГБУЗ РБ Кушнаренковская ЦРБ'!V_пр_29_5</vt:lpstr>
      <vt:lpstr>'ГБУЗ РБ Малоязовская ЦРБ'!V_пр_29_5</vt:lpstr>
      <vt:lpstr>'ГБУЗ РБ Мелеузовская ЦРБ'!V_пр_29_5</vt:lpstr>
      <vt:lpstr>'ГБУЗ РБ Месягутовская ЦРБ'!V_пр_29_5</vt:lpstr>
      <vt:lpstr>'ГБУЗ РБ Мишкинская ЦРБ'!V_пр_29_5</vt:lpstr>
      <vt:lpstr>'ГБУЗ РБ Миякинская ЦРБ'!V_пр_29_5</vt:lpstr>
      <vt:lpstr>'ГБУЗ РБ Мраковская ЦРБ'!V_пр_29_5</vt:lpstr>
      <vt:lpstr>'ГБУЗ РБ Нуримановская ЦРБ'!V_пр_29_5</vt:lpstr>
      <vt:lpstr>'ГБУЗ РБ Поликлиника № 43 г.Уфа'!V_пр_29_5</vt:lpstr>
      <vt:lpstr>'ГБУЗ РБ ПОликлиника № 46 г.Уфа'!V_пр_29_5</vt:lpstr>
      <vt:lpstr>'ГБУЗ РБ Поликлиника № 50 г.Уфа'!V_пр_29_5</vt:lpstr>
      <vt:lpstr>'ГБУЗ РБ Раевская ЦРБ'!V_пр_29_5</vt:lpstr>
      <vt:lpstr>'ГБУЗ РБ Стерлибашевская ЦРБ'!V_пр_29_5</vt:lpstr>
      <vt:lpstr>'ГБУЗ РБ Толбазинская ЦРБ'!V_пр_29_5</vt:lpstr>
      <vt:lpstr>'ГБУЗ РБ Туймазинская ЦРБ'!V_пр_29_5</vt:lpstr>
      <vt:lpstr>'ГБУЗ РБ Учалинская ЦГБ'!V_пр_29_5</vt:lpstr>
      <vt:lpstr>'ГБУЗ РБ Федоровская ЦРБ'!V_пр_29_5</vt:lpstr>
      <vt:lpstr>'ГБУЗ РБ ЦГБ г.Сибай'!V_пр_29_5</vt:lpstr>
      <vt:lpstr>'ГБУЗ РБ Чекмагушевская ЦРБ'!V_пр_29_5</vt:lpstr>
      <vt:lpstr>'ГБУЗ РБ Чишминская ЦРБ'!V_пр_29_5</vt:lpstr>
      <vt:lpstr>'ГБУЗ РБ Шаранская ЦРБ'!V_пр_29_5</vt:lpstr>
      <vt:lpstr>'ГБУЗ РБ Языковская ЦРБ'!V_пр_29_5</vt:lpstr>
      <vt:lpstr>'ГБУЗ РБ Янаульская ЦРБ'!V_пр_29_5</vt:lpstr>
      <vt:lpstr>'ООО "Медсервис" г. Салават'!V_пр_29_5</vt:lpstr>
      <vt:lpstr>'УФИЦ РАН'!V_пр_29_5</vt:lpstr>
      <vt:lpstr>'ФГБОУ ВО БГМУ МЗ РФ'!V_пр_29_5</vt:lpstr>
      <vt:lpstr>'ФГБУЗ МСЧ №142 ФМБА России'!V_пр_29_5</vt:lpstr>
      <vt:lpstr>'ЧУЗ "РЖД-Медицина"г.Стерлитамак'!V_пр_29_5</vt:lpstr>
      <vt:lpstr>'ЧУЗ"КБ"РЖД-Медицина" г.Уфа'!V_пр_29_5</vt:lpstr>
      <vt:lpstr>'ГБУЗ РБ Акъярская ЦРБ'!V_пр_29_6</vt:lpstr>
      <vt:lpstr>'ГБУЗ РБ Архангельская ЦРБ'!V_пр_29_6</vt:lpstr>
      <vt:lpstr>'ГБУЗ РБ Аскаровская ЦРБ'!V_пр_29_6</vt:lpstr>
      <vt:lpstr>'ГБУЗ РБ Аскинская ЦРБ'!V_пр_29_6</vt:lpstr>
      <vt:lpstr>'ГБУЗ РБ Баймакская ЦГБ'!V_пр_29_6</vt:lpstr>
      <vt:lpstr>'ГБУЗ РБ Бакалинская ЦРБ'!V_пр_29_6</vt:lpstr>
      <vt:lpstr>'ГБУЗ РБ Балтачевская ЦРБ'!V_пр_29_6</vt:lpstr>
      <vt:lpstr>'ГБУЗ РБ Белебеевская ЦРБ'!V_пр_29_6</vt:lpstr>
      <vt:lpstr>'ГБУЗ РБ Белокатайская ЦРБ'!V_пр_29_6</vt:lpstr>
      <vt:lpstr>'ГБУЗ РБ Белорецкая ЦРКБ'!V_пр_29_6</vt:lpstr>
      <vt:lpstr>'ГБУЗ РБ Бижбулякская ЦРБ'!V_пр_29_6</vt:lpstr>
      <vt:lpstr>'ГБУЗ РБ Бирская ЦРБ'!V_пр_29_6</vt:lpstr>
      <vt:lpstr>'ГБУЗ РБ Благовещенская ЦРБ'!V_пр_29_6</vt:lpstr>
      <vt:lpstr>'ГБУЗ РБ Большеустьикинская ЦРБ'!V_пр_29_6</vt:lpstr>
      <vt:lpstr>'ГБУЗ РБ Буздякская ЦРБ'!V_пр_29_6</vt:lpstr>
      <vt:lpstr>'ГБУЗ РБ Бураевская ЦРБ'!V_пр_29_6</vt:lpstr>
      <vt:lpstr>'ГБУЗ РБ Бурзянская ЦРБ'!V_пр_29_6</vt:lpstr>
      <vt:lpstr>'ГБУЗ РБ Верхне-Татыш. ЦРБ'!V_пр_29_6</vt:lpstr>
      <vt:lpstr>'ГБУЗ РБ Верхнеяркеевская ЦРБ'!V_пр_29_6</vt:lpstr>
      <vt:lpstr>'ГБУЗ РБ ГБ № 1 г.Октябрьский'!V_пр_29_6</vt:lpstr>
      <vt:lpstr>'ГБУЗ РБ ГБ № 9 г.Уфа'!V_пр_29_6</vt:lpstr>
      <vt:lpstr>'ГБУЗ РБ ГБ г.Кумертау'!V_пр_29_6</vt:lpstr>
      <vt:lpstr>'ГБУЗ РБ ГБ г.Нефтекамск'!V_пр_29_6</vt:lpstr>
      <vt:lpstr>'ГБУЗ РБ ГБ г.Салават'!V_пр_29_6</vt:lpstr>
      <vt:lpstr>'ГБУЗ РБ ГДКБ № 17 г.Уфа'!V_пр_29_6</vt:lpstr>
      <vt:lpstr>'ГБУЗ РБ ГКБ № 1 г.Стерлитамак'!V_пр_29_6</vt:lpstr>
      <vt:lpstr>'ГБУЗ РБ ГКБ № 13 г.Уфа'!V_пр_29_6</vt:lpstr>
      <vt:lpstr>'ГБУЗ РБ ГКБ № 18 г.Уфа'!V_пр_29_6</vt:lpstr>
      <vt:lpstr>'ГБУЗ РБ ГКБ № 21 г.Уфа'!V_пр_29_6</vt:lpstr>
      <vt:lpstr>'ГБУЗ РБ ГКБ № 5 г.Уфа'!V_пр_29_6</vt:lpstr>
      <vt:lpstr>'ГБУЗ РБ ГКБ № 8 г.Уфа'!V_пр_29_6</vt:lpstr>
      <vt:lpstr>'ГБУЗ РБ ГКБ Демского р-на г.Уфы'!V_пр_29_6</vt:lpstr>
      <vt:lpstr>'ГБУЗ РБ Давлекановская ЦРБ'!V_пр_29_6</vt:lpstr>
      <vt:lpstr>'ГБУЗ РБ ДБ г.Стерлитамак'!V_пр_29_6</vt:lpstr>
      <vt:lpstr>'ГБУЗ РБ ДП № 2 г.Уфа'!V_пр_29_6</vt:lpstr>
      <vt:lpstr>'ГБУЗ РБ ДП № 3 г.Уфа'!V_пр_29_6</vt:lpstr>
      <vt:lpstr>'ГБУЗ РБ ДП № 4 г.Уфа'!V_пр_29_6</vt:lpstr>
      <vt:lpstr>'ГБУЗ РБ ДП № 5 г.Уфа'!V_пр_29_6</vt:lpstr>
      <vt:lpstr>'ГБУЗ РБ ДП № 6 г.Уфа'!V_пр_29_6</vt:lpstr>
      <vt:lpstr>'ГБУЗ РБ Дюртюлинская ЦРБ'!V_пр_29_6</vt:lpstr>
      <vt:lpstr>'ГБУЗ РБ Ермекеевская ЦРБ'!V_пр_29_6</vt:lpstr>
      <vt:lpstr>'ГБУЗ РБ Зилаирская ЦРБ'!V_пр_29_6</vt:lpstr>
      <vt:lpstr>'ГБУЗ РБ Иглинская ЦРБ'!V_пр_29_6</vt:lpstr>
      <vt:lpstr>'ГБУЗ РБ Исянгуловская ЦРБ'!V_пр_29_6</vt:lpstr>
      <vt:lpstr>'ГБУЗ РБ Ишимбайская ЦРБ'!V_пр_29_6</vt:lpstr>
      <vt:lpstr>'ГБУЗ РБ Калтасинская ЦРБ'!V_пр_29_6</vt:lpstr>
      <vt:lpstr>'ГБУЗ РБ Караидельская ЦРБ'!V_пр_29_6</vt:lpstr>
      <vt:lpstr>'ГБУЗ РБ Кармаскалинская ЦРБ'!V_пр_29_6</vt:lpstr>
      <vt:lpstr>'ГБУЗ РБ КБСМП г.Уфа'!V_пр_29_6</vt:lpstr>
      <vt:lpstr>'ГБУЗ РБ Кигинская ЦРБ'!V_пр_29_6</vt:lpstr>
      <vt:lpstr>'ГБУЗ РБ Краснокамская ЦРБ'!V_пр_29_6</vt:lpstr>
      <vt:lpstr>'ГБУЗ РБ Красноусольская ЦРБ'!V_пр_29_6</vt:lpstr>
      <vt:lpstr>'ГБУЗ РБ Кушнаренковская ЦРБ'!V_пр_29_6</vt:lpstr>
      <vt:lpstr>'ГБУЗ РБ Малоязовская ЦРБ'!V_пр_29_6</vt:lpstr>
      <vt:lpstr>'ГБУЗ РБ Мелеузовская ЦРБ'!V_пр_29_6</vt:lpstr>
      <vt:lpstr>'ГБУЗ РБ Месягутовская ЦРБ'!V_пр_29_6</vt:lpstr>
      <vt:lpstr>'ГБУЗ РБ Мишкинская ЦРБ'!V_пр_29_6</vt:lpstr>
      <vt:lpstr>'ГБУЗ РБ Миякинская ЦРБ'!V_пр_29_6</vt:lpstr>
      <vt:lpstr>'ГБУЗ РБ Мраковская ЦРБ'!V_пр_29_6</vt:lpstr>
      <vt:lpstr>'ГБУЗ РБ Нуримановская ЦРБ'!V_пр_29_6</vt:lpstr>
      <vt:lpstr>'ГБУЗ РБ Поликлиника № 43 г.Уфа'!V_пр_29_6</vt:lpstr>
      <vt:lpstr>'ГБУЗ РБ ПОликлиника № 46 г.Уфа'!V_пр_29_6</vt:lpstr>
      <vt:lpstr>'ГБУЗ РБ Поликлиника № 50 г.Уфа'!V_пр_29_6</vt:lpstr>
      <vt:lpstr>'ГБУЗ РБ Раевская ЦРБ'!V_пр_29_6</vt:lpstr>
      <vt:lpstr>'ГБУЗ РБ Стерлибашевская ЦРБ'!V_пр_29_6</vt:lpstr>
      <vt:lpstr>'ГБУЗ РБ Толбазинская ЦРБ'!V_пр_29_6</vt:lpstr>
      <vt:lpstr>'ГБУЗ РБ Туймазинская ЦРБ'!V_пр_29_6</vt:lpstr>
      <vt:lpstr>'ГБУЗ РБ Учалинская ЦГБ'!V_пр_29_6</vt:lpstr>
      <vt:lpstr>'ГБУЗ РБ Федоровская ЦРБ'!V_пр_29_6</vt:lpstr>
      <vt:lpstr>'ГБУЗ РБ ЦГБ г.Сибай'!V_пр_29_6</vt:lpstr>
      <vt:lpstr>'ГБУЗ РБ Чекмагушевская ЦРБ'!V_пр_29_6</vt:lpstr>
      <vt:lpstr>'ГБУЗ РБ Чишминская ЦРБ'!V_пр_29_6</vt:lpstr>
      <vt:lpstr>'ГБУЗ РБ Шаранская ЦРБ'!V_пр_29_6</vt:lpstr>
      <vt:lpstr>'ГБУЗ РБ Языковская ЦРБ'!V_пр_29_6</vt:lpstr>
      <vt:lpstr>'ГБУЗ РБ Янаульская ЦРБ'!V_пр_29_6</vt:lpstr>
      <vt:lpstr>'ООО "Медсервис" г. Салават'!V_пр_29_6</vt:lpstr>
      <vt:lpstr>'УФИЦ РАН'!V_пр_29_6</vt:lpstr>
      <vt:lpstr>'ФГБОУ ВО БГМУ МЗ РФ'!V_пр_29_6</vt:lpstr>
      <vt:lpstr>'ФГБУЗ МСЧ №142 ФМБА России'!V_пр_29_6</vt:lpstr>
      <vt:lpstr>'ЧУЗ "РЖД-Медицина"г.Стерлитамак'!V_пр_29_6</vt:lpstr>
      <vt:lpstr>'ЧУЗ"КБ"РЖД-Медицина" г.Уфа'!V_пр_29_6</vt:lpstr>
      <vt:lpstr>'ГБУЗ РБ Акъярская ЦРБ'!V_пр_29_8</vt:lpstr>
      <vt:lpstr>'ГБУЗ РБ Архангельская ЦРБ'!V_пр_29_8</vt:lpstr>
      <vt:lpstr>'ГБУЗ РБ Аскаровская ЦРБ'!V_пр_29_8</vt:lpstr>
      <vt:lpstr>'ГБУЗ РБ Аскинская ЦРБ'!V_пр_29_8</vt:lpstr>
      <vt:lpstr>'ГБУЗ РБ Баймакская ЦГБ'!V_пр_29_8</vt:lpstr>
      <vt:lpstr>'ГБУЗ РБ Бакалинская ЦРБ'!V_пр_29_8</vt:lpstr>
      <vt:lpstr>'ГБУЗ РБ Балтачевская ЦРБ'!V_пр_29_8</vt:lpstr>
      <vt:lpstr>'ГБУЗ РБ Белебеевская ЦРБ'!V_пр_29_8</vt:lpstr>
      <vt:lpstr>'ГБУЗ РБ Белокатайская ЦРБ'!V_пр_29_8</vt:lpstr>
      <vt:lpstr>'ГБУЗ РБ Белорецкая ЦРКБ'!V_пр_29_8</vt:lpstr>
      <vt:lpstr>'ГБУЗ РБ Бижбулякская ЦРБ'!V_пр_29_8</vt:lpstr>
      <vt:lpstr>'ГБУЗ РБ Бирская ЦРБ'!V_пр_29_8</vt:lpstr>
      <vt:lpstr>'ГБУЗ РБ Благовещенская ЦРБ'!V_пр_29_8</vt:lpstr>
      <vt:lpstr>'ГБУЗ РБ Большеустьикинская ЦРБ'!V_пр_29_8</vt:lpstr>
      <vt:lpstr>'ГБУЗ РБ Буздякская ЦРБ'!V_пр_29_8</vt:lpstr>
      <vt:lpstr>'ГБУЗ РБ Бураевская ЦРБ'!V_пр_29_8</vt:lpstr>
      <vt:lpstr>'ГБУЗ РБ Бурзянская ЦРБ'!V_пр_29_8</vt:lpstr>
      <vt:lpstr>'ГБУЗ РБ Верхне-Татыш. ЦРБ'!V_пр_29_8</vt:lpstr>
      <vt:lpstr>'ГБУЗ РБ Верхнеяркеевская ЦРБ'!V_пр_29_8</vt:lpstr>
      <vt:lpstr>'ГБУЗ РБ ГБ № 1 г.Октябрьский'!V_пр_29_8</vt:lpstr>
      <vt:lpstr>'ГБУЗ РБ ГБ № 9 г.Уфа'!V_пр_29_8</vt:lpstr>
      <vt:lpstr>'ГБУЗ РБ ГБ г.Кумертау'!V_пр_29_8</vt:lpstr>
      <vt:lpstr>'ГБУЗ РБ ГБ г.Нефтекамск'!V_пр_29_8</vt:lpstr>
      <vt:lpstr>'ГБУЗ РБ ГБ г.Салават'!V_пр_29_8</vt:lpstr>
      <vt:lpstr>'ГБУЗ РБ ГДКБ № 17 г.Уфа'!V_пр_29_8</vt:lpstr>
      <vt:lpstr>'ГБУЗ РБ ГКБ № 1 г.Стерлитамак'!V_пр_29_8</vt:lpstr>
      <vt:lpstr>'ГБУЗ РБ ГКБ № 13 г.Уфа'!V_пр_29_8</vt:lpstr>
      <vt:lpstr>'ГБУЗ РБ ГКБ № 18 г.Уфа'!V_пр_29_8</vt:lpstr>
      <vt:lpstr>'ГБУЗ РБ ГКБ № 21 г.Уфа'!V_пр_29_8</vt:lpstr>
      <vt:lpstr>'ГБУЗ РБ ГКБ № 5 г.Уфа'!V_пр_29_8</vt:lpstr>
      <vt:lpstr>'ГБУЗ РБ ГКБ № 8 г.Уфа'!V_пр_29_8</vt:lpstr>
      <vt:lpstr>'ГБУЗ РБ ГКБ Демского р-на г.Уфы'!V_пр_29_8</vt:lpstr>
      <vt:lpstr>'ГБУЗ РБ Давлекановская ЦРБ'!V_пр_29_8</vt:lpstr>
      <vt:lpstr>'ГБУЗ РБ ДБ г.Стерлитамак'!V_пр_29_8</vt:lpstr>
      <vt:lpstr>'ГБУЗ РБ ДП № 2 г.Уфа'!V_пр_29_8</vt:lpstr>
      <vt:lpstr>'ГБУЗ РБ ДП № 3 г.Уфа'!V_пр_29_8</vt:lpstr>
      <vt:lpstr>'ГБУЗ РБ ДП № 4 г.Уфа'!V_пр_29_8</vt:lpstr>
      <vt:lpstr>'ГБУЗ РБ ДП № 5 г.Уфа'!V_пр_29_8</vt:lpstr>
      <vt:lpstr>'ГБУЗ РБ ДП № 6 г.Уфа'!V_пр_29_8</vt:lpstr>
      <vt:lpstr>'ГБУЗ РБ Дюртюлинская ЦРБ'!V_пр_29_8</vt:lpstr>
      <vt:lpstr>'ГБУЗ РБ Ермекеевская ЦРБ'!V_пр_29_8</vt:lpstr>
      <vt:lpstr>'ГБУЗ РБ Зилаирская ЦРБ'!V_пр_29_8</vt:lpstr>
      <vt:lpstr>'ГБУЗ РБ Иглинская ЦРБ'!V_пр_29_8</vt:lpstr>
      <vt:lpstr>'ГБУЗ РБ Исянгуловская ЦРБ'!V_пр_29_8</vt:lpstr>
      <vt:lpstr>'ГБУЗ РБ Ишимбайская ЦРБ'!V_пр_29_8</vt:lpstr>
      <vt:lpstr>'ГБУЗ РБ Калтасинская ЦРБ'!V_пр_29_8</vt:lpstr>
      <vt:lpstr>'ГБУЗ РБ Караидельская ЦРБ'!V_пр_29_8</vt:lpstr>
      <vt:lpstr>'ГБУЗ РБ Кармаскалинская ЦРБ'!V_пр_29_8</vt:lpstr>
      <vt:lpstr>'ГБУЗ РБ КБСМП г.Уфа'!V_пр_29_8</vt:lpstr>
      <vt:lpstr>'ГБУЗ РБ Кигинская ЦРБ'!V_пр_29_8</vt:lpstr>
      <vt:lpstr>'ГБУЗ РБ Краснокамская ЦРБ'!V_пр_29_8</vt:lpstr>
      <vt:lpstr>'ГБУЗ РБ Красноусольская ЦРБ'!V_пр_29_8</vt:lpstr>
      <vt:lpstr>'ГБУЗ РБ Кушнаренковская ЦРБ'!V_пр_29_8</vt:lpstr>
      <vt:lpstr>'ГБУЗ РБ Малоязовская ЦРБ'!V_пр_29_8</vt:lpstr>
      <vt:lpstr>'ГБУЗ РБ Мелеузовская ЦРБ'!V_пр_29_8</vt:lpstr>
      <vt:lpstr>'ГБУЗ РБ Месягутовская ЦРБ'!V_пр_29_8</vt:lpstr>
      <vt:lpstr>'ГБУЗ РБ Мишкинская ЦРБ'!V_пр_29_8</vt:lpstr>
      <vt:lpstr>'ГБУЗ РБ Миякинская ЦРБ'!V_пр_29_8</vt:lpstr>
      <vt:lpstr>'ГБУЗ РБ Мраковская ЦРБ'!V_пр_29_8</vt:lpstr>
      <vt:lpstr>'ГБУЗ РБ Нуримановская ЦРБ'!V_пр_29_8</vt:lpstr>
      <vt:lpstr>'ГБУЗ РБ Поликлиника № 43 г.Уфа'!V_пр_29_8</vt:lpstr>
      <vt:lpstr>'ГБУЗ РБ ПОликлиника № 46 г.Уфа'!V_пр_29_8</vt:lpstr>
      <vt:lpstr>'ГБУЗ РБ Поликлиника № 50 г.Уфа'!V_пр_29_8</vt:lpstr>
      <vt:lpstr>'ГБУЗ РБ Раевская ЦРБ'!V_пр_29_8</vt:lpstr>
      <vt:lpstr>'ГБУЗ РБ Стерлибашевская ЦРБ'!V_пр_29_8</vt:lpstr>
      <vt:lpstr>'ГБУЗ РБ Толбазинская ЦРБ'!V_пр_29_8</vt:lpstr>
      <vt:lpstr>'ГБУЗ РБ Туймазинская ЦРБ'!V_пр_29_8</vt:lpstr>
      <vt:lpstr>'ГБУЗ РБ Учалинская ЦГБ'!V_пр_29_8</vt:lpstr>
      <vt:lpstr>'ГБУЗ РБ Федоровская ЦРБ'!V_пр_29_8</vt:lpstr>
      <vt:lpstr>'ГБУЗ РБ ЦГБ г.Сибай'!V_пр_29_8</vt:lpstr>
      <vt:lpstr>'ГБУЗ РБ Чекмагушевская ЦРБ'!V_пр_29_8</vt:lpstr>
      <vt:lpstr>'ГБУЗ РБ Чишминская ЦРБ'!V_пр_29_8</vt:lpstr>
      <vt:lpstr>'ГБУЗ РБ Шаранская ЦРБ'!V_пр_29_8</vt:lpstr>
      <vt:lpstr>'ГБУЗ РБ Языковская ЦРБ'!V_пр_29_8</vt:lpstr>
      <vt:lpstr>'ГБУЗ РБ Янаульская ЦРБ'!V_пр_29_8</vt:lpstr>
      <vt:lpstr>'ООО "Медсервис" г. Салават'!V_пр_29_8</vt:lpstr>
      <vt:lpstr>'УФИЦ РАН'!V_пр_29_8</vt:lpstr>
      <vt:lpstr>'ФГБОУ ВО БГМУ МЗ РФ'!V_пр_29_8</vt:lpstr>
      <vt:lpstr>'ФГБУЗ МСЧ №142 ФМБА России'!V_пр_29_8</vt:lpstr>
      <vt:lpstr>'ЧУЗ "РЖД-Медицина"г.Стерлитамак'!V_пр_29_8</vt:lpstr>
      <vt:lpstr>'ЧУЗ"КБ"РЖД-Медицина" г.Уфа'!V_пр_29_8</vt:lpstr>
      <vt:lpstr>'ГБУЗ РБ Акъярская ЦРБ'!V_пр_3_2</vt:lpstr>
      <vt:lpstr>'ГБУЗ РБ Архангельская ЦРБ'!V_пр_3_2</vt:lpstr>
      <vt:lpstr>'ГБУЗ РБ Аскаровская ЦРБ'!V_пр_3_2</vt:lpstr>
      <vt:lpstr>'ГБУЗ РБ Аскинская ЦРБ'!V_пр_3_2</vt:lpstr>
      <vt:lpstr>'ГБУЗ РБ Баймакская ЦГБ'!V_пр_3_2</vt:lpstr>
      <vt:lpstr>'ГБУЗ РБ Бакалинская ЦРБ'!V_пр_3_2</vt:lpstr>
      <vt:lpstr>'ГБУЗ РБ Балтачевская ЦРБ'!V_пр_3_2</vt:lpstr>
      <vt:lpstr>'ГБУЗ РБ Белебеевская ЦРБ'!V_пр_3_2</vt:lpstr>
      <vt:lpstr>'ГБУЗ РБ Белокатайская ЦРБ'!V_пр_3_2</vt:lpstr>
      <vt:lpstr>'ГБУЗ РБ Белорецкая ЦРКБ'!V_пр_3_2</vt:lpstr>
      <vt:lpstr>'ГБУЗ РБ Бижбулякская ЦРБ'!V_пр_3_2</vt:lpstr>
      <vt:lpstr>'ГБУЗ РБ Бирская ЦРБ'!V_пр_3_2</vt:lpstr>
      <vt:lpstr>'ГБУЗ РБ Благовещенская ЦРБ'!V_пр_3_2</vt:lpstr>
      <vt:lpstr>'ГБУЗ РБ Большеустьикинская ЦРБ'!V_пр_3_2</vt:lpstr>
      <vt:lpstr>'ГБУЗ РБ Буздякская ЦРБ'!V_пр_3_2</vt:lpstr>
      <vt:lpstr>'ГБУЗ РБ Бураевская ЦРБ'!V_пр_3_2</vt:lpstr>
      <vt:lpstr>'ГБУЗ РБ Бурзянская ЦРБ'!V_пр_3_2</vt:lpstr>
      <vt:lpstr>'ГБУЗ РБ Верхне-Татыш. ЦРБ'!V_пр_3_2</vt:lpstr>
      <vt:lpstr>'ГБУЗ РБ Верхнеяркеевская ЦРБ'!V_пр_3_2</vt:lpstr>
      <vt:lpstr>'ГБУЗ РБ ГБ № 1 г.Октябрьский'!V_пр_3_2</vt:lpstr>
      <vt:lpstr>'ГБУЗ РБ ГБ № 9 г.Уфа'!V_пр_3_2</vt:lpstr>
      <vt:lpstr>'ГБУЗ РБ ГБ г.Кумертау'!V_пр_3_2</vt:lpstr>
      <vt:lpstr>'ГБУЗ РБ ГБ г.Нефтекамск'!V_пр_3_2</vt:lpstr>
      <vt:lpstr>'ГБУЗ РБ ГБ г.Салават'!V_пр_3_2</vt:lpstr>
      <vt:lpstr>'ГБУЗ РБ ГДКБ № 17 г.Уфа'!V_пр_3_2</vt:lpstr>
      <vt:lpstr>'ГБУЗ РБ ГКБ № 1 г.Стерлитамак'!V_пр_3_2</vt:lpstr>
      <vt:lpstr>'ГБУЗ РБ ГКБ № 13 г.Уфа'!V_пр_3_2</vt:lpstr>
      <vt:lpstr>'ГБУЗ РБ ГКБ № 18 г.Уфа'!V_пр_3_2</vt:lpstr>
      <vt:lpstr>'ГБУЗ РБ ГКБ № 21 г.Уфа'!V_пр_3_2</vt:lpstr>
      <vt:lpstr>'ГБУЗ РБ ГКБ № 5 г.Уфа'!V_пр_3_2</vt:lpstr>
      <vt:lpstr>'ГБУЗ РБ ГКБ № 8 г.Уфа'!V_пр_3_2</vt:lpstr>
      <vt:lpstr>'ГБУЗ РБ ГКБ Демского р-на г.Уфы'!V_пр_3_2</vt:lpstr>
      <vt:lpstr>'ГБУЗ РБ Давлекановская ЦРБ'!V_пр_3_2</vt:lpstr>
      <vt:lpstr>'ГБУЗ РБ ДБ г.Стерлитамак'!V_пр_3_2</vt:lpstr>
      <vt:lpstr>'ГБУЗ РБ ДП № 2 г.Уфа'!V_пр_3_2</vt:lpstr>
      <vt:lpstr>'ГБУЗ РБ ДП № 3 г.Уфа'!V_пр_3_2</vt:lpstr>
      <vt:lpstr>'ГБУЗ РБ ДП № 4 г.Уфа'!V_пр_3_2</vt:lpstr>
      <vt:lpstr>'ГБУЗ РБ ДП № 5 г.Уфа'!V_пр_3_2</vt:lpstr>
      <vt:lpstr>'ГБУЗ РБ ДП № 6 г.Уфа'!V_пр_3_2</vt:lpstr>
      <vt:lpstr>'ГБУЗ РБ Дюртюлинская ЦРБ'!V_пр_3_2</vt:lpstr>
      <vt:lpstr>'ГБУЗ РБ Ермекеевская ЦРБ'!V_пр_3_2</vt:lpstr>
      <vt:lpstr>'ГБУЗ РБ Зилаирская ЦРБ'!V_пр_3_2</vt:lpstr>
      <vt:lpstr>'ГБУЗ РБ Иглинская ЦРБ'!V_пр_3_2</vt:lpstr>
      <vt:lpstr>'ГБУЗ РБ Исянгуловская ЦРБ'!V_пр_3_2</vt:lpstr>
      <vt:lpstr>'ГБУЗ РБ Ишимбайская ЦРБ'!V_пр_3_2</vt:lpstr>
      <vt:lpstr>'ГБУЗ РБ Калтасинская ЦРБ'!V_пр_3_2</vt:lpstr>
      <vt:lpstr>'ГБУЗ РБ Караидельская ЦРБ'!V_пр_3_2</vt:lpstr>
      <vt:lpstr>'ГБУЗ РБ Кармаскалинская ЦРБ'!V_пр_3_2</vt:lpstr>
      <vt:lpstr>'ГБУЗ РБ КБСМП г.Уфа'!V_пр_3_2</vt:lpstr>
      <vt:lpstr>'ГБУЗ РБ Кигинская ЦРБ'!V_пр_3_2</vt:lpstr>
      <vt:lpstr>'ГБУЗ РБ Краснокамская ЦРБ'!V_пр_3_2</vt:lpstr>
      <vt:lpstr>'ГБУЗ РБ Красноусольская ЦРБ'!V_пр_3_2</vt:lpstr>
      <vt:lpstr>'ГБУЗ РБ Кушнаренковская ЦРБ'!V_пр_3_2</vt:lpstr>
      <vt:lpstr>'ГБУЗ РБ Малоязовская ЦРБ'!V_пр_3_2</vt:lpstr>
      <vt:lpstr>'ГБУЗ РБ Мелеузовская ЦРБ'!V_пр_3_2</vt:lpstr>
      <vt:lpstr>'ГБУЗ РБ Месягутовская ЦРБ'!V_пр_3_2</vt:lpstr>
      <vt:lpstr>'ГБУЗ РБ Мишкинская ЦРБ'!V_пр_3_2</vt:lpstr>
      <vt:lpstr>'ГБУЗ РБ Миякинская ЦРБ'!V_пр_3_2</vt:lpstr>
      <vt:lpstr>'ГБУЗ РБ Мраковская ЦРБ'!V_пр_3_2</vt:lpstr>
      <vt:lpstr>'ГБУЗ РБ Нуримановская ЦРБ'!V_пр_3_2</vt:lpstr>
      <vt:lpstr>'ГБУЗ РБ Поликлиника № 43 г.Уфа'!V_пр_3_2</vt:lpstr>
      <vt:lpstr>'ГБУЗ РБ ПОликлиника № 46 г.Уфа'!V_пр_3_2</vt:lpstr>
      <vt:lpstr>'ГБУЗ РБ Поликлиника № 50 г.Уфа'!V_пр_3_2</vt:lpstr>
      <vt:lpstr>'ГБУЗ РБ Раевская ЦРБ'!V_пр_3_2</vt:lpstr>
      <vt:lpstr>'ГБУЗ РБ Стерлибашевская ЦРБ'!V_пр_3_2</vt:lpstr>
      <vt:lpstr>'ГБУЗ РБ Толбазинская ЦРБ'!V_пр_3_2</vt:lpstr>
      <vt:lpstr>'ГБУЗ РБ Туймазинская ЦРБ'!V_пр_3_2</vt:lpstr>
      <vt:lpstr>'ГБУЗ РБ Учалинская ЦГБ'!V_пр_3_2</vt:lpstr>
      <vt:lpstr>'ГБУЗ РБ Федоровская ЦРБ'!V_пр_3_2</vt:lpstr>
      <vt:lpstr>'ГБУЗ РБ ЦГБ г.Сибай'!V_пр_3_2</vt:lpstr>
      <vt:lpstr>'ГБУЗ РБ Чекмагушевская ЦРБ'!V_пр_3_2</vt:lpstr>
      <vt:lpstr>'ГБУЗ РБ Чишминская ЦРБ'!V_пр_3_2</vt:lpstr>
      <vt:lpstr>'ГБУЗ РБ Шаранская ЦРБ'!V_пр_3_2</vt:lpstr>
      <vt:lpstr>'ГБУЗ РБ Языковская ЦРБ'!V_пр_3_2</vt:lpstr>
      <vt:lpstr>'ГБУЗ РБ Янаульская ЦРБ'!V_пр_3_2</vt:lpstr>
      <vt:lpstr>'ООО "Медсервис" г. Салават'!V_пр_3_2</vt:lpstr>
      <vt:lpstr>'УФИЦ РАН'!V_пр_3_2</vt:lpstr>
      <vt:lpstr>'ФГБОУ ВО БГМУ МЗ РФ'!V_пр_3_2</vt:lpstr>
      <vt:lpstr>'ФГБУЗ МСЧ №142 ФМБА России'!V_пр_3_2</vt:lpstr>
      <vt:lpstr>'ЧУЗ "РЖД-Медицина"г.Стерлитамак'!V_пр_3_2</vt:lpstr>
      <vt:lpstr>'ЧУЗ"КБ"РЖД-Медицина" г.Уфа'!V_пр_3_2</vt:lpstr>
      <vt:lpstr>'ГБУЗ РБ Акъярская ЦРБ'!V_пр_3_5</vt:lpstr>
      <vt:lpstr>'ГБУЗ РБ Архангельская ЦРБ'!V_пр_3_5</vt:lpstr>
      <vt:lpstr>'ГБУЗ РБ Аскаровская ЦРБ'!V_пр_3_5</vt:lpstr>
      <vt:lpstr>'ГБУЗ РБ Аскинская ЦРБ'!V_пр_3_5</vt:lpstr>
      <vt:lpstr>'ГБУЗ РБ Баймакская ЦГБ'!V_пр_3_5</vt:lpstr>
      <vt:lpstr>'ГБУЗ РБ Бакалинская ЦРБ'!V_пр_3_5</vt:lpstr>
      <vt:lpstr>'ГБУЗ РБ Балтачевская ЦРБ'!V_пр_3_5</vt:lpstr>
      <vt:lpstr>'ГБУЗ РБ Белебеевская ЦРБ'!V_пр_3_5</vt:lpstr>
      <vt:lpstr>'ГБУЗ РБ Белокатайская ЦРБ'!V_пр_3_5</vt:lpstr>
      <vt:lpstr>'ГБУЗ РБ Белорецкая ЦРКБ'!V_пр_3_5</vt:lpstr>
      <vt:lpstr>'ГБУЗ РБ Бижбулякская ЦРБ'!V_пр_3_5</vt:lpstr>
      <vt:lpstr>'ГБУЗ РБ Бирская ЦРБ'!V_пр_3_5</vt:lpstr>
      <vt:lpstr>'ГБУЗ РБ Благовещенская ЦРБ'!V_пр_3_5</vt:lpstr>
      <vt:lpstr>'ГБУЗ РБ Большеустьикинская ЦРБ'!V_пр_3_5</vt:lpstr>
      <vt:lpstr>'ГБУЗ РБ Буздякская ЦРБ'!V_пр_3_5</vt:lpstr>
      <vt:lpstr>'ГБУЗ РБ Бураевская ЦРБ'!V_пр_3_5</vt:lpstr>
      <vt:lpstr>'ГБУЗ РБ Бурзянская ЦРБ'!V_пр_3_5</vt:lpstr>
      <vt:lpstr>'ГБУЗ РБ Верхне-Татыш. ЦРБ'!V_пр_3_5</vt:lpstr>
      <vt:lpstr>'ГБУЗ РБ Верхнеяркеевская ЦРБ'!V_пр_3_5</vt:lpstr>
      <vt:lpstr>'ГБУЗ РБ ГБ № 1 г.Октябрьский'!V_пр_3_5</vt:lpstr>
      <vt:lpstr>'ГБУЗ РБ ГБ № 9 г.Уфа'!V_пр_3_5</vt:lpstr>
      <vt:lpstr>'ГБУЗ РБ ГБ г.Кумертау'!V_пр_3_5</vt:lpstr>
      <vt:lpstr>'ГБУЗ РБ ГБ г.Нефтекамск'!V_пр_3_5</vt:lpstr>
      <vt:lpstr>'ГБУЗ РБ ГБ г.Салават'!V_пр_3_5</vt:lpstr>
      <vt:lpstr>'ГБУЗ РБ ГДКБ № 17 г.Уфа'!V_пр_3_5</vt:lpstr>
      <vt:lpstr>'ГБУЗ РБ ГКБ № 1 г.Стерлитамак'!V_пр_3_5</vt:lpstr>
      <vt:lpstr>'ГБУЗ РБ ГКБ № 13 г.Уфа'!V_пр_3_5</vt:lpstr>
      <vt:lpstr>'ГБУЗ РБ ГКБ № 18 г.Уфа'!V_пр_3_5</vt:lpstr>
      <vt:lpstr>'ГБУЗ РБ ГКБ № 21 г.Уфа'!V_пр_3_5</vt:lpstr>
      <vt:lpstr>'ГБУЗ РБ ГКБ № 5 г.Уфа'!V_пр_3_5</vt:lpstr>
      <vt:lpstr>'ГБУЗ РБ ГКБ № 8 г.Уфа'!V_пр_3_5</vt:lpstr>
      <vt:lpstr>'ГБУЗ РБ ГКБ Демского р-на г.Уфы'!V_пр_3_5</vt:lpstr>
      <vt:lpstr>'ГБУЗ РБ Давлекановская ЦРБ'!V_пр_3_5</vt:lpstr>
      <vt:lpstr>'ГБУЗ РБ ДБ г.Стерлитамак'!V_пр_3_5</vt:lpstr>
      <vt:lpstr>'ГБУЗ РБ ДП № 2 г.Уфа'!V_пр_3_5</vt:lpstr>
      <vt:lpstr>'ГБУЗ РБ ДП № 3 г.Уфа'!V_пр_3_5</vt:lpstr>
      <vt:lpstr>'ГБУЗ РБ ДП № 4 г.Уфа'!V_пр_3_5</vt:lpstr>
      <vt:lpstr>'ГБУЗ РБ ДП № 5 г.Уфа'!V_пр_3_5</vt:lpstr>
      <vt:lpstr>'ГБУЗ РБ ДП № 6 г.Уфа'!V_пр_3_5</vt:lpstr>
      <vt:lpstr>'ГБУЗ РБ Дюртюлинская ЦРБ'!V_пр_3_5</vt:lpstr>
      <vt:lpstr>'ГБУЗ РБ Ермекеевская ЦРБ'!V_пр_3_5</vt:lpstr>
      <vt:lpstr>'ГБУЗ РБ Зилаирская ЦРБ'!V_пр_3_5</vt:lpstr>
      <vt:lpstr>'ГБУЗ РБ Иглинская ЦРБ'!V_пр_3_5</vt:lpstr>
      <vt:lpstr>'ГБУЗ РБ Исянгуловская ЦРБ'!V_пр_3_5</vt:lpstr>
      <vt:lpstr>'ГБУЗ РБ Ишимбайская ЦРБ'!V_пр_3_5</vt:lpstr>
      <vt:lpstr>'ГБУЗ РБ Калтасинская ЦРБ'!V_пр_3_5</vt:lpstr>
      <vt:lpstr>'ГБУЗ РБ Караидельская ЦРБ'!V_пр_3_5</vt:lpstr>
      <vt:lpstr>'ГБУЗ РБ Кармаскалинская ЦРБ'!V_пр_3_5</vt:lpstr>
      <vt:lpstr>'ГБУЗ РБ КБСМП г.Уфа'!V_пр_3_5</vt:lpstr>
      <vt:lpstr>'ГБУЗ РБ Кигинская ЦРБ'!V_пр_3_5</vt:lpstr>
      <vt:lpstr>'ГБУЗ РБ Краснокамская ЦРБ'!V_пр_3_5</vt:lpstr>
      <vt:lpstr>'ГБУЗ РБ Красноусольская ЦРБ'!V_пр_3_5</vt:lpstr>
      <vt:lpstr>'ГБУЗ РБ Кушнаренковская ЦРБ'!V_пр_3_5</vt:lpstr>
      <vt:lpstr>'ГБУЗ РБ Малоязовская ЦРБ'!V_пр_3_5</vt:lpstr>
      <vt:lpstr>'ГБУЗ РБ Мелеузовская ЦРБ'!V_пр_3_5</vt:lpstr>
      <vt:lpstr>'ГБУЗ РБ Месягутовская ЦРБ'!V_пр_3_5</vt:lpstr>
      <vt:lpstr>'ГБУЗ РБ Мишкинская ЦРБ'!V_пр_3_5</vt:lpstr>
      <vt:lpstr>'ГБУЗ РБ Миякинская ЦРБ'!V_пр_3_5</vt:lpstr>
      <vt:lpstr>'ГБУЗ РБ Мраковская ЦРБ'!V_пр_3_5</vt:lpstr>
      <vt:lpstr>'ГБУЗ РБ Нуримановская ЦРБ'!V_пр_3_5</vt:lpstr>
      <vt:lpstr>'ГБУЗ РБ Поликлиника № 43 г.Уфа'!V_пр_3_5</vt:lpstr>
      <vt:lpstr>'ГБУЗ РБ ПОликлиника № 46 г.Уфа'!V_пр_3_5</vt:lpstr>
      <vt:lpstr>'ГБУЗ РБ Поликлиника № 50 г.Уфа'!V_пр_3_5</vt:lpstr>
      <vt:lpstr>'ГБУЗ РБ Раевская ЦРБ'!V_пр_3_5</vt:lpstr>
      <vt:lpstr>'ГБУЗ РБ Стерлибашевская ЦРБ'!V_пр_3_5</vt:lpstr>
      <vt:lpstr>'ГБУЗ РБ Толбазинская ЦРБ'!V_пр_3_5</vt:lpstr>
      <vt:lpstr>'ГБУЗ РБ Туймазинская ЦРБ'!V_пр_3_5</vt:lpstr>
      <vt:lpstr>'ГБУЗ РБ Учалинская ЦГБ'!V_пр_3_5</vt:lpstr>
      <vt:lpstr>'ГБУЗ РБ Федоровская ЦРБ'!V_пр_3_5</vt:lpstr>
      <vt:lpstr>'ГБУЗ РБ ЦГБ г.Сибай'!V_пр_3_5</vt:lpstr>
      <vt:lpstr>'ГБУЗ РБ Чекмагушевская ЦРБ'!V_пр_3_5</vt:lpstr>
      <vt:lpstr>'ГБУЗ РБ Чишминская ЦРБ'!V_пр_3_5</vt:lpstr>
      <vt:lpstr>'ГБУЗ РБ Шаранская ЦРБ'!V_пр_3_5</vt:lpstr>
      <vt:lpstr>'ГБУЗ РБ Языковская ЦРБ'!V_пр_3_5</vt:lpstr>
      <vt:lpstr>'ГБУЗ РБ Янаульская ЦРБ'!V_пр_3_5</vt:lpstr>
      <vt:lpstr>'ООО "Медсервис" г. Салават'!V_пр_3_5</vt:lpstr>
      <vt:lpstr>'УФИЦ РАН'!V_пр_3_5</vt:lpstr>
      <vt:lpstr>'ФГБОУ ВО БГМУ МЗ РФ'!V_пр_3_5</vt:lpstr>
      <vt:lpstr>'ФГБУЗ МСЧ №142 ФМБА России'!V_пр_3_5</vt:lpstr>
      <vt:lpstr>'ЧУЗ "РЖД-Медицина"г.Стерлитамак'!V_пр_3_5</vt:lpstr>
      <vt:lpstr>'ЧУЗ"КБ"РЖД-Медицина" г.Уфа'!V_пр_3_5</vt:lpstr>
      <vt:lpstr>'ГБУЗ РБ Акъярская ЦРБ'!V_пр_3_6</vt:lpstr>
      <vt:lpstr>'ГБУЗ РБ Архангельская ЦРБ'!V_пр_3_6</vt:lpstr>
      <vt:lpstr>'ГБУЗ РБ Аскаровская ЦРБ'!V_пр_3_6</vt:lpstr>
      <vt:lpstr>'ГБУЗ РБ Аскинская ЦРБ'!V_пр_3_6</vt:lpstr>
      <vt:lpstr>'ГБУЗ РБ Баймакская ЦГБ'!V_пр_3_6</vt:lpstr>
      <vt:lpstr>'ГБУЗ РБ Бакалинская ЦРБ'!V_пр_3_6</vt:lpstr>
      <vt:lpstr>'ГБУЗ РБ Балтачевская ЦРБ'!V_пр_3_6</vt:lpstr>
      <vt:lpstr>'ГБУЗ РБ Белебеевская ЦРБ'!V_пр_3_6</vt:lpstr>
      <vt:lpstr>'ГБУЗ РБ Белокатайская ЦРБ'!V_пр_3_6</vt:lpstr>
      <vt:lpstr>'ГБУЗ РБ Белорецкая ЦРКБ'!V_пр_3_6</vt:lpstr>
      <vt:lpstr>'ГБУЗ РБ Бижбулякская ЦРБ'!V_пр_3_6</vt:lpstr>
      <vt:lpstr>'ГБУЗ РБ Бирская ЦРБ'!V_пр_3_6</vt:lpstr>
      <vt:lpstr>'ГБУЗ РБ Благовещенская ЦРБ'!V_пр_3_6</vt:lpstr>
      <vt:lpstr>'ГБУЗ РБ Большеустьикинская ЦРБ'!V_пр_3_6</vt:lpstr>
      <vt:lpstr>'ГБУЗ РБ Буздякская ЦРБ'!V_пр_3_6</vt:lpstr>
      <vt:lpstr>'ГБУЗ РБ Бураевская ЦРБ'!V_пр_3_6</vt:lpstr>
      <vt:lpstr>'ГБУЗ РБ Бурзянская ЦРБ'!V_пр_3_6</vt:lpstr>
      <vt:lpstr>'ГБУЗ РБ Верхне-Татыш. ЦРБ'!V_пр_3_6</vt:lpstr>
      <vt:lpstr>'ГБУЗ РБ Верхнеяркеевская ЦРБ'!V_пр_3_6</vt:lpstr>
      <vt:lpstr>'ГБУЗ РБ ГБ № 1 г.Октябрьский'!V_пр_3_6</vt:lpstr>
      <vt:lpstr>'ГБУЗ РБ ГБ № 9 г.Уфа'!V_пр_3_6</vt:lpstr>
      <vt:lpstr>'ГБУЗ РБ ГБ г.Кумертау'!V_пр_3_6</vt:lpstr>
      <vt:lpstr>'ГБУЗ РБ ГБ г.Нефтекамск'!V_пр_3_6</vt:lpstr>
      <vt:lpstr>'ГБУЗ РБ ГБ г.Салават'!V_пр_3_6</vt:lpstr>
      <vt:lpstr>'ГБУЗ РБ ГДКБ № 17 г.Уфа'!V_пр_3_6</vt:lpstr>
      <vt:lpstr>'ГБУЗ РБ ГКБ № 1 г.Стерлитамак'!V_пр_3_6</vt:lpstr>
      <vt:lpstr>'ГБУЗ РБ ГКБ № 13 г.Уфа'!V_пр_3_6</vt:lpstr>
      <vt:lpstr>'ГБУЗ РБ ГКБ № 18 г.Уфа'!V_пр_3_6</vt:lpstr>
      <vt:lpstr>'ГБУЗ РБ ГКБ № 21 г.Уфа'!V_пр_3_6</vt:lpstr>
      <vt:lpstr>'ГБУЗ РБ ГКБ № 5 г.Уфа'!V_пр_3_6</vt:lpstr>
      <vt:lpstr>'ГБУЗ РБ ГКБ № 8 г.Уфа'!V_пр_3_6</vt:lpstr>
      <vt:lpstr>'ГБУЗ РБ ГКБ Демского р-на г.Уфы'!V_пр_3_6</vt:lpstr>
      <vt:lpstr>'ГБУЗ РБ Давлекановская ЦРБ'!V_пр_3_6</vt:lpstr>
      <vt:lpstr>'ГБУЗ РБ ДБ г.Стерлитамак'!V_пр_3_6</vt:lpstr>
      <vt:lpstr>'ГБУЗ РБ ДП № 2 г.Уфа'!V_пр_3_6</vt:lpstr>
      <vt:lpstr>'ГБУЗ РБ ДП № 3 г.Уфа'!V_пр_3_6</vt:lpstr>
      <vt:lpstr>'ГБУЗ РБ ДП № 4 г.Уфа'!V_пр_3_6</vt:lpstr>
      <vt:lpstr>'ГБУЗ РБ ДП № 5 г.Уфа'!V_пр_3_6</vt:lpstr>
      <vt:lpstr>'ГБУЗ РБ ДП № 6 г.Уфа'!V_пр_3_6</vt:lpstr>
      <vt:lpstr>'ГБУЗ РБ Дюртюлинская ЦРБ'!V_пр_3_6</vt:lpstr>
      <vt:lpstr>'ГБУЗ РБ Ермекеевская ЦРБ'!V_пр_3_6</vt:lpstr>
      <vt:lpstr>'ГБУЗ РБ Зилаирская ЦРБ'!V_пр_3_6</vt:lpstr>
      <vt:lpstr>'ГБУЗ РБ Иглинская ЦРБ'!V_пр_3_6</vt:lpstr>
      <vt:lpstr>'ГБУЗ РБ Исянгуловская ЦРБ'!V_пр_3_6</vt:lpstr>
      <vt:lpstr>'ГБУЗ РБ Ишимбайская ЦРБ'!V_пр_3_6</vt:lpstr>
      <vt:lpstr>'ГБУЗ РБ Калтасинская ЦРБ'!V_пр_3_6</vt:lpstr>
      <vt:lpstr>'ГБУЗ РБ Караидельская ЦРБ'!V_пр_3_6</vt:lpstr>
      <vt:lpstr>'ГБУЗ РБ Кармаскалинская ЦРБ'!V_пр_3_6</vt:lpstr>
      <vt:lpstr>'ГБУЗ РБ КБСМП г.Уфа'!V_пр_3_6</vt:lpstr>
      <vt:lpstr>'ГБУЗ РБ Кигинская ЦРБ'!V_пр_3_6</vt:lpstr>
      <vt:lpstr>'ГБУЗ РБ Краснокамская ЦРБ'!V_пр_3_6</vt:lpstr>
      <vt:lpstr>'ГБУЗ РБ Красноусольская ЦРБ'!V_пр_3_6</vt:lpstr>
      <vt:lpstr>'ГБУЗ РБ Кушнаренковская ЦРБ'!V_пр_3_6</vt:lpstr>
      <vt:lpstr>'ГБУЗ РБ Малоязовская ЦРБ'!V_пр_3_6</vt:lpstr>
      <vt:lpstr>'ГБУЗ РБ Мелеузовская ЦРБ'!V_пр_3_6</vt:lpstr>
      <vt:lpstr>'ГБУЗ РБ Месягутовская ЦРБ'!V_пр_3_6</vt:lpstr>
      <vt:lpstr>'ГБУЗ РБ Мишкинская ЦРБ'!V_пр_3_6</vt:lpstr>
      <vt:lpstr>'ГБУЗ РБ Миякинская ЦРБ'!V_пр_3_6</vt:lpstr>
      <vt:lpstr>'ГБУЗ РБ Мраковская ЦРБ'!V_пр_3_6</vt:lpstr>
      <vt:lpstr>'ГБУЗ РБ Нуримановская ЦРБ'!V_пр_3_6</vt:lpstr>
      <vt:lpstr>'ГБУЗ РБ Поликлиника № 43 г.Уфа'!V_пр_3_6</vt:lpstr>
      <vt:lpstr>'ГБУЗ РБ ПОликлиника № 46 г.Уфа'!V_пр_3_6</vt:lpstr>
      <vt:lpstr>'ГБУЗ РБ Поликлиника № 50 г.Уфа'!V_пр_3_6</vt:lpstr>
      <vt:lpstr>'ГБУЗ РБ Раевская ЦРБ'!V_пр_3_6</vt:lpstr>
      <vt:lpstr>'ГБУЗ РБ Стерлибашевская ЦРБ'!V_пр_3_6</vt:lpstr>
      <vt:lpstr>'ГБУЗ РБ Толбазинская ЦРБ'!V_пр_3_6</vt:lpstr>
      <vt:lpstr>'ГБУЗ РБ Туймазинская ЦРБ'!V_пр_3_6</vt:lpstr>
      <vt:lpstr>'ГБУЗ РБ Учалинская ЦГБ'!V_пр_3_6</vt:lpstr>
      <vt:lpstr>'ГБУЗ РБ Федоровская ЦРБ'!V_пр_3_6</vt:lpstr>
      <vt:lpstr>'ГБУЗ РБ ЦГБ г.Сибай'!V_пр_3_6</vt:lpstr>
      <vt:lpstr>'ГБУЗ РБ Чекмагушевская ЦРБ'!V_пр_3_6</vt:lpstr>
      <vt:lpstr>'ГБУЗ РБ Чишминская ЦРБ'!V_пр_3_6</vt:lpstr>
      <vt:lpstr>'ГБУЗ РБ Шаранская ЦРБ'!V_пр_3_6</vt:lpstr>
      <vt:lpstr>'ГБУЗ РБ Языковская ЦРБ'!V_пр_3_6</vt:lpstr>
      <vt:lpstr>'ГБУЗ РБ Янаульская ЦРБ'!V_пр_3_6</vt:lpstr>
      <vt:lpstr>'ООО "Медсервис" г. Салават'!V_пр_3_6</vt:lpstr>
      <vt:lpstr>'УФИЦ РАН'!V_пр_3_6</vt:lpstr>
      <vt:lpstr>'ФГБОУ ВО БГМУ МЗ РФ'!V_пр_3_6</vt:lpstr>
      <vt:lpstr>'ФГБУЗ МСЧ №142 ФМБА России'!V_пр_3_6</vt:lpstr>
      <vt:lpstr>'ЧУЗ "РЖД-Медицина"г.Стерлитамак'!V_пр_3_6</vt:lpstr>
      <vt:lpstr>'ЧУЗ"КБ"РЖД-Медицина" г.Уфа'!V_пр_3_6</vt:lpstr>
      <vt:lpstr>'ГБУЗ РБ Акъярская ЦРБ'!V_пр_3_8</vt:lpstr>
      <vt:lpstr>'ГБУЗ РБ Архангельская ЦРБ'!V_пр_3_8</vt:lpstr>
      <vt:lpstr>'ГБУЗ РБ Аскаровская ЦРБ'!V_пр_3_8</vt:lpstr>
      <vt:lpstr>'ГБУЗ РБ Аскинская ЦРБ'!V_пр_3_8</vt:lpstr>
      <vt:lpstr>'ГБУЗ РБ Баймакская ЦГБ'!V_пр_3_8</vt:lpstr>
      <vt:lpstr>'ГБУЗ РБ Бакалинская ЦРБ'!V_пр_3_8</vt:lpstr>
      <vt:lpstr>'ГБУЗ РБ Балтачевская ЦРБ'!V_пр_3_8</vt:lpstr>
      <vt:lpstr>'ГБУЗ РБ Белебеевская ЦРБ'!V_пр_3_8</vt:lpstr>
      <vt:lpstr>'ГБУЗ РБ Белокатайская ЦРБ'!V_пр_3_8</vt:lpstr>
      <vt:lpstr>'ГБУЗ РБ Белорецкая ЦРКБ'!V_пр_3_8</vt:lpstr>
      <vt:lpstr>'ГБУЗ РБ Бижбулякская ЦРБ'!V_пр_3_8</vt:lpstr>
      <vt:lpstr>'ГБУЗ РБ Бирская ЦРБ'!V_пр_3_8</vt:lpstr>
      <vt:lpstr>'ГБУЗ РБ Благовещенская ЦРБ'!V_пр_3_8</vt:lpstr>
      <vt:lpstr>'ГБУЗ РБ Большеустьикинская ЦРБ'!V_пр_3_8</vt:lpstr>
      <vt:lpstr>'ГБУЗ РБ Буздякская ЦРБ'!V_пр_3_8</vt:lpstr>
      <vt:lpstr>'ГБУЗ РБ Бураевская ЦРБ'!V_пр_3_8</vt:lpstr>
      <vt:lpstr>'ГБУЗ РБ Бурзянская ЦРБ'!V_пр_3_8</vt:lpstr>
      <vt:lpstr>'ГБУЗ РБ Верхне-Татыш. ЦРБ'!V_пр_3_8</vt:lpstr>
      <vt:lpstr>'ГБУЗ РБ Верхнеяркеевская ЦРБ'!V_пр_3_8</vt:lpstr>
      <vt:lpstr>'ГБУЗ РБ ГБ № 1 г.Октябрьский'!V_пр_3_8</vt:lpstr>
      <vt:lpstr>'ГБУЗ РБ ГБ № 9 г.Уфа'!V_пр_3_8</vt:lpstr>
      <vt:lpstr>'ГБУЗ РБ ГБ г.Кумертау'!V_пр_3_8</vt:lpstr>
      <vt:lpstr>'ГБУЗ РБ ГБ г.Нефтекамск'!V_пр_3_8</vt:lpstr>
      <vt:lpstr>'ГБУЗ РБ ГБ г.Салават'!V_пр_3_8</vt:lpstr>
      <vt:lpstr>'ГБУЗ РБ ГДКБ № 17 г.Уфа'!V_пр_3_8</vt:lpstr>
      <vt:lpstr>'ГБУЗ РБ ГКБ № 1 г.Стерлитамак'!V_пр_3_8</vt:lpstr>
      <vt:lpstr>'ГБУЗ РБ ГКБ № 13 г.Уфа'!V_пр_3_8</vt:lpstr>
      <vt:lpstr>'ГБУЗ РБ ГКБ № 18 г.Уфа'!V_пр_3_8</vt:lpstr>
      <vt:lpstr>'ГБУЗ РБ ГКБ № 21 г.Уфа'!V_пр_3_8</vt:lpstr>
      <vt:lpstr>'ГБУЗ РБ ГКБ № 5 г.Уфа'!V_пр_3_8</vt:lpstr>
      <vt:lpstr>'ГБУЗ РБ ГКБ № 8 г.Уфа'!V_пр_3_8</vt:lpstr>
      <vt:lpstr>'ГБУЗ РБ ГКБ Демского р-на г.Уфы'!V_пр_3_8</vt:lpstr>
      <vt:lpstr>'ГБУЗ РБ Давлекановская ЦРБ'!V_пр_3_8</vt:lpstr>
      <vt:lpstr>'ГБУЗ РБ ДБ г.Стерлитамак'!V_пр_3_8</vt:lpstr>
      <vt:lpstr>'ГБУЗ РБ ДП № 2 г.Уфа'!V_пр_3_8</vt:lpstr>
      <vt:lpstr>'ГБУЗ РБ ДП № 3 г.Уфа'!V_пр_3_8</vt:lpstr>
      <vt:lpstr>'ГБУЗ РБ ДП № 4 г.Уфа'!V_пр_3_8</vt:lpstr>
      <vt:lpstr>'ГБУЗ РБ ДП № 5 г.Уфа'!V_пр_3_8</vt:lpstr>
      <vt:lpstr>'ГБУЗ РБ ДП № 6 г.Уфа'!V_пр_3_8</vt:lpstr>
      <vt:lpstr>'ГБУЗ РБ Дюртюлинская ЦРБ'!V_пр_3_8</vt:lpstr>
      <vt:lpstr>'ГБУЗ РБ Ермекеевская ЦРБ'!V_пр_3_8</vt:lpstr>
      <vt:lpstr>'ГБУЗ РБ Зилаирская ЦРБ'!V_пр_3_8</vt:lpstr>
      <vt:lpstr>'ГБУЗ РБ Иглинская ЦРБ'!V_пр_3_8</vt:lpstr>
      <vt:lpstr>'ГБУЗ РБ Исянгуловская ЦРБ'!V_пр_3_8</vt:lpstr>
      <vt:lpstr>'ГБУЗ РБ Ишимбайская ЦРБ'!V_пр_3_8</vt:lpstr>
      <vt:lpstr>'ГБУЗ РБ Калтасинская ЦРБ'!V_пр_3_8</vt:lpstr>
      <vt:lpstr>'ГБУЗ РБ Караидельская ЦРБ'!V_пр_3_8</vt:lpstr>
      <vt:lpstr>'ГБУЗ РБ Кармаскалинская ЦРБ'!V_пр_3_8</vt:lpstr>
      <vt:lpstr>'ГБУЗ РБ КБСМП г.Уфа'!V_пр_3_8</vt:lpstr>
      <vt:lpstr>'ГБУЗ РБ Кигинская ЦРБ'!V_пр_3_8</vt:lpstr>
      <vt:lpstr>'ГБУЗ РБ Краснокамская ЦРБ'!V_пр_3_8</vt:lpstr>
      <vt:lpstr>'ГБУЗ РБ Красноусольская ЦРБ'!V_пр_3_8</vt:lpstr>
      <vt:lpstr>'ГБУЗ РБ Кушнаренковская ЦРБ'!V_пр_3_8</vt:lpstr>
      <vt:lpstr>'ГБУЗ РБ Малоязовская ЦРБ'!V_пр_3_8</vt:lpstr>
      <vt:lpstr>'ГБУЗ РБ Мелеузовская ЦРБ'!V_пр_3_8</vt:lpstr>
      <vt:lpstr>'ГБУЗ РБ Месягутовская ЦРБ'!V_пр_3_8</vt:lpstr>
      <vt:lpstr>'ГБУЗ РБ Мишкинская ЦРБ'!V_пр_3_8</vt:lpstr>
      <vt:lpstr>'ГБУЗ РБ Миякинская ЦРБ'!V_пр_3_8</vt:lpstr>
      <vt:lpstr>'ГБУЗ РБ Мраковская ЦРБ'!V_пр_3_8</vt:lpstr>
      <vt:lpstr>'ГБУЗ РБ Нуримановская ЦРБ'!V_пр_3_8</vt:lpstr>
      <vt:lpstr>'ГБУЗ РБ Поликлиника № 43 г.Уфа'!V_пр_3_8</vt:lpstr>
      <vt:lpstr>'ГБУЗ РБ ПОликлиника № 46 г.Уфа'!V_пр_3_8</vt:lpstr>
      <vt:lpstr>'ГБУЗ РБ Поликлиника № 50 г.Уфа'!V_пр_3_8</vt:lpstr>
      <vt:lpstr>'ГБУЗ РБ Раевская ЦРБ'!V_пр_3_8</vt:lpstr>
      <vt:lpstr>'ГБУЗ РБ Стерлибашевская ЦРБ'!V_пр_3_8</vt:lpstr>
      <vt:lpstr>'ГБУЗ РБ Толбазинская ЦРБ'!V_пр_3_8</vt:lpstr>
      <vt:lpstr>'ГБУЗ РБ Туймазинская ЦРБ'!V_пр_3_8</vt:lpstr>
      <vt:lpstr>'ГБУЗ РБ Учалинская ЦГБ'!V_пр_3_8</vt:lpstr>
      <vt:lpstr>'ГБУЗ РБ Федоровская ЦРБ'!V_пр_3_8</vt:lpstr>
      <vt:lpstr>'ГБУЗ РБ ЦГБ г.Сибай'!V_пр_3_8</vt:lpstr>
      <vt:lpstr>'ГБУЗ РБ Чекмагушевская ЦРБ'!V_пр_3_8</vt:lpstr>
      <vt:lpstr>'ГБУЗ РБ Чишминская ЦРБ'!V_пр_3_8</vt:lpstr>
      <vt:lpstr>'ГБУЗ РБ Шаранская ЦРБ'!V_пр_3_8</vt:lpstr>
      <vt:lpstr>'ГБУЗ РБ Языковская ЦРБ'!V_пр_3_8</vt:lpstr>
      <vt:lpstr>'ГБУЗ РБ Янаульская ЦРБ'!V_пр_3_8</vt:lpstr>
      <vt:lpstr>'ООО "Медсервис" г. Салават'!V_пр_3_8</vt:lpstr>
      <vt:lpstr>'УФИЦ РАН'!V_пр_3_8</vt:lpstr>
      <vt:lpstr>'ФГБОУ ВО БГМУ МЗ РФ'!V_пр_3_8</vt:lpstr>
      <vt:lpstr>'ФГБУЗ МСЧ №142 ФМБА России'!V_пр_3_8</vt:lpstr>
      <vt:lpstr>'ЧУЗ "РЖД-Медицина"г.Стерлитамак'!V_пр_3_8</vt:lpstr>
      <vt:lpstr>'ЧУЗ"КБ"РЖД-Медицина" г.Уфа'!V_пр_3_8</vt:lpstr>
      <vt:lpstr>'ГБУЗ РБ Акъярская ЦРБ'!V_пр_30_2</vt:lpstr>
      <vt:lpstr>'ГБУЗ РБ Архангельская ЦРБ'!V_пр_30_2</vt:lpstr>
      <vt:lpstr>'ГБУЗ РБ Аскаровская ЦРБ'!V_пр_30_2</vt:lpstr>
      <vt:lpstr>'ГБУЗ РБ Аскинская ЦРБ'!V_пр_30_2</vt:lpstr>
      <vt:lpstr>'ГБУЗ РБ Баймакская ЦГБ'!V_пр_30_2</vt:lpstr>
      <vt:lpstr>'ГБУЗ РБ Бакалинская ЦРБ'!V_пр_30_2</vt:lpstr>
      <vt:lpstr>'ГБУЗ РБ Балтачевская ЦРБ'!V_пр_30_2</vt:lpstr>
      <vt:lpstr>'ГБУЗ РБ Белебеевская ЦРБ'!V_пр_30_2</vt:lpstr>
      <vt:lpstr>'ГБУЗ РБ Белокатайская ЦРБ'!V_пр_30_2</vt:lpstr>
      <vt:lpstr>'ГБУЗ РБ Белорецкая ЦРКБ'!V_пр_30_2</vt:lpstr>
      <vt:lpstr>'ГБУЗ РБ Бижбулякская ЦРБ'!V_пр_30_2</vt:lpstr>
      <vt:lpstr>'ГБУЗ РБ Бирская ЦРБ'!V_пр_30_2</vt:lpstr>
      <vt:lpstr>'ГБУЗ РБ Благовещенская ЦРБ'!V_пр_30_2</vt:lpstr>
      <vt:lpstr>'ГБУЗ РБ Большеустьикинская ЦРБ'!V_пр_30_2</vt:lpstr>
      <vt:lpstr>'ГБУЗ РБ Буздякская ЦРБ'!V_пр_30_2</vt:lpstr>
      <vt:lpstr>'ГБУЗ РБ Бураевская ЦРБ'!V_пр_30_2</vt:lpstr>
      <vt:lpstr>'ГБУЗ РБ Бурзянская ЦРБ'!V_пр_30_2</vt:lpstr>
      <vt:lpstr>'ГБУЗ РБ Верхне-Татыш. ЦРБ'!V_пр_30_2</vt:lpstr>
      <vt:lpstr>'ГБУЗ РБ Верхнеяркеевская ЦРБ'!V_пр_30_2</vt:lpstr>
      <vt:lpstr>'ГБУЗ РБ ГБ № 1 г.Октябрьский'!V_пр_30_2</vt:lpstr>
      <vt:lpstr>'ГБУЗ РБ ГБ № 9 г.Уфа'!V_пр_30_2</vt:lpstr>
      <vt:lpstr>'ГБУЗ РБ ГБ г.Кумертау'!V_пр_30_2</vt:lpstr>
      <vt:lpstr>'ГБУЗ РБ ГБ г.Нефтекамск'!V_пр_30_2</vt:lpstr>
      <vt:lpstr>'ГБУЗ РБ ГБ г.Салават'!V_пр_30_2</vt:lpstr>
      <vt:lpstr>'ГБУЗ РБ ГДКБ № 17 г.Уфа'!V_пр_30_2</vt:lpstr>
      <vt:lpstr>'ГБУЗ РБ ГКБ № 1 г.Стерлитамак'!V_пр_30_2</vt:lpstr>
      <vt:lpstr>'ГБУЗ РБ ГКБ № 13 г.Уфа'!V_пр_30_2</vt:lpstr>
      <vt:lpstr>'ГБУЗ РБ ГКБ № 18 г.Уфа'!V_пр_30_2</vt:lpstr>
      <vt:lpstr>'ГБУЗ РБ ГКБ № 21 г.Уфа'!V_пр_30_2</vt:lpstr>
      <vt:lpstr>'ГБУЗ РБ ГКБ № 5 г.Уфа'!V_пр_30_2</vt:lpstr>
      <vt:lpstr>'ГБУЗ РБ ГКБ № 8 г.Уфа'!V_пр_30_2</vt:lpstr>
      <vt:lpstr>'ГБУЗ РБ ГКБ Демского р-на г.Уфы'!V_пр_30_2</vt:lpstr>
      <vt:lpstr>'ГБУЗ РБ Давлекановская ЦРБ'!V_пр_30_2</vt:lpstr>
      <vt:lpstr>'ГБУЗ РБ ДБ г.Стерлитамак'!V_пр_30_2</vt:lpstr>
      <vt:lpstr>'ГБУЗ РБ ДП № 2 г.Уфа'!V_пр_30_2</vt:lpstr>
      <vt:lpstr>'ГБУЗ РБ ДП № 3 г.Уфа'!V_пр_30_2</vt:lpstr>
      <vt:lpstr>'ГБУЗ РБ ДП № 4 г.Уфа'!V_пр_30_2</vt:lpstr>
      <vt:lpstr>'ГБУЗ РБ ДП № 5 г.Уфа'!V_пр_30_2</vt:lpstr>
      <vt:lpstr>'ГБУЗ РБ ДП № 6 г.Уфа'!V_пр_30_2</vt:lpstr>
      <vt:lpstr>'ГБУЗ РБ Дюртюлинская ЦРБ'!V_пр_30_2</vt:lpstr>
      <vt:lpstr>'ГБУЗ РБ Ермекеевская ЦРБ'!V_пр_30_2</vt:lpstr>
      <vt:lpstr>'ГБУЗ РБ Зилаирская ЦРБ'!V_пр_30_2</vt:lpstr>
      <vt:lpstr>'ГБУЗ РБ Иглинская ЦРБ'!V_пр_30_2</vt:lpstr>
      <vt:lpstr>'ГБУЗ РБ Исянгуловская ЦРБ'!V_пр_30_2</vt:lpstr>
      <vt:lpstr>'ГБУЗ РБ Ишимбайская ЦРБ'!V_пр_30_2</vt:lpstr>
      <vt:lpstr>'ГБУЗ РБ Калтасинская ЦРБ'!V_пр_30_2</vt:lpstr>
      <vt:lpstr>'ГБУЗ РБ Караидельская ЦРБ'!V_пр_30_2</vt:lpstr>
      <vt:lpstr>'ГБУЗ РБ Кармаскалинская ЦРБ'!V_пр_30_2</vt:lpstr>
      <vt:lpstr>'ГБУЗ РБ КБСМП г.Уфа'!V_пр_30_2</vt:lpstr>
      <vt:lpstr>'ГБУЗ РБ Кигинская ЦРБ'!V_пр_30_2</vt:lpstr>
      <vt:lpstr>'ГБУЗ РБ Краснокамская ЦРБ'!V_пр_30_2</vt:lpstr>
      <vt:lpstr>'ГБУЗ РБ Красноусольская ЦРБ'!V_пр_30_2</vt:lpstr>
      <vt:lpstr>'ГБУЗ РБ Кушнаренковская ЦРБ'!V_пр_30_2</vt:lpstr>
      <vt:lpstr>'ГБУЗ РБ Малоязовская ЦРБ'!V_пр_30_2</vt:lpstr>
      <vt:lpstr>'ГБУЗ РБ Мелеузовская ЦРБ'!V_пр_30_2</vt:lpstr>
      <vt:lpstr>'ГБУЗ РБ Месягутовская ЦРБ'!V_пр_30_2</vt:lpstr>
      <vt:lpstr>'ГБУЗ РБ Мишкинская ЦРБ'!V_пр_30_2</vt:lpstr>
      <vt:lpstr>'ГБУЗ РБ Миякинская ЦРБ'!V_пр_30_2</vt:lpstr>
      <vt:lpstr>'ГБУЗ РБ Мраковская ЦРБ'!V_пр_30_2</vt:lpstr>
      <vt:lpstr>'ГБУЗ РБ Нуримановская ЦРБ'!V_пр_30_2</vt:lpstr>
      <vt:lpstr>'ГБУЗ РБ Поликлиника № 43 г.Уфа'!V_пр_30_2</vt:lpstr>
      <vt:lpstr>'ГБУЗ РБ ПОликлиника № 46 г.Уфа'!V_пр_30_2</vt:lpstr>
      <vt:lpstr>'ГБУЗ РБ Поликлиника № 50 г.Уфа'!V_пр_30_2</vt:lpstr>
      <vt:lpstr>'ГБУЗ РБ Раевская ЦРБ'!V_пр_30_2</vt:lpstr>
      <vt:lpstr>'ГБУЗ РБ Стерлибашевская ЦРБ'!V_пр_30_2</vt:lpstr>
      <vt:lpstr>'ГБУЗ РБ Толбазинская ЦРБ'!V_пр_30_2</vt:lpstr>
      <vt:lpstr>'ГБУЗ РБ Туймазинская ЦРБ'!V_пр_30_2</vt:lpstr>
      <vt:lpstr>'ГБУЗ РБ Учалинская ЦГБ'!V_пр_30_2</vt:lpstr>
      <vt:lpstr>'ГБУЗ РБ Федоровская ЦРБ'!V_пр_30_2</vt:lpstr>
      <vt:lpstr>'ГБУЗ РБ ЦГБ г.Сибай'!V_пр_30_2</vt:lpstr>
      <vt:lpstr>'ГБУЗ РБ Чекмагушевская ЦРБ'!V_пр_30_2</vt:lpstr>
      <vt:lpstr>'ГБУЗ РБ Чишминская ЦРБ'!V_пр_30_2</vt:lpstr>
      <vt:lpstr>'ГБУЗ РБ Шаранская ЦРБ'!V_пр_30_2</vt:lpstr>
      <vt:lpstr>'ГБУЗ РБ Языковская ЦРБ'!V_пр_30_2</vt:lpstr>
      <vt:lpstr>'ГБУЗ РБ Янаульская ЦРБ'!V_пр_30_2</vt:lpstr>
      <vt:lpstr>'ООО "Медсервис" г. Салават'!V_пр_30_2</vt:lpstr>
      <vt:lpstr>'УФИЦ РАН'!V_пр_30_2</vt:lpstr>
      <vt:lpstr>'ФГБОУ ВО БГМУ МЗ РФ'!V_пр_30_2</vt:lpstr>
      <vt:lpstr>'ФГБУЗ МСЧ №142 ФМБА России'!V_пр_30_2</vt:lpstr>
      <vt:lpstr>'ЧУЗ "РЖД-Медицина"г.Стерлитамак'!V_пр_30_2</vt:lpstr>
      <vt:lpstr>'ЧУЗ"КБ"РЖД-Медицина" г.Уфа'!V_пр_30_2</vt:lpstr>
      <vt:lpstr>'ГБУЗ РБ Акъярская ЦРБ'!V_пр_30_5</vt:lpstr>
      <vt:lpstr>'ГБУЗ РБ Архангельская ЦРБ'!V_пр_30_5</vt:lpstr>
      <vt:lpstr>'ГБУЗ РБ Аскаровская ЦРБ'!V_пр_30_5</vt:lpstr>
      <vt:lpstr>'ГБУЗ РБ Аскинская ЦРБ'!V_пр_30_5</vt:lpstr>
      <vt:lpstr>'ГБУЗ РБ Баймакская ЦГБ'!V_пр_30_5</vt:lpstr>
      <vt:lpstr>'ГБУЗ РБ Бакалинская ЦРБ'!V_пр_30_5</vt:lpstr>
      <vt:lpstr>'ГБУЗ РБ Балтачевская ЦРБ'!V_пр_30_5</vt:lpstr>
      <vt:lpstr>'ГБУЗ РБ Белебеевская ЦРБ'!V_пр_30_5</vt:lpstr>
      <vt:lpstr>'ГБУЗ РБ Белокатайская ЦРБ'!V_пр_30_5</vt:lpstr>
      <vt:lpstr>'ГБУЗ РБ Белорецкая ЦРКБ'!V_пр_30_5</vt:lpstr>
      <vt:lpstr>'ГБУЗ РБ Бижбулякская ЦРБ'!V_пр_30_5</vt:lpstr>
      <vt:lpstr>'ГБУЗ РБ Бирская ЦРБ'!V_пр_30_5</vt:lpstr>
      <vt:lpstr>'ГБУЗ РБ Благовещенская ЦРБ'!V_пр_30_5</vt:lpstr>
      <vt:lpstr>'ГБУЗ РБ Большеустьикинская ЦРБ'!V_пр_30_5</vt:lpstr>
      <vt:lpstr>'ГБУЗ РБ Буздякская ЦРБ'!V_пр_30_5</vt:lpstr>
      <vt:lpstr>'ГБУЗ РБ Бураевская ЦРБ'!V_пр_30_5</vt:lpstr>
      <vt:lpstr>'ГБУЗ РБ Бурзянская ЦРБ'!V_пр_30_5</vt:lpstr>
      <vt:lpstr>'ГБУЗ РБ Верхне-Татыш. ЦРБ'!V_пр_30_5</vt:lpstr>
      <vt:lpstr>'ГБУЗ РБ Верхнеяркеевская ЦРБ'!V_пр_30_5</vt:lpstr>
      <vt:lpstr>'ГБУЗ РБ ГБ № 1 г.Октябрьский'!V_пр_30_5</vt:lpstr>
      <vt:lpstr>'ГБУЗ РБ ГБ № 9 г.Уфа'!V_пр_30_5</vt:lpstr>
      <vt:lpstr>'ГБУЗ РБ ГБ г.Кумертау'!V_пр_30_5</vt:lpstr>
      <vt:lpstr>'ГБУЗ РБ ГБ г.Нефтекамск'!V_пр_30_5</vt:lpstr>
      <vt:lpstr>'ГБУЗ РБ ГБ г.Салават'!V_пр_30_5</vt:lpstr>
      <vt:lpstr>'ГБУЗ РБ ГДКБ № 17 г.Уфа'!V_пр_30_5</vt:lpstr>
      <vt:lpstr>'ГБУЗ РБ ГКБ № 1 г.Стерлитамак'!V_пр_30_5</vt:lpstr>
      <vt:lpstr>'ГБУЗ РБ ГКБ № 13 г.Уфа'!V_пр_30_5</vt:lpstr>
      <vt:lpstr>'ГБУЗ РБ ГКБ № 18 г.Уфа'!V_пр_30_5</vt:lpstr>
      <vt:lpstr>'ГБУЗ РБ ГКБ № 21 г.Уфа'!V_пр_30_5</vt:lpstr>
      <vt:lpstr>'ГБУЗ РБ ГКБ № 5 г.Уфа'!V_пр_30_5</vt:lpstr>
      <vt:lpstr>'ГБУЗ РБ ГКБ № 8 г.Уфа'!V_пр_30_5</vt:lpstr>
      <vt:lpstr>'ГБУЗ РБ ГКБ Демского р-на г.Уфы'!V_пр_30_5</vt:lpstr>
      <vt:lpstr>'ГБУЗ РБ Давлекановская ЦРБ'!V_пр_30_5</vt:lpstr>
      <vt:lpstr>'ГБУЗ РБ ДБ г.Стерлитамак'!V_пр_30_5</vt:lpstr>
      <vt:lpstr>'ГБУЗ РБ ДП № 2 г.Уфа'!V_пр_30_5</vt:lpstr>
      <vt:lpstr>'ГБУЗ РБ ДП № 3 г.Уфа'!V_пр_30_5</vt:lpstr>
      <vt:lpstr>'ГБУЗ РБ ДП № 4 г.Уфа'!V_пр_30_5</vt:lpstr>
      <vt:lpstr>'ГБУЗ РБ ДП № 5 г.Уфа'!V_пр_30_5</vt:lpstr>
      <vt:lpstr>'ГБУЗ РБ ДП № 6 г.Уфа'!V_пр_30_5</vt:lpstr>
      <vt:lpstr>'ГБУЗ РБ Дюртюлинская ЦРБ'!V_пр_30_5</vt:lpstr>
      <vt:lpstr>'ГБУЗ РБ Ермекеевская ЦРБ'!V_пр_30_5</vt:lpstr>
      <vt:lpstr>'ГБУЗ РБ Зилаирская ЦРБ'!V_пр_30_5</vt:lpstr>
      <vt:lpstr>'ГБУЗ РБ Иглинская ЦРБ'!V_пр_30_5</vt:lpstr>
      <vt:lpstr>'ГБУЗ РБ Исянгуловская ЦРБ'!V_пр_30_5</vt:lpstr>
      <vt:lpstr>'ГБУЗ РБ Ишимбайская ЦРБ'!V_пр_30_5</vt:lpstr>
      <vt:lpstr>'ГБУЗ РБ Калтасинская ЦРБ'!V_пр_30_5</vt:lpstr>
      <vt:lpstr>'ГБУЗ РБ Караидельская ЦРБ'!V_пр_30_5</vt:lpstr>
      <vt:lpstr>'ГБУЗ РБ Кармаскалинская ЦРБ'!V_пр_30_5</vt:lpstr>
      <vt:lpstr>'ГБУЗ РБ КБСМП г.Уфа'!V_пр_30_5</vt:lpstr>
      <vt:lpstr>'ГБУЗ РБ Кигинская ЦРБ'!V_пр_30_5</vt:lpstr>
      <vt:lpstr>'ГБУЗ РБ Краснокамская ЦРБ'!V_пр_30_5</vt:lpstr>
      <vt:lpstr>'ГБУЗ РБ Красноусольская ЦРБ'!V_пр_30_5</vt:lpstr>
      <vt:lpstr>'ГБУЗ РБ Кушнаренковская ЦРБ'!V_пр_30_5</vt:lpstr>
      <vt:lpstr>'ГБУЗ РБ Малоязовская ЦРБ'!V_пр_30_5</vt:lpstr>
      <vt:lpstr>'ГБУЗ РБ Мелеузовская ЦРБ'!V_пр_30_5</vt:lpstr>
      <vt:lpstr>'ГБУЗ РБ Месягутовская ЦРБ'!V_пр_30_5</vt:lpstr>
      <vt:lpstr>'ГБУЗ РБ Мишкинская ЦРБ'!V_пр_30_5</vt:lpstr>
      <vt:lpstr>'ГБУЗ РБ Миякинская ЦРБ'!V_пр_30_5</vt:lpstr>
      <vt:lpstr>'ГБУЗ РБ Мраковская ЦРБ'!V_пр_30_5</vt:lpstr>
      <vt:lpstr>'ГБУЗ РБ Нуримановская ЦРБ'!V_пр_30_5</vt:lpstr>
      <vt:lpstr>'ГБУЗ РБ Поликлиника № 43 г.Уфа'!V_пр_30_5</vt:lpstr>
      <vt:lpstr>'ГБУЗ РБ ПОликлиника № 46 г.Уфа'!V_пр_30_5</vt:lpstr>
      <vt:lpstr>'ГБУЗ РБ Поликлиника № 50 г.Уфа'!V_пр_30_5</vt:lpstr>
      <vt:lpstr>'ГБУЗ РБ Раевская ЦРБ'!V_пр_30_5</vt:lpstr>
      <vt:lpstr>'ГБУЗ РБ Стерлибашевская ЦРБ'!V_пр_30_5</vt:lpstr>
      <vt:lpstr>'ГБУЗ РБ Толбазинская ЦРБ'!V_пр_30_5</vt:lpstr>
      <vt:lpstr>'ГБУЗ РБ Туймазинская ЦРБ'!V_пр_30_5</vt:lpstr>
      <vt:lpstr>'ГБУЗ РБ Учалинская ЦГБ'!V_пр_30_5</vt:lpstr>
      <vt:lpstr>'ГБУЗ РБ Федоровская ЦРБ'!V_пр_30_5</vt:lpstr>
      <vt:lpstr>'ГБУЗ РБ ЦГБ г.Сибай'!V_пр_30_5</vt:lpstr>
      <vt:lpstr>'ГБУЗ РБ Чекмагушевская ЦРБ'!V_пр_30_5</vt:lpstr>
      <vt:lpstr>'ГБУЗ РБ Чишминская ЦРБ'!V_пр_30_5</vt:lpstr>
      <vt:lpstr>'ГБУЗ РБ Шаранская ЦРБ'!V_пр_30_5</vt:lpstr>
      <vt:lpstr>'ГБУЗ РБ Языковская ЦРБ'!V_пр_30_5</vt:lpstr>
      <vt:lpstr>'ГБУЗ РБ Янаульская ЦРБ'!V_пр_30_5</vt:lpstr>
      <vt:lpstr>'ООО "Медсервис" г. Салават'!V_пр_30_5</vt:lpstr>
      <vt:lpstr>'УФИЦ РАН'!V_пр_30_5</vt:lpstr>
      <vt:lpstr>'ФГБОУ ВО БГМУ МЗ РФ'!V_пр_30_5</vt:lpstr>
      <vt:lpstr>'ФГБУЗ МСЧ №142 ФМБА России'!V_пр_30_5</vt:lpstr>
      <vt:lpstr>'ЧУЗ "РЖД-Медицина"г.Стерлитамак'!V_пр_30_5</vt:lpstr>
      <vt:lpstr>'ЧУЗ"КБ"РЖД-Медицина" г.Уфа'!V_пр_30_5</vt:lpstr>
      <vt:lpstr>'ГБУЗ РБ Акъярская ЦРБ'!V_пр_30_6</vt:lpstr>
      <vt:lpstr>'ГБУЗ РБ Архангельская ЦРБ'!V_пр_30_6</vt:lpstr>
      <vt:lpstr>'ГБУЗ РБ Аскаровская ЦРБ'!V_пр_30_6</vt:lpstr>
      <vt:lpstr>'ГБУЗ РБ Аскинская ЦРБ'!V_пр_30_6</vt:lpstr>
      <vt:lpstr>'ГБУЗ РБ Баймакская ЦГБ'!V_пр_30_6</vt:lpstr>
      <vt:lpstr>'ГБУЗ РБ Бакалинская ЦРБ'!V_пр_30_6</vt:lpstr>
      <vt:lpstr>'ГБУЗ РБ Балтачевская ЦРБ'!V_пр_30_6</vt:lpstr>
      <vt:lpstr>'ГБУЗ РБ Белебеевская ЦРБ'!V_пр_30_6</vt:lpstr>
      <vt:lpstr>'ГБУЗ РБ Белокатайская ЦРБ'!V_пр_30_6</vt:lpstr>
      <vt:lpstr>'ГБУЗ РБ Белорецкая ЦРКБ'!V_пр_30_6</vt:lpstr>
      <vt:lpstr>'ГБУЗ РБ Бижбулякская ЦРБ'!V_пр_30_6</vt:lpstr>
      <vt:lpstr>'ГБУЗ РБ Бирская ЦРБ'!V_пр_30_6</vt:lpstr>
      <vt:lpstr>'ГБУЗ РБ Благовещенская ЦРБ'!V_пр_30_6</vt:lpstr>
      <vt:lpstr>'ГБУЗ РБ Большеустьикинская ЦРБ'!V_пр_30_6</vt:lpstr>
      <vt:lpstr>'ГБУЗ РБ Буздякская ЦРБ'!V_пр_30_6</vt:lpstr>
      <vt:lpstr>'ГБУЗ РБ Бураевская ЦРБ'!V_пр_30_6</vt:lpstr>
      <vt:lpstr>'ГБУЗ РБ Бурзянская ЦРБ'!V_пр_30_6</vt:lpstr>
      <vt:lpstr>'ГБУЗ РБ Верхне-Татыш. ЦРБ'!V_пр_30_6</vt:lpstr>
      <vt:lpstr>'ГБУЗ РБ Верхнеяркеевская ЦРБ'!V_пр_30_6</vt:lpstr>
      <vt:lpstr>'ГБУЗ РБ ГБ № 1 г.Октябрьский'!V_пр_30_6</vt:lpstr>
      <vt:lpstr>'ГБУЗ РБ ГБ № 9 г.Уфа'!V_пр_30_6</vt:lpstr>
      <vt:lpstr>'ГБУЗ РБ ГБ г.Кумертау'!V_пр_30_6</vt:lpstr>
      <vt:lpstr>'ГБУЗ РБ ГБ г.Нефтекамск'!V_пр_30_6</vt:lpstr>
      <vt:lpstr>'ГБУЗ РБ ГБ г.Салават'!V_пр_30_6</vt:lpstr>
      <vt:lpstr>'ГБУЗ РБ ГДКБ № 17 г.Уфа'!V_пр_30_6</vt:lpstr>
      <vt:lpstr>'ГБУЗ РБ ГКБ № 1 г.Стерлитамак'!V_пр_30_6</vt:lpstr>
      <vt:lpstr>'ГБУЗ РБ ГКБ № 13 г.Уфа'!V_пр_30_6</vt:lpstr>
      <vt:lpstr>'ГБУЗ РБ ГКБ № 18 г.Уфа'!V_пр_30_6</vt:lpstr>
      <vt:lpstr>'ГБУЗ РБ ГКБ № 21 г.Уфа'!V_пр_30_6</vt:lpstr>
      <vt:lpstr>'ГБУЗ РБ ГКБ № 5 г.Уфа'!V_пр_30_6</vt:lpstr>
      <vt:lpstr>'ГБУЗ РБ ГКБ № 8 г.Уфа'!V_пр_30_6</vt:lpstr>
      <vt:lpstr>'ГБУЗ РБ ГКБ Демского р-на г.Уфы'!V_пр_30_6</vt:lpstr>
      <vt:lpstr>'ГБУЗ РБ Давлекановская ЦРБ'!V_пр_30_6</vt:lpstr>
      <vt:lpstr>'ГБУЗ РБ ДБ г.Стерлитамак'!V_пр_30_6</vt:lpstr>
      <vt:lpstr>'ГБУЗ РБ ДП № 2 г.Уфа'!V_пр_30_6</vt:lpstr>
      <vt:lpstr>'ГБУЗ РБ ДП № 3 г.Уфа'!V_пр_30_6</vt:lpstr>
      <vt:lpstr>'ГБУЗ РБ ДП № 4 г.Уфа'!V_пр_30_6</vt:lpstr>
      <vt:lpstr>'ГБУЗ РБ ДП № 5 г.Уфа'!V_пр_30_6</vt:lpstr>
      <vt:lpstr>'ГБУЗ РБ ДП № 6 г.Уфа'!V_пр_30_6</vt:lpstr>
      <vt:lpstr>'ГБУЗ РБ Дюртюлинская ЦРБ'!V_пр_30_6</vt:lpstr>
      <vt:lpstr>'ГБУЗ РБ Ермекеевская ЦРБ'!V_пр_30_6</vt:lpstr>
      <vt:lpstr>'ГБУЗ РБ Зилаирская ЦРБ'!V_пр_30_6</vt:lpstr>
      <vt:lpstr>'ГБУЗ РБ Иглинская ЦРБ'!V_пр_30_6</vt:lpstr>
      <vt:lpstr>'ГБУЗ РБ Исянгуловская ЦРБ'!V_пр_30_6</vt:lpstr>
      <vt:lpstr>'ГБУЗ РБ Ишимбайская ЦРБ'!V_пр_30_6</vt:lpstr>
      <vt:lpstr>'ГБУЗ РБ Калтасинская ЦРБ'!V_пр_30_6</vt:lpstr>
      <vt:lpstr>'ГБУЗ РБ Караидельская ЦРБ'!V_пр_30_6</vt:lpstr>
      <vt:lpstr>'ГБУЗ РБ Кармаскалинская ЦРБ'!V_пр_30_6</vt:lpstr>
      <vt:lpstr>'ГБУЗ РБ КБСМП г.Уфа'!V_пр_30_6</vt:lpstr>
      <vt:lpstr>'ГБУЗ РБ Кигинская ЦРБ'!V_пр_30_6</vt:lpstr>
      <vt:lpstr>'ГБУЗ РБ Краснокамская ЦРБ'!V_пр_30_6</vt:lpstr>
      <vt:lpstr>'ГБУЗ РБ Красноусольская ЦРБ'!V_пр_30_6</vt:lpstr>
      <vt:lpstr>'ГБУЗ РБ Кушнаренковская ЦРБ'!V_пр_30_6</vt:lpstr>
      <vt:lpstr>'ГБУЗ РБ Малоязовская ЦРБ'!V_пр_30_6</vt:lpstr>
      <vt:lpstr>'ГБУЗ РБ Мелеузовская ЦРБ'!V_пр_30_6</vt:lpstr>
      <vt:lpstr>'ГБУЗ РБ Месягутовская ЦРБ'!V_пр_30_6</vt:lpstr>
      <vt:lpstr>'ГБУЗ РБ Мишкинская ЦРБ'!V_пр_30_6</vt:lpstr>
      <vt:lpstr>'ГБУЗ РБ Миякинская ЦРБ'!V_пр_30_6</vt:lpstr>
      <vt:lpstr>'ГБУЗ РБ Мраковская ЦРБ'!V_пр_30_6</vt:lpstr>
      <vt:lpstr>'ГБУЗ РБ Нуримановская ЦРБ'!V_пр_30_6</vt:lpstr>
      <vt:lpstr>'ГБУЗ РБ Поликлиника № 43 г.Уфа'!V_пр_30_6</vt:lpstr>
      <vt:lpstr>'ГБУЗ РБ ПОликлиника № 46 г.Уфа'!V_пр_30_6</vt:lpstr>
      <vt:lpstr>'ГБУЗ РБ Поликлиника № 50 г.Уфа'!V_пр_30_6</vt:lpstr>
      <vt:lpstr>'ГБУЗ РБ Раевская ЦРБ'!V_пр_30_6</vt:lpstr>
      <vt:lpstr>'ГБУЗ РБ Стерлибашевская ЦРБ'!V_пр_30_6</vt:lpstr>
      <vt:lpstr>'ГБУЗ РБ Толбазинская ЦРБ'!V_пр_30_6</vt:lpstr>
      <vt:lpstr>'ГБУЗ РБ Туймазинская ЦРБ'!V_пр_30_6</vt:lpstr>
      <vt:lpstr>'ГБУЗ РБ Учалинская ЦГБ'!V_пр_30_6</vt:lpstr>
      <vt:lpstr>'ГБУЗ РБ Федоровская ЦРБ'!V_пр_30_6</vt:lpstr>
      <vt:lpstr>'ГБУЗ РБ ЦГБ г.Сибай'!V_пр_30_6</vt:lpstr>
      <vt:lpstr>'ГБУЗ РБ Чекмагушевская ЦРБ'!V_пр_30_6</vt:lpstr>
      <vt:lpstr>'ГБУЗ РБ Чишминская ЦРБ'!V_пр_30_6</vt:lpstr>
      <vt:lpstr>'ГБУЗ РБ Шаранская ЦРБ'!V_пр_30_6</vt:lpstr>
      <vt:lpstr>'ГБУЗ РБ Языковская ЦРБ'!V_пр_30_6</vt:lpstr>
      <vt:lpstr>'ГБУЗ РБ Янаульская ЦРБ'!V_пр_30_6</vt:lpstr>
      <vt:lpstr>'ООО "Медсервис" г. Салават'!V_пр_30_6</vt:lpstr>
      <vt:lpstr>'УФИЦ РАН'!V_пр_30_6</vt:lpstr>
      <vt:lpstr>'ФГБОУ ВО БГМУ МЗ РФ'!V_пр_30_6</vt:lpstr>
      <vt:lpstr>'ФГБУЗ МСЧ №142 ФМБА России'!V_пр_30_6</vt:lpstr>
      <vt:lpstr>'ЧУЗ "РЖД-Медицина"г.Стерлитамак'!V_пр_30_6</vt:lpstr>
      <vt:lpstr>'ЧУЗ"КБ"РЖД-Медицина" г.Уфа'!V_пр_30_6</vt:lpstr>
      <vt:lpstr>'ГБУЗ РБ Акъярская ЦРБ'!V_пр_30_8</vt:lpstr>
      <vt:lpstr>'ГБУЗ РБ Архангельская ЦРБ'!V_пр_30_8</vt:lpstr>
      <vt:lpstr>'ГБУЗ РБ Аскаровская ЦРБ'!V_пр_30_8</vt:lpstr>
      <vt:lpstr>'ГБУЗ РБ Аскинская ЦРБ'!V_пр_30_8</vt:lpstr>
      <vt:lpstr>'ГБУЗ РБ Баймакская ЦГБ'!V_пр_30_8</vt:lpstr>
      <vt:lpstr>'ГБУЗ РБ Бакалинская ЦРБ'!V_пр_30_8</vt:lpstr>
      <vt:lpstr>'ГБУЗ РБ Балтачевская ЦРБ'!V_пр_30_8</vt:lpstr>
      <vt:lpstr>'ГБУЗ РБ Белебеевская ЦРБ'!V_пр_30_8</vt:lpstr>
      <vt:lpstr>'ГБУЗ РБ Белокатайская ЦРБ'!V_пр_30_8</vt:lpstr>
      <vt:lpstr>'ГБУЗ РБ Белорецкая ЦРКБ'!V_пр_30_8</vt:lpstr>
      <vt:lpstr>'ГБУЗ РБ Бижбулякская ЦРБ'!V_пр_30_8</vt:lpstr>
      <vt:lpstr>'ГБУЗ РБ Бирская ЦРБ'!V_пр_30_8</vt:lpstr>
      <vt:lpstr>'ГБУЗ РБ Благовещенская ЦРБ'!V_пр_30_8</vt:lpstr>
      <vt:lpstr>'ГБУЗ РБ Большеустьикинская ЦРБ'!V_пр_30_8</vt:lpstr>
      <vt:lpstr>'ГБУЗ РБ Буздякская ЦРБ'!V_пр_30_8</vt:lpstr>
      <vt:lpstr>'ГБУЗ РБ Бураевская ЦРБ'!V_пр_30_8</vt:lpstr>
      <vt:lpstr>'ГБУЗ РБ Бурзянская ЦРБ'!V_пр_30_8</vt:lpstr>
      <vt:lpstr>'ГБУЗ РБ Верхне-Татыш. ЦРБ'!V_пр_30_8</vt:lpstr>
      <vt:lpstr>'ГБУЗ РБ Верхнеяркеевская ЦРБ'!V_пр_30_8</vt:lpstr>
      <vt:lpstr>'ГБУЗ РБ ГБ № 1 г.Октябрьский'!V_пр_30_8</vt:lpstr>
      <vt:lpstr>'ГБУЗ РБ ГБ № 9 г.Уфа'!V_пр_30_8</vt:lpstr>
      <vt:lpstr>'ГБУЗ РБ ГБ г.Кумертау'!V_пр_30_8</vt:lpstr>
      <vt:lpstr>'ГБУЗ РБ ГБ г.Нефтекамск'!V_пр_30_8</vt:lpstr>
      <vt:lpstr>'ГБУЗ РБ ГБ г.Салават'!V_пр_30_8</vt:lpstr>
      <vt:lpstr>'ГБУЗ РБ ГДКБ № 17 г.Уфа'!V_пр_30_8</vt:lpstr>
      <vt:lpstr>'ГБУЗ РБ ГКБ № 1 г.Стерлитамак'!V_пр_30_8</vt:lpstr>
      <vt:lpstr>'ГБУЗ РБ ГКБ № 13 г.Уфа'!V_пр_30_8</vt:lpstr>
      <vt:lpstr>'ГБУЗ РБ ГКБ № 18 г.Уфа'!V_пр_30_8</vt:lpstr>
      <vt:lpstr>'ГБУЗ РБ ГКБ № 21 г.Уфа'!V_пр_30_8</vt:lpstr>
      <vt:lpstr>'ГБУЗ РБ ГКБ № 5 г.Уфа'!V_пр_30_8</vt:lpstr>
      <vt:lpstr>'ГБУЗ РБ ГКБ № 8 г.Уфа'!V_пр_30_8</vt:lpstr>
      <vt:lpstr>'ГБУЗ РБ ГКБ Демского р-на г.Уфы'!V_пр_30_8</vt:lpstr>
      <vt:lpstr>'ГБУЗ РБ Давлекановская ЦРБ'!V_пр_30_8</vt:lpstr>
      <vt:lpstr>'ГБУЗ РБ ДБ г.Стерлитамак'!V_пр_30_8</vt:lpstr>
      <vt:lpstr>'ГБУЗ РБ ДП № 2 г.Уфа'!V_пр_30_8</vt:lpstr>
      <vt:lpstr>'ГБУЗ РБ ДП № 3 г.Уфа'!V_пр_30_8</vt:lpstr>
      <vt:lpstr>'ГБУЗ РБ ДП № 4 г.Уфа'!V_пр_30_8</vt:lpstr>
      <vt:lpstr>'ГБУЗ РБ ДП № 5 г.Уфа'!V_пр_30_8</vt:lpstr>
      <vt:lpstr>'ГБУЗ РБ ДП № 6 г.Уфа'!V_пр_30_8</vt:lpstr>
      <vt:lpstr>'ГБУЗ РБ Дюртюлинская ЦРБ'!V_пр_30_8</vt:lpstr>
      <vt:lpstr>'ГБУЗ РБ Ермекеевская ЦРБ'!V_пр_30_8</vt:lpstr>
      <vt:lpstr>'ГБУЗ РБ Зилаирская ЦРБ'!V_пр_30_8</vt:lpstr>
      <vt:lpstr>'ГБУЗ РБ Иглинская ЦРБ'!V_пр_30_8</vt:lpstr>
      <vt:lpstr>'ГБУЗ РБ Исянгуловская ЦРБ'!V_пр_30_8</vt:lpstr>
      <vt:lpstr>'ГБУЗ РБ Ишимбайская ЦРБ'!V_пр_30_8</vt:lpstr>
      <vt:lpstr>'ГБУЗ РБ Калтасинская ЦРБ'!V_пр_30_8</vt:lpstr>
      <vt:lpstr>'ГБУЗ РБ Караидельская ЦРБ'!V_пр_30_8</vt:lpstr>
      <vt:lpstr>'ГБУЗ РБ Кармаскалинская ЦРБ'!V_пр_30_8</vt:lpstr>
      <vt:lpstr>'ГБУЗ РБ КБСМП г.Уфа'!V_пр_30_8</vt:lpstr>
      <vt:lpstr>'ГБУЗ РБ Кигинская ЦРБ'!V_пр_30_8</vt:lpstr>
      <vt:lpstr>'ГБУЗ РБ Краснокамская ЦРБ'!V_пр_30_8</vt:lpstr>
      <vt:lpstr>'ГБУЗ РБ Красноусольская ЦРБ'!V_пр_30_8</vt:lpstr>
      <vt:lpstr>'ГБУЗ РБ Кушнаренковская ЦРБ'!V_пр_30_8</vt:lpstr>
      <vt:lpstr>'ГБУЗ РБ Малоязовская ЦРБ'!V_пр_30_8</vt:lpstr>
      <vt:lpstr>'ГБУЗ РБ Мелеузовская ЦРБ'!V_пр_30_8</vt:lpstr>
      <vt:lpstr>'ГБУЗ РБ Месягутовская ЦРБ'!V_пр_30_8</vt:lpstr>
      <vt:lpstr>'ГБУЗ РБ Мишкинская ЦРБ'!V_пр_30_8</vt:lpstr>
      <vt:lpstr>'ГБУЗ РБ Миякинская ЦРБ'!V_пр_30_8</vt:lpstr>
      <vt:lpstr>'ГБУЗ РБ Мраковская ЦРБ'!V_пр_30_8</vt:lpstr>
      <vt:lpstr>'ГБУЗ РБ Нуримановская ЦРБ'!V_пр_30_8</vt:lpstr>
      <vt:lpstr>'ГБУЗ РБ Поликлиника № 43 г.Уфа'!V_пр_30_8</vt:lpstr>
      <vt:lpstr>'ГБУЗ РБ ПОликлиника № 46 г.Уфа'!V_пр_30_8</vt:lpstr>
      <vt:lpstr>'ГБУЗ РБ Поликлиника № 50 г.Уфа'!V_пр_30_8</vt:lpstr>
      <vt:lpstr>'ГБУЗ РБ Раевская ЦРБ'!V_пр_30_8</vt:lpstr>
      <vt:lpstr>'ГБУЗ РБ Стерлибашевская ЦРБ'!V_пр_30_8</vt:lpstr>
      <vt:lpstr>'ГБУЗ РБ Толбазинская ЦРБ'!V_пр_30_8</vt:lpstr>
      <vt:lpstr>'ГБУЗ РБ Туймазинская ЦРБ'!V_пр_30_8</vt:lpstr>
      <vt:lpstr>'ГБУЗ РБ Учалинская ЦГБ'!V_пр_30_8</vt:lpstr>
      <vt:lpstr>'ГБУЗ РБ Федоровская ЦРБ'!V_пр_30_8</vt:lpstr>
      <vt:lpstr>'ГБУЗ РБ ЦГБ г.Сибай'!V_пр_30_8</vt:lpstr>
      <vt:lpstr>'ГБУЗ РБ Чекмагушевская ЦРБ'!V_пр_30_8</vt:lpstr>
      <vt:lpstr>'ГБУЗ РБ Чишминская ЦРБ'!V_пр_30_8</vt:lpstr>
      <vt:lpstr>'ГБУЗ РБ Шаранская ЦРБ'!V_пр_30_8</vt:lpstr>
      <vt:lpstr>'ГБУЗ РБ Языковская ЦРБ'!V_пр_30_8</vt:lpstr>
      <vt:lpstr>'ГБУЗ РБ Янаульская ЦРБ'!V_пр_30_8</vt:lpstr>
      <vt:lpstr>'ООО "Медсервис" г. Салават'!V_пр_30_8</vt:lpstr>
      <vt:lpstr>'УФИЦ РАН'!V_пр_30_8</vt:lpstr>
      <vt:lpstr>'ФГБОУ ВО БГМУ МЗ РФ'!V_пр_30_8</vt:lpstr>
      <vt:lpstr>'ФГБУЗ МСЧ №142 ФМБА России'!V_пр_30_8</vt:lpstr>
      <vt:lpstr>'ЧУЗ "РЖД-Медицина"г.Стерлитамак'!V_пр_30_8</vt:lpstr>
      <vt:lpstr>'ЧУЗ"КБ"РЖД-Медицина" г.Уфа'!V_пр_30_8</vt:lpstr>
      <vt:lpstr>'ГБУЗ РБ Акъярская ЦРБ'!V_пр_31_3</vt:lpstr>
      <vt:lpstr>'ГБУЗ РБ Архангельская ЦРБ'!V_пр_31_3</vt:lpstr>
      <vt:lpstr>'ГБУЗ РБ Аскаровская ЦРБ'!V_пр_31_3</vt:lpstr>
      <vt:lpstr>'ГБУЗ РБ Аскинская ЦРБ'!V_пр_31_3</vt:lpstr>
      <vt:lpstr>'ГБУЗ РБ Баймакская ЦГБ'!V_пр_31_3</vt:lpstr>
      <vt:lpstr>'ГБУЗ РБ Бакалинская ЦРБ'!V_пр_31_3</vt:lpstr>
      <vt:lpstr>'ГБУЗ РБ Балтачевская ЦРБ'!V_пр_31_3</vt:lpstr>
      <vt:lpstr>'ГБУЗ РБ Белебеевская ЦРБ'!V_пр_31_3</vt:lpstr>
      <vt:lpstr>'ГБУЗ РБ Белокатайская ЦРБ'!V_пр_31_3</vt:lpstr>
      <vt:lpstr>'ГБУЗ РБ Белорецкая ЦРКБ'!V_пр_31_3</vt:lpstr>
      <vt:lpstr>'ГБУЗ РБ Бижбулякская ЦРБ'!V_пр_31_3</vt:lpstr>
      <vt:lpstr>'ГБУЗ РБ Бирская ЦРБ'!V_пр_31_3</vt:lpstr>
      <vt:lpstr>'ГБУЗ РБ Благовещенская ЦРБ'!V_пр_31_3</vt:lpstr>
      <vt:lpstr>'ГБУЗ РБ Большеустьикинская ЦРБ'!V_пр_31_3</vt:lpstr>
      <vt:lpstr>'ГБУЗ РБ Буздякская ЦРБ'!V_пр_31_3</vt:lpstr>
      <vt:lpstr>'ГБУЗ РБ Бураевская ЦРБ'!V_пр_31_3</vt:lpstr>
      <vt:lpstr>'ГБУЗ РБ Бурзянская ЦРБ'!V_пр_31_3</vt:lpstr>
      <vt:lpstr>'ГБУЗ РБ Верхне-Татыш. ЦРБ'!V_пр_31_3</vt:lpstr>
      <vt:lpstr>'ГБУЗ РБ Верхнеяркеевская ЦРБ'!V_пр_31_3</vt:lpstr>
      <vt:lpstr>'ГБУЗ РБ ГБ № 1 г.Октябрьский'!V_пр_31_3</vt:lpstr>
      <vt:lpstr>'ГБУЗ РБ ГБ № 9 г.Уфа'!V_пр_31_3</vt:lpstr>
      <vt:lpstr>'ГБУЗ РБ ГБ г.Кумертау'!V_пр_31_3</vt:lpstr>
      <vt:lpstr>'ГБУЗ РБ ГБ г.Нефтекамск'!V_пр_31_3</vt:lpstr>
      <vt:lpstr>'ГБУЗ РБ ГБ г.Салават'!V_пр_31_3</vt:lpstr>
      <vt:lpstr>'ГБУЗ РБ ГДКБ № 17 г.Уфа'!V_пр_31_3</vt:lpstr>
      <vt:lpstr>'ГБУЗ РБ ГКБ № 1 г.Стерлитамак'!V_пр_31_3</vt:lpstr>
      <vt:lpstr>'ГБУЗ РБ ГКБ № 13 г.Уфа'!V_пр_31_3</vt:lpstr>
      <vt:lpstr>'ГБУЗ РБ ГКБ № 18 г.Уфа'!V_пр_31_3</vt:lpstr>
      <vt:lpstr>'ГБУЗ РБ ГКБ № 21 г.Уфа'!V_пр_31_3</vt:lpstr>
      <vt:lpstr>'ГБУЗ РБ ГКБ № 5 г.Уфа'!V_пр_31_3</vt:lpstr>
      <vt:lpstr>'ГБУЗ РБ ГКБ № 8 г.Уфа'!V_пр_31_3</vt:lpstr>
      <vt:lpstr>'ГБУЗ РБ ГКБ Демского р-на г.Уфы'!V_пр_31_3</vt:lpstr>
      <vt:lpstr>'ГБУЗ РБ Давлекановская ЦРБ'!V_пр_31_3</vt:lpstr>
      <vt:lpstr>'ГБУЗ РБ ДБ г.Стерлитамак'!V_пр_31_3</vt:lpstr>
      <vt:lpstr>'ГБУЗ РБ ДП № 2 г.Уфа'!V_пр_31_3</vt:lpstr>
      <vt:lpstr>'ГБУЗ РБ ДП № 3 г.Уфа'!V_пр_31_3</vt:lpstr>
      <vt:lpstr>'ГБУЗ РБ ДП № 4 г.Уфа'!V_пр_31_3</vt:lpstr>
      <vt:lpstr>'ГБУЗ РБ ДП № 5 г.Уфа'!V_пр_31_3</vt:lpstr>
      <vt:lpstr>'ГБУЗ РБ ДП № 6 г.Уфа'!V_пр_31_3</vt:lpstr>
      <vt:lpstr>'ГБУЗ РБ Дюртюлинская ЦРБ'!V_пр_31_3</vt:lpstr>
      <vt:lpstr>'ГБУЗ РБ Ермекеевская ЦРБ'!V_пр_31_3</vt:lpstr>
      <vt:lpstr>'ГБУЗ РБ Зилаирская ЦРБ'!V_пр_31_3</vt:lpstr>
      <vt:lpstr>'ГБУЗ РБ Иглинская ЦРБ'!V_пр_31_3</vt:lpstr>
      <vt:lpstr>'ГБУЗ РБ Исянгуловская ЦРБ'!V_пр_31_3</vt:lpstr>
      <vt:lpstr>'ГБУЗ РБ Ишимбайская ЦРБ'!V_пр_31_3</vt:lpstr>
      <vt:lpstr>'ГБУЗ РБ Калтасинская ЦРБ'!V_пр_31_3</vt:lpstr>
      <vt:lpstr>'ГБУЗ РБ Караидельская ЦРБ'!V_пр_31_3</vt:lpstr>
      <vt:lpstr>'ГБУЗ РБ Кармаскалинская ЦРБ'!V_пр_31_3</vt:lpstr>
      <vt:lpstr>'ГБУЗ РБ КБСМП г.Уфа'!V_пр_31_3</vt:lpstr>
      <vt:lpstr>'ГБУЗ РБ Кигинская ЦРБ'!V_пр_31_3</vt:lpstr>
      <vt:lpstr>'ГБУЗ РБ Краснокамская ЦРБ'!V_пр_31_3</vt:lpstr>
      <vt:lpstr>'ГБУЗ РБ Красноусольская ЦРБ'!V_пр_31_3</vt:lpstr>
      <vt:lpstr>'ГБУЗ РБ Кушнаренковская ЦРБ'!V_пр_31_3</vt:lpstr>
      <vt:lpstr>'ГБУЗ РБ Малоязовская ЦРБ'!V_пр_31_3</vt:lpstr>
      <vt:lpstr>'ГБУЗ РБ Мелеузовская ЦРБ'!V_пр_31_3</vt:lpstr>
      <vt:lpstr>'ГБУЗ РБ Месягутовская ЦРБ'!V_пр_31_3</vt:lpstr>
      <vt:lpstr>'ГБУЗ РБ Мишкинская ЦРБ'!V_пр_31_3</vt:lpstr>
      <vt:lpstr>'ГБУЗ РБ Миякинская ЦРБ'!V_пр_31_3</vt:lpstr>
      <vt:lpstr>'ГБУЗ РБ Мраковская ЦРБ'!V_пр_31_3</vt:lpstr>
      <vt:lpstr>'ГБУЗ РБ Нуримановская ЦРБ'!V_пр_31_3</vt:lpstr>
      <vt:lpstr>'ГБУЗ РБ Поликлиника № 43 г.Уфа'!V_пр_31_3</vt:lpstr>
      <vt:lpstr>'ГБУЗ РБ ПОликлиника № 46 г.Уфа'!V_пр_31_3</vt:lpstr>
      <vt:lpstr>'ГБУЗ РБ Поликлиника № 50 г.Уфа'!V_пр_31_3</vt:lpstr>
      <vt:lpstr>'ГБУЗ РБ Раевская ЦРБ'!V_пр_31_3</vt:lpstr>
      <vt:lpstr>'ГБУЗ РБ Стерлибашевская ЦРБ'!V_пр_31_3</vt:lpstr>
      <vt:lpstr>'ГБУЗ РБ Толбазинская ЦРБ'!V_пр_31_3</vt:lpstr>
      <vt:lpstr>'ГБУЗ РБ Туймазинская ЦРБ'!V_пр_31_3</vt:lpstr>
      <vt:lpstr>'ГБУЗ РБ Учалинская ЦГБ'!V_пр_31_3</vt:lpstr>
      <vt:lpstr>'ГБУЗ РБ Федоровская ЦРБ'!V_пр_31_3</vt:lpstr>
      <vt:lpstr>'ГБУЗ РБ ЦГБ г.Сибай'!V_пр_31_3</vt:lpstr>
      <vt:lpstr>'ГБУЗ РБ Чекмагушевская ЦРБ'!V_пр_31_3</vt:lpstr>
      <vt:lpstr>'ГБУЗ РБ Чишминская ЦРБ'!V_пр_31_3</vt:lpstr>
      <vt:lpstr>'ГБУЗ РБ Шаранская ЦРБ'!V_пр_31_3</vt:lpstr>
      <vt:lpstr>'ГБУЗ РБ Языковская ЦРБ'!V_пр_31_3</vt:lpstr>
      <vt:lpstr>'ГБУЗ РБ Янаульская ЦРБ'!V_пр_31_3</vt:lpstr>
      <vt:lpstr>'ООО "Медсервис" г. Салават'!V_пр_31_3</vt:lpstr>
      <vt:lpstr>'УФИЦ РАН'!V_пр_31_3</vt:lpstr>
      <vt:lpstr>'ФГБОУ ВО БГМУ МЗ РФ'!V_пр_31_3</vt:lpstr>
      <vt:lpstr>'ФГБУЗ МСЧ №142 ФМБА России'!V_пр_31_3</vt:lpstr>
      <vt:lpstr>'ЧУЗ "РЖД-Медицина"г.Стерлитамак'!V_пр_31_3</vt:lpstr>
      <vt:lpstr>'ЧУЗ"КБ"РЖД-Медицина" г.Уфа'!V_пр_31_3</vt:lpstr>
      <vt:lpstr>'ГБУЗ РБ Акъярская ЦРБ'!V_пр_31_5</vt:lpstr>
      <vt:lpstr>'ГБУЗ РБ Архангельская ЦРБ'!V_пр_31_5</vt:lpstr>
      <vt:lpstr>'ГБУЗ РБ Аскаровская ЦРБ'!V_пр_31_5</vt:lpstr>
      <vt:lpstr>'ГБУЗ РБ Аскинская ЦРБ'!V_пр_31_5</vt:lpstr>
      <vt:lpstr>'ГБУЗ РБ Баймакская ЦГБ'!V_пр_31_5</vt:lpstr>
      <vt:lpstr>'ГБУЗ РБ Бакалинская ЦРБ'!V_пр_31_5</vt:lpstr>
      <vt:lpstr>'ГБУЗ РБ Балтачевская ЦРБ'!V_пр_31_5</vt:lpstr>
      <vt:lpstr>'ГБУЗ РБ Белебеевская ЦРБ'!V_пр_31_5</vt:lpstr>
      <vt:lpstr>'ГБУЗ РБ Белокатайская ЦРБ'!V_пр_31_5</vt:lpstr>
      <vt:lpstr>'ГБУЗ РБ Белорецкая ЦРКБ'!V_пр_31_5</vt:lpstr>
      <vt:lpstr>'ГБУЗ РБ Бижбулякская ЦРБ'!V_пр_31_5</vt:lpstr>
      <vt:lpstr>'ГБУЗ РБ Бирская ЦРБ'!V_пр_31_5</vt:lpstr>
      <vt:lpstr>'ГБУЗ РБ Благовещенская ЦРБ'!V_пр_31_5</vt:lpstr>
      <vt:lpstr>'ГБУЗ РБ Большеустьикинская ЦРБ'!V_пр_31_5</vt:lpstr>
      <vt:lpstr>'ГБУЗ РБ Буздякская ЦРБ'!V_пр_31_5</vt:lpstr>
      <vt:lpstr>'ГБУЗ РБ Бураевская ЦРБ'!V_пр_31_5</vt:lpstr>
      <vt:lpstr>'ГБУЗ РБ Бурзянская ЦРБ'!V_пр_31_5</vt:lpstr>
      <vt:lpstr>'ГБУЗ РБ Верхне-Татыш. ЦРБ'!V_пр_31_5</vt:lpstr>
      <vt:lpstr>'ГБУЗ РБ Верхнеяркеевская ЦРБ'!V_пр_31_5</vt:lpstr>
      <vt:lpstr>'ГБУЗ РБ ГБ № 1 г.Октябрьский'!V_пр_31_5</vt:lpstr>
      <vt:lpstr>'ГБУЗ РБ ГБ № 9 г.Уфа'!V_пр_31_5</vt:lpstr>
      <vt:lpstr>'ГБУЗ РБ ГБ г.Кумертау'!V_пр_31_5</vt:lpstr>
      <vt:lpstr>'ГБУЗ РБ ГБ г.Нефтекамск'!V_пр_31_5</vt:lpstr>
      <vt:lpstr>'ГБУЗ РБ ГБ г.Салават'!V_пр_31_5</vt:lpstr>
      <vt:lpstr>'ГБУЗ РБ ГДКБ № 17 г.Уфа'!V_пр_31_5</vt:lpstr>
      <vt:lpstr>'ГБУЗ РБ ГКБ № 1 г.Стерлитамак'!V_пр_31_5</vt:lpstr>
      <vt:lpstr>'ГБУЗ РБ ГКБ № 13 г.Уфа'!V_пр_31_5</vt:lpstr>
      <vt:lpstr>'ГБУЗ РБ ГКБ № 18 г.Уфа'!V_пр_31_5</vt:lpstr>
      <vt:lpstr>'ГБУЗ РБ ГКБ № 21 г.Уфа'!V_пр_31_5</vt:lpstr>
      <vt:lpstr>'ГБУЗ РБ ГКБ № 5 г.Уфа'!V_пр_31_5</vt:lpstr>
      <vt:lpstr>'ГБУЗ РБ ГКБ № 8 г.Уфа'!V_пр_31_5</vt:lpstr>
      <vt:lpstr>'ГБУЗ РБ ГКБ Демского р-на г.Уфы'!V_пр_31_5</vt:lpstr>
      <vt:lpstr>'ГБУЗ РБ Давлекановская ЦРБ'!V_пр_31_5</vt:lpstr>
      <vt:lpstr>'ГБУЗ РБ ДБ г.Стерлитамак'!V_пр_31_5</vt:lpstr>
      <vt:lpstr>'ГБУЗ РБ ДП № 2 г.Уфа'!V_пр_31_5</vt:lpstr>
      <vt:lpstr>'ГБУЗ РБ ДП № 3 г.Уфа'!V_пр_31_5</vt:lpstr>
      <vt:lpstr>'ГБУЗ РБ ДП № 4 г.Уфа'!V_пр_31_5</vt:lpstr>
      <vt:lpstr>'ГБУЗ РБ ДП № 5 г.Уфа'!V_пр_31_5</vt:lpstr>
      <vt:lpstr>'ГБУЗ РБ ДП № 6 г.Уфа'!V_пр_31_5</vt:lpstr>
      <vt:lpstr>'ГБУЗ РБ Дюртюлинская ЦРБ'!V_пр_31_5</vt:lpstr>
      <vt:lpstr>'ГБУЗ РБ Ермекеевская ЦРБ'!V_пр_31_5</vt:lpstr>
      <vt:lpstr>'ГБУЗ РБ Зилаирская ЦРБ'!V_пр_31_5</vt:lpstr>
      <vt:lpstr>'ГБУЗ РБ Иглинская ЦРБ'!V_пр_31_5</vt:lpstr>
      <vt:lpstr>'ГБУЗ РБ Исянгуловская ЦРБ'!V_пр_31_5</vt:lpstr>
      <vt:lpstr>'ГБУЗ РБ Ишимбайская ЦРБ'!V_пр_31_5</vt:lpstr>
      <vt:lpstr>'ГБУЗ РБ Калтасинская ЦРБ'!V_пр_31_5</vt:lpstr>
      <vt:lpstr>'ГБУЗ РБ Караидельская ЦРБ'!V_пр_31_5</vt:lpstr>
      <vt:lpstr>'ГБУЗ РБ Кармаскалинская ЦРБ'!V_пр_31_5</vt:lpstr>
      <vt:lpstr>'ГБУЗ РБ КБСМП г.Уфа'!V_пр_31_5</vt:lpstr>
      <vt:lpstr>'ГБУЗ РБ Кигинская ЦРБ'!V_пр_31_5</vt:lpstr>
      <vt:lpstr>'ГБУЗ РБ Краснокамская ЦРБ'!V_пр_31_5</vt:lpstr>
      <vt:lpstr>'ГБУЗ РБ Красноусольская ЦРБ'!V_пр_31_5</vt:lpstr>
      <vt:lpstr>'ГБУЗ РБ Кушнаренковская ЦРБ'!V_пр_31_5</vt:lpstr>
      <vt:lpstr>'ГБУЗ РБ Малоязовская ЦРБ'!V_пр_31_5</vt:lpstr>
      <vt:lpstr>'ГБУЗ РБ Мелеузовская ЦРБ'!V_пр_31_5</vt:lpstr>
      <vt:lpstr>'ГБУЗ РБ Месягутовская ЦРБ'!V_пр_31_5</vt:lpstr>
      <vt:lpstr>'ГБУЗ РБ Мишкинская ЦРБ'!V_пр_31_5</vt:lpstr>
      <vt:lpstr>'ГБУЗ РБ Миякинская ЦРБ'!V_пр_31_5</vt:lpstr>
      <vt:lpstr>'ГБУЗ РБ Мраковская ЦРБ'!V_пр_31_5</vt:lpstr>
      <vt:lpstr>'ГБУЗ РБ Нуримановская ЦРБ'!V_пр_31_5</vt:lpstr>
      <vt:lpstr>'ГБУЗ РБ Поликлиника № 43 г.Уфа'!V_пр_31_5</vt:lpstr>
      <vt:lpstr>'ГБУЗ РБ ПОликлиника № 46 г.Уфа'!V_пр_31_5</vt:lpstr>
      <vt:lpstr>'ГБУЗ РБ Поликлиника № 50 г.Уфа'!V_пр_31_5</vt:lpstr>
      <vt:lpstr>'ГБУЗ РБ Раевская ЦРБ'!V_пр_31_5</vt:lpstr>
      <vt:lpstr>'ГБУЗ РБ Стерлибашевская ЦРБ'!V_пр_31_5</vt:lpstr>
      <vt:lpstr>'ГБУЗ РБ Толбазинская ЦРБ'!V_пр_31_5</vt:lpstr>
      <vt:lpstr>'ГБУЗ РБ Туймазинская ЦРБ'!V_пр_31_5</vt:lpstr>
      <vt:lpstr>'ГБУЗ РБ Учалинская ЦГБ'!V_пр_31_5</vt:lpstr>
      <vt:lpstr>'ГБУЗ РБ Федоровская ЦРБ'!V_пр_31_5</vt:lpstr>
      <vt:lpstr>'ГБУЗ РБ ЦГБ г.Сибай'!V_пр_31_5</vt:lpstr>
      <vt:lpstr>'ГБУЗ РБ Чекмагушевская ЦРБ'!V_пр_31_5</vt:lpstr>
      <vt:lpstr>'ГБУЗ РБ Чишминская ЦРБ'!V_пр_31_5</vt:lpstr>
      <vt:lpstr>'ГБУЗ РБ Шаранская ЦРБ'!V_пр_31_5</vt:lpstr>
      <vt:lpstr>'ГБУЗ РБ Языковская ЦРБ'!V_пр_31_5</vt:lpstr>
      <vt:lpstr>'ГБУЗ РБ Янаульская ЦРБ'!V_пр_31_5</vt:lpstr>
      <vt:lpstr>'ООО "Медсервис" г. Салават'!V_пр_31_5</vt:lpstr>
      <vt:lpstr>'УФИЦ РАН'!V_пр_31_5</vt:lpstr>
      <vt:lpstr>'ФГБОУ ВО БГМУ МЗ РФ'!V_пр_31_5</vt:lpstr>
      <vt:lpstr>'ФГБУЗ МСЧ №142 ФМБА России'!V_пр_31_5</vt:lpstr>
      <vt:lpstr>'ЧУЗ "РЖД-Медицина"г.Стерлитамак'!V_пр_31_5</vt:lpstr>
      <vt:lpstr>'ЧУЗ"КБ"РЖД-Медицина" г.Уфа'!V_пр_31_5</vt:lpstr>
      <vt:lpstr>'ГБУЗ РБ Акъярская ЦРБ'!V_пр_31_7</vt:lpstr>
      <vt:lpstr>'ГБУЗ РБ Архангельская ЦРБ'!V_пр_31_7</vt:lpstr>
      <vt:lpstr>'ГБУЗ РБ Аскаровская ЦРБ'!V_пр_31_7</vt:lpstr>
      <vt:lpstr>'ГБУЗ РБ Аскинская ЦРБ'!V_пр_31_7</vt:lpstr>
      <vt:lpstr>'ГБУЗ РБ Баймакская ЦГБ'!V_пр_31_7</vt:lpstr>
      <vt:lpstr>'ГБУЗ РБ Бакалинская ЦРБ'!V_пр_31_7</vt:lpstr>
      <vt:lpstr>'ГБУЗ РБ Балтачевская ЦРБ'!V_пр_31_7</vt:lpstr>
      <vt:lpstr>'ГБУЗ РБ Белебеевская ЦРБ'!V_пр_31_7</vt:lpstr>
      <vt:lpstr>'ГБУЗ РБ Белокатайская ЦРБ'!V_пр_31_7</vt:lpstr>
      <vt:lpstr>'ГБУЗ РБ Белорецкая ЦРКБ'!V_пр_31_7</vt:lpstr>
      <vt:lpstr>'ГБУЗ РБ Бижбулякская ЦРБ'!V_пр_31_7</vt:lpstr>
      <vt:lpstr>'ГБУЗ РБ Бирская ЦРБ'!V_пр_31_7</vt:lpstr>
      <vt:lpstr>'ГБУЗ РБ Благовещенская ЦРБ'!V_пр_31_7</vt:lpstr>
      <vt:lpstr>'ГБУЗ РБ Большеустьикинская ЦРБ'!V_пр_31_7</vt:lpstr>
      <vt:lpstr>'ГБУЗ РБ Буздякская ЦРБ'!V_пр_31_7</vt:lpstr>
      <vt:lpstr>'ГБУЗ РБ Бураевская ЦРБ'!V_пр_31_7</vt:lpstr>
      <vt:lpstr>'ГБУЗ РБ Бурзянская ЦРБ'!V_пр_31_7</vt:lpstr>
      <vt:lpstr>'ГБУЗ РБ Верхне-Татыш. ЦРБ'!V_пр_31_7</vt:lpstr>
      <vt:lpstr>'ГБУЗ РБ Верхнеяркеевская ЦРБ'!V_пр_31_7</vt:lpstr>
      <vt:lpstr>'ГБУЗ РБ ГБ № 1 г.Октябрьский'!V_пр_31_7</vt:lpstr>
      <vt:lpstr>'ГБУЗ РБ ГБ № 9 г.Уфа'!V_пр_31_7</vt:lpstr>
      <vt:lpstr>'ГБУЗ РБ ГБ г.Кумертау'!V_пр_31_7</vt:lpstr>
      <vt:lpstr>'ГБУЗ РБ ГБ г.Нефтекамск'!V_пр_31_7</vt:lpstr>
      <vt:lpstr>'ГБУЗ РБ ГБ г.Салават'!V_пр_31_7</vt:lpstr>
      <vt:lpstr>'ГБУЗ РБ ГДКБ № 17 г.Уфа'!V_пр_31_7</vt:lpstr>
      <vt:lpstr>'ГБУЗ РБ ГКБ № 1 г.Стерлитамак'!V_пр_31_7</vt:lpstr>
      <vt:lpstr>'ГБУЗ РБ ГКБ № 13 г.Уфа'!V_пр_31_7</vt:lpstr>
      <vt:lpstr>'ГБУЗ РБ ГКБ № 18 г.Уфа'!V_пр_31_7</vt:lpstr>
      <vt:lpstr>'ГБУЗ РБ ГКБ № 21 г.Уфа'!V_пр_31_7</vt:lpstr>
      <vt:lpstr>'ГБУЗ РБ ГКБ № 5 г.Уфа'!V_пр_31_7</vt:lpstr>
      <vt:lpstr>'ГБУЗ РБ ГКБ № 8 г.Уфа'!V_пр_31_7</vt:lpstr>
      <vt:lpstr>'ГБУЗ РБ ГКБ Демского р-на г.Уфы'!V_пр_31_7</vt:lpstr>
      <vt:lpstr>'ГБУЗ РБ Давлекановская ЦРБ'!V_пр_31_7</vt:lpstr>
      <vt:lpstr>'ГБУЗ РБ ДБ г.Стерлитамак'!V_пр_31_7</vt:lpstr>
      <vt:lpstr>'ГБУЗ РБ ДП № 2 г.Уфа'!V_пр_31_7</vt:lpstr>
      <vt:lpstr>'ГБУЗ РБ ДП № 3 г.Уфа'!V_пр_31_7</vt:lpstr>
      <vt:lpstr>'ГБУЗ РБ ДП № 4 г.Уфа'!V_пр_31_7</vt:lpstr>
      <vt:lpstr>'ГБУЗ РБ ДП № 5 г.Уфа'!V_пр_31_7</vt:lpstr>
      <vt:lpstr>'ГБУЗ РБ ДП № 6 г.Уфа'!V_пр_31_7</vt:lpstr>
      <vt:lpstr>'ГБУЗ РБ Дюртюлинская ЦРБ'!V_пр_31_7</vt:lpstr>
      <vt:lpstr>'ГБУЗ РБ Ермекеевская ЦРБ'!V_пр_31_7</vt:lpstr>
      <vt:lpstr>'ГБУЗ РБ Зилаирская ЦРБ'!V_пр_31_7</vt:lpstr>
      <vt:lpstr>'ГБУЗ РБ Иглинская ЦРБ'!V_пр_31_7</vt:lpstr>
      <vt:lpstr>'ГБУЗ РБ Исянгуловская ЦРБ'!V_пр_31_7</vt:lpstr>
      <vt:lpstr>'ГБУЗ РБ Ишимбайская ЦРБ'!V_пр_31_7</vt:lpstr>
      <vt:lpstr>'ГБУЗ РБ Калтасинская ЦРБ'!V_пр_31_7</vt:lpstr>
      <vt:lpstr>'ГБУЗ РБ Караидельская ЦРБ'!V_пр_31_7</vt:lpstr>
      <vt:lpstr>'ГБУЗ РБ Кармаскалинская ЦРБ'!V_пр_31_7</vt:lpstr>
      <vt:lpstr>'ГБУЗ РБ КБСМП г.Уфа'!V_пр_31_7</vt:lpstr>
      <vt:lpstr>'ГБУЗ РБ Кигинская ЦРБ'!V_пр_31_7</vt:lpstr>
      <vt:lpstr>'ГБУЗ РБ Краснокамская ЦРБ'!V_пр_31_7</vt:lpstr>
      <vt:lpstr>'ГБУЗ РБ Красноусольская ЦРБ'!V_пр_31_7</vt:lpstr>
      <vt:lpstr>'ГБУЗ РБ Кушнаренковская ЦРБ'!V_пр_31_7</vt:lpstr>
      <vt:lpstr>'ГБУЗ РБ Малоязовская ЦРБ'!V_пр_31_7</vt:lpstr>
      <vt:lpstr>'ГБУЗ РБ Мелеузовская ЦРБ'!V_пр_31_7</vt:lpstr>
      <vt:lpstr>'ГБУЗ РБ Месягутовская ЦРБ'!V_пр_31_7</vt:lpstr>
      <vt:lpstr>'ГБУЗ РБ Мишкинская ЦРБ'!V_пр_31_7</vt:lpstr>
      <vt:lpstr>'ГБУЗ РБ Миякинская ЦРБ'!V_пр_31_7</vt:lpstr>
      <vt:lpstr>'ГБУЗ РБ Мраковская ЦРБ'!V_пр_31_7</vt:lpstr>
      <vt:lpstr>'ГБУЗ РБ Нуримановская ЦРБ'!V_пр_31_7</vt:lpstr>
      <vt:lpstr>'ГБУЗ РБ Поликлиника № 43 г.Уфа'!V_пр_31_7</vt:lpstr>
      <vt:lpstr>'ГБУЗ РБ ПОликлиника № 46 г.Уфа'!V_пр_31_7</vt:lpstr>
      <vt:lpstr>'ГБУЗ РБ Поликлиника № 50 г.Уфа'!V_пр_31_7</vt:lpstr>
      <vt:lpstr>'ГБУЗ РБ Раевская ЦРБ'!V_пр_31_7</vt:lpstr>
      <vt:lpstr>'ГБУЗ РБ Стерлибашевская ЦРБ'!V_пр_31_7</vt:lpstr>
      <vt:lpstr>'ГБУЗ РБ Толбазинская ЦРБ'!V_пр_31_7</vt:lpstr>
      <vt:lpstr>'ГБУЗ РБ Туймазинская ЦРБ'!V_пр_31_7</vt:lpstr>
      <vt:lpstr>'ГБУЗ РБ Учалинская ЦГБ'!V_пр_31_7</vt:lpstr>
      <vt:lpstr>'ГБУЗ РБ Федоровская ЦРБ'!V_пр_31_7</vt:lpstr>
      <vt:lpstr>'ГБУЗ РБ ЦГБ г.Сибай'!V_пр_31_7</vt:lpstr>
      <vt:lpstr>'ГБУЗ РБ Чекмагушевская ЦРБ'!V_пр_31_7</vt:lpstr>
      <vt:lpstr>'ГБУЗ РБ Чишминская ЦРБ'!V_пр_31_7</vt:lpstr>
      <vt:lpstr>'ГБУЗ РБ Шаранская ЦРБ'!V_пр_31_7</vt:lpstr>
      <vt:lpstr>'ГБУЗ РБ Языковская ЦРБ'!V_пр_31_7</vt:lpstr>
      <vt:lpstr>'ГБУЗ РБ Янаульская ЦРБ'!V_пр_31_7</vt:lpstr>
      <vt:lpstr>'ООО "Медсервис" г. Салават'!V_пр_31_7</vt:lpstr>
      <vt:lpstr>'УФИЦ РАН'!V_пр_31_7</vt:lpstr>
      <vt:lpstr>'ФГБОУ ВО БГМУ МЗ РФ'!V_пр_31_7</vt:lpstr>
      <vt:lpstr>'ФГБУЗ МСЧ №142 ФМБА России'!V_пр_31_7</vt:lpstr>
      <vt:lpstr>'ЧУЗ "РЖД-Медицина"г.Стерлитамак'!V_пр_31_7</vt:lpstr>
      <vt:lpstr>'ЧУЗ"КБ"РЖД-Медицина" г.Уфа'!V_пр_31_7</vt:lpstr>
      <vt:lpstr>'ГБУЗ РБ Акъярская ЦРБ'!V_пр_31_8</vt:lpstr>
      <vt:lpstr>'ГБУЗ РБ Архангельская ЦРБ'!V_пр_31_8</vt:lpstr>
      <vt:lpstr>'ГБУЗ РБ Аскаровская ЦРБ'!V_пр_31_8</vt:lpstr>
      <vt:lpstr>'ГБУЗ РБ Аскинская ЦРБ'!V_пр_31_8</vt:lpstr>
      <vt:lpstr>'ГБУЗ РБ Баймакская ЦГБ'!V_пр_31_8</vt:lpstr>
      <vt:lpstr>'ГБУЗ РБ Бакалинская ЦРБ'!V_пр_31_8</vt:lpstr>
      <vt:lpstr>'ГБУЗ РБ Балтачевская ЦРБ'!V_пр_31_8</vt:lpstr>
      <vt:lpstr>'ГБУЗ РБ Белебеевская ЦРБ'!V_пр_31_8</vt:lpstr>
      <vt:lpstr>'ГБУЗ РБ Белокатайская ЦРБ'!V_пр_31_8</vt:lpstr>
      <vt:lpstr>'ГБУЗ РБ Белорецкая ЦРКБ'!V_пр_31_8</vt:lpstr>
      <vt:lpstr>'ГБУЗ РБ Бижбулякская ЦРБ'!V_пр_31_8</vt:lpstr>
      <vt:lpstr>'ГБУЗ РБ Бирская ЦРБ'!V_пр_31_8</vt:lpstr>
      <vt:lpstr>'ГБУЗ РБ Благовещенская ЦРБ'!V_пр_31_8</vt:lpstr>
      <vt:lpstr>'ГБУЗ РБ Большеустьикинская ЦРБ'!V_пр_31_8</vt:lpstr>
      <vt:lpstr>'ГБУЗ РБ Буздякская ЦРБ'!V_пр_31_8</vt:lpstr>
      <vt:lpstr>'ГБУЗ РБ Бураевская ЦРБ'!V_пр_31_8</vt:lpstr>
      <vt:lpstr>'ГБУЗ РБ Бурзянская ЦРБ'!V_пр_31_8</vt:lpstr>
      <vt:lpstr>'ГБУЗ РБ Верхне-Татыш. ЦРБ'!V_пр_31_8</vt:lpstr>
      <vt:lpstr>'ГБУЗ РБ Верхнеяркеевская ЦРБ'!V_пр_31_8</vt:lpstr>
      <vt:lpstr>'ГБУЗ РБ ГБ № 1 г.Октябрьский'!V_пр_31_8</vt:lpstr>
      <vt:lpstr>'ГБУЗ РБ ГБ № 9 г.Уфа'!V_пр_31_8</vt:lpstr>
      <vt:lpstr>'ГБУЗ РБ ГБ г.Кумертау'!V_пр_31_8</vt:lpstr>
      <vt:lpstr>'ГБУЗ РБ ГБ г.Нефтекамск'!V_пр_31_8</vt:lpstr>
      <vt:lpstr>'ГБУЗ РБ ГБ г.Салават'!V_пр_31_8</vt:lpstr>
      <vt:lpstr>'ГБУЗ РБ ГДКБ № 17 г.Уфа'!V_пр_31_8</vt:lpstr>
      <vt:lpstr>'ГБУЗ РБ ГКБ № 1 г.Стерлитамак'!V_пр_31_8</vt:lpstr>
      <vt:lpstr>'ГБУЗ РБ ГКБ № 13 г.Уфа'!V_пр_31_8</vt:lpstr>
      <vt:lpstr>'ГБУЗ РБ ГКБ № 18 г.Уфа'!V_пр_31_8</vt:lpstr>
      <vt:lpstr>'ГБУЗ РБ ГКБ № 21 г.Уфа'!V_пр_31_8</vt:lpstr>
      <vt:lpstr>'ГБУЗ РБ ГКБ № 5 г.Уфа'!V_пр_31_8</vt:lpstr>
      <vt:lpstr>'ГБУЗ РБ ГКБ № 8 г.Уфа'!V_пр_31_8</vt:lpstr>
      <vt:lpstr>'ГБУЗ РБ ГКБ Демского р-на г.Уфы'!V_пр_31_8</vt:lpstr>
      <vt:lpstr>'ГБУЗ РБ Давлекановская ЦРБ'!V_пр_31_8</vt:lpstr>
      <vt:lpstr>'ГБУЗ РБ ДБ г.Стерлитамак'!V_пр_31_8</vt:lpstr>
      <vt:lpstr>'ГБУЗ РБ ДП № 2 г.Уфа'!V_пр_31_8</vt:lpstr>
      <vt:lpstr>'ГБУЗ РБ ДП № 3 г.Уфа'!V_пр_31_8</vt:lpstr>
      <vt:lpstr>'ГБУЗ РБ ДП № 4 г.Уфа'!V_пр_31_8</vt:lpstr>
      <vt:lpstr>'ГБУЗ РБ ДП № 5 г.Уфа'!V_пр_31_8</vt:lpstr>
      <vt:lpstr>'ГБУЗ РБ ДП № 6 г.Уфа'!V_пр_31_8</vt:lpstr>
      <vt:lpstr>'ГБУЗ РБ Дюртюлинская ЦРБ'!V_пр_31_8</vt:lpstr>
      <vt:lpstr>'ГБУЗ РБ Ермекеевская ЦРБ'!V_пр_31_8</vt:lpstr>
      <vt:lpstr>'ГБУЗ РБ Зилаирская ЦРБ'!V_пр_31_8</vt:lpstr>
      <vt:lpstr>'ГБУЗ РБ Иглинская ЦРБ'!V_пр_31_8</vt:lpstr>
      <vt:lpstr>'ГБУЗ РБ Исянгуловская ЦРБ'!V_пр_31_8</vt:lpstr>
      <vt:lpstr>'ГБУЗ РБ Ишимбайская ЦРБ'!V_пр_31_8</vt:lpstr>
      <vt:lpstr>'ГБУЗ РБ Калтасинская ЦРБ'!V_пр_31_8</vt:lpstr>
      <vt:lpstr>'ГБУЗ РБ Караидельская ЦРБ'!V_пр_31_8</vt:lpstr>
      <vt:lpstr>'ГБУЗ РБ Кармаскалинская ЦРБ'!V_пр_31_8</vt:lpstr>
      <vt:lpstr>'ГБУЗ РБ КБСМП г.Уфа'!V_пр_31_8</vt:lpstr>
      <vt:lpstr>'ГБУЗ РБ Кигинская ЦРБ'!V_пр_31_8</vt:lpstr>
      <vt:lpstr>'ГБУЗ РБ Краснокамская ЦРБ'!V_пр_31_8</vt:lpstr>
      <vt:lpstr>'ГБУЗ РБ Красноусольская ЦРБ'!V_пр_31_8</vt:lpstr>
      <vt:lpstr>'ГБУЗ РБ Кушнаренковская ЦРБ'!V_пр_31_8</vt:lpstr>
      <vt:lpstr>'ГБУЗ РБ Малоязовская ЦРБ'!V_пр_31_8</vt:lpstr>
      <vt:lpstr>'ГБУЗ РБ Мелеузовская ЦРБ'!V_пр_31_8</vt:lpstr>
      <vt:lpstr>'ГБУЗ РБ Месягутовская ЦРБ'!V_пр_31_8</vt:lpstr>
      <vt:lpstr>'ГБУЗ РБ Мишкинская ЦРБ'!V_пр_31_8</vt:lpstr>
      <vt:lpstr>'ГБУЗ РБ Миякинская ЦРБ'!V_пр_31_8</vt:lpstr>
      <vt:lpstr>'ГБУЗ РБ Мраковская ЦРБ'!V_пр_31_8</vt:lpstr>
      <vt:lpstr>'ГБУЗ РБ Нуримановская ЦРБ'!V_пр_31_8</vt:lpstr>
      <vt:lpstr>'ГБУЗ РБ Поликлиника № 43 г.Уфа'!V_пр_31_8</vt:lpstr>
      <vt:lpstr>'ГБУЗ РБ ПОликлиника № 46 г.Уфа'!V_пр_31_8</vt:lpstr>
      <vt:lpstr>'ГБУЗ РБ Поликлиника № 50 г.Уфа'!V_пр_31_8</vt:lpstr>
      <vt:lpstr>'ГБУЗ РБ Раевская ЦРБ'!V_пр_31_8</vt:lpstr>
      <vt:lpstr>'ГБУЗ РБ Стерлибашевская ЦРБ'!V_пр_31_8</vt:lpstr>
      <vt:lpstr>'ГБУЗ РБ Толбазинская ЦРБ'!V_пр_31_8</vt:lpstr>
      <vt:lpstr>'ГБУЗ РБ Туймазинская ЦРБ'!V_пр_31_8</vt:lpstr>
      <vt:lpstr>'ГБУЗ РБ Учалинская ЦГБ'!V_пр_31_8</vt:lpstr>
      <vt:lpstr>'ГБУЗ РБ Федоровская ЦРБ'!V_пр_31_8</vt:lpstr>
      <vt:lpstr>'ГБУЗ РБ ЦГБ г.Сибай'!V_пр_31_8</vt:lpstr>
      <vt:lpstr>'ГБУЗ РБ Чекмагушевская ЦРБ'!V_пр_31_8</vt:lpstr>
      <vt:lpstr>'ГБУЗ РБ Чишминская ЦРБ'!V_пр_31_8</vt:lpstr>
      <vt:lpstr>'ГБУЗ РБ Шаранская ЦРБ'!V_пр_31_8</vt:lpstr>
      <vt:lpstr>'ГБУЗ РБ Языковская ЦРБ'!V_пр_31_8</vt:lpstr>
      <vt:lpstr>'ГБУЗ РБ Янаульская ЦРБ'!V_пр_31_8</vt:lpstr>
      <vt:lpstr>'ООО "Медсервис" г. Салават'!V_пр_31_8</vt:lpstr>
      <vt:lpstr>'УФИЦ РАН'!V_пр_31_8</vt:lpstr>
      <vt:lpstr>'ФГБОУ ВО БГМУ МЗ РФ'!V_пр_31_8</vt:lpstr>
      <vt:lpstr>'ФГБУЗ МСЧ №142 ФМБА России'!V_пр_31_8</vt:lpstr>
      <vt:lpstr>'ЧУЗ "РЖД-Медицина"г.Стерлитамак'!V_пр_31_8</vt:lpstr>
      <vt:lpstr>'ЧУЗ"КБ"РЖД-Медицина" г.Уфа'!V_пр_31_8</vt:lpstr>
      <vt:lpstr>'ГБУЗ РБ Акъярская ЦРБ'!V_пр_4_2</vt:lpstr>
      <vt:lpstr>'ГБУЗ РБ Архангельская ЦРБ'!V_пр_4_2</vt:lpstr>
      <vt:lpstr>'ГБУЗ РБ Аскаровская ЦРБ'!V_пр_4_2</vt:lpstr>
      <vt:lpstr>'ГБУЗ РБ Аскинская ЦРБ'!V_пр_4_2</vt:lpstr>
      <vt:lpstr>'ГБУЗ РБ Баймакская ЦГБ'!V_пр_4_2</vt:lpstr>
      <vt:lpstr>'ГБУЗ РБ Бакалинская ЦРБ'!V_пр_4_2</vt:lpstr>
      <vt:lpstr>'ГБУЗ РБ Балтачевская ЦРБ'!V_пр_4_2</vt:lpstr>
      <vt:lpstr>'ГБУЗ РБ Белебеевская ЦРБ'!V_пр_4_2</vt:lpstr>
      <vt:lpstr>'ГБУЗ РБ Белокатайская ЦРБ'!V_пр_4_2</vt:lpstr>
      <vt:lpstr>'ГБУЗ РБ Белорецкая ЦРКБ'!V_пр_4_2</vt:lpstr>
      <vt:lpstr>'ГБУЗ РБ Бижбулякская ЦРБ'!V_пр_4_2</vt:lpstr>
      <vt:lpstr>'ГБУЗ РБ Бирская ЦРБ'!V_пр_4_2</vt:lpstr>
      <vt:lpstr>'ГБУЗ РБ Благовещенская ЦРБ'!V_пр_4_2</vt:lpstr>
      <vt:lpstr>'ГБУЗ РБ Большеустьикинская ЦРБ'!V_пр_4_2</vt:lpstr>
      <vt:lpstr>'ГБУЗ РБ Буздякская ЦРБ'!V_пр_4_2</vt:lpstr>
      <vt:lpstr>'ГБУЗ РБ Бураевская ЦРБ'!V_пр_4_2</vt:lpstr>
      <vt:lpstr>'ГБУЗ РБ Бурзянская ЦРБ'!V_пр_4_2</vt:lpstr>
      <vt:lpstr>'ГБУЗ РБ Верхне-Татыш. ЦРБ'!V_пр_4_2</vt:lpstr>
      <vt:lpstr>'ГБУЗ РБ Верхнеяркеевская ЦРБ'!V_пр_4_2</vt:lpstr>
      <vt:lpstr>'ГБУЗ РБ ГБ № 1 г.Октябрьский'!V_пр_4_2</vt:lpstr>
      <vt:lpstr>'ГБУЗ РБ ГБ № 9 г.Уфа'!V_пр_4_2</vt:lpstr>
      <vt:lpstr>'ГБУЗ РБ ГБ г.Кумертау'!V_пр_4_2</vt:lpstr>
      <vt:lpstr>'ГБУЗ РБ ГБ г.Нефтекамск'!V_пр_4_2</vt:lpstr>
      <vt:lpstr>'ГБУЗ РБ ГБ г.Салават'!V_пр_4_2</vt:lpstr>
      <vt:lpstr>'ГБУЗ РБ ГДКБ № 17 г.Уфа'!V_пр_4_2</vt:lpstr>
      <vt:lpstr>'ГБУЗ РБ ГКБ № 1 г.Стерлитамак'!V_пр_4_2</vt:lpstr>
      <vt:lpstr>'ГБУЗ РБ ГКБ № 13 г.Уфа'!V_пр_4_2</vt:lpstr>
      <vt:lpstr>'ГБУЗ РБ ГКБ № 18 г.Уфа'!V_пр_4_2</vt:lpstr>
      <vt:lpstr>'ГБУЗ РБ ГКБ № 21 г.Уфа'!V_пр_4_2</vt:lpstr>
      <vt:lpstr>'ГБУЗ РБ ГКБ № 5 г.Уфа'!V_пр_4_2</vt:lpstr>
      <vt:lpstr>'ГБУЗ РБ ГКБ № 8 г.Уфа'!V_пр_4_2</vt:lpstr>
      <vt:lpstr>'ГБУЗ РБ ГКБ Демского р-на г.Уфы'!V_пр_4_2</vt:lpstr>
      <vt:lpstr>'ГБУЗ РБ Давлекановская ЦРБ'!V_пр_4_2</vt:lpstr>
      <vt:lpstr>'ГБУЗ РБ ДБ г.Стерлитамак'!V_пр_4_2</vt:lpstr>
      <vt:lpstr>'ГБУЗ РБ ДП № 2 г.Уфа'!V_пр_4_2</vt:lpstr>
      <vt:lpstr>'ГБУЗ РБ ДП № 3 г.Уфа'!V_пр_4_2</vt:lpstr>
      <vt:lpstr>'ГБУЗ РБ ДП № 4 г.Уфа'!V_пр_4_2</vt:lpstr>
      <vt:lpstr>'ГБУЗ РБ ДП № 5 г.Уфа'!V_пр_4_2</vt:lpstr>
      <vt:lpstr>'ГБУЗ РБ ДП № 6 г.Уфа'!V_пр_4_2</vt:lpstr>
      <vt:lpstr>'ГБУЗ РБ Дюртюлинская ЦРБ'!V_пр_4_2</vt:lpstr>
      <vt:lpstr>'ГБУЗ РБ Ермекеевская ЦРБ'!V_пр_4_2</vt:lpstr>
      <vt:lpstr>'ГБУЗ РБ Зилаирская ЦРБ'!V_пр_4_2</vt:lpstr>
      <vt:lpstr>'ГБУЗ РБ Иглинская ЦРБ'!V_пр_4_2</vt:lpstr>
      <vt:lpstr>'ГБУЗ РБ Исянгуловская ЦРБ'!V_пр_4_2</vt:lpstr>
      <vt:lpstr>'ГБУЗ РБ Ишимбайская ЦРБ'!V_пр_4_2</vt:lpstr>
      <vt:lpstr>'ГБУЗ РБ Калтасинская ЦРБ'!V_пр_4_2</vt:lpstr>
      <vt:lpstr>'ГБУЗ РБ Караидельская ЦРБ'!V_пр_4_2</vt:lpstr>
      <vt:lpstr>'ГБУЗ РБ Кармаскалинская ЦРБ'!V_пр_4_2</vt:lpstr>
      <vt:lpstr>'ГБУЗ РБ КБСМП г.Уфа'!V_пр_4_2</vt:lpstr>
      <vt:lpstr>'ГБУЗ РБ Кигинская ЦРБ'!V_пр_4_2</vt:lpstr>
      <vt:lpstr>'ГБУЗ РБ Краснокамская ЦРБ'!V_пр_4_2</vt:lpstr>
      <vt:lpstr>'ГБУЗ РБ Красноусольская ЦРБ'!V_пр_4_2</vt:lpstr>
      <vt:lpstr>'ГБУЗ РБ Кушнаренковская ЦРБ'!V_пр_4_2</vt:lpstr>
      <vt:lpstr>'ГБУЗ РБ Малоязовская ЦРБ'!V_пр_4_2</vt:lpstr>
      <vt:lpstr>'ГБУЗ РБ Мелеузовская ЦРБ'!V_пр_4_2</vt:lpstr>
      <vt:lpstr>'ГБУЗ РБ Месягутовская ЦРБ'!V_пр_4_2</vt:lpstr>
      <vt:lpstr>'ГБУЗ РБ Мишкинская ЦРБ'!V_пр_4_2</vt:lpstr>
      <vt:lpstr>'ГБУЗ РБ Миякинская ЦРБ'!V_пр_4_2</vt:lpstr>
      <vt:lpstr>'ГБУЗ РБ Мраковская ЦРБ'!V_пр_4_2</vt:lpstr>
      <vt:lpstr>'ГБУЗ РБ Нуримановская ЦРБ'!V_пр_4_2</vt:lpstr>
      <vt:lpstr>'ГБУЗ РБ Поликлиника № 43 г.Уфа'!V_пр_4_2</vt:lpstr>
      <vt:lpstr>'ГБУЗ РБ ПОликлиника № 46 г.Уфа'!V_пр_4_2</vt:lpstr>
      <vt:lpstr>'ГБУЗ РБ Поликлиника № 50 г.Уфа'!V_пр_4_2</vt:lpstr>
      <vt:lpstr>'ГБУЗ РБ Раевская ЦРБ'!V_пр_4_2</vt:lpstr>
      <vt:lpstr>'ГБУЗ РБ Стерлибашевская ЦРБ'!V_пр_4_2</vt:lpstr>
      <vt:lpstr>'ГБУЗ РБ Толбазинская ЦРБ'!V_пр_4_2</vt:lpstr>
      <vt:lpstr>'ГБУЗ РБ Туймазинская ЦРБ'!V_пр_4_2</vt:lpstr>
      <vt:lpstr>'ГБУЗ РБ Учалинская ЦГБ'!V_пр_4_2</vt:lpstr>
      <vt:lpstr>'ГБУЗ РБ Федоровская ЦРБ'!V_пр_4_2</vt:lpstr>
      <vt:lpstr>'ГБУЗ РБ ЦГБ г.Сибай'!V_пр_4_2</vt:lpstr>
      <vt:lpstr>'ГБУЗ РБ Чекмагушевская ЦРБ'!V_пр_4_2</vt:lpstr>
      <vt:lpstr>'ГБУЗ РБ Чишминская ЦРБ'!V_пр_4_2</vt:lpstr>
      <vt:lpstr>'ГБУЗ РБ Шаранская ЦРБ'!V_пр_4_2</vt:lpstr>
      <vt:lpstr>'ГБУЗ РБ Языковская ЦРБ'!V_пр_4_2</vt:lpstr>
      <vt:lpstr>'ГБУЗ РБ Янаульская ЦРБ'!V_пр_4_2</vt:lpstr>
      <vt:lpstr>'ООО "Медсервис" г. Салават'!V_пр_4_2</vt:lpstr>
      <vt:lpstr>'УФИЦ РАН'!V_пр_4_2</vt:lpstr>
      <vt:lpstr>'ФГБОУ ВО БГМУ МЗ РФ'!V_пр_4_2</vt:lpstr>
      <vt:lpstr>'ФГБУЗ МСЧ №142 ФМБА России'!V_пр_4_2</vt:lpstr>
      <vt:lpstr>'ЧУЗ "РЖД-Медицина"г.Стерлитамак'!V_пр_4_2</vt:lpstr>
      <vt:lpstr>'ЧУЗ"КБ"РЖД-Медицина" г.Уфа'!V_пр_4_2</vt:lpstr>
      <vt:lpstr>'ГБУЗ РБ Акъярская ЦРБ'!V_пр_4_5</vt:lpstr>
      <vt:lpstr>'ГБУЗ РБ Архангельская ЦРБ'!V_пр_4_5</vt:lpstr>
      <vt:lpstr>'ГБУЗ РБ Аскаровская ЦРБ'!V_пр_4_5</vt:lpstr>
      <vt:lpstr>'ГБУЗ РБ Аскинская ЦРБ'!V_пр_4_5</vt:lpstr>
      <vt:lpstr>'ГБУЗ РБ Баймакская ЦГБ'!V_пр_4_5</vt:lpstr>
      <vt:lpstr>'ГБУЗ РБ Бакалинская ЦРБ'!V_пр_4_5</vt:lpstr>
      <vt:lpstr>'ГБУЗ РБ Балтачевская ЦРБ'!V_пр_4_5</vt:lpstr>
      <vt:lpstr>'ГБУЗ РБ Белебеевская ЦРБ'!V_пр_4_5</vt:lpstr>
      <vt:lpstr>'ГБУЗ РБ Белокатайская ЦРБ'!V_пр_4_5</vt:lpstr>
      <vt:lpstr>'ГБУЗ РБ Белорецкая ЦРКБ'!V_пр_4_5</vt:lpstr>
      <vt:lpstr>'ГБУЗ РБ Бижбулякская ЦРБ'!V_пр_4_5</vt:lpstr>
      <vt:lpstr>'ГБУЗ РБ Бирская ЦРБ'!V_пр_4_5</vt:lpstr>
      <vt:lpstr>'ГБУЗ РБ Благовещенская ЦРБ'!V_пр_4_5</vt:lpstr>
      <vt:lpstr>'ГБУЗ РБ Большеустьикинская ЦРБ'!V_пр_4_5</vt:lpstr>
      <vt:lpstr>'ГБУЗ РБ Буздякская ЦРБ'!V_пр_4_5</vt:lpstr>
      <vt:lpstr>'ГБУЗ РБ Бураевская ЦРБ'!V_пр_4_5</vt:lpstr>
      <vt:lpstr>'ГБУЗ РБ Бурзянская ЦРБ'!V_пр_4_5</vt:lpstr>
      <vt:lpstr>'ГБУЗ РБ Верхне-Татыш. ЦРБ'!V_пр_4_5</vt:lpstr>
      <vt:lpstr>'ГБУЗ РБ Верхнеяркеевская ЦРБ'!V_пр_4_5</vt:lpstr>
      <vt:lpstr>'ГБУЗ РБ ГБ № 1 г.Октябрьский'!V_пр_4_5</vt:lpstr>
      <vt:lpstr>'ГБУЗ РБ ГБ № 9 г.Уфа'!V_пр_4_5</vt:lpstr>
      <vt:lpstr>'ГБУЗ РБ ГБ г.Кумертау'!V_пр_4_5</vt:lpstr>
      <vt:lpstr>'ГБУЗ РБ ГБ г.Нефтекамск'!V_пр_4_5</vt:lpstr>
      <vt:lpstr>'ГБУЗ РБ ГБ г.Салават'!V_пр_4_5</vt:lpstr>
      <vt:lpstr>'ГБУЗ РБ ГДКБ № 17 г.Уфа'!V_пр_4_5</vt:lpstr>
      <vt:lpstr>'ГБУЗ РБ ГКБ № 1 г.Стерлитамак'!V_пр_4_5</vt:lpstr>
      <vt:lpstr>'ГБУЗ РБ ГКБ № 13 г.Уфа'!V_пр_4_5</vt:lpstr>
      <vt:lpstr>'ГБУЗ РБ ГКБ № 18 г.Уфа'!V_пр_4_5</vt:lpstr>
      <vt:lpstr>'ГБУЗ РБ ГКБ № 21 г.Уфа'!V_пр_4_5</vt:lpstr>
      <vt:lpstr>'ГБУЗ РБ ГКБ № 5 г.Уфа'!V_пр_4_5</vt:lpstr>
      <vt:lpstr>'ГБУЗ РБ ГКБ № 8 г.Уфа'!V_пр_4_5</vt:lpstr>
      <vt:lpstr>'ГБУЗ РБ ГКБ Демского р-на г.Уфы'!V_пр_4_5</vt:lpstr>
      <vt:lpstr>'ГБУЗ РБ Давлекановская ЦРБ'!V_пр_4_5</vt:lpstr>
      <vt:lpstr>'ГБУЗ РБ ДБ г.Стерлитамак'!V_пр_4_5</vt:lpstr>
      <vt:lpstr>'ГБУЗ РБ ДП № 2 г.Уфа'!V_пр_4_5</vt:lpstr>
      <vt:lpstr>'ГБУЗ РБ ДП № 3 г.Уфа'!V_пр_4_5</vt:lpstr>
      <vt:lpstr>'ГБУЗ РБ ДП № 4 г.Уфа'!V_пр_4_5</vt:lpstr>
      <vt:lpstr>'ГБУЗ РБ ДП № 5 г.Уфа'!V_пр_4_5</vt:lpstr>
      <vt:lpstr>'ГБУЗ РБ ДП № 6 г.Уфа'!V_пр_4_5</vt:lpstr>
      <vt:lpstr>'ГБУЗ РБ Дюртюлинская ЦРБ'!V_пр_4_5</vt:lpstr>
      <vt:lpstr>'ГБУЗ РБ Ермекеевская ЦРБ'!V_пр_4_5</vt:lpstr>
      <vt:lpstr>'ГБУЗ РБ Зилаирская ЦРБ'!V_пр_4_5</vt:lpstr>
      <vt:lpstr>'ГБУЗ РБ Иглинская ЦРБ'!V_пр_4_5</vt:lpstr>
      <vt:lpstr>'ГБУЗ РБ Исянгуловская ЦРБ'!V_пр_4_5</vt:lpstr>
      <vt:lpstr>'ГБУЗ РБ Ишимбайская ЦРБ'!V_пр_4_5</vt:lpstr>
      <vt:lpstr>'ГБУЗ РБ Калтасинская ЦРБ'!V_пр_4_5</vt:lpstr>
      <vt:lpstr>'ГБУЗ РБ Караидельская ЦРБ'!V_пр_4_5</vt:lpstr>
      <vt:lpstr>'ГБУЗ РБ Кармаскалинская ЦРБ'!V_пр_4_5</vt:lpstr>
      <vt:lpstr>'ГБУЗ РБ КБСМП г.Уфа'!V_пр_4_5</vt:lpstr>
      <vt:lpstr>'ГБУЗ РБ Кигинская ЦРБ'!V_пр_4_5</vt:lpstr>
      <vt:lpstr>'ГБУЗ РБ Краснокамская ЦРБ'!V_пр_4_5</vt:lpstr>
      <vt:lpstr>'ГБУЗ РБ Красноусольская ЦРБ'!V_пр_4_5</vt:lpstr>
      <vt:lpstr>'ГБУЗ РБ Кушнаренковская ЦРБ'!V_пр_4_5</vt:lpstr>
      <vt:lpstr>'ГБУЗ РБ Малоязовская ЦРБ'!V_пр_4_5</vt:lpstr>
      <vt:lpstr>'ГБУЗ РБ Мелеузовская ЦРБ'!V_пр_4_5</vt:lpstr>
      <vt:lpstr>'ГБУЗ РБ Месягутовская ЦРБ'!V_пр_4_5</vt:lpstr>
      <vt:lpstr>'ГБУЗ РБ Мишкинская ЦРБ'!V_пр_4_5</vt:lpstr>
      <vt:lpstr>'ГБУЗ РБ Миякинская ЦРБ'!V_пр_4_5</vt:lpstr>
      <vt:lpstr>'ГБУЗ РБ Мраковская ЦРБ'!V_пр_4_5</vt:lpstr>
      <vt:lpstr>'ГБУЗ РБ Нуримановская ЦРБ'!V_пр_4_5</vt:lpstr>
      <vt:lpstr>'ГБУЗ РБ Поликлиника № 43 г.Уфа'!V_пр_4_5</vt:lpstr>
      <vt:lpstr>'ГБУЗ РБ ПОликлиника № 46 г.Уфа'!V_пр_4_5</vt:lpstr>
      <vt:lpstr>'ГБУЗ РБ Поликлиника № 50 г.Уфа'!V_пр_4_5</vt:lpstr>
      <vt:lpstr>'ГБУЗ РБ Раевская ЦРБ'!V_пр_4_5</vt:lpstr>
      <vt:lpstr>'ГБУЗ РБ Стерлибашевская ЦРБ'!V_пр_4_5</vt:lpstr>
      <vt:lpstr>'ГБУЗ РБ Толбазинская ЦРБ'!V_пр_4_5</vt:lpstr>
      <vt:lpstr>'ГБУЗ РБ Туймазинская ЦРБ'!V_пр_4_5</vt:lpstr>
      <vt:lpstr>'ГБУЗ РБ Учалинская ЦГБ'!V_пр_4_5</vt:lpstr>
      <vt:lpstr>'ГБУЗ РБ Федоровская ЦРБ'!V_пр_4_5</vt:lpstr>
      <vt:lpstr>'ГБУЗ РБ ЦГБ г.Сибай'!V_пр_4_5</vt:lpstr>
      <vt:lpstr>'ГБУЗ РБ Чекмагушевская ЦРБ'!V_пр_4_5</vt:lpstr>
      <vt:lpstr>'ГБУЗ РБ Чишминская ЦРБ'!V_пр_4_5</vt:lpstr>
      <vt:lpstr>'ГБУЗ РБ Шаранская ЦРБ'!V_пр_4_5</vt:lpstr>
      <vt:lpstr>'ГБУЗ РБ Языковская ЦРБ'!V_пр_4_5</vt:lpstr>
      <vt:lpstr>'ГБУЗ РБ Янаульская ЦРБ'!V_пр_4_5</vt:lpstr>
      <vt:lpstr>'ООО "Медсервис" г. Салават'!V_пр_4_5</vt:lpstr>
      <vt:lpstr>'УФИЦ РАН'!V_пр_4_5</vt:lpstr>
      <vt:lpstr>'ФГБОУ ВО БГМУ МЗ РФ'!V_пр_4_5</vt:lpstr>
      <vt:lpstr>'ФГБУЗ МСЧ №142 ФМБА России'!V_пр_4_5</vt:lpstr>
      <vt:lpstr>'ЧУЗ "РЖД-Медицина"г.Стерлитамак'!V_пр_4_5</vt:lpstr>
      <vt:lpstr>'ЧУЗ"КБ"РЖД-Медицина" г.Уфа'!V_пр_4_5</vt:lpstr>
      <vt:lpstr>'ГБУЗ РБ Акъярская ЦРБ'!V_пр_4_6</vt:lpstr>
      <vt:lpstr>'ГБУЗ РБ Архангельская ЦРБ'!V_пр_4_6</vt:lpstr>
      <vt:lpstr>'ГБУЗ РБ Аскаровская ЦРБ'!V_пр_4_6</vt:lpstr>
      <vt:lpstr>'ГБУЗ РБ Аскинская ЦРБ'!V_пр_4_6</vt:lpstr>
      <vt:lpstr>'ГБУЗ РБ Баймакская ЦГБ'!V_пр_4_6</vt:lpstr>
      <vt:lpstr>'ГБУЗ РБ Бакалинская ЦРБ'!V_пр_4_6</vt:lpstr>
      <vt:lpstr>'ГБУЗ РБ Балтачевская ЦРБ'!V_пр_4_6</vt:lpstr>
      <vt:lpstr>'ГБУЗ РБ Белебеевская ЦРБ'!V_пр_4_6</vt:lpstr>
      <vt:lpstr>'ГБУЗ РБ Белокатайская ЦРБ'!V_пр_4_6</vt:lpstr>
      <vt:lpstr>'ГБУЗ РБ Белорецкая ЦРКБ'!V_пр_4_6</vt:lpstr>
      <vt:lpstr>'ГБУЗ РБ Бижбулякская ЦРБ'!V_пр_4_6</vt:lpstr>
      <vt:lpstr>'ГБУЗ РБ Бирская ЦРБ'!V_пр_4_6</vt:lpstr>
      <vt:lpstr>'ГБУЗ РБ Благовещенская ЦРБ'!V_пр_4_6</vt:lpstr>
      <vt:lpstr>'ГБУЗ РБ Большеустьикинская ЦРБ'!V_пр_4_6</vt:lpstr>
      <vt:lpstr>'ГБУЗ РБ Буздякская ЦРБ'!V_пр_4_6</vt:lpstr>
      <vt:lpstr>'ГБУЗ РБ Бураевская ЦРБ'!V_пр_4_6</vt:lpstr>
      <vt:lpstr>'ГБУЗ РБ Бурзянская ЦРБ'!V_пр_4_6</vt:lpstr>
      <vt:lpstr>'ГБУЗ РБ Верхне-Татыш. ЦРБ'!V_пр_4_6</vt:lpstr>
      <vt:lpstr>'ГБУЗ РБ Верхнеяркеевская ЦРБ'!V_пр_4_6</vt:lpstr>
      <vt:lpstr>'ГБУЗ РБ ГБ № 1 г.Октябрьский'!V_пр_4_6</vt:lpstr>
      <vt:lpstr>'ГБУЗ РБ ГБ № 9 г.Уфа'!V_пр_4_6</vt:lpstr>
      <vt:lpstr>'ГБУЗ РБ ГБ г.Кумертау'!V_пр_4_6</vt:lpstr>
      <vt:lpstr>'ГБУЗ РБ ГБ г.Нефтекамск'!V_пр_4_6</vt:lpstr>
      <vt:lpstr>'ГБУЗ РБ ГБ г.Салават'!V_пр_4_6</vt:lpstr>
      <vt:lpstr>'ГБУЗ РБ ГДКБ № 17 г.Уфа'!V_пр_4_6</vt:lpstr>
      <vt:lpstr>'ГБУЗ РБ ГКБ № 1 г.Стерлитамак'!V_пр_4_6</vt:lpstr>
      <vt:lpstr>'ГБУЗ РБ ГКБ № 13 г.Уфа'!V_пр_4_6</vt:lpstr>
      <vt:lpstr>'ГБУЗ РБ ГКБ № 18 г.Уфа'!V_пр_4_6</vt:lpstr>
      <vt:lpstr>'ГБУЗ РБ ГКБ № 21 г.Уфа'!V_пр_4_6</vt:lpstr>
      <vt:lpstr>'ГБУЗ РБ ГКБ № 5 г.Уфа'!V_пр_4_6</vt:lpstr>
      <vt:lpstr>'ГБУЗ РБ ГКБ № 8 г.Уфа'!V_пр_4_6</vt:lpstr>
      <vt:lpstr>'ГБУЗ РБ ГКБ Демского р-на г.Уфы'!V_пр_4_6</vt:lpstr>
      <vt:lpstr>'ГБУЗ РБ Давлекановская ЦРБ'!V_пр_4_6</vt:lpstr>
      <vt:lpstr>'ГБУЗ РБ ДБ г.Стерлитамак'!V_пр_4_6</vt:lpstr>
      <vt:lpstr>'ГБУЗ РБ ДП № 2 г.Уфа'!V_пр_4_6</vt:lpstr>
      <vt:lpstr>'ГБУЗ РБ ДП № 3 г.Уфа'!V_пр_4_6</vt:lpstr>
      <vt:lpstr>'ГБУЗ РБ ДП № 4 г.Уфа'!V_пр_4_6</vt:lpstr>
      <vt:lpstr>'ГБУЗ РБ ДП № 5 г.Уфа'!V_пр_4_6</vt:lpstr>
      <vt:lpstr>'ГБУЗ РБ ДП № 6 г.Уфа'!V_пр_4_6</vt:lpstr>
      <vt:lpstr>'ГБУЗ РБ Дюртюлинская ЦРБ'!V_пр_4_6</vt:lpstr>
      <vt:lpstr>'ГБУЗ РБ Ермекеевская ЦРБ'!V_пр_4_6</vt:lpstr>
      <vt:lpstr>'ГБУЗ РБ Зилаирская ЦРБ'!V_пр_4_6</vt:lpstr>
      <vt:lpstr>'ГБУЗ РБ Иглинская ЦРБ'!V_пр_4_6</vt:lpstr>
      <vt:lpstr>'ГБУЗ РБ Исянгуловская ЦРБ'!V_пр_4_6</vt:lpstr>
      <vt:lpstr>'ГБУЗ РБ Ишимбайская ЦРБ'!V_пр_4_6</vt:lpstr>
      <vt:lpstr>'ГБУЗ РБ Калтасинская ЦРБ'!V_пр_4_6</vt:lpstr>
      <vt:lpstr>'ГБУЗ РБ Караидельская ЦРБ'!V_пр_4_6</vt:lpstr>
      <vt:lpstr>'ГБУЗ РБ Кармаскалинская ЦРБ'!V_пр_4_6</vt:lpstr>
      <vt:lpstr>'ГБУЗ РБ КБСМП г.Уфа'!V_пр_4_6</vt:lpstr>
      <vt:lpstr>'ГБУЗ РБ Кигинская ЦРБ'!V_пр_4_6</vt:lpstr>
      <vt:lpstr>'ГБУЗ РБ Краснокамская ЦРБ'!V_пр_4_6</vt:lpstr>
      <vt:lpstr>'ГБУЗ РБ Красноусольская ЦРБ'!V_пр_4_6</vt:lpstr>
      <vt:lpstr>'ГБУЗ РБ Кушнаренковская ЦРБ'!V_пр_4_6</vt:lpstr>
      <vt:lpstr>'ГБУЗ РБ Малоязовская ЦРБ'!V_пр_4_6</vt:lpstr>
      <vt:lpstr>'ГБУЗ РБ Мелеузовская ЦРБ'!V_пр_4_6</vt:lpstr>
      <vt:lpstr>'ГБУЗ РБ Месягутовская ЦРБ'!V_пр_4_6</vt:lpstr>
      <vt:lpstr>'ГБУЗ РБ Мишкинская ЦРБ'!V_пр_4_6</vt:lpstr>
      <vt:lpstr>'ГБУЗ РБ Миякинская ЦРБ'!V_пр_4_6</vt:lpstr>
      <vt:lpstr>'ГБУЗ РБ Мраковская ЦРБ'!V_пр_4_6</vt:lpstr>
      <vt:lpstr>'ГБУЗ РБ Нуримановская ЦРБ'!V_пр_4_6</vt:lpstr>
      <vt:lpstr>'ГБУЗ РБ Поликлиника № 43 г.Уфа'!V_пр_4_6</vt:lpstr>
      <vt:lpstr>'ГБУЗ РБ ПОликлиника № 46 г.Уфа'!V_пр_4_6</vt:lpstr>
      <vt:lpstr>'ГБУЗ РБ Поликлиника № 50 г.Уфа'!V_пр_4_6</vt:lpstr>
      <vt:lpstr>'ГБУЗ РБ Раевская ЦРБ'!V_пр_4_6</vt:lpstr>
      <vt:lpstr>'ГБУЗ РБ Стерлибашевская ЦРБ'!V_пр_4_6</vt:lpstr>
      <vt:lpstr>'ГБУЗ РБ Толбазинская ЦРБ'!V_пр_4_6</vt:lpstr>
      <vt:lpstr>'ГБУЗ РБ Туймазинская ЦРБ'!V_пр_4_6</vt:lpstr>
      <vt:lpstr>'ГБУЗ РБ Учалинская ЦГБ'!V_пр_4_6</vt:lpstr>
      <vt:lpstr>'ГБУЗ РБ Федоровская ЦРБ'!V_пр_4_6</vt:lpstr>
      <vt:lpstr>'ГБУЗ РБ ЦГБ г.Сибай'!V_пр_4_6</vt:lpstr>
      <vt:lpstr>'ГБУЗ РБ Чекмагушевская ЦРБ'!V_пр_4_6</vt:lpstr>
      <vt:lpstr>'ГБУЗ РБ Чишминская ЦРБ'!V_пр_4_6</vt:lpstr>
      <vt:lpstr>'ГБУЗ РБ Шаранская ЦРБ'!V_пр_4_6</vt:lpstr>
      <vt:lpstr>'ГБУЗ РБ Языковская ЦРБ'!V_пр_4_6</vt:lpstr>
      <vt:lpstr>'ГБУЗ РБ Янаульская ЦРБ'!V_пр_4_6</vt:lpstr>
      <vt:lpstr>'ООО "Медсервис" г. Салават'!V_пр_4_6</vt:lpstr>
      <vt:lpstr>'УФИЦ РАН'!V_пр_4_6</vt:lpstr>
      <vt:lpstr>'ФГБОУ ВО БГМУ МЗ РФ'!V_пр_4_6</vt:lpstr>
      <vt:lpstr>'ФГБУЗ МСЧ №142 ФМБА России'!V_пр_4_6</vt:lpstr>
      <vt:lpstr>'ЧУЗ "РЖД-Медицина"г.Стерлитамак'!V_пр_4_6</vt:lpstr>
      <vt:lpstr>'ЧУЗ"КБ"РЖД-Медицина" г.Уфа'!V_пр_4_6</vt:lpstr>
      <vt:lpstr>'ГБУЗ РБ Акъярская ЦРБ'!V_пр_4_8</vt:lpstr>
      <vt:lpstr>'ГБУЗ РБ Архангельская ЦРБ'!V_пр_4_8</vt:lpstr>
      <vt:lpstr>'ГБУЗ РБ Аскаровская ЦРБ'!V_пр_4_8</vt:lpstr>
      <vt:lpstr>'ГБУЗ РБ Аскинская ЦРБ'!V_пр_4_8</vt:lpstr>
      <vt:lpstr>'ГБУЗ РБ Баймакская ЦГБ'!V_пр_4_8</vt:lpstr>
      <vt:lpstr>'ГБУЗ РБ Бакалинская ЦРБ'!V_пр_4_8</vt:lpstr>
      <vt:lpstr>'ГБУЗ РБ Балтачевская ЦРБ'!V_пр_4_8</vt:lpstr>
      <vt:lpstr>'ГБУЗ РБ Белебеевская ЦРБ'!V_пр_4_8</vt:lpstr>
      <vt:lpstr>'ГБУЗ РБ Белокатайская ЦРБ'!V_пр_4_8</vt:lpstr>
      <vt:lpstr>'ГБУЗ РБ Белорецкая ЦРКБ'!V_пр_4_8</vt:lpstr>
      <vt:lpstr>'ГБУЗ РБ Бижбулякская ЦРБ'!V_пр_4_8</vt:lpstr>
      <vt:lpstr>'ГБУЗ РБ Бирская ЦРБ'!V_пр_4_8</vt:lpstr>
      <vt:lpstr>'ГБУЗ РБ Благовещенская ЦРБ'!V_пр_4_8</vt:lpstr>
      <vt:lpstr>'ГБУЗ РБ Большеустьикинская ЦРБ'!V_пр_4_8</vt:lpstr>
      <vt:lpstr>'ГБУЗ РБ Буздякская ЦРБ'!V_пр_4_8</vt:lpstr>
      <vt:lpstr>'ГБУЗ РБ Бураевская ЦРБ'!V_пр_4_8</vt:lpstr>
      <vt:lpstr>'ГБУЗ РБ Бурзянская ЦРБ'!V_пр_4_8</vt:lpstr>
      <vt:lpstr>'ГБУЗ РБ Верхне-Татыш. ЦРБ'!V_пр_4_8</vt:lpstr>
      <vt:lpstr>'ГБУЗ РБ Верхнеяркеевская ЦРБ'!V_пр_4_8</vt:lpstr>
      <vt:lpstr>'ГБУЗ РБ ГБ № 1 г.Октябрьский'!V_пр_4_8</vt:lpstr>
      <vt:lpstr>'ГБУЗ РБ ГБ № 9 г.Уфа'!V_пр_4_8</vt:lpstr>
      <vt:lpstr>'ГБУЗ РБ ГБ г.Кумертау'!V_пр_4_8</vt:lpstr>
      <vt:lpstr>'ГБУЗ РБ ГБ г.Нефтекамск'!V_пр_4_8</vt:lpstr>
      <vt:lpstr>'ГБУЗ РБ ГБ г.Салават'!V_пр_4_8</vt:lpstr>
      <vt:lpstr>'ГБУЗ РБ ГДКБ № 17 г.Уфа'!V_пр_4_8</vt:lpstr>
      <vt:lpstr>'ГБУЗ РБ ГКБ № 1 г.Стерлитамак'!V_пр_4_8</vt:lpstr>
      <vt:lpstr>'ГБУЗ РБ ГКБ № 13 г.Уфа'!V_пр_4_8</vt:lpstr>
      <vt:lpstr>'ГБУЗ РБ ГКБ № 18 г.Уфа'!V_пр_4_8</vt:lpstr>
      <vt:lpstr>'ГБУЗ РБ ГКБ № 21 г.Уфа'!V_пр_4_8</vt:lpstr>
      <vt:lpstr>'ГБУЗ РБ ГКБ № 5 г.Уфа'!V_пр_4_8</vt:lpstr>
      <vt:lpstr>'ГБУЗ РБ ГКБ № 8 г.Уфа'!V_пр_4_8</vt:lpstr>
      <vt:lpstr>'ГБУЗ РБ ГКБ Демского р-на г.Уфы'!V_пр_4_8</vt:lpstr>
      <vt:lpstr>'ГБУЗ РБ Давлекановская ЦРБ'!V_пр_4_8</vt:lpstr>
      <vt:lpstr>'ГБУЗ РБ ДБ г.Стерлитамак'!V_пр_4_8</vt:lpstr>
      <vt:lpstr>'ГБУЗ РБ ДП № 2 г.Уфа'!V_пр_4_8</vt:lpstr>
      <vt:lpstr>'ГБУЗ РБ ДП № 3 г.Уфа'!V_пр_4_8</vt:lpstr>
      <vt:lpstr>'ГБУЗ РБ ДП № 4 г.Уфа'!V_пр_4_8</vt:lpstr>
      <vt:lpstr>'ГБУЗ РБ ДП № 5 г.Уфа'!V_пр_4_8</vt:lpstr>
      <vt:lpstr>'ГБУЗ РБ ДП № 6 г.Уфа'!V_пр_4_8</vt:lpstr>
      <vt:lpstr>'ГБУЗ РБ Дюртюлинская ЦРБ'!V_пр_4_8</vt:lpstr>
      <vt:lpstr>'ГБУЗ РБ Ермекеевская ЦРБ'!V_пр_4_8</vt:lpstr>
      <vt:lpstr>'ГБУЗ РБ Зилаирская ЦРБ'!V_пр_4_8</vt:lpstr>
      <vt:lpstr>'ГБУЗ РБ Иглинская ЦРБ'!V_пр_4_8</vt:lpstr>
      <vt:lpstr>'ГБУЗ РБ Исянгуловская ЦРБ'!V_пр_4_8</vt:lpstr>
      <vt:lpstr>'ГБУЗ РБ Ишимбайская ЦРБ'!V_пр_4_8</vt:lpstr>
      <vt:lpstr>'ГБУЗ РБ Калтасинская ЦРБ'!V_пр_4_8</vt:lpstr>
      <vt:lpstr>'ГБУЗ РБ Караидельская ЦРБ'!V_пр_4_8</vt:lpstr>
      <vt:lpstr>'ГБУЗ РБ Кармаскалинская ЦРБ'!V_пр_4_8</vt:lpstr>
      <vt:lpstr>'ГБУЗ РБ КБСМП г.Уфа'!V_пр_4_8</vt:lpstr>
      <vt:lpstr>'ГБУЗ РБ Кигинская ЦРБ'!V_пр_4_8</vt:lpstr>
      <vt:lpstr>'ГБУЗ РБ Краснокамская ЦРБ'!V_пр_4_8</vt:lpstr>
      <vt:lpstr>'ГБУЗ РБ Красноусольская ЦРБ'!V_пр_4_8</vt:lpstr>
      <vt:lpstr>'ГБУЗ РБ Кушнаренковская ЦРБ'!V_пр_4_8</vt:lpstr>
      <vt:lpstr>'ГБУЗ РБ Малоязовская ЦРБ'!V_пр_4_8</vt:lpstr>
      <vt:lpstr>'ГБУЗ РБ Мелеузовская ЦРБ'!V_пр_4_8</vt:lpstr>
      <vt:lpstr>'ГБУЗ РБ Месягутовская ЦРБ'!V_пр_4_8</vt:lpstr>
      <vt:lpstr>'ГБУЗ РБ Мишкинская ЦРБ'!V_пр_4_8</vt:lpstr>
      <vt:lpstr>'ГБУЗ РБ Миякинская ЦРБ'!V_пр_4_8</vt:lpstr>
      <vt:lpstr>'ГБУЗ РБ Мраковская ЦРБ'!V_пр_4_8</vt:lpstr>
      <vt:lpstr>'ГБУЗ РБ Нуримановская ЦРБ'!V_пр_4_8</vt:lpstr>
      <vt:lpstr>'ГБУЗ РБ Поликлиника № 43 г.Уфа'!V_пр_4_8</vt:lpstr>
      <vt:lpstr>'ГБУЗ РБ ПОликлиника № 46 г.Уфа'!V_пр_4_8</vt:lpstr>
      <vt:lpstr>'ГБУЗ РБ Поликлиника № 50 г.Уфа'!V_пр_4_8</vt:lpstr>
      <vt:lpstr>'ГБУЗ РБ Раевская ЦРБ'!V_пр_4_8</vt:lpstr>
      <vt:lpstr>'ГБУЗ РБ Стерлибашевская ЦРБ'!V_пр_4_8</vt:lpstr>
      <vt:lpstr>'ГБУЗ РБ Толбазинская ЦРБ'!V_пр_4_8</vt:lpstr>
      <vt:lpstr>'ГБУЗ РБ Туймазинская ЦРБ'!V_пр_4_8</vt:lpstr>
      <vt:lpstr>'ГБУЗ РБ Учалинская ЦГБ'!V_пр_4_8</vt:lpstr>
      <vt:lpstr>'ГБУЗ РБ Федоровская ЦРБ'!V_пр_4_8</vt:lpstr>
      <vt:lpstr>'ГБУЗ РБ ЦГБ г.Сибай'!V_пр_4_8</vt:lpstr>
      <vt:lpstr>'ГБУЗ РБ Чекмагушевская ЦРБ'!V_пр_4_8</vt:lpstr>
      <vt:lpstr>'ГБУЗ РБ Чишминская ЦРБ'!V_пр_4_8</vt:lpstr>
      <vt:lpstr>'ГБУЗ РБ Шаранская ЦРБ'!V_пр_4_8</vt:lpstr>
      <vt:lpstr>'ГБУЗ РБ Языковская ЦРБ'!V_пр_4_8</vt:lpstr>
      <vt:lpstr>'ГБУЗ РБ Янаульская ЦРБ'!V_пр_4_8</vt:lpstr>
      <vt:lpstr>'ООО "Медсервис" г. Салават'!V_пр_4_8</vt:lpstr>
      <vt:lpstr>'УФИЦ РАН'!V_пр_4_8</vt:lpstr>
      <vt:lpstr>'ФГБОУ ВО БГМУ МЗ РФ'!V_пр_4_8</vt:lpstr>
      <vt:lpstr>'ФГБУЗ МСЧ №142 ФМБА России'!V_пр_4_8</vt:lpstr>
      <vt:lpstr>'ЧУЗ "РЖД-Медицина"г.Стерлитамак'!V_пр_4_8</vt:lpstr>
      <vt:lpstr>'ЧУЗ"КБ"РЖД-Медицина" г.Уфа'!V_пр_4_8</vt:lpstr>
      <vt:lpstr>'ГБУЗ РБ Акъярская ЦРБ'!V_пр_40_8</vt:lpstr>
      <vt:lpstr>'ГБУЗ РБ Архангельская ЦРБ'!V_пр_40_8</vt:lpstr>
      <vt:lpstr>'ГБУЗ РБ Аскаровская ЦРБ'!V_пр_40_8</vt:lpstr>
      <vt:lpstr>'ГБУЗ РБ Аскинская ЦРБ'!V_пр_40_8</vt:lpstr>
      <vt:lpstr>'ГБУЗ РБ Баймакская ЦГБ'!V_пр_40_8</vt:lpstr>
      <vt:lpstr>'ГБУЗ РБ Бакалинская ЦРБ'!V_пр_40_8</vt:lpstr>
      <vt:lpstr>'ГБУЗ РБ Балтачевская ЦРБ'!V_пр_40_8</vt:lpstr>
      <vt:lpstr>'ГБУЗ РБ Белебеевская ЦРБ'!V_пр_40_8</vt:lpstr>
      <vt:lpstr>'ГБУЗ РБ Белокатайская ЦРБ'!V_пр_40_8</vt:lpstr>
      <vt:lpstr>'ГБУЗ РБ Белорецкая ЦРКБ'!V_пр_40_8</vt:lpstr>
      <vt:lpstr>'ГБУЗ РБ Бижбулякская ЦРБ'!V_пр_40_8</vt:lpstr>
      <vt:lpstr>'ГБУЗ РБ Бирская ЦРБ'!V_пр_40_8</vt:lpstr>
      <vt:lpstr>'ГБУЗ РБ Благовещенская ЦРБ'!V_пр_40_8</vt:lpstr>
      <vt:lpstr>'ГБУЗ РБ Большеустьикинская ЦРБ'!V_пр_40_8</vt:lpstr>
      <vt:lpstr>'ГБУЗ РБ Буздякская ЦРБ'!V_пр_40_8</vt:lpstr>
      <vt:lpstr>'ГБУЗ РБ Бураевская ЦРБ'!V_пр_40_8</vt:lpstr>
      <vt:lpstr>'ГБУЗ РБ Бурзянская ЦРБ'!V_пр_40_8</vt:lpstr>
      <vt:lpstr>'ГБУЗ РБ Верхне-Татыш. ЦРБ'!V_пр_40_8</vt:lpstr>
      <vt:lpstr>'ГБУЗ РБ Верхнеяркеевская ЦРБ'!V_пр_40_8</vt:lpstr>
      <vt:lpstr>'ГБУЗ РБ ГБ № 1 г.Октябрьский'!V_пр_40_8</vt:lpstr>
      <vt:lpstr>'ГБУЗ РБ ГБ № 9 г.Уфа'!V_пр_40_8</vt:lpstr>
      <vt:lpstr>'ГБУЗ РБ ГБ г.Кумертау'!V_пр_40_8</vt:lpstr>
      <vt:lpstr>'ГБУЗ РБ ГБ г.Нефтекамск'!V_пр_40_8</vt:lpstr>
      <vt:lpstr>'ГБУЗ РБ ГБ г.Салават'!V_пр_40_8</vt:lpstr>
      <vt:lpstr>'ГБУЗ РБ ГДКБ № 17 г.Уфа'!V_пр_40_8</vt:lpstr>
      <vt:lpstr>'ГБУЗ РБ ГКБ № 1 г.Стерлитамак'!V_пр_40_8</vt:lpstr>
      <vt:lpstr>'ГБУЗ РБ ГКБ № 13 г.Уфа'!V_пр_40_8</vt:lpstr>
      <vt:lpstr>'ГБУЗ РБ ГКБ № 18 г.Уфа'!V_пр_40_8</vt:lpstr>
      <vt:lpstr>'ГБУЗ РБ ГКБ № 21 г.Уфа'!V_пр_40_8</vt:lpstr>
      <vt:lpstr>'ГБУЗ РБ ГКБ № 5 г.Уфа'!V_пр_40_8</vt:lpstr>
      <vt:lpstr>'ГБУЗ РБ ГКБ № 8 г.Уфа'!V_пр_40_8</vt:lpstr>
      <vt:lpstr>'ГБУЗ РБ ГКБ Демского р-на г.Уфы'!V_пр_40_8</vt:lpstr>
      <vt:lpstr>'ГБУЗ РБ Давлекановская ЦРБ'!V_пр_40_8</vt:lpstr>
      <vt:lpstr>'ГБУЗ РБ ДБ г.Стерлитамак'!V_пр_40_8</vt:lpstr>
      <vt:lpstr>'ГБУЗ РБ ДП № 2 г.Уфа'!V_пр_40_8</vt:lpstr>
      <vt:lpstr>'ГБУЗ РБ ДП № 3 г.Уфа'!V_пр_40_8</vt:lpstr>
      <vt:lpstr>'ГБУЗ РБ ДП № 4 г.Уфа'!V_пр_40_8</vt:lpstr>
      <vt:lpstr>'ГБУЗ РБ ДП № 5 г.Уфа'!V_пр_40_8</vt:lpstr>
      <vt:lpstr>'ГБУЗ РБ ДП № 6 г.Уфа'!V_пр_40_8</vt:lpstr>
      <vt:lpstr>'ГБУЗ РБ Дюртюлинская ЦРБ'!V_пр_40_8</vt:lpstr>
      <vt:lpstr>'ГБУЗ РБ Ермекеевская ЦРБ'!V_пр_40_8</vt:lpstr>
      <vt:lpstr>'ГБУЗ РБ Зилаирская ЦРБ'!V_пр_40_8</vt:lpstr>
      <vt:lpstr>'ГБУЗ РБ Иглинская ЦРБ'!V_пр_40_8</vt:lpstr>
      <vt:lpstr>'ГБУЗ РБ Исянгуловская ЦРБ'!V_пр_40_8</vt:lpstr>
      <vt:lpstr>'ГБУЗ РБ Ишимбайская ЦРБ'!V_пр_40_8</vt:lpstr>
      <vt:lpstr>'ГБУЗ РБ Калтасинская ЦРБ'!V_пр_40_8</vt:lpstr>
      <vt:lpstr>'ГБУЗ РБ Караидельская ЦРБ'!V_пр_40_8</vt:lpstr>
      <vt:lpstr>'ГБУЗ РБ Кармаскалинская ЦРБ'!V_пр_40_8</vt:lpstr>
      <vt:lpstr>'ГБУЗ РБ КБСМП г.Уфа'!V_пр_40_8</vt:lpstr>
      <vt:lpstr>'ГБУЗ РБ Кигинская ЦРБ'!V_пр_40_8</vt:lpstr>
      <vt:lpstr>'ГБУЗ РБ Краснокамская ЦРБ'!V_пр_40_8</vt:lpstr>
      <vt:lpstr>'ГБУЗ РБ Красноусольская ЦРБ'!V_пр_40_8</vt:lpstr>
      <vt:lpstr>'ГБУЗ РБ Кушнаренковская ЦРБ'!V_пр_40_8</vt:lpstr>
      <vt:lpstr>'ГБУЗ РБ Малоязовская ЦРБ'!V_пр_40_8</vt:lpstr>
      <vt:lpstr>'ГБУЗ РБ Мелеузовская ЦРБ'!V_пр_40_8</vt:lpstr>
      <vt:lpstr>'ГБУЗ РБ Месягутовская ЦРБ'!V_пр_40_8</vt:lpstr>
      <vt:lpstr>'ГБУЗ РБ Мишкинская ЦРБ'!V_пр_40_8</vt:lpstr>
      <vt:lpstr>'ГБУЗ РБ Миякинская ЦРБ'!V_пр_40_8</vt:lpstr>
      <vt:lpstr>'ГБУЗ РБ Мраковская ЦРБ'!V_пр_40_8</vt:lpstr>
      <vt:lpstr>'ГБУЗ РБ Нуримановская ЦРБ'!V_пр_40_8</vt:lpstr>
      <vt:lpstr>'ГБУЗ РБ Поликлиника № 43 г.Уфа'!V_пр_40_8</vt:lpstr>
      <vt:lpstr>'ГБУЗ РБ ПОликлиника № 46 г.Уфа'!V_пр_40_8</vt:lpstr>
      <vt:lpstr>'ГБУЗ РБ Поликлиника № 50 г.Уфа'!V_пр_40_8</vt:lpstr>
      <vt:lpstr>'ГБУЗ РБ Раевская ЦРБ'!V_пр_40_8</vt:lpstr>
      <vt:lpstr>'ГБУЗ РБ Стерлибашевская ЦРБ'!V_пр_40_8</vt:lpstr>
      <vt:lpstr>'ГБУЗ РБ Толбазинская ЦРБ'!V_пр_40_8</vt:lpstr>
      <vt:lpstr>'ГБУЗ РБ Туймазинская ЦРБ'!V_пр_40_8</vt:lpstr>
      <vt:lpstr>'ГБУЗ РБ Учалинская ЦГБ'!V_пр_40_8</vt:lpstr>
      <vt:lpstr>'ГБУЗ РБ Федоровская ЦРБ'!V_пр_40_8</vt:lpstr>
      <vt:lpstr>'ГБУЗ РБ ЦГБ г.Сибай'!V_пр_40_8</vt:lpstr>
      <vt:lpstr>'ГБУЗ РБ Чекмагушевская ЦРБ'!V_пр_40_8</vt:lpstr>
      <vt:lpstr>'ГБУЗ РБ Чишминская ЦРБ'!V_пр_40_8</vt:lpstr>
      <vt:lpstr>'ГБУЗ РБ Шаранская ЦРБ'!V_пр_40_8</vt:lpstr>
      <vt:lpstr>'ГБУЗ РБ Языковская ЦРБ'!V_пр_40_8</vt:lpstr>
      <vt:lpstr>'ГБУЗ РБ Янаульская ЦРБ'!V_пр_40_8</vt:lpstr>
      <vt:lpstr>'ООО "Медсервис" г. Салават'!V_пр_40_8</vt:lpstr>
      <vt:lpstr>'УФИЦ РАН'!V_пр_40_8</vt:lpstr>
      <vt:lpstr>'ФГБОУ ВО БГМУ МЗ РФ'!V_пр_40_8</vt:lpstr>
      <vt:lpstr>'ФГБУЗ МСЧ №142 ФМБА России'!V_пр_40_8</vt:lpstr>
      <vt:lpstr>'ЧУЗ "РЖД-Медицина"г.Стерлитамак'!V_пр_40_8</vt:lpstr>
      <vt:lpstr>'ЧУЗ"КБ"РЖД-Медицина" г.Уфа'!V_пр_40_8</vt:lpstr>
      <vt:lpstr>'ГБУЗ РБ Акъярская ЦРБ'!V_пр_5_2</vt:lpstr>
      <vt:lpstr>'ГБУЗ РБ Архангельская ЦРБ'!V_пр_5_2</vt:lpstr>
      <vt:lpstr>'ГБУЗ РБ Аскаровская ЦРБ'!V_пр_5_2</vt:lpstr>
      <vt:lpstr>'ГБУЗ РБ Аскинская ЦРБ'!V_пр_5_2</vt:lpstr>
      <vt:lpstr>'ГБУЗ РБ Баймакская ЦГБ'!V_пр_5_2</vt:lpstr>
      <vt:lpstr>'ГБУЗ РБ Бакалинская ЦРБ'!V_пр_5_2</vt:lpstr>
      <vt:lpstr>'ГБУЗ РБ Балтачевская ЦРБ'!V_пр_5_2</vt:lpstr>
      <vt:lpstr>'ГБУЗ РБ Белебеевская ЦРБ'!V_пр_5_2</vt:lpstr>
      <vt:lpstr>'ГБУЗ РБ Белокатайская ЦРБ'!V_пр_5_2</vt:lpstr>
      <vt:lpstr>'ГБУЗ РБ Белорецкая ЦРКБ'!V_пр_5_2</vt:lpstr>
      <vt:lpstr>'ГБУЗ РБ Бижбулякская ЦРБ'!V_пр_5_2</vt:lpstr>
      <vt:lpstr>'ГБУЗ РБ Бирская ЦРБ'!V_пр_5_2</vt:lpstr>
      <vt:lpstr>'ГБУЗ РБ Благовещенская ЦРБ'!V_пр_5_2</vt:lpstr>
      <vt:lpstr>'ГБУЗ РБ Большеустьикинская ЦРБ'!V_пр_5_2</vt:lpstr>
      <vt:lpstr>'ГБУЗ РБ Буздякская ЦРБ'!V_пр_5_2</vt:lpstr>
      <vt:lpstr>'ГБУЗ РБ Бураевская ЦРБ'!V_пр_5_2</vt:lpstr>
      <vt:lpstr>'ГБУЗ РБ Бурзянская ЦРБ'!V_пр_5_2</vt:lpstr>
      <vt:lpstr>'ГБУЗ РБ Верхне-Татыш. ЦРБ'!V_пр_5_2</vt:lpstr>
      <vt:lpstr>'ГБУЗ РБ Верхнеяркеевская ЦРБ'!V_пр_5_2</vt:lpstr>
      <vt:lpstr>'ГБУЗ РБ ГБ № 1 г.Октябрьский'!V_пр_5_2</vt:lpstr>
      <vt:lpstr>'ГБУЗ РБ ГБ № 9 г.Уфа'!V_пр_5_2</vt:lpstr>
      <vt:lpstr>'ГБУЗ РБ ГБ г.Кумертау'!V_пр_5_2</vt:lpstr>
      <vt:lpstr>'ГБУЗ РБ ГБ г.Нефтекамск'!V_пр_5_2</vt:lpstr>
      <vt:lpstr>'ГБУЗ РБ ГБ г.Салават'!V_пр_5_2</vt:lpstr>
      <vt:lpstr>'ГБУЗ РБ ГДКБ № 17 г.Уфа'!V_пр_5_2</vt:lpstr>
      <vt:lpstr>'ГБУЗ РБ ГКБ № 1 г.Стерлитамак'!V_пр_5_2</vt:lpstr>
      <vt:lpstr>'ГБУЗ РБ ГКБ № 13 г.Уфа'!V_пр_5_2</vt:lpstr>
      <vt:lpstr>'ГБУЗ РБ ГКБ № 18 г.Уфа'!V_пр_5_2</vt:lpstr>
      <vt:lpstr>'ГБУЗ РБ ГКБ № 21 г.Уфа'!V_пр_5_2</vt:lpstr>
      <vt:lpstr>'ГБУЗ РБ ГКБ № 5 г.Уфа'!V_пр_5_2</vt:lpstr>
      <vt:lpstr>'ГБУЗ РБ ГКБ № 8 г.Уфа'!V_пр_5_2</vt:lpstr>
      <vt:lpstr>'ГБУЗ РБ ГКБ Демского р-на г.Уфы'!V_пр_5_2</vt:lpstr>
      <vt:lpstr>'ГБУЗ РБ Давлекановская ЦРБ'!V_пр_5_2</vt:lpstr>
      <vt:lpstr>'ГБУЗ РБ ДБ г.Стерлитамак'!V_пр_5_2</vt:lpstr>
      <vt:lpstr>'ГБУЗ РБ ДП № 2 г.Уфа'!V_пр_5_2</vt:lpstr>
      <vt:lpstr>'ГБУЗ РБ ДП № 3 г.Уфа'!V_пр_5_2</vt:lpstr>
      <vt:lpstr>'ГБУЗ РБ ДП № 4 г.Уфа'!V_пр_5_2</vt:lpstr>
      <vt:lpstr>'ГБУЗ РБ ДП № 5 г.Уфа'!V_пр_5_2</vt:lpstr>
      <vt:lpstr>'ГБУЗ РБ ДП № 6 г.Уфа'!V_пр_5_2</vt:lpstr>
      <vt:lpstr>'ГБУЗ РБ Дюртюлинская ЦРБ'!V_пр_5_2</vt:lpstr>
      <vt:lpstr>'ГБУЗ РБ Ермекеевская ЦРБ'!V_пр_5_2</vt:lpstr>
      <vt:lpstr>'ГБУЗ РБ Зилаирская ЦРБ'!V_пр_5_2</vt:lpstr>
      <vt:lpstr>'ГБУЗ РБ Иглинская ЦРБ'!V_пр_5_2</vt:lpstr>
      <vt:lpstr>'ГБУЗ РБ Исянгуловская ЦРБ'!V_пр_5_2</vt:lpstr>
      <vt:lpstr>'ГБУЗ РБ Ишимбайская ЦРБ'!V_пр_5_2</vt:lpstr>
      <vt:lpstr>'ГБУЗ РБ Калтасинская ЦРБ'!V_пр_5_2</vt:lpstr>
      <vt:lpstr>'ГБУЗ РБ Караидельская ЦРБ'!V_пр_5_2</vt:lpstr>
      <vt:lpstr>'ГБУЗ РБ Кармаскалинская ЦРБ'!V_пр_5_2</vt:lpstr>
      <vt:lpstr>'ГБУЗ РБ КБСМП г.Уфа'!V_пр_5_2</vt:lpstr>
      <vt:lpstr>'ГБУЗ РБ Кигинская ЦРБ'!V_пр_5_2</vt:lpstr>
      <vt:lpstr>'ГБУЗ РБ Краснокамская ЦРБ'!V_пр_5_2</vt:lpstr>
      <vt:lpstr>'ГБУЗ РБ Красноусольская ЦРБ'!V_пр_5_2</vt:lpstr>
      <vt:lpstr>'ГБУЗ РБ Кушнаренковская ЦРБ'!V_пр_5_2</vt:lpstr>
      <vt:lpstr>'ГБУЗ РБ Малоязовская ЦРБ'!V_пр_5_2</vt:lpstr>
      <vt:lpstr>'ГБУЗ РБ Мелеузовская ЦРБ'!V_пр_5_2</vt:lpstr>
      <vt:lpstr>'ГБУЗ РБ Месягутовская ЦРБ'!V_пр_5_2</vt:lpstr>
      <vt:lpstr>'ГБУЗ РБ Мишкинская ЦРБ'!V_пр_5_2</vt:lpstr>
      <vt:lpstr>'ГБУЗ РБ Миякинская ЦРБ'!V_пр_5_2</vt:lpstr>
      <vt:lpstr>'ГБУЗ РБ Мраковская ЦРБ'!V_пр_5_2</vt:lpstr>
      <vt:lpstr>'ГБУЗ РБ Нуримановская ЦРБ'!V_пр_5_2</vt:lpstr>
      <vt:lpstr>'ГБУЗ РБ Поликлиника № 43 г.Уфа'!V_пр_5_2</vt:lpstr>
      <vt:lpstr>'ГБУЗ РБ ПОликлиника № 46 г.Уфа'!V_пр_5_2</vt:lpstr>
      <vt:lpstr>'ГБУЗ РБ Поликлиника № 50 г.Уфа'!V_пр_5_2</vt:lpstr>
      <vt:lpstr>'ГБУЗ РБ Раевская ЦРБ'!V_пр_5_2</vt:lpstr>
      <vt:lpstr>'ГБУЗ РБ Стерлибашевская ЦРБ'!V_пр_5_2</vt:lpstr>
      <vt:lpstr>'ГБУЗ РБ Толбазинская ЦРБ'!V_пр_5_2</vt:lpstr>
      <vt:lpstr>'ГБУЗ РБ Туймазинская ЦРБ'!V_пр_5_2</vt:lpstr>
      <vt:lpstr>'ГБУЗ РБ Учалинская ЦГБ'!V_пр_5_2</vt:lpstr>
      <vt:lpstr>'ГБУЗ РБ Федоровская ЦРБ'!V_пр_5_2</vt:lpstr>
      <vt:lpstr>'ГБУЗ РБ ЦГБ г.Сибай'!V_пр_5_2</vt:lpstr>
      <vt:lpstr>'ГБУЗ РБ Чекмагушевская ЦРБ'!V_пр_5_2</vt:lpstr>
      <vt:lpstr>'ГБУЗ РБ Чишминская ЦРБ'!V_пр_5_2</vt:lpstr>
      <vt:lpstr>'ГБУЗ РБ Шаранская ЦРБ'!V_пр_5_2</vt:lpstr>
      <vt:lpstr>'ГБУЗ РБ Языковская ЦРБ'!V_пр_5_2</vt:lpstr>
      <vt:lpstr>'ГБУЗ РБ Янаульская ЦРБ'!V_пр_5_2</vt:lpstr>
      <vt:lpstr>'ООО "Медсервис" г. Салават'!V_пр_5_2</vt:lpstr>
      <vt:lpstr>'УФИЦ РАН'!V_пр_5_2</vt:lpstr>
      <vt:lpstr>'ФГБОУ ВО БГМУ МЗ РФ'!V_пр_5_2</vt:lpstr>
      <vt:lpstr>'ФГБУЗ МСЧ №142 ФМБА России'!V_пр_5_2</vt:lpstr>
      <vt:lpstr>'ЧУЗ "РЖД-Медицина"г.Стерлитамак'!V_пр_5_2</vt:lpstr>
      <vt:lpstr>'ЧУЗ"КБ"РЖД-Медицина" г.Уфа'!V_пр_5_2</vt:lpstr>
      <vt:lpstr>'ГБУЗ РБ Акъярская ЦРБ'!V_пр_5_5</vt:lpstr>
      <vt:lpstr>'ГБУЗ РБ Архангельская ЦРБ'!V_пр_5_5</vt:lpstr>
      <vt:lpstr>'ГБУЗ РБ Аскаровская ЦРБ'!V_пр_5_5</vt:lpstr>
      <vt:lpstr>'ГБУЗ РБ Аскинская ЦРБ'!V_пр_5_5</vt:lpstr>
      <vt:lpstr>'ГБУЗ РБ Баймакская ЦГБ'!V_пр_5_5</vt:lpstr>
      <vt:lpstr>'ГБУЗ РБ Бакалинская ЦРБ'!V_пр_5_5</vt:lpstr>
      <vt:lpstr>'ГБУЗ РБ Балтачевская ЦРБ'!V_пр_5_5</vt:lpstr>
      <vt:lpstr>'ГБУЗ РБ Белебеевская ЦРБ'!V_пр_5_5</vt:lpstr>
      <vt:lpstr>'ГБУЗ РБ Белокатайская ЦРБ'!V_пр_5_5</vt:lpstr>
      <vt:lpstr>'ГБУЗ РБ Белорецкая ЦРКБ'!V_пр_5_5</vt:lpstr>
      <vt:lpstr>'ГБУЗ РБ Бижбулякская ЦРБ'!V_пр_5_5</vt:lpstr>
      <vt:lpstr>'ГБУЗ РБ Бирская ЦРБ'!V_пр_5_5</vt:lpstr>
      <vt:lpstr>'ГБУЗ РБ Благовещенская ЦРБ'!V_пр_5_5</vt:lpstr>
      <vt:lpstr>'ГБУЗ РБ Большеустьикинская ЦРБ'!V_пр_5_5</vt:lpstr>
      <vt:lpstr>'ГБУЗ РБ Буздякская ЦРБ'!V_пр_5_5</vt:lpstr>
      <vt:lpstr>'ГБУЗ РБ Бураевская ЦРБ'!V_пр_5_5</vt:lpstr>
      <vt:lpstr>'ГБУЗ РБ Бурзянская ЦРБ'!V_пр_5_5</vt:lpstr>
      <vt:lpstr>'ГБУЗ РБ Верхне-Татыш. ЦРБ'!V_пр_5_5</vt:lpstr>
      <vt:lpstr>'ГБУЗ РБ Верхнеяркеевская ЦРБ'!V_пр_5_5</vt:lpstr>
      <vt:lpstr>'ГБУЗ РБ ГБ № 1 г.Октябрьский'!V_пр_5_5</vt:lpstr>
      <vt:lpstr>'ГБУЗ РБ ГБ № 9 г.Уфа'!V_пр_5_5</vt:lpstr>
      <vt:lpstr>'ГБУЗ РБ ГБ г.Кумертау'!V_пр_5_5</vt:lpstr>
      <vt:lpstr>'ГБУЗ РБ ГБ г.Нефтекамск'!V_пр_5_5</vt:lpstr>
      <vt:lpstr>'ГБУЗ РБ ГБ г.Салават'!V_пр_5_5</vt:lpstr>
      <vt:lpstr>'ГБУЗ РБ ГДКБ № 17 г.Уфа'!V_пр_5_5</vt:lpstr>
      <vt:lpstr>'ГБУЗ РБ ГКБ № 1 г.Стерлитамак'!V_пр_5_5</vt:lpstr>
      <vt:lpstr>'ГБУЗ РБ ГКБ № 13 г.Уфа'!V_пр_5_5</vt:lpstr>
      <vt:lpstr>'ГБУЗ РБ ГКБ № 18 г.Уфа'!V_пр_5_5</vt:lpstr>
      <vt:lpstr>'ГБУЗ РБ ГКБ № 21 г.Уфа'!V_пр_5_5</vt:lpstr>
      <vt:lpstr>'ГБУЗ РБ ГКБ № 5 г.Уфа'!V_пр_5_5</vt:lpstr>
      <vt:lpstr>'ГБУЗ РБ ГКБ № 8 г.Уфа'!V_пр_5_5</vt:lpstr>
      <vt:lpstr>'ГБУЗ РБ ГКБ Демского р-на г.Уфы'!V_пр_5_5</vt:lpstr>
      <vt:lpstr>'ГБУЗ РБ Давлекановская ЦРБ'!V_пр_5_5</vt:lpstr>
      <vt:lpstr>'ГБУЗ РБ ДБ г.Стерлитамак'!V_пр_5_5</vt:lpstr>
      <vt:lpstr>'ГБУЗ РБ ДП № 2 г.Уфа'!V_пр_5_5</vt:lpstr>
      <vt:lpstr>'ГБУЗ РБ ДП № 3 г.Уфа'!V_пр_5_5</vt:lpstr>
      <vt:lpstr>'ГБУЗ РБ ДП № 4 г.Уфа'!V_пр_5_5</vt:lpstr>
      <vt:lpstr>'ГБУЗ РБ ДП № 5 г.Уфа'!V_пр_5_5</vt:lpstr>
      <vt:lpstr>'ГБУЗ РБ ДП № 6 г.Уфа'!V_пр_5_5</vt:lpstr>
      <vt:lpstr>'ГБУЗ РБ Дюртюлинская ЦРБ'!V_пр_5_5</vt:lpstr>
      <vt:lpstr>'ГБУЗ РБ Ермекеевская ЦРБ'!V_пр_5_5</vt:lpstr>
      <vt:lpstr>'ГБУЗ РБ Зилаирская ЦРБ'!V_пр_5_5</vt:lpstr>
      <vt:lpstr>'ГБУЗ РБ Иглинская ЦРБ'!V_пр_5_5</vt:lpstr>
      <vt:lpstr>'ГБУЗ РБ Исянгуловская ЦРБ'!V_пр_5_5</vt:lpstr>
      <vt:lpstr>'ГБУЗ РБ Ишимбайская ЦРБ'!V_пр_5_5</vt:lpstr>
      <vt:lpstr>'ГБУЗ РБ Калтасинская ЦРБ'!V_пр_5_5</vt:lpstr>
      <vt:lpstr>'ГБУЗ РБ Караидельская ЦРБ'!V_пр_5_5</vt:lpstr>
      <vt:lpstr>'ГБУЗ РБ Кармаскалинская ЦРБ'!V_пр_5_5</vt:lpstr>
      <vt:lpstr>'ГБУЗ РБ КБСМП г.Уфа'!V_пр_5_5</vt:lpstr>
      <vt:lpstr>'ГБУЗ РБ Кигинская ЦРБ'!V_пр_5_5</vt:lpstr>
      <vt:lpstr>'ГБУЗ РБ Краснокамская ЦРБ'!V_пр_5_5</vt:lpstr>
      <vt:lpstr>'ГБУЗ РБ Красноусольская ЦРБ'!V_пр_5_5</vt:lpstr>
      <vt:lpstr>'ГБУЗ РБ Кушнаренковская ЦРБ'!V_пр_5_5</vt:lpstr>
      <vt:lpstr>'ГБУЗ РБ Малоязовская ЦРБ'!V_пр_5_5</vt:lpstr>
      <vt:lpstr>'ГБУЗ РБ Мелеузовская ЦРБ'!V_пр_5_5</vt:lpstr>
      <vt:lpstr>'ГБУЗ РБ Месягутовская ЦРБ'!V_пр_5_5</vt:lpstr>
      <vt:lpstr>'ГБУЗ РБ Мишкинская ЦРБ'!V_пр_5_5</vt:lpstr>
      <vt:lpstr>'ГБУЗ РБ Миякинская ЦРБ'!V_пр_5_5</vt:lpstr>
      <vt:lpstr>'ГБУЗ РБ Мраковская ЦРБ'!V_пр_5_5</vt:lpstr>
      <vt:lpstr>'ГБУЗ РБ Нуримановская ЦРБ'!V_пр_5_5</vt:lpstr>
      <vt:lpstr>'ГБУЗ РБ Поликлиника № 43 г.Уфа'!V_пр_5_5</vt:lpstr>
      <vt:lpstr>'ГБУЗ РБ ПОликлиника № 46 г.Уфа'!V_пр_5_5</vt:lpstr>
      <vt:lpstr>'ГБУЗ РБ Поликлиника № 50 г.Уфа'!V_пр_5_5</vt:lpstr>
      <vt:lpstr>'ГБУЗ РБ Раевская ЦРБ'!V_пр_5_5</vt:lpstr>
      <vt:lpstr>'ГБУЗ РБ Стерлибашевская ЦРБ'!V_пр_5_5</vt:lpstr>
      <vt:lpstr>'ГБУЗ РБ Толбазинская ЦРБ'!V_пр_5_5</vt:lpstr>
      <vt:lpstr>'ГБУЗ РБ Туймазинская ЦРБ'!V_пр_5_5</vt:lpstr>
      <vt:lpstr>'ГБУЗ РБ Учалинская ЦГБ'!V_пр_5_5</vt:lpstr>
      <vt:lpstr>'ГБУЗ РБ Федоровская ЦРБ'!V_пр_5_5</vt:lpstr>
      <vt:lpstr>'ГБУЗ РБ ЦГБ г.Сибай'!V_пр_5_5</vt:lpstr>
      <vt:lpstr>'ГБУЗ РБ Чекмагушевская ЦРБ'!V_пр_5_5</vt:lpstr>
      <vt:lpstr>'ГБУЗ РБ Чишминская ЦРБ'!V_пр_5_5</vt:lpstr>
      <vt:lpstr>'ГБУЗ РБ Шаранская ЦРБ'!V_пр_5_5</vt:lpstr>
      <vt:lpstr>'ГБУЗ РБ Языковская ЦРБ'!V_пр_5_5</vt:lpstr>
      <vt:lpstr>'ГБУЗ РБ Янаульская ЦРБ'!V_пр_5_5</vt:lpstr>
      <vt:lpstr>'ООО "Медсервис" г. Салават'!V_пр_5_5</vt:lpstr>
      <vt:lpstr>'УФИЦ РАН'!V_пр_5_5</vt:lpstr>
      <vt:lpstr>'ФГБОУ ВО БГМУ МЗ РФ'!V_пр_5_5</vt:lpstr>
      <vt:lpstr>'ФГБУЗ МСЧ №142 ФМБА России'!V_пр_5_5</vt:lpstr>
      <vt:lpstr>'ЧУЗ "РЖД-Медицина"г.Стерлитамак'!V_пр_5_5</vt:lpstr>
      <vt:lpstr>'ЧУЗ"КБ"РЖД-Медицина" г.Уфа'!V_пр_5_5</vt:lpstr>
      <vt:lpstr>'ГБУЗ РБ Акъярская ЦРБ'!V_пр_5_6</vt:lpstr>
      <vt:lpstr>'ГБУЗ РБ Архангельская ЦРБ'!V_пр_5_6</vt:lpstr>
      <vt:lpstr>'ГБУЗ РБ Аскаровская ЦРБ'!V_пр_5_6</vt:lpstr>
      <vt:lpstr>'ГБУЗ РБ Аскинская ЦРБ'!V_пр_5_6</vt:lpstr>
      <vt:lpstr>'ГБУЗ РБ Баймакская ЦГБ'!V_пр_5_6</vt:lpstr>
      <vt:lpstr>'ГБУЗ РБ Бакалинская ЦРБ'!V_пр_5_6</vt:lpstr>
      <vt:lpstr>'ГБУЗ РБ Балтачевская ЦРБ'!V_пр_5_6</vt:lpstr>
      <vt:lpstr>'ГБУЗ РБ Белебеевская ЦРБ'!V_пр_5_6</vt:lpstr>
      <vt:lpstr>'ГБУЗ РБ Белокатайская ЦРБ'!V_пр_5_6</vt:lpstr>
      <vt:lpstr>'ГБУЗ РБ Белорецкая ЦРКБ'!V_пр_5_6</vt:lpstr>
      <vt:lpstr>'ГБУЗ РБ Бижбулякская ЦРБ'!V_пр_5_6</vt:lpstr>
      <vt:lpstr>'ГБУЗ РБ Бирская ЦРБ'!V_пр_5_6</vt:lpstr>
      <vt:lpstr>'ГБУЗ РБ Благовещенская ЦРБ'!V_пр_5_6</vt:lpstr>
      <vt:lpstr>'ГБУЗ РБ Большеустьикинская ЦРБ'!V_пр_5_6</vt:lpstr>
      <vt:lpstr>'ГБУЗ РБ Буздякская ЦРБ'!V_пр_5_6</vt:lpstr>
      <vt:lpstr>'ГБУЗ РБ Бураевская ЦРБ'!V_пр_5_6</vt:lpstr>
      <vt:lpstr>'ГБУЗ РБ Бурзянская ЦРБ'!V_пр_5_6</vt:lpstr>
      <vt:lpstr>'ГБУЗ РБ Верхне-Татыш. ЦРБ'!V_пр_5_6</vt:lpstr>
      <vt:lpstr>'ГБУЗ РБ Верхнеяркеевская ЦРБ'!V_пр_5_6</vt:lpstr>
      <vt:lpstr>'ГБУЗ РБ ГБ № 1 г.Октябрьский'!V_пр_5_6</vt:lpstr>
      <vt:lpstr>'ГБУЗ РБ ГБ № 9 г.Уфа'!V_пр_5_6</vt:lpstr>
      <vt:lpstr>'ГБУЗ РБ ГБ г.Кумертау'!V_пр_5_6</vt:lpstr>
      <vt:lpstr>'ГБУЗ РБ ГБ г.Нефтекамск'!V_пр_5_6</vt:lpstr>
      <vt:lpstr>'ГБУЗ РБ ГБ г.Салават'!V_пр_5_6</vt:lpstr>
      <vt:lpstr>'ГБУЗ РБ ГДКБ № 17 г.Уфа'!V_пр_5_6</vt:lpstr>
      <vt:lpstr>'ГБУЗ РБ ГКБ № 1 г.Стерлитамак'!V_пр_5_6</vt:lpstr>
      <vt:lpstr>'ГБУЗ РБ ГКБ № 13 г.Уфа'!V_пр_5_6</vt:lpstr>
      <vt:lpstr>'ГБУЗ РБ ГКБ № 18 г.Уфа'!V_пр_5_6</vt:lpstr>
      <vt:lpstr>'ГБУЗ РБ ГКБ № 21 г.Уфа'!V_пр_5_6</vt:lpstr>
      <vt:lpstr>'ГБУЗ РБ ГКБ № 5 г.Уфа'!V_пр_5_6</vt:lpstr>
      <vt:lpstr>'ГБУЗ РБ ГКБ № 8 г.Уфа'!V_пр_5_6</vt:lpstr>
      <vt:lpstr>'ГБУЗ РБ ГКБ Демского р-на г.Уфы'!V_пр_5_6</vt:lpstr>
      <vt:lpstr>'ГБУЗ РБ Давлекановская ЦРБ'!V_пр_5_6</vt:lpstr>
      <vt:lpstr>'ГБУЗ РБ ДБ г.Стерлитамак'!V_пр_5_6</vt:lpstr>
      <vt:lpstr>'ГБУЗ РБ ДП № 2 г.Уфа'!V_пр_5_6</vt:lpstr>
      <vt:lpstr>'ГБУЗ РБ ДП № 3 г.Уфа'!V_пр_5_6</vt:lpstr>
      <vt:lpstr>'ГБУЗ РБ ДП № 4 г.Уфа'!V_пр_5_6</vt:lpstr>
      <vt:lpstr>'ГБУЗ РБ ДП № 5 г.Уфа'!V_пр_5_6</vt:lpstr>
      <vt:lpstr>'ГБУЗ РБ ДП № 6 г.Уфа'!V_пр_5_6</vt:lpstr>
      <vt:lpstr>'ГБУЗ РБ Дюртюлинская ЦРБ'!V_пр_5_6</vt:lpstr>
      <vt:lpstr>'ГБУЗ РБ Ермекеевская ЦРБ'!V_пр_5_6</vt:lpstr>
      <vt:lpstr>'ГБУЗ РБ Зилаирская ЦРБ'!V_пр_5_6</vt:lpstr>
      <vt:lpstr>'ГБУЗ РБ Иглинская ЦРБ'!V_пр_5_6</vt:lpstr>
      <vt:lpstr>'ГБУЗ РБ Исянгуловская ЦРБ'!V_пр_5_6</vt:lpstr>
      <vt:lpstr>'ГБУЗ РБ Ишимбайская ЦРБ'!V_пр_5_6</vt:lpstr>
      <vt:lpstr>'ГБУЗ РБ Калтасинская ЦРБ'!V_пр_5_6</vt:lpstr>
      <vt:lpstr>'ГБУЗ РБ Караидельская ЦРБ'!V_пр_5_6</vt:lpstr>
      <vt:lpstr>'ГБУЗ РБ Кармаскалинская ЦРБ'!V_пр_5_6</vt:lpstr>
      <vt:lpstr>'ГБУЗ РБ КБСМП г.Уфа'!V_пр_5_6</vt:lpstr>
      <vt:lpstr>'ГБУЗ РБ Кигинская ЦРБ'!V_пр_5_6</vt:lpstr>
      <vt:lpstr>'ГБУЗ РБ Краснокамская ЦРБ'!V_пр_5_6</vt:lpstr>
      <vt:lpstr>'ГБУЗ РБ Красноусольская ЦРБ'!V_пр_5_6</vt:lpstr>
      <vt:lpstr>'ГБУЗ РБ Кушнаренковская ЦРБ'!V_пр_5_6</vt:lpstr>
      <vt:lpstr>'ГБУЗ РБ Малоязовская ЦРБ'!V_пр_5_6</vt:lpstr>
      <vt:lpstr>'ГБУЗ РБ Мелеузовская ЦРБ'!V_пр_5_6</vt:lpstr>
      <vt:lpstr>'ГБУЗ РБ Месягутовская ЦРБ'!V_пр_5_6</vt:lpstr>
      <vt:lpstr>'ГБУЗ РБ Мишкинская ЦРБ'!V_пр_5_6</vt:lpstr>
      <vt:lpstr>'ГБУЗ РБ Миякинская ЦРБ'!V_пр_5_6</vt:lpstr>
      <vt:lpstr>'ГБУЗ РБ Мраковская ЦРБ'!V_пр_5_6</vt:lpstr>
      <vt:lpstr>'ГБУЗ РБ Нуримановская ЦРБ'!V_пр_5_6</vt:lpstr>
      <vt:lpstr>'ГБУЗ РБ Поликлиника № 43 г.Уфа'!V_пр_5_6</vt:lpstr>
      <vt:lpstr>'ГБУЗ РБ ПОликлиника № 46 г.Уфа'!V_пр_5_6</vt:lpstr>
      <vt:lpstr>'ГБУЗ РБ Поликлиника № 50 г.Уфа'!V_пр_5_6</vt:lpstr>
      <vt:lpstr>'ГБУЗ РБ Раевская ЦРБ'!V_пр_5_6</vt:lpstr>
      <vt:lpstr>'ГБУЗ РБ Стерлибашевская ЦРБ'!V_пр_5_6</vt:lpstr>
      <vt:lpstr>'ГБУЗ РБ Толбазинская ЦРБ'!V_пр_5_6</vt:lpstr>
      <vt:lpstr>'ГБУЗ РБ Туймазинская ЦРБ'!V_пр_5_6</vt:lpstr>
      <vt:lpstr>'ГБУЗ РБ Учалинская ЦГБ'!V_пр_5_6</vt:lpstr>
      <vt:lpstr>'ГБУЗ РБ Федоровская ЦРБ'!V_пр_5_6</vt:lpstr>
      <vt:lpstr>'ГБУЗ РБ ЦГБ г.Сибай'!V_пр_5_6</vt:lpstr>
      <vt:lpstr>'ГБУЗ РБ Чекмагушевская ЦРБ'!V_пр_5_6</vt:lpstr>
      <vt:lpstr>'ГБУЗ РБ Чишминская ЦРБ'!V_пр_5_6</vt:lpstr>
      <vt:lpstr>'ГБУЗ РБ Шаранская ЦРБ'!V_пр_5_6</vt:lpstr>
      <vt:lpstr>'ГБУЗ РБ Языковская ЦРБ'!V_пр_5_6</vt:lpstr>
      <vt:lpstr>'ГБУЗ РБ Янаульская ЦРБ'!V_пр_5_6</vt:lpstr>
      <vt:lpstr>'ООО "Медсервис" г. Салават'!V_пр_5_6</vt:lpstr>
      <vt:lpstr>'УФИЦ РАН'!V_пр_5_6</vt:lpstr>
      <vt:lpstr>'ФГБОУ ВО БГМУ МЗ РФ'!V_пр_5_6</vt:lpstr>
      <vt:lpstr>'ФГБУЗ МСЧ №142 ФМБА России'!V_пр_5_6</vt:lpstr>
      <vt:lpstr>'ЧУЗ "РЖД-Медицина"г.Стерлитамак'!V_пр_5_6</vt:lpstr>
      <vt:lpstr>'ЧУЗ"КБ"РЖД-Медицина" г.Уфа'!V_пр_5_6</vt:lpstr>
      <vt:lpstr>'ГБУЗ РБ Акъярская ЦРБ'!V_пр_5_8</vt:lpstr>
      <vt:lpstr>'ГБУЗ РБ Архангельская ЦРБ'!V_пр_5_8</vt:lpstr>
      <vt:lpstr>'ГБУЗ РБ Аскаровская ЦРБ'!V_пр_5_8</vt:lpstr>
      <vt:lpstr>'ГБУЗ РБ Аскинская ЦРБ'!V_пр_5_8</vt:lpstr>
      <vt:lpstr>'ГБУЗ РБ Баймакская ЦГБ'!V_пр_5_8</vt:lpstr>
      <vt:lpstr>'ГБУЗ РБ Бакалинская ЦРБ'!V_пр_5_8</vt:lpstr>
      <vt:lpstr>'ГБУЗ РБ Балтачевская ЦРБ'!V_пр_5_8</vt:lpstr>
      <vt:lpstr>'ГБУЗ РБ Белебеевская ЦРБ'!V_пр_5_8</vt:lpstr>
      <vt:lpstr>'ГБУЗ РБ Белокатайская ЦРБ'!V_пр_5_8</vt:lpstr>
      <vt:lpstr>'ГБУЗ РБ Белорецкая ЦРКБ'!V_пр_5_8</vt:lpstr>
      <vt:lpstr>'ГБУЗ РБ Бижбулякская ЦРБ'!V_пр_5_8</vt:lpstr>
      <vt:lpstr>'ГБУЗ РБ Бирская ЦРБ'!V_пр_5_8</vt:lpstr>
      <vt:lpstr>'ГБУЗ РБ Благовещенская ЦРБ'!V_пр_5_8</vt:lpstr>
      <vt:lpstr>'ГБУЗ РБ Большеустьикинская ЦРБ'!V_пр_5_8</vt:lpstr>
      <vt:lpstr>'ГБУЗ РБ Буздякская ЦРБ'!V_пр_5_8</vt:lpstr>
      <vt:lpstr>'ГБУЗ РБ Бураевская ЦРБ'!V_пр_5_8</vt:lpstr>
      <vt:lpstr>'ГБУЗ РБ Бурзянская ЦРБ'!V_пр_5_8</vt:lpstr>
      <vt:lpstr>'ГБУЗ РБ Верхне-Татыш. ЦРБ'!V_пр_5_8</vt:lpstr>
      <vt:lpstr>'ГБУЗ РБ Верхнеяркеевская ЦРБ'!V_пр_5_8</vt:lpstr>
      <vt:lpstr>'ГБУЗ РБ ГБ № 1 г.Октябрьский'!V_пр_5_8</vt:lpstr>
      <vt:lpstr>'ГБУЗ РБ ГБ № 9 г.Уфа'!V_пр_5_8</vt:lpstr>
      <vt:lpstr>'ГБУЗ РБ ГБ г.Кумертау'!V_пр_5_8</vt:lpstr>
      <vt:lpstr>'ГБУЗ РБ ГБ г.Нефтекамск'!V_пр_5_8</vt:lpstr>
      <vt:lpstr>'ГБУЗ РБ ГБ г.Салават'!V_пр_5_8</vt:lpstr>
      <vt:lpstr>'ГБУЗ РБ ГДКБ № 17 г.Уфа'!V_пр_5_8</vt:lpstr>
      <vt:lpstr>'ГБУЗ РБ ГКБ № 1 г.Стерлитамак'!V_пр_5_8</vt:lpstr>
      <vt:lpstr>'ГБУЗ РБ ГКБ № 13 г.Уфа'!V_пр_5_8</vt:lpstr>
      <vt:lpstr>'ГБУЗ РБ ГКБ № 18 г.Уфа'!V_пр_5_8</vt:lpstr>
      <vt:lpstr>'ГБУЗ РБ ГКБ № 21 г.Уфа'!V_пр_5_8</vt:lpstr>
      <vt:lpstr>'ГБУЗ РБ ГКБ № 5 г.Уфа'!V_пр_5_8</vt:lpstr>
      <vt:lpstr>'ГБУЗ РБ ГКБ № 8 г.Уфа'!V_пр_5_8</vt:lpstr>
      <vt:lpstr>'ГБУЗ РБ ГКБ Демского р-на г.Уфы'!V_пр_5_8</vt:lpstr>
      <vt:lpstr>'ГБУЗ РБ Давлекановская ЦРБ'!V_пр_5_8</vt:lpstr>
      <vt:lpstr>'ГБУЗ РБ ДБ г.Стерлитамак'!V_пр_5_8</vt:lpstr>
      <vt:lpstr>'ГБУЗ РБ ДП № 2 г.Уфа'!V_пр_5_8</vt:lpstr>
      <vt:lpstr>'ГБУЗ РБ ДП № 3 г.Уфа'!V_пр_5_8</vt:lpstr>
      <vt:lpstr>'ГБУЗ РБ ДП № 4 г.Уфа'!V_пр_5_8</vt:lpstr>
      <vt:lpstr>'ГБУЗ РБ ДП № 5 г.Уфа'!V_пр_5_8</vt:lpstr>
      <vt:lpstr>'ГБУЗ РБ ДП № 6 г.Уфа'!V_пр_5_8</vt:lpstr>
      <vt:lpstr>'ГБУЗ РБ Дюртюлинская ЦРБ'!V_пр_5_8</vt:lpstr>
      <vt:lpstr>'ГБУЗ РБ Ермекеевская ЦРБ'!V_пр_5_8</vt:lpstr>
      <vt:lpstr>'ГБУЗ РБ Зилаирская ЦРБ'!V_пр_5_8</vt:lpstr>
      <vt:lpstr>'ГБУЗ РБ Иглинская ЦРБ'!V_пр_5_8</vt:lpstr>
      <vt:lpstr>'ГБУЗ РБ Исянгуловская ЦРБ'!V_пр_5_8</vt:lpstr>
      <vt:lpstr>'ГБУЗ РБ Ишимбайская ЦРБ'!V_пр_5_8</vt:lpstr>
      <vt:lpstr>'ГБУЗ РБ Калтасинская ЦРБ'!V_пр_5_8</vt:lpstr>
      <vt:lpstr>'ГБУЗ РБ Караидельская ЦРБ'!V_пр_5_8</vt:lpstr>
      <vt:lpstr>'ГБУЗ РБ Кармаскалинская ЦРБ'!V_пр_5_8</vt:lpstr>
      <vt:lpstr>'ГБУЗ РБ КБСМП г.Уфа'!V_пр_5_8</vt:lpstr>
      <vt:lpstr>'ГБУЗ РБ Кигинская ЦРБ'!V_пр_5_8</vt:lpstr>
      <vt:lpstr>'ГБУЗ РБ Краснокамская ЦРБ'!V_пр_5_8</vt:lpstr>
      <vt:lpstr>'ГБУЗ РБ Красноусольская ЦРБ'!V_пр_5_8</vt:lpstr>
      <vt:lpstr>'ГБУЗ РБ Кушнаренковская ЦРБ'!V_пр_5_8</vt:lpstr>
      <vt:lpstr>'ГБУЗ РБ Малоязовская ЦРБ'!V_пр_5_8</vt:lpstr>
      <vt:lpstr>'ГБУЗ РБ Мелеузовская ЦРБ'!V_пр_5_8</vt:lpstr>
      <vt:lpstr>'ГБУЗ РБ Месягутовская ЦРБ'!V_пр_5_8</vt:lpstr>
      <vt:lpstr>'ГБУЗ РБ Мишкинская ЦРБ'!V_пр_5_8</vt:lpstr>
      <vt:lpstr>'ГБУЗ РБ Миякинская ЦРБ'!V_пр_5_8</vt:lpstr>
      <vt:lpstr>'ГБУЗ РБ Мраковская ЦРБ'!V_пр_5_8</vt:lpstr>
      <vt:lpstr>'ГБУЗ РБ Нуримановская ЦРБ'!V_пр_5_8</vt:lpstr>
      <vt:lpstr>'ГБУЗ РБ Поликлиника № 43 г.Уфа'!V_пр_5_8</vt:lpstr>
      <vt:lpstr>'ГБУЗ РБ ПОликлиника № 46 г.Уфа'!V_пр_5_8</vt:lpstr>
      <vt:lpstr>'ГБУЗ РБ Поликлиника № 50 г.Уфа'!V_пр_5_8</vt:lpstr>
      <vt:lpstr>'ГБУЗ РБ Раевская ЦРБ'!V_пр_5_8</vt:lpstr>
      <vt:lpstr>'ГБУЗ РБ Стерлибашевская ЦРБ'!V_пр_5_8</vt:lpstr>
      <vt:lpstr>'ГБУЗ РБ Толбазинская ЦРБ'!V_пр_5_8</vt:lpstr>
      <vt:lpstr>'ГБУЗ РБ Туймазинская ЦРБ'!V_пр_5_8</vt:lpstr>
      <vt:lpstr>'ГБУЗ РБ Учалинская ЦГБ'!V_пр_5_8</vt:lpstr>
      <vt:lpstr>'ГБУЗ РБ Федоровская ЦРБ'!V_пр_5_8</vt:lpstr>
      <vt:lpstr>'ГБУЗ РБ ЦГБ г.Сибай'!V_пр_5_8</vt:lpstr>
      <vt:lpstr>'ГБУЗ РБ Чекмагушевская ЦРБ'!V_пр_5_8</vt:lpstr>
      <vt:lpstr>'ГБУЗ РБ Чишминская ЦРБ'!V_пр_5_8</vt:lpstr>
      <vt:lpstr>'ГБУЗ РБ Шаранская ЦРБ'!V_пр_5_8</vt:lpstr>
      <vt:lpstr>'ГБУЗ РБ Языковская ЦРБ'!V_пр_5_8</vt:lpstr>
      <vt:lpstr>'ГБУЗ РБ Янаульская ЦРБ'!V_пр_5_8</vt:lpstr>
      <vt:lpstr>'ООО "Медсервис" г. Салават'!V_пр_5_8</vt:lpstr>
      <vt:lpstr>'УФИЦ РАН'!V_пр_5_8</vt:lpstr>
      <vt:lpstr>'ФГБОУ ВО БГМУ МЗ РФ'!V_пр_5_8</vt:lpstr>
      <vt:lpstr>'ФГБУЗ МСЧ №142 ФМБА России'!V_пр_5_8</vt:lpstr>
      <vt:lpstr>'ЧУЗ "РЖД-Медицина"г.Стерлитамак'!V_пр_5_8</vt:lpstr>
      <vt:lpstr>'ЧУЗ"КБ"РЖД-Медицина" г.Уфа'!V_пр_5_8</vt:lpstr>
      <vt:lpstr>'ГБУЗ РБ Акъярская ЦРБ'!V_пр_6_2</vt:lpstr>
      <vt:lpstr>'ГБУЗ РБ Архангельская ЦРБ'!V_пр_6_2</vt:lpstr>
      <vt:lpstr>'ГБУЗ РБ Аскаровская ЦРБ'!V_пр_6_2</vt:lpstr>
      <vt:lpstr>'ГБУЗ РБ Аскинская ЦРБ'!V_пр_6_2</vt:lpstr>
      <vt:lpstr>'ГБУЗ РБ Баймакская ЦГБ'!V_пр_6_2</vt:lpstr>
      <vt:lpstr>'ГБУЗ РБ Бакалинская ЦРБ'!V_пр_6_2</vt:lpstr>
      <vt:lpstr>'ГБУЗ РБ Балтачевская ЦРБ'!V_пр_6_2</vt:lpstr>
      <vt:lpstr>'ГБУЗ РБ Белебеевская ЦРБ'!V_пр_6_2</vt:lpstr>
      <vt:lpstr>'ГБУЗ РБ Белокатайская ЦРБ'!V_пр_6_2</vt:lpstr>
      <vt:lpstr>'ГБУЗ РБ Белорецкая ЦРКБ'!V_пр_6_2</vt:lpstr>
      <vt:lpstr>'ГБУЗ РБ Бижбулякская ЦРБ'!V_пр_6_2</vt:lpstr>
      <vt:lpstr>'ГБУЗ РБ Бирская ЦРБ'!V_пр_6_2</vt:lpstr>
      <vt:lpstr>'ГБУЗ РБ Благовещенская ЦРБ'!V_пр_6_2</vt:lpstr>
      <vt:lpstr>'ГБУЗ РБ Большеустьикинская ЦРБ'!V_пр_6_2</vt:lpstr>
      <vt:lpstr>'ГБУЗ РБ Буздякская ЦРБ'!V_пр_6_2</vt:lpstr>
      <vt:lpstr>'ГБУЗ РБ Бураевская ЦРБ'!V_пр_6_2</vt:lpstr>
      <vt:lpstr>'ГБУЗ РБ Бурзянская ЦРБ'!V_пр_6_2</vt:lpstr>
      <vt:lpstr>'ГБУЗ РБ Верхне-Татыш. ЦРБ'!V_пр_6_2</vt:lpstr>
      <vt:lpstr>'ГБУЗ РБ Верхнеяркеевская ЦРБ'!V_пр_6_2</vt:lpstr>
      <vt:lpstr>'ГБУЗ РБ ГБ № 1 г.Октябрьский'!V_пр_6_2</vt:lpstr>
      <vt:lpstr>'ГБУЗ РБ ГБ № 9 г.Уфа'!V_пр_6_2</vt:lpstr>
      <vt:lpstr>'ГБУЗ РБ ГБ г.Кумертау'!V_пр_6_2</vt:lpstr>
      <vt:lpstr>'ГБУЗ РБ ГБ г.Нефтекамск'!V_пр_6_2</vt:lpstr>
      <vt:lpstr>'ГБУЗ РБ ГБ г.Салават'!V_пр_6_2</vt:lpstr>
      <vt:lpstr>'ГБУЗ РБ ГДКБ № 17 г.Уфа'!V_пр_6_2</vt:lpstr>
      <vt:lpstr>'ГБУЗ РБ ГКБ № 1 г.Стерлитамак'!V_пр_6_2</vt:lpstr>
      <vt:lpstr>'ГБУЗ РБ ГКБ № 13 г.Уфа'!V_пр_6_2</vt:lpstr>
      <vt:lpstr>'ГБУЗ РБ ГКБ № 18 г.Уфа'!V_пр_6_2</vt:lpstr>
      <vt:lpstr>'ГБУЗ РБ ГКБ № 21 г.Уфа'!V_пр_6_2</vt:lpstr>
      <vt:lpstr>'ГБУЗ РБ ГКБ № 5 г.Уфа'!V_пр_6_2</vt:lpstr>
      <vt:lpstr>'ГБУЗ РБ ГКБ № 8 г.Уфа'!V_пр_6_2</vt:lpstr>
      <vt:lpstr>'ГБУЗ РБ ГКБ Демского р-на г.Уфы'!V_пр_6_2</vt:lpstr>
      <vt:lpstr>'ГБУЗ РБ Давлекановская ЦРБ'!V_пр_6_2</vt:lpstr>
      <vt:lpstr>'ГБУЗ РБ ДБ г.Стерлитамак'!V_пр_6_2</vt:lpstr>
      <vt:lpstr>'ГБУЗ РБ ДП № 2 г.Уфа'!V_пр_6_2</vt:lpstr>
      <vt:lpstr>'ГБУЗ РБ ДП № 3 г.Уфа'!V_пр_6_2</vt:lpstr>
      <vt:lpstr>'ГБУЗ РБ ДП № 4 г.Уфа'!V_пр_6_2</vt:lpstr>
      <vt:lpstr>'ГБУЗ РБ ДП № 5 г.Уфа'!V_пр_6_2</vt:lpstr>
      <vt:lpstr>'ГБУЗ РБ ДП № 6 г.Уфа'!V_пр_6_2</vt:lpstr>
      <vt:lpstr>'ГБУЗ РБ Дюртюлинская ЦРБ'!V_пр_6_2</vt:lpstr>
      <vt:lpstr>'ГБУЗ РБ Ермекеевская ЦРБ'!V_пр_6_2</vt:lpstr>
      <vt:lpstr>'ГБУЗ РБ Зилаирская ЦРБ'!V_пр_6_2</vt:lpstr>
      <vt:lpstr>'ГБУЗ РБ Иглинская ЦРБ'!V_пр_6_2</vt:lpstr>
      <vt:lpstr>'ГБУЗ РБ Исянгуловская ЦРБ'!V_пр_6_2</vt:lpstr>
      <vt:lpstr>'ГБУЗ РБ Ишимбайская ЦРБ'!V_пр_6_2</vt:lpstr>
      <vt:lpstr>'ГБУЗ РБ Калтасинская ЦРБ'!V_пр_6_2</vt:lpstr>
      <vt:lpstr>'ГБУЗ РБ Караидельская ЦРБ'!V_пр_6_2</vt:lpstr>
      <vt:lpstr>'ГБУЗ РБ Кармаскалинская ЦРБ'!V_пр_6_2</vt:lpstr>
      <vt:lpstr>'ГБУЗ РБ КБСМП г.Уфа'!V_пр_6_2</vt:lpstr>
      <vt:lpstr>'ГБУЗ РБ Кигинская ЦРБ'!V_пр_6_2</vt:lpstr>
      <vt:lpstr>'ГБУЗ РБ Краснокамская ЦРБ'!V_пр_6_2</vt:lpstr>
      <vt:lpstr>'ГБУЗ РБ Красноусольская ЦРБ'!V_пр_6_2</vt:lpstr>
      <vt:lpstr>'ГБУЗ РБ Кушнаренковская ЦРБ'!V_пр_6_2</vt:lpstr>
      <vt:lpstr>'ГБУЗ РБ Малоязовская ЦРБ'!V_пр_6_2</vt:lpstr>
      <vt:lpstr>'ГБУЗ РБ Мелеузовская ЦРБ'!V_пр_6_2</vt:lpstr>
      <vt:lpstr>'ГБУЗ РБ Месягутовская ЦРБ'!V_пр_6_2</vt:lpstr>
      <vt:lpstr>'ГБУЗ РБ Мишкинская ЦРБ'!V_пр_6_2</vt:lpstr>
      <vt:lpstr>'ГБУЗ РБ Миякинская ЦРБ'!V_пр_6_2</vt:lpstr>
      <vt:lpstr>'ГБУЗ РБ Мраковская ЦРБ'!V_пр_6_2</vt:lpstr>
      <vt:lpstr>'ГБУЗ РБ Нуримановская ЦРБ'!V_пр_6_2</vt:lpstr>
      <vt:lpstr>'ГБУЗ РБ Поликлиника № 43 г.Уфа'!V_пр_6_2</vt:lpstr>
      <vt:lpstr>'ГБУЗ РБ ПОликлиника № 46 г.Уфа'!V_пр_6_2</vt:lpstr>
      <vt:lpstr>'ГБУЗ РБ Поликлиника № 50 г.Уфа'!V_пр_6_2</vt:lpstr>
      <vt:lpstr>'ГБУЗ РБ Раевская ЦРБ'!V_пр_6_2</vt:lpstr>
      <vt:lpstr>'ГБУЗ РБ Стерлибашевская ЦРБ'!V_пр_6_2</vt:lpstr>
      <vt:lpstr>'ГБУЗ РБ Толбазинская ЦРБ'!V_пр_6_2</vt:lpstr>
      <vt:lpstr>'ГБУЗ РБ Туймазинская ЦРБ'!V_пр_6_2</vt:lpstr>
      <vt:lpstr>'ГБУЗ РБ Учалинская ЦГБ'!V_пр_6_2</vt:lpstr>
      <vt:lpstr>'ГБУЗ РБ Федоровская ЦРБ'!V_пр_6_2</vt:lpstr>
      <vt:lpstr>'ГБУЗ РБ ЦГБ г.Сибай'!V_пр_6_2</vt:lpstr>
      <vt:lpstr>'ГБУЗ РБ Чекмагушевская ЦРБ'!V_пр_6_2</vt:lpstr>
      <vt:lpstr>'ГБУЗ РБ Чишминская ЦРБ'!V_пр_6_2</vt:lpstr>
      <vt:lpstr>'ГБУЗ РБ Шаранская ЦРБ'!V_пр_6_2</vt:lpstr>
      <vt:lpstr>'ГБУЗ РБ Языковская ЦРБ'!V_пр_6_2</vt:lpstr>
      <vt:lpstr>'ГБУЗ РБ Янаульская ЦРБ'!V_пр_6_2</vt:lpstr>
      <vt:lpstr>'ООО "Медсервис" г. Салават'!V_пр_6_2</vt:lpstr>
      <vt:lpstr>'УФИЦ РАН'!V_пр_6_2</vt:lpstr>
      <vt:lpstr>'ФГБОУ ВО БГМУ МЗ РФ'!V_пр_6_2</vt:lpstr>
      <vt:lpstr>'ФГБУЗ МСЧ №142 ФМБА России'!V_пр_6_2</vt:lpstr>
      <vt:lpstr>'ЧУЗ "РЖД-Медицина"г.Стерлитамак'!V_пр_6_2</vt:lpstr>
      <vt:lpstr>'ЧУЗ"КБ"РЖД-Медицина" г.Уфа'!V_пр_6_2</vt:lpstr>
      <vt:lpstr>'ГБУЗ РБ Акъярская ЦРБ'!V_пр_6_5</vt:lpstr>
      <vt:lpstr>'ГБУЗ РБ Архангельская ЦРБ'!V_пр_6_5</vt:lpstr>
      <vt:lpstr>'ГБУЗ РБ Аскаровская ЦРБ'!V_пр_6_5</vt:lpstr>
      <vt:lpstr>'ГБУЗ РБ Аскинская ЦРБ'!V_пр_6_5</vt:lpstr>
      <vt:lpstr>'ГБУЗ РБ Баймакская ЦГБ'!V_пр_6_5</vt:lpstr>
      <vt:lpstr>'ГБУЗ РБ Бакалинская ЦРБ'!V_пр_6_5</vt:lpstr>
      <vt:lpstr>'ГБУЗ РБ Балтачевская ЦРБ'!V_пр_6_5</vt:lpstr>
      <vt:lpstr>'ГБУЗ РБ Белебеевская ЦРБ'!V_пр_6_5</vt:lpstr>
      <vt:lpstr>'ГБУЗ РБ Белокатайская ЦРБ'!V_пр_6_5</vt:lpstr>
      <vt:lpstr>'ГБУЗ РБ Белорецкая ЦРКБ'!V_пр_6_5</vt:lpstr>
      <vt:lpstr>'ГБУЗ РБ Бижбулякская ЦРБ'!V_пр_6_5</vt:lpstr>
      <vt:lpstr>'ГБУЗ РБ Бирская ЦРБ'!V_пр_6_5</vt:lpstr>
      <vt:lpstr>'ГБУЗ РБ Благовещенская ЦРБ'!V_пр_6_5</vt:lpstr>
      <vt:lpstr>'ГБУЗ РБ Большеустьикинская ЦРБ'!V_пр_6_5</vt:lpstr>
      <vt:lpstr>'ГБУЗ РБ Буздякская ЦРБ'!V_пр_6_5</vt:lpstr>
      <vt:lpstr>'ГБУЗ РБ Бураевская ЦРБ'!V_пр_6_5</vt:lpstr>
      <vt:lpstr>'ГБУЗ РБ Бурзянская ЦРБ'!V_пр_6_5</vt:lpstr>
      <vt:lpstr>'ГБУЗ РБ Верхне-Татыш. ЦРБ'!V_пр_6_5</vt:lpstr>
      <vt:lpstr>'ГБУЗ РБ Верхнеяркеевская ЦРБ'!V_пр_6_5</vt:lpstr>
      <vt:lpstr>'ГБУЗ РБ ГБ № 1 г.Октябрьский'!V_пр_6_5</vt:lpstr>
      <vt:lpstr>'ГБУЗ РБ ГБ № 9 г.Уфа'!V_пр_6_5</vt:lpstr>
      <vt:lpstr>'ГБУЗ РБ ГБ г.Кумертау'!V_пр_6_5</vt:lpstr>
      <vt:lpstr>'ГБУЗ РБ ГБ г.Нефтекамск'!V_пр_6_5</vt:lpstr>
      <vt:lpstr>'ГБУЗ РБ ГБ г.Салават'!V_пр_6_5</vt:lpstr>
      <vt:lpstr>'ГБУЗ РБ ГДКБ № 17 г.Уфа'!V_пр_6_5</vt:lpstr>
      <vt:lpstr>'ГБУЗ РБ ГКБ № 1 г.Стерлитамак'!V_пр_6_5</vt:lpstr>
      <vt:lpstr>'ГБУЗ РБ ГКБ № 13 г.Уфа'!V_пр_6_5</vt:lpstr>
      <vt:lpstr>'ГБУЗ РБ ГКБ № 18 г.Уфа'!V_пр_6_5</vt:lpstr>
      <vt:lpstr>'ГБУЗ РБ ГКБ № 21 г.Уфа'!V_пр_6_5</vt:lpstr>
      <vt:lpstr>'ГБУЗ РБ ГКБ № 5 г.Уфа'!V_пр_6_5</vt:lpstr>
      <vt:lpstr>'ГБУЗ РБ ГКБ № 8 г.Уфа'!V_пр_6_5</vt:lpstr>
      <vt:lpstr>'ГБУЗ РБ ГКБ Демского р-на г.Уфы'!V_пр_6_5</vt:lpstr>
      <vt:lpstr>'ГБУЗ РБ Давлекановская ЦРБ'!V_пр_6_5</vt:lpstr>
      <vt:lpstr>'ГБУЗ РБ ДБ г.Стерлитамак'!V_пр_6_5</vt:lpstr>
      <vt:lpstr>'ГБУЗ РБ ДП № 2 г.Уфа'!V_пр_6_5</vt:lpstr>
      <vt:lpstr>'ГБУЗ РБ ДП № 3 г.Уфа'!V_пр_6_5</vt:lpstr>
      <vt:lpstr>'ГБУЗ РБ ДП № 4 г.Уфа'!V_пр_6_5</vt:lpstr>
      <vt:lpstr>'ГБУЗ РБ ДП № 5 г.Уфа'!V_пр_6_5</vt:lpstr>
      <vt:lpstr>'ГБУЗ РБ ДП № 6 г.Уфа'!V_пр_6_5</vt:lpstr>
      <vt:lpstr>'ГБУЗ РБ Дюртюлинская ЦРБ'!V_пр_6_5</vt:lpstr>
      <vt:lpstr>'ГБУЗ РБ Ермекеевская ЦРБ'!V_пр_6_5</vt:lpstr>
      <vt:lpstr>'ГБУЗ РБ Зилаирская ЦРБ'!V_пр_6_5</vt:lpstr>
      <vt:lpstr>'ГБУЗ РБ Иглинская ЦРБ'!V_пр_6_5</vt:lpstr>
      <vt:lpstr>'ГБУЗ РБ Исянгуловская ЦРБ'!V_пр_6_5</vt:lpstr>
      <vt:lpstr>'ГБУЗ РБ Ишимбайская ЦРБ'!V_пр_6_5</vt:lpstr>
      <vt:lpstr>'ГБУЗ РБ Калтасинская ЦРБ'!V_пр_6_5</vt:lpstr>
      <vt:lpstr>'ГБУЗ РБ Караидельская ЦРБ'!V_пр_6_5</vt:lpstr>
      <vt:lpstr>'ГБУЗ РБ Кармаскалинская ЦРБ'!V_пр_6_5</vt:lpstr>
      <vt:lpstr>'ГБУЗ РБ КБСМП г.Уфа'!V_пр_6_5</vt:lpstr>
      <vt:lpstr>'ГБУЗ РБ Кигинская ЦРБ'!V_пр_6_5</vt:lpstr>
      <vt:lpstr>'ГБУЗ РБ Краснокамская ЦРБ'!V_пр_6_5</vt:lpstr>
      <vt:lpstr>'ГБУЗ РБ Красноусольская ЦРБ'!V_пр_6_5</vt:lpstr>
      <vt:lpstr>'ГБУЗ РБ Кушнаренковская ЦРБ'!V_пр_6_5</vt:lpstr>
      <vt:lpstr>'ГБУЗ РБ Малоязовская ЦРБ'!V_пр_6_5</vt:lpstr>
      <vt:lpstr>'ГБУЗ РБ Мелеузовская ЦРБ'!V_пр_6_5</vt:lpstr>
      <vt:lpstr>'ГБУЗ РБ Месягутовская ЦРБ'!V_пр_6_5</vt:lpstr>
      <vt:lpstr>'ГБУЗ РБ Мишкинская ЦРБ'!V_пр_6_5</vt:lpstr>
      <vt:lpstr>'ГБУЗ РБ Миякинская ЦРБ'!V_пр_6_5</vt:lpstr>
      <vt:lpstr>'ГБУЗ РБ Мраковская ЦРБ'!V_пр_6_5</vt:lpstr>
      <vt:lpstr>'ГБУЗ РБ Нуримановская ЦРБ'!V_пр_6_5</vt:lpstr>
      <vt:lpstr>'ГБУЗ РБ Поликлиника № 43 г.Уфа'!V_пр_6_5</vt:lpstr>
      <vt:lpstr>'ГБУЗ РБ ПОликлиника № 46 г.Уфа'!V_пр_6_5</vt:lpstr>
      <vt:lpstr>'ГБУЗ РБ Поликлиника № 50 г.Уфа'!V_пр_6_5</vt:lpstr>
      <vt:lpstr>'ГБУЗ РБ Раевская ЦРБ'!V_пр_6_5</vt:lpstr>
      <vt:lpstr>'ГБУЗ РБ Стерлибашевская ЦРБ'!V_пр_6_5</vt:lpstr>
      <vt:lpstr>'ГБУЗ РБ Толбазинская ЦРБ'!V_пр_6_5</vt:lpstr>
      <vt:lpstr>'ГБУЗ РБ Туймазинская ЦРБ'!V_пр_6_5</vt:lpstr>
      <vt:lpstr>'ГБУЗ РБ Учалинская ЦГБ'!V_пр_6_5</vt:lpstr>
      <vt:lpstr>'ГБУЗ РБ Федоровская ЦРБ'!V_пр_6_5</vt:lpstr>
      <vt:lpstr>'ГБУЗ РБ ЦГБ г.Сибай'!V_пр_6_5</vt:lpstr>
      <vt:lpstr>'ГБУЗ РБ Чекмагушевская ЦРБ'!V_пр_6_5</vt:lpstr>
      <vt:lpstr>'ГБУЗ РБ Чишминская ЦРБ'!V_пр_6_5</vt:lpstr>
      <vt:lpstr>'ГБУЗ РБ Шаранская ЦРБ'!V_пр_6_5</vt:lpstr>
      <vt:lpstr>'ГБУЗ РБ Языковская ЦРБ'!V_пр_6_5</vt:lpstr>
      <vt:lpstr>'ГБУЗ РБ Янаульская ЦРБ'!V_пр_6_5</vt:lpstr>
      <vt:lpstr>'ООО "Медсервис" г. Салават'!V_пр_6_5</vt:lpstr>
      <vt:lpstr>'УФИЦ РАН'!V_пр_6_5</vt:lpstr>
      <vt:lpstr>'ФГБОУ ВО БГМУ МЗ РФ'!V_пр_6_5</vt:lpstr>
      <vt:lpstr>'ФГБУЗ МСЧ №142 ФМБА России'!V_пр_6_5</vt:lpstr>
      <vt:lpstr>'ЧУЗ "РЖД-Медицина"г.Стерлитамак'!V_пр_6_5</vt:lpstr>
      <vt:lpstr>'ЧУЗ"КБ"РЖД-Медицина" г.Уфа'!V_пр_6_5</vt:lpstr>
      <vt:lpstr>'ГБУЗ РБ Акъярская ЦРБ'!V_пр_6_6</vt:lpstr>
      <vt:lpstr>'ГБУЗ РБ Архангельская ЦРБ'!V_пр_6_6</vt:lpstr>
      <vt:lpstr>'ГБУЗ РБ Аскаровская ЦРБ'!V_пр_6_6</vt:lpstr>
      <vt:lpstr>'ГБУЗ РБ Аскинская ЦРБ'!V_пр_6_6</vt:lpstr>
      <vt:lpstr>'ГБУЗ РБ Баймакская ЦГБ'!V_пр_6_6</vt:lpstr>
      <vt:lpstr>'ГБУЗ РБ Бакалинская ЦРБ'!V_пр_6_6</vt:lpstr>
      <vt:lpstr>'ГБУЗ РБ Балтачевская ЦРБ'!V_пр_6_6</vt:lpstr>
      <vt:lpstr>'ГБУЗ РБ Белебеевская ЦРБ'!V_пр_6_6</vt:lpstr>
      <vt:lpstr>'ГБУЗ РБ Белокатайская ЦРБ'!V_пр_6_6</vt:lpstr>
      <vt:lpstr>'ГБУЗ РБ Белорецкая ЦРКБ'!V_пр_6_6</vt:lpstr>
      <vt:lpstr>'ГБУЗ РБ Бижбулякская ЦРБ'!V_пр_6_6</vt:lpstr>
      <vt:lpstr>'ГБУЗ РБ Бирская ЦРБ'!V_пр_6_6</vt:lpstr>
      <vt:lpstr>'ГБУЗ РБ Благовещенская ЦРБ'!V_пр_6_6</vt:lpstr>
      <vt:lpstr>'ГБУЗ РБ Большеустьикинская ЦРБ'!V_пр_6_6</vt:lpstr>
      <vt:lpstr>'ГБУЗ РБ Буздякская ЦРБ'!V_пр_6_6</vt:lpstr>
      <vt:lpstr>'ГБУЗ РБ Бураевская ЦРБ'!V_пр_6_6</vt:lpstr>
      <vt:lpstr>'ГБУЗ РБ Бурзянская ЦРБ'!V_пр_6_6</vt:lpstr>
      <vt:lpstr>'ГБУЗ РБ Верхне-Татыш. ЦРБ'!V_пр_6_6</vt:lpstr>
      <vt:lpstr>'ГБУЗ РБ Верхнеяркеевская ЦРБ'!V_пр_6_6</vt:lpstr>
      <vt:lpstr>'ГБУЗ РБ ГБ № 1 г.Октябрьский'!V_пр_6_6</vt:lpstr>
      <vt:lpstr>'ГБУЗ РБ ГБ № 9 г.Уфа'!V_пр_6_6</vt:lpstr>
      <vt:lpstr>'ГБУЗ РБ ГБ г.Кумертау'!V_пр_6_6</vt:lpstr>
      <vt:lpstr>'ГБУЗ РБ ГБ г.Нефтекамск'!V_пр_6_6</vt:lpstr>
      <vt:lpstr>'ГБУЗ РБ ГБ г.Салават'!V_пр_6_6</vt:lpstr>
      <vt:lpstr>'ГБУЗ РБ ГДКБ № 17 г.Уфа'!V_пр_6_6</vt:lpstr>
      <vt:lpstr>'ГБУЗ РБ ГКБ № 1 г.Стерлитамак'!V_пр_6_6</vt:lpstr>
      <vt:lpstr>'ГБУЗ РБ ГКБ № 13 г.Уфа'!V_пр_6_6</vt:lpstr>
      <vt:lpstr>'ГБУЗ РБ ГКБ № 18 г.Уфа'!V_пр_6_6</vt:lpstr>
      <vt:lpstr>'ГБУЗ РБ ГКБ № 21 г.Уфа'!V_пр_6_6</vt:lpstr>
      <vt:lpstr>'ГБУЗ РБ ГКБ № 5 г.Уфа'!V_пр_6_6</vt:lpstr>
      <vt:lpstr>'ГБУЗ РБ ГКБ № 8 г.Уфа'!V_пр_6_6</vt:lpstr>
      <vt:lpstr>'ГБУЗ РБ ГКБ Демского р-на г.Уфы'!V_пр_6_6</vt:lpstr>
      <vt:lpstr>'ГБУЗ РБ Давлекановская ЦРБ'!V_пр_6_6</vt:lpstr>
      <vt:lpstr>'ГБУЗ РБ ДБ г.Стерлитамак'!V_пр_6_6</vt:lpstr>
      <vt:lpstr>'ГБУЗ РБ ДП № 2 г.Уфа'!V_пр_6_6</vt:lpstr>
      <vt:lpstr>'ГБУЗ РБ ДП № 3 г.Уфа'!V_пр_6_6</vt:lpstr>
      <vt:lpstr>'ГБУЗ РБ ДП № 4 г.Уфа'!V_пр_6_6</vt:lpstr>
      <vt:lpstr>'ГБУЗ РБ ДП № 5 г.Уфа'!V_пр_6_6</vt:lpstr>
      <vt:lpstr>'ГБУЗ РБ ДП № 6 г.Уфа'!V_пр_6_6</vt:lpstr>
      <vt:lpstr>'ГБУЗ РБ Дюртюлинская ЦРБ'!V_пр_6_6</vt:lpstr>
      <vt:lpstr>'ГБУЗ РБ Ермекеевская ЦРБ'!V_пр_6_6</vt:lpstr>
      <vt:lpstr>'ГБУЗ РБ Зилаирская ЦРБ'!V_пр_6_6</vt:lpstr>
      <vt:lpstr>'ГБУЗ РБ Иглинская ЦРБ'!V_пр_6_6</vt:lpstr>
      <vt:lpstr>'ГБУЗ РБ Исянгуловская ЦРБ'!V_пр_6_6</vt:lpstr>
      <vt:lpstr>'ГБУЗ РБ Ишимбайская ЦРБ'!V_пр_6_6</vt:lpstr>
      <vt:lpstr>'ГБУЗ РБ Калтасинская ЦРБ'!V_пр_6_6</vt:lpstr>
      <vt:lpstr>'ГБУЗ РБ Караидельская ЦРБ'!V_пр_6_6</vt:lpstr>
      <vt:lpstr>'ГБУЗ РБ Кармаскалинская ЦРБ'!V_пр_6_6</vt:lpstr>
      <vt:lpstr>'ГБУЗ РБ КБСМП г.Уфа'!V_пр_6_6</vt:lpstr>
      <vt:lpstr>'ГБУЗ РБ Кигинская ЦРБ'!V_пр_6_6</vt:lpstr>
      <vt:lpstr>'ГБУЗ РБ Краснокамская ЦРБ'!V_пр_6_6</vt:lpstr>
      <vt:lpstr>'ГБУЗ РБ Красноусольская ЦРБ'!V_пр_6_6</vt:lpstr>
      <vt:lpstr>'ГБУЗ РБ Кушнаренковская ЦРБ'!V_пр_6_6</vt:lpstr>
      <vt:lpstr>'ГБУЗ РБ Малоязовская ЦРБ'!V_пр_6_6</vt:lpstr>
      <vt:lpstr>'ГБУЗ РБ Мелеузовская ЦРБ'!V_пр_6_6</vt:lpstr>
      <vt:lpstr>'ГБУЗ РБ Месягутовская ЦРБ'!V_пр_6_6</vt:lpstr>
      <vt:lpstr>'ГБУЗ РБ Мишкинская ЦРБ'!V_пр_6_6</vt:lpstr>
      <vt:lpstr>'ГБУЗ РБ Миякинская ЦРБ'!V_пр_6_6</vt:lpstr>
      <vt:lpstr>'ГБУЗ РБ Мраковская ЦРБ'!V_пр_6_6</vt:lpstr>
      <vt:lpstr>'ГБУЗ РБ Нуримановская ЦРБ'!V_пр_6_6</vt:lpstr>
      <vt:lpstr>'ГБУЗ РБ Поликлиника № 43 г.Уфа'!V_пр_6_6</vt:lpstr>
      <vt:lpstr>'ГБУЗ РБ ПОликлиника № 46 г.Уфа'!V_пр_6_6</vt:lpstr>
      <vt:lpstr>'ГБУЗ РБ Поликлиника № 50 г.Уфа'!V_пр_6_6</vt:lpstr>
      <vt:lpstr>'ГБУЗ РБ Раевская ЦРБ'!V_пр_6_6</vt:lpstr>
      <vt:lpstr>'ГБУЗ РБ Стерлибашевская ЦРБ'!V_пр_6_6</vt:lpstr>
      <vt:lpstr>'ГБУЗ РБ Толбазинская ЦРБ'!V_пр_6_6</vt:lpstr>
      <vt:lpstr>'ГБУЗ РБ Туймазинская ЦРБ'!V_пр_6_6</vt:lpstr>
      <vt:lpstr>'ГБУЗ РБ Учалинская ЦГБ'!V_пр_6_6</vt:lpstr>
      <vt:lpstr>'ГБУЗ РБ Федоровская ЦРБ'!V_пр_6_6</vt:lpstr>
      <vt:lpstr>'ГБУЗ РБ ЦГБ г.Сибай'!V_пр_6_6</vt:lpstr>
      <vt:lpstr>'ГБУЗ РБ Чекмагушевская ЦРБ'!V_пр_6_6</vt:lpstr>
      <vt:lpstr>'ГБУЗ РБ Чишминская ЦРБ'!V_пр_6_6</vt:lpstr>
      <vt:lpstr>'ГБУЗ РБ Шаранская ЦРБ'!V_пр_6_6</vt:lpstr>
      <vt:lpstr>'ГБУЗ РБ Языковская ЦРБ'!V_пр_6_6</vt:lpstr>
      <vt:lpstr>'ГБУЗ РБ Янаульская ЦРБ'!V_пр_6_6</vt:lpstr>
      <vt:lpstr>'ООО "Медсервис" г. Салават'!V_пр_6_6</vt:lpstr>
      <vt:lpstr>'УФИЦ РАН'!V_пр_6_6</vt:lpstr>
      <vt:lpstr>'ФГБОУ ВО БГМУ МЗ РФ'!V_пр_6_6</vt:lpstr>
      <vt:lpstr>'ФГБУЗ МСЧ №142 ФМБА России'!V_пр_6_6</vt:lpstr>
      <vt:lpstr>'ЧУЗ "РЖД-Медицина"г.Стерлитамак'!V_пр_6_6</vt:lpstr>
      <vt:lpstr>'ЧУЗ"КБ"РЖД-Медицина" г.Уфа'!V_пр_6_6</vt:lpstr>
      <vt:lpstr>'ГБУЗ РБ Акъярская ЦРБ'!V_пр_6_8</vt:lpstr>
      <vt:lpstr>'ГБУЗ РБ Архангельская ЦРБ'!V_пр_6_8</vt:lpstr>
      <vt:lpstr>'ГБУЗ РБ Аскаровская ЦРБ'!V_пр_6_8</vt:lpstr>
      <vt:lpstr>'ГБУЗ РБ Аскинская ЦРБ'!V_пр_6_8</vt:lpstr>
      <vt:lpstr>'ГБУЗ РБ Баймакская ЦГБ'!V_пр_6_8</vt:lpstr>
      <vt:lpstr>'ГБУЗ РБ Бакалинская ЦРБ'!V_пр_6_8</vt:lpstr>
      <vt:lpstr>'ГБУЗ РБ Балтачевская ЦРБ'!V_пр_6_8</vt:lpstr>
      <vt:lpstr>'ГБУЗ РБ Белебеевская ЦРБ'!V_пр_6_8</vt:lpstr>
      <vt:lpstr>'ГБУЗ РБ Белокатайская ЦРБ'!V_пр_6_8</vt:lpstr>
      <vt:lpstr>'ГБУЗ РБ Белорецкая ЦРКБ'!V_пр_6_8</vt:lpstr>
      <vt:lpstr>'ГБУЗ РБ Бижбулякская ЦРБ'!V_пр_6_8</vt:lpstr>
      <vt:lpstr>'ГБУЗ РБ Бирская ЦРБ'!V_пр_6_8</vt:lpstr>
      <vt:lpstr>'ГБУЗ РБ Благовещенская ЦРБ'!V_пр_6_8</vt:lpstr>
      <vt:lpstr>'ГБУЗ РБ Большеустьикинская ЦРБ'!V_пр_6_8</vt:lpstr>
      <vt:lpstr>'ГБУЗ РБ Буздякская ЦРБ'!V_пр_6_8</vt:lpstr>
      <vt:lpstr>'ГБУЗ РБ Бураевская ЦРБ'!V_пр_6_8</vt:lpstr>
      <vt:lpstr>'ГБУЗ РБ Бурзянская ЦРБ'!V_пр_6_8</vt:lpstr>
      <vt:lpstr>'ГБУЗ РБ Верхне-Татыш. ЦРБ'!V_пр_6_8</vt:lpstr>
      <vt:lpstr>'ГБУЗ РБ Верхнеяркеевская ЦРБ'!V_пр_6_8</vt:lpstr>
      <vt:lpstr>'ГБУЗ РБ ГБ № 1 г.Октябрьский'!V_пр_6_8</vt:lpstr>
      <vt:lpstr>'ГБУЗ РБ ГБ № 9 г.Уфа'!V_пр_6_8</vt:lpstr>
      <vt:lpstr>'ГБУЗ РБ ГБ г.Кумертау'!V_пр_6_8</vt:lpstr>
      <vt:lpstr>'ГБУЗ РБ ГБ г.Нефтекамск'!V_пр_6_8</vt:lpstr>
      <vt:lpstr>'ГБУЗ РБ ГБ г.Салават'!V_пр_6_8</vt:lpstr>
      <vt:lpstr>'ГБУЗ РБ ГДКБ № 17 г.Уфа'!V_пр_6_8</vt:lpstr>
      <vt:lpstr>'ГБУЗ РБ ГКБ № 1 г.Стерлитамак'!V_пр_6_8</vt:lpstr>
      <vt:lpstr>'ГБУЗ РБ ГКБ № 13 г.Уфа'!V_пр_6_8</vt:lpstr>
      <vt:lpstr>'ГБУЗ РБ ГКБ № 18 г.Уфа'!V_пр_6_8</vt:lpstr>
      <vt:lpstr>'ГБУЗ РБ ГКБ № 21 г.Уфа'!V_пр_6_8</vt:lpstr>
      <vt:lpstr>'ГБУЗ РБ ГКБ № 5 г.Уфа'!V_пр_6_8</vt:lpstr>
      <vt:lpstr>'ГБУЗ РБ ГКБ № 8 г.Уфа'!V_пр_6_8</vt:lpstr>
      <vt:lpstr>'ГБУЗ РБ ГКБ Демского р-на г.Уфы'!V_пр_6_8</vt:lpstr>
      <vt:lpstr>'ГБУЗ РБ Давлекановская ЦРБ'!V_пр_6_8</vt:lpstr>
      <vt:lpstr>'ГБУЗ РБ ДБ г.Стерлитамак'!V_пр_6_8</vt:lpstr>
      <vt:lpstr>'ГБУЗ РБ ДП № 2 г.Уфа'!V_пр_6_8</vt:lpstr>
      <vt:lpstr>'ГБУЗ РБ ДП № 3 г.Уфа'!V_пр_6_8</vt:lpstr>
      <vt:lpstr>'ГБУЗ РБ ДП № 4 г.Уфа'!V_пр_6_8</vt:lpstr>
      <vt:lpstr>'ГБУЗ РБ ДП № 5 г.Уфа'!V_пр_6_8</vt:lpstr>
      <vt:lpstr>'ГБУЗ РБ ДП № 6 г.Уфа'!V_пр_6_8</vt:lpstr>
      <vt:lpstr>'ГБУЗ РБ Дюртюлинская ЦРБ'!V_пр_6_8</vt:lpstr>
      <vt:lpstr>'ГБУЗ РБ Ермекеевская ЦРБ'!V_пр_6_8</vt:lpstr>
      <vt:lpstr>'ГБУЗ РБ Зилаирская ЦРБ'!V_пр_6_8</vt:lpstr>
      <vt:lpstr>'ГБУЗ РБ Иглинская ЦРБ'!V_пр_6_8</vt:lpstr>
      <vt:lpstr>'ГБУЗ РБ Исянгуловская ЦРБ'!V_пр_6_8</vt:lpstr>
      <vt:lpstr>'ГБУЗ РБ Ишимбайская ЦРБ'!V_пр_6_8</vt:lpstr>
      <vt:lpstr>'ГБУЗ РБ Калтасинская ЦРБ'!V_пр_6_8</vt:lpstr>
      <vt:lpstr>'ГБУЗ РБ Караидельская ЦРБ'!V_пр_6_8</vt:lpstr>
      <vt:lpstr>'ГБУЗ РБ Кармаскалинская ЦРБ'!V_пр_6_8</vt:lpstr>
      <vt:lpstr>'ГБУЗ РБ КБСМП г.Уфа'!V_пр_6_8</vt:lpstr>
      <vt:lpstr>'ГБУЗ РБ Кигинская ЦРБ'!V_пр_6_8</vt:lpstr>
      <vt:lpstr>'ГБУЗ РБ Краснокамская ЦРБ'!V_пр_6_8</vt:lpstr>
      <vt:lpstr>'ГБУЗ РБ Красноусольская ЦРБ'!V_пр_6_8</vt:lpstr>
      <vt:lpstr>'ГБУЗ РБ Кушнаренковская ЦРБ'!V_пр_6_8</vt:lpstr>
      <vt:lpstr>'ГБУЗ РБ Малоязовская ЦРБ'!V_пр_6_8</vt:lpstr>
      <vt:lpstr>'ГБУЗ РБ Мелеузовская ЦРБ'!V_пр_6_8</vt:lpstr>
      <vt:lpstr>'ГБУЗ РБ Месягутовская ЦРБ'!V_пр_6_8</vt:lpstr>
      <vt:lpstr>'ГБУЗ РБ Мишкинская ЦРБ'!V_пр_6_8</vt:lpstr>
      <vt:lpstr>'ГБУЗ РБ Миякинская ЦРБ'!V_пр_6_8</vt:lpstr>
      <vt:lpstr>'ГБУЗ РБ Мраковская ЦРБ'!V_пр_6_8</vt:lpstr>
      <vt:lpstr>'ГБУЗ РБ Нуримановская ЦРБ'!V_пр_6_8</vt:lpstr>
      <vt:lpstr>'ГБУЗ РБ Поликлиника № 43 г.Уфа'!V_пр_6_8</vt:lpstr>
      <vt:lpstr>'ГБУЗ РБ ПОликлиника № 46 г.Уфа'!V_пр_6_8</vt:lpstr>
      <vt:lpstr>'ГБУЗ РБ Поликлиника № 50 г.Уфа'!V_пр_6_8</vt:lpstr>
      <vt:lpstr>'ГБУЗ РБ Раевская ЦРБ'!V_пр_6_8</vt:lpstr>
      <vt:lpstr>'ГБУЗ РБ Стерлибашевская ЦРБ'!V_пр_6_8</vt:lpstr>
      <vt:lpstr>'ГБУЗ РБ Толбазинская ЦРБ'!V_пр_6_8</vt:lpstr>
      <vt:lpstr>'ГБУЗ РБ Туймазинская ЦРБ'!V_пр_6_8</vt:lpstr>
      <vt:lpstr>'ГБУЗ РБ Учалинская ЦГБ'!V_пр_6_8</vt:lpstr>
      <vt:lpstr>'ГБУЗ РБ Федоровская ЦРБ'!V_пр_6_8</vt:lpstr>
      <vt:lpstr>'ГБУЗ РБ ЦГБ г.Сибай'!V_пр_6_8</vt:lpstr>
      <vt:lpstr>'ГБУЗ РБ Чекмагушевская ЦРБ'!V_пр_6_8</vt:lpstr>
      <vt:lpstr>'ГБУЗ РБ Чишминская ЦРБ'!V_пр_6_8</vt:lpstr>
      <vt:lpstr>'ГБУЗ РБ Шаранская ЦРБ'!V_пр_6_8</vt:lpstr>
      <vt:lpstr>'ГБУЗ РБ Языковская ЦРБ'!V_пр_6_8</vt:lpstr>
      <vt:lpstr>'ГБУЗ РБ Янаульская ЦРБ'!V_пр_6_8</vt:lpstr>
      <vt:lpstr>'ООО "Медсервис" г. Салават'!V_пр_6_8</vt:lpstr>
      <vt:lpstr>'УФИЦ РАН'!V_пр_6_8</vt:lpstr>
      <vt:lpstr>'ФГБОУ ВО БГМУ МЗ РФ'!V_пр_6_8</vt:lpstr>
      <vt:lpstr>'ФГБУЗ МСЧ №142 ФМБА России'!V_пр_6_8</vt:lpstr>
      <vt:lpstr>'ЧУЗ "РЖД-Медицина"г.Стерлитамак'!V_пр_6_8</vt:lpstr>
      <vt:lpstr>'ЧУЗ"КБ"РЖД-Медицина" г.Уфа'!V_пр_6_8</vt:lpstr>
      <vt:lpstr>'ГБУЗ РБ Акъярская ЦРБ'!V_пр_7_3</vt:lpstr>
      <vt:lpstr>'ГБУЗ РБ Архангельская ЦРБ'!V_пр_7_3</vt:lpstr>
      <vt:lpstr>'ГБУЗ РБ Аскаровская ЦРБ'!V_пр_7_3</vt:lpstr>
      <vt:lpstr>'ГБУЗ РБ Аскинская ЦРБ'!V_пр_7_3</vt:lpstr>
      <vt:lpstr>'ГБУЗ РБ Баймакская ЦГБ'!V_пр_7_3</vt:lpstr>
      <vt:lpstr>'ГБУЗ РБ Бакалинская ЦРБ'!V_пр_7_3</vt:lpstr>
      <vt:lpstr>'ГБУЗ РБ Балтачевская ЦРБ'!V_пр_7_3</vt:lpstr>
      <vt:lpstr>'ГБУЗ РБ Белебеевская ЦРБ'!V_пр_7_3</vt:lpstr>
      <vt:lpstr>'ГБУЗ РБ Белокатайская ЦРБ'!V_пр_7_3</vt:lpstr>
      <vt:lpstr>'ГБУЗ РБ Белорецкая ЦРКБ'!V_пр_7_3</vt:lpstr>
      <vt:lpstr>'ГБУЗ РБ Бижбулякская ЦРБ'!V_пр_7_3</vt:lpstr>
      <vt:lpstr>'ГБУЗ РБ Бирская ЦРБ'!V_пр_7_3</vt:lpstr>
      <vt:lpstr>'ГБУЗ РБ Благовещенская ЦРБ'!V_пр_7_3</vt:lpstr>
      <vt:lpstr>'ГБУЗ РБ Большеустьикинская ЦРБ'!V_пр_7_3</vt:lpstr>
      <vt:lpstr>'ГБУЗ РБ Буздякская ЦРБ'!V_пр_7_3</vt:lpstr>
      <vt:lpstr>'ГБУЗ РБ Бураевская ЦРБ'!V_пр_7_3</vt:lpstr>
      <vt:lpstr>'ГБУЗ РБ Бурзянская ЦРБ'!V_пр_7_3</vt:lpstr>
      <vt:lpstr>'ГБУЗ РБ Верхне-Татыш. ЦРБ'!V_пр_7_3</vt:lpstr>
      <vt:lpstr>'ГБУЗ РБ Верхнеяркеевская ЦРБ'!V_пр_7_3</vt:lpstr>
      <vt:lpstr>'ГБУЗ РБ ГБ № 1 г.Октябрьский'!V_пр_7_3</vt:lpstr>
      <vt:lpstr>'ГБУЗ РБ ГБ № 9 г.Уфа'!V_пр_7_3</vt:lpstr>
      <vt:lpstr>'ГБУЗ РБ ГБ г.Кумертау'!V_пр_7_3</vt:lpstr>
      <vt:lpstr>'ГБУЗ РБ ГБ г.Нефтекамск'!V_пр_7_3</vt:lpstr>
      <vt:lpstr>'ГБУЗ РБ ГБ г.Салават'!V_пр_7_3</vt:lpstr>
      <vt:lpstr>'ГБУЗ РБ ГДКБ № 17 г.Уфа'!V_пр_7_3</vt:lpstr>
      <vt:lpstr>'ГБУЗ РБ ГКБ № 1 г.Стерлитамак'!V_пр_7_3</vt:lpstr>
      <vt:lpstr>'ГБУЗ РБ ГКБ № 13 г.Уфа'!V_пр_7_3</vt:lpstr>
      <vt:lpstr>'ГБУЗ РБ ГКБ № 18 г.Уфа'!V_пр_7_3</vt:lpstr>
      <vt:lpstr>'ГБУЗ РБ ГКБ № 21 г.Уфа'!V_пр_7_3</vt:lpstr>
      <vt:lpstr>'ГБУЗ РБ ГКБ № 5 г.Уфа'!V_пр_7_3</vt:lpstr>
      <vt:lpstr>'ГБУЗ РБ ГКБ № 8 г.Уфа'!V_пр_7_3</vt:lpstr>
      <vt:lpstr>'ГБУЗ РБ ГКБ Демского р-на г.Уфы'!V_пр_7_3</vt:lpstr>
      <vt:lpstr>'ГБУЗ РБ Давлекановская ЦРБ'!V_пр_7_3</vt:lpstr>
      <vt:lpstr>'ГБУЗ РБ ДБ г.Стерлитамак'!V_пр_7_3</vt:lpstr>
      <vt:lpstr>'ГБУЗ РБ ДП № 2 г.Уфа'!V_пр_7_3</vt:lpstr>
      <vt:lpstr>'ГБУЗ РБ ДП № 3 г.Уфа'!V_пр_7_3</vt:lpstr>
      <vt:lpstr>'ГБУЗ РБ ДП № 4 г.Уфа'!V_пр_7_3</vt:lpstr>
      <vt:lpstr>'ГБУЗ РБ ДП № 5 г.Уфа'!V_пр_7_3</vt:lpstr>
      <vt:lpstr>'ГБУЗ РБ ДП № 6 г.Уфа'!V_пр_7_3</vt:lpstr>
      <vt:lpstr>'ГБУЗ РБ Дюртюлинская ЦРБ'!V_пр_7_3</vt:lpstr>
      <vt:lpstr>'ГБУЗ РБ Ермекеевская ЦРБ'!V_пр_7_3</vt:lpstr>
      <vt:lpstr>'ГБУЗ РБ Зилаирская ЦРБ'!V_пр_7_3</vt:lpstr>
      <vt:lpstr>'ГБУЗ РБ Иглинская ЦРБ'!V_пр_7_3</vt:lpstr>
      <vt:lpstr>'ГБУЗ РБ Исянгуловская ЦРБ'!V_пр_7_3</vt:lpstr>
      <vt:lpstr>'ГБУЗ РБ Ишимбайская ЦРБ'!V_пр_7_3</vt:lpstr>
      <vt:lpstr>'ГБУЗ РБ Калтасинская ЦРБ'!V_пр_7_3</vt:lpstr>
      <vt:lpstr>'ГБУЗ РБ Караидельская ЦРБ'!V_пр_7_3</vt:lpstr>
      <vt:lpstr>'ГБУЗ РБ Кармаскалинская ЦРБ'!V_пр_7_3</vt:lpstr>
      <vt:lpstr>'ГБУЗ РБ КБСМП г.Уфа'!V_пр_7_3</vt:lpstr>
      <vt:lpstr>'ГБУЗ РБ Кигинская ЦРБ'!V_пр_7_3</vt:lpstr>
      <vt:lpstr>'ГБУЗ РБ Краснокамская ЦРБ'!V_пр_7_3</vt:lpstr>
      <vt:lpstr>'ГБУЗ РБ Красноусольская ЦРБ'!V_пр_7_3</vt:lpstr>
      <vt:lpstr>'ГБУЗ РБ Кушнаренковская ЦРБ'!V_пр_7_3</vt:lpstr>
      <vt:lpstr>'ГБУЗ РБ Малоязовская ЦРБ'!V_пр_7_3</vt:lpstr>
      <vt:lpstr>'ГБУЗ РБ Мелеузовская ЦРБ'!V_пр_7_3</vt:lpstr>
      <vt:lpstr>'ГБУЗ РБ Месягутовская ЦРБ'!V_пр_7_3</vt:lpstr>
      <vt:lpstr>'ГБУЗ РБ Мишкинская ЦРБ'!V_пр_7_3</vt:lpstr>
      <vt:lpstr>'ГБУЗ РБ Миякинская ЦРБ'!V_пр_7_3</vt:lpstr>
      <vt:lpstr>'ГБУЗ РБ Мраковская ЦРБ'!V_пр_7_3</vt:lpstr>
      <vt:lpstr>'ГБУЗ РБ Нуримановская ЦРБ'!V_пр_7_3</vt:lpstr>
      <vt:lpstr>'ГБУЗ РБ Поликлиника № 43 г.Уфа'!V_пр_7_3</vt:lpstr>
      <vt:lpstr>'ГБУЗ РБ ПОликлиника № 46 г.Уфа'!V_пр_7_3</vt:lpstr>
      <vt:lpstr>'ГБУЗ РБ Поликлиника № 50 г.Уфа'!V_пр_7_3</vt:lpstr>
      <vt:lpstr>'ГБУЗ РБ Раевская ЦРБ'!V_пр_7_3</vt:lpstr>
      <vt:lpstr>'ГБУЗ РБ Стерлибашевская ЦРБ'!V_пр_7_3</vt:lpstr>
      <vt:lpstr>'ГБУЗ РБ Толбазинская ЦРБ'!V_пр_7_3</vt:lpstr>
      <vt:lpstr>'ГБУЗ РБ Туймазинская ЦРБ'!V_пр_7_3</vt:lpstr>
      <vt:lpstr>'ГБУЗ РБ Учалинская ЦГБ'!V_пр_7_3</vt:lpstr>
      <vt:lpstr>'ГБУЗ РБ Федоровская ЦРБ'!V_пр_7_3</vt:lpstr>
      <vt:lpstr>'ГБУЗ РБ ЦГБ г.Сибай'!V_пр_7_3</vt:lpstr>
      <vt:lpstr>'ГБУЗ РБ Чекмагушевская ЦРБ'!V_пр_7_3</vt:lpstr>
      <vt:lpstr>'ГБУЗ РБ Чишминская ЦРБ'!V_пр_7_3</vt:lpstr>
      <vt:lpstr>'ГБУЗ РБ Шаранская ЦРБ'!V_пр_7_3</vt:lpstr>
      <vt:lpstr>'ГБУЗ РБ Языковская ЦРБ'!V_пр_7_3</vt:lpstr>
      <vt:lpstr>'ГБУЗ РБ Янаульская ЦРБ'!V_пр_7_3</vt:lpstr>
      <vt:lpstr>'ООО "Медсервис" г. Салават'!V_пр_7_3</vt:lpstr>
      <vt:lpstr>'УФИЦ РАН'!V_пр_7_3</vt:lpstr>
      <vt:lpstr>'ФГБОУ ВО БГМУ МЗ РФ'!V_пр_7_3</vt:lpstr>
      <vt:lpstr>'ФГБУЗ МСЧ №142 ФМБА России'!V_пр_7_3</vt:lpstr>
      <vt:lpstr>'ЧУЗ "РЖД-Медицина"г.Стерлитамак'!V_пр_7_3</vt:lpstr>
      <vt:lpstr>'ЧУЗ"КБ"РЖД-Медицина" г.Уфа'!V_пр_7_3</vt:lpstr>
      <vt:lpstr>'ГБУЗ РБ Акъярская ЦРБ'!V_пр_7_5</vt:lpstr>
      <vt:lpstr>'ГБУЗ РБ Архангельская ЦРБ'!V_пр_7_5</vt:lpstr>
      <vt:lpstr>'ГБУЗ РБ Аскаровская ЦРБ'!V_пр_7_5</vt:lpstr>
      <vt:lpstr>'ГБУЗ РБ Аскинская ЦРБ'!V_пр_7_5</vt:lpstr>
      <vt:lpstr>'ГБУЗ РБ Баймакская ЦГБ'!V_пр_7_5</vt:lpstr>
      <vt:lpstr>'ГБУЗ РБ Бакалинская ЦРБ'!V_пр_7_5</vt:lpstr>
      <vt:lpstr>'ГБУЗ РБ Балтачевская ЦРБ'!V_пр_7_5</vt:lpstr>
      <vt:lpstr>'ГБУЗ РБ Белебеевская ЦРБ'!V_пр_7_5</vt:lpstr>
      <vt:lpstr>'ГБУЗ РБ Белокатайская ЦРБ'!V_пр_7_5</vt:lpstr>
      <vt:lpstr>'ГБУЗ РБ Белорецкая ЦРКБ'!V_пр_7_5</vt:lpstr>
      <vt:lpstr>'ГБУЗ РБ Бижбулякская ЦРБ'!V_пр_7_5</vt:lpstr>
      <vt:lpstr>'ГБУЗ РБ Бирская ЦРБ'!V_пр_7_5</vt:lpstr>
      <vt:lpstr>'ГБУЗ РБ Благовещенская ЦРБ'!V_пр_7_5</vt:lpstr>
      <vt:lpstr>'ГБУЗ РБ Большеустьикинская ЦРБ'!V_пр_7_5</vt:lpstr>
      <vt:lpstr>'ГБУЗ РБ Буздякская ЦРБ'!V_пр_7_5</vt:lpstr>
      <vt:lpstr>'ГБУЗ РБ Бураевская ЦРБ'!V_пр_7_5</vt:lpstr>
      <vt:lpstr>'ГБУЗ РБ Бурзянская ЦРБ'!V_пр_7_5</vt:lpstr>
      <vt:lpstr>'ГБУЗ РБ Верхне-Татыш. ЦРБ'!V_пр_7_5</vt:lpstr>
      <vt:lpstr>'ГБУЗ РБ Верхнеяркеевская ЦРБ'!V_пр_7_5</vt:lpstr>
      <vt:lpstr>'ГБУЗ РБ ГБ № 1 г.Октябрьский'!V_пр_7_5</vt:lpstr>
      <vt:lpstr>'ГБУЗ РБ ГБ № 9 г.Уфа'!V_пр_7_5</vt:lpstr>
      <vt:lpstr>'ГБУЗ РБ ГБ г.Кумертау'!V_пр_7_5</vt:lpstr>
      <vt:lpstr>'ГБУЗ РБ ГБ г.Нефтекамск'!V_пр_7_5</vt:lpstr>
      <vt:lpstr>'ГБУЗ РБ ГБ г.Салават'!V_пр_7_5</vt:lpstr>
      <vt:lpstr>'ГБУЗ РБ ГДКБ № 17 г.Уфа'!V_пр_7_5</vt:lpstr>
      <vt:lpstr>'ГБУЗ РБ ГКБ № 1 г.Стерлитамак'!V_пр_7_5</vt:lpstr>
      <vt:lpstr>'ГБУЗ РБ ГКБ № 13 г.Уфа'!V_пр_7_5</vt:lpstr>
      <vt:lpstr>'ГБУЗ РБ ГКБ № 18 г.Уфа'!V_пр_7_5</vt:lpstr>
      <vt:lpstr>'ГБУЗ РБ ГКБ № 21 г.Уфа'!V_пр_7_5</vt:lpstr>
      <vt:lpstr>'ГБУЗ РБ ГКБ № 5 г.Уфа'!V_пр_7_5</vt:lpstr>
      <vt:lpstr>'ГБУЗ РБ ГКБ № 8 г.Уфа'!V_пр_7_5</vt:lpstr>
      <vt:lpstr>'ГБУЗ РБ ГКБ Демского р-на г.Уфы'!V_пр_7_5</vt:lpstr>
      <vt:lpstr>'ГБУЗ РБ Давлекановская ЦРБ'!V_пр_7_5</vt:lpstr>
      <vt:lpstr>'ГБУЗ РБ ДБ г.Стерлитамак'!V_пр_7_5</vt:lpstr>
      <vt:lpstr>'ГБУЗ РБ ДП № 2 г.Уфа'!V_пр_7_5</vt:lpstr>
      <vt:lpstr>'ГБУЗ РБ ДП № 3 г.Уфа'!V_пр_7_5</vt:lpstr>
      <vt:lpstr>'ГБУЗ РБ ДП № 4 г.Уфа'!V_пр_7_5</vt:lpstr>
      <vt:lpstr>'ГБУЗ РБ ДП № 5 г.Уфа'!V_пр_7_5</vt:lpstr>
      <vt:lpstr>'ГБУЗ РБ ДП № 6 г.Уфа'!V_пр_7_5</vt:lpstr>
      <vt:lpstr>'ГБУЗ РБ Дюртюлинская ЦРБ'!V_пр_7_5</vt:lpstr>
      <vt:lpstr>'ГБУЗ РБ Ермекеевская ЦРБ'!V_пр_7_5</vt:lpstr>
      <vt:lpstr>'ГБУЗ РБ Зилаирская ЦРБ'!V_пр_7_5</vt:lpstr>
      <vt:lpstr>'ГБУЗ РБ Иглинская ЦРБ'!V_пр_7_5</vt:lpstr>
      <vt:lpstr>'ГБУЗ РБ Исянгуловская ЦРБ'!V_пр_7_5</vt:lpstr>
      <vt:lpstr>'ГБУЗ РБ Ишимбайская ЦРБ'!V_пр_7_5</vt:lpstr>
      <vt:lpstr>'ГБУЗ РБ Калтасинская ЦРБ'!V_пр_7_5</vt:lpstr>
      <vt:lpstr>'ГБУЗ РБ Караидельская ЦРБ'!V_пр_7_5</vt:lpstr>
      <vt:lpstr>'ГБУЗ РБ Кармаскалинская ЦРБ'!V_пр_7_5</vt:lpstr>
      <vt:lpstr>'ГБУЗ РБ КБСМП г.Уфа'!V_пр_7_5</vt:lpstr>
      <vt:lpstr>'ГБУЗ РБ Кигинская ЦРБ'!V_пр_7_5</vt:lpstr>
      <vt:lpstr>'ГБУЗ РБ Краснокамская ЦРБ'!V_пр_7_5</vt:lpstr>
      <vt:lpstr>'ГБУЗ РБ Красноусольская ЦРБ'!V_пр_7_5</vt:lpstr>
      <vt:lpstr>'ГБУЗ РБ Кушнаренковская ЦРБ'!V_пр_7_5</vt:lpstr>
      <vt:lpstr>'ГБУЗ РБ Малоязовская ЦРБ'!V_пр_7_5</vt:lpstr>
      <vt:lpstr>'ГБУЗ РБ Мелеузовская ЦРБ'!V_пр_7_5</vt:lpstr>
      <vt:lpstr>'ГБУЗ РБ Месягутовская ЦРБ'!V_пр_7_5</vt:lpstr>
      <vt:lpstr>'ГБУЗ РБ Мишкинская ЦРБ'!V_пр_7_5</vt:lpstr>
      <vt:lpstr>'ГБУЗ РБ Миякинская ЦРБ'!V_пр_7_5</vt:lpstr>
      <vt:lpstr>'ГБУЗ РБ Мраковская ЦРБ'!V_пр_7_5</vt:lpstr>
      <vt:lpstr>'ГБУЗ РБ Нуримановская ЦРБ'!V_пр_7_5</vt:lpstr>
      <vt:lpstr>'ГБУЗ РБ Поликлиника № 43 г.Уфа'!V_пр_7_5</vt:lpstr>
      <vt:lpstr>'ГБУЗ РБ ПОликлиника № 46 г.Уфа'!V_пр_7_5</vt:lpstr>
      <vt:lpstr>'ГБУЗ РБ Поликлиника № 50 г.Уфа'!V_пр_7_5</vt:lpstr>
      <vt:lpstr>'ГБУЗ РБ Раевская ЦРБ'!V_пр_7_5</vt:lpstr>
      <vt:lpstr>'ГБУЗ РБ Стерлибашевская ЦРБ'!V_пр_7_5</vt:lpstr>
      <vt:lpstr>'ГБУЗ РБ Толбазинская ЦРБ'!V_пр_7_5</vt:lpstr>
      <vt:lpstr>'ГБУЗ РБ Туймазинская ЦРБ'!V_пр_7_5</vt:lpstr>
      <vt:lpstr>'ГБУЗ РБ Учалинская ЦГБ'!V_пр_7_5</vt:lpstr>
      <vt:lpstr>'ГБУЗ РБ Федоровская ЦРБ'!V_пр_7_5</vt:lpstr>
      <vt:lpstr>'ГБУЗ РБ ЦГБ г.Сибай'!V_пр_7_5</vt:lpstr>
      <vt:lpstr>'ГБУЗ РБ Чекмагушевская ЦРБ'!V_пр_7_5</vt:lpstr>
      <vt:lpstr>'ГБУЗ РБ Чишминская ЦРБ'!V_пр_7_5</vt:lpstr>
      <vt:lpstr>'ГБУЗ РБ Шаранская ЦРБ'!V_пр_7_5</vt:lpstr>
      <vt:lpstr>'ГБУЗ РБ Языковская ЦРБ'!V_пр_7_5</vt:lpstr>
      <vt:lpstr>'ГБУЗ РБ Янаульская ЦРБ'!V_пр_7_5</vt:lpstr>
      <vt:lpstr>'ООО "Медсервис" г. Салават'!V_пр_7_5</vt:lpstr>
      <vt:lpstr>'УФИЦ РАН'!V_пр_7_5</vt:lpstr>
      <vt:lpstr>'ФГБОУ ВО БГМУ МЗ РФ'!V_пр_7_5</vt:lpstr>
      <vt:lpstr>'ФГБУЗ МСЧ №142 ФМБА России'!V_пр_7_5</vt:lpstr>
      <vt:lpstr>'ЧУЗ "РЖД-Медицина"г.Стерлитамак'!V_пр_7_5</vt:lpstr>
      <vt:lpstr>'ЧУЗ"КБ"РЖД-Медицина" г.Уфа'!V_пр_7_5</vt:lpstr>
      <vt:lpstr>'ГБУЗ РБ Акъярская ЦРБ'!V_пр_7_7</vt:lpstr>
      <vt:lpstr>'ГБУЗ РБ Архангельская ЦРБ'!V_пр_7_7</vt:lpstr>
      <vt:lpstr>'ГБУЗ РБ Аскаровская ЦРБ'!V_пр_7_7</vt:lpstr>
      <vt:lpstr>'ГБУЗ РБ Аскинская ЦРБ'!V_пр_7_7</vt:lpstr>
      <vt:lpstr>'ГБУЗ РБ Баймакская ЦГБ'!V_пр_7_7</vt:lpstr>
      <vt:lpstr>'ГБУЗ РБ Бакалинская ЦРБ'!V_пр_7_7</vt:lpstr>
      <vt:lpstr>'ГБУЗ РБ Балтачевская ЦРБ'!V_пр_7_7</vt:lpstr>
      <vt:lpstr>'ГБУЗ РБ Белебеевская ЦРБ'!V_пр_7_7</vt:lpstr>
      <vt:lpstr>'ГБУЗ РБ Белокатайская ЦРБ'!V_пр_7_7</vt:lpstr>
      <vt:lpstr>'ГБУЗ РБ Белорецкая ЦРКБ'!V_пр_7_7</vt:lpstr>
      <vt:lpstr>'ГБУЗ РБ Бижбулякская ЦРБ'!V_пр_7_7</vt:lpstr>
      <vt:lpstr>'ГБУЗ РБ Бирская ЦРБ'!V_пр_7_7</vt:lpstr>
      <vt:lpstr>'ГБУЗ РБ Благовещенская ЦРБ'!V_пр_7_7</vt:lpstr>
      <vt:lpstr>'ГБУЗ РБ Большеустьикинская ЦРБ'!V_пр_7_7</vt:lpstr>
      <vt:lpstr>'ГБУЗ РБ Буздякская ЦРБ'!V_пр_7_7</vt:lpstr>
      <vt:lpstr>'ГБУЗ РБ Бураевская ЦРБ'!V_пр_7_7</vt:lpstr>
      <vt:lpstr>'ГБУЗ РБ Бурзянская ЦРБ'!V_пр_7_7</vt:lpstr>
      <vt:lpstr>'ГБУЗ РБ Верхне-Татыш. ЦРБ'!V_пр_7_7</vt:lpstr>
      <vt:lpstr>'ГБУЗ РБ Верхнеяркеевская ЦРБ'!V_пр_7_7</vt:lpstr>
      <vt:lpstr>'ГБУЗ РБ ГБ № 1 г.Октябрьский'!V_пр_7_7</vt:lpstr>
      <vt:lpstr>'ГБУЗ РБ ГБ № 9 г.Уфа'!V_пр_7_7</vt:lpstr>
      <vt:lpstr>'ГБУЗ РБ ГБ г.Кумертау'!V_пр_7_7</vt:lpstr>
      <vt:lpstr>'ГБУЗ РБ ГБ г.Нефтекамск'!V_пр_7_7</vt:lpstr>
      <vt:lpstr>'ГБУЗ РБ ГБ г.Салават'!V_пр_7_7</vt:lpstr>
      <vt:lpstr>'ГБУЗ РБ ГДКБ № 17 г.Уфа'!V_пр_7_7</vt:lpstr>
      <vt:lpstr>'ГБУЗ РБ ГКБ № 1 г.Стерлитамак'!V_пр_7_7</vt:lpstr>
      <vt:lpstr>'ГБУЗ РБ ГКБ № 13 г.Уфа'!V_пр_7_7</vt:lpstr>
      <vt:lpstr>'ГБУЗ РБ ГКБ № 18 г.Уфа'!V_пр_7_7</vt:lpstr>
      <vt:lpstr>'ГБУЗ РБ ГКБ № 21 г.Уфа'!V_пр_7_7</vt:lpstr>
      <vt:lpstr>'ГБУЗ РБ ГКБ № 5 г.Уфа'!V_пр_7_7</vt:lpstr>
      <vt:lpstr>'ГБУЗ РБ ГКБ № 8 г.Уфа'!V_пр_7_7</vt:lpstr>
      <vt:lpstr>'ГБУЗ РБ ГКБ Демского р-на г.Уфы'!V_пр_7_7</vt:lpstr>
      <vt:lpstr>'ГБУЗ РБ Давлекановская ЦРБ'!V_пр_7_7</vt:lpstr>
      <vt:lpstr>'ГБУЗ РБ ДБ г.Стерлитамак'!V_пр_7_7</vt:lpstr>
      <vt:lpstr>'ГБУЗ РБ ДП № 2 г.Уфа'!V_пр_7_7</vt:lpstr>
      <vt:lpstr>'ГБУЗ РБ ДП № 3 г.Уфа'!V_пр_7_7</vt:lpstr>
      <vt:lpstr>'ГБУЗ РБ ДП № 4 г.Уфа'!V_пр_7_7</vt:lpstr>
      <vt:lpstr>'ГБУЗ РБ ДП № 5 г.Уфа'!V_пр_7_7</vt:lpstr>
      <vt:lpstr>'ГБУЗ РБ ДП № 6 г.Уфа'!V_пр_7_7</vt:lpstr>
      <vt:lpstr>'ГБУЗ РБ Дюртюлинская ЦРБ'!V_пр_7_7</vt:lpstr>
      <vt:lpstr>'ГБУЗ РБ Ермекеевская ЦРБ'!V_пр_7_7</vt:lpstr>
      <vt:lpstr>'ГБУЗ РБ Зилаирская ЦРБ'!V_пр_7_7</vt:lpstr>
      <vt:lpstr>'ГБУЗ РБ Иглинская ЦРБ'!V_пр_7_7</vt:lpstr>
      <vt:lpstr>'ГБУЗ РБ Исянгуловская ЦРБ'!V_пр_7_7</vt:lpstr>
      <vt:lpstr>'ГБУЗ РБ Ишимбайская ЦРБ'!V_пр_7_7</vt:lpstr>
      <vt:lpstr>'ГБУЗ РБ Калтасинская ЦРБ'!V_пр_7_7</vt:lpstr>
      <vt:lpstr>'ГБУЗ РБ Караидельская ЦРБ'!V_пр_7_7</vt:lpstr>
      <vt:lpstr>'ГБУЗ РБ Кармаскалинская ЦРБ'!V_пр_7_7</vt:lpstr>
      <vt:lpstr>'ГБУЗ РБ КБСМП г.Уфа'!V_пр_7_7</vt:lpstr>
      <vt:lpstr>'ГБУЗ РБ Кигинская ЦРБ'!V_пр_7_7</vt:lpstr>
      <vt:lpstr>'ГБУЗ РБ Краснокамская ЦРБ'!V_пр_7_7</vt:lpstr>
      <vt:lpstr>'ГБУЗ РБ Красноусольская ЦРБ'!V_пр_7_7</vt:lpstr>
      <vt:lpstr>'ГБУЗ РБ Кушнаренковская ЦРБ'!V_пр_7_7</vt:lpstr>
      <vt:lpstr>'ГБУЗ РБ Малоязовская ЦРБ'!V_пр_7_7</vt:lpstr>
      <vt:lpstr>'ГБУЗ РБ Мелеузовская ЦРБ'!V_пр_7_7</vt:lpstr>
      <vt:lpstr>'ГБУЗ РБ Месягутовская ЦРБ'!V_пр_7_7</vt:lpstr>
      <vt:lpstr>'ГБУЗ РБ Мишкинская ЦРБ'!V_пр_7_7</vt:lpstr>
      <vt:lpstr>'ГБУЗ РБ Миякинская ЦРБ'!V_пр_7_7</vt:lpstr>
      <vt:lpstr>'ГБУЗ РБ Мраковская ЦРБ'!V_пр_7_7</vt:lpstr>
      <vt:lpstr>'ГБУЗ РБ Нуримановская ЦРБ'!V_пр_7_7</vt:lpstr>
      <vt:lpstr>'ГБУЗ РБ Поликлиника № 43 г.Уфа'!V_пр_7_7</vt:lpstr>
      <vt:lpstr>'ГБУЗ РБ ПОликлиника № 46 г.Уфа'!V_пр_7_7</vt:lpstr>
      <vt:lpstr>'ГБУЗ РБ Поликлиника № 50 г.Уфа'!V_пр_7_7</vt:lpstr>
      <vt:lpstr>'ГБУЗ РБ Раевская ЦРБ'!V_пр_7_7</vt:lpstr>
      <vt:lpstr>'ГБУЗ РБ Стерлибашевская ЦРБ'!V_пр_7_7</vt:lpstr>
      <vt:lpstr>'ГБУЗ РБ Толбазинская ЦРБ'!V_пр_7_7</vt:lpstr>
      <vt:lpstr>'ГБУЗ РБ Туймазинская ЦРБ'!V_пр_7_7</vt:lpstr>
      <vt:lpstr>'ГБУЗ РБ Учалинская ЦГБ'!V_пр_7_7</vt:lpstr>
      <vt:lpstr>'ГБУЗ РБ Федоровская ЦРБ'!V_пр_7_7</vt:lpstr>
      <vt:lpstr>'ГБУЗ РБ ЦГБ г.Сибай'!V_пр_7_7</vt:lpstr>
      <vt:lpstr>'ГБУЗ РБ Чекмагушевская ЦРБ'!V_пр_7_7</vt:lpstr>
      <vt:lpstr>'ГБУЗ РБ Чишминская ЦРБ'!V_пр_7_7</vt:lpstr>
      <vt:lpstr>'ГБУЗ РБ Шаранская ЦРБ'!V_пр_7_7</vt:lpstr>
      <vt:lpstr>'ГБУЗ РБ Языковская ЦРБ'!V_пр_7_7</vt:lpstr>
      <vt:lpstr>'ГБУЗ РБ Янаульская ЦРБ'!V_пр_7_7</vt:lpstr>
      <vt:lpstr>'ООО "Медсервис" г. Салават'!V_пр_7_7</vt:lpstr>
      <vt:lpstr>'УФИЦ РАН'!V_пр_7_7</vt:lpstr>
      <vt:lpstr>'ФГБОУ ВО БГМУ МЗ РФ'!V_пр_7_7</vt:lpstr>
      <vt:lpstr>'ФГБУЗ МСЧ №142 ФМБА России'!V_пр_7_7</vt:lpstr>
      <vt:lpstr>'ЧУЗ "РЖД-Медицина"г.Стерлитамак'!V_пр_7_7</vt:lpstr>
      <vt:lpstr>'ЧУЗ"КБ"РЖД-Медицина" г.Уфа'!V_пр_7_7</vt:lpstr>
      <vt:lpstr>'ГБУЗ РБ Акъярская ЦРБ'!V_пр_7_8</vt:lpstr>
      <vt:lpstr>'ГБУЗ РБ Архангельская ЦРБ'!V_пр_7_8</vt:lpstr>
      <vt:lpstr>'ГБУЗ РБ Аскаровская ЦРБ'!V_пр_7_8</vt:lpstr>
      <vt:lpstr>'ГБУЗ РБ Аскинская ЦРБ'!V_пр_7_8</vt:lpstr>
      <vt:lpstr>'ГБУЗ РБ Баймакская ЦГБ'!V_пр_7_8</vt:lpstr>
      <vt:lpstr>'ГБУЗ РБ Бакалинская ЦРБ'!V_пр_7_8</vt:lpstr>
      <vt:lpstr>'ГБУЗ РБ Балтачевская ЦРБ'!V_пр_7_8</vt:lpstr>
      <vt:lpstr>'ГБУЗ РБ Белебеевская ЦРБ'!V_пр_7_8</vt:lpstr>
      <vt:lpstr>'ГБУЗ РБ Белокатайская ЦРБ'!V_пр_7_8</vt:lpstr>
      <vt:lpstr>'ГБУЗ РБ Белорецкая ЦРКБ'!V_пр_7_8</vt:lpstr>
      <vt:lpstr>'ГБУЗ РБ Бижбулякская ЦРБ'!V_пр_7_8</vt:lpstr>
      <vt:lpstr>'ГБУЗ РБ Бирская ЦРБ'!V_пр_7_8</vt:lpstr>
      <vt:lpstr>'ГБУЗ РБ Благовещенская ЦРБ'!V_пр_7_8</vt:lpstr>
      <vt:lpstr>'ГБУЗ РБ Большеустьикинская ЦРБ'!V_пр_7_8</vt:lpstr>
      <vt:lpstr>'ГБУЗ РБ Буздякская ЦРБ'!V_пр_7_8</vt:lpstr>
      <vt:lpstr>'ГБУЗ РБ Бураевская ЦРБ'!V_пр_7_8</vt:lpstr>
      <vt:lpstr>'ГБУЗ РБ Бурзянская ЦРБ'!V_пр_7_8</vt:lpstr>
      <vt:lpstr>'ГБУЗ РБ Верхне-Татыш. ЦРБ'!V_пр_7_8</vt:lpstr>
      <vt:lpstr>'ГБУЗ РБ Верхнеяркеевская ЦРБ'!V_пр_7_8</vt:lpstr>
      <vt:lpstr>'ГБУЗ РБ ГБ № 1 г.Октябрьский'!V_пр_7_8</vt:lpstr>
      <vt:lpstr>'ГБУЗ РБ ГБ № 9 г.Уфа'!V_пр_7_8</vt:lpstr>
      <vt:lpstr>'ГБУЗ РБ ГБ г.Кумертау'!V_пр_7_8</vt:lpstr>
      <vt:lpstr>'ГБУЗ РБ ГБ г.Нефтекамск'!V_пр_7_8</vt:lpstr>
      <vt:lpstr>'ГБУЗ РБ ГБ г.Салават'!V_пр_7_8</vt:lpstr>
      <vt:lpstr>'ГБУЗ РБ ГДКБ № 17 г.Уфа'!V_пр_7_8</vt:lpstr>
      <vt:lpstr>'ГБУЗ РБ ГКБ № 1 г.Стерлитамак'!V_пр_7_8</vt:lpstr>
      <vt:lpstr>'ГБУЗ РБ ГКБ № 13 г.Уфа'!V_пр_7_8</vt:lpstr>
      <vt:lpstr>'ГБУЗ РБ ГКБ № 18 г.Уфа'!V_пр_7_8</vt:lpstr>
      <vt:lpstr>'ГБУЗ РБ ГКБ № 21 г.Уфа'!V_пр_7_8</vt:lpstr>
      <vt:lpstr>'ГБУЗ РБ ГКБ № 5 г.Уфа'!V_пр_7_8</vt:lpstr>
      <vt:lpstr>'ГБУЗ РБ ГКБ № 8 г.Уфа'!V_пр_7_8</vt:lpstr>
      <vt:lpstr>'ГБУЗ РБ ГКБ Демского р-на г.Уфы'!V_пр_7_8</vt:lpstr>
      <vt:lpstr>'ГБУЗ РБ Давлекановская ЦРБ'!V_пр_7_8</vt:lpstr>
      <vt:lpstr>'ГБУЗ РБ ДБ г.Стерлитамак'!V_пр_7_8</vt:lpstr>
      <vt:lpstr>'ГБУЗ РБ ДП № 2 г.Уфа'!V_пр_7_8</vt:lpstr>
      <vt:lpstr>'ГБУЗ РБ ДП № 3 г.Уфа'!V_пр_7_8</vt:lpstr>
      <vt:lpstr>'ГБУЗ РБ ДП № 4 г.Уфа'!V_пр_7_8</vt:lpstr>
      <vt:lpstr>'ГБУЗ РБ ДП № 5 г.Уфа'!V_пр_7_8</vt:lpstr>
      <vt:lpstr>'ГБУЗ РБ ДП № 6 г.Уфа'!V_пр_7_8</vt:lpstr>
      <vt:lpstr>'ГБУЗ РБ Дюртюлинская ЦРБ'!V_пр_7_8</vt:lpstr>
      <vt:lpstr>'ГБУЗ РБ Ермекеевская ЦРБ'!V_пр_7_8</vt:lpstr>
      <vt:lpstr>'ГБУЗ РБ Зилаирская ЦРБ'!V_пр_7_8</vt:lpstr>
      <vt:lpstr>'ГБУЗ РБ Иглинская ЦРБ'!V_пр_7_8</vt:lpstr>
      <vt:lpstr>'ГБУЗ РБ Исянгуловская ЦРБ'!V_пр_7_8</vt:lpstr>
      <vt:lpstr>'ГБУЗ РБ Ишимбайская ЦРБ'!V_пр_7_8</vt:lpstr>
      <vt:lpstr>'ГБУЗ РБ Калтасинская ЦРБ'!V_пр_7_8</vt:lpstr>
      <vt:lpstr>'ГБУЗ РБ Караидельская ЦРБ'!V_пр_7_8</vt:lpstr>
      <vt:lpstr>'ГБУЗ РБ Кармаскалинская ЦРБ'!V_пр_7_8</vt:lpstr>
      <vt:lpstr>'ГБУЗ РБ КБСМП г.Уфа'!V_пр_7_8</vt:lpstr>
      <vt:lpstr>'ГБУЗ РБ Кигинская ЦРБ'!V_пр_7_8</vt:lpstr>
      <vt:lpstr>'ГБУЗ РБ Краснокамская ЦРБ'!V_пр_7_8</vt:lpstr>
      <vt:lpstr>'ГБУЗ РБ Красноусольская ЦРБ'!V_пр_7_8</vt:lpstr>
      <vt:lpstr>'ГБУЗ РБ Кушнаренковская ЦРБ'!V_пр_7_8</vt:lpstr>
      <vt:lpstr>'ГБУЗ РБ Малоязовская ЦРБ'!V_пр_7_8</vt:lpstr>
      <vt:lpstr>'ГБУЗ РБ Мелеузовская ЦРБ'!V_пр_7_8</vt:lpstr>
      <vt:lpstr>'ГБУЗ РБ Месягутовская ЦРБ'!V_пр_7_8</vt:lpstr>
      <vt:lpstr>'ГБУЗ РБ Мишкинская ЦРБ'!V_пр_7_8</vt:lpstr>
      <vt:lpstr>'ГБУЗ РБ Миякинская ЦРБ'!V_пр_7_8</vt:lpstr>
      <vt:lpstr>'ГБУЗ РБ Мраковская ЦРБ'!V_пр_7_8</vt:lpstr>
      <vt:lpstr>'ГБУЗ РБ Нуримановская ЦРБ'!V_пр_7_8</vt:lpstr>
      <vt:lpstr>'ГБУЗ РБ Поликлиника № 43 г.Уфа'!V_пр_7_8</vt:lpstr>
      <vt:lpstr>'ГБУЗ РБ ПОликлиника № 46 г.Уфа'!V_пр_7_8</vt:lpstr>
      <vt:lpstr>'ГБУЗ РБ Поликлиника № 50 г.Уфа'!V_пр_7_8</vt:lpstr>
      <vt:lpstr>'ГБУЗ РБ Раевская ЦРБ'!V_пр_7_8</vt:lpstr>
      <vt:lpstr>'ГБУЗ РБ Стерлибашевская ЦРБ'!V_пр_7_8</vt:lpstr>
      <vt:lpstr>'ГБУЗ РБ Толбазинская ЦРБ'!V_пр_7_8</vt:lpstr>
      <vt:lpstr>'ГБУЗ РБ Туймазинская ЦРБ'!V_пр_7_8</vt:lpstr>
      <vt:lpstr>'ГБУЗ РБ Учалинская ЦГБ'!V_пр_7_8</vt:lpstr>
      <vt:lpstr>'ГБУЗ РБ Федоровская ЦРБ'!V_пр_7_8</vt:lpstr>
      <vt:lpstr>'ГБУЗ РБ ЦГБ г.Сибай'!V_пр_7_8</vt:lpstr>
      <vt:lpstr>'ГБУЗ РБ Чекмагушевская ЦРБ'!V_пр_7_8</vt:lpstr>
      <vt:lpstr>'ГБУЗ РБ Чишминская ЦРБ'!V_пр_7_8</vt:lpstr>
      <vt:lpstr>'ГБУЗ РБ Шаранская ЦРБ'!V_пр_7_8</vt:lpstr>
      <vt:lpstr>'ГБУЗ РБ Языковская ЦРБ'!V_пр_7_8</vt:lpstr>
      <vt:lpstr>'ГБУЗ РБ Янаульская ЦРБ'!V_пр_7_8</vt:lpstr>
      <vt:lpstr>'ООО "Медсервис" г. Салават'!V_пр_7_8</vt:lpstr>
      <vt:lpstr>'УФИЦ РАН'!V_пр_7_8</vt:lpstr>
      <vt:lpstr>'ФГБОУ ВО БГМУ МЗ РФ'!V_пр_7_8</vt:lpstr>
      <vt:lpstr>'ФГБУЗ МСЧ №142 ФМБА России'!V_пр_7_8</vt:lpstr>
      <vt:lpstr>'ЧУЗ "РЖД-Медицина"г.Стерлитамак'!V_пр_7_8</vt:lpstr>
      <vt:lpstr>'ЧУЗ"КБ"РЖД-Медицина" г.Уфа'!V_пр_7_8</vt:lpstr>
      <vt:lpstr>'ГБУЗ РБ Акъярская ЦРБ'!V_пр_8_2</vt:lpstr>
      <vt:lpstr>'ГБУЗ РБ Архангельская ЦРБ'!V_пр_8_2</vt:lpstr>
      <vt:lpstr>'ГБУЗ РБ Аскаровская ЦРБ'!V_пр_8_2</vt:lpstr>
      <vt:lpstr>'ГБУЗ РБ Аскинская ЦРБ'!V_пр_8_2</vt:lpstr>
      <vt:lpstr>'ГБУЗ РБ Баймакская ЦГБ'!V_пр_8_2</vt:lpstr>
      <vt:lpstr>'ГБУЗ РБ Бакалинская ЦРБ'!V_пр_8_2</vt:lpstr>
      <vt:lpstr>'ГБУЗ РБ Балтачевская ЦРБ'!V_пр_8_2</vt:lpstr>
      <vt:lpstr>'ГБУЗ РБ Белебеевская ЦРБ'!V_пр_8_2</vt:lpstr>
      <vt:lpstr>'ГБУЗ РБ Белокатайская ЦРБ'!V_пр_8_2</vt:lpstr>
      <vt:lpstr>'ГБУЗ РБ Белорецкая ЦРКБ'!V_пр_8_2</vt:lpstr>
      <vt:lpstr>'ГБУЗ РБ Бижбулякская ЦРБ'!V_пр_8_2</vt:lpstr>
      <vt:lpstr>'ГБУЗ РБ Бирская ЦРБ'!V_пр_8_2</vt:lpstr>
      <vt:lpstr>'ГБУЗ РБ Благовещенская ЦРБ'!V_пр_8_2</vt:lpstr>
      <vt:lpstr>'ГБУЗ РБ Большеустьикинская ЦРБ'!V_пр_8_2</vt:lpstr>
      <vt:lpstr>'ГБУЗ РБ Буздякская ЦРБ'!V_пр_8_2</vt:lpstr>
      <vt:lpstr>'ГБУЗ РБ Бураевская ЦРБ'!V_пр_8_2</vt:lpstr>
      <vt:lpstr>'ГБУЗ РБ Бурзянская ЦРБ'!V_пр_8_2</vt:lpstr>
      <vt:lpstr>'ГБУЗ РБ Верхне-Татыш. ЦРБ'!V_пр_8_2</vt:lpstr>
      <vt:lpstr>'ГБУЗ РБ Верхнеяркеевская ЦРБ'!V_пр_8_2</vt:lpstr>
      <vt:lpstr>'ГБУЗ РБ ГБ № 1 г.Октябрьский'!V_пр_8_2</vt:lpstr>
      <vt:lpstr>'ГБУЗ РБ ГБ № 9 г.Уфа'!V_пр_8_2</vt:lpstr>
      <vt:lpstr>'ГБУЗ РБ ГБ г.Кумертау'!V_пр_8_2</vt:lpstr>
      <vt:lpstr>'ГБУЗ РБ ГБ г.Нефтекамск'!V_пр_8_2</vt:lpstr>
      <vt:lpstr>'ГБУЗ РБ ГБ г.Салават'!V_пр_8_2</vt:lpstr>
      <vt:lpstr>'ГБУЗ РБ ГДКБ № 17 г.Уфа'!V_пр_8_2</vt:lpstr>
      <vt:lpstr>'ГБУЗ РБ ГКБ № 1 г.Стерлитамак'!V_пр_8_2</vt:lpstr>
      <vt:lpstr>'ГБУЗ РБ ГКБ № 13 г.Уфа'!V_пр_8_2</vt:lpstr>
      <vt:lpstr>'ГБУЗ РБ ГКБ № 18 г.Уфа'!V_пр_8_2</vt:lpstr>
      <vt:lpstr>'ГБУЗ РБ ГКБ № 21 г.Уфа'!V_пр_8_2</vt:lpstr>
      <vt:lpstr>'ГБУЗ РБ ГКБ № 5 г.Уфа'!V_пр_8_2</vt:lpstr>
      <vt:lpstr>'ГБУЗ РБ ГКБ № 8 г.Уфа'!V_пр_8_2</vt:lpstr>
      <vt:lpstr>'ГБУЗ РБ ГКБ Демского р-на г.Уфы'!V_пр_8_2</vt:lpstr>
      <vt:lpstr>'ГБУЗ РБ Давлекановская ЦРБ'!V_пр_8_2</vt:lpstr>
      <vt:lpstr>'ГБУЗ РБ ДБ г.Стерлитамак'!V_пр_8_2</vt:lpstr>
      <vt:lpstr>'ГБУЗ РБ ДП № 2 г.Уфа'!V_пр_8_2</vt:lpstr>
      <vt:lpstr>'ГБУЗ РБ ДП № 3 г.Уфа'!V_пр_8_2</vt:lpstr>
      <vt:lpstr>'ГБУЗ РБ ДП № 4 г.Уфа'!V_пр_8_2</vt:lpstr>
      <vt:lpstr>'ГБУЗ РБ ДП № 5 г.Уфа'!V_пр_8_2</vt:lpstr>
      <vt:lpstr>'ГБУЗ РБ ДП № 6 г.Уфа'!V_пр_8_2</vt:lpstr>
      <vt:lpstr>'ГБУЗ РБ Дюртюлинская ЦРБ'!V_пр_8_2</vt:lpstr>
      <vt:lpstr>'ГБУЗ РБ Ермекеевская ЦРБ'!V_пр_8_2</vt:lpstr>
      <vt:lpstr>'ГБУЗ РБ Зилаирская ЦРБ'!V_пр_8_2</vt:lpstr>
      <vt:lpstr>'ГБУЗ РБ Иглинская ЦРБ'!V_пр_8_2</vt:lpstr>
      <vt:lpstr>'ГБУЗ РБ Исянгуловская ЦРБ'!V_пр_8_2</vt:lpstr>
      <vt:lpstr>'ГБУЗ РБ Ишимбайская ЦРБ'!V_пр_8_2</vt:lpstr>
      <vt:lpstr>'ГБУЗ РБ Калтасинская ЦРБ'!V_пр_8_2</vt:lpstr>
      <vt:lpstr>'ГБУЗ РБ Караидельская ЦРБ'!V_пр_8_2</vt:lpstr>
      <vt:lpstr>'ГБУЗ РБ Кармаскалинская ЦРБ'!V_пр_8_2</vt:lpstr>
      <vt:lpstr>'ГБУЗ РБ КБСМП г.Уфа'!V_пр_8_2</vt:lpstr>
      <vt:lpstr>'ГБУЗ РБ Кигинская ЦРБ'!V_пр_8_2</vt:lpstr>
      <vt:lpstr>'ГБУЗ РБ Краснокамская ЦРБ'!V_пр_8_2</vt:lpstr>
      <vt:lpstr>'ГБУЗ РБ Красноусольская ЦРБ'!V_пр_8_2</vt:lpstr>
      <vt:lpstr>'ГБУЗ РБ Кушнаренковская ЦРБ'!V_пр_8_2</vt:lpstr>
      <vt:lpstr>'ГБУЗ РБ Малоязовская ЦРБ'!V_пр_8_2</vt:lpstr>
      <vt:lpstr>'ГБУЗ РБ Мелеузовская ЦРБ'!V_пр_8_2</vt:lpstr>
      <vt:lpstr>'ГБУЗ РБ Месягутовская ЦРБ'!V_пр_8_2</vt:lpstr>
      <vt:lpstr>'ГБУЗ РБ Мишкинская ЦРБ'!V_пр_8_2</vt:lpstr>
      <vt:lpstr>'ГБУЗ РБ Миякинская ЦРБ'!V_пр_8_2</vt:lpstr>
      <vt:lpstr>'ГБУЗ РБ Мраковская ЦРБ'!V_пр_8_2</vt:lpstr>
      <vt:lpstr>'ГБУЗ РБ Нуримановская ЦРБ'!V_пр_8_2</vt:lpstr>
      <vt:lpstr>'ГБУЗ РБ Поликлиника № 43 г.Уфа'!V_пр_8_2</vt:lpstr>
      <vt:lpstr>'ГБУЗ РБ ПОликлиника № 46 г.Уфа'!V_пр_8_2</vt:lpstr>
      <vt:lpstr>'ГБУЗ РБ Поликлиника № 50 г.Уфа'!V_пр_8_2</vt:lpstr>
      <vt:lpstr>'ГБУЗ РБ Раевская ЦРБ'!V_пр_8_2</vt:lpstr>
      <vt:lpstr>'ГБУЗ РБ Стерлибашевская ЦРБ'!V_пр_8_2</vt:lpstr>
      <vt:lpstr>'ГБУЗ РБ Толбазинская ЦРБ'!V_пр_8_2</vt:lpstr>
      <vt:lpstr>'ГБУЗ РБ Туймазинская ЦРБ'!V_пр_8_2</vt:lpstr>
      <vt:lpstr>'ГБУЗ РБ Учалинская ЦГБ'!V_пр_8_2</vt:lpstr>
      <vt:lpstr>'ГБУЗ РБ Федоровская ЦРБ'!V_пр_8_2</vt:lpstr>
      <vt:lpstr>'ГБУЗ РБ ЦГБ г.Сибай'!V_пр_8_2</vt:lpstr>
      <vt:lpstr>'ГБУЗ РБ Чекмагушевская ЦРБ'!V_пр_8_2</vt:lpstr>
      <vt:lpstr>'ГБУЗ РБ Чишминская ЦРБ'!V_пр_8_2</vt:lpstr>
      <vt:lpstr>'ГБУЗ РБ Шаранская ЦРБ'!V_пр_8_2</vt:lpstr>
      <vt:lpstr>'ГБУЗ РБ Языковская ЦРБ'!V_пр_8_2</vt:lpstr>
      <vt:lpstr>'ГБУЗ РБ Янаульская ЦРБ'!V_пр_8_2</vt:lpstr>
      <vt:lpstr>'ООО "Медсервис" г. Салават'!V_пр_8_2</vt:lpstr>
      <vt:lpstr>'УФИЦ РАН'!V_пр_8_2</vt:lpstr>
      <vt:lpstr>'ФГБОУ ВО БГМУ МЗ РФ'!V_пр_8_2</vt:lpstr>
      <vt:lpstr>'ФГБУЗ МСЧ №142 ФМБА России'!V_пр_8_2</vt:lpstr>
      <vt:lpstr>'ЧУЗ "РЖД-Медицина"г.Стерлитамак'!V_пр_8_2</vt:lpstr>
      <vt:lpstr>'ЧУЗ"КБ"РЖД-Медицина" г.Уфа'!V_пр_8_2</vt:lpstr>
      <vt:lpstr>'ГБУЗ РБ Акъярская ЦРБ'!V_пр_8_5</vt:lpstr>
      <vt:lpstr>'ГБУЗ РБ Архангельская ЦРБ'!V_пр_8_5</vt:lpstr>
      <vt:lpstr>'ГБУЗ РБ Аскаровская ЦРБ'!V_пр_8_5</vt:lpstr>
      <vt:lpstr>'ГБУЗ РБ Аскинская ЦРБ'!V_пр_8_5</vt:lpstr>
      <vt:lpstr>'ГБУЗ РБ Баймакская ЦГБ'!V_пр_8_5</vt:lpstr>
      <vt:lpstr>'ГБУЗ РБ Бакалинская ЦРБ'!V_пр_8_5</vt:lpstr>
      <vt:lpstr>'ГБУЗ РБ Балтачевская ЦРБ'!V_пр_8_5</vt:lpstr>
      <vt:lpstr>'ГБУЗ РБ Белебеевская ЦРБ'!V_пр_8_5</vt:lpstr>
      <vt:lpstr>'ГБУЗ РБ Белокатайская ЦРБ'!V_пр_8_5</vt:lpstr>
      <vt:lpstr>'ГБУЗ РБ Белорецкая ЦРКБ'!V_пр_8_5</vt:lpstr>
      <vt:lpstr>'ГБУЗ РБ Бижбулякская ЦРБ'!V_пр_8_5</vt:lpstr>
      <vt:lpstr>'ГБУЗ РБ Бирская ЦРБ'!V_пр_8_5</vt:lpstr>
      <vt:lpstr>'ГБУЗ РБ Благовещенская ЦРБ'!V_пр_8_5</vt:lpstr>
      <vt:lpstr>'ГБУЗ РБ Большеустьикинская ЦРБ'!V_пр_8_5</vt:lpstr>
      <vt:lpstr>'ГБУЗ РБ Буздякская ЦРБ'!V_пр_8_5</vt:lpstr>
      <vt:lpstr>'ГБУЗ РБ Бураевская ЦРБ'!V_пр_8_5</vt:lpstr>
      <vt:lpstr>'ГБУЗ РБ Бурзянская ЦРБ'!V_пр_8_5</vt:lpstr>
      <vt:lpstr>'ГБУЗ РБ Верхне-Татыш. ЦРБ'!V_пр_8_5</vt:lpstr>
      <vt:lpstr>'ГБУЗ РБ Верхнеяркеевская ЦРБ'!V_пр_8_5</vt:lpstr>
      <vt:lpstr>'ГБУЗ РБ ГБ № 1 г.Октябрьский'!V_пр_8_5</vt:lpstr>
      <vt:lpstr>'ГБУЗ РБ ГБ № 9 г.Уфа'!V_пр_8_5</vt:lpstr>
      <vt:lpstr>'ГБУЗ РБ ГБ г.Кумертау'!V_пр_8_5</vt:lpstr>
      <vt:lpstr>'ГБУЗ РБ ГБ г.Нефтекамск'!V_пр_8_5</vt:lpstr>
      <vt:lpstr>'ГБУЗ РБ ГБ г.Салават'!V_пр_8_5</vt:lpstr>
      <vt:lpstr>'ГБУЗ РБ ГДКБ № 17 г.Уфа'!V_пр_8_5</vt:lpstr>
      <vt:lpstr>'ГБУЗ РБ ГКБ № 1 г.Стерлитамак'!V_пр_8_5</vt:lpstr>
      <vt:lpstr>'ГБУЗ РБ ГКБ № 13 г.Уфа'!V_пр_8_5</vt:lpstr>
      <vt:lpstr>'ГБУЗ РБ ГКБ № 18 г.Уфа'!V_пр_8_5</vt:lpstr>
      <vt:lpstr>'ГБУЗ РБ ГКБ № 21 г.Уфа'!V_пр_8_5</vt:lpstr>
      <vt:lpstr>'ГБУЗ РБ ГКБ № 5 г.Уфа'!V_пр_8_5</vt:lpstr>
      <vt:lpstr>'ГБУЗ РБ ГКБ № 8 г.Уфа'!V_пр_8_5</vt:lpstr>
      <vt:lpstr>'ГБУЗ РБ ГКБ Демского р-на г.Уфы'!V_пр_8_5</vt:lpstr>
      <vt:lpstr>'ГБУЗ РБ Давлекановская ЦРБ'!V_пр_8_5</vt:lpstr>
      <vt:lpstr>'ГБУЗ РБ ДБ г.Стерлитамак'!V_пр_8_5</vt:lpstr>
      <vt:lpstr>'ГБУЗ РБ ДП № 2 г.Уфа'!V_пр_8_5</vt:lpstr>
      <vt:lpstr>'ГБУЗ РБ ДП № 3 г.Уфа'!V_пр_8_5</vt:lpstr>
      <vt:lpstr>'ГБУЗ РБ ДП № 4 г.Уфа'!V_пр_8_5</vt:lpstr>
      <vt:lpstr>'ГБУЗ РБ ДП № 5 г.Уфа'!V_пр_8_5</vt:lpstr>
      <vt:lpstr>'ГБУЗ РБ ДП № 6 г.Уфа'!V_пр_8_5</vt:lpstr>
      <vt:lpstr>'ГБУЗ РБ Дюртюлинская ЦРБ'!V_пр_8_5</vt:lpstr>
      <vt:lpstr>'ГБУЗ РБ Ермекеевская ЦРБ'!V_пр_8_5</vt:lpstr>
      <vt:lpstr>'ГБУЗ РБ Зилаирская ЦРБ'!V_пр_8_5</vt:lpstr>
      <vt:lpstr>'ГБУЗ РБ Иглинская ЦРБ'!V_пр_8_5</vt:lpstr>
      <vt:lpstr>'ГБУЗ РБ Исянгуловская ЦРБ'!V_пр_8_5</vt:lpstr>
      <vt:lpstr>'ГБУЗ РБ Ишимбайская ЦРБ'!V_пр_8_5</vt:lpstr>
      <vt:lpstr>'ГБУЗ РБ Калтасинская ЦРБ'!V_пр_8_5</vt:lpstr>
      <vt:lpstr>'ГБУЗ РБ Караидельская ЦРБ'!V_пр_8_5</vt:lpstr>
      <vt:lpstr>'ГБУЗ РБ Кармаскалинская ЦРБ'!V_пр_8_5</vt:lpstr>
      <vt:lpstr>'ГБУЗ РБ КБСМП г.Уфа'!V_пр_8_5</vt:lpstr>
      <vt:lpstr>'ГБУЗ РБ Кигинская ЦРБ'!V_пр_8_5</vt:lpstr>
      <vt:lpstr>'ГБУЗ РБ Краснокамская ЦРБ'!V_пр_8_5</vt:lpstr>
      <vt:lpstr>'ГБУЗ РБ Красноусольская ЦРБ'!V_пр_8_5</vt:lpstr>
      <vt:lpstr>'ГБУЗ РБ Кушнаренковская ЦРБ'!V_пр_8_5</vt:lpstr>
      <vt:lpstr>'ГБУЗ РБ Малоязовская ЦРБ'!V_пр_8_5</vt:lpstr>
      <vt:lpstr>'ГБУЗ РБ Мелеузовская ЦРБ'!V_пр_8_5</vt:lpstr>
      <vt:lpstr>'ГБУЗ РБ Месягутовская ЦРБ'!V_пр_8_5</vt:lpstr>
      <vt:lpstr>'ГБУЗ РБ Мишкинская ЦРБ'!V_пр_8_5</vt:lpstr>
      <vt:lpstr>'ГБУЗ РБ Миякинская ЦРБ'!V_пр_8_5</vt:lpstr>
      <vt:lpstr>'ГБУЗ РБ Мраковская ЦРБ'!V_пр_8_5</vt:lpstr>
      <vt:lpstr>'ГБУЗ РБ Нуримановская ЦРБ'!V_пр_8_5</vt:lpstr>
      <vt:lpstr>'ГБУЗ РБ Поликлиника № 43 г.Уфа'!V_пр_8_5</vt:lpstr>
      <vt:lpstr>'ГБУЗ РБ ПОликлиника № 46 г.Уфа'!V_пр_8_5</vt:lpstr>
      <vt:lpstr>'ГБУЗ РБ Поликлиника № 50 г.Уфа'!V_пр_8_5</vt:lpstr>
      <vt:lpstr>'ГБУЗ РБ Раевская ЦРБ'!V_пр_8_5</vt:lpstr>
      <vt:lpstr>'ГБУЗ РБ Стерлибашевская ЦРБ'!V_пр_8_5</vt:lpstr>
      <vt:lpstr>'ГБУЗ РБ Толбазинская ЦРБ'!V_пр_8_5</vt:lpstr>
      <vt:lpstr>'ГБУЗ РБ Туймазинская ЦРБ'!V_пр_8_5</vt:lpstr>
      <vt:lpstr>'ГБУЗ РБ Учалинская ЦГБ'!V_пр_8_5</vt:lpstr>
      <vt:lpstr>'ГБУЗ РБ Федоровская ЦРБ'!V_пр_8_5</vt:lpstr>
      <vt:lpstr>'ГБУЗ РБ ЦГБ г.Сибай'!V_пр_8_5</vt:lpstr>
      <vt:lpstr>'ГБУЗ РБ Чекмагушевская ЦРБ'!V_пр_8_5</vt:lpstr>
      <vt:lpstr>'ГБУЗ РБ Чишминская ЦРБ'!V_пр_8_5</vt:lpstr>
      <vt:lpstr>'ГБУЗ РБ Шаранская ЦРБ'!V_пр_8_5</vt:lpstr>
      <vt:lpstr>'ГБУЗ РБ Языковская ЦРБ'!V_пр_8_5</vt:lpstr>
      <vt:lpstr>'ГБУЗ РБ Янаульская ЦРБ'!V_пр_8_5</vt:lpstr>
      <vt:lpstr>'ООО "Медсервис" г. Салават'!V_пр_8_5</vt:lpstr>
      <vt:lpstr>'УФИЦ РАН'!V_пр_8_5</vt:lpstr>
      <vt:lpstr>'ФГБОУ ВО БГМУ МЗ РФ'!V_пр_8_5</vt:lpstr>
      <vt:lpstr>'ФГБУЗ МСЧ №142 ФМБА России'!V_пр_8_5</vt:lpstr>
      <vt:lpstr>'ЧУЗ "РЖД-Медицина"г.Стерлитамак'!V_пр_8_5</vt:lpstr>
      <vt:lpstr>'ЧУЗ"КБ"РЖД-Медицина" г.Уфа'!V_пр_8_5</vt:lpstr>
      <vt:lpstr>'ГБУЗ РБ Акъярская ЦРБ'!V_пр_8_6</vt:lpstr>
      <vt:lpstr>'ГБУЗ РБ Архангельская ЦРБ'!V_пр_8_6</vt:lpstr>
      <vt:lpstr>'ГБУЗ РБ Аскаровская ЦРБ'!V_пр_8_6</vt:lpstr>
      <vt:lpstr>'ГБУЗ РБ Аскинская ЦРБ'!V_пр_8_6</vt:lpstr>
      <vt:lpstr>'ГБУЗ РБ Баймакская ЦГБ'!V_пр_8_6</vt:lpstr>
      <vt:lpstr>'ГБУЗ РБ Бакалинская ЦРБ'!V_пр_8_6</vt:lpstr>
      <vt:lpstr>'ГБУЗ РБ Балтачевская ЦРБ'!V_пр_8_6</vt:lpstr>
      <vt:lpstr>'ГБУЗ РБ Белебеевская ЦРБ'!V_пр_8_6</vt:lpstr>
      <vt:lpstr>'ГБУЗ РБ Белокатайская ЦРБ'!V_пр_8_6</vt:lpstr>
      <vt:lpstr>'ГБУЗ РБ Белорецкая ЦРКБ'!V_пр_8_6</vt:lpstr>
      <vt:lpstr>'ГБУЗ РБ Бижбулякская ЦРБ'!V_пр_8_6</vt:lpstr>
      <vt:lpstr>'ГБУЗ РБ Бирская ЦРБ'!V_пр_8_6</vt:lpstr>
      <vt:lpstr>'ГБУЗ РБ Благовещенская ЦРБ'!V_пр_8_6</vt:lpstr>
      <vt:lpstr>'ГБУЗ РБ Большеустьикинская ЦРБ'!V_пр_8_6</vt:lpstr>
      <vt:lpstr>'ГБУЗ РБ Буздякская ЦРБ'!V_пр_8_6</vt:lpstr>
      <vt:lpstr>'ГБУЗ РБ Бураевская ЦРБ'!V_пр_8_6</vt:lpstr>
      <vt:lpstr>'ГБУЗ РБ Бурзянская ЦРБ'!V_пр_8_6</vt:lpstr>
      <vt:lpstr>'ГБУЗ РБ Верхне-Татыш. ЦРБ'!V_пр_8_6</vt:lpstr>
      <vt:lpstr>'ГБУЗ РБ Верхнеяркеевская ЦРБ'!V_пр_8_6</vt:lpstr>
      <vt:lpstr>'ГБУЗ РБ ГБ № 1 г.Октябрьский'!V_пр_8_6</vt:lpstr>
      <vt:lpstr>'ГБУЗ РБ ГБ № 9 г.Уфа'!V_пр_8_6</vt:lpstr>
      <vt:lpstr>'ГБУЗ РБ ГБ г.Кумертау'!V_пр_8_6</vt:lpstr>
      <vt:lpstr>'ГБУЗ РБ ГБ г.Нефтекамск'!V_пр_8_6</vt:lpstr>
      <vt:lpstr>'ГБУЗ РБ ГБ г.Салават'!V_пр_8_6</vt:lpstr>
      <vt:lpstr>'ГБУЗ РБ ГДКБ № 17 г.Уфа'!V_пр_8_6</vt:lpstr>
      <vt:lpstr>'ГБУЗ РБ ГКБ № 1 г.Стерлитамак'!V_пр_8_6</vt:lpstr>
      <vt:lpstr>'ГБУЗ РБ ГКБ № 13 г.Уфа'!V_пр_8_6</vt:lpstr>
      <vt:lpstr>'ГБУЗ РБ ГКБ № 18 г.Уфа'!V_пр_8_6</vt:lpstr>
      <vt:lpstr>'ГБУЗ РБ ГКБ № 21 г.Уфа'!V_пр_8_6</vt:lpstr>
      <vt:lpstr>'ГБУЗ РБ ГКБ № 5 г.Уфа'!V_пр_8_6</vt:lpstr>
      <vt:lpstr>'ГБУЗ РБ ГКБ № 8 г.Уфа'!V_пр_8_6</vt:lpstr>
      <vt:lpstr>'ГБУЗ РБ ГКБ Демского р-на г.Уфы'!V_пр_8_6</vt:lpstr>
      <vt:lpstr>'ГБУЗ РБ Давлекановская ЦРБ'!V_пр_8_6</vt:lpstr>
      <vt:lpstr>'ГБУЗ РБ ДБ г.Стерлитамак'!V_пр_8_6</vt:lpstr>
      <vt:lpstr>'ГБУЗ РБ ДП № 2 г.Уфа'!V_пр_8_6</vt:lpstr>
      <vt:lpstr>'ГБУЗ РБ ДП № 3 г.Уфа'!V_пр_8_6</vt:lpstr>
      <vt:lpstr>'ГБУЗ РБ ДП № 4 г.Уфа'!V_пр_8_6</vt:lpstr>
      <vt:lpstr>'ГБУЗ РБ ДП № 5 г.Уфа'!V_пр_8_6</vt:lpstr>
      <vt:lpstr>'ГБУЗ РБ ДП № 6 г.Уфа'!V_пр_8_6</vt:lpstr>
      <vt:lpstr>'ГБУЗ РБ Дюртюлинская ЦРБ'!V_пр_8_6</vt:lpstr>
      <vt:lpstr>'ГБУЗ РБ Ермекеевская ЦРБ'!V_пр_8_6</vt:lpstr>
      <vt:lpstr>'ГБУЗ РБ Зилаирская ЦРБ'!V_пр_8_6</vt:lpstr>
      <vt:lpstr>'ГБУЗ РБ Иглинская ЦРБ'!V_пр_8_6</vt:lpstr>
      <vt:lpstr>'ГБУЗ РБ Исянгуловская ЦРБ'!V_пр_8_6</vt:lpstr>
      <vt:lpstr>'ГБУЗ РБ Ишимбайская ЦРБ'!V_пр_8_6</vt:lpstr>
      <vt:lpstr>'ГБУЗ РБ Калтасинская ЦРБ'!V_пр_8_6</vt:lpstr>
      <vt:lpstr>'ГБУЗ РБ Караидельская ЦРБ'!V_пр_8_6</vt:lpstr>
      <vt:lpstr>'ГБУЗ РБ Кармаскалинская ЦРБ'!V_пр_8_6</vt:lpstr>
      <vt:lpstr>'ГБУЗ РБ КБСМП г.Уфа'!V_пр_8_6</vt:lpstr>
      <vt:lpstr>'ГБУЗ РБ Кигинская ЦРБ'!V_пр_8_6</vt:lpstr>
      <vt:lpstr>'ГБУЗ РБ Краснокамская ЦРБ'!V_пр_8_6</vt:lpstr>
      <vt:lpstr>'ГБУЗ РБ Красноусольская ЦРБ'!V_пр_8_6</vt:lpstr>
      <vt:lpstr>'ГБУЗ РБ Кушнаренковская ЦРБ'!V_пр_8_6</vt:lpstr>
      <vt:lpstr>'ГБУЗ РБ Малоязовская ЦРБ'!V_пр_8_6</vt:lpstr>
      <vt:lpstr>'ГБУЗ РБ Мелеузовская ЦРБ'!V_пр_8_6</vt:lpstr>
      <vt:lpstr>'ГБУЗ РБ Месягутовская ЦРБ'!V_пр_8_6</vt:lpstr>
      <vt:lpstr>'ГБУЗ РБ Мишкинская ЦРБ'!V_пр_8_6</vt:lpstr>
      <vt:lpstr>'ГБУЗ РБ Миякинская ЦРБ'!V_пр_8_6</vt:lpstr>
      <vt:lpstr>'ГБУЗ РБ Мраковская ЦРБ'!V_пр_8_6</vt:lpstr>
      <vt:lpstr>'ГБУЗ РБ Нуримановская ЦРБ'!V_пр_8_6</vt:lpstr>
      <vt:lpstr>'ГБУЗ РБ Поликлиника № 43 г.Уфа'!V_пр_8_6</vt:lpstr>
      <vt:lpstr>'ГБУЗ РБ ПОликлиника № 46 г.Уфа'!V_пр_8_6</vt:lpstr>
      <vt:lpstr>'ГБУЗ РБ Поликлиника № 50 г.Уфа'!V_пр_8_6</vt:lpstr>
      <vt:lpstr>'ГБУЗ РБ Раевская ЦРБ'!V_пр_8_6</vt:lpstr>
      <vt:lpstr>'ГБУЗ РБ Стерлибашевская ЦРБ'!V_пр_8_6</vt:lpstr>
      <vt:lpstr>'ГБУЗ РБ Толбазинская ЦРБ'!V_пр_8_6</vt:lpstr>
      <vt:lpstr>'ГБУЗ РБ Туймазинская ЦРБ'!V_пр_8_6</vt:lpstr>
      <vt:lpstr>'ГБУЗ РБ Учалинская ЦГБ'!V_пр_8_6</vt:lpstr>
      <vt:lpstr>'ГБУЗ РБ Федоровская ЦРБ'!V_пр_8_6</vt:lpstr>
      <vt:lpstr>'ГБУЗ РБ ЦГБ г.Сибай'!V_пр_8_6</vt:lpstr>
      <vt:lpstr>'ГБУЗ РБ Чекмагушевская ЦРБ'!V_пр_8_6</vt:lpstr>
      <vt:lpstr>'ГБУЗ РБ Чишминская ЦРБ'!V_пр_8_6</vt:lpstr>
      <vt:lpstr>'ГБУЗ РБ Шаранская ЦРБ'!V_пр_8_6</vt:lpstr>
      <vt:lpstr>'ГБУЗ РБ Языковская ЦРБ'!V_пр_8_6</vt:lpstr>
      <vt:lpstr>'ГБУЗ РБ Янаульская ЦРБ'!V_пр_8_6</vt:lpstr>
      <vt:lpstr>'ООО "Медсервис" г. Салават'!V_пр_8_6</vt:lpstr>
      <vt:lpstr>'УФИЦ РАН'!V_пр_8_6</vt:lpstr>
      <vt:lpstr>'ФГБОУ ВО БГМУ МЗ РФ'!V_пр_8_6</vt:lpstr>
      <vt:lpstr>'ФГБУЗ МСЧ №142 ФМБА России'!V_пр_8_6</vt:lpstr>
      <vt:lpstr>'ЧУЗ "РЖД-Медицина"г.Стерлитамак'!V_пр_8_6</vt:lpstr>
      <vt:lpstr>'ЧУЗ"КБ"РЖД-Медицина" г.Уфа'!V_пр_8_6</vt:lpstr>
      <vt:lpstr>'ГБУЗ РБ Акъярская ЦРБ'!V_пр_8_8</vt:lpstr>
      <vt:lpstr>'ГБУЗ РБ Архангельская ЦРБ'!V_пр_8_8</vt:lpstr>
      <vt:lpstr>'ГБУЗ РБ Аскаровская ЦРБ'!V_пр_8_8</vt:lpstr>
      <vt:lpstr>'ГБУЗ РБ Аскинская ЦРБ'!V_пр_8_8</vt:lpstr>
      <vt:lpstr>'ГБУЗ РБ Баймакская ЦГБ'!V_пр_8_8</vt:lpstr>
      <vt:lpstr>'ГБУЗ РБ Бакалинская ЦРБ'!V_пр_8_8</vt:lpstr>
      <vt:lpstr>'ГБУЗ РБ Балтачевская ЦРБ'!V_пр_8_8</vt:lpstr>
      <vt:lpstr>'ГБУЗ РБ Белебеевская ЦРБ'!V_пр_8_8</vt:lpstr>
      <vt:lpstr>'ГБУЗ РБ Белокатайская ЦРБ'!V_пр_8_8</vt:lpstr>
      <vt:lpstr>'ГБУЗ РБ Белорецкая ЦРКБ'!V_пр_8_8</vt:lpstr>
      <vt:lpstr>'ГБУЗ РБ Бижбулякская ЦРБ'!V_пр_8_8</vt:lpstr>
      <vt:lpstr>'ГБУЗ РБ Бирская ЦРБ'!V_пр_8_8</vt:lpstr>
      <vt:lpstr>'ГБУЗ РБ Благовещенская ЦРБ'!V_пр_8_8</vt:lpstr>
      <vt:lpstr>'ГБУЗ РБ Большеустьикинская ЦРБ'!V_пр_8_8</vt:lpstr>
      <vt:lpstr>'ГБУЗ РБ Буздякская ЦРБ'!V_пр_8_8</vt:lpstr>
      <vt:lpstr>'ГБУЗ РБ Бураевская ЦРБ'!V_пр_8_8</vt:lpstr>
      <vt:lpstr>'ГБУЗ РБ Бурзянская ЦРБ'!V_пр_8_8</vt:lpstr>
      <vt:lpstr>'ГБУЗ РБ Верхне-Татыш. ЦРБ'!V_пр_8_8</vt:lpstr>
      <vt:lpstr>'ГБУЗ РБ Верхнеяркеевская ЦРБ'!V_пр_8_8</vt:lpstr>
      <vt:lpstr>'ГБУЗ РБ ГБ № 1 г.Октябрьский'!V_пр_8_8</vt:lpstr>
      <vt:lpstr>'ГБУЗ РБ ГБ № 9 г.Уфа'!V_пр_8_8</vt:lpstr>
      <vt:lpstr>'ГБУЗ РБ ГБ г.Кумертау'!V_пр_8_8</vt:lpstr>
      <vt:lpstr>'ГБУЗ РБ ГБ г.Нефтекамск'!V_пр_8_8</vt:lpstr>
      <vt:lpstr>'ГБУЗ РБ ГБ г.Салават'!V_пр_8_8</vt:lpstr>
      <vt:lpstr>'ГБУЗ РБ ГДКБ № 17 г.Уфа'!V_пр_8_8</vt:lpstr>
      <vt:lpstr>'ГБУЗ РБ ГКБ № 1 г.Стерлитамак'!V_пр_8_8</vt:lpstr>
      <vt:lpstr>'ГБУЗ РБ ГКБ № 13 г.Уфа'!V_пр_8_8</vt:lpstr>
      <vt:lpstr>'ГБУЗ РБ ГКБ № 18 г.Уфа'!V_пр_8_8</vt:lpstr>
      <vt:lpstr>'ГБУЗ РБ ГКБ № 21 г.Уфа'!V_пр_8_8</vt:lpstr>
      <vt:lpstr>'ГБУЗ РБ ГКБ № 5 г.Уфа'!V_пр_8_8</vt:lpstr>
      <vt:lpstr>'ГБУЗ РБ ГКБ № 8 г.Уфа'!V_пр_8_8</vt:lpstr>
      <vt:lpstr>'ГБУЗ РБ ГКБ Демского р-на г.Уфы'!V_пр_8_8</vt:lpstr>
      <vt:lpstr>'ГБУЗ РБ Давлекановская ЦРБ'!V_пр_8_8</vt:lpstr>
      <vt:lpstr>'ГБУЗ РБ ДБ г.Стерлитамак'!V_пр_8_8</vt:lpstr>
      <vt:lpstr>'ГБУЗ РБ ДП № 2 г.Уфа'!V_пр_8_8</vt:lpstr>
      <vt:lpstr>'ГБУЗ РБ ДП № 3 г.Уфа'!V_пр_8_8</vt:lpstr>
      <vt:lpstr>'ГБУЗ РБ ДП № 4 г.Уфа'!V_пр_8_8</vt:lpstr>
      <vt:lpstr>'ГБУЗ РБ ДП № 5 г.Уфа'!V_пр_8_8</vt:lpstr>
      <vt:lpstr>'ГБУЗ РБ ДП № 6 г.Уфа'!V_пр_8_8</vt:lpstr>
      <vt:lpstr>'ГБУЗ РБ Дюртюлинская ЦРБ'!V_пр_8_8</vt:lpstr>
      <vt:lpstr>'ГБУЗ РБ Ермекеевская ЦРБ'!V_пр_8_8</vt:lpstr>
      <vt:lpstr>'ГБУЗ РБ Зилаирская ЦРБ'!V_пр_8_8</vt:lpstr>
      <vt:lpstr>'ГБУЗ РБ Иглинская ЦРБ'!V_пр_8_8</vt:lpstr>
      <vt:lpstr>'ГБУЗ РБ Исянгуловская ЦРБ'!V_пр_8_8</vt:lpstr>
      <vt:lpstr>'ГБУЗ РБ Ишимбайская ЦРБ'!V_пр_8_8</vt:lpstr>
      <vt:lpstr>'ГБУЗ РБ Калтасинская ЦРБ'!V_пр_8_8</vt:lpstr>
      <vt:lpstr>'ГБУЗ РБ Караидельская ЦРБ'!V_пр_8_8</vt:lpstr>
      <vt:lpstr>'ГБУЗ РБ Кармаскалинская ЦРБ'!V_пр_8_8</vt:lpstr>
      <vt:lpstr>'ГБУЗ РБ КБСМП г.Уфа'!V_пр_8_8</vt:lpstr>
      <vt:lpstr>'ГБУЗ РБ Кигинская ЦРБ'!V_пр_8_8</vt:lpstr>
      <vt:lpstr>'ГБУЗ РБ Краснокамская ЦРБ'!V_пр_8_8</vt:lpstr>
      <vt:lpstr>'ГБУЗ РБ Красноусольская ЦРБ'!V_пр_8_8</vt:lpstr>
      <vt:lpstr>'ГБУЗ РБ Кушнаренковская ЦРБ'!V_пр_8_8</vt:lpstr>
      <vt:lpstr>'ГБУЗ РБ Малоязовская ЦРБ'!V_пр_8_8</vt:lpstr>
      <vt:lpstr>'ГБУЗ РБ Мелеузовская ЦРБ'!V_пр_8_8</vt:lpstr>
      <vt:lpstr>'ГБУЗ РБ Месягутовская ЦРБ'!V_пр_8_8</vt:lpstr>
      <vt:lpstr>'ГБУЗ РБ Мишкинская ЦРБ'!V_пр_8_8</vt:lpstr>
      <vt:lpstr>'ГБУЗ РБ Миякинская ЦРБ'!V_пр_8_8</vt:lpstr>
      <vt:lpstr>'ГБУЗ РБ Мраковская ЦРБ'!V_пр_8_8</vt:lpstr>
      <vt:lpstr>'ГБУЗ РБ Нуримановская ЦРБ'!V_пр_8_8</vt:lpstr>
      <vt:lpstr>'ГБУЗ РБ Поликлиника № 43 г.Уфа'!V_пр_8_8</vt:lpstr>
      <vt:lpstr>'ГБУЗ РБ ПОликлиника № 46 г.Уфа'!V_пр_8_8</vt:lpstr>
      <vt:lpstr>'ГБУЗ РБ Поликлиника № 50 г.Уфа'!V_пр_8_8</vt:lpstr>
      <vt:lpstr>'ГБУЗ РБ Раевская ЦРБ'!V_пр_8_8</vt:lpstr>
      <vt:lpstr>'ГБУЗ РБ Стерлибашевская ЦРБ'!V_пр_8_8</vt:lpstr>
      <vt:lpstr>'ГБУЗ РБ Толбазинская ЦРБ'!V_пр_8_8</vt:lpstr>
      <vt:lpstr>'ГБУЗ РБ Туймазинская ЦРБ'!V_пр_8_8</vt:lpstr>
      <vt:lpstr>'ГБУЗ РБ Учалинская ЦГБ'!V_пр_8_8</vt:lpstr>
      <vt:lpstr>'ГБУЗ РБ Федоровская ЦРБ'!V_пр_8_8</vt:lpstr>
      <vt:lpstr>'ГБУЗ РБ ЦГБ г.Сибай'!V_пр_8_8</vt:lpstr>
      <vt:lpstr>'ГБУЗ РБ Чекмагушевская ЦРБ'!V_пр_8_8</vt:lpstr>
      <vt:lpstr>'ГБУЗ РБ Чишминская ЦРБ'!V_пр_8_8</vt:lpstr>
      <vt:lpstr>'ГБУЗ РБ Шаранская ЦРБ'!V_пр_8_8</vt:lpstr>
      <vt:lpstr>'ГБУЗ РБ Языковская ЦРБ'!V_пр_8_8</vt:lpstr>
      <vt:lpstr>'ГБУЗ РБ Янаульская ЦРБ'!V_пр_8_8</vt:lpstr>
      <vt:lpstr>'ООО "Медсервис" г. Салават'!V_пр_8_8</vt:lpstr>
      <vt:lpstr>'УФИЦ РАН'!V_пр_8_8</vt:lpstr>
      <vt:lpstr>'ФГБОУ ВО БГМУ МЗ РФ'!V_пр_8_8</vt:lpstr>
      <vt:lpstr>'ФГБУЗ МСЧ №142 ФМБА России'!V_пр_8_8</vt:lpstr>
      <vt:lpstr>'ЧУЗ "РЖД-Медицина"г.Стерлитамак'!V_пр_8_8</vt:lpstr>
      <vt:lpstr>'ЧУЗ"КБ"РЖД-Медицина" г.Уфа'!V_пр_8_8</vt:lpstr>
      <vt:lpstr>'ГБУЗ РБ Акъярская ЦРБ'!V_пр_9_2</vt:lpstr>
      <vt:lpstr>'ГБУЗ РБ Архангельская ЦРБ'!V_пр_9_2</vt:lpstr>
      <vt:lpstr>'ГБУЗ РБ Аскаровская ЦРБ'!V_пр_9_2</vt:lpstr>
      <vt:lpstr>'ГБУЗ РБ Аскинская ЦРБ'!V_пр_9_2</vt:lpstr>
      <vt:lpstr>'ГБУЗ РБ Баймакская ЦГБ'!V_пр_9_2</vt:lpstr>
      <vt:lpstr>'ГБУЗ РБ Бакалинская ЦРБ'!V_пр_9_2</vt:lpstr>
      <vt:lpstr>'ГБУЗ РБ Балтачевская ЦРБ'!V_пр_9_2</vt:lpstr>
      <vt:lpstr>'ГБУЗ РБ Белебеевская ЦРБ'!V_пр_9_2</vt:lpstr>
      <vt:lpstr>'ГБУЗ РБ Белокатайская ЦРБ'!V_пр_9_2</vt:lpstr>
      <vt:lpstr>'ГБУЗ РБ Белорецкая ЦРКБ'!V_пр_9_2</vt:lpstr>
      <vt:lpstr>'ГБУЗ РБ Бижбулякская ЦРБ'!V_пр_9_2</vt:lpstr>
      <vt:lpstr>'ГБУЗ РБ Бирская ЦРБ'!V_пр_9_2</vt:lpstr>
      <vt:lpstr>'ГБУЗ РБ Благовещенская ЦРБ'!V_пр_9_2</vt:lpstr>
      <vt:lpstr>'ГБУЗ РБ Большеустьикинская ЦРБ'!V_пр_9_2</vt:lpstr>
      <vt:lpstr>'ГБУЗ РБ Буздякская ЦРБ'!V_пр_9_2</vt:lpstr>
      <vt:lpstr>'ГБУЗ РБ Бураевская ЦРБ'!V_пр_9_2</vt:lpstr>
      <vt:lpstr>'ГБУЗ РБ Бурзянская ЦРБ'!V_пр_9_2</vt:lpstr>
      <vt:lpstr>'ГБУЗ РБ Верхне-Татыш. ЦРБ'!V_пр_9_2</vt:lpstr>
      <vt:lpstr>'ГБУЗ РБ Верхнеяркеевская ЦРБ'!V_пр_9_2</vt:lpstr>
      <vt:lpstr>'ГБУЗ РБ ГБ № 1 г.Октябрьский'!V_пр_9_2</vt:lpstr>
      <vt:lpstr>'ГБУЗ РБ ГБ № 9 г.Уфа'!V_пр_9_2</vt:lpstr>
      <vt:lpstr>'ГБУЗ РБ ГБ г.Кумертау'!V_пр_9_2</vt:lpstr>
      <vt:lpstr>'ГБУЗ РБ ГБ г.Нефтекамск'!V_пр_9_2</vt:lpstr>
      <vt:lpstr>'ГБУЗ РБ ГБ г.Салават'!V_пр_9_2</vt:lpstr>
      <vt:lpstr>'ГБУЗ РБ ГДКБ № 17 г.Уфа'!V_пр_9_2</vt:lpstr>
      <vt:lpstr>'ГБУЗ РБ ГКБ № 1 г.Стерлитамак'!V_пр_9_2</vt:lpstr>
      <vt:lpstr>'ГБУЗ РБ ГКБ № 13 г.Уфа'!V_пр_9_2</vt:lpstr>
      <vt:lpstr>'ГБУЗ РБ ГКБ № 18 г.Уфа'!V_пр_9_2</vt:lpstr>
      <vt:lpstr>'ГБУЗ РБ ГКБ № 21 г.Уфа'!V_пр_9_2</vt:lpstr>
      <vt:lpstr>'ГБУЗ РБ ГКБ № 5 г.Уфа'!V_пр_9_2</vt:lpstr>
      <vt:lpstr>'ГБУЗ РБ ГКБ № 8 г.Уфа'!V_пр_9_2</vt:lpstr>
      <vt:lpstr>'ГБУЗ РБ ГКБ Демского р-на г.Уфы'!V_пр_9_2</vt:lpstr>
      <vt:lpstr>'ГБУЗ РБ Давлекановская ЦРБ'!V_пр_9_2</vt:lpstr>
      <vt:lpstr>'ГБУЗ РБ ДБ г.Стерлитамак'!V_пр_9_2</vt:lpstr>
      <vt:lpstr>'ГБУЗ РБ ДП № 2 г.Уфа'!V_пр_9_2</vt:lpstr>
      <vt:lpstr>'ГБУЗ РБ ДП № 3 г.Уфа'!V_пр_9_2</vt:lpstr>
      <vt:lpstr>'ГБУЗ РБ ДП № 4 г.Уфа'!V_пр_9_2</vt:lpstr>
      <vt:lpstr>'ГБУЗ РБ ДП № 5 г.Уфа'!V_пр_9_2</vt:lpstr>
      <vt:lpstr>'ГБУЗ РБ ДП № 6 г.Уфа'!V_пр_9_2</vt:lpstr>
      <vt:lpstr>'ГБУЗ РБ Дюртюлинская ЦРБ'!V_пр_9_2</vt:lpstr>
      <vt:lpstr>'ГБУЗ РБ Ермекеевская ЦРБ'!V_пр_9_2</vt:lpstr>
      <vt:lpstr>'ГБУЗ РБ Зилаирская ЦРБ'!V_пр_9_2</vt:lpstr>
      <vt:lpstr>'ГБУЗ РБ Иглинская ЦРБ'!V_пр_9_2</vt:lpstr>
      <vt:lpstr>'ГБУЗ РБ Исянгуловская ЦРБ'!V_пр_9_2</vt:lpstr>
      <vt:lpstr>'ГБУЗ РБ Ишимбайская ЦРБ'!V_пр_9_2</vt:lpstr>
      <vt:lpstr>'ГБУЗ РБ Калтасинская ЦРБ'!V_пр_9_2</vt:lpstr>
      <vt:lpstr>'ГБУЗ РБ Караидельская ЦРБ'!V_пр_9_2</vt:lpstr>
      <vt:lpstr>'ГБУЗ РБ Кармаскалинская ЦРБ'!V_пр_9_2</vt:lpstr>
      <vt:lpstr>'ГБУЗ РБ КБСМП г.Уфа'!V_пр_9_2</vt:lpstr>
      <vt:lpstr>'ГБУЗ РБ Кигинская ЦРБ'!V_пр_9_2</vt:lpstr>
      <vt:lpstr>'ГБУЗ РБ Краснокамская ЦРБ'!V_пр_9_2</vt:lpstr>
      <vt:lpstr>'ГБУЗ РБ Красноусольская ЦРБ'!V_пр_9_2</vt:lpstr>
      <vt:lpstr>'ГБУЗ РБ Кушнаренковская ЦРБ'!V_пр_9_2</vt:lpstr>
      <vt:lpstr>'ГБУЗ РБ Малоязовская ЦРБ'!V_пр_9_2</vt:lpstr>
      <vt:lpstr>'ГБУЗ РБ Мелеузовская ЦРБ'!V_пр_9_2</vt:lpstr>
      <vt:lpstr>'ГБУЗ РБ Месягутовская ЦРБ'!V_пр_9_2</vt:lpstr>
      <vt:lpstr>'ГБУЗ РБ Мишкинская ЦРБ'!V_пр_9_2</vt:lpstr>
      <vt:lpstr>'ГБУЗ РБ Миякинская ЦРБ'!V_пр_9_2</vt:lpstr>
      <vt:lpstr>'ГБУЗ РБ Мраковская ЦРБ'!V_пр_9_2</vt:lpstr>
      <vt:lpstr>'ГБУЗ РБ Нуримановская ЦРБ'!V_пр_9_2</vt:lpstr>
      <vt:lpstr>'ГБУЗ РБ Поликлиника № 43 г.Уфа'!V_пр_9_2</vt:lpstr>
      <vt:lpstr>'ГБУЗ РБ ПОликлиника № 46 г.Уфа'!V_пр_9_2</vt:lpstr>
      <vt:lpstr>'ГБУЗ РБ Поликлиника № 50 г.Уфа'!V_пр_9_2</vt:lpstr>
      <vt:lpstr>'ГБУЗ РБ Раевская ЦРБ'!V_пр_9_2</vt:lpstr>
      <vt:lpstr>'ГБУЗ РБ Стерлибашевская ЦРБ'!V_пр_9_2</vt:lpstr>
      <vt:lpstr>'ГБУЗ РБ Толбазинская ЦРБ'!V_пр_9_2</vt:lpstr>
      <vt:lpstr>'ГБУЗ РБ Туймазинская ЦРБ'!V_пр_9_2</vt:lpstr>
      <vt:lpstr>'ГБУЗ РБ Учалинская ЦГБ'!V_пр_9_2</vt:lpstr>
      <vt:lpstr>'ГБУЗ РБ Федоровская ЦРБ'!V_пр_9_2</vt:lpstr>
      <vt:lpstr>'ГБУЗ РБ ЦГБ г.Сибай'!V_пр_9_2</vt:lpstr>
      <vt:lpstr>'ГБУЗ РБ Чекмагушевская ЦРБ'!V_пр_9_2</vt:lpstr>
      <vt:lpstr>'ГБУЗ РБ Чишминская ЦРБ'!V_пр_9_2</vt:lpstr>
      <vt:lpstr>'ГБУЗ РБ Шаранская ЦРБ'!V_пр_9_2</vt:lpstr>
      <vt:lpstr>'ГБУЗ РБ Языковская ЦРБ'!V_пр_9_2</vt:lpstr>
      <vt:lpstr>'ГБУЗ РБ Янаульская ЦРБ'!V_пр_9_2</vt:lpstr>
      <vt:lpstr>'ООО "Медсервис" г. Салават'!V_пр_9_2</vt:lpstr>
      <vt:lpstr>'УФИЦ РАН'!V_пр_9_2</vt:lpstr>
      <vt:lpstr>'ФГБОУ ВО БГМУ МЗ РФ'!V_пр_9_2</vt:lpstr>
      <vt:lpstr>'ФГБУЗ МСЧ №142 ФМБА России'!V_пр_9_2</vt:lpstr>
      <vt:lpstr>'ЧУЗ "РЖД-Медицина"г.Стерлитамак'!V_пр_9_2</vt:lpstr>
      <vt:lpstr>'ЧУЗ"КБ"РЖД-Медицина" г.Уфа'!V_пр_9_2</vt:lpstr>
      <vt:lpstr>'ГБУЗ РБ Акъярская ЦРБ'!V_пр_9_5</vt:lpstr>
      <vt:lpstr>'ГБУЗ РБ Архангельская ЦРБ'!V_пр_9_5</vt:lpstr>
      <vt:lpstr>'ГБУЗ РБ Аскаровская ЦРБ'!V_пр_9_5</vt:lpstr>
      <vt:lpstr>'ГБУЗ РБ Аскинская ЦРБ'!V_пр_9_5</vt:lpstr>
      <vt:lpstr>'ГБУЗ РБ Баймакская ЦГБ'!V_пр_9_5</vt:lpstr>
      <vt:lpstr>'ГБУЗ РБ Бакалинская ЦРБ'!V_пр_9_5</vt:lpstr>
      <vt:lpstr>'ГБУЗ РБ Балтачевская ЦРБ'!V_пр_9_5</vt:lpstr>
      <vt:lpstr>'ГБУЗ РБ Белебеевская ЦРБ'!V_пр_9_5</vt:lpstr>
      <vt:lpstr>'ГБУЗ РБ Белокатайская ЦРБ'!V_пр_9_5</vt:lpstr>
      <vt:lpstr>'ГБУЗ РБ Белорецкая ЦРКБ'!V_пр_9_5</vt:lpstr>
      <vt:lpstr>'ГБУЗ РБ Бижбулякская ЦРБ'!V_пр_9_5</vt:lpstr>
      <vt:lpstr>'ГБУЗ РБ Бирская ЦРБ'!V_пр_9_5</vt:lpstr>
      <vt:lpstr>'ГБУЗ РБ Благовещенская ЦРБ'!V_пр_9_5</vt:lpstr>
      <vt:lpstr>'ГБУЗ РБ Большеустьикинская ЦРБ'!V_пр_9_5</vt:lpstr>
      <vt:lpstr>'ГБУЗ РБ Буздякская ЦРБ'!V_пр_9_5</vt:lpstr>
      <vt:lpstr>'ГБУЗ РБ Бураевская ЦРБ'!V_пр_9_5</vt:lpstr>
      <vt:lpstr>'ГБУЗ РБ Бурзянская ЦРБ'!V_пр_9_5</vt:lpstr>
      <vt:lpstr>'ГБУЗ РБ Верхне-Татыш. ЦРБ'!V_пр_9_5</vt:lpstr>
      <vt:lpstr>'ГБУЗ РБ Верхнеяркеевская ЦРБ'!V_пр_9_5</vt:lpstr>
      <vt:lpstr>'ГБУЗ РБ ГБ № 1 г.Октябрьский'!V_пр_9_5</vt:lpstr>
      <vt:lpstr>'ГБУЗ РБ ГБ № 9 г.Уфа'!V_пр_9_5</vt:lpstr>
      <vt:lpstr>'ГБУЗ РБ ГБ г.Кумертау'!V_пр_9_5</vt:lpstr>
      <vt:lpstr>'ГБУЗ РБ ГБ г.Нефтекамск'!V_пр_9_5</vt:lpstr>
      <vt:lpstr>'ГБУЗ РБ ГБ г.Салават'!V_пр_9_5</vt:lpstr>
      <vt:lpstr>'ГБУЗ РБ ГДКБ № 17 г.Уфа'!V_пр_9_5</vt:lpstr>
      <vt:lpstr>'ГБУЗ РБ ГКБ № 1 г.Стерлитамак'!V_пр_9_5</vt:lpstr>
      <vt:lpstr>'ГБУЗ РБ ГКБ № 13 г.Уфа'!V_пр_9_5</vt:lpstr>
      <vt:lpstr>'ГБУЗ РБ ГКБ № 18 г.Уфа'!V_пр_9_5</vt:lpstr>
      <vt:lpstr>'ГБУЗ РБ ГКБ № 21 г.Уфа'!V_пр_9_5</vt:lpstr>
      <vt:lpstr>'ГБУЗ РБ ГКБ № 5 г.Уфа'!V_пр_9_5</vt:lpstr>
      <vt:lpstr>'ГБУЗ РБ ГКБ № 8 г.Уфа'!V_пр_9_5</vt:lpstr>
      <vt:lpstr>'ГБУЗ РБ ГКБ Демского р-на г.Уфы'!V_пр_9_5</vt:lpstr>
      <vt:lpstr>'ГБУЗ РБ Давлекановская ЦРБ'!V_пр_9_5</vt:lpstr>
      <vt:lpstr>'ГБУЗ РБ ДБ г.Стерлитамак'!V_пр_9_5</vt:lpstr>
      <vt:lpstr>'ГБУЗ РБ ДП № 2 г.Уфа'!V_пр_9_5</vt:lpstr>
      <vt:lpstr>'ГБУЗ РБ ДП № 3 г.Уфа'!V_пр_9_5</vt:lpstr>
      <vt:lpstr>'ГБУЗ РБ ДП № 4 г.Уфа'!V_пр_9_5</vt:lpstr>
      <vt:lpstr>'ГБУЗ РБ ДП № 5 г.Уфа'!V_пр_9_5</vt:lpstr>
      <vt:lpstr>'ГБУЗ РБ ДП № 6 г.Уфа'!V_пр_9_5</vt:lpstr>
      <vt:lpstr>'ГБУЗ РБ Дюртюлинская ЦРБ'!V_пр_9_5</vt:lpstr>
      <vt:lpstr>'ГБУЗ РБ Ермекеевская ЦРБ'!V_пр_9_5</vt:lpstr>
      <vt:lpstr>'ГБУЗ РБ Зилаирская ЦРБ'!V_пр_9_5</vt:lpstr>
      <vt:lpstr>'ГБУЗ РБ Иглинская ЦРБ'!V_пр_9_5</vt:lpstr>
      <vt:lpstr>'ГБУЗ РБ Исянгуловская ЦРБ'!V_пр_9_5</vt:lpstr>
      <vt:lpstr>'ГБУЗ РБ Ишимбайская ЦРБ'!V_пр_9_5</vt:lpstr>
      <vt:lpstr>'ГБУЗ РБ Калтасинская ЦРБ'!V_пр_9_5</vt:lpstr>
      <vt:lpstr>'ГБУЗ РБ Караидельская ЦРБ'!V_пр_9_5</vt:lpstr>
      <vt:lpstr>'ГБУЗ РБ Кармаскалинская ЦРБ'!V_пр_9_5</vt:lpstr>
      <vt:lpstr>'ГБУЗ РБ КБСМП г.Уфа'!V_пр_9_5</vt:lpstr>
      <vt:lpstr>'ГБУЗ РБ Кигинская ЦРБ'!V_пр_9_5</vt:lpstr>
      <vt:lpstr>'ГБУЗ РБ Краснокамская ЦРБ'!V_пр_9_5</vt:lpstr>
      <vt:lpstr>'ГБУЗ РБ Красноусольская ЦРБ'!V_пр_9_5</vt:lpstr>
      <vt:lpstr>'ГБУЗ РБ Кушнаренковская ЦРБ'!V_пр_9_5</vt:lpstr>
      <vt:lpstr>'ГБУЗ РБ Малоязовская ЦРБ'!V_пр_9_5</vt:lpstr>
      <vt:lpstr>'ГБУЗ РБ Мелеузовская ЦРБ'!V_пр_9_5</vt:lpstr>
      <vt:lpstr>'ГБУЗ РБ Месягутовская ЦРБ'!V_пр_9_5</vt:lpstr>
      <vt:lpstr>'ГБУЗ РБ Мишкинская ЦРБ'!V_пр_9_5</vt:lpstr>
      <vt:lpstr>'ГБУЗ РБ Миякинская ЦРБ'!V_пр_9_5</vt:lpstr>
      <vt:lpstr>'ГБУЗ РБ Мраковская ЦРБ'!V_пр_9_5</vt:lpstr>
      <vt:lpstr>'ГБУЗ РБ Нуримановская ЦРБ'!V_пр_9_5</vt:lpstr>
      <vt:lpstr>'ГБУЗ РБ Поликлиника № 43 г.Уфа'!V_пр_9_5</vt:lpstr>
      <vt:lpstr>'ГБУЗ РБ ПОликлиника № 46 г.Уфа'!V_пр_9_5</vt:lpstr>
      <vt:lpstr>'ГБУЗ РБ Поликлиника № 50 г.Уфа'!V_пр_9_5</vt:lpstr>
      <vt:lpstr>'ГБУЗ РБ Раевская ЦРБ'!V_пр_9_5</vt:lpstr>
      <vt:lpstr>'ГБУЗ РБ Стерлибашевская ЦРБ'!V_пр_9_5</vt:lpstr>
      <vt:lpstr>'ГБУЗ РБ Толбазинская ЦРБ'!V_пр_9_5</vt:lpstr>
      <vt:lpstr>'ГБУЗ РБ Туймазинская ЦРБ'!V_пр_9_5</vt:lpstr>
      <vt:lpstr>'ГБУЗ РБ Учалинская ЦГБ'!V_пр_9_5</vt:lpstr>
      <vt:lpstr>'ГБУЗ РБ Федоровская ЦРБ'!V_пр_9_5</vt:lpstr>
      <vt:lpstr>'ГБУЗ РБ ЦГБ г.Сибай'!V_пр_9_5</vt:lpstr>
      <vt:lpstr>'ГБУЗ РБ Чекмагушевская ЦРБ'!V_пр_9_5</vt:lpstr>
      <vt:lpstr>'ГБУЗ РБ Чишминская ЦРБ'!V_пр_9_5</vt:lpstr>
      <vt:lpstr>'ГБУЗ РБ Шаранская ЦРБ'!V_пр_9_5</vt:lpstr>
      <vt:lpstr>'ГБУЗ РБ Языковская ЦРБ'!V_пр_9_5</vt:lpstr>
      <vt:lpstr>'ГБУЗ РБ Янаульская ЦРБ'!V_пр_9_5</vt:lpstr>
      <vt:lpstr>'ООО "Медсервис" г. Салават'!V_пр_9_5</vt:lpstr>
      <vt:lpstr>'УФИЦ РАН'!V_пр_9_5</vt:lpstr>
      <vt:lpstr>'ФГБОУ ВО БГМУ МЗ РФ'!V_пр_9_5</vt:lpstr>
      <vt:lpstr>'ФГБУЗ МСЧ №142 ФМБА России'!V_пр_9_5</vt:lpstr>
      <vt:lpstr>'ЧУЗ "РЖД-Медицина"г.Стерлитамак'!V_пр_9_5</vt:lpstr>
      <vt:lpstr>'ЧУЗ"КБ"РЖД-Медицина" г.Уфа'!V_пр_9_5</vt:lpstr>
      <vt:lpstr>'ГБУЗ РБ Акъярская ЦРБ'!V_пр_9_6</vt:lpstr>
      <vt:lpstr>'ГБУЗ РБ Архангельская ЦРБ'!V_пр_9_6</vt:lpstr>
      <vt:lpstr>'ГБУЗ РБ Аскаровская ЦРБ'!V_пр_9_6</vt:lpstr>
      <vt:lpstr>'ГБУЗ РБ Аскинская ЦРБ'!V_пр_9_6</vt:lpstr>
      <vt:lpstr>'ГБУЗ РБ Баймакская ЦГБ'!V_пр_9_6</vt:lpstr>
      <vt:lpstr>'ГБУЗ РБ Бакалинская ЦРБ'!V_пр_9_6</vt:lpstr>
      <vt:lpstr>'ГБУЗ РБ Балтачевская ЦРБ'!V_пр_9_6</vt:lpstr>
      <vt:lpstr>'ГБУЗ РБ Белебеевская ЦРБ'!V_пр_9_6</vt:lpstr>
      <vt:lpstr>'ГБУЗ РБ Белокатайская ЦРБ'!V_пр_9_6</vt:lpstr>
      <vt:lpstr>'ГБУЗ РБ Белорецкая ЦРКБ'!V_пр_9_6</vt:lpstr>
      <vt:lpstr>'ГБУЗ РБ Бижбулякская ЦРБ'!V_пр_9_6</vt:lpstr>
      <vt:lpstr>'ГБУЗ РБ Бирская ЦРБ'!V_пр_9_6</vt:lpstr>
      <vt:lpstr>'ГБУЗ РБ Благовещенская ЦРБ'!V_пр_9_6</vt:lpstr>
      <vt:lpstr>'ГБУЗ РБ Большеустьикинская ЦРБ'!V_пр_9_6</vt:lpstr>
      <vt:lpstr>'ГБУЗ РБ Буздякская ЦРБ'!V_пр_9_6</vt:lpstr>
      <vt:lpstr>'ГБУЗ РБ Бураевская ЦРБ'!V_пр_9_6</vt:lpstr>
      <vt:lpstr>'ГБУЗ РБ Бурзянская ЦРБ'!V_пр_9_6</vt:lpstr>
      <vt:lpstr>'ГБУЗ РБ Верхне-Татыш. ЦРБ'!V_пр_9_6</vt:lpstr>
      <vt:lpstr>'ГБУЗ РБ Верхнеяркеевская ЦРБ'!V_пр_9_6</vt:lpstr>
      <vt:lpstr>'ГБУЗ РБ ГБ № 1 г.Октябрьский'!V_пр_9_6</vt:lpstr>
      <vt:lpstr>'ГБУЗ РБ ГБ № 9 г.Уфа'!V_пр_9_6</vt:lpstr>
      <vt:lpstr>'ГБУЗ РБ ГБ г.Кумертау'!V_пр_9_6</vt:lpstr>
      <vt:lpstr>'ГБУЗ РБ ГБ г.Нефтекамск'!V_пр_9_6</vt:lpstr>
      <vt:lpstr>'ГБУЗ РБ ГБ г.Салават'!V_пр_9_6</vt:lpstr>
      <vt:lpstr>'ГБУЗ РБ ГДКБ № 17 г.Уфа'!V_пр_9_6</vt:lpstr>
      <vt:lpstr>'ГБУЗ РБ ГКБ № 1 г.Стерлитамак'!V_пр_9_6</vt:lpstr>
      <vt:lpstr>'ГБУЗ РБ ГКБ № 13 г.Уфа'!V_пр_9_6</vt:lpstr>
      <vt:lpstr>'ГБУЗ РБ ГКБ № 18 г.Уфа'!V_пр_9_6</vt:lpstr>
      <vt:lpstr>'ГБУЗ РБ ГКБ № 21 г.Уфа'!V_пр_9_6</vt:lpstr>
      <vt:lpstr>'ГБУЗ РБ ГКБ № 5 г.Уфа'!V_пр_9_6</vt:lpstr>
      <vt:lpstr>'ГБУЗ РБ ГКБ № 8 г.Уфа'!V_пр_9_6</vt:lpstr>
      <vt:lpstr>'ГБУЗ РБ ГКБ Демского р-на г.Уфы'!V_пр_9_6</vt:lpstr>
      <vt:lpstr>'ГБУЗ РБ Давлекановская ЦРБ'!V_пр_9_6</vt:lpstr>
      <vt:lpstr>'ГБУЗ РБ ДБ г.Стерлитамак'!V_пр_9_6</vt:lpstr>
      <vt:lpstr>'ГБУЗ РБ ДП № 2 г.Уфа'!V_пр_9_6</vt:lpstr>
      <vt:lpstr>'ГБУЗ РБ ДП № 3 г.Уфа'!V_пр_9_6</vt:lpstr>
      <vt:lpstr>'ГБУЗ РБ ДП № 4 г.Уфа'!V_пр_9_6</vt:lpstr>
      <vt:lpstr>'ГБУЗ РБ ДП № 5 г.Уфа'!V_пр_9_6</vt:lpstr>
      <vt:lpstr>'ГБУЗ РБ ДП № 6 г.Уфа'!V_пр_9_6</vt:lpstr>
      <vt:lpstr>'ГБУЗ РБ Дюртюлинская ЦРБ'!V_пр_9_6</vt:lpstr>
      <vt:lpstr>'ГБУЗ РБ Ермекеевская ЦРБ'!V_пр_9_6</vt:lpstr>
      <vt:lpstr>'ГБУЗ РБ Зилаирская ЦРБ'!V_пр_9_6</vt:lpstr>
      <vt:lpstr>'ГБУЗ РБ Иглинская ЦРБ'!V_пр_9_6</vt:lpstr>
      <vt:lpstr>'ГБУЗ РБ Исянгуловская ЦРБ'!V_пр_9_6</vt:lpstr>
      <vt:lpstr>'ГБУЗ РБ Ишимбайская ЦРБ'!V_пр_9_6</vt:lpstr>
      <vt:lpstr>'ГБУЗ РБ Калтасинская ЦРБ'!V_пр_9_6</vt:lpstr>
      <vt:lpstr>'ГБУЗ РБ Караидельская ЦРБ'!V_пр_9_6</vt:lpstr>
      <vt:lpstr>'ГБУЗ РБ Кармаскалинская ЦРБ'!V_пр_9_6</vt:lpstr>
      <vt:lpstr>'ГБУЗ РБ КБСМП г.Уфа'!V_пр_9_6</vt:lpstr>
      <vt:lpstr>'ГБУЗ РБ Кигинская ЦРБ'!V_пр_9_6</vt:lpstr>
      <vt:lpstr>'ГБУЗ РБ Краснокамская ЦРБ'!V_пр_9_6</vt:lpstr>
      <vt:lpstr>'ГБУЗ РБ Красноусольская ЦРБ'!V_пр_9_6</vt:lpstr>
      <vt:lpstr>'ГБУЗ РБ Кушнаренковская ЦРБ'!V_пр_9_6</vt:lpstr>
      <vt:lpstr>'ГБУЗ РБ Малоязовская ЦРБ'!V_пр_9_6</vt:lpstr>
      <vt:lpstr>'ГБУЗ РБ Мелеузовская ЦРБ'!V_пр_9_6</vt:lpstr>
      <vt:lpstr>'ГБУЗ РБ Месягутовская ЦРБ'!V_пр_9_6</vt:lpstr>
      <vt:lpstr>'ГБУЗ РБ Мишкинская ЦРБ'!V_пр_9_6</vt:lpstr>
      <vt:lpstr>'ГБУЗ РБ Миякинская ЦРБ'!V_пр_9_6</vt:lpstr>
      <vt:lpstr>'ГБУЗ РБ Мраковская ЦРБ'!V_пр_9_6</vt:lpstr>
      <vt:lpstr>'ГБУЗ РБ Нуримановская ЦРБ'!V_пр_9_6</vt:lpstr>
      <vt:lpstr>'ГБУЗ РБ Поликлиника № 43 г.Уфа'!V_пр_9_6</vt:lpstr>
      <vt:lpstr>'ГБУЗ РБ ПОликлиника № 46 г.Уфа'!V_пр_9_6</vt:lpstr>
      <vt:lpstr>'ГБУЗ РБ Поликлиника № 50 г.Уфа'!V_пр_9_6</vt:lpstr>
      <vt:lpstr>'ГБУЗ РБ Раевская ЦРБ'!V_пр_9_6</vt:lpstr>
      <vt:lpstr>'ГБУЗ РБ Стерлибашевская ЦРБ'!V_пр_9_6</vt:lpstr>
      <vt:lpstr>'ГБУЗ РБ Толбазинская ЦРБ'!V_пр_9_6</vt:lpstr>
      <vt:lpstr>'ГБУЗ РБ Туймазинская ЦРБ'!V_пр_9_6</vt:lpstr>
      <vt:lpstr>'ГБУЗ РБ Учалинская ЦГБ'!V_пр_9_6</vt:lpstr>
      <vt:lpstr>'ГБУЗ РБ Федоровская ЦРБ'!V_пр_9_6</vt:lpstr>
      <vt:lpstr>'ГБУЗ РБ ЦГБ г.Сибай'!V_пр_9_6</vt:lpstr>
      <vt:lpstr>'ГБУЗ РБ Чекмагушевская ЦРБ'!V_пр_9_6</vt:lpstr>
      <vt:lpstr>'ГБУЗ РБ Чишминская ЦРБ'!V_пр_9_6</vt:lpstr>
      <vt:lpstr>'ГБУЗ РБ Шаранская ЦРБ'!V_пр_9_6</vt:lpstr>
      <vt:lpstr>'ГБУЗ РБ Языковская ЦРБ'!V_пр_9_6</vt:lpstr>
      <vt:lpstr>'ГБУЗ РБ Янаульская ЦРБ'!V_пр_9_6</vt:lpstr>
      <vt:lpstr>'ООО "Медсервис" г. Салават'!V_пр_9_6</vt:lpstr>
      <vt:lpstr>'УФИЦ РАН'!V_пр_9_6</vt:lpstr>
      <vt:lpstr>'ФГБОУ ВО БГМУ МЗ РФ'!V_пр_9_6</vt:lpstr>
      <vt:lpstr>'ФГБУЗ МСЧ №142 ФМБА России'!V_пр_9_6</vt:lpstr>
      <vt:lpstr>'ЧУЗ "РЖД-Медицина"г.Стерлитамак'!V_пр_9_6</vt:lpstr>
      <vt:lpstr>'ЧУЗ"КБ"РЖД-Медицина" г.Уфа'!V_пр_9_6</vt:lpstr>
      <vt:lpstr>'ГБУЗ РБ Акъярская ЦРБ'!V_пр_9_8</vt:lpstr>
      <vt:lpstr>'ГБУЗ РБ Архангельская ЦРБ'!V_пр_9_8</vt:lpstr>
      <vt:lpstr>'ГБУЗ РБ Аскаровская ЦРБ'!V_пр_9_8</vt:lpstr>
      <vt:lpstr>'ГБУЗ РБ Аскинская ЦРБ'!V_пр_9_8</vt:lpstr>
      <vt:lpstr>'ГБУЗ РБ Баймакская ЦГБ'!V_пр_9_8</vt:lpstr>
      <vt:lpstr>'ГБУЗ РБ Бакалинская ЦРБ'!V_пр_9_8</vt:lpstr>
      <vt:lpstr>'ГБУЗ РБ Балтачевская ЦРБ'!V_пр_9_8</vt:lpstr>
      <vt:lpstr>'ГБУЗ РБ Белебеевская ЦРБ'!V_пр_9_8</vt:lpstr>
      <vt:lpstr>'ГБУЗ РБ Белокатайская ЦРБ'!V_пр_9_8</vt:lpstr>
      <vt:lpstr>'ГБУЗ РБ Белорецкая ЦРКБ'!V_пр_9_8</vt:lpstr>
      <vt:lpstr>'ГБУЗ РБ Бижбулякская ЦРБ'!V_пр_9_8</vt:lpstr>
      <vt:lpstr>'ГБУЗ РБ Бирская ЦРБ'!V_пр_9_8</vt:lpstr>
      <vt:lpstr>'ГБУЗ РБ Благовещенская ЦРБ'!V_пр_9_8</vt:lpstr>
      <vt:lpstr>'ГБУЗ РБ Большеустьикинская ЦРБ'!V_пр_9_8</vt:lpstr>
      <vt:lpstr>'ГБУЗ РБ Буздякская ЦРБ'!V_пр_9_8</vt:lpstr>
      <vt:lpstr>'ГБУЗ РБ Бураевская ЦРБ'!V_пр_9_8</vt:lpstr>
      <vt:lpstr>'ГБУЗ РБ Бурзянская ЦРБ'!V_пр_9_8</vt:lpstr>
      <vt:lpstr>'ГБУЗ РБ Верхне-Татыш. ЦРБ'!V_пр_9_8</vt:lpstr>
      <vt:lpstr>'ГБУЗ РБ Верхнеяркеевская ЦРБ'!V_пр_9_8</vt:lpstr>
      <vt:lpstr>'ГБУЗ РБ ГБ № 1 г.Октябрьский'!V_пр_9_8</vt:lpstr>
      <vt:lpstr>'ГБУЗ РБ ГБ № 9 г.Уфа'!V_пр_9_8</vt:lpstr>
      <vt:lpstr>'ГБУЗ РБ ГБ г.Кумертау'!V_пр_9_8</vt:lpstr>
      <vt:lpstr>'ГБУЗ РБ ГБ г.Нефтекамск'!V_пр_9_8</vt:lpstr>
      <vt:lpstr>'ГБУЗ РБ ГБ г.Салават'!V_пр_9_8</vt:lpstr>
      <vt:lpstr>'ГБУЗ РБ ГДКБ № 17 г.Уфа'!V_пр_9_8</vt:lpstr>
      <vt:lpstr>'ГБУЗ РБ ГКБ № 1 г.Стерлитамак'!V_пр_9_8</vt:lpstr>
      <vt:lpstr>'ГБУЗ РБ ГКБ № 13 г.Уфа'!V_пр_9_8</vt:lpstr>
      <vt:lpstr>'ГБУЗ РБ ГКБ № 18 г.Уфа'!V_пр_9_8</vt:lpstr>
      <vt:lpstr>'ГБУЗ РБ ГКБ № 21 г.Уфа'!V_пр_9_8</vt:lpstr>
      <vt:lpstr>'ГБУЗ РБ ГКБ № 5 г.Уфа'!V_пр_9_8</vt:lpstr>
      <vt:lpstr>'ГБУЗ РБ ГКБ № 8 г.Уфа'!V_пр_9_8</vt:lpstr>
      <vt:lpstr>'ГБУЗ РБ ГКБ Демского р-на г.Уфы'!V_пр_9_8</vt:lpstr>
      <vt:lpstr>'ГБУЗ РБ Давлекановская ЦРБ'!V_пр_9_8</vt:lpstr>
      <vt:lpstr>'ГБУЗ РБ ДБ г.Стерлитамак'!V_пр_9_8</vt:lpstr>
      <vt:lpstr>'ГБУЗ РБ ДП № 2 г.Уфа'!V_пр_9_8</vt:lpstr>
      <vt:lpstr>'ГБУЗ РБ ДП № 3 г.Уфа'!V_пр_9_8</vt:lpstr>
      <vt:lpstr>'ГБУЗ РБ ДП № 4 г.Уфа'!V_пр_9_8</vt:lpstr>
      <vt:lpstr>'ГБУЗ РБ ДП № 5 г.Уфа'!V_пр_9_8</vt:lpstr>
      <vt:lpstr>'ГБУЗ РБ ДП № 6 г.Уфа'!V_пр_9_8</vt:lpstr>
      <vt:lpstr>'ГБУЗ РБ Дюртюлинская ЦРБ'!V_пр_9_8</vt:lpstr>
      <vt:lpstr>'ГБУЗ РБ Ермекеевская ЦРБ'!V_пр_9_8</vt:lpstr>
      <vt:lpstr>'ГБУЗ РБ Зилаирская ЦРБ'!V_пр_9_8</vt:lpstr>
      <vt:lpstr>'ГБУЗ РБ Иглинская ЦРБ'!V_пр_9_8</vt:lpstr>
      <vt:lpstr>'ГБУЗ РБ Исянгуловская ЦРБ'!V_пр_9_8</vt:lpstr>
      <vt:lpstr>'ГБУЗ РБ Ишимбайская ЦРБ'!V_пр_9_8</vt:lpstr>
      <vt:lpstr>'ГБУЗ РБ Калтасинская ЦРБ'!V_пр_9_8</vt:lpstr>
      <vt:lpstr>'ГБУЗ РБ Караидельская ЦРБ'!V_пр_9_8</vt:lpstr>
      <vt:lpstr>'ГБУЗ РБ Кармаскалинская ЦРБ'!V_пр_9_8</vt:lpstr>
      <vt:lpstr>'ГБУЗ РБ КБСМП г.Уфа'!V_пр_9_8</vt:lpstr>
      <vt:lpstr>'ГБУЗ РБ Кигинская ЦРБ'!V_пр_9_8</vt:lpstr>
      <vt:lpstr>'ГБУЗ РБ Краснокамская ЦРБ'!V_пр_9_8</vt:lpstr>
      <vt:lpstr>'ГБУЗ РБ Красноусольская ЦРБ'!V_пр_9_8</vt:lpstr>
      <vt:lpstr>'ГБУЗ РБ Кушнаренковская ЦРБ'!V_пр_9_8</vt:lpstr>
      <vt:lpstr>'ГБУЗ РБ Малоязовская ЦРБ'!V_пр_9_8</vt:lpstr>
      <vt:lpstr>'ГБУЗ РБ Мелеузовская ЦРБ'!V_пр_9_8</vt:lpstr>
      <vt:lpstr>'ГБУЗ РБ Месягутовская ЦРБ'!V_пр_9_8</vt:lpstr>
      <vt:lpstr>'ГБУЗ РБ Мишкинская ЦРБ'!V_пр_9_8</vt:lpstr>
      <vt:lpstr>'ГБУЗ РБ Миякинская ЦРБ'!V_пр_9_8</vt:lpstr>
      <vt:lpstr>'ГБУЗ РБ Мраковская ЦРБ'!V_пр_9_8</vt:lpstr>
      <vt:lpstr>'ГБУЗ РБ Нуримановская ЦРБ'!V_пр_9_8</vt:lpstr>
      <vt:lpstr>'ГБУЗ РБ Поликлиника № 43 г.Уфа'!V_пр_9_8</vt:lpstr>
      <vt:lpstr>'ГБУЗ РБ ПОликлиника № 46 г.Уфа'!V_пр_9_8</vt:lpstr>
      <vt:lpstr>'ГБУЗ РБ Поликлиника № 50 г.Уфа'!V_пр_9_8</vt:lpstr>
      <vt:lpstr>'ГБУЗ РБ Раевская ЦРБ'!V_пр_9_8</vt:lpstr>
      <vt:lpstr>'ГБУЗ РБ Стерлибашевская ЦРБ'!V_пр_9_8</vt:lpstr>
      <vt:lpstr>'ГБУЗ РБ Толбазинская ЦРБ'!V_пр_9_8</vt:lpstr>
      <vt:lpstr>'ГБУЗ РБ Туймазинская ЦРБ'!V_пр_9_8</vt:lpstr>
      <vt:lpstr>'ГБУЗ РБ Учалинская ЦГБ'!V_пр_9_8</vt:lpstr>
      <vt:lpstr>'ГБУЗ РБ Федоровская ЦРБ'!V_пр_9_8</vt:lpstr>
      <vt:lpstr>'ГБУЗ РБ ЦГБ г.Сибай'!V_пр_9_8</vt:lpstr>
      <vt:lpstr>'ГБУЗ РБ Чекмагушевская ЦРБ'!V_пр_9_8</vt:lpstr>
      <vt:lpstr>'ГБУЗ РБ Чишминская ЦРБ'!V_пр_9_8</vt:lpstr>
      <vt:lpstr>'ГБУЗ РБ Шаранская ЦРБ'!V_пр_9_8</vt:lpstr>
      <vt:lpstr>'ГБУЗ РБ Языковская ЦРБ'!V_пр_9_8</vt:lpstr>
      <vt:lpstr>'ГБУЗ РБ Янаульская ЦРБ'!V_пр_9_8</vt:lpstr>
      <vt:lpstr>'ООО "Медсервис" г. Салават'!V_пр_9_8</vt:lpstr>
      <vt:lpstr>'УФИЦ РАН'!V_пр_9_8</vt:lpstr>
      <vt:lpstr>'ФГБОУ ВО БГМУ МЗ РФ'!V_пр_9_8</vt:lpstr>
      <vt:lpstr>'ФГБУЗ МСЧ №142 ФМБА России'!V_пр_9_8</vt:lpstr>
      <vt:lpstr>'ЧУЗ "РЖД-Медицина"г.Стерлитамак'!V_пр_9_8</vt:lpstr>
      <vt:lpstr>'ЧУЗ"КБ"РЖД-Медицина" г.Уфа'!V_пр_9_8</vt:lpstr>
      <vt:lpstr>'СВОД за 9 мес.'!Заголовки_для_печати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USOIWEB</dc:creator>
  <cp:lastModifiedBy>Ардеева Г.М.</cp:lastModifiedBy>
  <cp:lastPrinted>2023-09-22T04:06:09Z</cp:lastPrinted>
  <dcterms:created xsi:type="dcterms:W3CDTF">2022-07-19T12:02:59Z</dcterms:created>
  <dcterms:modified xsi:type="dcterms:W3CDTF">2023-09-22T05:08:51Z</dcterms:modified>
</cp:coreProperties>
</file>